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metadata.xml" ContentType="application/vnd.openxmlformats-officedocument.spreadsheetml.sheetMetadata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nwrk\15_cng\CA16 - UE-240008 2024 WA GRC\dir\_exh\final\"/>
    </mc:Choice>
  </mc:AlternateContent>
  <xr:revisionPtr revIDLastSave="0" documentId="13_ncr:1_{AF5AD47A-0BE2-4B27-BA5A-F73EEEDB1794}" xr6:coauthVersionLast="47" xr6:coauthVersionMax="47" xr10:uidLastSave="{00000000-0000-0000-0000-000000000000}"/>
  <bookViews>
    <workbookView xWindow="-120" yWindow="-120" windowWidth="29040" windowHeight="15060" activeTab="1" xr2:uid="{00000000-000D-0000-FFFF-FFFF00000000}"/>
  </bookViews>
  <sheets>
    <sheet name="Figure 3" sheetId="2" r:id="rId1"/>
    <sheet name="Summary" sheetId="7" r:id="rId2"/>
    <sheet name="Discrete Project Review" sheetId="9" r:id="rId3"/>
    <sheet name="24-25 Plant Additions (RunRate)" sheetId="5" r:id="rId4"/>
    <sheet name="RunRate Dashboard" sheetId="6" r:id="rId5"/>
    <sheet name="DR 11 Monthly CWIP Balances" sheetId="8" r:id="rId6"/>
    <sheet name="AWEC DR 9 (wDetail)" sheetId="3" r:id="rId7"/>
    <sheet name="AWEC DR 9" sheetId="1" r:id="rId8"/>
  </sheets>
  <definedNames>
    <definedName name="______Jun09">" BS!$AI$7:$AI$1643"</definedName>
    <definedName name="_____Jun09">" BS!$AI$7:$AI$1643"</definedName>
    <definedName name="____Jun09">" BS!$AI$7:$AI$1643"</definedName>
    <definedName name="___Jun09">" BS!$AI$7:$AI$1643"</definedName>
    <definedName name="__123Graph_A" hidden="1">#REF!</definedName>
    <definedName name="__123Graph_B" hidden="1">#REF!</definedName>
    <definedName name="__123Graph_D" hidden="1">#REF!</definedName>
    <definedName name="__123Graph_E" hidden="1">#REF!</definedName>
    <definedName name="__123Graph_F" hidden="1">#REF!</definedName>
    <definedName name="__IntlFixup" hidden="1">TRUE</definedName>
    <definedName name="__Jun09">" BS!$AI$7:$AI$1643"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d1" localSheetId="3" hidden="1">{"annual",#N/A,FALSE,"Pro Forma";#N/A,#N/A,FALSE,"Golf Operations"}</definedName>
    <definedName name="_cd1" hidden="1">{"annual",#N/A,FALSE,"Pro Forma";#N/A,#N/A,FALSE,"Golf Operations"}</definedName>
    <definedName name="_Dist_Values" hidden="1">#REF!</definedName>
    <definedName name="_Fill" hidden="1">#REF!</definedName>
    <definedName name="_xlnm._FilterDatabase" localSheetId="3" hidden="1">'24-25 Plant Additions (RunRate)'!$A$8:$BP$302</definedName>
    <definedName name="_xlnm._FilterDatabase" localSheetId="6" hidden="1">'AWEC DR 9 (wDetail)'!$E$2:$CG$2</definedName>
    <definedName name="_xlnm._FilterDatabase" localSheetId="5" hidden="1">'DR 11 Monthly CWIP Balances'!$A$1:$BD$1437</definedName>
    <definedName name="_xlnm._FilterDatabase" hidden="1">#REF!</definedName>
    <definedName name="_gr1" localSheetId="3" hidden="1">{"three",#N/A,FALSE,"Capital";"four",#N/A,FALSE,"Capital"}</definedName>
    <definedName name="_gr1" hidden="1">{"three",#N/A,FALSE,"Capital";"four",#N/A,FALSE,"Capital"}</definedName>
    <definedName name="_j1" localSheetId="3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3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3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3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hidden="1">#REF!</definedName>
    <definedName name="_Key2" hidden="1">#REF!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2_Out" hidden="1">#REF!</definedName>
    <definedName name="_wr1" localSheetId="3" hidden="1">{"Output-3Column",#N/A,FALSE,"Output"}</definedName>
    <definedName name="_wr1" hidden="1">{"Output-3Column",#N/A,FALSE,"Output"}</definedName>
    <definedName name="_wrn1" localSheetId="3" hidden="1">{"Inflation-BaseYear",#N/A,FALSE,"Inputs"}</definedName>
    <definedName name="_wrn1" hidden="1">{"Inflation-BaseYear",#N/A,FALSE,"Inputs"}</definedName>
    <definedName name="a" localSheetId="3" hidden="1">{"Print_Detail",#N/A,FALSE,"Redemption_Maturity Extract"}</definedName>
    <definedName name="a" hidden="1">{"Print_Detail",#N/A,FALSE,"Redemption_Maturity Extract"}</definedName>
    <definedName name="Access_Button1" hidden="1">"Headcount_Workbook_Schedules_List"</definedName>
    <definedName name="AccessCode" hidden="1">""""</definedName>
    <definedName name="AccessDatabase" hidden="1">"C:\ncux\bud\rms_inv.mdb"</definedName>
    <definedName name="ACwvu.allocations." hidden="1">#REF!</definedName>
    <definedName name="ACwvu.annual._.hotel." hidden="1">#REF!</definedName>
    <definedName name="ACwvu.bottom._.line." hidden="1">#REF!</definedName>
    <definedName name="ACwvu.cash._.flow." hidden="1">#REF!</definedName>
    <definedName name="ACwvu.combo." hidden="1">#REF!</definedName>
    <definedName name="ACwvu.full." hidden="1">#REF!</definedName>
    <definedName name="ACwvu.offsite." hidden="1">#REF!</definedName>
    <definedName name="ACwvu.onsite." hidden="1">#REF!</definedName>
    <definedName name="anscount" hidden="1">2</definedName>
    <definedName name="AS2DocOpenMode">"AS2DocumentEdit"</definedName>
    <definedName name="asa" localSheetId="3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urora_Prices">"Monthly Price Summary'!$C$4:$H$63"</definedName>
    <definedName name="b" localSheetId="3" hidden="1">{"One",#N/A,FALSE,"CClub";"Two",#N/A,FALSE,"CClub";"Three",#N/A,FALSE,"CClub";"Four",#N/A,FALSE,"CClub";"Five",#N/A,FALSE,"CClub"}</definedName>
    <definedName name="b" hidden="1">{"One",#N/A,FALSE,"CClub";"Two",#N/A,FALSE,"CClub";"Three",#N/A,FALSE,"CClub";"Four",#N/A,FALSE,"CClub";"Five",#N/A,FALSE,"CClub"}</definedName>
    <definedName name="bi" localSheetId="3" hidden="1">{#N/A,#N/A,FALSE,"BidCo Assumptions";#N/A,#N/A,FALSE,"Credit Stats";#N/A,#N/A,FALSE,"Bidco Summary";#N/A,#N/A,FALSE,"BIDCO Consolidated"}</definedName>
    <definedName name="bi" hidden="1">{#N/A,#N/A,FALSE,"BidCo Assumptions";#N/A,#N/A,FALSE,"Credit Stats";#N/A,#N/A,FALSE,"Bidco Summary";#N/A,#N/A,FALSE,"BIDCO Consolidated"}</definedName>
    <definedName name="BNE_MESSAGES_HIDDEN" hidden="1">#REF!</definedName>
    <definedName name="Button_1">"TradeSummary_Ken_Finicle_List"</definedName>
    <definedName name="CASE">#REF!</definedName>
    <definedName name="CASE_E">#REF!</definedName>
    <definedName name="CASE_GAS">#REF!</definedName>
    <definedName name="CBWorkbookPriority">-2060790043</definedName>
    <definedName name="cd" localSheetId="3" hidden="1">{"annual",#N/A,FALSE,"Pro Forma";#N/A,#N/A,FALSE,"Golf Operations"}</definedName>
    <definedName name="cd" hidden="1">{"annual",#N/A,FALSE,"Pro Forma";#N/A,#N/A,FALSE,"Golf Operations"}</definedName>
    <definedName name="cgf" localSheetId="3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IQWBGuid">"533dd5ee-2992-4878-a6fe-10c93711618f"</definedName>
    <definedName name="combined1" localSheetId="3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p">#REF!</definedName>
    <definedName name="Comp_E">#REF!</definedName>
    <definedName name="Comp_GAS">#REF!</definedName>
    <definedName name="Company">#REF!</definedName>
    <definedName name="Cost_Debt">#REF!</definedName>
    <definedName name="Cost_equity">#REF!</definedName>
    <definedName name="Cost_pref">#REF!</definedName>
    <definedName name="Cwvu.annual." hidden="1">#REF!,#REF!,#REF!,#REF!,#REF!,#REF!,#REF!,#REF!,#REF!,#REF!,#REF!,#REF!,#REF!,#REF!,#REF!,#REF!,#REF!,#REF!,#REF!,#REF!,#REF!,#REF!,#REF!,#REF!</definedName>
    <definedName name="Cwvu.annual._.hotel." hidden="1">#REF!,#REF!,#REF!,#REF!,#REF!,#REF!,#REF!,#REF!,#REF!,#REF!,#REF!,#REF!,#REF!,#REF!,#REF!,#REF!,#REF!,#REF!,#REF!</definedName>
    <definedName name="Cwvu.bottom._.line." hidden="1">#REF!,#REF!,#REF!,#REF!,#REF!,#REF!,#REF!,#REF!,#REF!,#REF!,#REF!,#REF!,#REF!,#REF!,#REF!,#REF!,#REF!,#REF!,#REF!,#REF!,#REF!,#REF!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#REF!,#REF!,#REF!,#REF!,#REF!,#REF!,#REF!,#REF!,#REF!,#REF!,#REF!,#REF!,#REF!,#REF!,#REF!,#REF!,#REF!,#REF!,#REF!,#REF!,#REF!,#REF!</definedName>
    <definedName name="Cwvu.GREY_ALL." hidden="1">#REF!</definedName>
    <definedName name="dd" localSheetId="3" hidden="1">{"Print_Detail",#N/A,FALSE,"Redemption_Maturity Extract"}</definedName>
    <definedName name="dd" hidden="1">{"Print_Detail",#N/A,FALSE,"Redemption_Maturity Extract"}</definedName>
    <definedName name="ddd" localSheetId="3" hidden="1">{"Full",#N/A,FALSE,"Sec MTN B Summary"}</definedName>
    <definedName name="ddd" hidden="1">{"Full",#N/A,FALSE,"Sec MTN B Summary"}</definedName>
    <definedName name="dddd" localSheetId="3" hidden="1">{"RedPrem_InitRed View",#N/A,FALSE,"Sec MTN B Summary"}</definedName>
    <definedName name="dddd" hidden="1">{"RedPrem_InitRed View",#N/A,FALSE,"Sec MTN B Summary"}</definedName>
    <definedName name="dddddd" localSheetId="3" hidden="1">{"Pivot1",#N/A,FALSE,"Redemption_Maturity Extract"}</definedName>
    <definedName name="dddddd" hidden="1">{"Pivot1",#N/A,FALSE,"Redemption_Maturity Extract"}</definedName>
    <definedName name="dddddddd" localSheetId="3" hidden="1">{"Pivot2",#N/A,FALSE,"Redemption_Maturity Extract"}</definedName>
    <definedName name="dddddddd" hidden="1">{"Pivot2",#N/A,FALSE,"Redemption_Maturity Extract"}</definedName>
    <definedName name="DOCKETNUMBER">#REF!</definedName>
    <definedName name="DOCKETNUMBER_E">#REF!</definedName>
    <definedName name="DOCKETNUMBER_GAS">#REF!</definedName>
    <definedName name="DUDE" hidden="1">#REF!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fffff" localSheetId="3" hidden="1">{"ALL",#N/A,FALSE,"A"}</definedName>
    <definedName name="fffff" hidden="1">{"ALL",#N/A,FALSE,"A"}</definedName>
    <definedName name="first_day">#REF!</definedName>
    <definedName name="FIT">#REF!</definedName>
    <definedName name="FIT_E">#REF!</definedName>
    <definedName name="FIT_GAS">#REF!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localSheetId="3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3" hidden="1">{"ALL",#N/A,FALSE,"A"}</definedName>
    <definedName name="fsdfsad" hidden="1">{"ALL",#N/A,FALSE,"A"}</definedName>
    <definedName name="gr" localSheetId="3" hidden="1">{"three",#N/A,FALSE,"Capital";"four",#N/A,FALSE,"Capital"}</definedName>
    <definedName name="gr" hidden="1">{"three",#N/A,FALSE,"Capital";"four",#N/A,FALSE,"Capital"}</definedName>
    <definedName name="gross_up_factor">#REF!</definedName>
    <definedName name="help" localSheetId="3" hidden="1">{"ALL",#N/A,FALSE,"A"}</definedName>
    <definedName name="help" hidden="1">{"ALL",#N/A,FALSE,"A"}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>1252</definedName>
    <definedName name="HTML_Control" localSheetId="3">{"'JAN99'!$A$1:$M$66"}</definedName>
    <definedName name="HTML_Control">{"'JAN99'!$A$1:$M$66"}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D_Gas">#REF!</definedName>
    <definedName name="inctaxrate">0.4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 hidden="1">1000</definedName>
    <definedName name="IQ_LATESTQ" hidden="1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41626.981087963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JIM" localSheetId="3" hidden="1">{#N/A,#N/A,FALSE,"Sheet5"}</definedName>
    <definedName name="JIM" hidden="1">{#N/A,#N/A,FALSE,"Sheet5"}</definedName>
    <definedName name="June" localSheetId="3" hidden="1">{"three",#N/A,FALSE,"Capital";"four",#N/A,FALSE,"Capital"}</definedName>
    <definedName name="June" hidden="1">{"three",#N/A,FALSE,"Capital";"four",#N/A,FALSE,"Capital"}</definedName>
    <definedName name="junk" localSheetId="3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localSheetId="3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3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K2_WBEVMODE" hidden="1">0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imcount" hidden="1">3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aster" localSheetId="3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mm" localSheetId="3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localSheetId="3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verall_ROR">#REF!</definedName>
    <definedName name="Pal_Workbook_GUID" hidden="1">"VX3CWJGNQX2CCGI81U4N2V76"</definedName>
    <definedName name="Percent_common">#REF!</definedName>
    <definedName name="Percent_debt">#REF!</definedName>
    <definedName name="Percent_pref">#REF!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PPPPPPPPPPPPP" localSheetId="3" hidden="1">{#N/A,#N/A,FALSE,"Sheet5"}</definedName>
    <definedName name="PPPPPPPPPPPPPPPP" hidden="1">{#N/A,#N/A,FALSE,"Sheet5"}</definedName>
    <definedName name="PricingInfo" hidden="1">#REF!</definedName>
    <definedName name="_xlnm.Print_Area" localSheetId="3">'24-25 Plant Additions (RunRate)'!$A$1:$M$302</definedName>
    <definedName name="_xlnm.Print_Area" localSheetId="2">'Discrete Project Review'!$D$1:$V$33</definedName>
    <definedName name="_xlnm.Print_Area" localSheetId="4">'RunRate Dashboard'!$A$1:$Q$40</definedName>
    <definedName name="_xlnm.Print_Area" localSheetId="1">Summary!$D$1:$Q$116</definedName>
    <definedName name="Print_for_Checking">#REF!:#REF!</definedName>
    <definedName name="_xlnm.Print_Titles" localSheetId="3">'24-25 Plant Additions (RunRate)'!$A:$A,'24-25 Plant Additions (RunRate)'!$1:$9</definedName>
    <definedName name="_xlnm.Print_Titles" localSheetId="2">'Discrete Project Review'!$D:$E</definedName>
    <definedName name="_xlnm.Print_Titles" localSheetId="1">Summary!$2:$3</definedName>
    <definedName name="RateCase">#REF!</definedName>
    <definedName name="Restated_Op_revenue">#REF!</definedName>
    <definedName name="Restated_rate_base">#REF!</definedName>
    <definedName name="Restated_ROE">#REF!</definedName>
    <definedName name="retail" localSheetId="3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r" localSheetId="3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hidden="1">#REF!</definedName>
    <definedName name="Rwvu.bottom._.line." hidden="1">#REF!</definedName>
    <definedName name="Rwvu.cash._.flow." hidden="1">#REF!</definedName>
    <definedName name="Rwvu.combo." hidden="1">#REF!</definedName>
    <definedName name="Rwvu.offsite." hidden="1">#REF!</definedName>
    <definedName name="Rwvu.onsite." hidden="1">#REF!</definedName>
    <definedName name="SAPBEXdnldView">"46HLPWIQ6J3TDMPT5WG7XVEBI"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olver_eval">0</definedName>
    <definedName name="solver_ntri">1000</definedName>
    <definedName name="solver_rsmp">1</definedName>
    <definedName name="solver_seed">0</definedName>
    <definedName name="spippw" localSheetId="3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readsheetBuilder_2" hidden="1">#REF!</definedName>
    <definedName name="SpreadsheetBuilder_3" hidden="1">#REF!</definedName>
    <definedName name="standard1" localSheetId="3" hidden="1">{"YTD-Total",#N/A,FALSE,"Provision"}</definedName>
    <definedName name="standard1" hidden="1">{"YTD-Total",#N/A,FALSE,"Provision"}</definedName>
    <definedName name="Summary">#REF!</definedName>
    <definedName name="Swvu.allocations." hidden="1">#REF!</definedName>
    <definedName name="Swvu.annual._.hotel." hidden="1">#REF!</definedName>
    <definedName name="Swvu.bottom._.line." hidden="1">#REF!</definedName>
    <definedName name="Swvu.cash._.flow." hidden="1">#REF!</definedName>
    <definedName name="Swvu.combo." hidden="1">#REF!</definedName>
    <definedName name="Swvu.full." hidden="1">#REF!</definedName>
    <definedName name="Swvu.offsite." hidden="1">#REF!</definedName>
    <definedName name="Swvu.onsite." hidden="1">#REF!</definedName>
    <definedName name="TableName">"Dummy"</definedName>
    <definedName name="TEST">2000</definedName>
    <definedName name="TESTYEAR">#REF!</definedName>
    <definedName name="TESTYEAR_E">#REF!</definedName>
    <definedName name="TESTYEAR_GAS">#REF!</definedName>
    <definedName name="Title1">#REF!</definedName>
    <definedName name="Title2">#REF!</definedName>
    <definedName name="Title3">#REF!</definedName>
    <definedName name="Title4">#REF!</definedName>
    <definedName name="Title5">#REF!</definedName>
    <definedName name="Title6">#REF!</definedName>
    <definedName name="Title7">#REF!</definedName>
    <definedName name="Title8">#REF!</definedName>
    <definedName name="TP_Footer_User" hidden="1">"Dylan Moser"</definedName>
    <definedName name="TP_Footer_Version" hidden="1">"v4.00"</definedName>
    <definedName name="trth" localSheetId="3" hidden="1">{"ALL",#N/A,FALSE,"A"}</definedName>
    <definedName name="trth" hidden="1">{"ALL",#N/A,FALSE,"A"}</definedName>
    <definedName name="Unadj_Op_revenue">#REF!</definedName>
    <definedName name="Unadj_rate_base">#REF!</definedName>
    <definedName name="Unadj_ROE">#REF!</definedName>
    <definedName name="uncollectible_perc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vcdv" hidden="1">#REF!</definedName>
    <definedName name="w" hidden="1">#REF!</definedName>
    <definedName name="WA_Gas">#REF!</definedName>
    <definedName name="WA_rev_tax_perc">#REF!</definedName>
    <definedName name="Weighted_cost_debt">#REF!</definedName>
    <definedName name="Weighted_cost_equity">#REF!</definedName>
    <definedName name="Weighted_cost_pref">#REF!</definedName>
    <definedName name="wr" localSheetId="3" hidden="1">{"Output-3Column",#N/A,FALSE,"Output"}</definedName>
    <definedName name="wr" hidden="1">{"Output-3Column",#N/A,FALSE,"Output"}</definedName>
    <definedName name="wrn" localSheetId="3" hidden="1">{"Inflation-BaseYear",#N/A,FALSE,"Inputs"}</definedName>
    <definedName name="wrn" hidden="1">{"Inflation-BaseYear",#N/A,FALSE,"Inputs"}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localSheetId="3" hidden="1">{"Page 3.4.1",#N/A,FALSE,"Totals";"Page 3.4.2",#N/A,FALSE,"Totals"}</definedName>
    <definedName name="wrn.Adj._.Back_Up." hidden="1">{"Page 3.4.1",#N/A,FALSE,"Totals";"Page 3.4.2",#N/A,FALSE,"Totals"}</definedName>
    <definedName name="wrn.ALL." localSheetId="3" hidden="1">{"ALL",#N/A,FALSE,"A"}</definedName>
    <definedName name="wrn.ALL." hidden="1">{"ALL",#N/A,FALSE,"A"}</definedName>
    <definedName name="wrn.All._.BSs._.and._.JEs." localSheetId="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localSheetId="3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3" hidden="1">{#N/A,#N/A,FALSE,"Cover";#N/A,#N/A,FALSE,"Lead Sheet";#N/A,#N/A,FALSE,"T-Accounts";#N/A,#N/A,FALSE,"Expense Detail 10 01 to 3  02";#N/A,#N/A,FALSE,"Expense Detail 4 01 to 9 01";#N/A,#N/A,FALSE,"Three Factor % 3  2002"}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3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3" hidden="1">{"annual",#N/A,FALSE,"Pro Forma"}</definedName>
    <definedName name="wrn.annual." hidden="1">{"annual",#N/A,FALSE,"Pro Forma"}</definedName>
    <definedName name="wrn.Annual._.Detail." localSheetId="3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3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3" hidden="1">{"annual hotel",#N/A,FALSE,"Hotel Development"}</definedName>
    <definedName name="wrn.Annual._.Hotel." hidden="1">{"annual hotel",#N/A,FALSE,"Hotel Development"}</definedName>
    <definedName name="wrn.Annual._.Land._.Sales." localSheetId="3" hidden="1">{"annual",#N/A,FALSE,"Land Sales"}</definedName>
    <definedName name="wrn.Annual._.Land._.Sales." hidden="1">{"annual",#N/A,FALSE,"Land Sales"}</definedName>
    <definedName name="wrn.Annual._.Report." localSheetId="3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3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3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3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ssets." localSheetId="3" hidden="1">{"ASSETS",#N/A,FALSE,"Assets"}</definedName>
    <definedName name="wrn.Assets." hidden="1">{"ASSETS",#N/A,FALSE,"Assets"}</definedName>
    <definedName name="wrn.ASSOC_CO." localSheetId="3" hidden="1">{"ASSC_CO",#N/A,FALSE,"A"}</definedName>
    <definedName name="wrn.ASSOC_CO." hidden="1">{"ASSC_CO",#N/A,FALSE,"A"}</definedName>
    <definedName name="wrn.BidCo." localSheetId="3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S." localSheetId="3" hidden="1">{"BS",#N/A,FALSE,"A"}</definedName>
    <definedName name="wrn.BS." hidden="1">{"BS",#N/A,FALSE,"A"}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3" hidden="1">{#N/A,#N/A,FALSE,"Sheet5"}</definedName>
    <definedName name="wrn.CASH." hidden="1">{#N/A,#N/A,FALSE,"Sheet5"}</definedName>
    <definedName name="wrn.Cash._.and._.Accrual." localSheetId="3" hidden="1">{"a_cash",#N/A,FALSE,"Summary";"a_accrual",#N/A,FALSE,"Summary"}</definedName>
    <definedName name="wrn.Cash._.and._.Accrual." hidden="1">{"a_cash",#N/A,FALSE,"Summary";"a_accrual",#N/A,FALSE,"Summary"}</definedName>
    <definedName name="wrn.Combined._.YTD." localSheetId="3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mplete._.Report." localSheetId="3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localSheetId="3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urrent._.Estimate." localSheetId="3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DCF._.Valuation." localSheetId="3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etail." localSheetId="3" hidden="1">{"Print_Detail",#N/A,FALSE,"Redemption_Maturity Extract"}</definedName>
    <definedName name="wrn.Detail." hidden="1">{"Print_Detail",#N/A,FALSE,"Redemption_Maturity Extract"}</definedName>
    <definedName name="wrn.Diane._.s._.Version." localSheetId="3" hidden="1">{"Full",#N/A,FALSE,"Sec MTN B Summary"}</definedName>
    <definedName name="wrn.Diane._.s._.Version." hidden="1">{"Full",#N/A,FALSE,"Sec MTN B Summary"}</definedName>
    <definedName name="wrn.Distribution._.Version." localSheetId="3" hidden="1">{"RedPrem_InitRed View",#N/A,FALSE,"Sec MTN B Summary"}</definedName>
    <definedName name="wrn.Distribution._.Version." hidden="1">{"RedPrem_InitRed View",#N/A,FALSE,"Sec MTN B Summary"}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localSheetId="3" hidden="1">{"FCB_ALL",#N/A,FALSE,"FCB"}</definedName>
    <definedName name="wrn.FCB." hidden="1">{"FCB_ALL",#N/A,FALSE,"FCB"}</definedName>
    <definedName name="wrn.fcb2" localSheetId="3" hidden="1">{"FCB_ALL",#N/A,FALSE,"FCB"}</definedName>
    <definedName name="wrn.fcb2" hidden="1">{"FCB_ALL",#N/A,FALSE,"FCB"}</definedName>
    <definedName name="wrn.Financials." localSheetId="3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ve._.Year._.Test." localSheetId="3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ull._.report." localSheetId="3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localSheetId="3" hidden="1">{"FullView",#N/A,FALSE,"Consltd-For contngcy"}</definedName>
    <definedName name="wrn.Full._.View." hidden="1">{"FullView",#N/A,FALSE,"Consltd-For contngcy"}</definedName>
    <definedName name="wrn.GLReport." localSheetId="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3" hidden="1">{"three",#N/A,FALSE,"Capital";"four",#N/A,FALSE,"Capital"}</definedName>
    <definedName name="wrn.greg." hidden="1">{"three",#N/A,FALSE,"Capital";"four",#N/A,FALSE,"Capital"}</definedName>
    <definedName name="wrn.III._.X._.Co._.Five._.Year._.Plan." localSheetId="3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3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3" hidden="1">{"IIIXCo FY 04 Plan",#N/A,FALSE,"Monthly Summary-IIIXIILP"}</definedName>
    <definedName name="wrn.IIIXCo._.FY._.2004._.Plan." hidden="1">{"IIIXCo FY 04 Plan",#N/A,FALSE,"Monthly Summary-IIIXIILP"}</definedName>
    <definedName name="wrn.Inputs." localSheetId="3" hidden="1">{"Inflation-BaseYear",#N/A,FALSE,"Inputs"}</definedName>
    <definedName name="wrn.Inputs." hidden="1">{"Inflation-BaseYear",#N/A,FALSE,"Inputs"}</definedName>
    <definedName name="wrn.Invested._.Capital." localSheetId="3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3" hidden="1">{"LIAB",#N/A,FALSE,"Liab"}</definedName>
    <definedName name="wrn.Liab." hidden="1">{"LIAB",#N/A,FALSE,"Liab"}</definedName>
    <definedName name="wrn.Monthly_Yr1." localSheetId="3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3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3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NetWorth." localSheetId="3" hidden="1">{"NW",#N/A,FALSE,"STMT"}</definedName>
    <definedName name="wrn.NetWorth." hidden="1">{"NW",#N/A,FALSE,"STMT"}</definedName>
    <definedName name="wrn.Open._.Issues._.Only." localSheetId="3" hidden="1">{"Open issues Only",#N/A,FALSE,"TIMELINE"}</definedName>
    <definedName name="wrn.Open._.Issues._.Only." hidden="1">{"Open issues Only",#N/A,FALSE,"TIMELINE"}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3" hidden="1">{"Output-3Column",#N/A,FALSE,"Output"}</definedName>
    <definedName name="wrn.Output3Column." hidden="1">{"Output-3Column",#N/A,FALSE,"Output"}</definedName>
    <definedName name="wrn.OutputAll." localSheetId="3" hidden="1">{"Output-All",#N/A,FALSE,"Output"}</definedName>
    <definedName name="wrn.OutputAll." hidden="1">{"Output-All",#N/A,FALSE,"Output"}</definedName>
    <definedName name="wrn.OutputBaseYear." localSheetId="3" hidden="1">{"Output-BaseYear",#N/A,FALSE,"Output"}</definedName>
    <definedName name="wrn.OutputBaseYear." hidden="1">{"Output-BaseYear",#N/A,FALSE,"Output"}</definedName>
    <definedName name="wrn.OutputMin." localSheetId="3" hidden="1">{"Output-Min",#N/A,FALSE,"Output"}</definedName>
    <definedName name="wrn.OutputMin." hidden="1">{"Output-Min",#N/A,FALSE,"Output"}</definedName>
    <definedName name="wrn.OutputPercent." localSheetId="3" hidden="1">{"Output%",#N/A,FALSE,"Output"}</definedName>
    <definedName name="wrn.OutputPercent." hidden="1">{"Output%",#N/A,FALSE,"Output"}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3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d." localSheetId="3" hidden="1">{"Pfd",#N/A,FALSE,"Pfd"}</definedName>
    <definedName name="wrn.Pfd." hidden="1">{"Pfd",#N/A,FALSE,"Pfd"}</definedName>
    <definedName name="wrn.PFSreconview." localSheetId="3" hidden="1">{"PFS recon view",#N/A,FALSE,"Hyperion Proof"}</definedName>
    <definedName name="wrn.PFSreconview." hidden="1">{"PFS recon view",#N/A,FALSE,"Hyperion Proof"}</definedName>
    <definedName name="wrn.PGHCreconview." localSheetId="3" hidden="1">{"PGHC recon view",#N/A,FALSE,"Hyperion Proof"}</definedName>
    <definedName name="wrn.PGHCreconview." hidden="1">{"PGHC recon view",#N/A,FALSE,"Hyperion Proof"}</definedName>
    <definedName name="wrn.PHI._.all._.other._.months." localSheetId="3" hidden="1">{#N/A,#N/A,FALSE,"PHI MTD";#N/A,#N/A,FALSE,"PHI YTD"}</definedName>
    <definedName name="wrn.PHI._.all._.other._.months." hidden="1">{#N/A,#N/A,FALSE,"PHI MTD";#N/A,#N/A,FALSE,"PHI YTD"}</definedName>
    <definedName name="wrn.PHI._.only." localSheetId="3" hidden="1">{#N/A,#N/A,FALSE,"PHI"}</definedName>
    <definedName name="wrn.PHI._.only." hidden="1">{#N/A,#N/A,FALSE,"PHI"}</definedName>
    <definedName name="wrn.PHI._.Sept._.Dec._.March." localSheetId="3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ivot1." localSheetId="3" hidden="1">{"Pivot1",#N/A,FALSE,"Redemption_Maturity Extract"}</definedName>
    <definedName name="wrn.Pivot1." hidden="1">{"Pivot1",#N/A,FALSE,"Redemption_Maturity Extract"}</definedName>
    <definedName name="wrn.Pivot2." localSheetId="3" hidden="1">{"Pivot2",#N/A,FALSE,"Redemption_Maturity Extract"}</definedName>
    <definedName name="wrn.Pivot2." hidden="1">{"Pivot2",#N/A,FALSE,"Redemption_Maturity Extract"}</definedName>
    <definedName name="wrn.Plan._.2004." localSheetId="3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localSheetId="3" hidden="1">{"PPM Co Code View",#N/A,FALSE,"Comp Codes"}</definedName>
    <definedName name="wrn.PPMCoCodeView." hidden="1">{"PPM Co Code View",#N/A,FALSE,"Comp Codes"}</definedName>
    <definedName name="wrn.PPMreconview." localSheetId="3" hidden="1">{"PPM Recon View",#N/A,FALSE,"Hyperion Proof"}</definedName>
    <definedName name="wrn.PPMreconview." hidden="1">{"PPM Recon View",#N/A,FALSE,"Hyperion Proof"}</definedName>
    <definedName name="wrn.PrintAll." localSheetId="3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oofElectricOnly." localSheetId="3" hidden="1">{"Electric Only",#N/A,FALSE,"Hyperion Proof"}</definedName>
    <definedName name="wrn.ProofElectricOnly." hidden="1">{"Electric Only",#N/A,FALSE,"Hyperion Proof"}</definedName>
    <definedName name="wrn.ProofTotal." localSheetId="3" hidden="1">{"Proof Total",#N/A,FALSE,"Hyperion Proof"}</definedName>
    <definedName name="wrn.ProofTotal." hidden="1">{"Proof Total",#N/A,FALSE,"Hyperion Proof"}</definedName>
    <definedName name="wrn.quarterly." localSheetId="3" hidden="1">{"quarterly",#N/A,FALSE,"Pro Forma"}</definedName>
    <definedName name="wrn.quarterly." hidden="1">{"quarterly",#N/A,FALSE,"Pro Forma"}</definedName>
    <definedName name="wrn.Reformat._.only." localSheetId="3" hidden="1">{#N/A,#N/A,FALSE,"Dec 1999 mapping"}</definedName>
    <definedName name="wrn.Reformat._.only." hidden="1">{#N/A,#N/A,FALSE,"Dec 1999 mapping"}</definedName>
    <definedName name="wrn.Releases._.Cash._.Accrual." localSheetId="3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3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and._.Debt." localSheetId="3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3" hidden="1">{"SCHED_B&amp;C",#N/A,FALSE,"A"}</definedName>
    <definedName name="wrn.SCHED._.BC." hidden="1">{"SCHED_B&amp;C",#N/A,FALSE,"A"}</definedName>
    <definedName name="wrn.SCHED._.DE." localSheetId="3" hidden="1">{"SCHED_D&amp;E",#N/A,FALSE,"A"}</definedName>
    <definedName name="wrn.SCHED._.DE." hidden="1">{"SCHED_D&amp;E",#N/A,FALSE,"A"}</definedName>
    <definedName name="wrn.Sept._.Dec._.March._.I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3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3" hidden="1">{"SCHED_A",#N/A,FALSE,"A"}</definedName>
    <definedName name="wrn.SHEDA." hidden="1">{"SCHED_A",#N/A,FALSE,"A"}</definedName>
    <definedName name="wrn.STAND_ALONE_BOTH." localSheetId="3" hidden="1">{"FCB_ALL",#N/A,FALSE,"FCB";"GREY_ALL",#N/A,FALSE,"GREY"}</definedName>
    <definedName name="wrn.STAND_ALONE_BOTH." hidden="1">{"FCB_ALL",#N/A,FALSE,"FCB";"GREY_ALL",#N/A,FALSE,"GREY"}</definedName>
    <definedName name="wrn.Standard." localSheetId="3" hidden="1">{"YTD-Total",#N/A,FALSE,"Provision"}</definedName>
    <definedName name="wrn.Standard." hidden="1">{"YTD-Total",#N/A,FALSE,"Provision"}</definedName>
    <definedName name="wrn.Standard._.NonUtility._.Only." localSheetId="3" hidden="1">{"YTD-NonUtility",#N/A,FALSE,"Prov NonUtility"}</definedName>
    <definedName name="wrn.Standard._.NonUtility._.Only." hidden="1">{"YTD-NonUtility",#N/A,FALSE,"Prov NonUtility"}</definedName>
    <definedName name="wrn.Standard._.Utility._.Only." localSheetId="3" hidden="1">{"YTD-Utility",#N/A,FALSE,"Prov Utility"}</definedName>
    <definedName name="wrn.Standard._.Utility._.Only." hidden="1">{"YTD-Utility",#N/A,FALSE,"Prov Utility"}</definedName>
    <definedName name="wrn.Summary._.View." localSheetId="3" hidden="1">{#N/A,#N/A,FALSE,"Consltd-For contngcy"}</definedName>
    <definedName name="wrn.Summary._.View." hidden="1">{#N/A,#N/A,FALSE,"Consltd-For contngcy"}</definedName>
    <definedName name="wrn.Tariff99." localSheetId="3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UK._.Conversion._.Only." localSheetId="3" hidden="1">{#N/A,#N/A,FALSE,"Dec 1999 UK Continuing Ops"}</definedName>
    <definedName name="wrn.UK._.Conversion._.Only." hidden="1">{#N/A,#N/A,FALSE,"Dec 1999 UK Continuing Ops"}</definedName>
    <definedName name="wrn.Wacc." localSheetId="3" hidden="1">{"Area1",#N/A,FALSE,"OREWACC";"Area2",#N/A,FALSE,"OREWACC"}</definedName>
    <definedName name="wrn.Wacc." hidden="1">{"Area1",#N/A,FALSE,"OREWACC";"Area2",#N/A,FALSE,"OREWACC"}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3" hidden="1">{"Output-BaseYear",#N/A,FALSE,"Output"}</definedName>
    <definedName name="wrng" hidden="1">{"Output-BaseYear",#N/A,FALSE,"Output"}</definedName>
    <definedName name="wrnh" localSheetId="3" hidden="1">{"Output-All",#N/A,FALSE,"Output"}</definedName>
    <definedName name="wrnh" hidden="1">{"Output-All",#N/A,FALSE,"Output"}</definedName>
    <definedName name="WUTC_reg_fee_perc">#REF!</definedName>
    <definedName name="wvu.allocations." localSheetId="3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3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3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3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3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3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3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3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3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3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xxx" hidden="1">#REF!</definedName>
    <definedName name="y" hidden="1">#REF!</definedName>
    <definedName name="z" hidden="1">#REF!</definedName>
    <definedName name="Z_01844156_6462_4A28_9785_1A86F4D0C834_.wvu.PrintTitles" hidden="1">#REF!</definedName>
  </definedNames>
  <calcPr calcId="191029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185" i="5" l="1"/>
  <c r="AO185" i="5"/>
  <c r="AG185" i="5" a="1"/>
  <c r="AG185" i="5" s="1"/>
  <c r="AG83" i="5" a="1"/>
  <c r="AG83" i="5" s="1"/>
  <c r="AG72" i="5" a="1"/>
  <c r="AG72" i="5" s="1"/>
  <c r="AP56" i="5"/>
  <c r="AO56" i="5"/>
  <c r="AG56" i="5" a="1"/>
  <c r="AG56" i="5" s="1"/>
  <c r="Q30" i="5"/>
  <c r="T191" i="5" a="1"/>
  <c r="T191" i="5" s="1"/>
  <c r="B55" i="7"/>
  <c r="L21" i="7"/>
  <c r="K21" i="7"/>
  <c r="K47" i="7"/>
  <c r="K48" i="7"/>
  <c r="K49" i="7"/>
  <c r="L49" i="7"/>
  <c r="K45" i="7"/>
  <c r="L45" i="7"/>
  <c r="K46" i="7"/>
  <c r="K41" i="7"/>
  <c r="L41" i="7"/>
  <c r="K42" i="7"/>
  <c r="L42" i="7"/>
  <c r="K43" i="7"/>
  <c r="L43" i="7"/>
  <c r="K38" i="7"/>
  <c r="L38" i="7"/>
  <c r="L39" i="7"/>
  <c r="L40" i="7"/>
  <c r="L25" i="7"/>
  <c r="K26" i="7"/>
  <c r="L26" i="7"/>
  <c r="K27" i="7"/>
  <c r="L27" i="7"/>
  <c r="L28" i="7"/>
  <c r="K29" i="7"/>
  <c r="L29" i="7"/>
  <c r="K31" i="7"/>
  <c r="K33" i="7"/>
  <c r="K35" i="7"/>
  <c r="K36" i="7"/>
  <c r="K24" i="7"/>
  <c r="R13" i="5" a="1"/>
  <c r="R13" i="5" s="1"/>
  <c r="R14" i="5" a="1"/>
  <c r="R14" i="5" s="1"/>
  <c r="R15" i="5" a="1"/>
  <c r="R15" i="5" s="1"/>
  <c r="R16" i="5" a="1"/>
  <c r="R16" i="5" s="1"/>
  <c r="R17" i="5" a="1"/>
  <c r="R17" i="5" s="1"/>
  <c r="R18" i="5" a="1"/>
  <c r="R18" i="5" s="1"/>
  <c r="R19" i="5" a="1"/>
  <c r="R19" i="5" s="1"/>
  <c r="R20" i="5" a="1"/>
  <c r="R20" i="5" s="1"/>
  <c r="R21" i="5" a="1"/>
  <c r="R21" i="5" s="1"/>
  <c r="R22" i="5" a="1"/>
  <c r="R22" i="5" s="1"/>
  <c r="R23" i="5" a="1"/>
  <c r="R23" i="5" s="1"/>
  <c r="R24" i="5" a="1"/>
  <c r="R24" i="5" s="1"/>
  <c r="R25" i="5" a="1"/>
  <c r="R25" i="5" s="1"/>
  <c r="R26" i="5" a="1"/>
  <c r="R26" i="5" s="1"/>
  <c r="R27" i="5" a="1"/>
  <c r="R27" i="5" s="1"/>
  <c r="R28" i="5" a="1"/>
  <c r="R28" i="5" s="1"/>
  <c r="R29" i="5" a="1"/>
  <c r="R29" i="5" s="1"/>
  <c r="R30" i="5" a="1"/>
  <c r="R30" i="5" s="1"/>
  <c r="R31" i="5" a="1"/>
  <c r="R31" i="5" s="1"/>
  <c r="R32" i="5" a="1"/>
  <c r="R32" i="5" s="1"/>
  <c r="R33" i="5" a="1"/>
  <c r="R33" i="5" s="1"/>
  <c r="R34" i="5" a="1"/>
  <c r="R34" i="5" s="1"/>
  <c r="R35" i="5" a="1"/>
  <c r="R35" i="5" s="1"/>
  <c r="R36" i="5" a="1"/>
  <c r="R36" i="5" s="1"/>
  <c r="R37" i="5" a="1"/>
  <c r="R37" i="5" s="1"/>
  <c r="R38" i="5" a="1"/>
  <c r="R38" i="5" s="1"/>
  <c r="R39" i="5" a="1"/>
  <c r="R39" i="5" s="1"/>
  <c r="R40" i="5" a="1"/>
  <c r="R40" i="5" s="1"/>
  <c r="R41" i="5" a="1"/>
  <c r="R41" i="5" s="1"/>
  <c r="R42" i="5" a="1"/>
  <c r="R42" i="5" s="1"/>
  <c r="R43" i="5" a="1"/>
  <c r="R43" i="5" s="1"/>
  <c r="R44" i="5" a="1"/>
  <c r="R44" i="5" s="1"/>
  <c r="R45" i="5" a="1"/>
  <c r="R45" i="5" s="1"/>
  <c r="R46" i="5" a="1"/>
  <c r="R46" i="5" s="1"/>
  <c r="R47" i="5" a="1"/>
  <c r="R47" i="5" s="1"/>
  <c r="R48" i="5" a="1"/>
  <c r="R48" i="5" s="1"/>
  <c r="R49" i="5" a="1"/>
  <c r="R49" i="5" s="1"/>
  <c r="R50" i="5" a="1"/>
  <c r="R50" i="5" s="1"/>
  <c r="R51" i="5" a="1"/>
  <c r="R51" i="5" s="1"/>
  <c r="R52" i="5" a="1"/>
  <c r="R52" i="5" s="1"/>
  <c r="R53" i="5" a="1"/>
  <c r="R53" i="5" s="1"/>
  <c r="R54" i="5" a="1"/>
  <c r="R54" i="5" s="1"/>
  <c r="R55" i="5" a="1"/>
  <c r="R55" i="5" s="1"/>
  <c r="R56" i="5" a="1"/>
  <c r="R56" i="5" s="1"/>
  <c r="R57" i="5" a="1"/>
  <c r="R57" i="5" s="1"/>
  <c r="R58" i="5" a="1"/>
  <c r="R58" i="5" s="1"/>
  <c r="R59" i="5" a="1"/>
  <c r="R59" i="5" s="1"/>
  <c r="R60" i="5" a="1"/>
  <c r="R60" i="5" s="1"/>
  <c r="R61" i="5" a="1"/>
  <c r="R61" i="5" s="1"/>
  <c r="R62" i="5" a="1"/>
  <c r="R62" i="5" s="1"/>
  <c r="R63" i="5" a="1"/>
  <c r="R63" i="5" s="1"/>
  <c r="R64" i="5" a="1"/>
  <c r="R64" i="5" s="1"/>
  <c r="R65" i="5" a="1"/>
  <c r="R65" i="5" s="1"/>
  <c r="R66" i="5" a="1"/>
  <c r="R66" i="5" s="1"/>
  <c r="R67" i="5" a="1"/>
  <c r="R67" i="5" s="1"/>
  <c r="R68" i="5" a="1"/>
  <c r="R68" i="5" s="1"/>
  <c r="R69" i="5" a="1"/>
  <c r="R69" i="5" s="1"/>
  <c r="R70" i="5" a="1"/>
  <c r="R70" i="5" s="1"/>
  <c r="R71" i="5" a="1"/>
  <c r="R71" i="5" s="1"/>
  <c r="R72" i="5" a="1"/>
  <c r="R72" i="5" s="1"/>
  <c r="R73" i="5" a="1"/>
  <c r="R73" i="5" s="1"/>
  <c r="R74" i="5" a="1"/>
  <c r="R74" i="5" s="1"/>
  <c r="R75" i="5" a="1"/>
  <c r="R75" i="5" s="1"/>
  <c r="R76" i="5" a="1"/>
  <c r="R76" i="5" s="1"/>
  <c r="R77" i="5" a="1"/>
  <c r="R77" i="5" s="1"/>
  <c r="R78" i="5" a="1"/>
  <c r="R78" i="5" s="1"/>
  <c r="R79" i="5" a="1"/>
  <c r="R79" i="5" s="1"/>
  <c r="R80" i="5" a="1"/>
  <c r="R80" i="5" s="1"/>
  <c r="R81" i="5" a="1"/>
  <c r="R81" i="5" s="1"/>
  <c r="R82" i="5" a="1"/>
  <c r="R82" i="5" s="1"/>
  <c r="R83" i="5" a="1"/>
  <c r="R83" i="5" s="1"/>
  <c r="R84" i="5" a="1"/>
  <c r="R84" i="5" s="1"/>
  <c r="R85" i="5" a="1"/>
  <c r="R85" i="5" s="1"/>
  <c r="R86" i="5" a="1"/>
  <c r="R86" i="5" s="1"/>
  <c r="R87" i="5" a="1"/>
  <c r="R87" i="5" s="1"/>
  <c r="R88" i="5" a="1"/>
  <c r="R88" i="5" s="1"/>
  <c r="R89" i="5" a="1"/>
  <c r="R89" i="5" s="1"/>
  <c r="R90" i="5" a="1"/>
  <c r="R90" i="5" s="1"/>
  <c r="R91" i="5" a="1"/>
  <c r="R91" i="5" s="1"/>
  <c r="R92" i="5" a="1"/>
  <c r="R92" i="5" s="1"/>
  <c r="R93" i="5" a="1"/>
  <c r="R93" i="5" s="1"/>
  <c r="R94" i="5" a="1"/>
  <c r="R94" i="5" s="1"/>
  <c r="R95" i="5" a="1"/>
  <c r="R95" i="5" s="1"/>
  <c r="R96" i="5" a="1"/>
  <c r="R96" i="5" s="1"/>
  <c r="R97" i="5" a="1"/>
  <c r="R97" i="5" s="1"/>
  <c r="R98" i="5" a="1"/>
  <c r="R98" i="5" s="1"/>
  <c r="R99" i="5" a="1"/>
  <c r="R99" i="5" s="1"/>
  <c r="R100" i="5" a="1"/>
  <c r="R100" i="5" s="1"/>
  <c r="R101" i="5" a="1"/>
  <c r="R101" i="5" s="1"/>
  <c r="R102" i="5" a="1"/>
  <c r="R102" i="5" s="1"/>
  <c r="R103" i="5" a="1"/>
  <c r="R103" i="5" s="1"/>
  <c r="R104" i="5" a="1"/>
  <c r="R104" i="5" s="1"/>
  <c r="R105" i="5" a="1"/>
  <c r="R105" i="5" s="1"/>
  <c r="R106" i="5" a="1"/>
  <c r="R106" i="5" s="1"/>
  <c r="R107" i="5" a="1"/>
  <c r="R107" i="5" s="1"/>
  <c r="R108" i="5" a="1"/>
  <c r="R108" i="5" s="1"/>
  <c r="R109" i="5" a="1"/>
  <c r="R109" i="5" s="1"/>
  <c r="R110" i="5" a="1"/>
  <c r="R110" i="5" s="1"/>
  <c r="R111" i="5" a="1"/>
  <c r="R111" i="5" s="1"/>
  <c r="R112" i="5" a="1"/>
  <c r="R112" i="5" s="1"/>
  <c r="R113" i="5" a="1"/>
  <c r="R113" i="5" s="1"/>
  <c r="R114" i="5" a="1"/>
  <c r="R114" i="5" s="1"/>
  <c r="R115" i="5" a="1"/>
  <c r="R115" i="5" s="1"/>
  <c r="R116" i="5" a="1"/>
  <c r="R116" i="5" s="1"/>
  <c r="R117" i="5" a="1"/>
  <c r="R117" i="5" s="1"/>
  <c r="R118" i="5" a="1"/>
  <c r="R118" i="5" s="1"/>
  <c r="R119" i="5" a="1"/>
  <c r="R119" i="5" s="1"/>
  <c r="R120" i="5" a="1"/>
  <c r="R120" i="5" s="1"/>
  <c r="R121" i="5" a="1"/>
  <c r="R121" i="5" s="1"/>
  <c r="R122" i="5" a="1"/>
  <c r="R122" i="5" s="1"/>
  <c r="R123" i="5" a="1"/>
  <c r="R123" i="5" s="1"/>
  <c r="R124" i="5" a="1"/>
  <c r="R124" i="5" s="1"/>
  <c r="R125" i="5" a="1"/>
  <c r="R125" i="5" s="1"/>
  <c r="R126" i="5" a="1"/>
  <c r="R126" i="5" s="1"/>
  <c r="R127" i="5" a="1"/>
  <c r="R127" i="5" s="1"/>
  <c r="R128" i="5" a="1"/>
  <c r="R128" i="5" s="1"/>
  <c r="R129" i="5" a="1"/>
  <c r="R129" i="5" s="1"/>
  <c r="R130" i="5" a="1"/>
  <c r="R130" i="5" s="1"/>
  <c r="R131" i="5" a="1"/>
  <c r="R131" i="5" s="1"/>
  <c r="R132" i="5" a="1"/>
  <c r="R132" i="5" s="1"/>
  <c r="R133" i="5" a="1"/>
  <c r="R133" i="5" s="1"/>
  <c r="R134" i="5" a="1"/>
  <c r="R134" i="5" s="1"/>
  <c r="R135" i="5" a="1"/>
  <c r="R135" i="5" s="1"/>
  <c r="R136" i="5" a="1"/>
  <c r="R136" i="5" s="1"/>
  <c r="R137" i="5" a="1"/>
  <c r="R137" i="5" s="1"/>
  <c r="R138" i="5" a="1"/>
  <c r="R138" i="5" s="1"/>
  <c r="R139" i="5" a="1"/>
  <c r="R139" i="5" s="1"/>
  <c r="R140" i="5" a="1"/>
  <c r="R140" i="5" s="1"/>
  <c r="R141" i="5" a="1"/>
  <c r="R141" i="5" s="1"/>
  <c r="R142" i="5" a="1"/>
  <c r="R142" i="5" s="1"/>
  <c r="R143" i="5" a="1"/>
  <c r="R143" i="5" s="1"/>
  <c r="R144" i="5" a="1"/>
  <c r="R144" i="5" s="1"/>
  <c r="R145" i="5" a="1"/>
  <c r="R145" i="5" s="1"/>
  <c r="R146" i="5" a="1"/>
  <c r="R146" i="5" s="1"/>
  <c r="R147" i="5" a="1"/>
  <c r="R147" i="5" s="1"/>
  <c r="R148" i="5" a="1"/>
  <c r="R148" i="5" s="1"/>
  <c r="R149" i="5" a="1"/>
  <c r="R149" i="5" s="1"/>
  <c r="R150" i="5" a="1"/>
  <c r="R150" i="5" s="1"/>
  <c r="R151" i="5" a="1"/>
  <c r="R151" i="5" s="1"/>
  <c r="R152" i="5" a="1"/>
  <c r="R152" i="5" s="1"/>
  <c r="R153" i="5" a="1"/>
  <c r="R153" i="5" s="1"/>
  <c r="R154" i="5" a="1"/>
  <c r="R154" i="5" s="1"/>
  <c r="R155" i="5" a="1"/>
  <c r="R155" i="5" s="1"/>
  <c r="R156" i="5" a="1"/>
  <c r="R156" i="5" s="1"/>
  <c r="R157" i="5" a="1"/>
  <c r="R157" i="5" s="1"/>
  <c r="R158" i="5" a="1"/>
  <c r="R158" i="5" s="1"/>
  <c r="R159" i="5" a="1"/>
  <c r="R159" i="5" s="1"/>
  <c r="R160" i="5" a="1"/>
  <c r="R160" i="5" s="1"/>
  <c r="R161" i="5" a="1"/>
  <c r="R161" i="5" s="1"/>
  <c r="R162" i="5" a="1"/>
  <c r="R162" i="5" s="1"/>
  <c r="R163" i="5" a="1"/>
  <c r="R163" i="5" s="1"/>
  <c r="R164" i="5" a="1"/>
  <c r="R164" i="5" s="1"/>
  <c r="R165" i="5" a="1"/>
  <c r="R165" i="5" s="1"/>
  <c r="R166" i="5" a="1"/>
  <c r="R166" i="5" s="1"/>
  <c r="R167" i="5" a="1"/>
  <c r="R167" i="5" s="1"/>
  <c r="R168" i="5" a="1"/>
  <c r="R168" i="5" s="1"/>
  <c r="R169" i="5" a="1"/>
  <c r="R169" i="5" s="1"/>
  <c r="R170" i="5" a="1"/>
  <c r="R170" i="5" s="1"/>
  <c r="R171" i="5" a="1"/>
  <c r="R171" i="5" s="1"/>
  <c r="R172" i="5" a="1"/>
  <c r="R172" i="5" s="1"/>
  <c r="R173" i="5" a="1"/>
  <c r="R173" i="5" s="1"/>
  <c r="R174" i="5" a="1"/>
  <c r="R174" i="5" s="1"/>
  <c r="R175" i="5" a="1"/>
  <c r="R175" i="5" s="1"/>
  <c r="R176" i="5" a="1"/>
  <c r="R176" i="5" s="1"/>
  <c r="R177" i="5" a="1"/>
  <c r="R177" i="5" s="1"/>
  <c r="R178" i="5" a="1"/>
  <c r="R178" i="5" s="1"/>
  <c r="R179" i="5" a="1"/>
  <c r="R179" i="5" s="1"/>
  <c r="R180" i="5" a="1"/>
  <c r="R180" i="5" s="1"/>
  <c r="R181" i="5" a="1"/>
  <c r="R181" i="5" s="1"/>
  <c r="R182" i="5" a="1"/>
  <c r="R182" i="5" s="1"/>
  <c r="R183" i="5" a="1"/>
  <c r="R183" i="5" s="1"/>
  <c r="R184" i="5" a="1"/>
  <c r="R184" i="5" s="1"/>
  <c r="R185" i="5" a="1"/>
  <c r="R185" i="5" s="1"/>
  <c r="R186" i="5" a="1"/>
  <c r="R186" i="5" s="1"/>
  <c r="R187" i="5" a="1"/>
  <c r="R187" i="5" s="1"/>
  <c r="R188" i="5" a="1"/>
  <c r="R188" i="5" s="1"/>
  <c r="R189" i="5" a="1"/>
  <c r="R189" i="5" s="1"/>
  <c r="R190" i="5" a="1"/>
  <c r="R190" i="5" s="1"/>
  <c r="R191" i="5" a="1"/>
  <c r="R191" i="5" s="1"/>
  <c r="R192" i="5" a="1"/>
  <c r="R192" i="5" s="1"/>
  <c r="R193" i="5" a="1"/>
  <c r="R193" i="5" s="1"/>
  <c r="R194" i="5" a="1"/>
  <c r="R194" i="5" s="1"/>
  <c r="R195" i="5" a="1"/>
  <c r="R195" i="5" s="1"/>
  <c r="R196" i="5" a="1"/>
  <c r="R196" i="5" s="1"/>
  <c r="R197" i="5" a="1"/>
  <c r="R197" i="5" s="1"/>
  <c r="R198" i="5" a="1"/>
  <c r="R198" i="5" s="1"/>
  <c r="R199" i="5" a="1"/>
  <c r="R199" i="5" s="1"/>
  <c r="R200" i="5" a="1"/>
  <c r="R200" i="5" s="1"/>
  <c r="R201" i="5" a="1"/>
  <c r="R201" i="5" s="1"/>
  <c r="R202" i="5" a="1"/>
  <c r="R202" i="5" s="1"/>
  <c r="R203" i="5" a="1"/>
  <c r="R203" i="5" s="1"/>
  <c r="R204" i="5" a="1"/>
  <c r="R204" i="5" s="1"/>
  <c r="R205" i="5" a="1"/>
  <c r="R205" i="5" s="1"/>
  <c r="R206" i="5" a="1"/>
  <c r="R206" i="5" s="1"/>
  <c r="R207" i="5" a="1"/>
  <c r="R207" i="5" s="1"/>
  <c r="R208" i="5" a="1"/>
  <c r="R208" i="5" s="1"/>
  <c r="R209" i="5" a="1"/>
  <c r="R209" i="5" s="1"/>
  <c r="R210" i="5" a="1"/>
  <c r="R210" i="5" s="1"/>
  <c r="R211" i="5" a="1"/>
  <c r="R211" i="5" s="1"/>
  <c r="R212" i="5" a="1"/>
  <c r="R212" i="5" s="1"/>
  <c r="R213" i="5" a="1"/>
  <c r="R213" i="5" s="1"/>
  <c r="R214" i="5" a="1"/>
  <c r="R214" i="5" s="1"/>
  <c r="R215" i="5" a="1"/>
  <c r="R215" i="5" s="1"/>
  <c r="R216" i="5" a="1"/>
  <c r="R216" i="5" s="1"/>
  <c r="R217" i="5" a="1"/>
  <c r="R217" i="5" s="1"/>
  <c r="R218" i="5" a="1"/>
  <c r="R218" i="5" s="1"/>
  <c r="R219" i="5" a="1"/>
  <c r="R219" i="5" s="1"/>
  <c r="R220" i="5" a="1"/>
  <c r="R220" i="5" s="1"/>
  <c r="R221" i="5" a="1"/>
  <c r="R221" i="5" s="1"/>
  <c r="R222" i="5" a="1"/>
  <c r="R222" i="5" s="1"/>
  <c r="R223" i="5" a="1"/>
  <c r="R223" i="5" s="1"/>
  <c r="R224" i="5" a="1"/>
  <c r="R224" i="5" s="1"/>
  <c r="R225" i="5" a="1"/>
  <c r="R225" i="5" s="1"/>
  <c r="R226" i="5" a="1"/>
  <c r="R226" i="5" s="1"/>
  <c r="R227" i="5" a="1"/>
  <c r="R227" i="5" s="1"/>
  <c r="R228" i="5" a="1"/>
  <c r="R228" i="5" s="1"/>
  <c r="R229" i="5" a="1"/>
  <c r="R229" i="5" s="1"/>
  <c r="R230" i="5" a="1"/>
  <c r="R230" i="5" s="1"/>
  <c r="R231" i="5" a="1"/>
  <c r="R231" i="5" s="1"/>
  <c r="R232" i="5" a="1"/>
  <c r="R232" i="5" s="1"/>
  <c r="R233" i="5" a="1"/>
  <c r="R233" i="5" s="1"/>
  <c r="R234" i="5" a="1"/>
  <c r="R234" i="5" s="1"/>
  <c r="R235" i="5" a="1"/>
  <c r="R235" i="5" s="1"/>
  <c r="R236" i="5" a="1"/>
  <c r="R236" i="5" s="1"/>
  <c r="R237" i="5" a="1"/>
  <c r="R237" i="5" s="1"/>
  <c r="R238" i="5" a="1"/>
  <c r="R238" i="5" s="1"/>
  <c r="R239" i="5" a="1"/>
  <c r="R239" i="5" s="1"/>
  <c r="R240" i="5" a="1"/>
  <c r="R240" i="5" s="1"/>
  <c r="R241" i="5" a="1"/>
  <c r="R241" i="5" s="1"/>
  <c r="R242" i="5" a="1"/>
  <c r="R242" i="5" s="1"/>
  <c r="R243" i="5" a="1"/>
  <c r="R243" i="5" s="1"/>
  <c r="R244" i="5" a="1"/>
  <c r="R244" i="5" s="1"/>
  <c r="R245" i="5" a="1"/>
  <c r="R245" i="5" s="1"/>
  <c r="R12" i="5" a="1"/>
  <c r="R12" i="5" s="1"/>
  <c r="D5" i="7" l="1"/>
  <c r="F17" i="7"/>
  <c r="H5" i="7"/>
  <c r="N5" i="7" s="1"/>
  <c r="D10" i="7"/>
  <c r="D16" i="7"/>
  <c r="F18" i="7"/>
  <c r="F12" i="7"/>
  <c r="F6" i="7"/>
  <c r="D17" i="7"/>
  <c r="D6" i="7"/>
  <c r="D12" i="7"/>
  <c r="D18" i="7"/>
  <c r="F16" i="7"/>
  <c r="F10" i="7"/>
  <c r="D7" i="7"/>
  <c r="D13" i="7"/>
  <c r="D19" i="7"/>
  <c r="F15" i="7"/>
  <c r="F9" i="7"/>
  <c r="I13" i="7"/>
  <c r="O13" i="7" s="1"/>
  <c r="D11" i="7"/>
  <c r="F11" i="7"/>
  <c r="I14" i="7"/>
  <c r="O14" i="7" s="1"/>
  <c r="I11" i="7"/>
  <c r="O11" i="7" s="1"/>
  <c r="D8" i="7"/>
  <c r="D14" i="7"/>
  <c r="F5" i="7"/>
  <c r="F14" i="7"/>
  <c r="F8" i="7"/>
  <c r="D9" i="7"/>
  <c r="D15" i="7"/>
  <c r="F19" i="7"/>
  <c r="F13" i="7"/>
  <c r="F7" i="7"/>
  <c r="I15" i="7"/>
  <c r="O15" i="7" s="1"/>
  <c r="I12" i="7"/>
  <c r="O12" i="7" s="1"/>
  <c r="B56" i="7"/>
  <c r="B57" i="7" l="1"/>
  <c r="B58" i="7" l="1"/>
  <c r="B59" i="7" l="1"/>
  <c r="B60" i="7" l="1"/>
  <c r="B61" i="7" l="1"/>
  <c r="B62" i="7" l="1"/>
  <c r="B63" i="7" l="1"/>
  <c r="B64" i="7" l="1"/>
  <c r="B65" i="7" l="1"/>
  <c r="B66" i="7" l="1"/>
  <c r="B67" i="7" l="1"/>
  <c r="B68" i="7" l="1"/>
  <c r="B69" i="7" l="1"/>
  <c r="B70" i="7" l="1"/>
  <c r="B71" i="7" l="1"/>
  <c r="B72" i="7" l="1"/>
  <c r="B73" i="7" l="1"/>
  <c r="B74" i="7" l="1"/>
  <c r="B75" i="7" l="1"/>
  <c r="B76" i="7" l="1"/>
  <c r="B77" i="7" l="1"/>
  <c r="B78" i="7" l="1"/>
  <c r="B79" i="7" l="1"/>
  <c r="B80" i="7" l="1"/>
  <c r="B81" i="7" l="1"/>
  <c r="B82" i="7" l="1"/>
  <c r="B83" i="7" l="1"/>
  <c r="B84" i="7" l="1"/>
  <c r="B85" i="7" l="1"/>
  <c r="B86" i="7" l="1"/>
  <c r="B87" i="7" l="1"/>
  <c r="B88" i="7" l="1"/>
  <c r="B89" i="7" l="1"/>
  <c r="B90" i="7" l="1"/>
  <c r="B91" i="7" l="1"/>
  <c r="B92" i="7" l="1"/>
  <c r="B93" i="7" l="1"/>
  <c r="B94" i="7" l="1"/>
  <c r="B95" i="7" l="1"/>
  <c r="B96" i="7" l="1"/>
  <c r="B97" i="7" l="1"/>
  <c r="B98" i="7" l="1"/>
  <c r="B99" i="7" l="1"/>
  <c r="B100" i="7" l="1"/>
  <c r="B101" i="7" l="1"/>
  <c r="B102" i="7" l="1"/>
  <c r="B103" i="7" s="1"/>
  <c r="B104" i="7" s="1"/>
  <c r="B105" i="7" s="1"/>
  <c r="B106" i="7" s="1"/>
  <c r="B107" i="7" s="1"/>
  <c r="B108" i="7" s="1"/>
  <c r="B109" i="7" s="1"/>
  <c r="B110" i="7" s="1"/>
  <c r="BF1436" i="8" l="1"/>
  <c r="BF1435" i="8"/>
  <c r="BF1434" i="8"/>
  <c r="BF1433" i="8"/>
  <c r="BF1432" i="8"/>
  <c r="BF1431" i="8"/>
  <c r="BF1430" i="8"/>
  <c r="BF1429" i="8"/>
  <c r="BF1428" i="8"/>
  <c r="BF1427" i="8"/>
  <c r="BF1426" i="8"/>
  <c r="BF1425" i="8"/>
  <c r="BF1424" i="8"/>
  <c r="BF1423" i="8"/>
  <c r="BF1422" i="8"/>
  <c r="BF1421" i="8"/>
  <c r="BF1420" i="8"/>
  <c r="BF1419" i="8"/>
  <c r="BF1418" i="8"/>
  <c r="BF1417" i="8"/>
  <c r="BF1416" i="8"/>
  <c r="BF1415" i="8"/>
  <c r="BF1414" i="8"/>
  <c r="BF1413" i="8"/>
  <c r="BF1412" i="8"/>
  <c r="BF1411" i="8"/>
  <c r="BF1410" i="8"/>
  <c r="BF1409" i="8"/>
  <c r="BF1408" i="8"/>
  <c r="BF1407" i="8"/>
  <c r="BF1406" i="8"/>
  <c r="BF1405" i="8"/>
  <c r="BF1404" i="8"/>
  <c r="BF1403" i="8"/>
  <c r="BF1402" i="8"/>
  <c r="BF1401" i="8"/>
  <c r="BF1400" i="8"/>
  <c r="BF1399" i="8"/>
  <c r="BF1398" i="8"/>
  <c r="BF1397" i="8"/>
  <c r="BF1396" i="8"/>
  <c r="BF1395" i="8"/>
  <c r="BF1394" i="8"/>
  <c r="BF1393" i="8"/>
  <c r="BF1392" i="8"/>
  <c r="BF1391" i="8"/>
  <c r="BF1390" i="8"/>
  <c r="BF1389" i="8"/>
  <c r="BF1388" i="8"/>
  <c r="BF1387" i="8"/>
  <c r="BF1386" i="8"/>
  <c r="BF1385" i="8"/>
  <c r="BF1384" i="8"/>
  <c r="BF1383" i="8"/>
  <c r="BF1382" i="8"/>
  <c r="BF1381" i="8"/>
  <c r="BF1380" i="8"/>
  <c r="BF1379" i="8"/>
  <c r="BF1378" i="8"/>
  <c r="BF1377" i="8"/>
  <c r="BF1376" i="8"/>
  <c r="BF1375" i="8"/>
  <c r="BF1374" i="8"/>
  <c r="BF1373" i="8"/>
  <c r="BF1372" i="8"/>
  <c r="BF1371" i="8"/>
  <c r="BF1370" i="8"/>
  <c r="BF1369" i="8"/>
  <c r="BF1368" i="8"/>
  <c r="BF1367" i="8"/>
  <c r="BF1366" i="8"/>
  <c r="BF1365" i="8"/>
  <c r="BF1364" i="8"/>
  <c r="BF1363" i="8"/>
  <c r="BF1362" i="8"/>
  <c r="BF1361" i="8"/>
  <c r="BF1360" i="8"/>
  <c r="BF1359" i="8"/>
  <c r="BF1358" i="8"/>
  <c r="BF1357" i="8"/>
  <c r="BF1356" i="8"/>
  <c r="BF1355" i="8"/>
  <c r="BF1354" i="8"/>
  <c r="BF1353" i="8"/>
  <c r="BF1352" i="8"/>
  <c r="BF1351" i="8"/>
  <c r="BF1350" i="8"/>
  <c r="BF1349" i="8"/>
  <c r="BF1348" i="8"/>
  <c r="BF1347" i="8"/>
  <c r="BF1346" i="8"/>
  <c r="BF1345" i="8"/>
  <c r="BF1344" i="8"/>
  <c r="BF1343" i="8"/>
  <c r="BF1342" i="8"/>
  <c r="BF1341" i="8"/>
  <c r="BF1340" i="8"/>
  <c r="BF1339" i="8"/>
  <c r="BF1338" i="8"/>
  <c r="BF1337" i="8"/>
  <c r="BF1336" i="8"/>
  <c r="BF1335" i="8"/>
  <c r="BF1334" i="8"/>
  <c r="BF1333" i="8"/>
  <c r="BF1332" i="8"/>
  <c r="BF1331" i="8"/>
  <c r="BF1330" i="8"/>
  <c r="BF1329" i="8"/>
  <c r="BF1328" i="8"/>
  <c r="BF1327" i="8"/>
  <c r="BF1326" i="8"/>
  <c r="BF1325" i="8"/>
  <c r="BF1324" i="8"/>
  <c r="BF1323" i="8"/>
  <c r="BF1322" i="8"/>
  <c r="BF1321" i="8"/>
  <c r="BF1320" i="8"/>
  <c r="BF1319" i="8"/>
  <c r="BF1318" i="8"/>
  <c r="BF1317" i="8"/>
  <c r="BF1316" i="8"/>
  <c r="BF1315" i="8"/>
  <c r="BF1314" i="8"/>
  <c r="BF1313" i="8"/>
  <c r="BF1312" i="8"/>
  <c r="BF1311" i="8"/>
  <c r="BF1310" i="8"/>
  <c r="BF1309" i="8"/>
  <c r="BF1308" i="8"/>
  <c r="BF1307" i="8"/>
  <c r="BF1306" i="8"/>
  <c r="BF1305" i="8"/>
  <c r="BF1304" i="8"/>
  <c r="BF1303" i="8"/>
  <c r="BF1302" i="8"/>
  <c r="BF1301" i="8"/>
  <c r="BF1300" i="8"/>
  <c r="BF1299" i="8"/>
  <c r="BF1298" i="8"/>
  <c r="BF1297" i="8"/>
  <c r="BF1296" i="8"/>
  <c r="BF1295" i="8"/>
  <c r="BF1294" i="8"/>
  <c r="BF1293" i="8"/>
  <c r="BF1292" i="8"/>
  <c r="BF1291" i="8"/>
  <c r="BF1290" i="8"/>
  <c r="BF1289" i="8"/>
  <c r="BF1288" i="8"/>
  <c r="BF1287" i="8"/>
  <c r="BF1286" i="8"/>
  <c r="BF1285" i="8"/>
  <c r="BF1284" i="8"/>
  <c r="BF1283" i="8"/>
  <c r="BF1282" i="8"/>
  <c r="BF1281" i="8"/>
  <c r="BF1280" i="8"/>
  <c r="BF1279" i="8"/>
  <c r="BF1278" i="8"/>
  <c r="BF1277" i="8"/>
  <c r="BF1276" i="8"/>
  <c r="BF1275" i="8"/>
  <c r="BF1274" i="8"/>
  <c r="BF1273" i="8"/>
  <c r="BF1272" i="8"/>
  <c r="BF1271" i="8"/>
  <c r="BF1270" i="8"/>
  <c r="BF1269" i="8"/>
  <c r="BF1268" i="8"/>
  <c r="BF1267" i="8"/>
  <c r="BF1266" i="8"/>
  <c r="BF1265" i="8"/>
  <c r="BF1264" i="8"/>
  <c r="BF1263" i="8"/>
  <c r="BF1262" i="8"/>
  <c r="BF1261" i="8"/>
  <c r="BF1260" i="8"/>
  <c r="BF1259" i="8"/>
  <c r="BF1258" i="8"/>
  <c r="BF1257" i="8"/>
  <c r="BF1256" i="8"/>
  <c r="BF1255" i="8"/>
  <c r="BF1254" i="8"/>
  <c r="BF1253" i="8"/>
  <c r="BF1252" i="8"/>
  <c r="BF1251" i="8"/>
  <c r="BF1250" i="8"/>
  <c r="BF1249" i="8"/>
  <c r="BF1248" i="8"/>
  <c r="BF1247" i="8"/>
  <c r="BF1246" i="8"/>
  <c r="BF1245" i="8"/>
  <c r="BF1244" i="8"/>
  <c r="BF1243" i="8"/>
  <c r="BF1242" i="8"/>
  <c r="BF1241" i="8"/>
  <c r="BF1240" i="8"/>
  <c r="BF1239" i="8"/>
  <c r="BF1238" i="8"/>
  <c r="BF1237" i="8"/>
  <c r="BF1236" i="8"/>
  <c r="BF1235" i="8"/>
  <c r="BF1234" i="8"/>
  <c r="BF1233" i="8"/>
  <c r="BF1232" i="8"/>
  <c r="BF1231" i="8"/>
  <c r="BF1230" i="8"/>
  <c r="BF1229" i="8"/>
  <c r="BF1228" i="8"/>
  <c r="BF1227" i="8"/>
  <c r="BF1226" i="8"/>
  <c r="BF1225" i="8"/>
  <c r="BF1224" i="8"/>
  <c r="BF1223" i="8"/>
  <c r="BF1222" i="8"/>
  <c r="BF1221" i="8"/>
  <c r="BF1220" i="8"/>
  <c r="BF1219" i="8"/>
  <c r="BF1218" i="8"/>
  <c r="BF1217" i="8"/>
  <c r="BF1216" i="8"/>
  <c r="BF1215" i="8"/>
  <c r="BF1214" i="8"/>
  <c r="BF1213" i="8"/>
  <c r="BF1212" i="8"/>
  <c r="BF1211" i="8"/>
  <c r="BF1210" i="8"/>
  <c r="BF1209" i="8"/>
  <c r="BF1208" i="8"/>
  <c r="BF1207" i="8"/>
  <c r="BF1206" i="8"/>
  <c r="BF1205" i="8"/>
  <c r="BF1204" i="8"/>
  <c r="BF1203" i="8"/>
  <c r="BF1202" i="8"/>
  <c r="BF1201" i="8"/>
  <c r="BF1200" i="8"/>
  <c r="BF1199" i="8"/>
  <c r="BF1198" i="8"/>
  <c r="BF1197" i="8"/>
  <c r="BF1196" i="8"/>
  <c r="BF1195" i="8"/>
  <c r="BF1194" i="8"/>
  <c r="BF1193" i="8"/>
  <c r="BF1192" i="8"/>
  <c r="BF1191" i="8"/>
  <c r="BF1190" i="8"/>
  <c r="BF1189" i="8"/>
  <c r="BF1188" i="8"/>
  <c r="BF1187" i="8"/>
  <c r="BF1186" i="8"/>
  <c r="BF1185" i="8"/>
  <c r="BF1184" i="8"/>
  <c r="BF1183" i="8"/>
  <c r="BF1182" i="8"/>
  <c r="BF1181" i="8"/>
  <c r="BF1180" i="8"/>
  <c r="BF1179" i="8"/>
  <c r="BF1178" i="8"/>
  <c r="BF1177" i="8"/>
  <c r="BF1176" i="8"/>
  <c r="BF1175" i="8"/>
  <c r="BF1174" i="8"/>
  <c r="BF1173" i="8"/>
  <c r="BF1172" i="8"/>
  <c r="BF1171" i="8"/>
  <c r="BF1170" i="8"/>
  <c r="BF1169" i="8"/>
  <c r="BF1168" i="8"/>
  <c r="BF1167" i="8"/>
  <c r="BF1166" i="8"/>
  <c r="BF1165" i="8"/>
  <c r="BF1164" i="8"/>
  <c r="BF1163" i="8"/>
  <c r="BF1162" i="8"/>
  <c r="BF1161" i="8"/>
  <c r="BF1160" i="8"/>
  <c r="BF1159" i="8"/>
  <c r="BF1158" i="8"/>
  <c r="BF1157" i="8"/>
  <c r="BF1156" i="8"/>
  <c r="BF1155" i="8"/>
  <c r="BF1154" i="8"/>
  <c r="BF1153" i="8"/>
  <c r="BF1152" i="8"/>
  <c r="BF1151" i="8"/>
  <c r="BF1150" i="8"/>
  <c r="BF1149" i="8"/>
  <c r="BF1148" i="8"/>
  <c r="BF1147" i="8"/>
  <c r="BF1146" i="8"/>
  <c r="BF1145" i="8"/>
  <c r="BF1144" i="8"/>
  <c r="BF1143" i="8"/>
  <c r="BF1142" i="8"/>
  <c r="BF1141" i="8"/>
  <c r="BF1140" i="8"/>
  <c r="BF1139" i="8"/>
  <c r="BF1138" i="8"/>
  <c r="BF1137" i="8"/>
  <c r="BF1136" i="8"/>
  <c r="BF1135" i="8"/>
  <c r="BF1134" i="8"/>
  <c r="BF1133" i="8"/>
  <c r="BF1132" i="8"/>
  <c r="BF1131" i="8"/>
  <c r="BF1130" i="8"/>
  <c r="BF1129" i="8"/>
  <c r="BF1128" i="8"/>
  <c r="BF1127" i="8"/>
  <c r="BF1126" i="8"/>
  <c r="BF1125" i="8"/>
  <c r="BF1124" i="8"/>
  <c r="BF1123" i="8"/>
  <c r="BF1122" i="8"/>
  <c r="BF1121" i="8"/>
  <c r="BF1120" i="8"/>
  <c r="BF1119" i="8"/>
  <c r="BF1118" i="8"/>
  <c r="BF1117" i="8"/>
  <c r="BF1116" i="8"/>
  <c r="BF1115" i="8"/>
  <c r="BF1114" i="8"/>
  <c r="BF1113" i="8"/>
  <c r="BF1112" i="8"/>
  <c r="BF1111" i="8"/>
  <c r="BF1110" i="8"/>
  <c r="BF1109" i="8"/>
  <c r="BF1108" i="8"/>
  <c r="BF1107" i="8"/>
  <c r="BF1106" i="8"/>
  <c r="BF1105" i="8"/>
  <c r="BF1104" i="8"/>
  <c r="BF1103" i="8"/>
  <c r="BF1102" i="8"/>
  <c r="BF1101" i="8"/>
  <c r="BF1100" i="8"/>
  <c r="BF1099" i="8"/>
  <c r="BF1098" i="8"/>
  <c r="BF1097" i="8"/>
  <c r="BF1096" i="8"/>
  <c r="BF1095" i="8"/>
  <c r="BF1094" i="8"/>
  <c r="BF1093" i="8"/>
  <c r="BF1092" i="8"/>
  <c r="BF1091" i="8"/>
  <c r="BF1090" i="8"/>
  <c r="BF1089" i="8"/>
  <c r="BF1088" i="8"/>
  <c r="BF1087" i="8"/>
  <c r="BF1086" i="8"/>
  <c r="BF1085" i="8"/>
  <c r="BF1084" i="8"/>
  <c r="BF1083" i="8"/>
  <c r="BF1082" i="8"/>
  <c r="BF1081" i="8"/>
  <c r="BF1080" i="8"/>
  <c r="BF1079" i="8"/>
  <c r="BF1078" i="8"/>
  <c r="BF1077" i="8"/>
  <c r="BF1076" i="8"/>
  <c r="BF1075" i="8"/>
  <c r="BF1074" i="8"/>
  <c r="BF1073" i="8"/>
  <c r="BF1072" i="8"/>
  <c r="BF1071" i="8"/>
  <c r="BF1070" i="8"/>
  <c r="BF1069" i="8"/>
  <c r="BF1068" i="8"/>
  <c r="BF1067" i="8"/>
  <c r="BF1066" i="8"/>
  <c r="BF1065" i="8"/>
  <c r="BF1064" i="8"/>
  <c r="BF1063" i="8"/>
  <c r="BF1062" i="8"/>
  <c r="BF1061" i="8"/>
  <c r="BF1060" i="8"/>
  <c r="BF1059" i="8"/>
  <c r="BF1058" i="8"/>
  <c r="BF1057" i="8"/>
  <c r="BF1056" i="8"/>
  <c r="BF1055" i="8"/>
  <c r="BF1054" i="8"/>
  <c r="BF1053" i="8"/>
  <c r="BF1052" i="8"/>
  <c r="BF1051" i="8"/>
  <c r="BF1050" i="8"/>
  <c r="BF1049" i="8"/>
  <c r="BF1048" i="8"/>
  <c r="BF1047" i="8"/>
  <c r="BF1046" i="8"/>
  <c r="BF1045" i="8"/>
  <c r="BF1044" i="8"/>
  <c r="BF1043" i="8"/>
  <c r="BF1042" i="8"/>
  <c r="BF1041" i="8"/>
  <c r="BF1040" i="8"/>
  <c r="BF1039" i="8"/>
  <c r="BF1038" i="8"/>
  <c r="BF1037" i="8"/>
  <c r="BF1036" i="8"/>
  <c r="BF1035" i="8"/>
  <c r="BF1034" i="8"/>
  <c r="BF1033" i="8"/>
  <c r="BF1032" i="8"/>
  <c r="BF1031" i="8"/>
  <c r="BF1030" i="8"/>
  <c r="BF1029" i="8"/>
  <c r="BF1028" i="8"/>
  <c r="BF1027" i="8"/>
  <c r="BF1026" i="8"/>
  <c r="BF1025" i="8"/>
  <c r="BF1024" i="8"/>
  <c r="BF1023" i="8"/>
  <c r="BF1022" i="8"/>
  <c r="BF1021" i="8"/>
  <c r="BF1020" i="8"/>
  <c r="BF1019" i="8"/>
  <c r="BF1018" i="8"/>
  <c r="BF1017" i="8"/>
  <c r="BF1016" i="8"/>
  <c r="BF1015" i="8"/>
  <c r="BF1014" i="8"/>
  <c r="BF1013" i="8"/>
  <c r="BF1012" i="8"/>
  <c r="BF1011" i="8"/>
  <c r="BF1010" i="8"/>
  <c r="BF1009" i="8"/>
  <c r="BF1008" i="8"/>
  <c r="BF1007" i="8"/>
  <c r="BF1006" i="8"/>
  <c r="BF1005" i="8"/>
  <c r="BF1004" i="8"/>
  <c r="BF1003" i="8"/>
  <c r="BF1002" i="8"/>
  <c r="BF1001" i="8"/>
  <c r="BF1000" i="8"/>
  <c r="BF999" i="8"/>
  <c r="BF998" i="8"/>
  <c r="BF997" i="8"/>
  <c r="BF996" i="8"/>
  <c r="BF995" i="8"/>
  <c r="BF994" i="8"/>
  <c r="BF993" i="8"/>
  <c r="BF992" i="8"/>
  <c r="BF991" i="8"/>
  <c r="BF990" i="8"/>
  <c r="BF989" i="8"/>
  <c r="BF988" i="8"/>
  <c r="BF987" i="8"/>
  <c r="BF986" i="8"/>
  <c r="BF985" i="8"/>
  <c r="BF984" i="8"/>
  <c r="BF983" i="8"/>
  <c r="BF982" i="8"/>
  <c r="BF981" i="8"/>
  <c r="BF980" i="8"/>
  <c r="BF979" i="8"/>
  <c r="BF978" i="8"/>
  <c r="BF977" i="8"/>
  <c r="BF976" i="8"/>
  <c r="BF975" i="8"/>
  <c r="BF974" i="8"/>
  <c r="BF973" i="8"/>
  <c r="BF972" i="8"/>
  <c r="BF971" i="8"/>
  <c r="BF970" i="8"/>
  <c r="BF969" i="8"/>
  <c r="BF968" i="8"/>
  <c r="BF967" i="8"/>
  <c r="BF966" i="8"/>
  <c r="BF965" i="8"/>
  <c r="BF964" i="8"/>
  <c r="BF963" i="8"/>
  <c r="BF962" i="8"/>
  <c r="BF961" i="8"/>
  <c r="BF960" i="8"/>
  <c r="BF959" i="8"/>
  <c r="BF958" i="8"/>
  <c r="BF957" i="8"/>
  <c r="BF956" i="8"/>
  <c r="BF955" i="8"/>
  <c r="BF954" i="8"/>
  <c r="BF953" i="8"/>
  <c r="BF952" i="8"/>
  <c r="BF951" i="8"/>
  <c r="BF950" i="8"/>
  <c r="BF949" i="8"/>
  <c r="BF948" i="8"/>
  <c r="BF947" i="8"/>
  <c r="BF946" i="8"/>
  <c r="BF945" i="8"/>
  <c r="BF944" i="8"/>
  <c r="BF943" i="8"/>
  <c r="BF942" i="8"/>
  <c r="BF941" i="8"/>
  <c r="BF940" i="8"/>
  <c r="BF939" i="8"/>
  <c r="BF938" i="8"/>
  <c r="BF937" i="8"/>
  <c r="BF936" i="8"/>
  <c r="BF935" i="8"/>
  <c r="BF934" i="8"/>
  <c r="BF933" i="8"/>
  <c r="BF932" i="8"/>
  <c r="BF931" i="8"/>
  <c r="BF930" i="8"/>
  <c r="BF929" i="8"/>
  <c r="BF928" i="8"/>
  <c r="BF927" i="8"/>
  <c r="BF926" i="8"/>
  <c r="BF925" i="8"/>
  <c r="BF924" i="8"/>
  <c r="BF923" i="8"/>
  <c r="BF922" i="8"/>
  <c r="BF921" i="8"/>
  <c r="BF920" i="8"/>
  <c r="BF919" i="8"/>
  <c r="BF918" i="8"/>
  <c r="BF917" i="8"/>
  <c r="BF916" i="8"/>
  <c r="BF915" i="8"/>
  <c r="BF914" i="8"/>
  <c r="BF913" i="8"/>
  <c r="BF912" i="8"/>
  <c r="BF911" i="8"/>
  <c r="BF910" i="8"/>
  <c r="BF909" i="8"/>
  <c r="BF908" i="8"/>
  <c r="BF907" i="8"/>
  <c r="BF906" i="8"/>
  <c r="BF905" i="8"/>
  <c r="BF904" i="8"/>
  <c r="BF903" i="8"/>
  <c r="BF902" i="8"/>
  <c r="BF901" i="8"/>
  <c r="BF900" i="8"/>
  <c r="BF899" i="8"/>
  <c r="BF898" i="8"/>
  <c r="BF897" i="8"/>
  <c r="BF896" i="8"/>
  <c r="BF895" i="8"/>
  <c r="BF894" i="8"/>
  <c r="BF893" i="8"/>
  <c r="BF892" i="8"/>
  <c r="BF891" i="8"/>
  <c r="BF890" i="8"/>
  <c r="BF889" i="8"/>
  <c r="BF888" i="8"/>
  <c r="BF887" i="8"/>
  <c r="BF886" i="8"/>
  <c r="BF885" i="8"/>
  <c r="BF884" i="8"/>
  <c r="BF883" i="8"/>
  <c r="BF882" i="8"/>
  <c r="BF881" i="8"/>
  <c r="BF880" i="8"/>
  <c r="BF879" i="8"/>
  <c r="BF878" i="8"/>
  <c r="BF877" i="8"/>
  <c r="BF876" i="8"/>
  <c r="BF875" i="8"/>
  <c r="BF874" i="8"/>
  <c r="BF873" i="8"/>
  <c r="BF872" i="8"/>
  <c r="BF871" i="8"/>
  <c r="BF870" i="8"/>
  <c r="BF869" i="8"/>
  <c r="BF868" i="8"/>
  <c r="BF867" i="8"/>
  <c r="BF866" i="8"/>
  <c r="BF865" i="8"/>
  <c r="BF864" i="8"/>
  <c r="BF863" i="8"/>
  <c r="BF862" i="8"/>
  <c r="BF861" i="8"/>
  <c r="BF860" i="8"/>
  <c r="BF859" i="8"/>
  <c r="BF858" i="8"/>
  <c r="BF857" i="8"/>
  <c r="BF856" i="8"/>
  <c r="BF855" i="8"/>
  <c r="BF854" i="8"/>
  <c r="BF853" i="8"/>
  <c r="BF852" i="8"/>
  <c r="BF851" i="8"/>
  <c r="BF850" i="8"/>
  <c r="BF849" i="8"/>
  <c r="BF848" i="8"/>
  <c r="BF847" i="8"/>
  <c r="BF846" i="8"/>
  <c r="BF845" i="8"/>
  <c r="BF844" i="8"/>
  <c r="BF843" i="8"/>
  <c r="BF842" i="8"/>
  <c r="BF841" i="8"/>
  <c r="BF840" i="8"/>
  <c r="BF839" i="8"/>
  <c r="BF838" i="8"/>
  <c r="BF837" i="8"/>
  <c r="BF836" i="8"/>
  <c r="BF835" i="8"/>
  <c r="BF834" i="8"/>
  <c r="BF833" i="8"/>
  <c r="BF832" i="8"/>
  <c r="BF831" i="8"/>
  <c r="BF830" i="8"/>
  <c r="BF829" i="8"/>
  <c r="BF828" i="8"/>
  <c r="BF827" i="8"/>
  <c r="BF826" i="8"/>
  <c r="BF825" i="8"/>
  <c r="BF824" i="8"/>
  <c r="BF823" i="8"/>
  <c r="BF822" i="8"/>
  <c r="BF821" i="8"/>
  <c r="BF820" i="8"/>
  <c r="BF819" i="8"/>
  <c r="BF818" i="8"/>
  <c r="BF817" i="8"/>
  <c r="BF816" i="8"/>
  <c r="BF815" i="8"/>
  <c r="BF814" i="8"/>
  <c r="BF813" i="8"/>
  <c r="BF812" i="8"/>
  <c r="BF811" i="8"/>
  <c r="BF810" i="8"/>
  <c r="BF809" i="8"/>
  <c r="BF808" i="8"/>
  <c r="BF807" i="8"/>
  <c r="BF806" i="8"/>
  <c r="BF805" i="8"/>
  <c r="BF804" i="8"/>
  <c r="BF803" i="8"/>
  <c r="BF802" i="8"/>
  <c r="BF801" i="8"/>
  <c r="BF800" i="8"/>
  <c r="BF799" i="8"/>
  <c r="BF798" i="8"/>
  <c r="BF797" i="8"/>
  <c r="BF796" i="8"/>
  <c r="BF795" i="8"/>
  <c r="BF794" i="8"/>
  <c r="BF793" i="8"/>
  <c r="BF792" i="8"/>
  <c r="BF791" i="8"/>
  <c r="BF790" i="8"/>
  <c r="BF789" i="8"/>
  <c r="BF788" i="8"/>
  <c r="BF787" i="8"/>
  <c r="BF786" i="8"/>
  <c r="BF785" i="8"/>
  <c r="BF784" i="8"/>
  <c r="BF783" i="8"/>
  <c r="BF782" i="8"/>
  <c r="BF781" i="8"/>
  <c r="BF780" i="8"/>
  <c r="BF779" i="8"/>
  <c r="BF778" i="8"/>
  <c r="BF777" i="8"/>
  <c r="BF776" i="8"/>
  <c r="BF775" i="8"/>
  <c r="BF774" i="8"/>
  <c r="BF773" i="8"/>
  <c r="BF772" i="8"/>
  <c r="BF771" i="8"/>
  <c r="BF770" i="8"/>
  <c r="BF769" i="8"/>
  <c r="BF768" i="8"/>
  <c r="BF767" i="8"/>
  <c r="BF766" i="8"/>
  <c r="BF765" i="8"/>
  <c r="BF764" i="8"/>
  <c r="BF763" i="8"/>
  <c r="BF762" i="8"/>
  <c r="BF761" i="8"/>
  <c r="BF760" i="8"/>
  <c r="BF759" i="8"/>
  <c r="BF758" i="8"/>
  <c r="BF757" i="8"/>
  <c r="BF756" i="8"/>
  <c r="BF755" i="8"/>
  <c r="BF754" i="8"/>
  <c r="BF753" i="8"/>
  <c r="BF752" i="8"/>
  <c r="BF751" i="8"/>
  <c r="BF750" i="8"/>
  <c r="BF749" i="8"/>
  <c r="BF748" i="8"/>
  <c r="BF747" i="8"/>
  <c r="BF746" i="8"/>
  <c r="BF745" i="8"/>
  <c r="BF744" i="8"/>
  <c r="BF743" i="8"/>
  <c r="BF742" i="8"/>
  <c r="BF741" i="8"/>
  <c r="BF740" i="8"/>
  <c r="BF739" i="8"/>
  <c r="BF738" i="8"/>
  <c r="BF737" i="8"/>
  <c r="BF736" i="8"/>
  <c r="BF735" i="8"/>
  <c r="BF734" i="8"/>
  <c r="BF733" i="8"/>
  <c r="BF732" i="8"/>
  <c r="BF731" i="8"/>
  <c r="BF730" i="8"/>
  <c r="BF729" i="8"/>
  <c r="BF728" i="8"/>
  <c r="BF727" i="8"/>
  <c r="BF726" i="8"/>
  <c r="BF725" i="8"/>
  <c r="BF724" i="8"/>
  <c r="BF723" i="8"/>
  <c r="BF722" i="8"/>
  <c r="BF721" i="8"/>
  <c r="BF720" i="8"/>
  <c r="BF719" i="8"/>
  <c r="BF718" i="8"/>
  <c r="BF717" i="8"/>
  <c r="BF716" i="8"/>
  <c r="BF715" i="8"/>
  <c r="BF714" i="8"/>
  <c r="BF713" i="8"/>
  <c r="BF712" i="8"/>
  <c r="BF711" i="8"/>
  <c r="BF710" i="8"/>
  <c r="BF709" i="8"/>
  <c r="BF708" i="8"/>
  <c r="BF707" i="8"/>
  <c r="BF706" i="8"/>
  <c r="BF705" i="8"/>
  <c r="BF704" i="8"/>
  <c r="BF703" i="8"/>
  <c r="BF702" i="8"/>
  <c r="BF701" i="8"/>
  <c r="BF700" i="8"/>
  <c r="BF699" i="8"/>
  <c r="BF698" i="8"/>
  <c r="BF697" i="8"/>
  <c r="BF696" i="8"/>
  <c r="BF695" i="8"/>
  <c r="BF694" i="8"/>
  <c r="BF693" i="8"/>
  <c r="BF692" i="8"/>
  <c r="BF691" i="8"/>
  <c r="BF690" i="8"/>
  <c r="BF689" i="8"/>
  <c r="BF688" i="8"/>
  <c r="BF687" i="8"/>
  <c r="BF686" i="8"/>
  <c r="BF685" i="8"/>
  <c r="BF684" i="8"/>
  <c r="BF683" i="8"/>
  <c r="BF682" i="8"/>
  <c r="BF681" i="8"/>
  <c r="BF680" i="8"/>
  <c r="BF679" i="8"/>
  <c r="BF678" i="8"/>
  <c r="BF677" i="8"/>
  <c r="BF676" i="8"/>
  <c r="BF675" i="8"/>
  <c r="BF674" i="8"/>
  <c r="BF673" i="8"/>
  <c r="BF672" i="8"/>
  <c r="BF671" i="8"/>
  <c r="BF670" i="8"/>
  <c r="BF669" i="8"/>
  <c r="BF668" i="8"/>
  <c r="BF667" i="8"/>
  <c r="BF666" i="8"/>
  <c r="BF665" i="8"/>
  <c r="BF664" i="8"/>
  <c r="BF663" i="8"/>
  <c r="BF662" i="8"/>
  <c r="BF661" i="8"/>
  <c r="BF660" i="8"/>
  <c r="BF659" i="8"/>
  <c r="BF658" i="8"/>
  <c r="BF657" i="8"/>
  <c r="BF656" i="8"/>
  <c r="BF655" i="8"/>
  <c r="BF654" i="8"/>
  <c r="BF653" i="8"/>
  <c r="BF652" i="8"/>
  <c r="BF651" i="8"/>
  <c r="BF650" i="8"/>
  <c r="BF649" i="8"/>
  <c r="BF648" i="8"/>
  <c r="BF647" i="8"/>
  <c r="BF646" i="8"/>
  <c r="BF645" i="8"/>
  <c r="BF644" i="8"/>
  <c r="BF643" i="8"/>
  <c r="BF642" i="8"/>
  <c r="BF641" i="8"/>
  <c r="BF640" i="8"/>
  <c r="BF639" i="8"/>
  <c r="BF638" i="8"/>
  <c r="BF637" i="8"/>
  <c r="BF636" i="8"/>
  <c r="BF635" i="8"/>
  <c r="BF634" i="8"/>
  <c r="BF633" i="8"/>
  <c r="BF632" i="8"/>
  <c r="BF631" i="8"/>
  <c r="BF630" i="8"/>
  <c r="BF629" i="8"/>
  <c r="BF628" i="8"/>
  <c r="BF627" i="8"/>
  <c r="BF626" i="8"/>
  <c r="BF625" i="8"/>
  <c r="BF624" i="8"/>
  <c r="BF623" i="8"/>
  <c r="BF622" i="8"/>
  <c r="BF621" i="8"/>
  <c r="BF620" i="8"/>
  <c r="BF619" i="8"/>
  <c r="BF618" i="8"/>
  <c r="BF617" i="8"/>
  <c r="BF616" i="8"/>
  <c r="BF615" i="8"/>
  <c r="BF614" i="8"/>
  <c r="BF613" i="8"/>
  <c r="BF612" i="8"/>
  <c r="BF611" i="8"/>
  <c r="BF610" i="8"/>
  <c r="BF609" i="8"/>
  <c r="BF608" i="8"/>
  <c r="BF607" i="8"/>
  <c r="BF606" i="8"/>
  <c r="BF605" i="8"/>
  <c r="BF604" i="8"/>
  <c r="BF603" i="8"/>
  <c r="BF602" i="8"/>
  <c r="BF601" i="8"/>
  <c r="BF600" i="8"/>
  <c r="BF599" i="8"/>
  <c r="BF598" i="8"/>
  <c r="BF597" i="8"/>
  <c r="BF596" i="8"/>
  <c r="BF595" i="8"/>
  <c r="BF594" i="8"/>
  <c r="BF593" i="8"/>
  <c r="BF592" i="8"/>
  <c r="BF591" i="8"/>
  <c r="BF590" i="8"/>
  <c r="BF589" i="8"/>
  <c r="BF588" i="8"/>
  <c r="BF587" i="8"/>
  <c r="BF586" i="8"/>
  <c r="BF585" i="8"/>
  <c r="BF584" i="8"/>
  <c r="BF583" i="8"/>
  <c r="BF582" i="8"/>
  <c r="BF581" i="8"/>
  <c r="BF580" i="8"/>
  <c r="BF579" i="8"/>
  <c r="BF578" i="8"/>
  <c r="BF577" i="8"/>
  <c r="BF576" i="8"/>
  <c r="BF575" i="8"/>
  <c r="BF574" i="8"/>
  <c r="BF573" i="8"/>
  <c r="BF572" i="8"/>
  <c r="BF571" i="8"/>
  <c r="BF570" i="8"/>
  <c r="BF569" i="8"/>
  <c r="BF568" i="8"/>
  <c r="BF567" i="8"/>
  <c r="BF566" i="8"/>
  <c r="BF565" i="8"/>
  <c r="BF564" i="8"/>
  <c r="BF563" i="8"/>
  <c r="BF562" i="8"/>
  <c r="BF561" i="8"/>
  <c r="BF560" i="8"/>
  <c r="BF559" i="8"/>
  <c r="BF558" i="8"/>
  <c r="BF557" i="8"/>
  <c r="BF556" i="8"/>
  <c r="BF555" i="8"/>
  <c r="BF554" i="8"/>
  <c r="BF553" i="8"/>
  <c r="BF552" i="8"/>
  <c r="BF551" i="8"/>
  <c r="BF550" i="8"/>
  <c r="BF549" i="8"/>
  <c r="BF548" i="8"/>
  <c r="BF547" i="8"/>
  <c r="BF546" i="8"/>
  <c r="BF545" i="8"/>
  <c r="BF544" i="8"/>
  <c r="BF543" i="8"/>
  <c r="BF542" i="8"/>
  <c r="BF541" i="8"/>
  <c r="BF540" i="8"/>
  <c r="BF539" i="8"/>
  <c r="BF538" i="8"/>
  <c r="BF537" i="8"/>
  <c r="BF536" i="8"/>
  <c r="BF535" i="8"/>
  <c r="BF534" i="8"/>
  <c r="BF533" i="8"/>
  <c r="BF532" i="8"/>
  <c r="BF531" i="8"/>
  <c r="BF530" i="8"/>
  <c r="BF529" i="8"/>
  <c r="BF528" i="8"/>
  <c r="BF527" i="8"/>
  <c r="BF526" i="8"/>
  <c r="BF525" i="8"/>
  <c r="BF524" i="8"/>
  <c r="BF523" i="8"/>
  <c r="BF522" i="8"/>
  <c r="BF521" i="8"/>
  <c r="BF520" i="8"/>
  <c r="BF519" i="8"/>
  <c r="BF518" i="8"/>
  <c r="BF517" i="8"/>
  <c r="BF516" i="8"/>
  <c r="BF515" i="8"/>
  <c r="BF514" i="8"/>
  <c r="BF513" i="8"/>
  <c r="BF512" i="8"/>
  <c r="BF511" i="8"/>
  <c r="BF510" i="8"/>
  <c r="BF509" i="8"/>
  <c r="BF508" i="8"/>
  <c r="BF507" i="8"/>
  <c r="BF506" i="8"/>
  <c r="BF505" i="8"/>
  <c r="BF504" i="8"/>
  <c r="BF503" i="8"/>
  <c r="BF502" i="8"/>
  <c r="BF501" i="8"/>
  <c r="BF500" i="8"/>
  <c r="BF499" i="8"/>
  <c r="BF498" i="8"/>
  <c r="BF497" i="8"/>
  <c r="BF496" i="8"/>
  <c r="BF495" i="8"/>
  <c r="BF494" i="8"/>
  <c r="BF493" i="8"/>
  <c r="BF492" i="8"/>
  <c r="BF491" i="8"/>
  <c r="BF490" i="8"/>
  <c r="BF489" i="8"/>
  <c r="BF488" i="8"/>
  <c r="BF487" i="8"/>
  <c r="BF486" i="8"/>
  <c r="BF485" i="8"/>
  <c r="BF484" i="8"/>
  <c r="BF483" i="8"/>
  <c r="BF482" i="8"/>
  <c r="BF481" i="8"/>
  <c r="BF480" i="8"/>
  <c r="BF479" i="8"/>
  <c r="BF478" i="8"/>
  <c r="BF477" i="8"/>
  <c r="BF476" i="8"/>
  <c r="BF475" i="8"/>
  <c r="BF474" i="8"/>
  <c r="BF473" i="8"/>
  <c r="BF472" i="8"/>
  <c r="BF471" i="8"/>
  <c r="BF470" i="8"/>
  <c r="BF469" i="8"/>
  <c r="BF468" i="8"/>
  <c r="BF467" i="8"/>
  <c r="BF466" i="8"/>
  <c r="BF465" i="8"/>
  <c r="BF464" i="8"/>
  <c r="BF463" i="8"/>
  <c r="BF462" i="8"/>
  <c r="BF461" i="8"/>
  <c r="BF460" i="8"/>
  <c r="BF459" i="8"/>
  <c r="BF458" i="8"/>
  <c r="BF457" i="8"/>
  <c r="BF456" i="8"/>
  <c r="BF455" i="8"/>
  <c r="BF454" i="8"/>
  <c r="BF453" i="8"/>
  <c r="BF452" i="8"/>
  <c r="BF451" i="8"/>
  <c r="BF450" i="8"/>
  <c r="BF449" i="8"/>
  <c r="BF448" i="8"/>
  <c r="BF447" i="8"/>
  <c r="BF446" i="8"/>
  <c r="BF445" i="8"/>
  <c r="BF444" i="8"/>
  <c r="BF443" i="8"/>
  <c r="BF442" i="8"/>
  <c r="BF441" i="8"/>
  <c r="BF440" i="8"/>
  <c r="BF439" i="8"/>
  <c r="BF438" i="8"/>
  <c r="BF437" i="8"/>
  <c r="BF436" i="8"/>
  <c r="BF435" i="8"/>
  <c r="BF434" i="8"/>
  <c r="BF433" i="8"/>
  <c r="BF432" i="8"/>
  <c r="BF431" i="8"/>
  <c r="BF430" i="8"/>
  <c r="BF429" i="8"/>
  <c r="BF428" i="8"/>
  <c r="BF427" i="8"/>
  <c r="BF426" i="8"/>
  <c r="BF425" i="8"/>
  <c r="BF424" i="8"/>
  <c r="BF423" i="8"/>
  <c r="BF422" i="8"/>
  <c r="BF421" i="8"/>
  <c r="BF420" i="8"/>
  <c r="BF419" i="8"/>
  <c r="BF418" i="8"/>
  <c r="BF417" i="8"/>
  <c r="BF416" i="8"/>
  <c r="BF415" i="8"/>
  <c r="BF414" i="8"/>
  <c r="BF413" i="8"/>
  <c r="BF412" i="8"/>
  <c r="BF411" i="8"/>
  <c r="BF410" i="8"/>
  <c r="BF409" i="8"/>
  <c r="BF408" i="8"/>
  <c r="BF407" i="8"/>
  <c r="BF405" i="8"/>
  <c r="BF404" i="8"/>
  <c r="BF403" i="8"/>
  <c r="BF402" i="8"/>
  <c r="BF401" i="8"/>
  <c r="BF400" i="8"/>
  <c r="BF399" i="8"/>
  <c r="BF398" i="8"/>
  <c r="BF397" i="8"/>
  <c r="BF396" i="8"/>
  <c r="BF395" i="8"/>
  <c r="BF394" i="8"/>
  <c r="BF393" i="8"/>
  <c r="BF392" i="8"/>
  <c r="BF391" i="8"/>
  <c r="BF390" i="8"/>
  <c r="BF389" i="8"/>
  <c r="BF388" i="8"/>
  <c r="BF387" i="8"/>
  <c r="BF386" i="8"/>
  <c r="BF385" i="8"/>
  <c r="BF384" i="8"/>
  <c r="BF383" i="8"/>
  <c r="BF382" i="8"/>
  <c r="BF381" i="8"/>
  <c r="BF380" i="8"/>
  <c r="BF379" i="8"/>
  <c r="BF378" i="8"/>
  <c r="BF377" i="8"/>
  <c r="BF376" i="8"/>
  <c r="BF375" i="8"/>
  <c r="BF374" i="8"/>
  <c r="BF373" i="8"/>
  <c r="BF372" i="8"/>
  <c r="BF371" i="8"/>
  <c r="BF370" i="8"/>
  <c r="BF369" i="8"/>
  <c r="BF368" i="8"/>
  <c r="BF367" i="8"/>
  <c r="BF366" i="8"/>
  <c r="BF365" i="8"/>
  <c r="BF364" i="8"/>
  <c r="BF363" i="8"/>
  <c r="BF362" i="8"/>
  <c r="BF361" i="8"/>
  <c r="BF360" i="8"/>
  <c r="BF359" i="8"/>
  <c r="BF358" i="8"/>
  <c r="BF357" i="8"/>
  <c r="BF356" i="8"/>
  <c r="BF355" i="8"/>
  <c r="BF354" i="8"/>
  <c r="BF353" i="8"/>
  <c r="BF352" i="8"/>
  <c r="BF351" i="8"/>
  <c r="BF350" i="8"/>
  <c r="BF349" i="8"/>
  <c r="BF348" i="8"/>
  <c r="BF347" i="8"/>
  <c r="BF346" i="8"/>
  <c r="BF345" i="8"/>
  <c r="BF344" i="8"/>
  <c r="BF343" i="8"/>
  <c r="BF342" i="8"/>
  <c r="BF341" i="8"/>
  <c r="BF340" i="8"/>
  <c r="BF339" i="8"/>
  <c r="BF338" i="8"/>
  <c r="BF337" i="8"/>
  <c r="BF336" i="8"/>
  <c r="BF335" i="8"/>
  <c r="BF334" i="8"/>
  <c r="BF333" i="8"/>
  <c r="BF332" i="8"/>
  <c r="BF331" i="8"/>
  <c r="BF330" i="8"/>
  <c r="BF329" i="8"/>
  <c r="BF328" i="8"/>
  <c r="BF327" i="8"/>
  <c r="BF326" i="8"/>
  <c r="BF325" i="8"/>
  <c r="BF324" i="8"/>
  <c r="BF323" i="8"/>
  <c r="BF322" i="8"/>
  <c r="BF321" i="8"/>
  <c r="BF320" i="8"/>
  <c r="BF319" i="8"/>
  <c r="BF318" i="8"/>
  <c r="BF317" i="8"/>
  <c r="BF316" i="8"/>
  <c r="BF315" i="8"/>
  <c r="BF314" i="8"/>
  <c r="BF313" i="8"/>
  <c r="BF312" i="8"/>
  <c r="BF311" i="8"/>
  <c r="BF310" i="8"/>
  <c r="BF309" i="8"/>
  <c r="BF308" i="8"/>
  <c r="BF307" i="8"/>
  <c r="BF306" i="8"/>
  <c r="BF305" i="8"/>
  <c r="BF304" i="8"/>
  <c r="BF303" i="8"/>
  <c r="BF302" i="8"/>
  <c r="BF301" i="8"/>
  <c r="BF300" i="8"/>
  <c r="BF299" i="8"/>
  <c r="BF298" i="8"/>
  <c r="BF297" i="8"/>
  <c r="BF296" i="8"/>
  <c r="BF295" i="8"/>
  <c r="BF294" i="8"/>
  <c r="BF293" i="8"/>
  <c r="BF292" i="8"/>
  <c r="BF291" i="8"/>
  <c r="BF290" i="8"/>
  <c r="BF289" i="8"/>
  <c r="BF288" i="8"/>
  <c r="BF287" i="8"/>
  <c r="BF286" i="8"/>
  <c r="BF285" i="8"/>
  <c r="BF284" i="8"/>
  <c r="BF283" i="8"/>
  <c r="BF282" i="8"/>
  <c r="BF281" i="8"/>
  <c r="BF280" i="8"/>
  <c r="BF279" i="8"/>
  <c r="BF278" i="8"/>
  <c r="BF277" i="8"/>
  <c r="BF276" i="8"/>
  <c r="BF275" i="8"/>
  <c r="BF274" i="8"/>
  <c r="BF273" i="8"/>
  <c r="BF272" i="8"/>
  <c r="BF271" i="8"/>
  <c r="BF270" i="8"/>
  <c r="BF269" i="8"/>
  <c r="BF268" i="8"/>
  <c r="BF267" i="8"/>
  <c r="BF266" i="8"/>
  <c r="BF265" i="8"/>
  <c r="BF264" i="8"/>
  <c r="BF263" i="8"/>
  <c r="BF262" i="8"/>
  <c r="BF261" i="8"/>
  <c r="BF260" i="8"/>
  <c r="BF259" i="8"/>
  <c r="BF258" i="8"/>
  <c r="BF257" i="8"/>
  <c r="BF256" i="8"/>
  <c r="BF255" i="8"/>
  <c r="BF254" i="8"/>
  <c r="BF253" i="8"/>
  <c r="BF252" i="8"/>
  <c r="BF251" i="8"/>
  <c r="BF250" i="8"/>
  <c r="BF249" i="8"/>
  <c r="BF248" i="8"/>
  <c r="BF247" i="8"/>
  <c r="BF246" i="8"/>
  <c r="BF245" i="8"/>
  <c r="BF244" i="8"/>
  <c r="BF243" i="8"/>
  <c r="BF242" i="8"/>
  <c r="BF241" i="8"/>
  <c r="BF240" i="8"/>
  <c r="BF239" i="8"/>
  <c r="BF238" i="8"/>
  <c r="BF237" i="8"/>
  <c r="BF236" i="8"/>
  <c r="BF235" i="8"/>
  <c r="BF234" i="8"/>
  <c r="BF233" i="8"/>
  <c r="BF232" i="8"/>
  <c r="BF231" i="8"/>
  <c r="BF230" i="8"/>
  <c r="BF229" i="8"/>
  <c r="BF228" i="8"/>
  <c r="BF227" i="8"/>
  <c r="BF226" i="8"/>
  <c r="BF225" i="8"/>
  <c r="BF224" i="8"/>
  <c r="BF223" i="8"/>
  <c r="BF222" i="8"/>
  <c r="BF221" i="8"/>
  <c r="BF220" i="8"/>
  <c r="BF219" i="8"/>
  <c r="BF218" i="8"/>
  <c r="BF217" i="8"/>
  <c r="BF216" i="8"/>
  <c r="BF215" i="8"/>
  <c r="BF214" i="8"/>
  <c r="BF213" i="8"/>
  <c r="BF212" i="8"/>
  <c r="BF211" i="8"/>
  <c r="BF210" i="8"/>
  <c r="BF209" i="8"/>
  <c r="BF208" i="8"/>
  <c r="BF207" i="8"/>
  <c r="BF206" i="8"/>
  <c r="BF205" i="8"/>
  <c r="BF204" i="8"/>
  <c r="BF203" i="8"/>
  <c r="BF202" i="8"/>
  <c r="BF201" i="8"/>
  <c r="BF200" i="8"/>
  <c r="BF199" i="8"/>
  <c r="BF198" i="8"/>
  <c r="BF197" i="8"/>
  <c r="BF196" i="8"/>
  <c r="BF195" i="8"/>
  <c r="BF194" i="8"/>
  <c r="BF193" i="8"/>
  <c r="BF192" i="8"/>
  <c r="BF191" i="8"/>
  <c r="BF190" i="8"/>
  <c r="BF189" i="8"/>
  <c r="BF188" i="8"/>
  <c r="BF187" i="8"/>
  <c r="BF186" i="8"/>
  <c r="BF185" i="8"/>
  <c r="BF184" i="8"/>
  <c r="BF183" i="8"/>
  <c r="BF182" i="8"/>
  <c r="BF181" i="8"/>
  <c r="BF180" i="8"/>
  <c r="BF179" i="8"/>
  <c r="BF178" i="8"/>
  <c r="BF177" i="8"/>
  <c r="BF176" i="8"/>
  <c r="BF175" i="8"/>
  <c r="BF174" i="8"/>
  <c r="BF173" i="8"/>
  <c r="BF172" i="8"/>
  <c r="BF171" i="8"/>
  <c r="BF170" i="8"/>
  <c r="BF169" i="8"/>
  <c r="BF168" i="8"/>
  <c r="BF167" i="8"/>
  <c r="BF166" i="8"/>
  <c r="BF165" i="8"/>
  <c r="BF164" i="8"/>
  <c r="BF163" i="8"/>
  <c r="BF162" i="8"/>
  <c r="BF161" i="8"/>
  <c r="BF160" i="8"/>
  <c r="BF159" i="8"/>
  <c r="BF158" i="8"/>
  <c r="BF157" i="8"/>
  <c r="BF156" i="8"/>
  <c r="BF155" i="8"/>
  <c r="BF154" i="8"/>
  <c r="BF153" i="8"/>
  <c r="BF152" i="8"/>
  <c r="BF151" i="8"/>
  <c r="BF150" i="8"/>
  <c r="BF149" i="8"/>
  <c r="BF148" i="8"/>
  <c r="BF147" i="8"/>
  <c r="BF146" i="8"/>
  <c r="BF145" i="8"/>
  <c r="BF144" i="8"/>
  <c r="BF143" i="8"/>
  <c r="BF142" i="8"/>
  <c r="BF141" i="8"/>
  <c r="BF140" i="8"/>
  <c r="BF139" i="8"/>
  <c r="BF138" i="8"/>
  <c r="BF137" i="8"/>
  <c r="BF136" i="8"/>
  <c r="BF135" i="8"/>
  <c r="BF134" i="8"/>
  <c r="BF133" i="8"/>
  <c r="BF132" i="8"/>
  <c r="BF131" i="8"/>
  <c r="BF130" i="8"/>
  <c r="BF129" i="8"/>
  <c r="BF128" i="8"/>
  <c r="BF127" i="8"/>
  <c r="BF126" i="8"/>
  <c r="BF125" i="8"/>
  <c r="BF124" i="8"/>
  <c r="BF123" i="8"/>
  <c r="BF122" i="8"/>
  <c r="BF121" i="8"/>
  <c r="BF120" i="8"/>
  <c r="BF119" i="8"/>
  <c r="BF118" i="8"/>
  <c r="BF117" i="8"/>
  <c r="BF116" i="8"/>
  <c r="BF115" i="8"/>
  <c r="BF114" i="8"/>
  <c r="BF113" i="8"/>
  <c r="BF112" i="8"/>
  <c r="BF111" i="8"/>
  <c r="BF110" i="8"/>
  <c r="BF109" i="8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7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1" i="8"/>
  <c r="BF20" i="8"/>
  <c r="BF19" i="8"/>
  <c r="BF18" i="8"/>
  <c r="BF17" i="8"/>
  <c r="BF16" i="8"/>
  <c r="BF15" i="8"/>
  <c r="BF14" i="8"/>
  <c r="BF13" i="8"/>
  <c r="BF12" i="8"/>
  <c r="BF11" i="8"/>
  <c r="BF10" i="8"/>
  <c r="BF9" i="8"/>
  <c r="BF8" i="8"/>
  <c r="BF7" i="8"/>
  <c r="BF6" i="8"/>
  <c r="BF5" i="8"/>
  <c r="BF4" i="8"/>
  <c r="BF3" i="8"/>
  <c r="BF2" i="8"/>
  <c r="BF406" i="8"/>
  <c r="B7" i="9"/>
  <c r="S30" i="5" a="1"/>
  <c r="S30" i="5" s="1"/>
  <c r="S31" i="5" a="1"/>
  <c r="S31" i="5" s="1"/>
  <c r="S32" i="5" a="1"/>
  <c r="S32" i="5" s="1"/>
  <c r="S34" i="5" a="1"/>
  <c r="S34" i="5" s="1"/>
  <c r="S35" i="5" a="1"/>
  <c r="S35" i="5" s="1"/>
  <c r="S183" i="5" a="1"/>
  <c r="S183" i="5" s="1"/>
  <c r="C1437" i="8"/>
  <c r="D1437" i="8"/>
  <c r="E1437" i="8"/>
  <c r="F1437" i="8"/>
  <c r="G1437" i="8"/>
  <c r="H1437" i="8"/>
  <c r="I1437" i="8"/>
  <c r="J1437" i="8"/>
  <c r="K1437" i="8"/>
  <c r="L1437" i="8"/>
  <c r="M1437" i="8"/>
  <c r="N1437" i="8"/>
  <c r="O1437" i="8"/>
  <c r="P1437" i="8"/>
  <c r="Q1437" i="8"/>
  <c r="R1437" i="8"/>
  <c r="S1437" i="8"/>
  <c r="T1437" i="8"/>
  <c r="U1437" i="8"/>
  <c r="V1437" i="8"/>
  <c r="W1437" i="8"/>
  <c r="X1437" i="8"/>
  <c r="Y1437" i="8"/>
  <c r="Z1437" i="8"/>
  <c r="AA1437" i="8"/>
  <c r="AB1437" i="8"/>
  <c r="AC1437" i="8"/>
  <c r="AD1437" i="8"/>
  <c r="AE1437" i="8"/>
  <c r="AF1437" i="8"/>
  <c r="AG1437" i="8"/>
  <c r="AH1437" i="8"/>
  <c r="AI1437" i="8"/>
  <c r="AJ1437" i="8"/>
  <c r="AK1437" i="8"/>
  <c r="AL1437" i="8"/>
  <c r="AM1437" i="8"/>
  <c r="AN1437" i="8"/>
  <c r="AO1437" i="8"/>
  <c r="AP1437" i="8"/>
  <c r="AQ1437" i="8"/>
  <c r="AR1437" i="8"/>
  <c r="AS1437" i="8"/>
  <c r="AT1437" i="8"/>
  <c r="AU1437" i="8"/>
  <c r="AV1437" i="8"/>
  <c r="AW1437" i="8"/>
  <c r="AX1437" i="8"/>
  <c r="AY1437" i="8"/>
  <c r="AZ1437" i="8"/>
  <c r="BA1437" i="8"/>
  <c r="BB1437" i="8"/>
  <c r="BC1437" i="8"/>
  <c r="BD1437" i="8"/>
  <c r="B13" i="3"/>
  <c r="C13" i="3" s="1"/>
  <c r="D13" i="3" s="1"/>
  <c r="B14" i="3"/>
  <c r="C14" i="3" s="1"/>
  <c r="D14" i="3" s="1"/>
  <c r="B15" i="3"/>
  <c r="C15" i="3" s="1"/>
  <c r="D15" i="3" s="1"/>
  <c r="B16" i="3"/>
  <c r="B17" i="3"/>
  <c r="B18" i="3"/>
  <c r="B19" i="3"/>
  <c r="C19" i="3" s="1"/>
  <c r="D19" i="3" s="1"/>
  <c r="B20" i="3"/>
  <c r="C20" i="3" s="1"/>
  <c r="D20" i="3" s="1"/>
  <c r="B21" i="3"/>
  <c r="C21" i="3" s="1"/>
  <c r="D21" i="3" s="1"/>
  <c r="B22" i="3"/>
  <c r="B23" i="3"/>
  <c r="B24" i="3"/>
  <c r="B25" i="3"/>
  <c r="B26" i="3"/>
  <c r="C26" i="3" s="1"/>
  <c r="D26" i="3" s="1"/>
  <c r="B27" i="3"/>
  <c r="C27" i="3" s="1"/>
  <c r="D27" i="3" s="1"/>
  <c r="B28" i="3"/>
  <c r="B29" i="3"/>
  <c r="B30" i="3"/>
  <c r="B31" i="3"/>
  <c r="C31" i="3" s="1"/>
  <c r="D31" i="3" s="1"/>
  <c r="B32" i="3"/>
  <c r="C32" i="3" s="1"/>
  <c r="D32" i="3" s="1"/>
  <c r="B33" i="3"/>
  <c r="C33" i="3" s="1"/>
  <c r="D33" i="3" s="1"/>
  <c r="B34" i="3"/>
  <c r="B35" i="3"/>
  <c r="B36" i="3"/>
  <c r="B37" i="3"/>
  <c r="B38" i="3"/>
  <c r="C38" i="3" s="1"/>
  <c r="D38" i="3" s="1"/>
  <c r="B39" i="3"/>
  <c r="C39" i="3" s="1"/>
  <c r="D39" i="3" s="1"/>
  <c r="B40" i="3"/>
  <c r="B41" i="3"/>
  <c r="B42" i="3"/>
  <c r="B43" i="3"/>
  <c r="C43" i="3" s="1"/>
  <c r="D43" i="3" s="1"/>
  <c r="B44" i="3"/>
  <c r="C44" i="3" s="1"/>
  <c r="D44" i="3" s="1"/>
  <c r="B45" i="3"/>
  <c r="C45" i="3" s="1"/>
  <c r="D45" i="3" s="1"/>
  <c r="B46" i="3"/>
  <c r="B47" i="3"/>
  <c r="C47" i="3" s="1"/>
  <c r="B48" i="3"/>
  <c r="B49" i="3"/>
  <c r="B50" i="3"/>
  <c r="C50" i="3" s="1"/>
  <c r="D50" i="3" s="1"/>
  <c r="B51" i="3"/>
  <c r="C51" i="3" s="1"/>
  <c r="D51" i="3" s="1"/>
  <c r="B52" i="3"/>
  <c r="B53" i="3"/>
  <c r="B54" i="3"/>
  <c r="C54" i="3" s="1"/>
  <c r="D54" i="3" s="1"/>
  <c r="B55" i="3"/>
  <c r="C55" i="3" s="1"/>
  <c r="D55" i="3" s="1"/>
  <c r="B56" i="3"/>
  <c r="C56" i="3" s="1"/>
  <c r="D56" i="3" s="1"/>
  <c r="B57" i="3"/>
  <c r="C57" i="3" s="1"/>
  <c r="D57" i="3" s="1"/>
  <c r="B58" i="3"/>
  <c r="B59" i="3"/>
  <c r="B60" i="3"/>
  <c r="B61" i="3"/>
  <c r="B62" i="3"/>
  <c r="C62" i="3" s="1"/>
  <c r="D62" i="3" s="1"/>
  <c r="B63" i="3"/>
  <c r="C63" i="3" s="1"/>
  <c r="D63" i="3" s="1"/>
  <c r="B64" i="3"/>
  <c r="B65" i="3"/>
  <c r="C65" i="3" s="1"/>
  <c r="B66" i="3"/>
  <c r="B67" i="3"/>
  <c r="B68" i="3"/>
  <c r="C68" i="3" s="1"/>
  <c r="D68" i="3" s="1"/>
  <c r="B69" i="3"/>
  <c r="B70" i="3"/>
  <c r="B71" i="3"/>
  <c r="B72" i="3"/>
  <c r="C72" i="3" s="1"/>
  <c r="D72" i="3" s="1"/>
  <c r="B73" i="3"/>
  <c r="B74" i="3"/>
  <c r="C74" i="3" s="1"/>
  <c r="D74" i="3" s="1"/>
  <c r="B75" i="3"/>
  <c r="C75" i="3" s="1"/>
  <c r="D75" i="3" s="1"/>
  <c r="B76" i="3"/>
  <c r="B77" i="3"/>
  <c r="C77" i="3" s="1"/>
  <c r="B78" i="3"/>
  <c r="C78" i="3" s="1"/>
  <c r="D78" i="3" s="1"/>
  <c r="B79" i="3"/>
  <c r="C79" i="3" s="1"/>
  <c r="D79" i="3" s="1"/>
  <c r="B80" i="3"/>
  <c r="C80" i="3" s="1"/>
  <c r="D80" i="3" s="1"/>
  <c r="B81" i="3"/>
  <c r="C81" i="3" s="1"/>
  <c r="D81" i="3" s="1"/>
  <c r="B82" i="3"/>
  <c r="B83" i="3"/>
  <c r="B84" i="3"/>
  <c r="C84" i="3" s="1"/>
  <c r="D84" i="3" s="1"/>
  <c r="B85" i="3"/>
  <c r="B86" i="3"/>
  <c r="C86" i="3" s="1"/>
  <c r="D86" i="3" s="1"/>
  <c r="B87" i="3"/>
  <c r="C87" i="3" s="1"/>
  <c r="D87" i="3" s="1"/>
  <c r="B88" i="3"/>
  <c r="B89" i="3"/>
  <c r="B90" i="3"/>
  <c r="C90" i="3" s="1"/>
  <c r="D90" i="3" s="1"/>
  <c r="B91" i="3"/>
  <c r="B92" i="3"/>
  <c r="C92" i="3" s="1"/>
  <c r="D92" i="3" s="1"/>
  <c r="B93" i="3"/>
  <c r="C93" i="3" s="1"/>
  <c r="D93" i="3" s="1"/>
  <c r="B94" i="3"/>
  <c r="B95" i="3"/>
  <c r="B96" i="3"/>
  <c r="B97" i="3"/>
  <c r="C97" i="3" s="1"/>
  <c r="D97" i="3" s="1"/>
  <c r="B98" i="3"/>
  <c r="C98" i="3" s="1"/>
  <c r="D98" i="3" s="1"/>
  <c r="B99" i="3"/>
  <c r="C99" i="3" s="1"/>
  <c r="D99" i="3" s="1"/>
  <c r="B100" i="3"/>
  <c r="B101" i="3"/>
  <c r="C101" i="3" s="1"/>
  <c r="B102" i="3"/>
  <c r="B103" i="3"/>
  <c r="B104" i="3"/>
  <c r="C104" i="3" s="1"/>
  <c r="D104" i="3" s="1"/>
  <c r="B105" i="3"/>
  <c r="B106" i="3"/>
  <c r="B107" i="3"/>
  <c r="B108" i="3"/>
  <c r="C108" i="3" s="1"/>
  <c r="B109" i="3"/>
  <c r="C109" i="3" s="1"/>
  <c r="D109" i="3" s="1"/>
  <c r="B110" i="3"/>
  <c r="C110" i="3" s="1"/>
  <c r="D110" i="3" s="1"/>
  <c r="B111" i="3"/>
  <c r="C111" i="3" s="1"/>
  <c r="D111" i="3" s="1"/>
  <c r="B112" i="3"/>
  <c r="B113" i="3"/>
  <c r="C113" i="3" s="1"/>
  <c r="B114" i="3"/>
  <c r="B115" i="3"/>
  <c r="B116" i="3"/>
  <c r="C116" i="3" s="1"/>
  <c r="D116" i="3" s="1"/>
  <c r="B117" i="3"/>
  <c r="C117" i="3" s="1"/>
  <c r="B118" i="3"/>
  <c r="B119" i="3"/>
  <c r="B120" i="3"/>
  <c r="C120" i="3" s="1"/>
  <c r="D120" i="3" s="1"/>
  <c r="B121" i="3"/>
  <c r="C121" i="3" s="1"/>
  <c r="D121" i="3" s="1"/>
  <c r="B122" i="3"/>
  <c r="C122" i="3" s="1"/>
  <c r="D122" i="3" s="1"/>
  <c r="B123" i="3"/>
  <c r="B124" i="3"/>
  <c r="B125" i="3"/>
  <c r="B126" i="3"/>
  <c r="C126" i="3" s="1"/>
  <c r="D126" i="3" s="1"/>
  <c r="B127" i="3"/>
  <c r="C127" i="3" s="1"/>
  <c r="D127" i="3" s="1"/>
  <c r="B128" i="3"/>
  <c r="C128" i="3" s="1"/>
  <c r="D128" i="3" s="1"/>
  <c r="B129" i="3"/>
  <c r="C129" i="3" s="1"/>
  <c r="D129" i="3" s="1"/>
  <c r="B130" i="3"/>
  <c r="B131" i="3"/>
  <c r="B132" i="3"/>
  <c r="B133" i="3"/>
  <c r="B134" i="3"/>
  <c r="C134" i="3" s="1"/>
  <c r="D134" i="3" s="1"/>
  <c r="B135" i="3"/>
  <c r="C135" i="3" s="1"/>
  <c r="B136" i="3"/>
  <c r="B137" i="3"/>
  <c r="B138" i="3"/>
  <c r="C138" i="3" s="1"/>
  <c r="D138" i="3" s="1"/>
  <c r="B139" i="3"/>
  <c r="C139" i="3" s="1"/>
  <c r="D139" i="3" s="1"/>
  <c r="B140" i="3"/>
  <c r="C140" i="3" s="1"/>
  <c r="D140" i="3" s="1"/>
  <c r="B141" i="3"/>
  <c r="C141" i="3" s="1"/>
  <c r="B142" i="3"/>
  <c r="B143" i="3"/>
  <c r="B144" i="3"/>
  <c r="B145" i="3"/>
  <c r="B146" i="3"/>
  <c r="C146" i="3" s="1"/>
  <c r="D146" i="3" s="1"/>
  <c r="B147" i="3"/>
  <c r="C147" i="3" s="1"/>
  <c r="D147" i="3" s="1"/>
  <c r="B148" i="3"/>
  <c r="B149" i="3"/>
  <c r="C149" i="3" s="1"/>
  <c r="B150" i="3"/>
  <c r="C150" i="3" s="1"/>
  <c r="D150" i="3" s="1"/>
  <c r="B151" i="3"/>
  <c r="C151" i="3" s="1"/>
  <c r="D151" i="3" s="1"/>
  <c r="B152" i="3"/>
  <c r="C152" i="3" s="1"/>
  <c r="D152" i="3" s="1"/>
  <c r="B153" i="3"/>
  <c r="C153" i="3" s="1"/>
  <c r="D153" i="3" s="1"/>
  <c r="B154" i="3"/>
  <c r="B155" i="3"/>
  <c r="B156" i="3"/>
  <c r="C156" i="3" s="1"/>
  <c r="D156" i="3" s="1"/>
  <c r="B157" i="3"/>
  <c r="B158" i="3"/>
  <c r="C158" i="3" s="1"/>
  <c r="D158" i="3" s="1"/>
  <c r="B159" i="3"/>
  <c r="B160" i="3"/>
  <c r="B161" i="3"/>
  <c r="B162" i="3"/>
  <c r="C162" i="3" s="1"/>
  <c r="B163" i="3"/>
  <c r="C163" i="3" s="1"/>
  <c r="D163" i="3" s="1"/>
  <c r="B164" i="3"/>
  <c r="C164" i="3" s="1"/>
  <c r="D164" i="3" s="1"/>
  <c r="B165" i="3"/>
  <c r="C165" i="3" s="1"/>
  <c r="D165" i="3" s="1"/>
  <c r="B166" i="3"/>
  <c r="B167" i="3"/>
  <c r="B168" i="3"/>
  <c r="C168" i="3" s="1"/>
  <c r="D168" i="3" s="1"/>
  <c r="B169" i="3"/>
  <c r="C169" i="3" s="1"/>
  <c r="D169" i="3" s="1"/>
  <c r="B170" i="3"/>
  <c r="C170" i="3" s="1"/>
  <c r="D170" i="3" s="1"/>
  <c r="B171" i="3"/>
  <c r="B172" i="3"/>
  <c r="B173" i="3"/>
  <c r="B174" i="3"/>
  <c r="C174" i="3" s="1"/>
  <c r="D174" i="3" s="1"/>
  <c r="B175" i="3"/>
  <c r="B176" i="3"/>
  <c r="C176" i="3" s="1"/>
  <c r="D176" i="3" s="1"/>
  <c r="B177" i="3"/>
  <c r="C177" i="3" s="1"/>
  <c r="B178" i="3"/>
  <c r="B179" i="3"/>
  <c r="B180" i="3"/>
  <c r="B181" i="3"/>
  <c r="C181" i="3" s="1"/>
  <c r="D181" i="3" s="1"/>
  <c r="B182" i="3"/>
  <c r="C182" i="3" s="1"/>
  <c r="D182" i="3" s="1"/>
  <c r="B183" i="3"/>
  <c r="C183" i="3" s="1"/>
  <c r="D183" i="3" s="1"/>
  <c r="B184" i="3"/>
  <c r="B185" i="3"/>
  <c r="B186" i="3"/>
  <c r="C186" i="3" s="1"/>
  <c r="D186" i="3" s="1"/>
  <c r="B187" i="3"/>
  <c r="C187" i="3" s="1"/>
  <c r="D187" i="3" s="1"/>
  <c r="B188" i="3"/>
  <c r="C188" i="3" s="1"/>
  <c r="D188" i="3" s="1"/>
  <c r="B189" i="3"/>
  <c r="C189" i="3" s="1"/>
  <c r="B190" i="3"/>
  <c r="B191" i="3"/>
  <c r="B192" i="3"/>
  <c r="B193" i="3"/>
  <c r="B194" i="3"/>
  <c r="C194" i="3" s="1"/>
  <c r="D194" i="3" s="1"/>
  <c r="B195" i="3"/>
  <c r="B196" i="3"/>
  <c r="B197" i="3"/>
  <c r="B198" i="3"/>
  <c r="C198" i="3" s="1"/>
  <c r="D198" i="3" s="1"/>
  <c r="B199" i="3"/>
  <c r="C199" i="3" s="1"/>
  <c r="D199" i="3" s="1"/>
  <c r="B200" i="3"/>
  <c r="C200" i="3" s="1"/>
  <c r="D200" i="3" s="1"/>
  <c r="B201" i="3"/>
  <c r="C201" i="3" s="1"/>
  <c r="D201" i="3" s="1"/>
  <c r="B202" i="3"/>
  <c r="B203" i="3"/>
  <c r="B204" i="3"/>
  <c r="B205" i="3"/>
  <c r="B206" i="3"/>
  <c r="C206" i="3" s="1"/>
  <c r="D206" i="3" s="1"/>
  <c r="B207" i="3"/>
  <c r="C207" i="3" s="1"/>
  <c r="D207" i="3" s="1"/>
  <c r="B208" i="3"/>
  <c r="B209" i="3"/>
  <c r="B210" i="3"/>
  <c r="C210" i="3" s="1"/>
  <c r="D210" i="3" s="1"/>
  <c r="B211" i="3"/>
  <c r="C211" i="3" s="1"/>
  <c r="D211" i="3" s="1"/>
  <c r="B212" i="3"/>
  <c r="C212" i="3" s="1"/>
  <c r="D212" i="3" s="1"/>
  <c r="B213" i="3"/>
  <c r="C213" i="3" s="1"/>
  <c r="B214" i="3"/>
  <c r="C214" i="3" s="1"/>
  <c r="B215" i="3"/>
  <c r="B216" i="3"/>
  <c r="C216" i="3" s="1"/>
  <c r="D216" i="3" s="1"/>
  <c r="B217" i="3"/>
  <c r="C217" i="3" s="1"/>
  <c r="D217" i="3" s="1"/>
  <c r="B218" i="3"/>
  <c r="C218" i="3" s="1"/>
  <c r="D218" i="3" s="1"/>
  <c r="B219" i="3"/>
  <c r="C219" i="3" s="1"/>
  <c r="D219" i="3" s="1"/>
  <c r="B220" i="3"/>
  <c r="B221" i="3"/>
  <c r="B222" i="3"/>
  <c r="C222" i="3" s="1"/>
  <c r="D222" i="3" s="1"/>
  <c r="B223" i="3"/>
  <c r="B224" i="3"/>
  <c r="C224" i="3" s="1"/>
  <c r="D224" i="3" s="1"/>
  <c r="B225" i="3"/>
  <c r="C225" i="3" s="1"/>
  <c r="B226" i="3"/>
  <c r="B227" i="3"/>
  <c r="C227" i="3" s="1"/>
  <c r="B228" i="3"/>
  <c r="B229" i="3"/>
  <c r="C229" i="3" s="1"/>
  <c r="D229" i="3" s="1"/>
  <c r="B230" i="3"/>
  <c r="C230" i="3" s="1"/>
  <c r="D230" i="3" s="1"/>
  <c r="B231" i="3"/>
  <c r="B232" i="3"/>
  <c r="B233" i="3"/>
  <c r="B234" i="3"/>
  <c r="C234" i="3" s="1"/>
  <c r="D234" i="3" s="1"/>
  <c r="B235" i="3"/>
  <c r="C235" i="3" s="1"/>
  <c r="D235" i="3" s="1"/>
  <c r="B236" i="3"/>
  <c r="C236" i="3" s="1"/>
  <c r="D236" i="3" s="1"/>
  <c r="B237" i="3"/>
  <c r="C237" i="3" s="1"/>
  <c r="D237" i="3" s="1"/>
  <c r="B238" i="3"/>
  <c r="B239" i="3"/>
  <c r="B240" i="3"/>
  <c r="C240" i="3" s="1"/>
  <c r="D240" i="3" s="1"/>
  <c r="B241" i="3"/>
  <c r="C241" i="3" s="1"/>
  <c r="D241" i="3" s="1"/>
  <c r="B242" i="3"/>
  <c r="C242" i="3" s="1"/>
  <c r="D242" i="3" s="1"/>
  <c r="B243" i="3"/>
  <c r="C243" i="3" s="1"/>
  <c r="B244" i="3"/>
  <c r="B245" i="3"/>
  <c r="B246" i="3"/>
  <c r="C246" i="3" s="1"/>
  <c r="D246" i="3" s="1"/>
  <c r="B247" i="3"/>
  <c r="B248" i="3"/>
  <c r="C248" i="3" s="1"/>
  <c r="D248" i="3" s="1"/>
  <c r="B249" i="3"/>
  <c r="C249" i="3" s="1"/>
  <c r="B250" i="3"/>
  <c r="B251" i="3"/>
  <c r="B252" i="3"/>
  <c r="C252" i="3" s="1"/>
  <c r="D252" i="3" s="1"/>
  <c r="B253" i="3"/>
  <c r="C253" i="3" s="1"/>
  <c r="D253" i="3" s="1"/>
  <c r="B254" i="3"/>
  <c r="C254" i="3" s="1"/>
  <c r="D254" i="3" s="1"/>
  <c r="B255" i="3"/>
  <c r="C255" i="3" s="1"/>
  <c r="D255" i="3" s="1"/>
  <c r="B256" i="3"/>
  <c r="B257" i="3"/>
  <c r="B258" i="3"/>
  <c r="C258" i="3" s="1"/>
  <c r="D258" i="3" s="1"/>
  <c r="B259" i="3"/>
  <c r="C259" i="3" s="1"/>
  <c r="D259" i="3" s="1"/>
  <c r="B260" i="3"/>
  <c r="C260" i="3" s="1"/>
  <c r="D260" i="3" s="1"/>
  <c r="B261" i="3"/>
  <c r="C261" i="3" s="1"/>
  <c r="B262" i="3"/>
  <c r="B263" i="3"/>
  <c r="C263" i="3" s="1"/>
  <c r="B264" i="3"/>
  <c r="C264" i="3" s="1"/>
  <c r="D264" i="3" s="1"/>
  <c r="B265" i="3"/>
  <c r="C265" i="3" s="1"/>
  <c r="D265" i="3" s="1"/>
  <c r="B266" i="3"/>
  <c r="C266" i="3" s="1"/>
  <c r="D266" i="3" s="1"/>
  <c r="B267" i="3"/>
  <c r="C267" i="3" s="1"/>
  <c r="B268" i="3"/>
  <c r="B269" i="3"/>
  <c r="B270" i="3"/>
  <c r="C270" i="3" s="1"/>
  <c r="D270" i="3" s="1"/>
  <c r="B271" i="3"/>
  <c r="C271" i="3" s="1"/>
  <c r="D271" i="3" s="1"/>
  <c r="B272" i="3"/>
  <c r="C272" i="3" s="1"/>
  <c r="D272" i="3" s="1"/>
  <c r="B273" i="3"/>
  <c r="C273" i="3" s="1"/>
  <c r="D273" i="3" s="1"/>
  <c r="B274" i="3"/>
  <c r="B275" i="3"/>
  <c r="B276" i="3"/>
  <c r="C276" i="3" s="1"/>
  <c r="D276" i="3" s="1"/>
  <c r="B277" i="3"/>
  <c r="B278" i="3"/>
  <c r="C278" i="3" s="1"/>
  <c r="D278" i="3" s="1"/>
  <c r="B279" i="3"/>
  <c r="C279" i="3" s="1"/>
  <c r="D279" i="3" s="1"/>
  <c r="B280" i="3"/>
  <c r="B281" i="3"/>
  <c r="C281" i="3" s="1"/>
  <c r="B282" i="3"/>
  <c r="C282" i="3" s="1"/>
  <c r="D282" i="3" s="1"/>
  <c r="B283" i="3"/>
  <c r="C283" i="3" s="1"/>
  <c r="D283" i="3" s="1"/>
  <c r="B284" i="3"/>
  <c r="C284" i="3" s="1"/>
  <c r="D284" i="3" s="1"/>
  <c r="B285" i="3"/>
  <c r="C285" i="3" s="1"/>
  <c r="B286" i="3"/>
  <c r="B287" i="3"/>
  <c r="B288" i="3"/>
  <c r="C288" i="3" s="1"/>
  <c r="D288" i="3" s="1"/>
  <c r="B289" i="3"/>
  <c r="C289" i="3" s="1"/>
  <c r="D289" i="3" s="1"/>
  <c r="B290" i="3"/>
  <c r="C290" i="3" s="1"/>
  <c r="D290" i="3" s="1"/>
  <c r="B291" i="3"/>
  <c r="C291" i="3" s="1"/>
  <c r="B292" i="3"/>
  <c r="B293" i="3"/>
  <c r="C293" i="3" s="1"/>
  <c r="B294" i="3"/>
  <c r="C294" i="3" s="1"/>
  <c r="D294" i="3" s="1"/>
  <c r="B295" i="3"/>
  <c r="C295" i="3" s="1"/>
  <c r="D295" i="3" s="1"/>
  <c r="B296" i="3"/>
  <c r="C296" i="3" s="1"/>
  <c r="D296" i="3" s="1"/>
  <c r="B297" i="3"/>
  <c r="C297" i="3" s="1"/>
  <c r="B298" i="3"/>
  <c r="C298" i="3" s="1"/>
  <c r="B299" i="3"/>
  <c r="B300" i="3"/>
  <c r="C300" i="3" s="1"/>
  <c r="D300" i="3" s="1"/>
  <c r="B301" i="3"/>
  <c r="B302" i="3"/>
  <c r="C302" i="3" s="1"/>
  <c r="D302" i="3" s="1"/>
  <c r="B303" i="3"/>
  <c r="C303" i="3" s="1"/>
  <c r="B304" i="3"/>
  <c r="C304" i="3" s="1"/>
  <c r="B305" i="3"/>
  <c r="B306" i="3"/>
  <c r="C306" i="3" s="1"/>
  <c r="D306" i="3" s="1"/>
  <c r="B307" i="3"/>
  <c r="C307" i="3" s="1"/>
  <c r="D307" i="3" s="1"/>
  <c r="B308" i="3"/>
  <c r="C308" i="3" s="1"/>
  <c r="D308" i="3" s="1"/>
  <c r="B309" i="3"/>
  <c r="C309" i="3" s="1"/>
  <c r="D309" i="3" s="1"/>
  <c r="B310" i="3"/>
  <c r="B311" i="3"/>
  <c r="B312" i="3"/>
  <c r="C312" i="3" s="1"/>
  <c r="D312" i="3" s="1"/>
  <c r="B313" i="3"/>
  <c r="C313" i="3" s="1"/>
  <c r="D313" i="3" s="1"/>
  <c r="B314" i="3"/>
  <c r="C314" i="3" s="1"/>
  <c r="D314" i="3" s="1"/>
  <c r="B315" i="3"/>
  <c r="B316" i="3"/>
  <c r="B317" i="3"/>
  <c r="C317" i="3" s="1"/>
  <c r="B318" i="3"/>
  <c r="C318" i="3" s="1"/>
  <c r="D318" i="3" s="1"/>
  <c r="B319" i="3"/>
  <c r="B320" i="3"/>
  <c r="C320" i="3" s="1"/>
  <c r="D320" i="3" s="1"/>
  <c r="B321" i="3"/>
  <c r="C321" i="3" s="1"/>
  <c r="D321" i="3" s="1"/>
  <c r="B322" i="3"/>
  <c r="C322" i="3" s="1"/>
  <c r="B323" i="3"/>
  <c r="B324" i="3"/>
  <c r="C324" i="3" s="1"/>
  <c r="D324" i="3" s="1"/>
  <c r="B325" i="3"/>
  <c r="B326" i="3"/>
  <c r="C326" i="3" s="1"/>
  <c r="D326" i="3" s="1"/>
  <c r="B327" i="3"/>
  <c r="C327" i="3" s="1"/>
  <c r="B328" i="3"/>
  <c r="B329" i="3"/>
  <c r="C329" i="3" s="1"/>
  <c r="B330" i="3"/>
  <c r="C330" i="3" s="1"/>
  <c r="D330" i="3" s="1"/>
  <c r="B331" i="3"/>
  <c r="C331" i="3" s="1"/>
  <c r="D331" i="3" s="1"/>
  <c r="B332" i="3"/>
  <c r="C332" i="3" s="1"/>
  <c r="D332" i="3" s="1"/>
  <c r="B333" i="3"/>
  <c r="C333" i="3" s="1"/>
  <c r="B334" i="3"/>
  <c r="C334" i="3" s="1"/>
  <c r="B335" i="3"/>
  <c r="B336" i="3"/>
  <c r="C336" i="3" s="1"/>
  <c r="D336" i="3" s="1"/>
  <c r="B337" i="3"/>
  <c r="C337" i="3" s="1"/>
  <c r="D337" i="3" s="1"/>
  <c r="B338" i="3"/>
  <c r="C338" i="3" s="1"/>
  <c r="D338" i="3" s="1"/>
  <c r="B339" i="3"/>
  <c r="B340" i="3"/>
  <c r="C340" i="3" s="1"/>
  <c r="B341" i="3"/>
  <c r="B342" i="3"/>
  <c r="C342" i="3" s="1"/>
  <c r="D342" i="3" s="1"/>
  <c r="B343" i="3"/>
  <c r="B344" i="3"/>
  <c r="C344" i="3" s="1"/>
  <c r="B345" i="3"/>
  <c r="C345" i="3" s="1"/>
  <c r="D345" i="3" s="1"/>
  <c r="B346" i="3"/>
  <c r="C346" i="3" s="1"/>
  <c r="B347" i="3"/>
  <c r="B348" i="3"/>
  <c r="B349" i="3"/>
  <c r="C349" i="3" s="1"/>
  <c r="D349" i="3" s="1"/>
  <c r="B350" i="3"/>
  <c r="C350" i="3" s="1"/>
  <c r="B351" i="3"/>
  <c r="C351" i="3" s="1"/>
  <c r="B352" i="3"/>
  <c r="B353" i="3"/>
  <c r="B354" i="3"/>
  <c r="B355" i="3"/>
  <c r="B356" i="3"/>
  <c r="C356" i="3" s="1"/>
  <c r="D356" i="3" s="1"/>
  <c r="B357" i="3"/>
  <c r="C357" i="3" s="1"/>
  <c r="D357" i="3" s="1"/>
  <c r="B358" i="3"/>
  <c r="B359" i="3"/>
  <c r="B360" i="3"/>
  <c r="C360" i="3" s="1"/>
  <c r="D360" i="3" s="1"/>
  <c r="B361" i="3"/>
  <c r="C361" i="3" s="1"/>
  <c r="D361" i="3" s="1"/>
  <c r="B362" i="3"/>
  <c r="C362" i="3" s="1"/>
  <c r="D362" i="3" s="1"/>
  <c r="B363" i="3"/>
  <c r="B364" i="3"/>
  <c r="B365" i="3"/>
  <c r="C365" i="3" s="1"/>
  <c r="B366" i="3"/>
  <c r="C366" i="3" s="1"/>
  <c r="D366" i="3" s="1"/>
  <c r="B367" i="3"/>
  <c r="C367" i="3" s="1"/>
  <c r="D367" i="3" s="1"/>
  <c r="B368" i="3"/>
  <c r="C368" i="3" s="1"/>
  <c r="D368" i="3" s="1"/>
  <c r="B369" i="3"/>
  <c r="C369" i="3" s="1"/>
  <c r="B370" i="3"/>
  <c r="C370" i="3" s="1"/>
  <c r="B371" i="3"/>
  <c r="B372" i="3"/>
  <c r="C372" i="3" s="1"/>
  <c r="D372" i="3" s="1"/>
  <c r="B373" i="3"/>
  <c r="C373" i="3" s="1"/>
  <c r="D373" i="3" s="1"/>
  <c r="B374" i="3"/>
  <c r="C374" i="3" s="1"/>
  <c r="D374" i="3" s="1"/>
  <c r="B375" i="3"/>
  <c r="B376" i="3"/>
  <c r="C376" i="3" s="1"/>
  <c r="B377" i="3"/>
  <c r="B378" i="3"/>
  <c r="B379" i="3"/>
  <c r="B380" i="3"/>
  <c r="C380" i="3" s="1"/>
  <c r="D380" i="3" s="1"/>
  <c r="B381" i="3"/>
  <c r="C381" i="3" s="1"/>
  <c r="D381" i="3" s="1"/>
  <c r="B382" i="3"/>
  <c r="C382" i="3" s="1"/>
  <c r="B383" i="3"/>
  <c r="B384" i="3"/>
  <c r="C384" i="3" s="1"/>
  <c r="D384" i="3" s="1"/>
  <c r="B385" i="3"/>
  <c r="B386" i="3"/>
  <c r="C386" i="3" s="1"/>
  <c r="D386" i="3" s="1"/>
  <c r="B387" i="3"/>
  <c r="C387" i="3" s="1"/>
  <c r="B388" i="3"/>
  <c r="C388" i="3" s="1"/>
  <c r="B389" i="3"/>
  <c r="B390" i="3"/>
  <c r="C390" i="3" s="1"/>
  <c r="D390" i="3" s="1"/>
  <c r="B391" i="3"/>
  <c r="C391" i="3" s="1"/>
  <c r="D391" i="3" s="1"/>
  <c r="B392" i="3"/>
  <c r="C392" i="3" s="1"/>
  <c r="D392" i="3" s="1"/>
  <c r="B393" i="3"/>
  <c r="B394" i="3"/>
  <c r="B395" i="3"/>
  <c r="B396" i="3"/>
  <c r="B397" i="3"/>
  <c r="C397" i="3" s="1"/>
  <c r="D397" i="3" s="1"/>
  <c r="B398" i="3"/>
  <c r="C398" i="3" s="1"/>
  <c r="D398" i="3" s="1"/>
  <c r="B399" i="3"/>
  <c r="C399" i="3" s="1"/>
  <c r="B400" i="3"/>
  <c r="B401" i="3"/>
  <c r="B402" i="3"/>
  <c r="C402" i="3" s="1"/>
  <c r="D402" i="3" s="1"/>
  <c r="B403" i="3"/>
  <c r="C403" i="3" s="1"/>
  <c r="D403" i="3" s="1"/>
  <c r="B404" i="3"/>
  <c r="C404" i="3" s="1"/>
  <c r="D404" i="3" s="1"/>
  <c r="B405" i="3"/>
  <c r="B406" i="3"/>
  <c r="B407" i="3"/>
  <c r="B408" i="3"/>
  <c r="B409" i="3"/>
  <c r="C409" i="3" s="1"/>
  <c r="D409" i="3" s="1"/>
  <c r="B410" i="3"/>
  <c r="C410" i="3" s="1"/>
  <c r="D410" i="3" s="1"/>
  <c r="B411" i="3"/>
  <c r="B412" i="3"/>
  <c r="C412" i="3" s="1"/>
  <c r="B413" i="3"/>
  <c r="B414" i="3"/>
  <c r="C414" i="3" s="1"/>
  <c r="D414" i="3" s="1"/>
  <c r="B415" i="3"/>
  <c r="C415" i="3" s="1"/>
  <c r="D415" i="3" s="1"/>
  <c r="B416" i="3"/>
  <c r="C416" i="3" s="1"/>
  <c r="D416" i="3" s="1"/>
  <c r="B417" i="3"/>
  <c r="C417" i="3" s="1"/>
  <c r="D417" i="3" s="1"/>
  <c r="B418" i="3"/>
  <c r="C418" i="3" s="1"/>
  <c r="B419" i="3"/>
  <c r="B420" i="3"/>
  <c r="C420" i="3" s="1"/>
  <c r="D420" i="3" s="1"/>
  <c r="B421" i="3"/>
  <c r="C421" i="3" s="1"/>
  <c r="D421" i="3" s="1"/>
  <c r="B422" i="3"/>
  <c r="C422" i="3" s="1"/>
  <c r="D422" i="3" s="1"/>
  <c r="B423" i="3"/>
  <c r="B424" i="3"/>
  <c r="B425" i="3"/>
  <c r="B426" i="3"/>
  <c r="C426" i="3" s="1"/>
  <c r="D426" i="3" s="1"/>
  <c r="B427" i="3"/>
  <c r="B428" i="3"/>
  <c r="C428" i="3" s="1"/>
  <c r="D428" i="3" s="1"/>
  <c r="B429" i="3"/>
  <c r="C429" i="3" s="1"/>
  <c r="D429" i="3" s="1"/>
  <c r="B430" i="3"/>
  <c r="C430" i="3" s="1"/>
  <c r="D430" i="3" s="1"/>
  <c r="B431" i="3"/>
  <c r="B432" i="3"/>
  <c r="C432" i="3" s="1"/>
  <c r="D432" i="3" s="1"/>
  <c r="B433" i="3"/>
  <c r="B434" i="3"/>
  <c r="C434" i="3" s="1"/>
  <c r="D434" i="3" s="1"/>
  <c r="B435" i="3"/>
  <c r="B436" i="3"/>
  <c r="B437" i="3"/>
  <c r="B438" i="3"/>
  <c r="C438" i="3" s="1"/>
  <c r="D438" i="3" s="1"/>
  <c r="B439" i="3"/>
  <c r="C439" i="3" s="1"/>
  <c r="D439" i="3" s="1"/>
  <c r="B440" i="3"/>
  <c r="C440" i="3" s="1"/>
  <c r="D440" i="3" s="1"/>
  <c r="B441" i="3"/>
  <c r="C441" i="3" s="1"/>
  <c r="B442" i="3"/>
  <c r="C442" i="3" s="1"/>
  <c r="B443" i="3"/>
  <c r="C443" i="3" s="1"/>
  <c r="B444" i="3"/>
  <c r="B445" i="3"/>
  <c r="C445" i="3" s="1"/>
  <c r="D445" i="3" s="1"/>
  <c r="B446" i="3"/>
  <c r="C446" i="3" s="1"/>
  <c r="D446" i="3" s="1"/>
  <c r="B447" i="3"/>
  <c r="B448" i="3"/>
  <c r="C448" i="3" s="1"/>
  <c r="B449" i="3"/>
  <c r="B450" i="3"/>
  <c r="C450" i="3" s="1"/>
  <c r="D450" i="3" s="1"/>
  <c r="B451" i="3"/>
  <c r="C451" i="3" s="1"/>
  <c r="D451" i="3" s="1"/>
  <c r="B452" i="3"/>
  <c r="C452" i="3" s="1"/>
  <c r="D452" i="3" s="1"/>
  <c r="B453" i="3"/>
  <c r="C453" i="3" s="1"/>
  <c r="D453" i="3" s="1"/>
  <c r="B454" i="3"/>
  <c r="C454" i="3" s="1"/>
  <c r="B455" i="3"/>
  <c r="B456" i="3"/>
  <c r="C456" i="3" s="1"/>
  <c r="D456" i="3" s="1"/>
  <c r="B457" i="3"/>
  <c r="B458" i="3"/>
  <c r="C458" i="3" s="1"/>
  <c r="D458" i="3" s="1"/>
  <c r="B459" i="3"/>
  <c r="B460" i="3"/>
  <c r="B461" i="3"/>
  <c r="B462" i="3"/>
  <c r="C462" i="3" s="1"/>
  <c r="D462" i="3" s="1"/>
  <c r="B463" i="3"/>
  <c r="B464" i="3"/>
  <c r="C464" i="3" s="1"/>
  <c r="D464" i="3" s="1"/>
  <c r="B465" i="3"/>
  <c r="C465" i="3" s="1"/>
  <c r="B466" i="3"/>
  <c r="B467" i="3"/>
  <c r="B468" i="3"/>
  <c r="C468" i="3" s="1"/>
  <c r="D468" i="3" s="1"/>
  <c r="B469" i="3"/>
  <c r="C469" i="3" s="1"/>
  <c r="D469" i="3" s="1"/>
  <c r="B470" i="3"/>
  <c r="C470" i="3" s="1"/>
  <c r="D470" i="3" s="1"/>
  <c r="B471" i="3"/>
  <c r="B472" i="3"/>
  <c r="B473" i="3"/>
  <c r="B474" i="3"/>
  <c r="C474" i="3" s="1"/>
  <c r="D474" i="3" s="1"/>
  <c r="B475" i="3"/>
  <c r="C475" i="3" s="1"/>
  <c r="D475" i="3" s="1"/>
  <c r="B476" i="3"/>
  <c r="C476" i="3" s="1"/>
  <c r="D476" i="3" s="1"/>
  <c r="B477" i="3"/>
  <c r="C477" i="3" s="1"/>
  <c r="B478" i="3"/>
  <c r="C478" i="3" s="1"/>
  <c r="B479" i="3"/>
  <c r="C479" i="3" s="1"/>
  <c r="B480" i="3"/>
  <c r="C480" i="3" s="1"/>
  <c r="D480" i="3" s="1"/>
  <c r="B481" i="3"/>
  <c r="B482" i="3"/>
  <c r="C482" i="3" s="1"/>
  <c r="D482" i="3" s="1"/>
  <c r="B483" i="3"/>
  <c r="B484" i="3"/>
  <c r="C484" i="3" s="1"/>
  <c r="B485" i="3"/>
  <c r="B486" i="3"/>
  <c r="C486" i="3" s="1"/>
  <c r="D486" i="3" s="1"/>
  <c r="B487" i="3"/>
  <c r="C487" i="3" s="1"/>
  <c r="D487" i="3" s="1"/>
  <c r="B488" i="3"/>
  <c r="C488" i="3" s="1"/>
  <c r="D488" i="3" s="1"/>
  <c r="B489" i="3"/>
  <c r="C489" i="3" s="1"/>
  <c r="D489" i="3" s="1"/>
  <c r="B490" i="3"/>
  <c r="C490" i="3" s="1"/>
  <c r="D490" i="3" s="1"/>
  <c r="B491" i="3"/>
  <c r="C491" i="3" s="1"/>
  <c r="B492" i="3"/>
  <c r="C492" i="3" s="1"/>
  <c r="D492" i="3" s="1"/>
  <c r="B493" i="3"/>
  <c r="C493" i="3" s="1"/>
  <c r="D493" i="3" s="1"/>
  <c r="B494" i="3"/>
  <c r="C494" i="3" s="1"/>
  <c r="D494" i="3" s="1"/>
  <c r="B495" i="3"/>
  <c r="B496" i="3"/>
  <c r="C496" i="3" s="1"/>
  <c r="B497" i="3"/>
  <c r="B498" i="3"/>
  <c r="C498" i="3" s="1"/>
  <c r="D498" i="3" s="1"/>
  <c r="B499" i="3"/>
  <c r="C499" i="3" s="1"/>
  <c r="D499" i="3" s="1"/>
  <c r="B500" i="3"/>
  <c r="C500" i="3" s="1"/>
  <c r="D500" i="3" s="1"/>
  <c r="B501" i="3"/>
  <c r="B502" i="3"/>
  <c r="B503" i="3"/>
  <c r="B504" i="3"/>
  <c r="C504" i="3" s="1"/>
  <c r="D504" i="3" s="1"/>
  <c r="B505" i="3"/>
  <c r="B506" i="3"/>
  <c r="C506" i="3" s="1"/>
  <c r="D506" i="3" s="1"/>
  <c r="B507" i="3"/>
  <c r="B508" i="3"/>
  <c r="B509" i="3"/>
  <c r="B510" i="3"/>
  <c r="C510" i="3" s="1"/>
  <c r="D510" i="3" s="1"/>
  <c r="B511" i="3"/>
  <c r="B512" i="3"/>
  <c r="C512" i="3" s="1"/>
  <c r="D512" i="3" s="1"/>
  <c r="B513" i="3"/>
  <c r="B514" i="3"/>
  <c r="B515" i="3"/>
  <c r="C515" i="3" s="1"/>
  <c r="B516" i="3"/>
  <c r="B517" i="3"/>
  <c r="C517" i="3" s="1"/>
  <c r="D517" i="3" s="1"/>
  <c r="B518" i="3"/>
  <c r="C518" i="3" s="1"/>
  <c r="D518" i="3" s="1"/>
  <c r="B519" i="3"/>
  <c r="B520" i="3"/>
  <c r="C520" i="3" s="1"/>
  <c r="B521" i="3"/>
  <c r="B522" i="3"/>
  <c r="C522" i="3" s="1"/>
  <c r="D522" i="3" s="1"/>
  <c r="B523" i="3"/>
  <c r="C523" i="3" s="1"/>
  <c r="D523" i="3" s="1"/>
  <c r="B524" i="3"/>
  <c r="C524" i="3" s="1"/>
  <c r="D524" i="3" s="1"/>
  <c r="B525" i="3"/>
  <c r="C525" i="3" s="1"/>
  <c r="B526" i="3"/>
  <c r="C526" i="3" s="1"/>
  <c r="B527" i="3"/>
  <c r="B528" i="3"/>
  <c r="C528" i="3" s="1"/>
  <c r="D528" i="3" s="1"/>
  <c r="B529" i="3"/>
  <c r="C529" i="3" s="1"/>
  <c r="D529" i="3" s="1"/>
  <c r="B530" i="3"/>
  <c r="C530" i="3" s="1"/>
  <c r="D530" i="3" s="1"/>
  <c r="B531" i="3"/>
  <c r="C531" i="3" s="1"/>
  <c r="B532" i="3"/>
  <c r="C532" i="3" s="1"/>
  <c r="B533" i="3"/>
  <c r="B534" i="3"/>
  <c r="C534" i="3" s="1"/>
  <c r="D534" i="3" s="1"/>
  <c r="B535" i="3"/>
  <c r="B536" i="3"/>
  <c r="C536" i="3" s="1"/>
  <c r="D536" i="3" s="1"/>
  <c r="B537" i="3"/>
  <c r="C537" i="3" s="1"/>
  <c r="B538" i="3"/>
  <c r="B539" i="3"/>
  <c r="B540" i="3"/>
  <c r="C540" i="3" s="1"/>
  <c r="D540" i="3" s="1"/>
  <c r="B541" i="3"/>
  <c r="C541" i="3" s="1"/>
  <c r="D541" i="3" s="1"/>
  <c r="B542" i="3"/>
  <c r="C542" i="3" s="1"/>
  <c r="D542" i="3" s="1"/>
  <c r="B543" i="3"/>
  <c r="B544" i="3"/>
  <c r="B545" i="3"/>
  <c r="B546" i="3"/>
  <c r="C546" i="3" s="1"/>
  <c r="D546" i="3" s="1"/>
  <c r="B547" i="3"/>
  <c r="C547" i="3" s="1"/>
  <c r="D547" i="3" s="1"/>
  <c r="B548" i="3"/>
  <c r="C548" i="3" s="1"/>
  <c r="D548" i="3" s="1"/>
  <c r="B549" i="3"/>
  <c r="C549" i="3" s="1"/>
  <c r="B550" i="3"/>
  <c r="C550" i="3" s="1"/>
  <c r="B551" i="3"/>
  <c r="B552" i="3"/>
  <c r="C552" i="3" s="1"/>
  <c r="D552" i="3" s="1"/>
  <c r="B553" i="3"/>
  <c r="C553" i="3" s="1"/>
  <c r="D553" i="3" s="1"/>
  <c r="B554" i="3"/>
  <c r="C554" i="3" s="1"/>
  <c r="D554" i="3" s="1"/>
  <c r="B555" i="3"/>
  <c r="B556" i="3"/>
  <c r="C556" i="3" s="1"/>
  <c r="D556" i="3" s="1"/>
  <c r="B557" i="3"/>
  <c r="B558" i="3"/>
  <c r="C558" i="3" s="1"/>
  <c r="B559" i="3"/>
  <c r="C559" i="3" s="1"/>
  <c r="D559" i="3" s="1"/>
  <c r="B560" i="3"/>
  <c r="C560" i="3" s="1"/>
  <c r="D560" i="3" s="1"/>
  <c r="B561" i="3"/>
  <c r="C561" i="3" s="1"/>
  <c r="B562" i="3"/>
  <c r="C562" i="3" s="1"/>
  <c r="B563" i="3"/>
  <c r="B564" i="3"/>
  <c r="C564" i="3" s="1"/>
  <c r="D564" i="3" s="1"/>
  <c r="B565" i="3"/>
  <c r="B566" i="3"/>
  <c r="C566" i="3" s="1"/>
  <c r="D566" i="3" s="1"/>
  <c r="B567" i="3"/>
  <c r="B568" i="3"/>
  <c r="B569" i="3"/>
  <c r="B570" i="3"/>
  <c r="C570" i="3" s="1"/>
  <c r="D570" i="3" s="1"/>
  <c r="B571" i="3"/>
  <c r="B572" i="3"/>
  <c r="C572" i="3" s="1"/>
  <c r="D572" i="3" s="1"/>
  <c r="B573" i="3"/>
  <c r="B574" i="3"/>
  <c r="C574" i="3" s="1"/>
  <c r="B575" i="3"/>
  <c r="B576" i="3"/>
  <c r="C576" i="3" s="1"/>
  <c r="D576" i="3" s="1"/>
  <c r="B577" i="3"/>
  <c r="C577" i="3" s="1"/>
  <c r="D577" i="3" s="1"/>
  <c r="B578" i="3"/>
  <c r="C578" i="3" s="1"/>
  <c r="D578" i="3" s="1"/>
  <c r="B579" i="3"/>
  <c r="B580" i="3"/>
  <c r="B581" i="3"/>
  <c r="B582" i="3"/>
  <c r="C582" i="3" s="1"/>
  <c r="D582" i="3" s="1"/>
  <c r="B583" i="3"/>
  <c r="C583" i="3" s="1"/>
  <c r="D583" i="3" s="1"/>
  <c r="B584" i="3"/>
  <c r="C584" i="3" s="1"/>
  <c r="D584" i="3" s="1"/>
  <c r="B585" i="3"/>
  <c r="B586" i="3"/>
  <c r="B587" i="3"/>
  <c r="B588" i="3"/>
  <c r="C588" i="3" s="1"/>
  <c r="D588" i="3" s="1"/>
  <c r="B589" i="3"/>
  <c r="C589" i="3" s="1"/>
  <c r="D589" i="3" s="1"/>
  <c r="B590" i="3"/>
  <c r="C590" i="3" s="1"/>
  <c r="D590" i="3" s="1"/>
  <c r="B591" i="3"/>
  <c r="C591" i="3" s="1"/>
  <c r="B592" i="3"/>
  <c r="C592" i="3" s="1"/>
  <c r="B593" i="3"/>
  <c r="C593" i="3" s="1"/>
  <c r="B594" i="3"/>
  <c r="C594" i="3" s="1"/>
  <c r="D594" i="3" s="1"/>
  <c r="B595" i="3"/>
  <c r="C595" i="3" s="1"/>
  <c r="D595" i="3" s="1"/>
  <c r="B596" i="3"/>
  <c r="C596" i="3" s="1"/>
  <c r="D596" i="3" s="1"/>
  <c r="B597" i="3"/>
  <c r="B598" i="3"/>
  <c r="C598" i="3" s="1"/>
  <c r="B599" i="3"/>
  <c r="C599" i="3" s="1"/>
  <c r="B600" i="3"/>
  <c r="C600" i="3" s="1"/>
  <c r="D600" i="3" s="1"/>
  <c r="B601" i="3"/>
  <c r="B602" i="3"/>
  <c r="C602" i="3" s="1"/>
  <c r="D602" i="3" s="1"/>
  <c r="B603" i="3"/>
  <c r="C603" i="3" s="1"/>
  <c r="B604" i="3"/>
  <c r="C604" i="3" s="1"/>
  <c r="B605" i="3"/>
  <c r="B606" i="3"/>
  <c r="C606" i="3" s="1"/>
  <c r="D606" i="3" s="1"/>
  <c r="B607" i="3"/>
  <c r="B608" i="3"/>
  <c r="C608" i="3" s="1"/>
  <c r="D608" i="3" s="1"/>
  <c r="B609" i="3"/>
  <c r="B610" i="3"/>
  <c r="C610" i="3" s="1"/>
  <c r="B611" i="3"/>
  <c r="C611" i="3" s="1"/>
  <c r="B612" i="3"/>
  <c r="C612" i="3" s="1"/>
  <c r="D612" i="3" s="1"/>
  <c r="B613" i="3"/>
  <c r="C613" i="3" s="1"/>
  <c r="D613" i="3" s="1"/>
  <c r="B614" i="3"/>
  <c r="C614" i="3" s="1"/>
  <c r="D614" i="3" s="1"/>
  <c r="B615" i="3"/>
  <c r="B616" i="3"/>
  <c r="C616" i="3" s="1"/>
  <c r="B617" i="3"/>
  <c r="C617" i="3" s="1"/>
  <c r="B618" i="3"/>
  <c r="C618" i="3" s="1"/>
  <c r="D618" i="3" s="1"/>
  <c r="B619" i="3"/>
  <c r="C619" i="3" s="1"/>
  <c r="D619" i="3" s="1"/>
  <c r="B620" i="3"/>
  <c r="C620" i="3" s="1"/>
  <c r="D620" i="3" s="1"/>
  <c r="B621" i="3"/>
  <c r="B622" i="3"/>
  <c r="C622" i="3" s="1"/>
  <c r="B623" i="3"/>
  <c r="B624" i="3"/>
  <c r="B625" i="3"/>
  <c r="C625" i="3" s="1"/>
  <c r="D625" i="3" s="1"/>
  <c r="B626" i="3"/>
  <c r="C626" i="3" s="1"/>
  <c r="D626" i="3" s="1"/>
  <c r="B627" i="3"/>
  <c r="C627" i="3" s="1"/>
  <c r="B628" i="3"/>
  <c r="C628" i="3" s="1"/>
  <c r="B629" i="3"/>
  <c r="C629" i="3" s="1"/>
  <c r="B630" i="3"/>
  <c r="C630" i="3" s="1"/>
  <c r="D630" i="3" s="1"/>
  <c r="B631" i="3"/>
  <c r="C631" i="3" s="1"/>
  <c r="D631" i="3" s="1"/>
  <c r="B632" i="3"/>
  <c r="C632" i="3" s="1"/>
  <c r="D632" i="3" s="1"/>
  <c r="B633" i="3"/>
  <c r="B634" i="3"/>
  <c r="C634" i="3" s="1"/>
  <c r="B635" i="3"/>
  <c r="C635" i="3" s="1"/>
  <c r="B636" i="3"/>
  <c r="C636" i="3" s="1"/>
  <c r="D636" i="3" s="1"/>
  <c r="B637" i="3"/>
  <c r="B638" i="3"/>
  <c r="C638" i="3" s="1"/>
  <c r="D638" i="3" s="1"/>
  <c r="B639" i="3"/>
  <c r="C639" i="3" s="1"/>
  <c r="B640" i="3"/>
  <c r="C640" i="3" s="1"/>
  <c r="B641" i="3"/>
  <c r="B642" i="3"/>
  <c r="C642" i="3" s="1"/>
  <c r="D642" i="3" s="1"/>
  <c r="B643" i="3"/>
  <c r="C643" i="3" s="1"/>
  <c r="D643" i="3" s="1"/>
  <c r="B644" i="3"/>
  <c r="C644" i="3" s="1"/>
  <c r="D644" i="3" s="1"/>
  <c r="B645" i="3"/>
  <c r="C645" i="3" s="1"/>
  <c r="B646" i="3"/>
  <c r="C646" i="3" s="1"/>
  <c r="B647" i="3"/>
  <c r="C647" i="3" s="1"/>
  <c r="B648" i="3"/>
  <c r="C648" i="3" s="1"/>
  <c r="D648" i="3" s="1"/>
  <c r="B649" i="3"/>
  <c r="C649" i="3" s="1"/>
  <c r="D649" i="3" s="1"/>
  <c r="B650" i="3"/>
  <c r="C650" i="3" s="1"/>
  <c r="D650" i="3" s="1"/>
  <c r="B651" i="3"/>
  <c r="B652" i="3"/>
  <c r="C652" i="3" s="1"/>
  <c r="B653" i="3"/>
  <c r="C653" i="3" s="1"/>
  <c r="B654" i="3"/>
  <c r="C654" i="3" s="1"/>
  <c r="B655" i="3"/>
  <c r="B656" i="3"/>
  <c r="C656" i="3" s="1"/>
  <c r="D656" i="3" s="1"/>
  <c r="B657" i="3"/>
  <c r="B658" i="3"/>
  <c r="C658" i="3" s="1"/>
  <c r="B659" i="3"/>
  <c r="B660" i="3"/>
  <c r="C660" i="3" s="1"/>
  <c r="D660" i="3" s="1"/>
  <c r="B661" i="3"/>
  <c r="B662" i="3"/>
  <c r="C662" i="3" s="1"/>
  <c r="D662" i="3" s="1"/>
  <c r="B663" i="3"/>
  <c r="B664" i="3"/>
  <c r="C664" i="3" s="1"/>
  <c r="B665" i="3"/>
  <c r="C665" i="3" s="1"/>
  <c r="B666" i="3"/>
  <c r="C666" i="3" s="1"/>
  <c r="D666" i="3" s="1"/>
  <c r="B667" i="3"/>
  <c r="C667" i="3" s="1"/>
  <c r="D667" i="3" s="1"/>
  <c r="B668" i="3"/>
  <c r="C668" i="3" s="1"/>
  <c r="D668" i="3" s="1"/>
  <c r="B669" i="3"/>
  <c r="C669" i="3" s="1"/>
  <c r="B670" i="3"/>
  <c r="C670" i="3" s="1"/>
  <c r="B671" i="3"/>
  <c r="C671" i="3" s="1"/>
  <c r="B672" i="3"/>
  <c r="C672" i="3" s="1"/>
  <c r="D672" i="3" s="1"/>
  <c r="B673" i="3"/>
  <c r="C673" i="3" s="1"/>
  <c r="D673" i="3" s="1"/>
  <c r="B674" i="3"/>
  <c r="C674" i="3" s="1"/>
  <c r="D674" i="3" s="1"/>
  <c r="B675" i="3"/>
  <c r="C675" i="3" s="1"/>
  <c r="B676" i="3"/>
  <c r="C676" i="3" s="1"/>
  <c r="B677" i="3"/>
  <c r="C677" i="3" s="1"/>
  <c r="B678" i="3"/>
  <c r="C678" i="3" s="1"/>
  <c r="D678" i="3" s="1"/>
  <c r="B679" i="3"/>
  <c r="C679" i="3" s="1"/>
  <c r="D679" i="3" s="1"/>
  <c r="B680" i="3"/>
  <c r="C680" i="3" s="1"/>
  <c r="D680" i="3" s="1"/>
  <c r="B681" i="3"/>
  <c r="B682" i="3"/>
  <c r="C682" i="3" s="1"/>
  <c r="B683" i="3"/>
  <c r="B684" i="3"/>
  <c r="C684" i="3" s="1"/>
  <c r="D684" i="3" s="1"/>
  <c r="B685" i="3"/>
  <c r="B686" i="3"/>
  <c r="C686" i="3" s="1"/>
  <c r="D686" i="3" s="1"/>
  <c r="B687" i="3"/>
  <c r="B688" i="3"/>
  <c r="C688" i="3" s="1"/>
  <c r="B689" i="3"/>
  <c r="C689" i="3" s="1"/>
  <c r="B690" i="3"/>
  <c r="C690" i="3" s="1"/>
  <c r="D690" i="3" s="1"/>
  <c r="B691" i="3"/>
  <c r="C691" i="3" s="1"/>
  <c r="D691" i="3" s="1"/>
  <c r="B692" i="3"/>
  <c r="C692" i="3" s="1"/>
  <c r="D692" i="3" s="1"/>
  <c r="B693" i="3"/>
  <c r="B694" i="3"/>
  <c r="C694" i="3" s="1"/>
  <c r="B695" i="3"/>
  <c r="C695" i="3" s="1"/>
  <c r="B696" i="3"/>
  <c r="C696" i="3" s="1"/>
  <c r="D696" i="3" s="1"/>
  <c r="B697" i="3"/>
  <c r="C697" i="3" s="1"/>
  <c r="D697" i="3" s="1"/>
  <c r="B698" i="3"/>
  <c r="C698" i="3" s="1"/>
  <c r="D698" i="3" s="1"/>
  <c r="B699" i="3"/>
  <c r="C699" i="3" s="1"/>
  <c r="B700" i="3"/>
  <c r="C700" i="3" s="1"/>
  <c r="B701" i="3"/>
  <c r="C701" i="3" s="1"/>
  <c r="B702" i="3"/>
  <c r="C702" i="3" s="1"/>
  <c r="D702" i="3" s="1"/>
  <c r="B703" i="3"/>
  <c r="C703" i="3" s="1"/>
  <c r="D703" i="3" s="1"/>
  <c r="B704" i="3"/>
  <c r="C704" i="3" s="1"/>
  <c r="D704" i="3" s="1"/>
  <c r="B705" i="3"/>
  <c r="B706" i="3"/>
  <c r="C706" i="3" s="1"/>
  <c r="B707" i="3"/>
  <c r="B708" i="3"/>
  <c r="C708" i="3" s="1"/>
  <c r="D708" i="3" s="1"/>
  <c r="B709" i="3"/>
  <c r="B710" i="3"/>
  <c r="C710" i="3" s="1"/>
  <c r="D710" i="3" s="1"/>
  <c r="B711" i="3"/>
  <c r="C711" i="3" s="1"/>
  <c r="B712" i="3"/>
  <c r="C712" i="3" s="1"/>
  <c r="B713" i="3"/>
  <c r="C713" i="3" s="1"/>
  <c r="B714" i="3"/>
  <c r="C714" i="3" s="1"/>
  <c r="D714" i="3" s="1"/>
  <c r="B715" i="3"/>
  <c r="B716" i="3"/>
  <c r="C716" i="3" s="1"/>
  <c r="D716" i="3" s="1"/>
  <c r="B717" i="3"/>
  <c r="B718" i="3"/>
  <c r="C718" i="3" s="1"/>
  <c r="B719" i="3"/>
  <c r="C719" i="3" s="1"/>
  <c r="B720" i="3"/>
  <c r="C720" i="3" s="1"/>
  <c r="D720" i="3" s="1"/>
  <c r="B721" i="3"/>
  <c r="C721" i="3" s="1"/>
  <c r="D721" i="3" s="1"/>
  <c r="B722" i="3"/>
  <c r="C722" i="3" s="1"/>
  <c r="D722" i="3" s="1"/>
  <c r="B723" i="3"/>
  <c r="C723" i="3" s="1"/>
  <c r="B724" i="3"/>
  <c r="C724" i="3" s="1"/>
  <c r="B725" i="3"/>
  <c r="B726" i="3"/>
  <c r="C726" i="3" s="1"/>
  <c r="D726" i="3" s="1"/>
  <c r="B727" i="3"/>
  <c r="C727" i="3" s="1"/>
  <c r="D727" i="3" s="1"/>
  <c r="B728" i="3"/>
  <c r="C728" i="3" s="1"/>
  <c r="D728" i="3" s="1"/>
  <c r="B729" i="3"/>
  <c r="B730" i="3"/>
  <c r="C730" i="3" s="1"/>
  <c r="B731" i="3"/>
  <c r="B732" i="3"/>
  <c r="C732" i="3" s="1"/>
  <c r="D732" i="3" s="1"/>
  <c r="B733" i="3"/>
  <c r="C733" i="3" s="1"/>
  <c r="D733" i="3" s="1"/>
  <c r="B734" i="3"/>
  <c r="C734" i="3" s="1"/>
  <c r="D734" i="3" s="1"/>
  <c r="B735" i="3"/>
  <c r="B736" i="3"/>
  <c r="C736" i="3" s="1"/>
  <c r="B737" i="3"/>
  <c r="C737" i="3" s="1"/>
  <c r="B738" i="3"/>
  <c r="C738" i="3" s="1"/>
  <c r="D738" i="3" s="1"/>
  <c r="B739" i="3"/>
  <c r="B740" i="3"/>
  <c r="C740" i="3" s="1"/>
  <c r="D740" i="3" s="1"/>
  <c r="B741" i="3"/>
  <c r="B742" i="3"/>
  <c r="C742" i="3" s="1"/>
  <c r="B743" i="3"/>
  <c r="B744" i="3"/>
  <c r="C744" i="3" s="1"/>
  <c r="D744" i="3" s="1"/>
  <c r="B745" i="3"/>
  <c r="C745" i="3" s="1"/>
  <c r="D745" i="3" s="1"/>
  <c r="B746" i="3"/>
  <c r="C746" i="3" s="1"/>
  <c r="D746" i="3" s="1"/>
  <c r="B747" i="3"/>
  <c r="B748" i="3"/>
  <c r="C748" i="3" s="1"/>
  <c r="B749" i="3"/>
  <c r="B750" i="3"/>
  <c r="B751" i="3"/>
  <c r="C751" i="3" s="1"/>
  <c r="D751" i="3" s="1"/>
  <c r="B752" i="3"/>
  <c r="C752" i="3" s="1"/>
  <c r="D752" i="3" s="1"/>
  <c r="B753" i="3"/>
  <c r="C753" i="3" s="1"/>
  <c r="B754" i="3"/>
  <c r="C754" i="3" s="1"/>
  <c r="B755" i="3"/>
  <c r="C755" i="3" s="1"/>
  <c r="B756" i="3"/>
  <c r="C756" i="3" s="1"/>
  <c r="D756" i="3" s="1"/>
  <c r="B757" i="3"/>
  <c r="C757" i="3" s="1"/>
  <c r="D757" i="3" s="1"/>
  <c r="B758" i="3"/>
  <c r="C758" i="3" s="1"/>
  <c r="D758" i="3" s="1"/>
  <c r="B759" i="3"/>
  <c r="B760" i="3"/>
  <c r="C760" i="3" s="1"/>
  <c r="B761" i="3"/>
  <c r="C761" i="3" s="1"/>
  <c r="B762" i="3"/>
  <c r="C762" i="3" s="1"/>
  <c r="D762" i="3" s="1"/>
  <c r="B763" i="3"/>
  <c r="B764" i="3"/>
  <c r="C764" i="3" s="1"/>
  <c r="D764" i="3" s="1"/>
  <c r="B765" i="3"/>
  <c r="B766" i="3"/>
  <c r="C766" i="3" s="1"/>
  <c r="B767" i="3"/>
  <c r="C767" i="3" s="1"/>
  <c r="B768" i="3"/>
  <c r="C768" i="3" s="1"/>
  <c r="D768" i="3" s="1"/>
  <c r="B769" i="3"/>
  <c r="B770" i="3"/>
  <c r="C770" i="3" s="1"/>
  <c r="D770" i="3" s="1"/>
  <c r="B771" i="3"/>
  <c r="B772" i="3"/>
  <c r="C772" i="3" s="1"/>
  <c r="D772" i="3" s="1"/>
  <c r="B773" i="3"/>
  <c r="B774" i="3"/>
  <c r="C774" i="3" s="1"/>
  <c r="D774" i="3" s="1"/>
  <c r="B775" i="3"/>
  <c r="C775" i="3" s="1"/>
  <c r="D775" i="3" s="1"/>
  <c r="B776" i="3"/>
  <c r="C776" i="3" s="1"/>
  <c r="D776" i="3" s="1"/>
  <c r="B777" i="3"/>
  <c r="B778" i="3"/>
  <c r="C778" i="3" s="1"/>
  <c r="B779" i="3"/>
  <c r="C779" i="3" s="1"/>
  <c r="B780" i="3"/>
  <c r="C780" i="3" s="1"/>
  <c r="D780" i="3" s="1"/>
  <c r="B781" i="3"/>
  <c r="C781" i="3" s="1"/>
  <c r="D781" i="3" s="1"/>
  <c r="B782" i="3"/>
  <c r="C782" i="3" s="1"/>
  <c r="D782" i="3" s="1"/>
  <c r="B783" i="3"/>
  <c r="C783" i="3" s="1"/>
  <c r="D783" i="3" s="1"/>
  <c r="B784" i="3"/>
  <c r="C784" i="3" s="1"/>
  <c r="B785" i="3"/>
  <c r="C785" i="3" s="1"/>
  <c r="B786" i="3"/>
  <c r="C786" i="3" s="1"/>
  <c r="D786" i="3" s="1"/>
  <c r="B787" i="3"/>
  <c r="C787" i="3" s="1"/>
  <c r="D787" i="3" s="1"/>
  <c r="B788" i="3"/>
  <c r="C788" i="3" s="1"/>
  <c r="D788" i="3" s="1"/>
  <c r="B789" i="3"/>
  <c r="B790" i="3"/>
  <c r="C790" i="3" s="1"/>
  <c r="B791" i="3"/>
  <c r="C791" i="3" s="1"/>
  <c r="B792" i="3"/>
  <c r="C792" i="3" s="1"/>
  <c r="B793" i="3"/>
  <c r="B794" i="3"/>
  <c r="C794" i="3" s="1"/>
  <c r="D794" i="3" s="1"/>
  <c r="B795" i="3"/>
  <c r="B796" i="3"/>
  <c r="C796" i="3" s="1"/>
  <c r="B797" i="3"/>
  <c r="C797" i="3" s="1"/>
  <c r="B798" i="3"/>
  <c r="C798" i="3" s="1"/>
  <c r="D798" i="3" s="1"/>
  <c r="B799" i="3"/>
  <c r="B800" i="3"/>
  <c r="C800" i="3" s="1"/>
  <c r="D800" i="3" s="1"/>
  <c r="B801" i="3"/>
  <c r="C801" i="3" s="1"/>
  <c r="D801" i="3" s="1"/>
  <c r="B802" i="3"/>
  <c r="C802" i="3" s="1"/>
  <c r="B803" i="3"/>
  <c r="C803" i="3" s="1"/>
  <c r="B804" i="3"/>
  <c r="C804" i="3" s="1"/>
  <c r="D804" i="3" s="1"/>
  <c r="B805" i="3"/>
  <c r="C805" i="3" s="1"/>
  <c r="D805" i="3" s="1"/>
  <c r="B806" i="3"/>
  <c r="C806" i="3" s="1"/>
  <c r="D806" i="3" s="1"/>
  <c r="B807" i="3"/>
  <c r="B808" i="3"/>
  <c r="C808" i="3" s="1"/>
  <c r="B809" i="3"/>
  <c r="C809" i="3" s="1"/>
  <c r="B810" i="3"/>
  <c r="B811" i="3"/>
  <c r="C811" i="3" s="1"/>
  <c r="D811" i="3" s="1"/>
  <c r="B812" i="3"/>
  <c r="C812" i="3" s="1"/>
  <c r="D812" i="3" s="1"/>
  <c r="B813" i="3"/>
  <c r="C813" i="3" s="1"/>
  <c r="B814" i="3"/>
  <c r="C814" i="3" s="1"/>
  <c r="B815" i="3"/>
  <c r="B816" i="3"/>
  <c r="C816" i="3" s="1"/>
  <c r="D816" i="3" s="1"/>
  <c r="B817" i="3"/>
  <c r="C817" i="3" s="1"/>
  <c r="D817" i="3" s="1"/>
  <c r="B818" i="3"/>
  <c r="C818" i="3" s="1"/>
  <c r="D818" i="3" s="1"/>
  <c r="B819" i="3"/>
  <c r="C819" i="3" s="1"/>
  <c r="D819" i="3" s="1"/>
  <c r="B820" i="3"/>
  <c r="C820" i="3" s="1"/>
  <c r="B821" i="3"/>
  <c r="B822" i="3"/>
  <c r="C822" i="3" s="1"/>
  <c r="D822" i="3" s="1"/>
  <c r="B823" i="3"/>
  <c r="C823" i="3" s="1"/>
  <c r="D823" i="3" s="1"/>
  <c r="B824" i="3"/>
  <c r="C824" i="3" s="1"/>
  <c r="D824" i="3" s="1"/>
  <c r="B825" i="3"/>
  <c r="C825" i="3" s="1"/>
  <c r="D825" i="3" s="1"/>
  <c r="B826" i="3"/>
  <c r="C826" i="3" s="1"/>
  <c r="B827" i="3"/>
  <c r="C827" i="3" s="1"/>
  <c r="B828" i="3"/>
  <c r="C828" i="3" s="1"/>
  <c r="D828" i="3" s="1"/>
  <c r="B829" i="3"/>
  <c r="C829" i="3" s="1"/>
  <c r="D829" i="3" s="1"/>
  <c r="B830" i="3"/>
  <c r="C830" i="3" s="1"/>
  <c r="D830" i="3" s="1"/>
  <c r="B831" i="3"/>
  <c r="C831" i="3" s="1"/>
  <c r="D831" i="3" s="1"/>
  <c r="B832" i="3"/>
  <c r="C832" i="3" s="1"/>
  <c r="B833" i="3"/>
  <c r="C833" i="3" s="1"/>
  <c r="B834" i="3"/>
  <c r="C834" i="3" s="1"/>
  <c r="D834" i="3" s="1"/>
  <c r="B835" i="3"/>
  <c r="C835" i="3" s="1"/>
  <c r="D835" i="3" s="1"/>
  <c r="B836" i="3"/>
  <c r="C836" i="3" s="1"/>
  <c r="D836" i="3" s="1"/>
  <c r="B837" i="3"/>
  <c r="B838" i="3"/>
  <c r="C838" i="3" s="1"/>
  <c r="B839" i="3"/>
  <c r="B840" i="3"/>
  <c r="C840" i="3" s="1"/>
  <c r="D840" i="3" s="1"/>
  <c r="B841" i="3"/>
  <c r="C841" i="3" s="1"/>
  <c r="D841" i="3" s="1"/>
  <c r="B842" i="3"/>
  <c r="C842" i="3" s="1"/>
  <c r="D842" i="3" s="1"/>
  <c r="B843" i="3"/>
  <c r="B844" i="3"/>
  <c r="C844" i="3" s="1"/>
  <c r="B845" i="3"/>
  <c r="C845" i="3" s="1"/>
  <c r="B846" i="3"/>
  <c r="C846" i="3" s="1"/>
  <c r="D846" i="3" s="1"/>
  <c r="B847" i="3"/>
  <c r="C847" i="3" s="1"/>
  <c r="D847" i="3" s="1"/>
  <c r="B848" i="3"/>
  <c r="C848" i="3" s="1"/>
  <c r="D848" i="3" s="1"/>
  <c r="B849" i="3"/>
  <c r="C849" i="3" s="1"/>
  <c r="B850" i="3"/>
  <c r="C850" i="3" s="1"/>
  <c r="B851" i="3"/>
  <c r="C851" i="3" s="1"/>
  <c r="B852" i="3"/>
  <c r="C852" i="3" s="1"/>
  <c r="D852" i="3" s="1"/>
  <c r="B853" i="3"/>
  <c r="C853" i="3" s="1"/>
  <c r="D853" i="3" s="1"/>
  <c r="B854" i="3"/>
  <c r="C854" i="3" s="1"/>
  <c r="D854" i="3" s="1"/>
  <c r="B855" i="3"/>
  <c r="C855" i="3" s="1"/>
  <c r="D855" i="3" s="1"/>
  <c r="B856" i="3"/>
  <c r="C856" i="3" s="1"/>
  <c r="B857" i="3"/>
  <c r="C857" i="3" s="1"/>
  <c r="B858" i="3"/>
  <c r="C858" i="3" s="1"/>
  <c r="D858" i="3" s="1"/>
  <c r="B859" i="3"/>
  <c r="C859" i="3" s="1"/>
  <c r="D859" i="3" s="1"/>
  <c r="B860" i="3"/>
  <c r="C860" i="3" s="1"/>
  <c r="D860" i="3" s="1"/>
  <c r="B861" i="3"/>
  <c r="B862" i="3"/>
  <c r="C862" i="3" s="1"/>
  <c r="B863" i="3"/>
  <c r="B864" i="3"/>
  <c r="C864" i="3" s="1"/>
  <c r="B865" i="3"/>
  <c r="C865" i="3" s="1"/>
  <c r="D865" i="3" s="1"/>
  <c r="B866" i="3"/>
  <c r="C866" i="3" s="1"/>
  <c r="D866" i="3" s="1"/>
  <c r="B867" i="3"/>
  <c r="C867" i="3" s="1"/>
  <c r="D867" i="3" s="1"/>
  <c r="B868" i="3"/>
  <c r="C868" i="3" s="1"/>
  <c r="B869" i="3"/>
  <c r="C869" i="3" s="1"/>
  <c r="B870" i="3"/>
  <c r="C870" i="3" s="1"/>
  <c r="D870" i="3" s="1"/>
  <c r="B871" i="3"/>
  <c r="C871" i="3" s="1"/>
  <c r="D871" i="3" s="1"/>
  <c r="B872" i="3"/>
  <c r="C872" i="3" s="1"/>
  <c r="B873" i="3"/>
  <c r="C873" i="3" s="1"/>
  <c r="D873" i="3" s="1"/>
  <c r="B874" i="3"/>
  <c r="C874" i="3" s="1"/>
  <c r="B875" i="3"/>
  <c r="B876" i="3"/>
  <c r="C876" i="3" s="1"/>
  <c r="D876" i="3" s="1"/>
  <c r="B877" i="3"/>
  <c r="C877" i="3" s="1"/>
  <c r="D877" i="3" s="1"/>
  <c r="B878" i="3"/>
  <c r="C878" i="3" s="1"/>
  <c r="B879" i="3"/>
  <c r="C879" i="3" s="1"/>
  <c r="D879" i="3" s="1"/>
  <c r="B880" i="3"/>
  <c r="C880" i="3" s="1"/>
  <c r="B881" i="3"/>
  <c r="C881" i="3" s="1"/>
  <c r="B882" i="3"/>
  <c r="C882" i="3" s="1"/>
  <c r="D882" i="3" s="1"/>
  <c r="B883" i="3"/>
  <c r="C883" i="3" s="1"/>
  <c r="D883" i="3" s="1"/>
  <c r="B884" i="3"/>
  <c r="C884" i="3" s="1"/>
  <c r="B885" i="3"/>
  <c r="C885" i="3" s="1"/>
  <c r="D885" i="3" s="1"/>
  <c r="B886" i="3"/>
  <c r="C886" i="3" s="1"/>
  <c r="B887" i="3"/>
  <c r="C887" i="3" s="1"/>
  <c r="B888" i="3"/>
  <c r="C888" i="3" s="1"/>
  <c r="D888" i="3" s="1"/>
  <c r="B889" i="3"/>
  <c r="C889" i="3" s="1"/>
  <c r="D889" i="3" s="1"/>
  <c r="B890" i="3"/>
  <c r="C890" i="3" s="1"/>
  <c r="B891" i="3"/>
  <c r="C891" i="3" s="1"/>
  <c r="D891" i="3" s="1"/>
  <c r="B892" i="3"/>
  <c r="C892" i="3" s="1"/>
  <c r="B893" i="3"/>
  <c r="C893" i="3" s="1"/>
  <c r="B894" i="3"/>
  <c r="C894" i="3" s="1"/>
  <c r="D894" i="3" s="1"/>
  <c r="B895" i="3"/>
  <c r="C895" i="3" s="1"/>
  <c r="D895" i="3" s="1"/>
  <c r="B896" i="3"/>
  <c r="C896" i="3" s="1"/>
  <c r="B897" i="3"/>
  <c r="B898" i="3"/>
  <c r="C898" i="3" s="1"/>
  <c r="B899" i="3"/>
  <c r="B900" i="3"/>
  <c r="C900" i="3" s="1"/>
  <c r="D900" i="3" s="1"/>
  <c r="B901" i="3"/>
  <c r="C901" i="3" s="1"/>
  <c r="D901" i="3" s="1"/>
  <c r="B902" i="3"/>
  <c r="C902" i="3" s="1"/>
  <c r="B903" i="3"/>
  <c r="C903" i="3" s="1"/>
  <c r="D903" i="3" s="1"/>
  <c r="B904" i="3"/>
  <c r="C904" i="3" s="1"/>
  <c r="B905" i="3"/>
  <c r="C905" i="3" s="1"/>
  <c r="B906" i="3"/>
  <c r="C906" i="3" s="1"/>
  <c r="D906" i="3" s="1"/>
  <c r="B907" i="3"/>
  <c r="C907" i="3" s="1"/>
  <c r="D907" i="3" s="1"/>
  <c r="B908" i="3"/>
  <c r="C908" i="3" s="1"/>
  <c r="B909" i="3"/>
  <c r="B910" i="3"/>
  <c r="C910" i="3" s="1"/>
  <c r="B911" i="3"/>
  <c r="C911" i="3" s="1"/>
  <c r="B912" i="3"/>
  <c r="C912" i="3" s="1"/>
  <c r="D912" i="3" s="1"/>
  <c r="B913" i="3"/>
  <c r="C913" i="3" s="1"/>
  <c r="D913" i="3" s="1"/>
  <c r="B914" i="3"/>
  <c r="C914" i="3" s="1"/>
  <c r="B915" i="3"/>
  <c r="C915" i="3" s="1"/>
  <c r="D915" i="3" s="1"/>
  <c r="B916" i="3"/>
  <c r="C916" i="3" s="1"/>
  <c r="B917" i="3"/>
  <c r="C917" i="3" s="1"/>
  <c r="B918" i="3"/>
  <c r="B919" i="3"/>
  <c r="C919" i="3" s="1"/>
  <c r="B920" i="3"/>
  <c r="C920" i="3" s="1"/>
  <c r="B921" i="3"/>
  <c r="C921" i="3" s="1"/>
  <c r="B922" i="3"/>
  <c r="C922" i="3" s="1"/>
  <c r="B12" i="3"/>
  <c r="C12" i="3" s="1"/>
  <c r="D12" i="3" s="1"/>
  <c r="D108" i="3"/>
  <c r="D558" i="3"/>
  <c r="C18" i="3"/>
  <c r="D18" i="3" s="1"/>
  <c r="C24" i="3"/>
  <c r="D24" i="3" s="1"/>
  <c r="C25" i="3"/>
  <c r="D25" i="3" s="1"/>
  <c r="C30" i="3"/>
  <c r="D30" i="3" s="1"/>
  <c r="C36" i="3"/>
  <c r="D36" i="3" s="1"/>
  <c r="C37" i="3"/>
  <c r="D37" i="3" s="1"/>
  <c r="C42" i="3"/>
  <c r="D42" i="3" s="1"/>
  <c r="C48" i="3"/>
  <c r="D48" i="3" s="1"/>
  <c r="C49" i="3"/>
  <c r="D49" i="3" s="1"/>
  <c r="C60" i="3"/>
  <c r="D60" i="3" s="1"/>
  <c r="C61" i="3"/>
  <c r="D61" i="3" s="1"/>
  <c r="C66" i="3"/>
  <c r="D66" i="3" s="1"/>
  <c r="C67" i="3"/>
  <c r="D67" i="3" s="1"/>
  <c r="C73" i="3"/>
  <c r="D73" i="3" s="1"/>
  <c r="C85" i="3"/>
  <c r="D85" i="3" s="1"/>
  <c r="C91" i="3"/>
  <c r="D91" i="3" s="1"/>
  <c r="C96" i="3"/>
  <c r="D96" i="3" s="1"/>
  <c r="C102" i="3"/>
  <c r="D102" i="3" s="1"/>
  <c r="C103" i="3"/>
  <c r="D103" i="3" s="1"/>
  <c r="C114" i="3"/>
  <c r="D114" i="3" s="1"/>
  <c r="C115" i="3"/>
  <c r="D115" i="3" s="1"/>
  <c r="C132" i="3"/>
  <c r="D132" i="3" s="1"/>
  <c r="C133" i="3"/>
  <c r="D133" i="3" s="1"/>
  <c r="C144" i="3"/>
  <c r="D144" i="3" s="1"/>
  <c r="C145" i="3"/>
  <c r="D145" i="3" s="1"/>
  <c r="C157" i="3"/>
  <c r="D157" i="3" s="1"/>
  <c r="C175" i="3"/>
  <c r="D175" i="3" s="1"/>
  <c r="C192" i="3"/>
  <c r="D192" i="3" s="1"/>
  <c r="C193" i="3"/>
  <c r="D193" i="3" s="1"/>
  <c r="C204" i="3"/>
  <c r="D204" i="3" s="1"/>
  <c r="C205" i="3"/>
  <c r="D205" i="3" s="1"/>
  <c r="C223" i="3"/>
  <c r="D223" i="3" s="1"/>
  <c r="C247" i="3"/>
  <c r="D247" i="3" s="1"/>
  <c r="C277" i="3"/>
  <c r="D277" i="3" s="1"/>
  <c r="C301" i="3"/>
  <c r="D301" i="3" s="1"/>
  <c r="C310" i="3"/>
  <c r="C319" i="3"/>
  <c r="D319" i="3" s="1"/>
  <c r="C325" i="3"/>
  <c r="D325" i="3" s="1"/>
  <c r="C343" i="3"/>
  <c r="D343" i="3" s="1"/>
  <c r="C348" i="3"/>
  <c r="D348" i="3" s="1"/>
  <c r="C354" i="3"/>
  <c r="D354" i="3" s="1"/>
  <c r="C355" i="3"/>
  <c r="D355" i="3" s="1"/>
  <c r="C379" i="3"/>
  <c r="D379" i="3" s="1"/>
  <c r="C385" i="3"/>
  <c r="D385" i="3" s="1"/>
  <c r="C408" i="3"/>
  <c r="D408" i="3" s="1"/>
  <c r="C427" i="3"/>
  <c r="D427" i="3" s="1"/>
  <c r="C433" i="3"/>
  <c r="D433" i="3" s="1"/>
  <c r="C457" i="3"/>
  <c r="D457" i="3" s="1"/>
  <c r="C463" i="3"/>
  <c r="D463" i="3" s="1"/>
  <c r="C481" i="3"/>
  <c r="D481" i="3" s="1"/>
  <c r="C505" i="3"/>
  <c r="D505" i="3" s="1"/>
  <c r="C511" i="3"/>
  <c r="D511" i="3" s="1"/>
  <c r="C516" i="3"/>
  <c r="D516" i="3" s="1"/>
  <c r="C535" i="3"/>
  <c r="D535" i="3" s="1"/>
  <c r="C565" i="3"/>
  <c r="D565" i="3" s="1"/>
  <c r="C571" i="3"/>
  <c r="D571" i="3" s="1"/>
  <c r="C601" i="3"/>
  <c r="D601" i="3" s="1"/>
  <c r="C607" i="3"/>
  <c r="D607" i="3" s="1"/>
  <c r="C637" i="3"/>
  <c r="D637" i="3" s="1"/>
  <c r="C655" i="3"/>
  <c r="D655" i="3" s="1"/>
  <c r="C661" i="3"/>
  <c r="D661" i="3" s="1"/>
  <c r="C685" i="3"/>
  <c r="D685" i="3" s="1"/>
  <c r="C709" i="3"/>
  <c r="D709" i="3" s="1"/>
  <c r="C715" i="3"/>
  <c r="D715" i="3" s="1"/>
  <c r="C739" i="3"/>
  <c r="D739" i="3" s="1"/>
  <c r="C763" i="3"/>
  <c r="D763" i="3" s="1"/>
  <c r="C769" i="3"/>
  <c r="D769" i="3" s="1"/>
  <c r="C793" i="3"/>
  <c r="D793" i="3" s="1"/>
  <c r="C799" i="3"/>
  <c r="D799" i="3" s="1"/>
  <c r="B6" i="3"/>
  <c r="C6" i="3" s="1"/>
  <c r="B7" i="3"/>
  <c r="C7" i="3" s="1"/>
  <c r="B8" i="3"/>
  <c r="C8" i="3" s="1"/>
  <c r="B9" i="3"/>
  <c r="C9" i="3" s="1"/>
  <c r="B10" i="3"/>
  <c r="C10" i="3" s="1"/>
  <c r="B11" i="3"/>
  <c r="C11" i="3" s="1"/>
  <c r="B5" i="3"/>
  <c r="C5" i="3" s="1"/>
  <c r="B4" i="3"/>
  <c r="O184" i="5"/>
  <c r="S184" i="5" s="1" a="1"/>
  <c r="S184" i="5" s="1"/>
  <c r="W34" i="6"/>
  <c r="B34" i="6"/>
  <c r="B35" i="6" s="1"/>
  <c r="W33" i="6"/>
  <c r="L301" i="5"/>
  <c r="L300" i="5"/>
  <c r="F299" i="5"/>
  <c r="H299" i="5" s="1"/>
  <c r="L298" i="5"/>
  <c r="L297" i="5"/>
  <c r="L296" i="5"/>
  <c r="L295" i="5"/>
  <c r="K294" i="5"/>
  <c r="L294" i="5"/>
  <c r="F294" i="5"/>
  <c r="K293" i="5"/>
  <c r="L293" i="5"/>
  <c r="F293" i="5"/>
  <c r="K292" i="5"/>
  <c r="L292" i="5"/>
  <c r="F292" i="5"/>
  <c r="L291" i="5"/>
  <c r="K290" i="5"/>
  <c r="L290" i="5"/>
  <c r="F290" i="5"/>
  <c r="L289" i="5"/>
  <c r="K288" i="5"/>
  <c r="L288" i="5"/>
  <c r="F288" i="5"/>
  <c r="L287" i="5"/>
  <c r="K286" i="5"/>
  <c r="L286" i="5"/>
  <c r="F286" i="5"/>
  <c r="L285" i="5"/>
  <c r="L284" i="5"/>
  <c r="K284" i="5"/>
  <c r="F284" i="5"/>
  <c r="H284" i="5" s="1"/>
  <c r="L283" i="5"/>
  <c r="L282" i="5"/>
  <c r="L281" i="5"/>
  <c r="L280" i="5"/>
  <c r="L279" i="5"/>
  <c r="K278" i="5"/>
  <c r="L278" i="5"/>
  <c r="F278" i="5"/>
  <c r="L277" i="5"/>
  <c r="L276" i="5"/>
  <c r="L275" i="5"/>
  <c r="L274" i="5"/>
  <c r="L273" i="5"/>
  <c r="L272" i="5"/>
  <c r="K271" i="5"/>
  <c r="L271" i="5"/>
  <c r="F271" i="5"/>
  <c r="K270" i="5"/>
  <c r="L270" i="5"/>
  <c r="F270" i="5"/>
  <c r="L269" i="5"/>
  <c r="K269" i="5"/>
  <c r="L268" i="5"/>
  <c r="L267" i="5"/>
  <c r="F267" i="5"/>
  <c r="H267" i="5" s="1"/>
  <c r="L260" i="5"/>
  <c r="I260" i="5"/>
  <c r="F260" i="5"/>
  <c r="Z259" i="5"/>
  <c r="J259" i="5"/>
  <c r="K299" i="5" s="1"/>
  <c r="K300" i="5" s="1"/>
  <c r="M300" i="5" s="1"/>
  <c r="G259" i="5"/>
  <c r="T258" i="5" a="1"/>
  <c r="T258" i="5" s="1"/>
  <c r="J258" i="5"/>
  <c r="G258" i="5"/>
  <c r="T257" i="5" a="1"/>
  <c r="T257" i="5" s="1"/>
  <c r="J257" i="5"/>
  <c r="G257" i="5"/>
  <c r="T256" i="5" a="1"/>
  <c r="T256" i="5" s="1"/>
  <c r="J256" i="5"/>
  <c r="G256" i="5"/>
  <c r="T255" i="5" a="1"/>
  <c r="T255" i="5" s="1"/>
  <c r="J255" i="5"/>
  <c r="G255" i="5"/>
  <c r="T254" i="5" a="1"/>
  <c r="T254" i="5" s="1"/>
  <c r="J254" i="5"/>
  <c r="G254" i="5"/>
  <c r="T253" i="5" a="1"/>
  <c r="T253" i="5" s="1"/>
  <c r="J253" i="5"/>
  <c r="G253" i="5"/>
  <c r="T252" i="5" a="1"/>
  <c r="T252" i="5" s="1"/>
  <c r="J252" i="5"/>
  <c r="G252" i="5"/>
  <c r="T251" i="5" a="1"/>
  <c r="T251" i="5" s="1"/>
  <c r="J251" i="5"/>
  <c r="G251" i="5"/>
  <c r="T250" i="5" a="1"/>
  <c r="T250" i="5" s="1"/>
  <c r="J250" i="5"/>
  <c r="G250" i="5"/>
  <c r="T249" i="5" a="1"/>
  <c r="T249" i="5" s="1"/>
  <c r="J249" i="5"/>
  <c r="G249" i="5"/>
  <c r="T248" i="5" a="1"/>
  <c r="T248" i="5" s="1"/>
  <c r="J248" i="5"/>
  <c r="G248" i="5"/>
  <c r="T247" i="5" a="1"/>
  <c r="T247" i="5" s="1"/>
  <c r="J247" i="5"/>
  <c r="G247" i="5"/>
  <c r="T246" i="5" a="1"/>
  <c r="T246" i="5" s="1"/>
  <c r="J246" i="5"/>
  <c r="G246" i="5"/>
  <c r="T245" i="5" a="1"/>
  <c r="T245" i="5" s="1"/>
  <c r="J245" i="5"/>
  <c r="G245" i="5"/>
  <c r="T244" i="5" a="1"/>
  <c r="T244" i="5" s="1"/>
  <c r="J244" i="5"/>
  <c r="G244" i="5"/>
  <c r="T243" i="5" a="1"/>
  <c r="T243" i="5" s="1"/>
  <c r="J243" i="5"/>
  <c r="G243" i="5"/>
  <c r="T242" i="5" a="1"/>
  <c r="T242" i="5" s="1"/>
  <c r="J242" i="5"/>
  <c r="G242" i="5"/>
  <c r="T241" i="5" a="1"/>
  <c r="T241" i="5" s="1"/>
  <c r="G241" i="5"/>
  <c r="O241" i="5" s="1"/>
  <c r="Q241" i="5" s="1"/>
  <c r="T240" i="5" a="1"/>
  <c r="T240" i="5" s="1"/>
  <c r="G240" i="5"/>
  <c r="O240" i="5" s="1"/>
  <c r="T239" i="5" a="1"/>
  <c r="T239" i="5" s="1"/>
  <c r="G239" i="5"/>
  <c r="O239" i="5" s="1"/>
  <c r="T238" i="5" a="1"/>
  <c r="T238" i="5" s="1"/>
  <c r="J238" i="5"/>
  <c r="G238" i="5"/>
  <c r="T237" i="5" a="1"/>
  <c r="T237" i="5" s="1"/>
  <c r="J237" i="5"/>
  <c r="G237" i="5"/>
  <c r="T236" i="5" a="1"/>
  <c r="T236" i="5" s="1"/>
  <c r="J236" i="5"/>
  <c r="G236" i="5"/>
  <c r="T235" i="5" a="1"/>
  <c r="T235" i="5" s="1"/>
  <c r="J235" i="5"/>
  <c r="G235" i="5"/>
  <c r="T234" i="5" a="1"/>
  <c r="T234" i="5" s="1"/>
  <c r="J234" i="5"/>
  <c r="G234" i="5"/>
  <c r="T233" i="5" a="1"/>
  <c r="T233" i="5" s="1"/>
  <c r="J233" i="5"/>
  <c r="G233" i="5"/>
  <c r="T232" i="5" a="1"/>
  <c r="T232" i="5" s="1"/>
  <c r="J232" i="5"/>
  <c r="G232" i="5"/>
  <c r="T231" i="5" a="1"/>
  <c r="T231" i="5" s="1"/>
  <c r="J231" i="5"/>
  <c r="G231" i="5"/>
  <c r="T230" i="5" a="1"/>
  <c r="T230" i="5" s="1"/>
  <c r="J230" i="5"/>
  <c r="G230" i="5"/>
  <c r="T229" i="5" a="1"/>
  <c r="T229" i="5" s="1"/>
  <c r="J229" i="5"/>
  <c r="G229" i="5"/>
  <c r="T228" i="5" a="1"/>
  <c r="T228" i="5" s="1"/>
  <c r="J228" i="5"/>
  <c r="G228" i="5"/>
  <c r="T227" i="5" a="1"/>
  <c r="T227" i="5" s="1"/>
  <c r="J227" i="5"/>
  <c r="G227" i="5"/>
  <c r="T226" i="5" a="1"/>
  <c r="T226" i="5" s="1"/>
  <c r="J226" i="5"/>
  <c r="G226" i="5"/>
  <c r="T225" i="5" a="1"/>
  <c r="T225" i="5" s="1"/>
  <c r="J225" i="5"/>
  <c r="G225" i="5"/>
  <c r="T224" i="5" a="1"/>
  <c r="T224" i="5" s="1"/>
  <c r="J224" i="5"/>
  <c r="G224" i="5"/>
  <c r="T223" i="5" a="1"/>
  <c r="T223" i="5" s="1"/>
  <c r="J223" i="5"/>
  <c r="K298" i="5" s="1"/>
  <c r="G223" i="5"/>
  <c r="F298" i="5" s="1"/>
  <c r="T222" i="5" a="1"/>
  <c r="T222" i="5" s="1"/>
  <c r="J222" i="5"/>
  <c r="G222" i="5"/>
  <c r="T221" i="5" a="1"/>
  <c r="T221" i="5" s="1"/>
  <c r="J221" i="5"/>
  <c r="G221" i="5"/>
  <c r="T220" i="5" a="1"/>
  <c r="T220" i="5" s="1"/>
  <c r="J220" i="5"/>
  <c r="G220" i="5"/>
  <c r="T219" i="5" a="1"/>
  <c r="T219" i="5" s="1"/>
  <c r="J219" i="5"/>
  <c r="G219" i="5"/>
  <c r="T218" i="5" a="1"/>
  <c r="T218" i="5" s="1"/>
  <c r="J218" i="5"/>
  <c r="G218" i="5"/>
  <c r="T217" i="5" a="1"/>
  <c r="T217" i="5" s="1"/>
  <c r="J217" i="5"/>
  <c r="G217" i="5"/>
  <c r="T216" i="5" a="1"/>
  <c r="T216" i="5" s="1"/>
  <c r="J216" i="5"/>
  <c r="G216" i="5"/>
  <c r="T215" i="5" a="1"/>
  <c r="T215" i="5" s="1"/>
  <c r="J215" i="5"/>
  <c r="G215" i="5"/>
  <c r="T214" i="5" a="1"/>
  <c r="T214" i="5" s="1"/>
  <c r="J214" i="5"/>
  <c r="G214" i="5"/>
  <c r="T213" i="5" a="1"/>
  <c r="T213" i="5" s="1"/>
  <c r="J213" i="5"/>
  <c r="G213" i="5"/>
  <c r="T212" i="5" a="1"/>
  <c r="T212" i="5" s="1"/>
  <c r="J212" i="5"/>
  <c r="G212" i="5"/>
  <c r="T211" i="5" a="1"/>
  <c r="T211" i="5" s="1"/>
  <c r="J211" i="5"/>
  <c r="G211" i="5"/>
  <c r="T210" i="5" a="1"/>
  <c r="T210" i="5" s="1"/>
  <c r="J210" i="5"/>
  <c r="G210" i="5"/>
  <c r="T209" i="5" a="1"/>
  <c r="T209" i="5" s="1"/>
  <c r="J209" i="5"/>
  <c r="G209" i="5"/>
  <c r="T208" i="5" a="1"/>
  <c r="T208" i="5" s="1"/>
  <c r="J208" i="5"/>
  <c r="G208" i="5"/>
  <c r="T207" i="5" a="1"/>
  <c r="T207" i="5" s="1"/>
  <c r="J207" i="5"/>
  <c r="G207" i="5"/>
  <c r="T206" i="5" a="1"/>
  <c r="T206" i="5" s="1"/>
  <c r="J206" i="5"/>
  <c r="G206" i="5"/>
  <c r="T205" i="5" a="1"/>
  <c r="T205" i="5" s="1"/>
  <c r="J205" i="5"/>
  <c r="G205" i="5"/>
  <c r="T204" i="5" a="1"/>
  <c r="T204" i="5" s="1"/>
  <c r="J204" i="5"/>
  <c r="G204" i="5"/>
  <c r="T203" i="5" a="1"/>
  <c r="T203" i="5" s="1"/>
  <c r="J203" i="5"/>
  <c r="G203" i="5"/>
  <c r="T202" i="5" a="1"/>
  <c r="T202" i="5" s="1"/>
  <c r="J202" i="5"/>
  <c r="G202" i="5"/>
  <c r="T201" i="5" a="1"/>
  <c r="T201" i="5" s="1"/>
  <c r="J201" i="5"/>
  <c r="G201" i="5"/>
  <c r="T200" i="5" a="1"/>
  <c r="T200" i="5" s="1"/>
  <c r="J200" i="5"/>
  <c r="G200" i="5"/>
  <c r="T199" i="5" a="1"/>
  <c r="T199" i="5" s="1"/>
  <c r="J199" i="5"/>
  <c r="G199" i="5"/>
  <c r="T198" i="5" a="1"/>
  <c r="T198" i="5" s="1"/>
  <c r="J198" i="5"/>
  <c r="G198" i="5"/>
  <c r="T197" i="5" a="1"/>
  <c r="T197" i="5" s="1"/>
  <c r="J197" i="5"/>
  <c r="G197" i="5"/>
  <c r="T196" i="5" a="1"/>
  <c r="T196" i="5" s="1"/>
  <c r="J196" i="5"/>
  <c r="G196" i="5"/>
  <c r="T195" i="5" a="1"/>
  <c r="T195" i="5" s="1"/>
  <c r="J195" i="5"/>
  <c r="G195" i="5"/>
  <c r="U194" i="5"/>
  <c r="T194" i="5" a="1"/>
  <c r="T194" i="5" s="1"/>
  <c r="J194" i="5"/>
  <c r="G194" i="5"/>
  <c r="U193" i="5"/>
  <c r="T193" i="5" a="1"/>
  <c r="T193" i="5" s="1"/>
  <c r="J193" i="5"/>
  <c r="G193" i="5"/>
  <c r="U192" i="5"/>
  <c r="T192" i="5" a="1"/>
  <c r="T192" i="5" s="1"/>
  <c r="J192" i="5"/>
  <c r="G192" i="5"/>
  <c r="J191" i="5"/>
  <c r="G191" i="5"/>
  <c r="U190" i="5"/>
  <c r="T190" i="5" a="1"/>
  <c r="T190" i="5" s="1"/>
  <c r="J190" i="5"/>
  <c r="G190" i="5"/>
  <c r="F287" i="5" s="1"/>
  <c r="U189" i="5"/>
  <c r="T189" i="5" a="1"/>
  <c r="T189" i="5" s="1"/>
  <c r="J189" i="5"/>
  <c r="AS189" i="5" s="1"/>
  <c r="G189" i="5"/>
  <c r="AR189" i="5" s="1"/>
  <c r="U188" i="5"/>
  <c r="T188" i="5" a="1"/>
  <c r="T188" i="5" s="1"/>
  <c r="J188" i="5"/>
  <c r="G188" i="5"/>
  <c r="U187" i="5"/>
  <c r="T187" i="5" a="1"/>
  <c r="T187" i="5" s="1"/>
  <c r="J187" i="5"/>
  <c r="K289" i="5" s="1"/>
  <c r="G187" i="5"/>
  <c r="U186" i="5"/>
  <c r="T186" i="5" a="1"/>
  <c r="T186" i="5" s="1"/>
  <c r="J186" i="5"/>
  <c r="AS186" i="5" s="1"/>
  <c r="G186" i="5"/>
  <c r="U185" i="5"/>
  <c r="T185" i="5" a="1"/>
  <c r="T185" i="5" s="1"/>
  <c r="J185" i="5"/>
  <c r="G185" i="5"/>
  <c r="T184" i="5" a="1"/>
  <c r="T184" i="5" s="1"/>
  <c r="L183" i="5"/>
  <c r="I183" i="5"/>
  <c r="F183" i="5"/>
  <c r="T182" i="5" a="1"/>
  <c r="T182" i="5" s="1"/>
  <c r="G182" i="5"/>
  <c r="O182" i="5" s="1"/>
  <c r="T181" i="5" a="1"/>
  <c r="T181" i="5" s="1"/>
  <c r="G181" i="5"/>
  <c r="O181" i="5" s="1"/>
  <c r="Q181" i="5" s="1"/>
  <c r="T180" i="5" a="1"/>
  <c r="T180" i="5" s="1"/>
  <c r="G180" i="5"/>
  <c r="O180" i="5" s="1"/>
  <c r="T179" i="5" a="1"/>
  <c r="T179" i="5" s="1"/>
  <c r="G179" i="5"/>
  <c r="O179" i="5" s="1"/>
  <c r="T178" i="5" a="1"/>
  <c r="T178" i="5" s="1"/>
  <c r="G178" i="5"/>
  <c r="O178" i="5" s="1"/>
  <c r="T177" i="5" a="1"/>
  <c r="T177" i="5" s="1"/>
  <c r="G177" i="5"/>
  <c r="O177" i="5" s="1"/>
  <c r="T176" i="5" a="1"/>
  <c r="T176" i="5" s="1"/>
  <c r="G176" i="5"/>
  <c r="O176" i="5" s="1"/>
  <c r="T175" i="5" a="1"/>
  <c r="T175" i="5" s="1"/>
  <c r="G175" i="5"/>
  <c r="O175" i="5" s="1"/>
  <c r="Q175" i="5" s="1"/>
  <c r="T174" i="5" a="1"/>
  <c r="T174" i="5" s="1"/>
  <c r="G174" i="5"/>
  <c r="O174" i="5" s="1"/>
  <c r="T173" i="5" a="1"/>
  <c r="T173" i="5" s="1"/>
  <c r="G173" i="5"/>
  <c r="O173" i="5" s="1"/>
  <c r="T172" i="5" a="1"/>
  <c r="T172" i="5" s="1"/>
  <c r="G172" i="5"/>
  <c r="O172" i="5" s="1"/>
  <c r="T171" i="5" a="1"/>
  <c r="T171" i="5" s="1"/>
  <c r="G171" i="5"/>
  <c r="O171" i="5" s="1"/>
  <c r="T170" i="5" a="1"/>
  <c r="T170" i="5" s="1"/>
  <c r="G170" i="5"/>
  <c r="O170" i="5" s="1"/>
  <c r="T169" i="5" a="1"/>
  <c r="T169" i="5" s="1"/>
  <c r="G169" i="5"/>
  <c r="O169" i="5" s="1"/>
  <c r="Q169" i="5" s="1"/>
  <c r="T168" i="5" a="1"/>
  <c r="T168" i="5" s="1"/>
  <c r="G168" i="5"/>
  <c r="O168" i="5" s="1"/>
  <c r="T167" i="5" a="1"/>
  <c r="T167" i="5" s="1"/>
  <c r="G167" i="5"/>
  <c r="O167" i="5" s="1"/>
  <c r="T166" i="5" a="1"/>
  <c r="T166" i="5" s="1"/>
  <c r="G166" i="5"/>
  <c r="O166" i="5" s="1"/>
  <c r="T165" i="5" a="1"/>
  <c r="T165" i="5" s="1"/>
  <c r="G165" i="5"/>
  <c r="O165" i="5" s="1"/>
  <c r="T164" i="5" a="1"/>
  <c r="T164" i="5" s="1"/>
  <c r="G164" i="5"/>
  <c r="O164" i="5" s="1"/>
  <c r="T163" i="5" a="1"/>
  <c r="T163" i="5" s="1"/>
  <c r="G163" i="5"/>
  <c r="O163" i="5" s="1"/>
  <c r="Q163" i="5" s="1"/>
  <c r="T162" i="5" a="1"/>
  <c r="T162" i="5" s="1"/>
  <c r="G162" i="5"/>
  <c r="O162" i="5" s="1"/>
  <c r="T161" i="5" a="1"/>
  <c r="T161" i="5" s="1"/>
  <c r="G161" i="5"/>
  <c r="O161" i="5" s="1"/>
  <c r="T160" i="5" a="1"/>
  <c r="T160" i="5" s="1"/>
  <c r="G160" i="5"/>
  <c r="O160" i="5" s="1"/>
  <c r="T159" i="5" a="1"/>
  <c r="T159" i="5" s="1"/>
  <c r="G159" i="5"/>
  <c r="O159" i="5" s="1"/>
  <c r="T158" i="5" a="1"/>
  <c r="T158" i="5" s="1"/>
  <c r="G158" i="5"/>
  <c r="O158" i="5" s="1"/>
  <c r="T157" i="5" a="1"/>
  <c r="T157" i="5" s="1"/>
  <c r="G157" i="5"/>
  <c r="O157" i="5" s="1"/>
  <c r="S157" i="5" s="1" a="1"/>
  <c r="S157" i="5" s="1"/>
  <c r="T156" i="5" a="1"/>
  <c r="T156" i="5" s="1"/>
  <c r="J156" i="5"/>
  <c r="G156" i="5"/>
  <c r="T155" i="5" a="1"/>
  <c r="T155" i="5" s="1"/>
  <c r="J155" i="5"/>
  <c r="G155" i="5"/>
  <c r="T154" i="5" a="1"/>
  <c r="T154" i="5" s="1"/>
  <c r="J154" i="5"/>
  <c r="G154" i="5"/>
  <c r="T153" i="5" a="1"/>
  <c r="T153" i="5" s="1"/>
  <c r="J153" i="5"/>
  <c r="G153" i="5"/>
  <c r="T152" i="5" a="1"/>
  <c r="T152" i="5" s="1"/>
  <c r="J152" i="5"/>
  <c r="G152" i="5"/>
  <c r="T151" i="5" a="1"/>
  <c r="T151" i="5" s="1"/>
  <c r="J151" i="5"/>
  <c r="G151" i="5"/>
  <c r="T150" i="5" a="1"/>
  <c r="T150" i="5" s="1"/>
  <c r="G150" i="5"/>
  <c r="O150" i="5" s="1"/>
  <c r="T149" i="5" a="1"/>
  <c r="T149" i="5" s="1"/>
  <c r="J149" i="5"/>
  <c r="O149" i="5" s="1"/>
  <c r="T148" i="5" a="1"/>
  <c r="T148" i="5" s="1"/>
  <c r="J148" i="5"/>
  <c r="G148" i="5"/>
  <c r="T147" i="5" a="1"/>
  <c r="T147" i="5" s="1"/>
  <c r="J147" i="5"/>
  <c r="G147" i="5"/>
  <c r="T146" i="5" a="1"/>
  <c r="T146" i="5" s="1"/>
  <c r="J146" i="5"/>
  <c r="G146" i="5"/>
  <c r="T145" i="5" a="1"/>
  <c r="T145" i="5" s="1"/>
  <c r="J145" i="5"/>
  <c r="G145" i="5"/>
  <c r="T144" i="5" a="1"/>
  <c r="T144" i="5" s="1"/>
  <c r="J144" i="5"/>
  <c r="G144" i="5"/>
  <c r="H19" i="7" s="1"/>
  <c r="N19" i="7" s="1"/>
  <c r="T143" i="5" a="1"/>
  <c r="T143" i="5" s="1"/>
  <c r="J143" i="5"/>
  <c r="I18" i="7" s="1"/>
  <c r="O18" i="7" s="1"/>
  <c r="G143" i="5"/>
  <c r="H18" i="7" s="1"/>
  <c r="N18" i="7" s="1"/>
  <c r="T142" i="5" a="1"/>
  <c r="T142" i="5" s="1"/>
  <c r="J142" i="5"/>
  <c r="I17" i="7" s="1"/>
  <c r="O17" i="7" s="1"/>
  <c r="G142" i="5"/>
  <c r="T141" i="5" a="1"/>
  <c r="T141" i="5" s="1"/>
  <c r="G141" i="5"/>
  <c r="O141" i="5" s="1"/>
  <c r="T140" i="5" a="1"/>
  <c r="T140" i="5" s="1"/>
  <c r="G140" i="5"/>
  <c r="O140" i="5" s="1"/>
  <c r="T139" i="5" a="1"/>
  <c r="T139" i="5" s="1"/>
  <c r="J139" i="5"/>
  <c r="I16" i="7" s="1"/>
  <c r="O16" i="7" s="1"/>
  <c r="G139" i="5"/>
  <c r="H16" i="7" s="1"/>
  <c r="N16" i="7" s="1"/>
  <c r="T138" i="5" a="1"/>
  <c r="T138" i="5" s="1"/>
  <c r="J138" i="5"/>
  <c r="G138" i="5"/>
  <c r="T137" i="5" a="1"/>
  <c r="T137" i="5" s="1"/>
  <c r="G137" i="5"/>
  <c r="O137" i="5" s="1"/>
  <c r="T136" i="5" a="1"/>
  <c r="T136" i="5" s="1"/>
  <c r="G136" i="5"/>
  <c r="O136" i="5" s="1"/>
  <c r="T135" i="5" a="1"/>
  <c r="T135" i="5" s="1"/>
  <c r="J135" i="5"/>
  <c r="G135" i="5"/>
  <c r="T134" i="5" a="1"/>
  <c r="T134" i="5" s="1"/>
  <c r="G134" i="5"/>
  <c r="O134" i="5" s="1"/>
  <c r="T133" i="5" a="1"/>
  <c r="T133" i="5" s="1"/>
  <c r="G133" i="5"/>
  <c r="T132" i="5" a="1"/>
  <c r="T132" i="5" s="1"/>
  <c r="G132" i="5"/>
  <c r="T131" i="5" a="1"/>
  <c r="T131" i="5" s="1"/>
  <c r="G131" i="5"/>
  <c r="T130" i="5" a="1"/>
  <c r="T130" i="5" s="1"/>
  <c r="G130" i="5"/>
  <c r="T129" i="5" a="1"/>
  <c r="T129" i="5" s="1"/>
  <c r="G129" i="5"/>
  <c r="T128" i="5" a="1"/>
  <c r="T128" i="5" s="1"/>
  <c r="J128" i="5"/>
  <c r="I10" i="7" s="1"/>
  <c r="O10" i="7" s="1"/>
  <c r="G128" i="5"/>
  <c r="T127" i="5" a="1"/>
  <c r="T127" i="5" s="1"/>
  <c r="J127" i="5"/>
  <c r="I9" i="7" s="1"/>
  <c r="O9" i="7" s="1"/>
  <c r="G127" i="5"/>
  <c r="H9" i="7" s="1"/>
  <c r="N9" i="7" s="1"/>
  <c r="T126" i="5" a="1"/>
  <c r="T126" i="5" s="1"/>
  <c r="J126" i="5"/>
  <c r="I8" i="7" s="1"/>
  <c r="O8" i="7" s="1"/>
  <c r="G126" i="5"/>
  <c r="H8" i="7" s="1"/>
  <c r="N8" i="7" s="1"/>
  <c r="T125" i="5" a="1"/>
  <c r="T125" i="5" s="1"/>
  <c r="J125" i="5"/>
  <c r="I7" i="7" s="1"/>
  <c r="O7" i="7" s="1"/>
  <c r="G125" i="5"/>
  <c r="H7" i="7" s="1"/>
  <c r="N7" i="7" s="1"/>
  <c r="T124" i="5" a="1"/>
  <c r="T124" i="5" s="1"/>
  <c r="J124" i="5"/>
  <c r="I6" i="7" s="1"/>
  <c r="O6" i="7" s="1"/>
  <c r="G124" i="5"/>
  <c r="H6" i="7" s="1"/>
  <c r="T123" i="5" a="1"/>
  <c r="T123" i="5" s="1"/>
  <c r="J123" i="5"/>
  <c r="G123" i="5"/>
  <c r="T122" i="5" a="1"/>
  <c r="T122" i="5" s="1"/>
  <c r="G122" i="5"/>
  <c r="O122" i="5" s="1"/>
  <c r="T121" i="5" a="1"/>
  <c r="T121" i="5" s="1"/>
  <c r="J121" i="5"/>
  <c r="G121" i="5"/>
  <c r="T120" i="5" a="1"/>
  <c r="T120" i="5" s="1"/>
  <c r="G120" i="5"/>
  <c r="F269" i="5" s="1"/>
  <c r="H269" i="5" s="1"/>
  <c r="T119" i="5" a="1"/>
  <c r="T119" i="5" s="1"/>
  <c r="J119" i="5"/>
  <c r="G119" i="5"/>
  <c r="T118" i="5" a="1"/>
  <c r="T118" i="5" s="1"/>
  <c r="J118" i="5"/>
  <c r="G118" i="5"/>
  <c r="T117" i="5" a="1"/>
  <c r="T117" i="5" s="1"/>
  <c r="J117" i="5"/>
  <c r="G117" i="5"/>
  <c r="T116" i="5" a="1"/>
  <c r="T116" i="5" s="1"/>
  <c r="G116" i="5"/>
  <c r="O116" i="5" s="1"/>
  <c r="T115" i="5" a="1"/>
  <c r="T115" i="5" s="1"/>
  <c r="J115" i="5"/>
  <c r="G115" i="5"/>
  <c r="T114" i="5" a="1"/>
  <c r="T114" i="5" s="1"/>
  <c r="J114" i="5"/>
  <c r="G114" i="5"/>
  <c r="T113" i="5" a="1"/>
  <c r="T113" i="5" s="1"/>
  <c r="J113" i="5"/>
  <c r="G113" i="5"/>
  <c r="T112" i="5" a="1"/>
  <c r="T112" i="5" s="1"/>
  <c r="J112" i="5"/>
  <c r="G112" i="5"/>
  <c r="T111" i="5" a="1"/>
  <c r="T111" i="5" s="1"/>
  <c r="J111" i="5"/>
  <c r="G111" i="5"/>
  <c r="T110" i="5" a="1"/>
  <c r="T110" i="5" s="1"/>
  <c r="G110" i="5"/>
  <c r="O110" i="5" s="1"/>
  <c r="T109" i="5" a="1"/>
  <c r="T109" i="5" s="1"/>
  <c r="J109" i="5"/>
  <c r="G109" i="5"/>
  <c r="T108" i="5" a="1"/>
  <c r="T108" i="5" s="1"/>
  <c r="G108" i="5"/>
  <c r="O108" i="5" s="1"/>
  <c r="T107" i="5" a="1"/>
  <c r="T107" i="5" s="1"/>
  <c r="G107" i="5"/>
  <c r="O107" i="5" s="1"/>
  <c r="T106" i="5" a="1"/>
  <c r="T106" i="5" s="1"/>
  <c r="J106" i="5"/>
  <c r="G106" i="5"/>
  <c r="T105" i="5" a="1"/>
  <c r="T105" i="5" s="1"/>
  <c r="G105" i="5"/>
  <c r="O105" i="5" s="1"/>
  <c r="T104" i="5" a="1"/>
  <c r="T104" i="5" s="1"/>
  <c r="G104" i="5"/>
  <c r="O104" i="5" s="1"/>
  <c r="T103" i="5" a="1"/>
  <c r="T103" i="5" s="1"/>
  <c r="J103" i="5"/>
  <c r="G103" i="5"/>
  <c r="T102" i="5" a="1"/>
  <c r="T102" i="5" s="1"/>
  <c r="J102" i="5"/>
  <c r="G102" i="5"/>
  <c r="T101" i="5" a="1"/>
  <c r="T101" i="5" s="1"/>
  <c r="J101" i="5"/>
  <c r="O101" i="5" s="1"/>
  <c r="T100" i="5" a="1"/>
  <c r="T100" i="5" s="1"/>
  <c r="J100" i="5"/>
  <c r="K277" i="5" s="1"/>
  <c r="T99" i="5" a="1"/>
  <c r="T99" i="5" s="1"/>
  <c r="J99" i="5"/>
  <c r="G99" i="5"/>
  <c r="T98" i="5" a="1"/>
  <c r="T98" i="5" s="1"/>
  <c r="G98" i="5"/>
  <c r="O98" i="5" s="1"/>
  <c r="T97" i="5" a="1"/>
  <c r="T97" i="5" s="1"/>
  <c r="J97" i="5"/>
  <c r="G97" i="5"/>
  <c r="T96" i="5" a="1"/>
  <c r="T96" i="5" s="1"/>
  <c r="G96" i="5"/>
  <c r="O96" i="5" s="1"/>
  <c r="T95" i="5" a="1"/>
  <c r="T95" i="5" s="1"/>
  <c r="J95" i="5"/>
  <c r="G95" i="5"/>
  <c r="U94" i="5"/>
  <c r="T94" i="5" a="1"/>
  <c r="T94" i="5" s="1"/>
  <c r="J94" i="5"/>
  <c r="G94" i="5"/>
  <c r="U93" i="5"/>
  <c r="T93" i="5" a="1"/>
  <c r="T93" i="5" s="1"/>
  <c r="J93" i="5"/>
  <c r="G93" i="5"/>
  <c r="T92" i="5" a="1"/>
  <c r="T92" i="5" s="1"/>
  <c r="J92" i="5"/>
  <c r="O92" i="5" s="1"/>
  <c r="T91" i="5" a="1"/>
  <c r="T91" i="5" s="1"/>
  <c r="J91" i="5"/>
  <c r="O91" i="5" s="1"/>
  <c r="Q91" i="5" s="1"/>
  <c r="T90" i="5" a="1"/>
  <c r="T90" i="5" s="1"/>
  <c r="J90" i="5"/>
  <c r="G90" i="5"/>
  <c r="T89" i="5" a="1"/>
  <c r="T89" i="5" s="1"/>
  <c r="J89" i="5"/>
  <c r="G89" i="5"/>
  <c r="T88" i="5" a="1"/>
  <c r="T88" i="5" s="1"/>
  <c r="J88" i="5"/>
  <c r="G88" i="5"/>
  <c r="T87" i="5" a="1"/>
  <c r="T87" i="5" s="1"/>
  <c r="J87" i="5"/>
  <c r="O87" i="5" s="1"/>
  <c r="T86" i="5" a="1"/>
  <c r="T86" i="5" s="1"/>
  <c r="G86" i="5"/>
  <c r="O86" i="5" s="1"/>
  <c r="U85" i="5"/>
  <c r="T85" i="5" a="1"/>
  <c r="T85" i="5" s="1"/>
  <c r="J85" i="5"/>
  <c r="G85" i="5"/>
  <c r="U84" i="5"/>
  <c r="T84" i="5" a="1"/>
  <c r="T84" i="5" s="1"/>
  <c r="J84" i="5"/>
  <c r="G84" i="5"/>
  <c r="U83" i="5"/>
  <c r="T83" i="5" a="1"/>
  <c r="T83" i="5" s="1"/>
  <c r="J83" i="5"/>
  <c r="G83" i="5"/>
  <c r="T82" i="5" a="1"/>
  <c r="T82" i="5" s="1"/>
  <c r="J82" i="5"/>
  <c r="G82" i="5"/>
  <c r="U81" i="5"/>
  <c r="T81" i="5" a="1"/>
  <c r="T81" i="5" s="1"/>
  <c r="J81" i="5"/>
  <c r="G81" i="5"/>
  <c r="U80" i="5"/>
  <c r="T80" i="5" a="1"/>
  <c r="T80" i="5" s="1"/>
  <c r="J80" i="5"/>
  <c r="G80" i="5"/>
  <c r="U79" i="5"/>
  <c r="T79" i="5" a="1"/>
  <c r="T79" i="5" s="1"/>
  <c r="J79" i="5"/>
  <c r="G79" i="5"/>
  <c r="U78" i="5"/>
  <c r="T78" i="5" a="1"/>
  <c r="T78" i="5" s="1"/>
  <c r="J78" i="5"/>
  <c r="G78" i="5"/>
  <c r="U77" i="5"/>
  <c r="T77" i="5" a="1"/>
  <c r="T77" i="5" s="1"/>
  <c r="J77" i="5"/>
  <c r="G77" i="5"/>
  <c r="U76" i="5"/>
  <c r="T76" i="5" a="1"/>
  <c r="T76" i="5" s="1"/>
  <c r="J76" i="5"/>
  <c r="G76" i="5"/>
  <c r="U75" i="5"/>
  <c r="T75" i="5" a="1"/>
  <c r="T75" i="5" s="1"/>
  <c r="J75" i="5"/>
  <c r="G75" i="5"/>
  <c r="U74" i="5"/>
  <c r="T74" i="5" a="1"/>
  <c r="T74" i="5" s="1"/>
  <c r="J74" i="5"/>
  <c r="G74" i="5"/>
  <c r="U73" i="5"/>
  <c r="T73" i="5" a="1"/>
  <c r="T73" i="5" s="1"/>
  <c r="J73" i="5"/>
  <c r="G73" i="5"/>
  <c r="U72" i="5"/>
  <c r="T72" i="5" a="1"/>
  <c r="T72" i="5" s="1"/>
  <c r="J72" i="5"/>
  <c r="G72" i="5"/>
  <c r="U71" i="5"/>
  <c r="T71" i="5" a="1"/>
  <c r="T71" i="5" s="1"/>
  <c r="J71" i="5"/>
  <c r="G71" i="5"/>
  <c r="U70" i="5"/>
  <c r="T70" i="5" a="1"/>
  <c r="T70" i="5" s="1"/>
  <c r="J70" i="5"/>
  <c r="G70" i="5"/>
  <c r="U69" i="5"/>
  <c r="T69" i="5" a="1"/>
  <c r="T69" i="5" s="1"/>
  <c r="J69" i="5"/>
  <c r="G69" i="5"/>
  <c r="U68" i="5"/>
  <c r="T68" i="5" a="1"/>
  <c r="T68" i="5" s="1"/>
  <c r="J68" i="5"/>
  <c r="G68" i="5"/>
  <c r="U67" i="5"/>
  <c r="T67" i="5" a="1"/>
  <c r="T67" i="5" s="1"/>
  <c r="J67" i="5"/>
  <c r="G67" i="5"/>
  <c r="U66" i="5"/>
  <c r="T66" i="5" a="1"/>
  <c r="T66" i="5" s="1"/>
  <c r="J66" i="5"/>
  <c r="G66" i="5"/>
  <c r="U65" i="5"/>
  <c r="T65" i="5" a="1"/>
  <c r="T65" i="5" s="1"/>
  <c r="J65" i="5"/>
  <c r="G65" i="5"/>
  <c r="U64" i="5"/>
  <c r="T64" i="5" a="1"/>
  <c r="T64" i="5" s="1"/>
  <c r="J64" i="5"/>
  <c r="G64" i="5"/>
  <c r="U63" i="5"/>
  <c r="T63" i="5" a="1"/>
  <c r="T63" i="5" s="1"/>
  <c r="J63" i="5"/>
  <c r="G63" i="5"/>
  <c r="U62" i="5"/>
  <c r="T62" i="5" a="1"/>
  <c r="T62" i="5" s="1"/>
  <c r="J62" i="5"/>
  <c r="G62" i="5"/>
  <c r="U61" i="5"/>
  <c r="T61" i="5" a="1"/>
  <c r="T61" i="5" s="1"/>
  <c r="J61" i="5"/>
  <c r="G61" i="5"/>
  <c r="U60" i="5"/>
  <c r="T60" i="5" a="1"/>
  <c r="T60" i="5" s="1"/>
  <c r="J60" i="5"/>
  <c r="G60" i="5"/>
  <c r="U59" i="5"/>
  <c r="T59" i="5" a="1"/>
  <c r="T59" i="5" s="1"/>
  <c r="J59" i="5"/>
  <c r="G59" i="5"/>
  <c r="U58" i="5"/>
  <c r="T58" i="5" a="1"/>
  <c r="T58" i="5" s="1"/>
  <c r="J58" i="5"/>
  <c r="G58" i="5"/>
  <c r="U57" i="5"/>
  <c r="T57" i="5" a="1"/>
  <c r="T57" i="5" s="1"/>
  <c r="J57" i="5"/>
  <c r="G57" i="5"/>
  <c r="U56" i="5"/>
  <c r="T56" i="5" a="1"/>
  <c r="T56" i="5" s="1"/>
  <c r="J56" i="5"/>
  <c r="G56" i="5"/>
  <c r="U55" i="5"/>
  <c r="T55" i="5" a="1"/>
  <c r="T55" i="5" s="1"/>
  <c r="J55" i="5"/>
  <c r="G55" i="5"/>
  <c r="U54" i="5"/>
  <c r="T54" i="5" a="1"/>
  <c r="T54" i="5" s="1"/>
  <c r="J54" i="5"/>
  <c r="G54" i="5"/>
  <c r="U53" i="5"/>
  <c r="T53" i="5" a="1"/>
  <c r="T53" i="5" s="1"/>
  <c r="J53" i="5"/>
  <c r="G53" i="5"/>
  <c r="U52" i="5"/>
  <c r="T52" i="5" a="1"/>
  <c r="T52" i="5" s="1"/>
  <c r="J52" i="5"/>
  <c r="G52" i="5"/>
  <c r="U51" i="5"/>
  <c r="T51" i="5" a="1"/>
  <c r="T51" i="5" s="1"/>
  <c r="J51" i="5"/>
  <c r="G51" i="5"/>
  <c r="U50" i="5"/>
  <c r="T50" i="5" a="1"/>
  <c r="T50" i="5" s="1"/>
  <c r="J50" i="5"/>
  <c r="G50" i="5"/>
  <c r="U49" i="5"/>
  <c r="T49" i="5" a="1"/>
  <c r="T49" i="5" s="1"/>
  <c r="J49" i="5"/>
  <c r="G49" i="5"/>
  <c r="U48" i="5"/>
  <c r="T48" i="5" a="1"/>
  <c r="T48" i="5" s="1"/>
  <c r="J48" i="5"/>
  <c r="G48" i="5"/>
  <c r="U47" i="5"/>
  <c r="T47" i="5" a="1"/>
  <c r="T47" i="5" s="1"/>
  <c r="J47" i="5"/>
  <c r="G47" i="5"/>
  <c r="T46" i="5" a="1"/>
  <c r="T46" i="5" s="1"/>
  <c r="G46" i="5"/>
  <c r="O46" i="5" s="1"/>
  <c r="T45" i="5" a="1"/>
  <c r="T45" i="5" s="1"/>
  <c r="J45" i="5"/>
  <c r="G45" i="5"/>
  <c r="T44" i="5" a="1"/>
  <c r="T44" i="5" s="1"/>
  <c r="J44" i="5"/>
  <c r="G44" i="5"/>
  <c r="T43" i="5" a="1"/>
  <c r="T43" i="5" s="1"/>
  <c r="G43" i="5"/>
  <c r="O43" i="5" s="1"/>
  <c r="Q43" i="5" s="1"/>
  <c r="T42" i="5" a="1"/>
  <c r="T42" i="5" s="1"/>
  <c r="G42" i="5"/>
  <c r="O42" i="5" s="1"/>
  <c r="T41" i="5" a="1"/>
  <c r="T41" i="5" s="1"/>
  <c r="J41" i="5"/>
  <c r="G41" i="5"/>
  <c r="U40" i="5"/>
  <c r="T40" i="5" a="1"/>
  <c r="T40" i="5" s="1"/>
  <c r="J40" i="5"/>
  <c r="G40" i="5"/>
  <c r="U39" i="5"/>
  <c r="T39" i="5" a="1"/>
  <c r="T39" i="5" s="1"/>
  <c r="J39" i="5"/>
  <c r="K281" i="5" s="1"/>
  <c r="G39" i="5"/>
  <c r="F281" i="5" s="1"/>
  <c r="U38" i="5"/>
  <c r="T38" i="5" a="1"/>
  <c r="T38" i="5" s="1"/>
  <c r="J38" i="5"/>
  <c r="K280" i="5" s="1"/>
  <c r="M280" i="5" s="1"/>
  <c r="G38" i="5"/>
  <c r="F280" i="5" s="1"/>
  <c r="U37" i="5"/>
  <c r="T37" i="5" a="1"/>
  <c r="T37" i="5" s="1"/>
  <c r="J37" i="5"/>
  <c r="G37" i="5"/>
  <c r="U36" i="5"/>
  <c r="T36" i="5" a="1"/>
  <c r="T36" i="5" s="1"/>
  <c r="J36" i="5"/>
  <c r="G36" i="5"/>
  <c r="O36" i="5" s="1"/>
  <c r="T35" i="5" a="1"/>
  <c r="T35" i="5" s="1"/>
  <c r="T34" i="5" a="1"/>
  <c r="T34" i="5" s="1"/>
  <c r="L34" i="5"/>
  <c r="I34" i="5"/>
  <c r="G34" i="5"/>
  <c r="F34" i="5"/>
  <c r="T33" i="5" a="1"/>
  <c r="T33" i="5" s="1"/>
  <c r="J33" i="5"/>
  <c r="O33" i="5" s="1"/>
  <c r="Q33" i="5" s="1"/>
  <c r="T32" i="5" a="1"/>
  <c r="T32" i="5" s="1"/>
  <c r="T31" i="5" a="1"/>
  <c r="T31" i="5" s="1"/>
  <c r="L31" i="5"/>
  <c r="I31" i="5"/>
  <c r="F31" i="5"/>
  <c r="T30" i="5" a="1"/>
  <c r="T30" i="5" s="1"/>
  <c r="J30" i="5"/>
  <c r="G30" i="5"/>
  <c r="T29" i="5" a="1"/>
  <c r="T29" i="5" s="1"/>
  <c r="J29" i="5"/>
  <c r="G29" i="5"/>
  <c r="T28" i="5" a="1"/>
  <c r="T28" i="5" s="1"/>
  <c r="J28" i="5"/>
  <c r="G28" i="5"/>
  <c r="T27" i="5" a="1"/>
  <c r="T27" i="5" s="1"/>
  <c r="J27" i="5"/>
  <c r="G27" i="5"/>
  <c r="T26" i="5" a="1"/>
  <c r="T26" i="5" s="1"/>
  <c r="J26" i="5"/>
  <c r="O26" i="5" s="1"/>
  <c r="T25" i="5" a="1"/>
  <c r="T25" i="5" s="1"/>
  <c r="J25" i="5"/>
  <c r="G25" i="5"/>
  <c r="T24" i="5" a="1"/>
  <c r="T24" i="5" s="1"/>
  <c r="J24" i="5"/>
  <c r="G24" i="5"/>
  <c r="T23" i="5" a="1"/>
  <c r="T23" i="5" s="1"/>
  <c r="J23" i="5"/>
  <c r="G23" i="5"/>
  <c r="T22" i="5" a="1"/>
  <c r="T22" i="5" s="1"/>
  <c r="J22" i="5"/>
  <c r="G22" i="5"/>
  <c r="T21" i="5" a="1"/>
  <c r="T21" i="5" s="1"/>
  <c r="J21" i="5"/>
  <c r="G21" i="5"/>
  <c r="T20" i="5" a="1"/>
  <c r="T20" i="5" s="1"/>
  <c r="J20" i="5"/>
  <c r="G20" i="5"/>
  <c r="T19" i="5" a="1"/>
  <c r="T19" i="5" s="1"/>
  <c r="J19" i="5"/>
  <c r="G19" i="5"/>
  <c r="T18" i="5" a="1"/>
  <c r="T18" i="5" s="1"/>
  <c r="J18" i="5"/>
  <c r="G18" i="5"/>
  <c r="T17" i="5" a="1"/>
  <c r="T17" i="5" s="1"/>
  <c r="J17" i="5"/>
  <c r="G17" i="5"/>
  <c r="U16" i="5"/>
  <c r="T16" i="5" a="1"/>
  <c r="T16" i="5" s="1"/>
  <c r="J16" i="5"/>
  <c r="G16" i="5"/>
  <c r="T15" i="5" a="1"/>
  <c r="T15" i="5" s="1"/>
  <c r="J15" i="5"/>
  <c r="O15" i="5" s="1"/>
  <c r="T14" i="5" a="1"/>
  <c r="T14" i="5" s="1"/>
  <c r="J14" i="5"/>
  <c r="G14" i="5"/>
  <c r="T13" i="5" a="1"/>
  <c r="T13" i="5" s="1"/>
  <c r="J13" i="5"/>
  <c r="G13" i="5"/>
  <c r="T12" i="5" a="1"/>
  <c r="T12" i="5" s="1"/>
  <c r="J12" i="5"/>
  <c r="O12" i="5" s="1"/>
  <c r="U11" i="5"/>
  <c r="T11" i="5" a="1"/>
  <c r="T11" i="5" s="1"/>
  <c r="J11" i="5"/>
  <c r="G11" i="5"/>
  <c r="A11" i="5"/>
  <c r="U10" i="5"/>
  <c r="T10" i="5" a="1"/>
  <c r="T10" i="5" s="1"/>
  <c r="J10" i="5"/>
  <c r="G10" i="5"/>
  <c r="T36" i="2"/>
  <c r="S36" i="2"/>
  <c r="L26" i="2"/>
  <c r="N26" i="2" s="1" a="1"/>
  <c r="N26" i="2" s="1"/>
  <c r="U25" i="2" a="1"/>
  <c r="U25" i="2" s="1"/>
  <c r="N25" i="2" a="1"/>
  <c r="N25" i="2" s="1"/>
  <c r="M25" i="2"/>
  <c r="V24" i="2"/>
  <c r="V25" i="2" s="1" a="1"/>
  <c r="V25" i="2" s="1"/>
  <c r="CQ922" i="3" a="1"/>
  <c r="CQ922" i="3" s="1"/>
  <c r="CK922" i="3" a="1"/>
  <c r="CK922" i="3" s="1"/>
  <c r="CQ921" i="3" a="1"/>
  <c r="CQ921" i="3" s="1"/>
  <c r="CK921" i="3" a="1"/>
  <c r="CK921" i="3" s="1"/>
  <c r="CQ920" i="3" a="1"/>
  <c r="CQ920" i="3" s="1"/>
  <c r="CK920" i="3" a="1"/>
  <c r="CK920" i="3" s="1"/>
  <c r="CQ919" i="3" a="1"/>
  <c r="CQ919" i="3" s="1"/>
  <c r="CK919" i="3" a="1"/>
  <c r="CK919" i="3" s="1"/>
  <c r="CQ918" i="3" a="1"/>
  <c r="CQ918" i="3" s="1"/>
  <c r="CK918" i="3" a="1"/>
  <c r="CK918" i="3" s="1"/>
  <c r="CQ917" i="3" a="1"/>
  <c r="CQ917" i="3" s="1"/>
  <c r="CK917" i="3" a="1"/>
  <c r="CK917" i="3" s="1"/>
  <c r="CQ916" i="3" a="1"/>
  <c r="CQ916" i="3" s="1"/>
  <c r="CK916" i="3" a="1"/>
  <c r="CK916" i="3" s="1"/>
  <c r="CQ915" i="3" a="1"/>
  <c r="CQ915" i="3" s="1"/>
  <c r="CK915" i="3" a="1"/>
  <c r="CK915" i="3" s="1"/>
  <c r="CQ914" i="3" a="1"/>
  <c r="CQ914" i="3" s="1"/>
  <c r="CK914" i="3" a="1"/>
  <c r="CK914" i="3" s="1"/>
  <c r="CQ913" i="3" a="1"/>
  <c r="CQ913" i="3" s="1"/>
  <c r="CK913" i="3" a="1"/>
  <c r="CK913" i="3" s="1"/>
  <c r="CQ912" i="3" a="1"/>
  <c r="CQ912" i="3" s="1"/>
  <c r="CK912" i="3" a="1"/>
  <c r="CK912" i="3" s="1"/>
  <c r="CQ911" i="3" a="1"/>
  <c r="CQ911" i="3" s="1"/>
  <c r="CK911" i="3" a="1"/>
  <c r="CK911" i="3" s="1"/>
  <c r="CQ910" i="3" a="1"/>
  <c r="CQ910" i="3" s="1"/>
  <c r="CK910" i="3" a="1"/>
  <c r="CK910" i="3" s="1"/>
  <c r="CQ909" i="3" a="1"/>
  <c r="CQ909" i="3" s="1"/>
  <c r="CK909" i="3" a="1"/>
  <c r="CK909" i="3" s="1"/>
  <c r="CQ908" i="3" a="1"/>
  <c r="CQ908" i="3" s="1"/>
  <c r="CK908" i="3" a="1"/>
  <c r="CK908" i="3" s="1"/>
  <c r="CQ907" i="3" a="1"/>
  <c r="CQ907" i="3" s="1"/>
  <c r="CK907" i="3" a="1"/>
  <c r="CK907" i="3" s="1"/>
  <c r="CQ906" i="3" a="1"/>
  <c r="CQ906" i="3" s="1"/>
  <c r="CK906" i="3" a="1"/>
  <c r="CK906" i="3" s="1"/>
  <c r="CQ905" i="3" a="1"/>
  <c r="CQ905" i="3" s="1"/>
  <c r="CK905" i="3" a="1"/>
  <c r="CK905" i="3" s="1"/>
  <c r="CQ904" i="3" a="1"/>
  <c r="CQ904" i="3" s="1"/>
  <c r="CK904" i="3" a="1"/>
  <c r="CK904" i="3" s="1"/>
  <c r="CQ903" i="3" a="1"/>
  <c r="CQ903" i="3" s="1"/>
  <c r="CK903" i="3" a="1"/>
  <c r="CK903" i="3" s="1"/>
  <c r="CQ902" i="3" a="1"/>
  <c r="CQ902" i="3" s="1"/>
  <c r="CK902" i="3" a="1"/>
  <c r="CK902" i="3" s="1"/>
  <c r="CQ901" i="3" a="1"/>
  <c r="CQ901" i="3" s="1"/>
  <c r="CK901" i="3" a="1"/>
  <c r="CK901" i="3" s="1"/>
  <c r="CQ900" i="3" a="1"/>
  <c r="CQ900" i="3" s="1"/>
  <c r="CK900" i="3" a="1"/>
  <c r="CK900" i="3" s="1"/>
  <c r="CQ899" i="3" a="1"/>
  <c r="CQ899" i="3" s="1"/>
  <c r="CK899" i="3" a="1"/>
  <c r="CK899" i="3" s="1"/>
  <c r="CQ898" i="3" a="1"/>
  <c r="CQ898" i="3" s="1"/>
  <c r="CK898" i="3" a="1"/>
  <c r="CK898" i="3" s="1"/>
  <c r="CQ897" i="3" a="1"/>
  <c r="CQ897" i="3" s="1"/>
  <c r="CK897" i="3" a="1"/>
  <c r="CK897" i="3" s="1"/>
  <c r="CQ896" i="3" a="1"/>
  <c r="CQ896" i="3" s="1"/>
  <c r="CK896" i="3" a="1"/>
  <c r="CK896" i="3" s="1"/>
  <c r="CQ895" i="3" a="1"/>
  <c r="CQ895" i="3" s="1"/>
  <c r="CK895" i="3" a="1"/>
  <c r="CK895" i="3" s="1"/>
  <c r="CQ894" i="3" a="1"/>
  <c r="CQ894" i="3" s="1"/>
  <c r="CK894" i="3" a="1"/>
  <c r="CK894" i="3" s="1"/>
  <c r="CQ893" i="3" a="1"/>
  <c r="CQ893" i="3" s="1"/>
  <c r="CK893" i="3" a="1"/>
  <c r="CK893" i="3" s="1"/>
  <c r="CQ892" i="3" a="1"/>
  <c r="CQ892" i="3" s="1"/>
  <c r="CK892" i="3" a="1"/>
  <c r="CK892" i="3" s="1"/>
  <c r="CQ891" i="3" a="1"/>
  <c r="CQ891" i="3" s="1"/>
  <c r="CK891" i="3" a="1"/>
  <c r="CK891" i="3" s="1"/>
  <c r="CQ890" i="3" a="1"/>
  <c r="CQ890" i="3" s="1"/>
  <c r="CK890" i="3" a="1"/>
  <c r="CK890" i="3" s="1"/>
  <c r="CQ889" i="3" a="1"/>
  <c r="CQ889" i="3" s="1"/>
  <c r="CK889" i="3" a="1"/>
  <c r="CK889" i="3" s="1"/>
  <c r="CQ888" i="3" a="1"/>
  <c r="CQ888" i="3" s="1"/>
  <c r="CK888" i="3" a="1"/>
  <c r="CK888" i="3" s="1"/>
  <c r="CQ887" i="3" a="1"/>
  <c r="CQ887" i="3" s="1"/>
  <c r="CK887" i="3" a="1"/>
  <c r="CK887" i="3" s="1"/>
  <c r="CQ886" i="3" a="1"/>
  <c r="CQ886" i="3" s="1"/>
  <c r="CK886" i="3" a="1"/>
  <c r="CK886" i="3" s="1"/>
  <c r="CQ885" i="3" a="1"/>
  <c r="CQ885" i="3" s="1"/>
  <c r="CK885" i="3" a="1"/>
  <c r="CK885" i="3" s="1"/>
  <c r="CQ884" i="3" a="1"/>
  <c r="CQ884" i="3" s="1"/>
  <c r="CK884" i="3" a="1"/>
  <c r="CK884" i="3" s="1"/>
  <c r="CQ883" i="3" a="1"/>
  <c r="CQ883" i="3" s="1"/>
  <c r="CK883" i="3" a="1"/>
  <c r="CK883" i="3" s="1"/>
  <c r="CQ882" i="3" a="1"/>
  <c r="CQ882" i="3" s="1"/>
  <c r="CK882" i="3" a="1"/>
  <c r="CK882" i="3" s="1"/>
  <c r="CQ881" i="3" a="1"/>
  <c r="CQ881" i="3" s="1"/>
  <c r="CK881" i="3" a="1"/>
  <c r="CK881" i="3" s="1"/>
  <c r="CQ880" i="3" a="1"/>
  <c r="CQ880" i="3" s="1"/>
  <c r="CK880" i="3" a="1"/>
  <c r="CK880" i="3" s="1"/>
  <c r="CQ879" i="3" a="1"/>
  <c r="CQ879" i="3" s="1"/>
  <c r="CK879" i="3" a="1"/>
  <c r="CK879" i="3" s="1"/>
  <c r="CQ878" i="3" a="1"/>
  <c r="CQ878" i="3" s="1"/>
  <c r="CK878" i="3" a="1"/>
  <c r="CK878" i="3" s="1"/>
  <c r="CQ877" i="3" a="1"/>
  <c r="CQ877" i="3" s="1"/>
  <c r="CK877" i="3" a="1"/>
  <c r="CK877" i="3" s="1"/>
  <c r="CQ876" i="3" a="1"/>
  <c r="CQ876" i="3" s="1"/>
  <c r="CK876" i="3" a="1"/>
  <c r="CK876" i="3" s="1"/>
  <c r="CQ875" i="3" a="1"/>
  <c r="CQ875" i="3" s="1"/>
  <c r="CK875" i="3" a="1"/>
  <c r="CK875" i="3" s="1"/>
  <c r="CQ874" i="3" a="1"/>
  <c r="CQ874" i="3" s="1"/>
  <c r="CK874" i="3" a="1"/>
  <c r="CK874" i="3" s="1"/>
  <c r="CQ873" i="3" a="1"/>
  <c r="CQ873" i="3" s="1"/>
  <c r="CK873" i="3" a="1"/>
  <c r="CK873" i="3" s="1"/>
  <c r="CQ872" i="3" a="1"/>
  <c r="CQ872" i="3" s="1"/>
  <c r="CK872" i="3" a="1"/>
  <c r="CK872" i="3" s="1"/>
  <c r="CQ871" i="3" a="1"/>
  <c r="CQ871" i="3" s="1"/>
  <c r="CK871" i="3" a="1"/>
  <c r="CK871" i="3" s="1"/>
  <c r="CQ870" i="3" a="1"/>
  <c r="CQ870" i="3" s="1"/>
  <c r="CK870" i="3" a="1"/>
  <c r="CK870" i="3" s="1"/>
  <c r="CQ869" i="3" a="1"/>
  <c r="CQ869" i="3" s="1"/>
  <c r="CK869" i="3" a="1"/>
  <c r="CK869" i="3" s="1"/>
  <c r="CQ868" i="3" a="1"/>
  <c r="CQ868" i="3" s="1"/>
  <c r="CK868" i="3" a="1"/>
  <c r="CK868" i="3" s="1"/>
  <c r="CQ867" i="3" a="1"/>
  <c r="CQ867" i="3" s="1"/>
  <c r="CK867" i="3" a="1"/>
  <c r="CK867" i="3" s="1"/>
  <c r="CQ866" i="3" a="1"/>
  <c r="CQ866" i="3" s="1"/>
  <c r="CK866" i="3" a="1"/>
  <c r="CK866" i="3" s="1"/>
  <c r="CQ865" i="3" a="1"/>
  <c r="CQ865" i="3" s="1"/>
  <c r="CK865" i="3" a="1"/>
  <c r="CK865" i="3" s="1"/>
  <c r="CQ864" i="3" a="1"/>
  <c r="CQ864" i="3" s="1"/>
  <c r="CK864" i="3" a="1"/>
  <c r="CK864" i="3" s="1"/>
  <c r="CQ863" i="3" a="1"/>
  <c r="CQ863" i="3" s="1"/>
  <c r="CK863" i="3" a="1"/>
  <c r="CK863" i="3" s="1"/>
  <c r="CQ862" i="3" a="1"/>
  <c r="CQ862" i="3" s="1"/>
  <c r="CK862" i="3" a="1"/>
  <c r="CK862" i="3" s="1"/>
  <c r="CQ861" i="3" a="1"/>
  <c r="CQ861" i="3" s="1"/>
  <c r="CK861" i="3" a="1"/>
  <c r="CK861" i="3" s="1"/>
  <c r="CQ860" i="3" a="1"/>
  <c r="CQ860" i="3" s="1"/>
  <c r="CK860" i="3" a="1"/>
  <c r="CK860" i="3" s="1"/>
  <c r="CQ859" i="3" a="1"/>
  <c r="CQ859" i="3" s="1"/>
  <c r="CK859" i="3" a="1"/>
  <c r="CK859" i="3" s="1"/>
  <c r="CQ858" i="3" a="1"/>
  <c r="CQ858" i="3" s="1"/>
  <c r="CK858" i="3" a="1"/>
  <c r="CK858" i="3" s="1"/>
  <c r="CQ857" i="3" a="1"/>
  <c r="CQ857" i="3" s="1"/>
  <c r="CK857" i="3" a="1"/>
  <c r="CK857" i="3" s="1"/>
  <c r="CQ856" i="3" a="1"/>
  <c r="CQ856" i="3" s="1"/>
  <c r="CK856" i="3" a="1"/>
  <c r="CK856" i="3" s="1"/>
  <c r="CQ855" i="3" a="1"/>
  <c r="CQ855" i="3" s="1"/>
  <c r="CK855" i="3" a="1"/>
  <c r="CK855" i="3" s="1"/>
  <c r="CQ854" i="3" a="1"/>
  <c r="CQ854" i="3" s="1"/>
  <c r="CK854" i="3" a="1"/>
  <c r="CK854" i="3" s="1"/>
  <c r="CQ853" i="3" a="1"/>
  <c r="CQ853" i="3" s="1"/>
  <c r="CK853" i="3" a="1"/>
  <c r="CK853" i="3" s="1"/>
  <c r="CQ852" i="3" a="1"/>
  <c r="CQ852" i="3" s="1"/>
  <c r="CK852" i="3" a="1"/>
  <c r="CK852" i="3" s="1"/>
  <c r="CQ851" i="3" a="1"/>
  <c r="CQ851" i="3" s="1"/>
  <c r="CK851" i="3" a="1"/>
  <c r="CK851" i="3" s="1"/>
  <c r="CQ850" i="3" a="1"/>
  <c r="CQ850" i="3" s="1"/>
  <c r="CK850" i="3" a="1"/>
  <c r="CK850" i="3" s="1"/>
  <c r="CQ849" i="3" a="1"/>
  <c r="CQ849" i="3" s="1"/>
  <c r="CK849" i="3" a="1"/>
  <c r="CK849" i="3" s="1"/>
  <c r="CQ848" i="3" a="1"/>
  <c r="CQ848" i="3" s="1"/>
  <c r="CK848" i="3" a="1"/>
  <c r="CK848" i="3" s="1"/>
  <c r="CQ847" i="3" a="1"/>
  <c r="CQ847" i="3" s="1"/>
  <c r="CK847" i="3" a="1"/>
  <c r="CK847" i="3" s="1"/>
  <c r="CQ846" i="3" a="1"/>
  <c r="CQ846" i="3" s="1"/>
  <c r="CK846" i="3" a="1"/>
  <c r="CK846" i="3" s="1"/>
  <c r="CQ845" i="3" a="1"/>
  <c r="CQ845" i="3" s="1"/>
  <c r="CK845" i="3" a="1"/>
  <c r="CK845" i="3" s="1"/>
  <c r="CQ844" i="3" a="1"/>
  <c r="CQ844" i="3" s="1"/>
  <c r="CK844" i="3" a="1"/>
  <c r="CK844" i="3" s="1"/>
  <c r="CQ843" i="3" a="1"/>
  <c r="CQ843" i="3" s="1"/>
  <c r="CK843" i="3" a="1"/>
  <c r="CK843" i="3" s="1"/>
  <c r="CQ842" i="3" a="1"/>
  <c r="CQ842" i="3" s="1"/>
  <c r="CK842" i="3" a="1"/>
  <c r="CK842" i="3" s="1"/>
  <c r="CQ841" i="3" a="1"/>
  <c r="CQ841" i="3" s="1"/>
  <c r="CK841" i="3" a="1"/>
  <c r="CK841" i="3" s="1"/>
  <c r="CQ840" i="3" a="1"/>
  <c r="CQ840" i="3" s="1"/>
  <c r="CK840" i="3" a="1"/>
  <c r="CK840" i="3" s="1"/>
  <c r="CQ839" i="3" a="1"/>
  <c r="CQ839" i="3" s="1"/>
  <c r="CK839" i="3" a="1"/>
  <c r="CK839" i="3" s="1"/>
  <c r="CQ838" i="3" a="1"/>
  <c r="CQ838" i="3" s="1"/>
  <c r="CK838" i="3" a="1"/>
  <c r="CK838" i="3" s="1"/>
  <c r="CQ837" i="3" a="1"/>
  <c r="CQ837" i="3" s="1"/>
  <c r="CK837" i="3" a="1"/>
  <c r="CK837" i="3" s="1"/>
  <c r="CQ836" i="3" a="1"/>
  <c r="CQ836" i="3" s="1"/>
  <c r="CK836" i="3" a="1"/>
  <c r="CK836" i="3" s="1"/>
  <c r="CQ835" i="3" a="1"/>
  <c r="CQ835" i="3" s="1"/>
  <c r="CK835" i="3" a="1"/>
  <c r="CK835" i="3" s="1"/>
  <c r="CQ834" i="3" a="1"/>
  <c r="CQ834" i="3" s="1"/>
  <c r="CK834" i="3" a="1"/>
  <c r="CK834" i="3" s="1"/>
  <c r="CQ833" i="3" a="1"/>
  <c r="CQ833" i="3" s="1"/>
  <c r="CK833" i="3" a="1"/>
  <c r="CK833" i="3" s="1"/>
  <c r="CQ832" i="3" a="1"/>
  <c r="CQ832" i="3" s="1"/>
  <c r="CK832" i="3" a="1"/>
  <c r="CK832" i="3" s="1"/>
  <c r="CQ831" i="3" a="1"/>
  <c r="CQ831" i="3" s="1"/>
  <c r="CK831" i="3" a="1"/>
  <c r="CK831" i="3" s="1"/>
  <c r="CQ830" i="3" a="1"/>
  <c r="CQ830" i="3" s="1"/>
  <c r="CK830" i="3" a="1"/>
  <c r="CK830" i="3" s="1"/>
  <c r="CQ829" i="3" a="1"/>
  <c r="CQ829" i="3" s="1"/>
  <c r="CK829" i="3" a="1"/>
  <c r="CK829" i="3" s="1"/>
  <c r="CQ828" i="3" a="1"/>
  <c r="CQ828" i="3" s="1"/>
  <c r="CK828" i="3" a="1"/>
  <c r="CK828" i="3" s="1"/>
  <c r="CQ827" i="3" a="1"/>
  <c r="CQ827" i="3" s="1"/>
  <c r="CK827" i="3" a="1"/>
  <c r="CK827" i="3" s="1"/>
  <c r="CQ826" i="3" a="1"/>
  <c r="CQ826" i="3" s="1"/>
  <c r="CK826" i="3" a="1"/>
  <c r="CK826" i="3" s="1"/>
  <c r="CQ825" i="3" a="1"/>
  <c r="CQ825" i="3" s="1"/>
  <c r="CK825" i="3" a="1"/>
  <c r="CK825" i="3" s="1"/>
  <c r="CQ824" i="3" a="1"/>
  <c r="CQ824" i="3" s="1"/>
  <c r="CK824" i="3" a="1"/>
  <c r="CK824" i="3" s="1"/>
  <c r="CQ823" i="3" a="1"/>
  <c r="CQ823" i="3" s="1"/>
  <c r="CK823" i="3" a="1"/>
  <c r="CK823" i="3" s="1"/>
  <c r="CQ822" i="3" a="1"/>
  <c r="CQ822" i="3" s="1"/>
  <c r="CK822" i="3" a="1"/>
  <c r="CK822" i="3" s="1"/>
  <c r="CQ821" i="3" a="1"/>
  <c r="CQ821" i="3" s="1"/>
  <c r="CK821" i="3" a="1"/>
  <c r="CK821" i="3" s="1"/>
  <c r="CQ820" i="3" a="1"/>
  <c r="CQ820" i="3" s="1"/>
  <c r="CK820" i="3" a="1"/>
  <c r="CK820" i="3" s="1"/>
  <c r="CQ819" i="3" a="1"/>
  <c r="CQ819" i="3" s="1"/>
  <c r="CK819" i="3" a="1"/>
  <c r="CK819" i="3" s="1"/>
  <c r="CQ818" i="3" a="1"/>
  <c r="CQ818" i="3" s="1"/>
  <c r="CK818" i="3" a="1"/>
  <c r="CK818" i="3" s="1"/>
  <c r="CQ817" i="3" a="1"/>
  <c r="CQ817" i="3" s="1"/>
  <c r="CK817" i="3" a="1"/>
  <c r="CK817" i="3" s="1"/>
  <c r="CQ816" i="3" a="1"/>
  <c r="CQ816" i="3" s="1"/>
  <c r="CK816" i="3" a="1"/>
  <c r="CK816" i="3" s="1"/>
  <c r="CQ815" i="3" a="1"/>
  <c r="CQ815" i="3" s="1"/>
  <c r="CK815" i="3" a="1"/>
  <c r="CK815" i="3" s="1"/>
  <c r="CQ814" i="3" a="1"/>
  <c r="CQ814" i="3" s="1"/>
  <c r="CK814" i="3" a="1"/>
  <c r="CK814" i="3" s="1"/>
  <c r="CQ813" i="3" a="1"/>
  <c r="CQ813" i="3" s="1"/>
  <c r="CK813" i="3" a="1"/>
  <c r="CK813" i="3" s="1"/>
  <c r="CQ812" i="3" a="1"/>
  <c r="CQ812" i="3" s="1"/>
  <c r="CK812" i="3" a="1"/>
  <c r="CK812" i="3" s="1"/>
  <c r="CQ811" i="3" a="1"/>
  <c r="CQ811" i="3" s="1"/>
  <c r="CK811" i="3" a="1"/>
  <c r="CK811" i="3" s="1"/>
  <c r="CQ810" i="3" a="1"/>
  <c r="CQ810" i="3" s="1"/>
  <c r="CK810" i="3" a="1"/>
  <c r="CK810" i="3" s="1"/>
  <c r="CQ809" i="3" a="1"/>
  <c r="CQ809" i="3" s="1"/>
  <c r="CK809" i="3" a="1"/>
  <c r="CK809" i="3" s="1"/>
  <c r="CQ808" i="3" a="1"/>
  <c r="CQ808" i="3" s="1"/>
  <c r="CK808" i="3" a="1"/>
  <c r="CK808" i="3" s="1"/>
  <c r="CQ807" i="3" a="1"/>
  <c r="CQ807" i="3" s="1"/>
  <c r="CK807" i="3" a="1"/>
  <c r="CK807" i="3" s="1"/>
  <c r="CQ806" i="3" a="1"/>
  <c r="CQ806" i="3" s="1"/>
  <c r="CK806" i="3" a="1"/>
  <c r="CK806" i="3" s="1"/>
  <c r="CQ805" i="3" a="1"/>
  <c r="CQ805" i="3" s="1"/>
  <c r="CK805" i="3" a="1"/>
  <c r="CK805" i="3" s="1"/>
  <c r="CQ804" i="3" a="1"/>
  <c r="CQ804" i="3" s="1"/>
  <c r="CK804" i="3" a="1"/>
  <c r="CK804" i="3" s="1"/>
  <c r="CQ803" i="3" a="1"/>
  <c r="CQ803" i="3" s="1"/>
  <c r="CK803" i="3" a="1"/>
  <c r="CK803" i="3" s="1"/>
  <c r="CQ802" i="3" a="1"/>
  <c r="CQ802" i="3" s="1"/>
  <c r="CK802" i="3" a="1"/>
  <c r="CK802" i="3" s="1"/>
  <c r="CQ801" i="3" a="1"/>
  <c r="CQ801" i="3" s="1"/>
  <c r="CK801" i="3" a="1"/>
  <c r="CK801" i="3" s="1"/>
  <c r="CQ800" i="3" a="1"/>
  <c r="CQ800" i="3" s="1"/>
  <c r="CK800" i="3" a="1"/>
  <c r="CK800" i="3" s="1"/>
  <c r="CQ799" i="3" a="1"/>
  <c r="CQ799" i="3" s="1"/>
  <c r="CK799" i="3" a="1"/>
  <c r="CK799" i="3" s="1"/>
  <c r="CQ798" i="3" a="1"/>
  <c r="CQ798" i="3" s="1"/>
  <c r="CK798" i="3" a="1"/>
  <c r="CK798" i="3" s="1"/>
  <c r="CQ797" i="3" a="1"/>
  <c r="CQ797" i="3" s="1"/>
  <c r="CK797" i="3" a="1"/>
  <c r="CK797" i="3" s="1"/>
  <c r="CQ796" i="3" a="1"/>
  <c r="CQ796" i="3" s="1"/>
  <c r="CK796" i="3" a="1"/>
  <c r="CK796" i="3" s="1"/>
  <c r="CQ795" i="3" a="1"/>
  <c r="CQ795" i="3" s="1"/>
  <c r="CK795" i="3" a="1"/>
  <c r="CK795" i="3" s="1"/>
  <c r="CQ794" i="3" a="1"/>
  <c r="CQ794" i="3" s="1"/>
  <c r="CK794" i="3" a="1"/>
  <c r="CK794" i="3" s="1"/>
  <c r="CQ793" i="3" a="1"/>
  <c r="CQ793" i="3" s="1"/>
  <c r="CK793" i="3" a="1"/>
  <c r="CK793" i="3" s="1"/>
  <c r="CQ792" i="3" a="1"/>
  <c r="CQ792" i="3" s="1"/>
  <c r="CK792" i="3" a="1"/>
  <c r="CK792" i="3" s="1"/>
  <c r="CQ791" i="3" a="1"/>
  <c r="CQ791" i="3" s="1"/>
  <c r="CK791" i="3" a="1"/>
  <c r="CK791" i="3" s="1"/>
  <c r="CQ790" i="3" a="1"/>
  <c r="CQ790" i="3" s="1"/>
  <c r="CK790" i="3" a="1"/>
  <c r="CK790" i="3" s="1"/>
  <c r="CQ789" i="3" a="1"/>
  <c r="CQ789" i="3" s="1"/>
  <c r="CK789" i="3" a="1"/>
  <c r="CK789" i="3" s="1"/>
  <c r="CQ788" i="3" a="1"/>
  <c r="CQ788" i="3" s="1"/>
  <c r="CK788" i="3" a="1"/>
  <c r="CK788" i="3" s="1"/>
  <c r="CQ787" i="3" a="1"/>
  <c r="CQ787" i="3" s="1"/>
  <c r="CK787" i="3" a="1"/>
  <c r="CK787" i="3" s="1"/>
  <c r="CQ786" i="3" a="1"/>
  <c r="CQ786" i="3" s="1"/>
  <c r="CK786" i="3" a="1"/>
  <c r="CK786" i="3" s="1"/>
  <c r="CQ785" i="3" a="1"/>
  <c r="CQ785" i="3" s="1"/>
  <c r="CK785" i="3" a="1"/>
  <c r="CK785" i="3" s="1"/>
  <c r="CQ784" i="3" a="1"/>
  <c r="CQ784" i="3" s="1"/>
  <c r="CK784" i="3" a="1"/>
  <c r="CK784" i="3" s="1"/>
  <c r="CQ783" i="3" a="1"/>
  <c r="CQ783" i="3" s="1"/>
  <c r="CK783" i="3" a="1"/>
  <c r="CK783" i="3" s="1"/>
  <c r="CQ782" i="3" a="1"/>
  <c r="CQ782" i="3" s="1"/>
  <c r="CK782" i="3" a="1"/>
  <c r="CK782" i="3" s="1"/>
  <c r="CQ781" i="3" a="1"/>
  <c r="CQ781" i="3" s="1"/>
  <c r="CK781" i="3" a="1"/>
  <c r="CK781" i="3" s="1"/>
  <c r="CQ780" i="3" a="1"/>
  <c r="CQ780" i="3" s="1"/>
  <c r="CK780" i="3" a="1"/>
  <c r="CK780" i="3" s="1"/>
  <c r="CQ779" i="3" a="1"/>
  <c r="CQ779" i="3" s="1"/>
  <c r="CK779" i="3" a="1"/>
  <c r="CK779" i="3" s="1"/>
  <c r="CQ778" i="3" a="1"/>
  <c r="CQ778" i="3" s="1"/>
  <c r="CK778" i="3" a="1"/>
  <c r="CK778" i="3" s="1"/>
  <c r="CQ777" i="3" a="1"/>
  <c r="CQ777" i="3" s="1"/>
  <c r="CK777" i="3" a="1"/>
  <c r="CK777" i="3" s="1"/>
  <c r="CQ776" i="3" a="1"/>
  <c r="CQ776" i="3" s="1"/>
  <c r="CK776" i="3" a="1"/>
  <c r="CK776" i="3" s="1"/>
  <c r="CQ775" i="3" a="1"/>
  <c r="CQ775" i="3" s="1"/>
  <c r="CK775" i="3" a="1"/>
  <c r="CK775" i="3" s="1"/>
  <c r="CQ774" i="3" a="1"/>
  <c r="CQ774" i="3" s="1"/>
  <c r="CK774" i="3" a="1"/>
  <c r="CK774" i="3" s="1"/>
  <c r="CQ773" i="3" a="1"/>
  <c r="CQ773" i="3" s="1"/>
  <c r="CK773" i="3" a="1"/>
  <c r="CK773" i="3" s="1"/>
  <c r="CQ772" i="3" a="1"/>
  <c r="CQ772" i="3" s="1"/>
  <c r="CK772" i="3" a="1"/>
  <c r="CK772" i="3" s="1"/>
  <c r="CQ771" i="3" a="1"/>
  <c r="CQ771" i="3" s="1"/>
  <c r="CK771" i="3" a="1"/>
  <c r="CK771" i="3" s="1"/>
  <c r="CQ770" i="3" a="1"/>
  <c r="CQ770" i="3" s="1"/>
  <c r="CK770" i="3" a="1"/>
  <c r="CK770" i="3" s="1"/>
  <c r="CQ769" i="3" a="1"/>
  <c r="CQ769" i="3" s="1"/>
  <c r="CK769" i="3" a="1"/>
  <c r="CK769" i="3" s="1"/>
  <c r="CQ768" i="3" a="1"/>
  <c r="CQ768" i="3" s="1"/>
  <c r="CK768" i="3" a="1"/>
  <c r="CK768" i="3" s="1"/>
  <c r="CQ767" i="3" a="1"/>
  <c r="CQ767" i="3" s="1"/>
  <c r="CK767" i="3" a="1"/>
  <c r="CK767" i="3" s="1"/>
  <c r="CQ766" i="3" a="1"/>
  <c r="CQ766" i="3" s="1"/>
  <c r="CK766" i="3" a="1"/>
  <c r="CK766" i="3" s="1"/>
  <c r="CQ765" i="3" a="1"/>
  <c r="CQ765" i="3" s="1"/>
  <c r="CK765" i="3" a="1"/>
  <c r="CK765" i="3" s="1"/>
  <c r="CQ764" i="3" a="1"/>
  <c r="CQ764" i="3" s="1"/>
  <c r="CK764" i="3" a="1"/>
  <c r="CK764" i="3" s="1"/>
  <c r="CQ763" i="3" a="1"/>
  <c r="CQ763" i="3" s="1"/>
  <c r="CK763" i="3" a="1"/>
  <c r="CK763" i="3" s="1"/>
  <c r="CQ762" i="3" a="1"/>
  <c r="CQ762" i="3" s="1"/>
  <c r="CK762" i="3" a="1"/>
  <c r="CK762" i="3" s="1"/>
  <c r="CQ761" i="3" a="1"/>
  <c r="CQ761" i="3" s="1"/>
  <c r="CK761" i="3" a="1"/>
  <c r="CK761" i="3" s="1"/>
  <c r="CQ760" i="3" a="1"/>
  <c r="CQ760" i="3" s="1"/>
  <c r="CK760" i="3" a="1"/>
  <c r="CK760" i="3" s="1"/>
  <c r="CQ759" i="3" a="1"/>
  <c r="CQ759" i="3" s="1"/>
  <c r="CK759" i="3" a="1"/>
  <c r="CK759" i="3" s="1"/>
  <c r="CQ758" i="3" a="1"/>
  <c r="CQ758" i="3" s="1"/>
  <c r="CK758" i="3" a="1"/>
  <c r="CK758" i="3" s="1"/>
  <c r="CQ757" i="3" a="1"/>
  <c r="CQ757" i="3" s="1"/>
  <c r="CK757" i="3" a="1"/>
  <c r="CK757" i="3" s="1"/>
  <c r="CQ756" i="3"/>
  <c r="CQ756" i="3" a="1"/>
  <c r="CK756" i="3" a="1"/>
  <c r="CK756" i="3" s="1"/>
  <c r="CQ755" i="3" a="1"/>
  <c r="CQ755" i="3" s="1"/>
  <c r="CK755" i="3" a="1"/>
  <c r="CK755" i="3" s="1"/>
  <c r="CQ754" i="3" a="1"/>
  <c r="CQ754" i="3" s="1"/>
  <c r="CK754" i="3" a="1"/>
  <c r="CK754" i="3" s="1"/>
  <c r="CQ753" i="3" a="1"/>
  <c r="CQ753" i="3" s="1"/>
  <c r="CK753" i="3" a="1"/>
  <c r="CK753" i="3" s="1"/>
  <c r="CQ752" i="3" a="1"/>
  <c r="CQ752" i="3" s="1"/>
  <c r="CK752" i="3" a="1"/>
  <c r="CK752" i="3" s="1"/>
  <c r="CQ751" i="3" a="1"/>
  <c r="CQ751" i="3" s="1"/>
  <c r="CK751" i="3" a="1"/>
  <c r="CK751" i="3" s="1"/>
  <c r="CQ750" i="3" a="1"/>
  <c r="CQ750" i="3" s="1"/>
  <c r="CK750" i="3" a="1"/>
  <c r="CK750" i="3" s="1"/>
  <c r="CQ749" i="3" a="1"/>
  <c r="CQ749" i="3" s="1"/>
  <c r="CK749" i="3" a="1"/>
  <c r="CK749" i="3" s="1"/>
  <c r="CQ748" i="3" a="1"/>
  <c r="CQ748" i="3" s="1"/>
  <c r="CK748" i="3" a="1"/>
  <c r="CK748" i="3" s="1"/>
  <c r="CQ747" i="3" a="1"/>
  <c r="CQ747" i="3" s="1"/>
  <c r="CK747" i="3" a="1"/>
  <c r="CK747" i="3" s="1"/>
  <c r="CQ746" i="3" a="1"/>
  <c r="CQ746" i="3" s="1"/>
  <c r="CK746" i="3" a="1"/>
  <c r="CK746" i="3" s="1"/>
  <c r="CQ745" i="3" a="1"/>
  <c r="CQ745" i="3" s="1"/>
  <c r="CK745" i="3" a="1"/>
  <c r="CK745" i="3" s="1"/>
  <c r="CQ744" i="3" a="1"/>
  <c r="CQ744" i="3" s="1"/>
  <c r="CK744" i="3" a="1"/>
  <c r="CK744" i="3" s="1"/>
  <c r="CQ743" i="3" a="1"/>
  <c r="CQ743" i="3" s="1"/>
  <c r="CK743" i="3" a="1"/>
  <c r="CK743" i="3" s="1"/>
  <c r="CQ742" i="3" a="1"/>
  <c r="CQ742" i="3" s="1"/>
  <c r="CK742" i="3" a="1"/>
  <c r="CK742" i="3" s="1"/>
  <c r="CQ741" i="3" a="1"/>
  <c r="CQ741" i="3" s="1"/>
  <c r="CK741" i="3" a="1"/>
  <c r="CK741" i="3" s="1"/>
  <c r="CQ740" i="3" a="1"/>
  <c r="CQ740" i="3" s="1"/>
  <c r="CK740" i="3" a="1"/>
  <c r="CK740" i="3" s="1"/>
  <c r="CQ739" i="3" a="1"/>
  <c r="CQ739" i="3" s="1"/>
  <c r="CK739" i="3" a="1"/>
  <c r="CK739" i="3" s="1"/>
  <c r="CQ738" i="3" a="1"/>
  <c r="CQ738" i="3" s="1"/>
  <c r="CK738" i="3" a="1"/>
  <c r="CK738" i="3" s="1"/>
  <c r="CQ737" i="3" a="1"/>
  <c r="CQ737" i="3" s="1"/>
  <c r="CK737" i="3" a="1"/>
  <c r="CK737" i="3" s="1"/>
  <c r="CQ736" i="3" a="1"/>
  <c r="CQ736" i="3" s="1"/>
  <c r="CK736" i="3" a="1"/>
  <c r="CK736" i="3" s="1"/>
  <c r="CQ735" i="3" a="1"/>
  <c r="CQ735" i="3" s="1"/>
  <c r="CK735" i="3" a="1"/>
  <c r="CK735" i="3" s="1"/>
  <c r="CQ734" i="3" a="1"/>
  <c r="CQ734" i="3" s="1"/>
  <c r="CK734" i="3" a="1"/>
  <c r="CK734" i="3" s="1"/>
  <c r="CQ733" i="3" a="1"/>
  <c r="CQ733" i="3" s="1"/>
  <c r="CK733" i="3" a="1"/>
  <c r="CK733" i="3" s="1"/>
  <c r="CQ732" i="3" a="1"/>
  <c r="CQ732" i="3" s="1"/>
  <c r="CK732" i="3" a="1"/>
  <c r="CK732" i="3" s="1"/>
  <c r="CQ731" i="3" a="1"/>
  <c r="CQ731" i="3" s="1"/>
  <c r="CK731" i="3" a="1"/>
  <c r="CK731" i="3" s="1"/>
  <c r="CQ730" i="3" a="1"/>
  <c r="CQ730" i="3" s="1"/>
  <c r="CK730" i="3" a="1"/>
  <c r="CK730" i="3" s="1"/>
  <c r="CQ729" i="3" a="1"/>
  <c r="CQ729" i="3" s="1"/>
  <c r="CK729" i="3" a="1"/>
  <c r="CK729" i="3" s="1"/>
  <c r="CQ728" i="3" a="1"/>
  <c r="CQ728" i="3" s="1"/>
  <c r="CK728" i="3" a="1"/>
  <c r="CK728" i="3" s="1"/>
  <c r="CQ727" i="3" a="1"/>
  <c r="CQ727" i="3" s="1"/>
  <c r="CK727" i="3" a="1"/>
  <c r="CK727" i="3" s="1"/>
  <c r="CQ726" i="3" a="1"/>
  <c r="CQ726" i="3" s="1"/>
  <c r="CK726" i="3" a="1"/>
  <c r="CK726" i="3" s="1"/>
  <c r="CQ725" i="3" a="1"/>
  <c r="CQ725" i="3" s="1"/>
  <c r="CK725" i="3" a="1"/>
  <c r="CK725" i="3" s="1"/>
  <c r="CQ724" i="3" a="1"/>
  <c r="CQ724" i="3" s="1"/>
  <c r="CK724" i="3" a="1"/>
  <c r="CK724" i="3" s="1"/>
  <c r="CQ723" i="3" a="1"/>
  <c r="CQ723" i="3" s="1"/>
  <c r="CK723" i="3" a="1"/>
  <c r="CK723" i="3" s="1"/>
  <c r="CQ722" i="3" a="1"/>
  <c r="CQ722" i="3" s="1"/>
  <c r="CK722" i="3" a="1"/>
  <c r="CK722" i="3" s="1"/>
  <c r="CQ721" i="3" a="1"/>
  <c r="CQ721" i="3" s="1"/>
  <c r="CK721" i="3" a="1"/>
  <c r="CK721" i="3" s="1"/>
  <c r="CQ720" i="3" a="1"/>
  <c r="CQ720" i="3" s="1"/>
  <c r="CK720" i="3" a="1"/>
  <c r="CK720" i="3" s="1"/>
  <c r="CQ719" i="3" a="1"/>
  <c r="CQ719" i="3" s="1"/>
  <c r="CK719" i="3" a="1"/>
  <c r="CK719" i="3" s="1"/>
  <c r="CQ718" i="3" a="1"/>
  <c r="CQ718" i="3" s="1"/>
  <c r="CK718" i="3" a="1"/>
  <c r="CK718" i="3" s="1"/>
  <c r="CQ717" i="3" a="1"/>
  <c r="CQ717" i="3" s="1"/>
  <c r="CK717" i="3" a="1"/>
  <c r="CK717" i="3" s="1"/>
  <c r="CQ716" i="3" a="1"/>
  <c r="CQ716" i="3" s="1"/>
  <c r="CK716" i="3" a="1"/>
  <c r="CK716" i="3" s="1"/>
  <c r="CQ715" i="3" a="1"/>
  <c r="CQ715" i="3" s="1"/>
  <c r="CK715" i="3" a="1"/>
  <c r="CK715" i="3" s="1"/>
  <c r="CQ714" i="3" a="1"/>
  <c r="CQ714" i="3" s="1"/>
  <c r="CK714" i="3" a="1"/>
  <c r="CK714" i="3" s="1"/>
  <c r="CQ713" i="3" a="1"/>
  <c r="CQ713" i="3" s="1"/>
  <c r="CK713" i="3" a="1"/>
  <c r="CK713" i="3" s="1"/>
  <c r="CQ712" i="3" a="1"/>
  <c r="CQ712" i="3" s="1"/>
  <c r="CK712" i="3" a="1"/>
  <c r="CK712" i="3" s="1"/>
  <c r="CQ711" i="3" a="1"/>
  <c r="CQ711" i="3" s="1"/>
  <c r="CK711" i="3" a="1"/>
  <c r="CK711" i="3" s="1"/>
  <c r="CQ710" i="3" a="1"/>
  <c r="CQ710" i="3" s="1"/>
  <c r="CK710" i="3" a="1"/>
  <c r="CK710" i="3" s="1"/>
  <c r="CQ709" i="3" a="1"/>
  <c r="CQ709" i="3" s="1"/>
  <c r="CK709" i="3" a="1"/>
  <c r="CK709" i="3" s="1"/>
  <c r="CQ708" i="3" a="1"/>
  <c r="CQ708" i="3" s="1"/>
  <c r="CK708" i="3" a="1"/>
  <c r="CK708" i="3" s="1"/>
  <c r="CQ707" i="3" a="1"/>
  <c r="CQ707" i="3" s="1"/>
  <c r="CK707" i="3" a="1"/>
  <c r="CK707" i="3" s="1"/>
  <c r="CQ706" i="3" a="1"/>
  <c r="CQ706" i="3" s="1"/>
  <c r="CK706" i="3" a="1"/>
  <c r="CK706" i="3" s="1"/>
  <c r="CQ705" i="3" a="1"/>
  <c r="CQ705" i="3" s="1"/>
  <c r="CK705" i="3" a="1"/>
  <c r="CK705" i="3" s="1"/>
  <c r="CQ704" i="3" a="1"/>
  <c r="CQ704" i="3" s="1"/>
  <c r="CK704" i="3" a="1"/>
  <c r="CK704" i="3" s="1"/>
  <c r="CQ703" i="3" a="1"/>
  <c r="CQ703" i="3" s="1"/>
  <c r="CK703" i="3" a="1"/>
  <c r="CK703" i="3" s="1"/>
  <c r="CQ702" i="3" a="1"/>
  <c r="CQ702" i="3" s="1"/>
  <c r="CK702" i="3" a="1"/>
  <c r="CK702" i="3" s="1"/>
  <c r="CQ701" i="3" a="1"/>
  <c r="CQ701" i="3" s="1"/>
  <c r="CK701" i="3" a="1"/>
  <c r="CK701" i="3" s="1"/>
  <c r="CQ700" i="3" a="1"/>
  <c r="CQ700" i="3" s="1"/>
  <c r="CK700" i="3" a="1"/>
  <c r="CK700" i="3" s="1"/>
  <c r="CQ699" i="3" a="1"/>
  <c r="CQ699" i="3" s="1"/>
  <c r="CK699" i="3" a="1"/>
  <c r="CK699" i="3" s="1"/>
  <c r="CQ698" i="3" a="1"/>
  <c r="CQ698" i="3" s="1"/>
  <c r="CK698" i="3" a="1"/>
  <c r="CK698" i="3" s="1"/>
  <c r="CQ697" i="3" a="1"/>
  <c r="CQ697" i="3" s="1"/>
  <c r="CK697" i="3" a="1"/>
  <c r="CK697" i="3" s="1"/>
  <c r="CQ696" i="3" a="1"/>
  <c r="CQ696" i="3" s="1"/>
  <c r="CK696" i="3" a="1"/>
  <c r="CK696" i="3" s="1"/>
  <c r="CQ695" i="3" a="1"/>
  <c r="CQ695" i="3" s="1"/>
  <c r="CK695" i="3" a="1"/>
  <c r="CK695" i="3" s="1"/>
  <c r="CQ694" i="3" a="1"/>
  <c r="CQ694" i="3" s="1"/>
  <c r="CK694" i="3" a="1"/>
  <c r="CK694" i="3" s="1"/>
  <c r="CQ693" i="3" a="1"/>
  <c r="CQ693" i="3" s="1"/>
  <c r="CK693" i="3" a="1"/>
  <c r="CK693" i="3" s="1"/>
  <c r="CQ692" i="3" a="1"/>
  <c r="CQ692" i="3" s="1"/>
  <c r="CK692" i="3" a="1"/>
  <c r="CK692" i="3" s="1"/>
  <c r="CQ691" i="3" a="1"/>
  <c r="CQ691" i="3" s="1"/>
  <c r="CK691" i="3" a="1"/>
  <c r="CK691" i="3" s="1"/>
  <c r="CQ690" i="3" a="1"/>
  <c r="CQ690" i="3" s="1"/>
  <c r="CK690" i="3" a="1"/>
  <c r="CK690" i="3" s="1"/>
  <c r="CQ689" i="3" a="1"/>
  <c r="CQ689" i="3" s="1"/>
  <c r="CK689" i="3" a="1"/>
  <c r="CK689" i="3" s="1"/>
  <c r="CQ688" i="3" a="1"/>
  <c r="CQ688" i="3" s="1"/>
  <c r="CK688" i="3" a="1"/>
  <c r="CK688" i="3" s="1"/>
  <c r="CQ687" i="3" a="1"/>
  <c r="CQ687" i="3" s="1"/>
  <c r="CK687" i="3" a="1"/>
  <c r="CK687" i="3" s="1"/>
  <c r="CQ686" i="3" a="1"/>
  <c r="CQ686" i="3" s="1"/>
  <c r="CK686" i="3" a="1"/>
  <c r="CK686" i="3" s="1"/>
  <c r="CQ685" i="3" a="1"/>
  <c r="CQ685" i="3" s="1"/>
  <c r="CK685" i="3" a="1"/>
  <c r="CK685" i="3" s="1"/>
  <c r="CQ684" i="3" a="1"/>
  <c r="CQ684" i="3" s="1"/>
  <c r="CK684" i="3"/>
  <c r="CK684" i="3" a="1"/>
  <c r="CQ683" i="3" a="1"/>
  <c r="CQ683" i="3" s="1"/>
  <c r="CK683" i="3" a="1"/>
  <c r="CK683" i="3" s="1"/>
  <c r="CQ682" i="3" a="1"/>
  <c r="CQ682" i="3" s="1"/>
  <c r="CK682" i="3" a="1"/>
  <c r="CK682" i="3" s="1"/>
  <c r="CQ681" i="3" a="1"/>
  <c r="CQ681" i="3" s="1"/>
  <c r="CK681" i="3" a="1"/>
  <c r="CK681" i="3" s="1"/>
  <c r="CQ680" i="3" a="1"/>
  <c r="CQ680" i="3" s="1"/>
  <c r="CK680" i="3" a="1"/>
  <c r="CK680" i="3" s="1"/>
  <c r="CQ679" i="3" a="1"/>
  <c r="CQ679" i="3" s="1"/>
  <c r="CK679" i="3" a="1"/>
  <c r="CK679" i="3" s="1"/>
  <c r="CQ678" i="3" a="1"/>
  <c r="CQ678" i="3" s="1"/>
  <c r="CK678" i="3" a="1"/>
  <c r="CK678" i="3" s="1"/>
  <c r="CQ677" i="3" a="1"/>
  <c r="CQ677" i="3" s="1"/>
  <c r="CK677" i="3" a="1"/>
  <c r="CK677" i="3" s="1"/>
  <c r="CQ676" i="3" a="1"/>
  <c r="CQ676" i="3" s="1"/>
  <c r="CK676" i="3" a="1"/>
  <c r="CK676" i="3" s="1"/>
  <c r="CQ675" i="3" a="1"/>
  <c r="CQ675" i="3" s="1"/>
  <c r="CK675" i="3" a="1"/>
  <c r="CK675" i="3" s="1"/>
  <c r="CQ674" i="3" a="1"/>
  <c r="CQ674" i="3" s="1"/>
  <c r="CK674" i="3" a="1"/>
  <c r="CK674" i="3" s="1"/>
  <c r="CQ673" i="3" a="1"/>
  <c r="CQ673" i="3" s="1"/>
  <c r="CK673" i="3" a="1"/>
  <c r="CK673" i="3" s="1"/>
  <c r="CQ672" i="3" a="1"/>
  <c r="CQ672" i="3" s="1"/>
  <c r="CK672" i="3" a="1"/>
  <c r="CK672" i="3" s="1"/>
  <c r="CQ671" i="3" a="1"/>
  <c r="CQ671" i="3" s="1"/>
  <c r="CK671" i="3" a="1"/>
  <c r="CK671" i="3" s="1"/>
  <c r="CQ670" i="3" a="1"/>
  <c r="CQ670" i="3" s="1"/>
  <c r="CK670" i="3" a="1"/>
  <c r="CK670" i="3" s="1"/>
  <c r="CQ669" i="3" a="1"/>
  <c r="CQ669" i="3" s="1"/>
  <c r="CK669" i="3" a="1"/>
  <c r="CK669" i="3" s="1"/>
  <c r="CQ668" i="3" a="1"/>
  <c r="CQ668" i="3" s="1"/>
  <c r="CK668" i="3" a="1"/>
  <c r="CK668" i="3" s="1"/>
  <c r="CQ667" i="3" a="1"/>
  <c r="CQ667" i="3" s="1"/>
  <c r="CK667" i="3" a="1"/>
  <c r="CK667" i="3" s="1"/>
  <c r="CQ666" i="3" a="1"/>
  <c r="CQ666" i="3" s="1"/>
  <c r="CK666" i="3" a="1"/>
  <c r="CK666" i="3" s="1"/>
  <c r="CQ665" i="3" a="1"/>
  <c r="CQ665" i="3" s="1"/>
  <c r="CK665" i="3" a="1"/>
  <c r="CK665" i="3" s="1"/>
  <c r="CQ664" i="3" a="1"/>
  <c r="CQ664" i="3" s="1"/>
  <c r="CK664" i="3" a="1"/>
  <c r="CK664" i="3" s="1"/>
  <c r="CQ663" i="3" a="1"/>
  <c r="CQ663" i="3" s="1"/>
  <c r="CK663" i="3" a="1"/>
  <c r="CK663" i="3" s="1"/>
  <c r="CQ662" i="3" a="1"/>
  <c r="CQ662" i="3" s="1"/>
  <c r="CK662" i="3" a="1"/>
  <c r="CK662" i="3" s="1"/>
  <c r="CQ661" i="3" a="1"/>
  <c r="CQ661" i="3" s="1"/>
  <c r="CK661" i="3" a="1"/>
  <c r="CK661" i="3" s="1"/>
  <c r="CQ660" i="3" a="1"/>
  <c r="CQ660" i="3" s="1"/>
  <c r="CK660" i="3" a="1"/>
  <c r="CK660" i="3" s="1"/>
  <c r="CQ659" i="3" a="1"/>
  <c r="CQ659" i="3" s="1"/>
  <c r="CK659" i="3" a="1"/>
  <c r="CK659" i="3" s="1"/>
  <c r="CQ658" i="3" a="1"/>
  <c r="CQ658" i="3" s="1"/>
  <c r="CK658" i="3" a="1"/>
  <c r="CK658" i="3" s="1"/>
  <c r="CQ657" i="3" a="1"/>
  <c r="CQ657" i="3" s="1"/>
  <c r="CK657" i="3" a="1"/>
  <c r="CK657" i="3" s="1"/>
  <c r="CQ656" i="3" a="1"/>
  <c r="CQ656" i="3" s="1"/>
  <c r="CK656" i="3" a="1"/>
  <c r="CK656" i="3" s="1"/>
  <c r="CQ655" i="3" a="1"/>
  <c r="CQ655" i="3" s="1"/>
  <c r="CK655" i="3" a="1"/>
  <c r="CK655" i="3" s="1"/>
  <c r="CQ654" i="3" a="1"/>
  <c r="CQ654" i="3" s="1"/>
  <c r="CK654" i="3" a="1"/>
  <c r="CK654" i="3" s="1"/>
  <c r="CQ653" i="3" a="1"/>
  <c r="CQ653" i="3" s="1"/>
  <c r="CK653" i="3" a="1"/>
  <c r="CK653" i="3" s="1"/>
  <c r="CQ652" i="3" a="1"/>
  <c r="CQ652" i="3" s="1"/>
  <c r="CK652" i="3" a="1"/>
  <c r="CK652" i="3" s="1"/>
  <c r="CQ651" i="3" a="1"/>
  <c r="CQ651" i="3" s="1"/>
  <c r="CK651" i="3" a="1"/>
  <c r="CK651" i="3" s="1"/>
  <c r="CQ650" i="3" a="1"/>
  <c r="CQ650" i="3" s="1"/>
  <c r="CK650" i="3" a="1"/>
  <c r="CK650" i="3" s="1"/>
  <c r="CQ649" i="3" a="1"/>
  <c r="CQ649" i="3" s="1"/>
  <c r="CK649" i="3" a="1"/>
  <c r="CK649" i="3" s="1"/>
  <c r="CQ648" i="3" a="1"/>
  <c r="CQ648" i="3" s="1"/>
  <c r="CK648" i="3" a="1"/>
  <c r="CK648" i="3" s="1"/>
  <c r="CQ647" i="3" a="1"/>
  <c r="CQ647" i="3" s="1"/>
  <c r="CK647" i="3" a="1"/>
  <c r="CK647" i="3" s="1"/>
  <c r="CQ646" i="3" a="1"/>
  <c r="CQ646" i="3" s="1"/>
  <c r="CK646" i="3" a="1"/>
  <c r="CK646" i="3" s="1"/>
  <c r="CQ645" i="3" a="1"/>
  <c r="CQ645" i="3" s="1"/>
  <c r="CK645" i="3" a="1"/>
  <c r="CK645" i="3" s="1"/>
  <c r="CQ644" i="3" a="1"/>
  <c r="CQ644" i="3" s="1"/>
  <c r="CK644" i="3" a="1"/>
  <c r="CK644" i="3" s="1"/>
  <c r="CQ643" i="3" a="1"/>
  <c r="CQ643" i="3" s="1"/>
  <c r="CK643" i="3" a="1"/>
  <c r="CK643" i="3" s="1"/>
  <c r="CQ642" i="3" a="1"/>
  <c r="CQ642" i="3" s="1"/>
  <c r="CK642" i="3" a="1"/>
  <c r="CK642" i="3" s="1"/>
  <c r="CQ641" i="3" a="1"/>
  <c r="CQ641" i="3" s="1"/>
  <c r="CK641" i="3" a="1"/>
  <c r="CK641" i="3" s="1"/>
  <c r="CQ640" i="3" a="1"/>
  <c r="CQ640" i="3" s="1"/>
  <c r="CK640" i="3" a="1"/>
  <c r="CK640" i="3" s="1"/>
  <c r="CQ639" i="3" a="1"/>
  <c r="CQ639" i="3" s="1"/>
  <c r="CK639" i="3" a="1"/>
  <c r="CK639" i="3" s="1"/>
  <c r="CQ638" i="3" a="1"/>
  <c r="CQ638" i="3" s="1"/>
  <c r="CK638" i="3" a="1"/>
  <c r="CK638" i="3" s="1"/>
  <c r="CQ637" i="3" a="1"/>
  <c r="CQ637" i="3" s="1"/>
  <c r="CK637" i="3" a="1"/>
  <c r="CK637" i="3" s="1"/>
  <c r="CQ636" i="3" a="1"/>
  <c r="CQ636" i="3" s="1"/>
  <c r="CK636" i="3" a="1"/>
  <c r="CK636" i="3" s="1"/>
  <c r="CQ635" i="3" a="1"/>
  <c r="CQ635" i="3" s="1"/>
  <c r="CK635" i="3" a="1"/>
  <c r="CK635" i="3" s="1"/>
  <c r="CQ634" i="3" a="1"/>
  <c r="CQ634" i="3" s="1"/>
  <c r="CK634" i="3" a="1"/>
  <c r="CK634" i="3" s="1"/>
  <c r="CQ633" i="3" a="1"/>
  <c r="CQ633" i="3" s="1"/>
  <c r="CK633" i="3" a="1"/>
  <c r="CK633" i="3" s="1"/>
  <c r="CQ632" i="3" a="1"/>
  <c r="CQ632" i="3" s="1"/>
  <c r="CK632" i="3" a="1"/>
  <c r="CK632" i="3" s="1"/>
  <c r="CQ631" i="3" a="1"/>
  <c r="CQ631" i="3" s="1"/>
  <c r="CK631" i="3" a="1"/>
  <c r="CK631" i="3" s="1"/>
  <c r="CQ630" i="3" a="1"/>
  <c r="CQ630" i="3" s="1"/>
  <c r="CK630" i="3" a="1"/>
  <c r="CK630" i="3" s="1"/>
  <c r="CQ629" i="3" a="1"/>
  <c r="CQ629" i="3" s="1"/>
  <c r="CK629" i="3" a="1"/>
  <c r="CK629" i="3" s="1"/>
  <c r="CQ628" i="3" a="1"/>
  <c r="CQ628" i="3" s="1"/>
  <c r="CK628" i="3" a="1"/>
  <c r="CK628" i="3" s="1"/>
  <c r="CQ627" i="3" a="1"/>
  <c r="CQ627" i="3" s="1"/>
  <c r="CK627" i="3" a="1"/>
  <c r="CK627" i="3" s="1"/>
  <c r="CQ626" i="3" a="1"/>
  <c r="CQ626" i="3" s="1"/>
  <c r="CK626" i="3" a="1"/>
  <c r="CK626" i="3" s="1"/>
  <c r="CQ625" i="3" a="1"/>
  <c r="CQ625" i="3" s="1"/>
  <c r="CK625" i="3" a="1"/>
  <c r="CK625" i="3" s="1"/>
  <c r="CQ624" i="3" a="1"/>
  <c r="CQ624" i="3" s="1"/>
  <c r="CK624" i="3" a="1"/>
  <c r="CK624" i="3" s="1"/>
  <c r="CQ623" i="3" a="1"/>
  <c r="CQ623" i="3" s="1"/>
  <c r="CK623" i="3" a="1"/>
  <c r="CK623" i="3" s="1"/>
  <c r="CQ622" i="3" a="1"/>
  <c r="CQ622" i="3" s="1"/>
  <c r="CK622" i="3" a="1"/>
  <c r="CK622" i="3" s="1"/>
  <c r="CQ621" i="3" a="1"/>
  <c r="CQ621" i="3" s="1"/>
  <c r="CK621" i="3" a="1"/>
  <c r="CK621" i="3" s="1"/>
  <c r="CQ620" i="3" a="1"/>
  <c r="CQ620" i="3" s="1"/>
  <c r="CK620" i="3" a="1"/>
  <c r="CK620" i="3" s="1"/>
  <c r="CQ619" i="3" a="1"/>
  <c r="CQ619" i="3" s="1"/>
  <c r="CK619" i="3" a="1"/>
  <c r="CK619" i="3" s="1"/>
  <c r="CQ618" i="3" a="1"/>
  <c r="CQ618" i="3" s="1"/>
  <c r="CK618" i="3" a="1"/>
  <c r="CK618" i="3" s="1"/>
  <c r="CQ617" i="3" a="1"/>
  <c r="CQ617" i="3" s="1"/>
  <c r="CK617" i="3" a="1"/>
  <c r="CK617" i="3" s="1"/>
  <c r="CQ616" i="3" a="1"/>
  <c r="CQ616" i="3" s="1"/>
  <c r="CK616" i="3" a="1"/>
  <c r="CK616" i="3" s="1"/>
  <c r="CQ615" i="3" a="1"/>
  <c r="CQ615" i="3" s="1"/>
  <c r="CK615" i="3" a="1"/>
  <c r="CK615" i="3" s="1"/>
  <c r="CQ614" i="3" a="1"/>
  <c r="CQ614" i="3" s="1"/>
  <c r="CK614" i="3" a="1"/>
  <c r="CK614" i="3" s="1"/>
  <c r="CQ613" i="3" a="1"/>
  <c r="CQ613" i="3" s="1"/>
  <c r="CK613" i="3" a="1"/>
  <c r="CK613" i="3" s="1"/>
  <c r="CQ612" i="3" a="1"/>
  <c r="CQ612" i="3" s="1"/>
  <c r="CK612" i="3" a="1"/>
  <c r="CK612" i="3" s="1"/>
  <c r="CQ611" i="3"/>
  <c r="CQ611" i="3" a="1"/>
  <c r="CK611" i="3" a="1"/>
  <c r="CK611" i="3" s="1"/>
  <c r="CQ610" i="3" a="1"/>
  <c r="CQ610" i="3" s="1"/>
  <c r="CK610" i="3" a="1"/>
  <c r="CK610" i="3" s="1"/>
  <c r="CQ609" i="3" a="1"/>
  <c r="CQ609" i="3" s="1"/>
  <c r="CK609" i="3" a="1"/>
  <c r="CK609" i="3" s="1"/>
  <c r="CQ608" i="3" a="1"/>
  <c r="CQ608" i="3" s="1"/>
  <c r="CK608" i="3" a="1"/>
  <c r="CK608" i="3" s="1"/>
  <c r="CQ607" i="3" a="1"/>
  <c r="CQ607" i="3" s="1"/>
  <c r="CK607" i="3" a="1"/>
  <c r="CK607" i="3" s="1"/>
  <c r="CQ606" i="3" a="1"/>
  <c r="CQ606" i="3" s="1"/>
  <c r="CK606" i="3" a="1"/>
  <c r="CK606" i="3" s="1"/>
  <c r="CQ605" i="3" a="1"/>
  <c r="CQ605" i="3" s="1"/>
  <c r="CK605" i="3" a="1"/>
  <c r="CK605" i="3" s="1"/>
  <c r="CQ604" i="3" a="1"/>
  <c r="CQ604" i="3" s="1"/>
  <c r="CK604" i="3" a="1"/>
  <c r="CK604" i="3" s="1"/>
  <c r="CQ603" i="3" a="1"/>
  <c r="CQ603" i="3" s="1"/>
  <c r="CK603" i="3" a="1"/>
  <c r="CK603" i="3" s="1"/>
  <c r="CQ602" i="3" a="1"/>
  <c r="CQ602" i="3" s="1"/>
  <c r="CK602" i="3" a="1"/>
  <c r="CK602" i="3" s="1"/>
  <c r="CQ601" i="3" a="1"/>
  <c r="CQ601" i="3" s="1"/>
  <c r="CK601" i="3" a="1"/>
  <c r="CK601" i="3" s="1"/>
  <c r="CQ600" i="3" a="1"/>
  <c r="CQ600" i="3" s="1"/>
  <c r="CK600" i="3" a="1"/>
  <c r="CK600" i="3" s="1"/>
  <c r="CQ599" i="3" a="1"/>
  <c r="CQ599" i="3" s="1"/>
  <c r="CK599" i="3" a="1"/>
  <c r="CK599" i="3" s="1"/>
  <c r="CQ598" i="3" a="1"/>
  <c r="CQ598" i="3" s="1"/>
  <c r="CK598" i="3" a="1"/>
  <c r="CK598" i="3" s="1"/>
  <c r="CQ597" i="3" a="1"/>
  <c r="CQ597" i="3" s="1"/>
  <c r="CK597" i="3" a="1"/>
  <c r="CK597" i="3" s="1"/>
  <c r="CQ596" i="3" a="1"/>
  <c r="CQ596" i="3" s="1"/>
  <c r="CK596" i="3" a="1"/>
  <c r="CK596" i="3" s="1"/>
  <c r="CQ595" i="3" a="1"/>
  <c r="CQ595" i="3" s="1"/>
  <c r="CK595" i="3" a="1"/>
  <c r="CK595" i="3" s="1"/>
  <c r="CQ594" i="3" a="1"/>
  <c r="CQ594" i="3" s="1"/>
  <c r="CK594" i="3" a="1"/>
  <c r="CK594" i="3" s="1"/>
  <c r="CQ593" i="3" a="1"/>
  <c r="CQ593" i="3" s="1"/>
  <c r="CK593" i="3" a="1"/>
  <c r="CK593" i="3" s="1"/>
  <c r="CQ592" i="3" a="1"/>
  <c r="CQ592" i="3" s="1"/>
  <c r="CK592" i="3" a="1"/>
  <c r="CK592" i="3" s="1"/>
  <c r="CQ591" i="3" a="1"/>
  <c r="CQ591" i="3" s="1"/>
  <c r="CK591" i="3" a="1"/>
  <c r="CK591" i="3" s="1"/>
  <c r="CQ590" i="3" a="1"/>
  <c r="CQ590" i="3" s="1"/>
  <c r="CK590" i="3" a="1"/>
  <c r="CK590" i="3" s="1"/>
  <c r="CQ589" i="3" a="1"/>
  <c r="CQ589" i="3" s="1"/>
  <c r="CK589" i="3" a="1"/>
  <c r="CK589" i="3" s="1"/>
  <c r="CQ588" i="3" a="1"/>
  <c r="CQ588" i="3" s="1"/>
  <c r="CK588" i="3" a="1"/>
  <c r="CK588" i="3" s="1"/>
  <c r="CQ587" i="3" a="1"/>
  <c r="CQ587" i="3" s="1"/>
  <c r="CK587" i="3" a="1"/>
  <c r="CK587" i="3" s="1"/>
  <c r="CQ586" i="3" a="1"/>
  <c r="CQ586" i="3" s="1"/>
  <c r="CK586" i="3" a="1"/>
  <c r="CK586" i="3" s="1"/>
  <c r="CQ585" i="3" a="1"/>
  <c r="CQ585" i="3" s="1"/>
  <c r="CK585" i="3" a="1"/>
  <c r="CK585" i="3" s="1"/>
  <c r="CQ584" i="3" a="1"/>
  <c r="CQ584" i="3" s="1"/>
  <c r="CK584" i="3" a="1"/>
  <c r="CK584" i="3" s="1"/>
  <c r="CQ583" i="3" a="1"/>
  <c r="CQ583" i="3" s="1"/>
  <c r="CK583" i="3" a="1"/>
  <c r="CK583" i="3" s="1"/>
  <c r="CQ582" i="3" a="1"/>
  <c r="CQ582" i="3" s="1"/>
  <c r="CK582" i="3" a="1"/>
  <c r="CK582" i="3" s="1"/>
  <c r="CQ581" i="3" a="1"/>
  <c r="CQ581" i="3" s="1"/>
  <c r="CK581" i="3" a="1"/>
  <c r="CK581" i="3" s="1"/>
  <c r="CQ580" i="3" a="1"/>
  <c r="CQ580" i="3" s="1"/>
  <c r="CK580" i="3" a="1"/>
  <c r="CK580" i="3" s="1"/>
  <c r="CQ579" i="3" a="1"/>
  <c r="CQ579" i="3" s="1"/>
  <c r="CK579" i="3" a="1"/>
  <c r="CK579" i="3" s="1"/>
  <c r="CQ578" i="3" a="1"/>
  <c r="CQ578" i="3" s="1"/>
  <c r="CK578" i="3" a="1"/>
  <c r="CK578" i="3" s="1"/>
  <c r="CQ577" i="3" a="1"/>
  <c r="CQ577" i="3" s="1"/>
  <c r="CK577" i="3" a="1"/>
  <c r="CK577" i="3" s="1"/>
  <c r="CQ576" i="3" a="1"/>
  <c r="CQ576" i="3" s="1"/>
  <c r="CK576" i="3" a="1"/>
  <c r="CK576" i="3" s="1"/>
  <c r="CQ575" i="3" a="1"/>
  <c r="CQ575" i="3" s="1"/>
  <c r="CK575" i="3" a="1"/>
  <c r="CK575" i="3" s="1"/>
  <c r="CQ574" i="3" a="1"/>
  <c r="CQ574" i="3" s="1"/>
  <c r="CK574" i="3" a="1"/>
  <c r="CK574" i="3" s="1"/>
  <c r="CQ573" i="3" a="1"/>
  <c r="CQ573" i="3" s="1"/>
  <c r="CK573" i="3" a="1"/>
  <c r="CK573" i="3" s="1"/>
  <c r="CQ572" i="3" a="1"/>
  <c r="CQ572" i="3" s="1"/>
  <c r="CK572" i="3" a="1"/>
  <c r="CK572" i="3" s="1"/>
  <c r="CQ571" i="3" a="1"/>
  <c r="CQ571" i="3" s="1"/>
  <c r="CK571" i="3" a="1"/>
  <c r="CK571" i="3" s="1"/>
  <c r="CQ570" i="3" a="1"/>
  <c r="CQ570" i="3" s="1"/>
  <c r="CK570" i="3" a="1"/>
  <c r="CK570" i="3" s="1"/>
  <c r="CQ569" i="3" a="1"/>
  <c r="CQ569" i="3" s="1"/>
  <c r="CK569" i="3" a="1"/>
  <c r="CK569" i="3" s="1"/>
  <c r="CQ568" i="3" a="1"/>
  <c r="CQ568" i="3" s="1"/>
  <c r="CK568" i="3" a="1"/>
  <c r="CK568" i="3" s="1"/>
  <c r="CQ567" i="3" a="1"/>
  <c r="CQ567" i="3" s="1"/>
  <c r="CK567" i="3" a="1"/>
  <c r="CK567" i="3" s="1"/>
  <c r="CQ566" i="3" a="1"/>
  <c r="CQ566" i="3" s="1"/>
  <c r="CK566" i="3" a="1"/>
  <c r="CK566" i="3" s="1"/>
  <c r="CQ565" i="3" a="1"/>
  <c r="CQ565" i="3" s="1"/>
  <c r="CK565" i="3" a="1"/>
  <c r="CK565" i="3" s="1"/>
  <c r="CQ564" i="3" a="1"/>
  <c r="CQ564" i="3" s="1"/>
  <c r="CK564" i="3" a="1"/>
  <c r="CK564" i="3" s="1"/>
  <c r="CQ563" i="3" a="1"/>
  <c r="CQ563" i="3" s="1"/>
  <c r="CK563" i="3" a="1"/>
  <c r="CK563" i="3" s="1"/>
  <c r="CQ562" i="3" a="1"/>
  <c r="CQ562" i="3" s="1"/>
  <c r="CK562" i="3" a="1"/>
  <c r="CK562" i="3" s="1"/>
  <c r="CQ561" i="3" a="1"/>
  <c r="CQ561" i="3" s="1"/>
  <c r="CK561" i="3" a="1"/>
  <c r="CK561" i="3" s="1"/>
  <c r="CQ560" i="3" a="1"/>
  <c r="CQ560" i="3" s="1"/>
  <c r="CK560" i="3" a="1"/>
  <c r="CK560" i="3" s="1"/>
  <c r="CQ559" i="3" a="1"/>
  <c r="CQ559" i="3" s="1"/>
  <c r="CK559" i="3" a="1"/>
  <c r="CK559" i="3" s="1"/>
  <c r="CQ558" i="3" a="1"/>
  <c r="CQ558" i="3" s="1"/>
  <c r="CK558" i="3" a="1"/>
  <c r="CK558" i="3" s="1"/>
  <c r="CQ557" i="3" a="1"/>
  <c r="CQ557" i="3" s="1"/>
  <c r="CK557" i="3" a="1"/>
  <c r="CK557" i="3" s="1"/>
  <c r="CQ556" i="3" a="1"/>
  <c r="CQ556" i="3" s="1"/>
  <c r="CK556" i="3" a="1"/>
  <c r="CK556" i="3" s="1"/>
  <c r="CQ555" i="3" a="1"/>
  <c r="CQ555" i="3" s="1"/>
  <c r="CK555" i="3" a="1"/>
  <c r="CK555" i="3" s="1"/>
  <c r="CQ554" i="3" a="1"/>
  <c r="CQ554" i="3" s="1"/>
  <c r="CK554" i="3" a="1"/>
  <c r="CK554" i="3" s="1"/>
  <c r="CQ553" i="3" a="1"/>
  <c r="CQ553" i="3" s="1"/>
  <c r="CK553" i="3" a="1"/>
  <c r="CK553" i="3" s="1"/>
  <c r="CQ552" i="3" a="1"/>
  <c r="CQ552" i="3" s="1"/>
  <c r="CK552" i="3" a="1"/>
  <c r="CK552" i="3" s="1"/>
  <c r="CQ551" i="3" a="1"/>
  <c r="CQ551" i="3" s="1"/>
  <c r="CK551" i="3" a="1"/>
  <c r="CK551" i="3" s="1"/>
  <c r="CQ550" i="3" a="1"/>
  <c r="CQ550" i="3" s="1"/>
  <c r="CK550" i="3" a="1"/>
  <c r="CK550" i="3" s="1"/>
  <c r="CQ549" i="3" a="1"/>
  <c r="CQ549" i="3" s="1"/>
  <c r="CK549" i="3" a="1"/>
  <c r="CK549" i="3" s="1"/>
  <c r="CQ548" i="3" a="1"/>
  <c r="CQ548" i="3" s="1"/>
  <c r="CK548" i="3" a="1"/>
  <c r="CK548" i="3" s="1"/>
  <c r="CQ547" i="3" a="1"/>
  <c r="CQ547" i="3" s="1"/>
  <c r="CK547" i="3" a="1"/>
  <c r="CK547" i="3" s="1"/>
  <c r="CQ546" i="3" a="1"/>
  <c r="CQ546" i="3" s="1"/>
  <c r="CK546" i="3" a="1"/>
  <c r="CK546" i="3" s="1"/>
  <c r="CQ545" i="3" a="1"/>
  <c r="CQ545" i="3" s="1"/>
  <c r="CK545" i="3" a="1"/>
  <c r="CK545" i="3" s="1"/>
  <c r="CQ544" i="3" a="1"/>
  <c r="CQ544" i="3" s="1"/>
  <c r="CK544" i="3" a="1"/>
  <c r="CK544" i="3" s="1"/>
  <c r="CQ543" i="3" a="1"/>
  <c r="CQ543" i="3" s="1"/>
  <c r="CK543" i="3" a="1"/>
  <c r="CK543" i="3" s="1"/>
  <c r="CQ542" i="3" a="1"/>
  <c r="CQ542" i="3" s="1"/>
  <c r="CK542" i="3" a="1"/>
  <c r="CK542" i="3" s="1"/>
  <c r="CQ541" i="3" a="1"/>
  <c r="CQ541" i="3" s="1"/>
  <c r="CK541" i="3" a="1"/>
  <c r="CK541" i="3" s="1"/>
  <c r="CQ540" i="3" a="1"/>
  <c r="CQ540" i="3" s="1"/>
  <c r="CK540" i="3" a="1"/>
  <c r="CK540" i="3" s="1"/>
  <c r="CQ539" i="3" a="1"/>
  <c r="CQ539" i="3" s="1"/>
  <c r="CK539" i="3" a="1"/>
  <c r="CK539" i="3" s="1"/>
  <c r="CQ538" i="3" a="1"/>
  <c r="CQ538" i="3" s="1"/>
  <c r="CK538" i="3" a="1"/>
  <c r="CK538" i="3" s="1"/>
  <c r="CQ537" i="3" a="1"/>
  <c r="CQ537" i="3" s="1"/>
  <c r="CK537" i="3" a="1"/>
  <c r="CK537" i="3" s="1"/>
  <c r="CQ536" i="3" a="1"/>
  <c r="CQ536" i="3" s="1"/>
  <c r="CK536" i="3" a="1"/>
  <c r="CK536" i="3" s="1"/>
  <c r="CQ535" i="3" a="1"/>
  <c r="CQ535" i="3" s="1"/>
  <c r="CK535" i="3" a="1"/>
  <c r="CK535" i="3" s="1"/>
  <c r="CQ534" i="3" a="1"/>
  <c r="CQ534" i="3" s="1"/>
  <c r="CK534" i="3" a="1"/>
  <c r="CK534" i="3" s="1"/>
  <c r="CQ533" i="3" a="1"/>
  <c r="CQ533" i="3" s="1"/>
  <c r="CK533" i="3" a="1"/>
  <c r="CK533" i="3" s="1"/>
  <c r="CQ532" i="3" a="1"/>
  <c r="CQ532" i="3" s="1"/>
  <c r="CK532" i="3" a="1"/>
  <c r="CK532" i="3" s="1"/>
  <c r="CQ531" i="3" a="1"/>
  <c r="CQ531" i="3" s="1"/>
  <c r="CK531" i="3" a="1"/>
  <c r="CK531" i="3" s="1"/>
  <c r="CQ530" i="3" a="1"/>
  <c r="CQ530" i="3" s="1"/>
  <c r="CK530" i="3" a="1"/>
  <c r="CK530" i="3" s="1"/>
  <c r="CQ529" i="3" a="1"/>
  <c r="CQ529" i="3" s="1"/>
  <c r="CK529" i="3" a="1"/>
  <c r="CK529" i="3" s="1"/>
  <c r="CQ528" i="3" a="1"/>
  <c r="CQ528" i="3" s="1"/>
  <c r="CK528" i="3" a="1"/>
  <c r="CK528" i="3" s="1"/>
  <c r="CQ527" i="3" a="1"/>
  <c r="CQ527" i="3" s="1"/>
  <c r="CK527" i="3" a="1"/>
  <c r="CK527" i="3" s="1"/>
  <c r="CQ526" i="3" a="1"/>
  <c r="CQ526" i="3" s="1"/>
  <c r="CK526" i="3" a="1"/>
  <c r="CK526" i="3" s="1"/>
  <c r="CQ525" i="3" a="1"/>
  <c r="CQ525" i="3" s="1"/>
  <c r="CK525" i="3" a="1"/>
  <c r="CK525" i="3" s="1"/>
  <c r="CQ524" i="3" a="1"/>
  <c r="CQ524" i="3" s="1"/>
  <c r="CK524" i="3" a="1"/>
  <c r="CK524" i="3" s="1"/>
  <c r="CQ523" i="3" a="1"/>
  <c r="CQ523" i="3" s="1"/>
  <c r="CK523" i="3" a="1"/>
  <c r="CK523" i="3" s="1"/>
  <c r="CQ522" i="3" a="1"/>
  <c r="CQ522" i="3" s="1"/>
  <c r="CK522" i="3" a="1"/>
  <c r="CK522" i="3" s="1"/>
  <c r="CQ521" i="3" a="1"/>
  <c r="CQ521" i="3" s="1"/>
  <c r="CK521" i="3" a="1"/>
  <c r="CK521" i="3" s="1"/>
  <c r="CQ520" i="3" a="1"/>
  <c r="CQ520" i="3" s="1"/>
  <c r="CK520" i="3" a="1"/>
  <c r="CK520" i="3" s="1"/>
  <c r="CQ519" i="3" a="1"/>
  <c r="CQ519" i="3" s="1"/>
  <c r="CK519" i="3" a="1"/>
  <c r="CK519" i="3" s="1"/>
  <c r="CQ518" i="3" a="1"/>
  <c r="CQ518" i="3" s="1"/>
  <c r="CK518" i="3" a="1"/>
  <c r="CK518" i="3" s="1"/>
  <c r="CQ517" i="3" a="1"/>
  <c r="CQ517" i="3" s="1"/>
  <c r="CK517" i="3" a="1"/>
  <c r="CK517" i="3" s="1"/>
  <c r="CQ516" i="3" a="1"/>
  <c r="CQ516" i="3" s="1"/>
  <c r="CK516" i="3" a="1"/>
  <c r="CK516" i="3" s="1"/>
  <c r="CQ515" i="3" a="1"/>
  <c r="CQ515" i="3" s="1"/>
  <c r="CK515" i="3" a="1"/>
  <c r="CK515" i="3" s="1"/>
  <c r="CQ514" i="3" a="1"/>
  <c r="CQ514" i="3" s="1"/>
  <c r="CK514" i="3" a="1"/>
  <c r="CK514" i="3" s="1"/>
  <c r="CQ513" i="3" a="1"/>
  <c r="CQ513" i="3" s="1"/>
  <c r="CK513" i="3" a="1"/>
  <c r="CK513" i="3" s="1"/>
  <c r="CQ512" i="3" a="1"/>
  <c r="CQ512" i="3" s="1"/>
  <c r="CK512" i="3" a="1"/>
  <c r="CK512" i="3" s="1"/>
  <c r="CQ511" i="3" a="1"/>
  <c r="CQ511" i="3" s="1"/>
  <c r="CK511" i="3" a="1"/>
  <c r="CK511" i="3" s="1"/>
  <c r="CQ510" i="3" a="1"/>
  <c r="CQ510" i="3" s="1"/>
  <c r="CK510" i="3" a="1"/>
  <c r="CK510" i="3" s="1"/>
  <c r="CQ509" i="3" a="1"/>
  <c r="CQ509" i="3" s="1"/>
  <c r="CK509" i="3" a="1"/>
  <c r="CK509" i="3" s="1"/>
  <c r="CQ508" i="3" a="1"/>
  <c r="CQ508" i="3" s="1"/>
  <c r="CK508" i="3" a="1"/>
  <c r="CK508" i="3" s="1"/>
  <c r="CQ507" i="3" a="1"/>
  <c r="CQ507" i="3" s="1"/>
  <c r="CK507" i="3" a="1"/>
  <c r="CK507" i="3" s="1"/>
  <c r="CQ506" i="3" a="1"/>
  <c r="CQ506" i="3" s="1"/>
  <c r="CK506" i="3" a="1"/>
  <c r="CK506" i="3" s="1"/>
  <c r="CQ505" i="3" a="1"/>
  <c r="CQ505" i="3" s="1"/>
  <c r="CK505" i="3" a="1"/>
  <c r="CK505" i="3" s="1"/>
  <c r="CQ504" i="3" a="1"/>
  <c r="CQ504" i="3" s="1"/>
  <c r="CK504" i="3" a="1"/>
  <c r="CK504" i="3" s="1"/>
  <c r="CQ503" i="3" a="1"/>
  <c r="CQ503" i="3" s="1"/>
  <c r="CK503" i="3" a="1"/>
  <c r="CK503" i="3" s="1"/>
  <c r="CQ502" i="3" a="1"/>
  <c r="CQ502" i="3" s="1"/>
  <c r="CK502" i="3" a="1"/>
  <c r="CK502" i="3" s="1"/>
  <c r="CQ501" i="3" a="1"/>
  <c r="CQ501" i="3" s="1"/>
  <c r="CK501" i="3" a="1"/>
  <c r="CK501" i="3" s="1"/>
  <c r="CQ500" i="3" a="1"/>
  <c r="CQ500" i="3" s="1"/>
  <c r="CK500" i="3" a="1"/>
  <c r="CK500" i="3" s="1"/>
  <c r="CQ499" i="3" a="1"/>
  <c r="CQ499" i="3" s="1"/>
  <c r="CK499" i="3" a="1"/>
  <c r="CK499" i="3" s="1"/>
  <c r="CQ498" i="3" a="1"/>
  <c r="CQ498" i="3" s="1"/>
  <c r="CK498" i="3" a="1"/>
  <c r="CK498" i="3" s="1"/>
  <c r="CQ497" i="3" a="1"/>
  <c r="CQ497" i="3" s="1"/>
  <c r="CK497" i="3" a="1"/>
  <c r="CK497" i="3" s="1"/>
  <c r="CQ496" i="3" a="1"/>
  <c r="CQ496" i="3" s="1"/>
  <c r="CK496" i="3" a="1"/>
  <c r="CK496" i="3" s="1"/>
  <c r="CQ495" i="3" a="1"/>
  <c r="CQ495" i="3" s="1"/>
  <c r="CK495" i="3" a="1"/>
  <c r="CK495" i="3" s="1"/>
  <c r="CQ494" i="3" a="1"/>
  <c r="CQ494" i="3" s="1"/>
  <c r="CK494" i="3" a="1"/>
  <c r="CK494" i="3" s="1"/>
  <c r="CQ493" i="3" a="1"/>
  <c r="CQ493" i="3" s="1"/>
  <c r="CK493" i="3" a="1"/>
  <c r="CK493" i="3" s="1"/>
  <c r="CQ492" i="3" a="1"/>
  <c r="CQ492" i="3" s="1"/>
  <c r="CK492" i="3" a="1"/>
  <c r="CK492" i="3" s="1"/>
  <c r="CQ491" i="3" a="1"/>
  <c r="CQ491" i="3" s="1"/>
  <c r="CK491" i="3" a="1"/>
  <c r="CK491" i="3" s="1"/>
  <c r="CQ490" i="3" a="1"/>
  <c r="CQ490" i="3" s="1"/>
  <c r="CK490" i="3" a="1"/>
  <c r="CK490" i="3" s="1"/>
  <c r="CQ489" i="3" a="1"/>
  <c r="CQ489" i="3" s="1"/>
  <c r="CK489" i="3" a="1"/>
  <c r="CK489" i="3" s="1"/>
  <c r="CQ488" i="3" a="1"/>
  <c r="CQ488" i="3" s="1"/>
  <c r="CK488" i="3" a="1"/>
  <c r="CK488" i="3" s="1"/>
  <c r="CQ487" i="3" a="1"/>
  <c r="CQ487" i="3" s="1"/>
  <c r="CK487" i="3" a="1"/>
  <c r="CK487" i="3" s="1"/>
  <c r="CQ486" i="3" a="1"/>
  <c r="CQ486" i="3" s="1"/>
  <c r="CK486" i="3" a="1"/>
  <c r="CK486" i="3" s="1"/>
  <c r="CQ485" i="3" a="1"/>
  <c r="CQ485" i="3" s="1"/>
  <c r="CK485" i="3" a="1"/>
  <c r="CK485" i="3" s="1"/>
  <c r="CQ484" i="3" a="1"/>
  <c r="CQ484" i="3" s="1"/>
  <c r="CK484" i="3" a="1"/>
  <c r="CK484" i="3" s="1"/>
  <c r="CQ483" i="3" a="1"/>
  <c r="CQ483" i="3" s="1"/>
  <c r="CK483" i="3" a="1"/>
  <c r="CK483" i="3" s="1"/>
  <c r="CQ482" i="3" a="1"/>
  <c r="CQ482" i="3" s="1"/>
  <c r="CK482" i="3" a="1"/>
  <c r="CK482" i="3" s="1"/>
  <c r="CQ481" i="3" a="1"/>
  <c r="CQ481" i="3" s="1"/>
  <c r="CK481" i="3" a="1"/>
  <c r="CK481" i="3" s="1"/>
  <c r="CQ480" i="3" a="1"/>
  <c r="CQ480" i="3" s="1"/>
  <c r="CK480" i="3" a="1"/>
  <c r="CK480" i="3" s="1"/>
  <c r="CQ479" i="3" a="1"/>
  <c r="CQ479" i="3" s="1"/>
  <c r="CK479" i="3" a="1"/>
  <c r="CK479" i="3" s="1"/>
  <c r="CQ478" i="3" a="1"/>
  <c r="CQ478" i="3" s="1"/>
  <c r="CK478" i="3" a="1"/>
  <c r="CK478" i="3" s="1"/>
  <c r="CQ477" i="3" a="1"/>
  <c r="CQ477" i="3" s="1"/>
  <c r="CK477" i="3" a="1"/>
  <c r="CK477" i="3" s="1"/>
  <c r="CQ476" i="3" a="1"/>
  <c r="CQ476" i="3" s="1"/>
  <c r="CK476" i="3" a="1"/>
  <c r="CK476" i="3" s="1"/>
  <c r="CQ475" i="3" a="1"/>
  <c r="CQ475" i="3" s="1"/>
  <c r="CK475" i="3" a="1"/>
  <c r="CK475" i="3" s="1"/>
  <c r="CQ474" i="3" a="1"/>
  <c r="CQ474" i="3" s="1"/>
  <c r="CK474" i="3" a="1"/>
  <c r="CK474" i="3" s="1"/>
  <c r="CQ473" i="3" a="1"/>
  <c r="CQ473" i="3" s="1"/>
  <c r="CK473" i="3" a="1"/>
  <c r="CK473" i="3" s="1"/>
  <c r="CQ472" i="3" a="1"/>
  <c r="CQ472" i="3" s="1"/>
  <c r="CK472" i="3" a="1"/>
  <c r="CK472" i="3" s="1"/>
  <c r="CQ471" i="3" a="1"/>
  <c r="CQ471" i="3" s="1"/>
  <c r="CK471" i="3" a="1"/>
  <c r="CK471" i="3" s="1"/>
  <c r="CQ470" i="3" a="1"/>
  <c r="CQ470" i="3" s="1"/>
  <c r="CK470" i="3" a="1"/>
  <c r="CK470" i="3" s="1"/>
  <c r="CQ469" i="3" a="1"/>
  <c r="CQ469" i="3" s="1"/>
  <c r="CK469" i="3" a="1"/>
  <c r="CK469" i="3" s="1"/>
  <c r="CQ468" i="3" a="1"/>
  <c r="CQ468" i="3" s="1"/>
  <c r="CK468" i="3" a="1"/>
  <c r="CK468" i="3" s="1"/>
  <c r="CQ467" i="3" a="1"/>
  <c r="CQ467" i="3" s="1"/>
  <c r="CK467" i="3" a="1"/>
  <c r="CK467" i="3" s="1"/>
  <c r="CQ466" i="3" a="1"/>
  <c r="CQ466" i="3" s="1"/>
  <c r="CK466" i="3" a="1"/>
  <c r="CK466" i="3" s="1"/>
  <c r="CQ465" i="3" a="1"/>
  <c r="CQ465" i="3" s="1"/>
  <c r="CK465" i="3" a="1"/>
  <c r="CK465" i="3" s="1"/>
  <c r="CQ464" i="3" a="1"/>
  <c r="CQ464" i="3" s="1"/>
  <c r="CK464" i="3" a="1"/>
  <c r="CK464" i="3" s="1"/>
  <c r="CQ463" i="3" a="1"/>
  <c r="CQ463" i="3" s="1"/>
  <c r="CK463" i="3" a="1"/>
  <c r="CK463" i="3" s="1"/>
  <c r="CQ462" i="3" a="1"/>
  <c r="CQ462" i="3" s="1"/>
  <c r="CK462" i="3" a="1"/>
  <c r="CK462" i="3" s="1"/>
  <c r="CQ461" i="3" a="1"/>
  <c r="CQ461" i="3" s="1"/>
  <c r="CK461" i="3" a="1"/>
  <c r="CK461" i="3" s="1"/>
  <c r="CQ460" i="3" a="1"/>
  <c r="CQ460" i="3" s="1"/>
  <c r="CK460" i="3" a="1"/>
  <c r="CK460" i="3" s="1"/>
  <c r="CQ459" i="3" a="1"/>
  <c r="CQ459" i="3" s="1"/>
  <c r="CK459" i="3" a="1"/>
  <c r="CK459" i="3" s="1"/>
  <c r="CQ458" i="3" a="1"/>
  <c r="CQ458" i="3" s="1"/>
  <c r="CK458" i="3" a="1"/>
  <c r="CK458" i="3" s="1"/>
  <c r="CQ457" i="3" a="1"/>
  <c r="CQ457" i="3" s="1"/>
  <c r="CK457" i="3" a="1"/>
  <c r="CK457" i="3" s="1"/>
  <c r="CQ456" i="3"/>
  <c r="CQ456" i="3" a="1"/>
  <c r="CK456" i="3" a="1"/>
  <c r="CK456" i="3" s="1"/>
  <c r="CQ455" i="3" a="1"/>
  <c r="CQ455" i="3" s="1"/>
  <c r="CK455" i="3" a="1"/>
  <c r="CK455" i="3" s="1"/>
  <c r="CQ454" i="3" a="1"/>
  <c r="CQ454" i="3" s="1"/>
  <c r="CK454" i="3" a="1"/>
  <c r="CK454" i="3" s="1"/>
  <c r="CQ453" i="3" a="1"/>
  <c r="CQ453" i="3" s="1"/>
  <c r="CK453" i="3" a="1"/>
  <c r="CK453" i="3" s="1"/>
  <c r="CQ452" i="3" a="1"/>
  <c r="CQ452" i="3" s="1"/>
  <c r="CK452" i="3" a="1"/>
  <c r="CK452" i="3" s="1"/>
  <c r="CQ451" i="3" a="1"/>
  <c r="CQ451" i="3" s="1"/>
  <c r="CK451" i="3" a="1"/>
  <c r="CK451" i="3" s="1"/>
  <c r="CQ450" i="3" a="1"/>
  <c r="CQ450" i="3" s="1"/>
  <c r="CK450" i="3" a="1"/>
  <c r="CK450" i="3" s="1"/>
  <c r="CQ449" i="3" a="1"/>
  <c r="CQ449" i="3" s="1"/>
  <c r="CK449" i="3" a="1"/>
  <c r="CK449" i="3" s="1"/>
  <c r="CQ448" i="3" a="1"/>
  <c r="CQ448" i="3" s="1"/>
  <c r="CK448" i="3"/>
  <c r="CK448" i="3" a="1"/>
  <c r="CQ447" i="3"/>
  <c r="CQ447" i="3" a="1"/>
  <c r="CK447" i="3" a="1"/>
  <c r="CK447" i="3" s="1"/>
  <c r="CQ446" i="3" a="1"/>
  <c r="CQ446" i="3" s="1"/>
  <c r="CK446" i="3" a="1"/>
  <c r="CK446" i="3" s="1"/>
  <c r="CQ445" i="3" a="1"/>
  <c r="CQ445" i="3" s="1"/>
  <c r="CK445" i="3" a="1"/>
  <c r="CK445" i="3" s="1"/>
  <c r="CQ444" i="3" a="1"/>
  <c r="CQ444" i="3" s="1"/>
  <c r="CK444" i="3" a="1"/>
  <c r="CK444" i="3" s="1"/>
  <c r="CQ443" i="3" a="1"/>
  <c r="CQ443" i="3" s="1"/>
  <c r="CK443" i="3" a="1"/>
  <c r="CK443" i="3" s="1"/>
  <c r="CQ442" i="3" a="1"/>
  <c r="CQ442" i="3" s="1"/>
  <c r="CK442" i="3" a="1"/>
  <c r="CK442" i="3" s="1"/>
  <c r="CQ441" i="3" a="1"/>
  <c r="CQ441" i="3" s="1"/>
  <c r="CK441" i="3" a="1"/>
  <c r="CK441" i="3" s="1"/>
  <c r="CQ440" i="3" a="1"/>
  <c r="CQ440" i="3" s="1"/>
  <c r="CK440" i="3" a="1"/>
  <c r="CK440" i="3" s="1"/>
  <c r="CQ439" i="3" a="1"/>
  <c r="CQ439" i="3" s="1"/>
  <c r="CK439" i="3"/>
  <c r="CK439" i="3" a="1"/>
  <c r="CQ438" i="3" a="1"/>
  <c r="CQ438" i="3" s="1"/>
  <c r="CK438" i="3" a="1"/>
  <c r="CK438" i="3" s="1"/>
  <c r="CQ437" i="3" a="1"/>
  <c r="CQ437" i="3" s="1"/>
  <c r="CK437" i="3" a="1"/>
  <c r="CK437" i="3" s="1"/>
  <c r="CQ436" i="3" a="1"/>
  <c r="CQ436" i="3" s="1"/>
  <c r="CK436" i="3" a="1"/>
  <c r="CK436" i="3" s="1"/>
  <c r="CQ435" i="3" a="1"/>
  <c r="CQ435" i="3" s="1"/>
  <c r="CK435" i="3" a="1"/>
  <c r="CK435" i="3" s="1"/>
  <c r="CQ434" i="3" a="1"/>
  <c r="CQ434" i="3" s="1"/>
  <c r="CK434" i="3" a="1"/>
  <c r="CK434" i="3" s="1"/>
  <c r="CQ433" i="3" a="1"/>
  <c r="CQ433" i="3" s="1"/>
  <c r="CK433" i="3" a="1"/>
  <c r="CK433" i="3" s="1"/>
  <c r="CQ432" i="3" a="1"/>
  <c r="CQ432" i="3" s="1"/>
  <c r="CK432" i="3" a="1"/>
  <c r="CK432" i="3" s="1"/>
  <c r="CQ431" i="3" a="1"/>
  <c r="CQ431" i="3" s="1"/>
  <c r="CK431" i="3" a="1"/>
  <c r="CK431" i="3" s="1"/>
  <c r="CQ430" i="3" a="1"/>
  <c r="CQ430" i="3" s="1"/>
  <c r="CK430" i="3" a="1"/>
  <c r="CK430" i="3" s="1"/>
  <c r="CQ429" i="3" a="1"/>
  <c r="CQ429" i="3" s="1"/>
  <c r="CK429" i="3" a="1"/>
  <c r="CK429" i="3" s="1"/>
  <c r="CQ428" i="3" a="1"/>
  <c r="CQ428" i="3" s="1"/>
  <c r="CK428" i="3" a="1"/>
  <c r="CK428" i="3" s="1"/>
  <c r="CQ427" i="3" a="1"/>
  <c r="CQ427" i="3" s="1"/>
  <c r="CK427" i="3" a="1"/>
  <c r="CK427" i="3" s="1"/>
  <c r="CQ426" i="3" a="1"/>
  <c r="CQ426" i="3" s="1"/>
  <c r="CK426" i="3" a="1"/>
  <c r="CK426" i="3" s="1"/>
  <c r="CQ425" i="3" a="1"/>
  <c r="CQ425" i="3" s="1"/>
  <c r="CK425" i="3" a="1"/>
  <c r="CK425" i="3" s="1"/>
  <c r="CQ424" i="3" a="1"/>
  <c r="CQ424" i="3" s="1"/>
  <c r="CK424" i="3" a="1"/>
  <c r="CK424" i="3" s="1"/>
  <c r="CQ423" i="3" a="1"/>
  <c r="CQ423" i="3" s="1"/>
  <c r="CK423" i="3" a="1"/>
  <c r="CK423" i="3" s="1"/>
  <c r="CQ422" i="3" a="1"/>
  <c r="CQ422" i="3" s="1"/>
  <c r="CK422" i="3" a="1"/>
  <c r="CK422" i="3" s="1"/>
  <c r="CQ421" i="3" a="1"/>
  <c r="CQ421" i="3" s="1"/>
  <c r="CK421" i="3" a="1"/>
  <c r="CK421" i="3" s="1"/>
  <c r="CQ420" i="3" a="1"/>
  <c r="CQ420" i="3" s="1"/>
  <c r="CK420" i="3" a="1"/>
  <c r="CK420" i="3" s="1"/>
  <c r="CQ419" i="3" a="1"/>
  <c r="CQ419" i="3" s="1"/>
  <c r="CK419" i="3" a="1"/>
  <c r="CK419" i="3" s="1"/>
  <c r="CQ418" i="3" a="1"/>
  <c r="CQ418" i="3" s="1"/>
  <c r="CK418" i="3" a="1"/>
  <c r="CK418" i="3" s="1"/>
  <c r="CQ417" i="3" a="1"/>
  <c r="CQ417" i="3" s="1"/>
  <c r="CK417" i="3" a="1"/>
  <c r="CK417" i="3" s="1"/>
  <c r="CQ416" i="3" a="1"/>
  <c r="CQ416" i="3" s="1"/>
  <c r="CK416" i="3" a="1"/>
  <c r="CK416" i="3" s="1"/>
  <c r="CQ415" i="3" a="1"/>
  <c r="CQ415" i="3" s="1"/>
  <c r="CK415" i="3" a="1"/>
  <c r="CK415" i="3" s="1"/>
  <c r="CQ414" i="3" a="1"/>
  <c r="CQ414" i="3" s="1"/>
  <c r="CK414" i="3" a="1"/>
  <c r="CK414" i="3" s="1"/>
  <c r="CQ413" i="3" a="1"/>
  <c r="CQ413" i="3" s="1"/>
  <c r="CK413" i="3" a="1"/>
  <c r="CK413" i="3" s="1"/>
  <c r="CQ412" i="3" a="1"/>
  <c r="CQ412" i="3" s="1"/>
  <c r="CK412" i="3" a="1"/>
  <c r="CK412" i="3" s="1"/>
  <c r="CQ411" i="3" a="1"/>
  <c r="CQ411" i="3" s="1"/>
  <c r="CK411" i="3" a="1"/>
  <c r="CK411" i="3" s="1"/>
  <c r="CQ410" i="3" a="1"/>
  <c r="CQ410" i="3" s="1"/>
  <c r="CK410" i="3" a="1"/>
  <c r="CK410" i="3" s="1"/>
  <c r="CQ409" i="3" a="1"/>
  <c r="CQ409" i="3" s="1"/>
  <c r="CK409" i="3" a="1"/>
  <c r="CK409" i="3" s="1"/>
  <c r="CQ408" i="3" a="1"/>
  <c r="CQ408" i="3" s="1"/>
  <c r="CK408" i="3" a="1"/>
  <c r="CK408" i="3" s="1"/>
  <c r="CQ407" i="3" a="1"/>
  <c r="CQ407" i="3" s="1"/>
  <c r="CK407" i="3" a="1"/>
  <c r="CK407" i="3" s="1"/>
  <c r="CQ406" i="3" a="1"/>
  <c r="CQ406" i="3" s="1"/>
  <c r="CK406" i="3" a="1"/>
  <c r="CK406" i="3" s="1"/>
  <c r="CQ405" i="3" a="1"/>
  <c r="CQ405" i="3" s="1"/>
  <c r="CK405" i="3" a="1"/>
  <c r="CK405" i="3" s="1"/>
  <c r="CQ404" i="3" a="1"/>
  <c r="CQ404" i="3" s="1"/>
  <c r="CK404" i="3" a="1"/>
  <c r="CK404" i="3" s="1"/>
  <c r="CQ403" i="3" a="1"/>
  <c r="CQ403" i="3" s="1"/>
  <c r="CK403" i="3" a="1"/>
  <c r="CK403" i="3" s="1"/>
  <c r="CQ402" i="3" a="1"/>
  <c r="CQ402" i="3" s="1"/>
  <c r="CK402" i="3" a="1"/>
  <c r="CK402" i="3" s="1"/>
  <c r="CQ401" i="3" a="1"/>
  <c r="CQ401" i="3" s="1"/>
  <c r="CK401" i="3" a="1"/>
  <c r="CK401" i="3" s="1"/>
  <c r="CQ400" i="3" a="1"/>
  <c r="CQ400" i="3" s="1"/>
  <c r="CK400" i="3" a="1"/>
  <c r="CK400" i="3" s="1"/>
  <c r="CQ399" i="3" a="1"/>
  <c r="CQ399" i="3" s="1"/>
  <c r="CK399" i="3" a="1"/>
  <c r="CK399" i="3" s="1"/>
  <c r="CQ398" i="3" a="1"/>
  <c r="CQ398" i="3" s="1"/>
  <c r="CK398" i="3" a="1"/>
  <c r="CK398" i="3" s="1"/>
  <c r="CQ397" i="3" a="1"/>
  <c r="CQ397" i="3" s="1"/>
  <c r="CK397" i="3" a="1"/>
  <c r="CK397" i="3" s="1"/>
  <c r="CQ396" i="3" a="1"/>
  <c r="CQ396" i="3" s="1"/>
  <c r="CK396" i="3" a="1"/>
  <c r="CK396" i="3" s="1"/>
  <c r="CQ395" i="3" a="1"/>
  <c r="CQ395" i="3" s="1"/>
  <c r="CK395" i="3" a="1"/>
  <c r="CK395" i="3" s="1"/>
  <c r="CQ394" i="3" a="1"/>
  <c r="CQ394" i="3" s="1"/>
  <c r="CK394" i="3" a="1"/>
  <c r="CK394" i="3" s="1"/>
  <c r="CQ393" i="3" a="1"/>
  <c r="CQ393" i="3" s="1"/>
  <c r="CK393" i="3" a="1"/>
  <c r="CK393" i="3" s="1"/>
  <c r="CQ392" i="3" a="1"/>
  <c r="CQ392" i="3" s="1"/>
  <c r="CK392" i="3" a="1"/>
  <c r="CK392" i="3" s="1"/>
  <c r="CQ391" i="3" a="1"/>
  <c r="CQ391" i="3" s="1"/>
  <c r="CK391" i="3" a="1"/>
  <c r="CK391" i="3" s="1"/>
  <c r="CQ390" i="3" a="1"/>
  <c r="CQ390" i="3" s="1"/>
  <c r="CK390" i="3" a="1"/>
  <c r="CK390" i="3" s="1"/>
  <c r="CQ389" i="3" a="1"/>
  <c r="CQ389" i="3" s="1"/>
  <c r="CK389" i="3" a="1"/>
  <c r="CK389" i="3" s="1"/>
  <c r="CQ388" i="3" a="1"/>
  <c r="CQ388" i="3" s="1"/>
  <c r="CK388" i="3" a="1"/>
  <c r="CK388" i="3" s="1"/>
  <c r="CQ387" i="3" a="1"/>
  <c r="CQ387" i="3" s="1"/>
  <c r="CK387" i="3" a="1"/>
  <c r="CK387" i="3" s="1"/>
  <c r="CQ386" i="3" a="1"/>
  <c r="CQ386" i="3" s="1"/>
  <c r="CK386" i="3" a="1"/>
  <c r="CK386" i="3" s="1"/>
  <c r="CQ385" i="3" a="1"/>
  <c r="CQ385" i="3" s="1"/>
  <c r="CK385" i="3" a="1"/>
  <c r="CK385" i="3" s="1"/>
  <c r="CQ384" i="3" a="1"/>
  <c r="CQ384" i="3" s="1"/>
  <c r="CK384" i="3" a="1"/>
  <c r="CK384" i="3" s="1"/>
  <c r="CQ383" i="3" a="1"/>
  <c r="CQ383" i="3" s="1"/>
  <c r="CK383" i="3" a="1"/>
  <c r="CK383" i="3" s="1"/>
  <c r="CQ382" i="3" a="1"/>
  <c r="CQ382" i="3" s="1"/>
  <c r="CK382" i="3" a="1"/>
  <c r="CK382" i="3" s="1"/>
  <c r="CQ381" i="3" a="1"/>
  <c r="CQ381" i="3" s="1"/>
  <c r="CK381" i="3" a="1"/>
  <c r="CK381" i="3" s="1"/>
  <c r="CQ380" i="3" a="1"/>
  <c r="CQ380" i="3" s="1"/>
  <c r="CK380" i="3" a="1"/>
  <c r="CK380" i="3" s="1"/>
  <c r="CQ379" i="3" a="1"/>
  <c r="CQ379" i="3" s="1"/>
  <c r="CK379" i="3" a="1"/>
  <c r="CK379" i="3" s="1"/>
  <c r="CQ378" i="3" a="1"/>
  <c r="CQ378" i="3" s="1"/>
  <c r="CK378" i="3" a="1"/>
  <c r="CK378" i="3" s="1"/>
  <c r="CQ377" i="3" a="1"/>
  <c r="CQ377" i="3" s="1"/>
  <c r="CK377" i="3" a="1"/>
  <c r="CK377" i="3" s="1"/>
  <c r="CQ376" i="3" a="1"/>
  <c r="CQ376" i="3" s="1"/>
  <c r="CK376" i="3" a="1"/>
  <c r="CK376" i="3" s="1"/>
  <c r="CQ375" i="3" a="1"/>
  <c r="CQ375" i="3" s="1"/>
  <c r="CK375" i="3" a="1"/>
  <c r="CK375" i="3" s="1"/>
  <c r="CQ374" i="3" a="1"/>
  <c r="CQ374" i="3" s="1"/>
  <c r="CK374" i="3" a="1"/>
  <c r="CK374" i="3" s="1"/>
  <c r="CQ373" i="3" a="1"/>
  <c r="CQ373" i="3" s="1"/>
  <c r="CK373" i="3" a="1"/>
  <c r="CK373" i="3" s="1"/>
  <c r="CQ372" i="3" a="1"/>
  <c r="CQ372" i="3" s="1"/>
  <c r="CK372" i="3" a="1"/>
  <c r="CK372" i="3" s="1"/>
  <c r="CQ371" i="3" a="1"/>
  <c r="CQ371" i="3" s="1"/>
  <c r="CK371" i="3" a="1"/>
  <c r="CK371" i="3" s="1"/>
  <c r="CQ370" i="3" a="1"/>
  <c r="CQ370" i="3" s="1"/>
  <c r="CK370" i="3" a="1"/>
  <c r="CK370" i="3" s="1"/>
  <c r="CQ369" i="3" a="1"/>
  <c r="CQ369" i="3" s="1"/>
  <c r="CK369" i="3" a="1"/>
  <c r="CK369" i="3" s="1"/>
  <c r="CQ368" i="3" a="1"/>
  <c r="CQ368" i="3" s="1"/>
  <c r="CK368" i="3" a="1"/>
  <c r="CK368" i="3" s="1"/>
  <c r="CQ367" i="3" a="1"/>
  <c r="CQ367" i="3" s="1"/>
  <c r="CK367" i="3" a="1"/>
  <c r="CK367" i="3" s="1"/>
  <c r="CQ366" i="3" a="1"/>
  <c r="CQ366" i="3" s="1"/>
  <c r="CK366" i="3" a="1"/>
  <c r="CK366" i="3" s="1"/>
  <c r="CQ365" i="3" a="1"/>
  <c r="CQ365" i="3" s="1"/>
  <c r="CK365" i="3" a="1"/>
  <c r="CK365" i="3" s="1"/>
  <c r="CQ364" i="3" a="1"/>
  <c r="CQ364" i="3" s="1"/>
  <c r="CK364" i="3" a="1"/>
  <c r="CK364" i="3" s="1"/>
  <c r="CQ363" i="3" a="1"/>
  <c r="CQ363" i="3" s="1"/>
  <c r="CK363" i="3" a="1"/>
  <c r="CK363" i="3" s="1"/>
  <c r="CQ362" i="3" a="1"/>
  <c r="CQ362" i="3" s="1"/>
  <c r="CK362" i="3" a="1"/>
  <c r="CK362" i="3" s="1"/>
  <c r="CQ361" i="3" a="1"/>
  <c r="CQ361" i="3" s="1"/>
  <c r="CK361" i="3" a="1"/>
  <c r="CK361" i="3" s="1"/>
  <c r="CQ360" i="3" a="1"/>
  <c r="CQ360" i="3" s="1"/>
  <c r="CK360" i="3" a="1"/>
  <c r="CK360" i="3" s="1"/>
  <c r="CQ359" i="3" a="1"/>
  <c r="CQ359" i="3" s="1"/>
  <c r="CK359" i="3" a="1"/>
  <c r="CK359" i="3" s="1"/>
  <c r="CQ358" i="3" a="1"/>
  <c r="CQ358" i="3" s="1"/>
  <c r="CK358" i="3" a="1"/>
  <c r="CK358" i="3" s="1"/>
  <c r="CQ357" i="3" a="1"/>
  <c r="CQ357" i="3" s="1"/>
  <c r="CK357" i="3" a="1"/>
  <c r="CK357" i="3" s="1"/>
  <c r="CQ356" i="3" a="1"/>
  <c r="CQ356" i="3" s="1"/>
  <c r="CK356" i="3" a="1"/>
  <c r="CK356" i="3" s="1"/>
  <c r="CQ355" i="3" a="1"/>
  <c r="CQ355" i="3" s="1"/>
  <c r="CK355" i="3" a="1"/>
  <c r="CK355" i="3" s="1"/>
  <c r="CQ354" i="3" a="1"/>
  <c r="CQ354" i="3" s="1"/>
  <c r="CK354" i="3" a="1"/>
  <c r="CK354" i="3" s="1"/>
  <c r="CQ353" i="3" a="1"/>
  <c r="CQ353" i="3" s="1"/>
  <c r="CK353" i="3" a="1"/>
  <c r="CK353" i="3" s="1"/>
  <c r="CQ352" i="3" a="1"/>
  <c r="CQ352" i="3" s="1"/>
  <c r="CK352" i="3" a="1"/>
  <c r="CK352" i="3" s="1"/>
  <c r="CQ351" i="3" a="1"/>
  <c r="CQ351" i="3" s="1"/>
  <c r="CK351" i="3" a="1"/>
  <c r="CK351" i="3" s="1"/>
  <c r="CQ350" i="3" a="1"/>
  <c r="CQ350" i="3" s="1"/>
  <c r="CK350" i="3" a="1"/>
  <c r="CK350" i="3" s="1"/>
  <c r="CQ349" i="3" a="1"/>
  <c r="CQ349" i="3" s="1"/>
  <c r="CK349" i="3" a="1"/>
  <c r="CK349" i="3" s="1"/>
  <c r="CQ348" i="3" a="1"/>
  <c r="CQ348" i="3" s="1"/>
  <c r="CK348" i="3" a="1"/>
  <c r="CK348" i="3" s="1"/>
  <c r="CQ347" i="3" a="1"/>
  <c r="CQ347" i="3" s="1"/>
  <c r="CK347" i="3" a="1"/>
  <c r="CK347" i="3" s="1"/>
  <c r="CQ346" i="3" a="1"/>
  <c r="CQ346" i="3" s="1"/>
  <c r="CK346" i="3" a="1"/>
  <c r="CK346" i="3" s="1"/>
  <c r="CQ345" i="3" a="1"/>
  <c r="CQ345" i="3" s="1"/>
  <c r="CK345" i="3" a="1"/>
  <c r="CK345" i="3" s="1"/>
  <c r="CQ344" i="3" a="1"/>
  <c r="CQ344" i="3" s="1"/>
  <c r="CK344" i="3" a="1"/>
  <c r="CK344" i="3" s="1"/>
  <c r="CQ343" i="3" a="1"/>
  <c r="CQ343" i="3" s="1"/>
  <c r="CK343" i="3" a="1"/>
  <c r="CK343" i="3" s="1"/>
  <c r="CQ342" i="3" a="1"/>
  <c r="CQ342" i="3" s="1"/>
  <c r="CK342" i="3" a="1"/>
  <c r="CK342" i="3" s="1"/>
  <c r="CQ341" i="3" a="1"/>
  <c r="CQ341" i="3" s="1"/>
  <c r="CK341" i="3" a="1"/>
  <c r="CK341" i="3" s="1"/>
  <c r="CQ340" i="3" a="1"/>
  <c r="CQ340" i="3" s="1"/>
  <c r="CK340" i="3" a="1"/>
  <c r="CK340" i="3" s="1"/>
  <c r="CQ339" i="3" a="1"/>
  <c r="CQ339" i="3" s="1"/>
  <c r="CK339" i="3" a="1"/>
  <c r="CK339" i="3" s="1"/>
  <c r="CQ338" i="3" a="1"/>
  <c r="CQ338" i="3" s="1"/>
  <c r="CK338" i="3" a="1"/>
  <c r="CK338" i="3" s="1"/>
  <c r="CQ337" i="3" a="1"/>
  <c r="CQ337" i="3" s="1"/>
  <c r="CK337" i="3" a="1"/>
  <c r="CK337" i="3" s="1"/>
  <c r="CQ336" i="3" a="1"/>
  <c r="CQ336" i="3" s="1"/>
  <c r="CK336" i="3" a="1"/>
  <c r="CK336" i="3" s="1"/>
  <c r="CQ335" i="3" a="1"/>
  <c r="CQ335" i="3" s="1"/>
  <c r="CK335" i="3" a="1"/>
  <c r="CK335" i="3" s="1"/>
  <c r="CQ334" i="3" a="1"/>
  <c r="CQ334" i="3" s="1"/>
  <c r="CK334" i="3" a="1"/>
  <c r="CK334" i="3" s="1"/>
  <c r="CQ333" i="3" a="1"/>
  <c r="CQ333" i="3" s="1"/>
  <c r="CK333" i="3" a="1"/>
  <c r="CK333" i="3" s="1"/>
  <c r="CQ332" i="3" a="1"/>
  <c r="CQ332" i="3" s="1"/>
  <c r="CK332" i="3" a="1"/>
  <c r="CK332" i="3" s="1"/>
  <c r="CQ331" i="3" a="1"/>
  <c r="CQ331" i="3" s="1"/>
  <c r="CK331" i="3" a="1"/>
  <c r="CK331" i="3" s="1"/>
  <c r="CQ330" i="3" a="1"/>
  <c r="CQ330" i="3" s="1"/>
  <c r="CK330" i="3" a="1"/>
  <c r="CK330" i="3" s="1"/>
  <c r="CQ329" i="3" a="1"/>
  <c r="CQ329" i="3" s="1"/>
  <c r="CK329" i="3" a="1"/>
  <c r="CK329" i="3" s="1"/>
  <c r="CQ328" i="3" a="1"/>
  <c r="CQ328" i="3" s="1"/>
  <c r="CK328" i="3" a="1"/>
  <c r="CK328" i="3" s="1"/>
  <c r="CQ327" i="3" a="1"/>
  <c r="CQ327" i="3" s="1"/>
  <c r="CK327" i="3" a="1"/>
  <c r="CK327" i="3" s="1"/>
  <c r="CQ326" i="3" a="1"/>
  <c r="CQ326" i="3" s="1"/>
  <c r="CK326" i="3" a="1"/>
  <c r="CK326" i="3" s="1"/>
  <c r="CQ325" i="3" a="1"/>
  <c r="CQ325" i="3" s="1"/>
  <c r="CK325" i="3" a="1"/>
  <c r="CK325" i="3" s="1"/>
  <c r="CQ324" i="3" a="1"/>
  <c r="CQ324" i="3" s="1"/>
  <c r="CK324" i="3" a="1"/>
  <c r="CK324" i="3" s="1"/>
  <c r="CQ323" i="3" a="1"/>
  <c r="CQ323" i="3" s="1"/>
  <c r="CK323" i="3" a="1"/>
  <c r="CK323" i="3" s="1"/>
  <c r="CQ322" i="3" a="1"/>
  <c r="CQ322" i="3" s="1"/>
  <c r="CK322" i="3" a="1"/>
  <c r="CK322" i="3" s="1"/>
  <c r="CQ321" i="3" a="1"/>
  <c r="CQ321" i="3" s="1"/>
  <c r="CK321" i="3" a="1"/>
  <c r="CK321" i="3" s="1"/>
  <c r="CQ320" i="3" a="1"/>
  <c r="CQ320" i="3" s="1"/>
  <c r="CK320" i="3" a="1"/>
  <c r="CK320" i="3" s="1"/>
  <c r="CQ319" i="3" a="1"/>
  <c r="CQ319" i="3" s="1"/>
  <c r="CK319" i="3" a="1"/>
  <c r="CK319" i="3" s="1"/>
  <c r="CQ318" i="3" a="1"/>
  <c r="CQ318" i="3" s="1"/>
  <c r="CK318" i="3" a="1"/>
  <c r="CK318" i="3" s="1"/>
  <c r="CQ317" i="3" a="1"/>
  <c r="CQ317" i="3" s="1"/>
  <c r="CK317" i="3" a="1"/>
  <c r="CK317" i="3" s="1"/>
  <c r="CQ316" i="3" a="1"/>
  <c r="CQ316" i="3" s="1"/>
  <c r="CK316" i="3" a="1"/>
  <c r="CK316" i="3" s="1"/>
  <c r="CQ315" i="3" a="1"/>
  <c r="CQ315" i="3" s="1"/>
  <c r="CK315" i="3" a="1"/>
  <c r="CK315" i="3" s="1"/>
  <c r="CQ314" i="3" a="1"/>
  <c r="CQ314" i="3" s="1"/>
  <c r="CK314" i="3" a="1"/>
  <c r="CK314" i="3" s="1"/>
  <c r="CQ313" i="3" a="1"/>
  <c r="CQ313" i="3" s="1"/>
  <c r="CK313" i="3" a="1"/>
  <c r="CK313" i="3" s="1"/>
  <c r="CQ312" i="3" a="1"/>
  <c r="CQ312" i="3" s="1"/>
  <c r="CK312" i="3" a="1"/>
  <c r="CK312" i="3" s="1"/>
  <c r="CQ311" i="3" a="1"/>
  <c r="CQ311" i="3" s="1"/>
  <c r="CK311" i="3" a="1"/>
  <c r="CK311" i="3" s="1"/>
  <c r="CQ310" i="3" a="1"/>
  <c r="CQ310" i="3" s="1"/>
  <c r="CK310" i="3" a="1"/>
  <c r="CK310" i="3" s="1"/>
  <c r="CQ309" i="3" a="1"/>
  <c r="CQ309" i="3" s="1"/>
  <c r="CK309" i="3" a="1"/>
  <c r="CK309" i="3" s="1"/>
  <c r="CQ308" i="3" a="1"/>
  <c r="CQ308" i="3" s="1"/>
  <c r="CK308" i="3" a="1"/>
  <c r="CK308" i="3" s="1"/>
  <c r="CQ307" i="3" a="1"/>
  <c r="CQ307" i="3" s="1"/>
  <c r="CK307" i="3" a="1"/>
  <c r="CK307" i="3" s="1"/>
  <c r="CQ306" i="3" a="1"/>
  <c r="CQ306" i="3" s="1"/>
  <c r="CK306" i="3" a="1"/>
  <c r="CK306" i="3" s="1"/>
  <c r="CQ305" i="3" a="1"/>
  <c r="CQ305" i="3" s="1"/>
  <c r="CK305" i="3" a="1"/>
  <c r="CK305" i="3" s="1"/>
  <c r="CQ304" i="3" a="1"/>
  <c r="CQ304" i="3" s="1"/>
  <c r="CK304" i="3" a="1"/>
  <c r="CK304" i="3" s="1"/>
  <c r="CQ303" i="3" a="1"/>
  <c r="CQ303" i="3" s="1"/>
  <c r="CK303" i="3" a="1"/>
  <c r="CK303" i="3" s="1"/>
  <c r="CQ302" i="3" a="1"/>
  <c r="CQ302" i="3" s="1"/>
  <c r="CK302" i="3" a="1"/>
  <c r="CK302" i="3" s="1"/>
  <c r="CQ301" i="3" a="1"/>
  <c r="CQ301" i="3" s="1"/>
  <c r="CK301" i="3" a="1"/>
  <c r="CK301" i="3" s="1"/>
  <c r="CQ300" i="3" a="1"/>
  <c r="CQ300" i="3" s="1"/>
  <c r="CK300" i="3" a="1"/>
  <c r="CK300" i="3" s="1"/>
  <c r="CQ299" i="3" a="1"/>
  <c r="CQ299" i="3" s="1"/>
  <c r="CK299" i="3" a="1"/>
  <c r="CK299" i="3" s="1"/>
  <c r="CQ298" i="3" a="1"/>
  <c r="CQ298" i="3" s="1"/>
  <c r="CK298" i="3" a="1"/>
  <c r="CK298" i="3" s="1"/>
  <c r="CQ297" i="3" a="1"/>
  <c r="CQ297" i="3" s="1"/>
  <c r="CK297" i="3" a="1"/>
  <c r="CK297" i="3" s="1"/>
  <c r="CQ296" i="3" a="1"/>
  <c r="CQ296" i="3" s="1"/>
  <c r="CK296" i="3" a="1"/>
  <c r="CK296" i="3" s="1"/>
  <c r="CQ295" i="3" a="1"/>
  <c r="CQ295" i="3" s="1"/>
  <c r="CK295" i="3" a="1"/>
  <c r="CK295" i="3" s="1"/>
  <c r="CQ294" i="3" a="1"/>
  <c r="CQ294" i="3" s="1"/>
  <c r="CK294" i="3" a="1"/>
  <c r="CK294" i="3" s="1"/>
  <c r="CQ293" i="3" a="1"/>
  <c r="CQ293" i="3" s="1"/>
  <c r="CK293" i="3" a="1"/>
  <c r="CK293" i="3" s="1"/>
  <c r="CQ292" i="3" a="1"/>
  <c r="CQ292" i="3" s="1"/>
  <c r="CK292" i="3" a="1"/>
  <c r="CK292" i="3" s="1"/>
  <c r="CQ291" i="3" a="1"/>
  <c r="CQ291" i="3" s="1"/>
  <c r="CK291" i="3" a="1"/>
  <c r="CK291" i="3" s="1"/>
  <c r="CQ290" i="3" a="1"/>
  <c r="CQ290" i="3" s="1"/>
  <c r="CK290" i="3" a="1"/>
  <c r="CK290" i="3" s="1"/>
  <c r="CQ289" i="3" a="1"/>
  <c r="CQ289" i="3" s="1"/>
  <c r="CK289" i="3" a="1"/>
  <c r="CK289" i="3" s="1"/>
  <c r="CQ288" i="3" a="1"/>
  <c r="CQ288" i="3" s="1"/>
  <c r="CK288" i="3" a="1"/>
  <c r="CK288" i="3" s="1"/>
  <c r="CQ287" i="3" a="1"/>
  <c r="CQ287" i="3" s="1"/>
  <c r="CK287" i="3" a="1"/>
  <c r="CK287" i="3" s="1"/>
  <c r="CQ286" i="3" a="1"/>
  <c r="CQ286" i="3" s="1"/>
  <c r="CK286" i="3" a="1"/>
  <c r="CK286" i="3" s="1"/>
  <c r="CQ285" i="3" a="1"/>
  <c r="CQ285" i="3" s="1"/>
  <c r="CK285" i="3" a="1"/>
  <c r="CK285" i="3" s="1"/>
  <c r="CQ284" i="3" a="1"/>
  <c r="CQ284" i="3" s="1"/>
  <c r="CK284" i="3" a="1"/>
  <c r="CK284" i="3" s="1"/>
  <c r="CQ283" i="3" a="1"/>
  <c r="CQ283" i="3" s="1"/>
  <c r="CK283" i="3" a="1"/>
  <c r="CK283" i="3" s="1"/>
  <c r="CQ282" i="3" a="1"/>
  <c r="CQ282" i="3" s="1"/>
  <c r="CK282" i="3" a="1"/>
  <c r="CK282" i="3" s="1"/>
  <c r="CQ281" i="3" a="1"/>
  <c r="CQ281" i="3" s="1"/>
  <c r="CK281" i="3" a="1"/>
  <c r="CK281" i="3" s="1"/>
  <c r="CQ280" i="3" a="1"/>
  <c r="CQ280" i="3" s="1"/>
  <c r="CK280" i="3" a="1"/>
  <c r="CK280" i="3" s="1"/>
  <c r="CQ279" i="3" a="1"/>
  <c r="CQ279" i="3" s="1"/>
  <c r="CK279" i="3" a="1"/>
  <c r="CK279" i="3" s="1"/>
  <c r="CQ278" i="3" a="1"/>
  <c r="CQ278" i="3" s="1"/>
  <c r="CK278" i="3" a="1"/>
  <c r="CK278" i="3" s="1"/>
  <c r="CQ277" i="3" a="1"/>
  <c r="CQ277" i="3" s="1"/>
  <c r="CK277" i="3" a="1"/>
  <c r="CK277" i="3" s="1"/>
  <c r="CQ276" i="3" a="1"/>
  <c r="CQ276" i="3" s="1"/>
  <c r="CK276" i="3" a="1"/>
  <c r="CK276" i="3" s="1"/>
  <c r="CQ275" i="3" a="1"/>
  <c r="CQ275" i="3" s="1"/>
  <c r="CK275" i="3" a="1"/>
  <c r="CK275" i="3" s="1"/>
  <c r="CQ274" i="3" a="1"/>
  <c r="CQ274" i="3" s="1"/>
  <c r="CK274" i="3" a="1"/>
  <c r="CK274" i="3" s="1"/>
  <c r="CQ273" i="3" a="1"/>
  <c r="CQ273" i="3" s="1"/>
  <c r="CK273" i="3" a="1"/>
  <c r="CK273" i="3" s="1"/>
  <c r="CQ272" i="3" a="1"/>
  <c r="CQ272" i="3" s="1"/>
  <c r="CK272" i="3" a="1"/>
  <c r="CK272" i="3" s="1"/>
  <c r="CQ271" i="3" a="1"/>
  <c r="CQ271" i="3" s="1"/>
  <c r="CK271" i="3" a="1"/>
  <c r="CK271" i="3" s="1"/>
  <c r="CQ270" i="3" a="1"/>
  <c r="CQ270" i="3" s="1"/>
  <c r="CK270" i="3" a="1"/>
  <c r="CK270" i="3" s="1"/>
  <c r="CQ269" i="3" a="1"/>
  <c r="CQ269" i="3" s="1"/>
  <c r="CK269" i="3" a="1"/>
  <c r="CK269" i="3" s="1"/>
  <c r="CQ268" i="3" a="1"/>
  <c r="CQ268" i="3" s="1"/>
  <c r="CK268" i="3" a="1"/>
  <c r="CK268" i="3" s="1"/>
  <c r="CQ267" i="3" a="1"/>
  <c r="CQ267" i="3" s="1"/>
  <c r="CK267" i="3" a="1"/>
  <c r="CK267" i="3" s="1"/>
  <c r="CQ266" i="3" a="1"/>
  <c r="CQ266" i="3" s="1"/>
  <c r="CK266" i="3" a="1"/>
  <c r="CK266" i="3" s="1"/>
  <c r="CQ265" i="3" a="1"/>
  <c r="CQ265" i="3" s="1"/>
  <c r="CK265" i="3" a="1"/>
  <c r="CK265" i="3" s="1"/>
  <c r="CQ264" i="3" a="1"/>
  <c r="CQ264" i="3" s="1"/>
  <c r="CK264" i="3" a="1"/>
  <c r="CK264" i="3" s="1"/>
  <c r="CQ263" i="3" a="1"/>
  <c r="CQ263" i="3" s="1"/>
  <c r="CK263" i="3" a="1"/>
  <c r="CK263" i="3" s="1"/>
  <c r="CQ262" i="3" a="1"/>
  <c r="CQ262" i="3" s="1"/>
  <c r="CK262" i="3" a="1"/>
  <c r="CK262" i="3" s="1"/>
  <c r="CQ261" i="3" a="1"/>
  <c r="CQ261" i="3" s="1"/>
  <c r="CK261" i="3" a="1"/>
  <c r="CK261" i="3" s="1"/>
  <c r="CQ260" i="3" a="1"/>
  <c r="CQ260" i="3" s="1"/>
  <c r="CK260" i="3" a="1"/>
  <c r="CK260" i="3" s="1"/>
  <c r="CQ259" i="3" a="1"/>
  <c r="CQ259" i="3" s="1"/>
  <c r="CK259" i="3" a="1"/>
  <c r="CK259" i="3" s="1"/>
  <c r="CQ258" i="3" a="1"/>
  <c r="CQ258" i="3" s="1"/>
  <c r="CK258" i="3" a="1"/>
  <c r="CK258" i="3" s="1"/>
  <c r="CQ257" i="3" a="1"/>
  <c r="CQ257" i="3" s="1"/>
  <c r="CK257" i="3" a="1"/>
  <c r="CK257" i="3" s="1"/>
  <c r="CQ256" i="3" a="1"/>
  <c r="CQ256" i="3" s="1"/>
  <c r="CK256" i="3" a="1"/>
  <c r="CK256" i="3" s="1"/>
  <c r="CQ255" i="3" a="1"/>
  <c r="CQ255" i="3" s="1"/>
  <c r="CK255" i="3" a="1"/>
  <c r="CK255" i="3" s="1"/>
  <c r="CQ254" i="3" a="1"/>
  <c r="CQ254" i="3" s="1"/>
  <c r="CK254" i="3" a="1"/>
  <c r="CK254" i="3" s="1"/>
  <c r="CQ253" i="3" a="1"/>
  <c r="CQ253" i="3" s="1"/>
  <c r="CK253" i="3" a="1"/>
  <c r="CK253" i="3" s="1"/>
  <c r="CQ252" i="3" a="1"/>
  <c r="CQ252" i="3" s="1"/>
  <c r="CK252" i="3" a="1"/>
  <c r="CK252" i="3" s="1"/>
  <c r="CQ251" i="3" a="1"/>
  <c r="CQ251" i="3" s="1"/>
  <c r="CK251" i="3" a="1"/>
  <c r="CK251" i="3" s="1"/>
  <c r="CQ250" i="3" a="1"/>
  <c r="CQ250" i="3" s="1"/>
  <c r="CK250" i="3" a="1"/>
  <c r="CK250" i="3" s="1"/>
  <c r="CQ249" i="3" a="1"/>
  <c r="CQ249" i="3" s="1"/>
  <c r="CK249" i="3" a="1"/>
  <c r="CK249" i="3" s="1"/>
  <c r="CQ248" i="3" a="1"/>
  <c r="CQ248" i="3" s="1"/>
  <c r="CK248" i="3" a="1"/>
  <c r="CK248" i="3" s="1"/>
  <c r="CQ247" i="3" a="1"/>
  <c r="CQ247" i="3" s="1"/>
  <c r="CK247" i="3" a="1"/>
  <c r="CK247" i="3" s="1"/>
  <c r="CQ246" i="3" a="1"/>
  <c r="CQ246" i="3" s="1"/>
  <c r="CK246" i="3" a="1"/>
  <c r="CK246" i="3" s="1"/>
  <c r="CQ245" i="3" a="1"/>
  <c r="CQ245" i="3" s="1"/>
  <c r="CK245" i="3" a="1"/>
  <c r="CK245" i="3" s="1"/>
  <c r="CQ244" i="3" a="1"/>
  <c r="CQ244" i="3" s="1"/>
  <c r="CK244" i="3" a="1"/>
  <c r="CK244" i="3" s="1"/>
  <c r="CQ243" i="3" a="1"/>
  <c r="CQ243" i="3" s="1"/>
  <c r="CK243" i="3" a="1"/>
  <c r="CK243" i="3" s="1"/>
  <c r="CQ242" i="3" a="1"/>
  <c r="CQ242" i="3" s="1"/>
  <c r="CK242" i="3" a="1"/>
  <c r="CK242" i="3" s="1"/>
  <c r="CQ241" i="3" a="1"/>
  <c r="CQ241" i="3" s="1"/>
  <c r="CK241" i="3" a="1"/>
  <c r="CK241" i="3" s="1"/>
  <c r="CQ240" i="3" a="1"/>
  <c r="CQ240" i="3" s="1"/>
  <c r="CK240" i="3" a="1"/>
  <c r="CK240" i="3" s="1"/>
  <c r="CQ239" i="3" a="1"/>
  <c r="CQ239" i="3" s="1"/>
  <c r="CK239" i="3" a="1"/>
  <c r="CK239" i="3" s="1"/>
  <c r="CQ238" i="3" a="1"/>
  <c r="CQ238" i="3" s="1"/>
  <c r="CK238" i="3" a="1"/>
  <c r="CK238" i="3" s="1"/>
  <c r="CQ237" i="3" a="1"/>
  <c r="CQ237" i="3" s="1"/>
  <c r="CK237" i="3" a="1"/>
  <c r="CK237" i="3" s="1"/>
  <c r="CQ236" i="3" a="1"/>
  <c r="CQ236" i="3" s="1"/>
  <c r="CK236" i="3" a="1"/>
  <c r="CK236" i="3" s="1"/>
  <c r="CQ235" i="3" a="1"/>
  <c r="CQ235" i="3" s="1"/>
  <c r="CK235" i="3" a="1"/>
  <c r="CK235" i="3" s="1"/>
  <c r="CQ234" i="3" a="1"/>
  <c r="CQ234" i="3" s="1"/>
  <c r="CK234" i="3" a="1"/>
  <c r="CK234" i="3" s="1"/>
  <c r="CQ233" i="3" a="1"/>
  <c r="CQ233" i="3" s="1"/>
  <c r="CK233" i="3" a="1"/>
  <c r="CK233" i="3" s="1"/>
  <c r="CQ232" i="3" a="1"/>
  <c r="CQ232" i="3" s="1"/>
  <c r="CK232" i="3" a="1"/>
  <c r="CK232" i="3" s="1"/>
  <c r="CQ231" i="3" a="1"/>
  <c r="CQ231" i="3" s="1"/>
  <c r="CK231" i="3" a="1"/>
  <c r="CK231" i="3" s="1"/>
  <c r="CQ230" i="3" a="1"/>
  <c r="CQ230" i="3" s="1"/>
  <c r="CK230" i="3" a="1"/>
  <c r="CK230" i="3" s="1"/>
  <c r="CQ229" i="3" a="1"/>
  <c r="CQ229" i="3" s="1"/>
  <c r="CK229" i="3" a="1"/>
  <c r="CK229" i="3" s="1"/>
  <c r="CQ228" i="3" a="1"/>
  <c r="CQ228" i="3" s="1"/>
  <c r="CK228" i="3" a="1"/>
  <c r="CK228" i="3" s="1"/>
  <c r="CQ227" i="3" a="1"/>
  <c r="CQ227" i="3" s="1"/>
  <c r="CK227" i="3" a="1"/>
  <c r="CK227" i="3" s="1"/>
  <c r="CQ226" i="3" a="1"/>
  <c r="CQ226" i="3" s="1"/>
  <c r="CK226" i="3" a="1"/>
  <c r="CK226" i="3" s="1"/>
  <c r="CQ225" i="3" a="1"/>
  <c r="CQ225" i="3" s="1"/>
  <c r="CK225" i="3" a="1"/>
  <c r="CK225" i="3" s="1"/>
  <c r="CQ224" i="3" a="1"/>
  <c r="CQ224" i="3" s="1"/>
  <c r="CK224" i="3" a="1"/>
  <c r="CK224" i="3" s="1"/>
  <c r="CQ223" i="3" a="1"/>
  <c r="CQ223" i="3" s="1"/>
  <c r="CK223" i="3" a="1"/>
  <c r="CK223" i="3" s="1"/>
  <c r="CQ222" i="3" a="1"/>
  <c r="CQ222" i="3" s="1"/>
  <c r="CK222" i="3" a="1"/>
  <c r="CK222" i="3" s="1"/>
  <c r="CQ221" i="3" a="1"/>
  <c r="CQ221" i="3" s="1"/>
  <c r="CK221" i="3" a="1"/>
  <c r="CK221" i="3" s="1"/>
  <c r="CQ220" i="3" a="1"/>
  <c r="CQ220" i="3" s="1"/>
  <c r="CK220" i="3" a="1"/>
  <c r="CK220" i="3" s="1"/>
  <c r="CQ219" i="3" a="1"/>
  <c r="CQ219" i="3" s="1"/>
  <c r="CK219" i="3" a="1"/>
  <c r="CK219" i="3" s="1"/>
  <c r="CQ218" i="3" a="1"/>
  <c r="CQ218" i="3" s="1"/>
  <c r="CK218" i="3" a="1"/>
  <c r="CK218" i="3" s="1"/>
  <c r="CQ217" i="3" a="1"/>
  <c r="CQ217" i="3" s="1"/>
  <c r="CK217" i="3" a="1"/>
  <c r="CK217" i="3" s="1"/>
  <c r="CQ216" i="3" a="1"/>
  <c r="CQ216" i="3" s="1"/>
  <c r="CK216" i="3" a="1"/>
  <c r="CK216" i="3" s="1"/>
  <c r="CQ215" i="3" a="1"/>
  <c r="CQ215" i="3" s="1"/>
  <c r="CK215" i="3" a="1"/>
  <c r="CK215" i="3" s="1"/>
  <c r="CQ214" i="3" a="1"/>
  <c r="CQ214" i="3" s="1"/>
  <c r="CK214" i="3" a="1"/>
  <c r="CK214" i="3" s="1"/>
  <c r="CQ213" i="3" a="1"/>
  <c r="CQ213" i="3" s="1"/>
  <c r="CK213" i="3" a="1"/>
  <c r="CK213" i="3" s="1"/>
  <c r="CQ212" i="3" a="1"/>
  <c r="CQ212" i="3" s="1"/>
  <c r="CK212" i="3" a="1"/>
  <c r="CK212" i="3" s="1"/>
  <c r="CQ211" i="3" a="1"/>
  <c r="CQ211" i="3" s="1"/>
  <c r="CK211" i="3" a="1"/>
  <c r="CK211" i="3" s="1"/>
  <c r="CQ210" i="3" a="1"/>
  <c r="CQ210" i="3" s="1"/>
  <c r="CK210" i="3" a="1"/>
  <c r="CK210" i="3" s="1"/>
  <c r="CQ209" i="3" a="1"/>
  <c r="CQ209" i="3" s="1"/>
  <c r="CK209" i="3" a="1"/>
  <c r="CK209" i="3" s="1"/>
  <c r="CQ208" i="3" a="1"/>
  <c r="CQ208" i="3" s="1"/>
  <c r="CK208" i="3"/>
  <c r="CK208" i="3" a="1"/>
  <c r="CQ207" i="3" a="1"/>
  <c r="CQ207" i="3" s="1"/>
  <c r="CK207" i="3" a="1"/>
  <c r="CK207" i="3" s="1"/>
  <c r="CQ206" i="3" a="1"/>
  <c r="CQ206" i="3" s="1"/>
  <c r="CK206" i="3" a="1"/>
  <c r="CK206" i="3" s="1"/>
  <c r="CQ205" i="3" a="1"/>
  <c r="CQ205" i="3" s="1"/>
  <c r="CK205" i="3" a="1"/>
  <c r="CK205" i="3" s="1"/>
  <c r="CQ204" i="3" a="1"/>
  <c r="CQ204" i="3" s="1"/>
  <c r="CK204" i="3" a="1"/>
  <c r="CK204" i="3" s="1"/>
  <c r="CQ203" i="3" a="1"/>
  <c r="CQ203" i="3" s="1"/>
  <c r="CK203" i="3" a="1"/>
  <c r="CK203" i="3" s="1"/>
  <c r="CQ202" i="3" a="1"/>
  <c r="CQ202" i="3" s="1"/>
  <c r="CK202" i="3" a="1"/>
  <c r="CK202" i="3" s="1"/>
  <c r="CQ201" i="3" a="1"/>
  <c r="CQ201" i="3" s="1"/>
  <c r="CK201" i="3" a="1"/>
  <c r="CK201" i="3" s="1"/>
  <c r="CQ200" i="3" a="1"/>
  <c r="CQ200" i="3" s="1"/>
  <c r="CK200" i="3" a="1"/>
  <c r="CK200" i="3" s="1"/>
  <c r="CQ199" i="3" a="1"/>
  <c r="CQ199" i="3" s="1"/>
  <c r="CK199" i="3" a="1"/>
  <c r="CK199" i="3" s="1"/>
  <c r="CQ198" i="3" a="1"/>
  <c r="CQ198" i="3" s="1"/>
  <c r="CK198" i="3" a="1"/>
  <c r="CK198" i="3" s="1"/>
  <c r="CQ197" i="3" a="1"/>
  <c r="CQ197" i="3" s="1"/>
  <c r="CK197" i="3" a="1"/>
  <c r="CK197" i="3" s="1"/>
  <c r="CQ196" i="3" a="1"/>
  <c r="CQ196" i="3" s="1"/>
  <c r="CK196" i="3" a="1"/>
  <c r="CK196" i="3" s="1"/>
  <c r="CQ195" i="3" a="1"/>
  <c r="CQ195" i="3" s="1"/>
  <c r="CK195" i="3" a="1"/>
  <c r="CK195" i="3" s="1"/>
  <c r="CQ194" i="3" a="1"/>
  <c r="CQ194" i="3" s="1"/>
  <c r="CK194" i="3" a="1"/>
  <c r="CK194" i="3" s="1"/>
  <c r="CQ193" i="3" a="1"/>
  <c r="CQ193" i="3" s="1"/>
  <c r="CK193" i="3" a="1"/>
  <c r="CK193" i="3" s="1"/>
  <c r="CQ192" i="3" a="1"/>
  <c r="CQ192" i="3" s="1"/>
  <c r="CK192" i="3" a="1"/>
  <c r="CK192" i="3" s="1"/>
  <c r="CQ191" i="3" a="1"/>
  <c r="CQ191" i="3" s="1"/>
  <c r="CK191" i="3" a="1"/>
  <c r="CK191" i="3" s="1"/>
  <c r="CQ190" i="3" a="1"/>
  <c r="CQ190" i="3" s="1"/>
  <c r="CK190" i="3" a="1"/>
  <c r="CK190" i="3" s="1"/>
  <c r="CQ189" i="3" a="1"/>
  <c r="CQ189" i="3" s="1"/>
  <c r="CK189" i="3" a="1"/>
  <c r="CK189" i="3" s="1"/>
  <c r="CQ188" i="3"/>
  <c r="CQ188" i="3" a="1"/>
  <c r="CK188" i="3" a="1"/>
  <c r="CK188" i="3" s="1"/>
  <c r="CQ187" i="3" a="1"/>
  <c r="CQ187" i="3" s="1"/>
  <c r="CK187" i="3" a="1"/>
  <c r="CK187" i="3" s="1"/>
  <c r="CQ186" i="3" a="1"/>
  <c r="CQ186" i="3" s="1"/>
  <c r="CK186" i="3" a="1"/>
  <c r="CK186" i="3" s="1"/>
  <c r="CQ185" i="3" a="1"/>
  <c r="CQ185" i="3" s="1"/>
  <c r="CK185" i="3" a="1"/>
  <c r="CK185" i="3" s="1"/>
  <c r="CQ184" i="3" a="1"/>
  <c r="CQ184" i="3" s="1"/>
  <c r="CK184" i="3" a="1"/>
  <c r="CK184" i="3" s="1"/>
  <c r="CQ183" i="3" a="1"/>
  <c r="CQ183" i="3" s="1"/>
  <c r="CK183" i="3" a="1"/>
  <c r="CK183" i="3" s="1"/>
  <c r="CQ182" i="3" a="1"/>
  <c r="CQ182" i="3" s="1"/>
  <c r="CK182" i="3" a="1"/>
  <c r="CK182" i="3" s="1"/>
  <c r="CQ181" i="3" a="1"/>
  <c r="CQ181" i="3" s="1"/>
  <c r="CK181" i="3" a="1"/>
  <c r="CK181" i="3" s="1"/>
  <c r="CQ180" i="3" a="1"/>
  <c r="CQ180" i="3" s="1"/>
  <c r="CK180" i="3" a="1"/>
  <c r="CK180" i="3" s="1"/>
  <c r="CQ179" i="3" a="1"/>
  <c r="CQ179" i="3" s="1"/>
  <c r="CK179" i="3" a="1"/>
  <c r="CK179" i="3" s="1"/>
  <c r="CQ178" i="3" a="1"/>
  <c r="CQ178" i="3" s="1"/>
  <c r="CK178" i="3" a="1"/>
  <c r="CK178" i="3" s="1"/>
  <c r="CQ177" i="3"/>
  <c r="CQ177" i="3" a="1"/>
  <c r="CK177" i="3" a="1"/>
  <c r="CK177" i="3" s="1"/>
  <c r="CQ176" i="3" a="1"/>
  <c r="CQ176" i="3" s="1"/>
  <c r="CK176" i="3" a="1"/>
  <c r="CK176" i="3" s="1"/>
  <c r="CQ175" i="3" a="1"/>
  <c r="CQ175" i="3" s="1"/>
  <c r="CK175" i="3" a="1"/>
  <c r="CK175" i="3" s="1"/>
  <c r="CQ174" i="3" a="1"/>
  <c r="CQ174" i="3" s="1"/>
  <c r="CK174" i="3" a="1"/>
  <c r="CK174" i="3" s="1"/>
  <c r="CQ173" i="3" a="1"/>
  <c r="CQ173" i="3" s="1"/>
  <c r="CK173" i="3" a="1"/>
  <c r="CK173" i="3" s="1"/>
  <c r="CQ172" i="3" a="1"/>
  <c r="CQ172" i="3" s="1"/>
  <c r="CK172" i="3" a="1"/>
  <c r="CK172" i="3" s="1"/>
  <c r="CQ171" i="3" a="1"/>
  <c r="CQ171" i="3" s="1"/>
  <c r="CK171" i="3" a="1"/>
  <c r="CK171" i="3" s="1"/>
  <c r="CQ170" i="3" a="1"/>
  <c r="CQ170" i="3" s="1"/>
  <c r="CK170" i="3" a="1"/>
  <c r="CK170" i="3" s="1"/>
  <c r="CQ169" i="3" a="1"/>
  <c r="CQ169" i="3" s="1"/>
  <c r="CK169" i="3" a="1"/>
  <c r="CK169" i="3" s="1"/>
  <c r="CQ168" i="3" a="1"/>
  <c r="CQ168" i="3" s="1"/>
  <c r="CK168" i="3" a="1"/>
  <c r="CK168" i="3" s="1"/>
  <c r="CQ167" i="3" a="1"/>
  <c r="CQ167" i="3" s="1"/>
  <c r="CK167" i="3" a="1"/>
  <c r="CK167" i="3" s="1"/>
  <c r="CQ166" i="3" a="1"/>
  <c r="CQ166" i="3" s="1"/>
  <c r="CK166" i="3" a="1"/>
  <c r="CK166" i="3" s="1"/>
  <c r="CQ165" i="3" a="1"/>
  <c r="CQ165" i="3" s="1"/>
  <c r="CK165" i="3" a="1"/>
  <c r="CK165" i="3" s="1"/>
  <c r="CQ164" i="3" a="1"/>
  <c r="CQ164" i="3" s="1"/>
  <c r="CK164" i="3" a="1"/>
  <c r="CK164" i="3" s="1"/>
  <c r="CQ163" i="3" a="1"/>
  <c r="CQ163" i="3" s="1"/>
  <c r="CK163" i="3" a="1"/>
  <c r="CK163" i="3" s="1"/>
  <c r="CQ162" i="3" a="1"/>
  <c r="CQ162" i="3" s="1"/>
  <c r="CK162" i="3" a="1"/>
  <c r="CK162" i="3" s="1"/>
  <c r="CQ161" i="3" a="1"/>
  <c r="CQ161" i="3" s="1"/>
  <c r="CK161" i="3" a="1"/>
  <c r="CK161" i="3" s="1"/>
  <c r="CQ160" i="3" a="1"/>
  <c r="CQ160" i="3" s="1"/>
  <c r="CK160" i="3" a="1"/>
  <c r="CK160" i="3" s="1"/>
  <c r="CQ159" i="3" a="1"/>
  <c r="CQ159" i="3" s="1"/>
  <c r="CK159" i="3" a="1"/>
  <c r="CK159" i="3" s="1"/>
  <c r="CQ158" i="3" a="1"/>
  <c r="CQ158" i="3" s="1"/>
  <c r="CK158" i="3" a="1"/>
  <c r="CK158" i="3" s="1"/>
  <c r="CQ157" i="3" a="1"/>
  <c r="CQ157" i="3" s="1"/>
  <c r="CK157" i="3" a="1"/>
  <c r="CK157" i="3" s="1"/>
  <c r="CQ156" i="3" a="1"/>
  <c r="CQ156" i="3" s="1"/>
  <c r="CK156" i="3" a="1"/>
  <c r="CK156" i="3" s="1"/>
  <c r="CQ155" i="3" a="1"/>
  <c r="CQ155" i="3" s="1"/>
  <c r="CK155" i="3" a="1"/>
  <c r="CK155" i="3" s="1"/>
  <c r="CQ154" i="3" a="1"/>
  <c r="CQ154" i="3" s="1"/>
  <c r="CK154" i="3" a="1"/>
  <c r="CK154" i="3" s="1"/>
  <c r="CQ153" i="3" a="1"/>
  <c r="CQ153" i="3" s="1"/>
  <c r="CK153" i="3" a="1"/>
  <c r="CK153" i="3" s="1"/>
  <c r="CQ152" i="3" a="1"/>
  <c r="CQ152" i="3" s="1"/>
  <c r="CK152" i="3" a="1"/>
  <c r="CK152" i="3" s="1"/>
  <c r="CQ151" i="3" a="1"/>
  <c r="CQ151" i="3" s="1"/>
  <c r="CK151" i="3" a="1"/>
  <c r="CK151" i="3" s="1"/>
  <c r="CQ150" i="3" a="1"/>
  <c r="CQ150" i="3" s="1"/>
  <c r="CK150" i="3" a="1"/>
  <c r="CK150" i="3" s="1"/>
  <c r="CQ149" i="3" a="1"/>
  <c r="CQ149" i="3" s="1"/>
  <c r="CK149" i="3" a="1"/>
  <c r="CK149" i="3" s="1"/>
  <c r="CQ148" i="3" a="1"/>
  <c r="CQ148" i="3" s="1"/>
  <c r="CK148" i="3" a="1"/>
  <c r="CK148" i="3" s="1"/>
  <c r="CQ147" i="3" a="1"/>
  <c r="CQ147" i="3" s="1"/>
  <c r="CK147" i="3" a="1"/>
  <c r="CK147" i="3" s="1"/>
  <c r="CQ146" i="3" a="1"/>
  <c r="CQ146" i="3" s="1"/>
  <c r="CK146" i="3" a="1"/>
  <c r="CK146" i="3" s="1"/>
  <c r="CQ145" i="3" a="1"/>
  <c r="CQ145" i="3" s="1"/>
  <c r="CK145" i="3" a="1"/>
  <c r="CK145" i="3" s="1"/>
  <c r="CQ144" i="3" a="1"/>
  <c r="CQ144" i="3" s="1"/>
  <c r="CK144" i="3" a="1"/>
  <c r="CK144" i="3" s="1"/>
  <c r="CQ143" i="3" a="1"/>
  <c r="CQ143" i="3" s="1"/>
  <c r="CK143" i="3" a="1"/>
  <c r="CK143" i="3" s="1"/>
  <c r="CQ142" i="3" a="1"/>
  <c r="CQ142" i="3" s="1"/>
  <c r="CK142" i="3" a="1"/>
  <c r="CK142" i="3" s="1"/>
  <c r="CQ141" i="3" a="1"/>
  <c r="CQ141" i="3" s="1"/>
  <c r="CK141" i="3" a="1"/>
  <c r="CK141" i="3" s="1"/>
  <c r="CQ140" i="3" a="1"/>
  <c r="CQ140" i="3" s="1"/>
  <c r="CK140" i="3" a="1"/>
  <c r="CK140" i="3" s="1"/>
  <c r="CQ139" i="3" a="1"/>
  <c r="CQ139" i="3" s="1"/>
  <c r="CK139" i="3" a="1"/>
  <c r="CK139" i="3" s="1"/>
  <c r="CQ138" i="3" a="1"/>
  <c r="CQ138" i="3" s="1"/>
  <c r="CK138" i="3" a="1"/>
  <c r="CK138" i="3" s="1"/>
  <c r="CQ137" i="3" a="1"/>
  <c r="CQ137" i="3" s="1"/>
  <c r="CK137" i="3" a="1"/>
  <c r="CK137" i="3" s="1"/>
  <c r="CQ136" i="3" a="1"/>
  <c r="CQ136" i="3" s="1"/>
  <c r="CK136" i="3" a="1"/>
  <c r="CK136" i="3" s="1"/>
  <c r="CQ135" i="3" a="1"/>
  <c r="CQ135" i="3" s="1"/>
  <c r="CK135" i="3" a="1"/>
  <c r="CK135" i="3" s="1"/>
  <c r="CQ134" i="3" a="1"/>
  <c r="CQ134" i="3" s="1"/>
  <c r="CK134" i="3" a="1"/>
  <c r="CK134" i="3" s="1"/>
  <c r="CQ133" i="3" a="1"/>
  <c r="CQ133" i="3" s="1"/>
  <c r="CK133" i="3" a="1"/>
  <c r="CK133" i="3" s="1"/>
  <c r="CQ132" i="3" a="1"/>
  <c r="CQ132" i="3" s="1"/>
  <c r="CK132" i="3" a="1"/>
  <c r="CK132" i="3" s="1"/>
  <c r="CQ131" i="3" a="1"/>
  <c r="CQ131" i="3" s="1"/>
  <c r="CK131" i="3" a="1"/>
  <c r="CK131" i="3" s="1"/>
  <c r="CQ130" i="3" a="1"/>
  <c r="CQ130" i="3" s="1"/>
  <c r="CK130" i="3" a="1"/>
  <c r="CK130" i="3" s="1"/>
  <c r="CQ129" i="3" a="1"/>
  <c r="CQ129" i="3" s="1"/>
  <c r="CK129" i="3" a="1"/>
  <c r="CK129" i="3" s="1"/>
  <c r="CQ128" i="3" a="1"/>
  <c r="CQ128" i="3" s="1"/>
  <c r="CK128" i="3" a="1"/>
  <c r="CK128" i="3" s="1"/>
  <c r="CQ127" i="3" a="1"/>
  <c r="CQ127" i="3" s="1"/>
  <c r="CK127" i="3" a="1"/>
  <c r="CK127" i="3" s="1"/>
  <c r="CQ126" i="3" a="1"/>
  <c r="CQ126" i="3" s="1"/>
  <c r="CK126" i="3" a="1"/>
  <c r="CK126" i="3" s="1"/>
  <c r="CQ125" i="3" a="1"/>
  <c r="CQ125" i="3" s="1"/>
  <c r="CK125" i="3" a="1"/>
  <c r="CK125" i="3" s="1"/>
  <c r="CQ124" i="3" a="1"/>
  <c r="CQ124" i="3" s="1"/>
  <c r="CK124" i="3" a="1"/>
  <c r="CK124" i="3" s="1"/>
  <c r="CQ123" i="3" a="1"/>
  <c r="CQ123" i="3" s="1"/>
  <c r="CK123" i="3" a="1"/>
  <c r="CK123" i="3" s="1"/>
  <c r="CQ122" i="3" a="1"/>
  <c r="CQ122" i="3" s="1"/>
  <c r="CK122" i="3" a="1"/>
  <c r="CK122" i="3" s="1"/>
  <c r="CQ121" i="3" a="1"/>
  <c r="CQ121" i="3" s="1"/>
  <c r="CK121" i="3" a="1"/>
  <c r="CK121" i="3" s="1"/>
  <c r="CQ120" i="3" a="1"/>
  <c r="CQ120" i="3" s="1"/>
  <c r="CK120" i="3" a="1"/>
  <c r="CK120" i="3" s="1"/>
  <c r="CQ119" i="3" a="1"/>
  <c r="CQ119" i="3" s="1"/>
  <c r="CK119" i="3" a="1"/>
  <c r="CK119" i="3" s="1"/>
  <c r="CQ118" i="3" a="1"/>
  <c r="CQ118" i="3" s="1"/>
  <c r="CK118" i="3" a="1"/>
  <c r="CK118" i="3" s="1"/>
  <c r="CQ117" i="3" a="1"/>
  <c r="CQ117" i="3" s="1"/>
  <c r="CK117" i="3" a="1"/>
  <c r="CK117" i="3" s="1"/>
  <c r="CQ116" i="3" a="1"/>
  <c r="CQ116" i="3" s="1"/>
  <c r="CK116" i="3" a="1"/>
  <c r="CK116" i="3" s="1"/>
  <c r="CQ115" i="3" a="1"/>
  <c r="CQ115" i="3" s="1"/>
  <c r="CK115" i="3" a="1"/>
  <c r="CK115" i="3" s="1"/>
  <c r="CQ114" i="3" a="1"/>
  <c r="CQ114" i="3" s="1"/>
  <c r="CK114" i="3" a="1"/>
  <c r="CK114" i="3" s="1"/>
  <c r="CQ113" i="3" a="1"/>
  <c r="CQ113" i="3" s="1"/>
  <c r="CK113" i="3" a="1"/>
  <c r="CK113" i="3" s="1"/>
  <c r="CQ112" i="3" a="1"/>
  <c r="CQ112" i="3" s="1"/>
  <c r="CK112" i="3" a="1"/>
  <c r="CK112" i="3" s="1"/>
  <c r="CQ111" i="3" a="1"/>
  <c r="CQ111" i="3" s="1"/>
  <c r="CK111" i="3" a="1"/>
  <c r="CK111" i="3" s="1"/>
  <c r="CQ110" i="3" a="1"/>
  <c r="CQ110" i="3" s="1"/>
  <c r="CK110" i="3" a="1"/>
  <c r="CK110" i="3" s="1"/>
  <c r="CQ109" i="3" a="1"/>
  <c r="CQ109" i="3" s="1"/>
  <c r="CK109" i="3" a="1"/>
  <c r="CK109" i="3" s="1"/>
  <c r="CQ108" i="3" a="1"/>
  <c r="CQ108" i="3" s="1"/>
  <c r="CK108" i="3" a="1"/>
  <c r="CK108" i="3" s="1"/>
  <c r="CQ107" i="3" a="1"/>
  <c r="CQ107" i="3" s="1"/>
  <c r="CK107" i="3" a="1"/>
  <c r="CK107" i="3" s="1"/>
  <c r="CQ106" i="3" a="1"/>
  <c r="CQ106" i="3" s="1"/>
  <c r="CK106" i="3" a="1"/>
  <c r="CK106" i="3" s="1"/>
  <c r="CQ105" i="3" a="1"/>
  <c r="CQ105" i="3" s="1"/>
  <c r="CK105" i="3" a="1"/>
  <c r="CK105" i="3" s="1"/>
  <c r="CQ104" i="3" a="1"/>
  <c r="CQ104" i="3" s="1"/>
  <c r="CK104" i="3" a="1"/>
  <c r="CK104" i="3" s="1"/>
  <c r="CQ103" i="3" a="1"/>
  <c r="CQ103" i="3" s="1"/>
  <c r="CK103" i="3" a="1"/>
  <c r="CK103" i="3" s="1"/>
  <c r="CQ102" i="3" a="1"/>
  <c r="CQ102" i="3" s="1"/>
  <c r="CK102" i="3" a="1"/>
  <c r="CK102" i="3" s="1"/>
  <c r="CQ101" i="3" a="1"/>
  <c r="CQ101" i="3" s="1"/>
  <c r="CK101" i="3" a="1"/>
  <c r="CK101" i="3" s="1"/>
  <c r="CQ100" i="3" a="1"/>
  <c r="CQ100" i="3" s="1"/>
  <c r="CK100" i="3" a="1"/>
  <c r="CK100" i="3" s="1"/>
  <c r="CQ99" i="3" a="1"/>
  <c r="CQ99" i="3" s="1"/>
  <c r="CK99" i="3" a="1"/>
  <c r="CK99" i="3" s="1"/>
  <c r="CQ98" i="3" a="1"/>
  <c r="CQ98" i="3" s="1"/>
  <c r="CK98" i="3" a="1"/>
  <c r="CK98" i="3" s="1"/>
  <c r="CQ97" i="3" a="1"/>
  <c r="CQ97" i="3" s="1"/>
  <c r="CK97" i="3" a="1"/>
  <c r="CK97" i="3" s="1"/>
  <c r="CQ96" i="3" a="1"/>
  <c r="CQ96" i="3" s="1"/>
  <c r="CK96" i="3" a="1"/>
  <c r="CK96" i="3" s="1"/>
  <c r="CQ95" i="3" a="1"/>
  <c r="CQ95" i="3" s="1"/>
  <c r="CK95" i="3" a="1"/>
  <c r="CK95" i="3" s="1"/>
  <c r="CQ94" i="3" a="1"/>
  <c r="CQ94" i="3" s="1"/>
  <c r="CK94" i="3" a="1"/>
  <c r="CK94" i="3" s="1"/>
  <c r="CQ93" i="3" a="1"/>
  <c r="CQ93" i="3" s="1"/>
  <c r="CK93" i="3" a="1"/>
  <c r="CK93" i="3" s="1"/>
  <c r="CQ92" i="3" a="1"/>
  <c r="CQ92" i="3" s="1"/>
  <c r="CK92" i="3" a="1"/>
  <c r="CK92" i="3" s="1"/>
  <c r="CQ91" i="3" a="1"/>
  <c r="CQ91" i="3" s="1"/>
  <c r="CK91" i="3" a="1"/>
  <c r="CK91" i="3" s="1"/>
  <c r="CQ90" i="3" a="1"/>
  <c r="CQ90" i="3" s="1"/>
  <c r="CK90" i="3" a="1"/>
  <c r="CK90" i="3" s="1"/>
  <c r="CQ89" i="3" a="1"/>
  <c r="CQ89" i="3" s="1"/>
  <c r="CK89" i="3" a="1"/>
  <c r="CK89" i="3" s="1"/>
  <c r="CQ88" i="3" a="1"/>
  <c r="CQ88" i="3" s="1"/>
  <c r="CK88" i="3" a="1"/>
  <c r="CK88" i="3" s="1"/>
  <c r="CQ87" i="3" a="1"/>
  <c r="CQ87" i="3" s="1"/>
  <c r="CK87" i="3" a="1"/>
  <c r="CK87" i="3" s="1"/>
  <c r="CQ86" i="3" a="1"/>
  <c r="CQ86" i="3" s="1"/>
  <c r="CK86" i="3" a="1"/>
  <c r="CK86" i="3" s="1"/>
  <c r="CQ85" i="3" a="1"/>
  <c r="CQ85" i="3" s="1"/>
  <c r="CK85" i="3" a="1"/>
  <c r="CK85" i="3" s="1"/>
  <c r="CQ84" i="3" a="1"/>
  <c r="CQ84" i="3" s="1"/>
  <c r="CK84" i="3" a="1"/>
  <c r="CK84" i="3" s="1"/>
  <c r="CQ83" i="3" a="1"/>
  <c r="CQ83" i="3" s="1"/>
  <c r="CK83" i="3" a="1"/>
  <c r="CK83" i="3" s="1"/>
  <c r="CQ82" i="3" a="1"/>
  <c r="CQ82" i="3" s="1"/>
  <c r="CK82" i="3" a="1"/>
  <c r="CK82" i="3" s="1"/>
  <c r="CQ81" i="3" a="1"/>
  <c r="CQ81" i="3" s="1"/>
  <c r="CK81" i="3" a="1"/>
  <c r="CK81" i="3" s="1"/>
  <c r="CQ80" i="3" a="1"/>
  <c r="CQ80" i="3" s="1"/>
  <c r="CK80" i="3" a="1"/>
  <c r="CK80" i="3" s="1"/>
  <c r="CQ79" i="3" a="1"/>
  <c r="CQ79" i="3" s="1"/>
  <c r="CK79" i="3" a="1"/>
  <c r="CK79" i="3" s="1"/>
  <c r="CQ78" i="3" a="1"/>
  <c r="CQ78" i="3" s="1"/>
  <c r="CK78" i="3" a="1"/>
  <c r="CK78" i="3" s="1"/>
  <c r="CQ77" i="3" a="1"/>
  <c r="CQ77" i="3" s="1"/>
  <c r="CK77" i="3" a="1"/>
  <c r="CK77" i="3" s="1"/>
  <c r="CQ76" i="3" a="1"/>
  <c r="CQ76" i="3" s="1"/>
  <c r="CK76" i="3" a="1"/>
  <c r="CK76" i="3" s="1"/>
  <c r="CQ75" i="3" a="1"/>
  <c r="CQ75" i="3" s="1"/>
  <c r="CK75" i="3" a="1"/>
  <c r="CK75" i="3" s="1"/>
  <c r="CQ74" i="3" a="1"/>
  <c r="CQ74" i="3" s="1"/>
  <c r="CK74" i="3" a="1"/>
  <c r="CK74" i="3" s="1"/>
  <c r="CQ73" i="3" a="1"/>
  <c r="CQ73" i="3" s="1"/>
  <c r="CK73" i="3" a="1"/>
  <c r="CK73" i="3" s="1"/>
  <c r="CQ72" i="3" a="1"/>
  <c r="CQ72" i="3" s="1"/>
  <c r="CK72" i="3" a="1"/>
  <c r="CK72" i="3" s="1"/>
  <c r="CQ71" i="3" a="1"/>
  <c r="CQ71" i="3" s="1"/>
  <c r="CK71" i="3" a="1"/>
  <c r="CK71" i="3" s="1"/>
  <c r="CQ70" i="3" a="1"/>
  <c r="CQ70" i="3" s="1"/>
  <c r="CK70" i="3" a="1"/>
  <c r="CK70" i="3" s="1"/>
  <c r="CQ69" i="3" a="1"/>
  <c r="CQ69" i="3" s="1"/>
  <c r="CK69" i="3" a="1"/>
  <c r="CK69" i="3" s="1"/>
  <c r="CQ68" i="3" a="1"/>
  <c r="CQ68" i="3" s="1"/>
  <c r="CK68" i="3" a="1"/>
  <c r="CK68" i="3" s="1"/>
  <c r="CQ67" i="3" a="1"/>
  <c r="CQ67" i="3" s="1"/>
  <c r="CK67" i="3" a="1"/>
  <c r="CK67" i="3" s="1"/>
  <c r="CQ66" i="3" a="1"/>
  <c r="CQ66" i="3" s="1"/>
  <c r="CK66" i="3" a="1"/>
  <c r="CK66" i="3" s="1"/>
  <c r="CQ65" i="3" a="1"/>
  <c r="CQ65" i="3" s="1"/>
  <c r="CK65" i="3" a="1"/>
  <c r="CK65" i="3" s="1"/>
  <c r="CQ64" i="3" a="1"/>
  <c r="CQ64" i="3" s="1"/>
  <c r="CK64" i="3" a="1"/>
  <c r="CK64" i="3" s="1"/>
  <c r="CQ63" i="3" a="1"/>
  <c r="CQ63" i="3" s="1"/>
  <c r="CK63" i="3" a="1"/>
  <c r="CK63" i="3" s="1"/>
  <c r="CQ62" i="3" a="1"/>
  <c r="CQ62" i="3" s="1"/>
  <c r="CK62" i="3" a="1"/>
  <c r="CK62" i="3" s="1"/>
  <c r="CQ61" i="3" a="1"/>
  <c r="CQ61" i="3" s="1"/>
  <c r="CK61" i="3" a="1"/>
  <c r="CK61" i="3" s="1"/>
  <c r="CQ60" i="3" a="1"/>
  <c r="CQ60" i="3" s="1"/>
  <c r="CK60" i="3" a="1"/>
  <c r="CK60" i="3" s="1"/>
  <c r="CQ59" i="3" a="1"/>
  <c r="CQ59" i="3" s="1"/>
  <c r="CK59" i="3" a="1"/>
  <c r="CK59" i="3" s="1"/>
  <c r="CQ58" i="3" a="1"/>
  <c r="CQ58" i="3" s="1"/>
  <c r="CK58" i="3" a="1"/>
  <c r="CK58" i="3" s="1"/>
  <c r="CQ57" i="3" a="1"/>
  <c r="CQ57" i="3" s="1"/>
  <c r="CK57" i="3" a="1"/>
  <c r="CK57" i="3" s="1"/>
  <c r="CQ56" i="3" a="1"/>
  <c r="CQ56" i="3" s="1"/>
  <c r="CK56" i="3" a="1"/>
  <c r="CK56" i="3" s="1"/>
  <c r="CQ55" i="3" a="1"/>
  <c r="CQ55" i="3" s="1"/>
  <c r="CK55" i="3" a="1"/>
  <c r="CK55" i="3" s="1"/>
  <c r="CQ54" i="3" a="1"/>
  <c r="CQ54" i="3" s="1"/>
  <c r="CK54" i="3" a="1"/>
  <c r="CK54" i="3" s="1"/>
  <c r="CQ53" i="3" a="1"/>
  <c r="CQ53" i="3" s="1"/>
  <c r="CK53" i="3" a="1"/>
  <c r="CK53" i="3" s="1"/>
  <c r="CQ52" i="3" a="1"/>
  <c r="CQ52" i="3" s="1"/>
  <c r="CK52" i="3" a="1"/>
  <c r="CK52" i="3" s="1"/>
  <c r="CQ51" i="3" a="1"/>
  <c r="CQ51" i="3" s="1"/>
  <c r="CK51" i="3" a="1"/>
  <c r="CK51" i="3" s="1"/>
  <c r="CQ50" i="3" a="1"/>
  <c r="CQ50" i="3" s="1"/>
  <c r="CK50" i="3" a="1"/>
  <c r="CK50" i="3" s="1"/>
  <c r="CQ49" i="3" a="1"/>
  <c r="CQ49" i="3" s="1"/>
  <c r="CK49" i="3" a="1"/>
  <c r="CK49" i="3" s="1"/>
  <c r="CQ48" i="3" a="1"/>
  <c r="CQ48" i="3" s="1"/>
  <c r="CK48" i="3" a="1"/>
  <c r="CK48" i="3" s="1"/>
  <c r="CQ47" i="3" a="1"/>
  <c r="CQ47" i="3" s="1"/>
  <c r="CK47" i="3" a="1"/>
  <c r="CK47" i="3" s="1"/>
  <c r="CQ46" i="3" a="1"/>
  <c r="CQ46" i="3" s="1"/>
  <c r="CK46" i="3" a="1"/>
  <c r="CK46" i="3" s="1"/>
  <c r="CQ45" i="3" a="1"/>
  <c r="CQ45" i="3" s="1"/>
  <c r="CK45" i="3" a="1"/>
  <c r="CK45" i="3" s="1"/>
  <c r="CQ44" i="3" a="1"/>
  <c r="CQ44" i="3" s="1"/>
  <c r="CK44" i="3" a="1"/>
  <c r="CK44" i="3" s="1"/>
  <c r="CQ43" i="3" a="1"/>
  <c r="CQ43" i="3" s="1"/>
  <c r="CK43" i="3" a="1"/>
  <c r="CK43" i="3" s="1"/>
  <c r="CQ42" i="3" a="1"/>
  <c r="CQ42" i="3" s="1"/>
  <c r="CK42" i="3" a="1"/>
  <c r="CK42" i="3" s="1"/>
  <c r="CQ41" i="3" a="1"/>
  <c r="CQ41" i="3" s="1"/>
  <c r="CK41" i="3" a="1"/>
  <c r="CK41" i="3" s="1"/>
  <c r="CQ40" i="3" a="1"/>
  <c r="CQ40" i="3" s="1"/>
  <c r="CK40" i="3" a="1"/>
  <c r="CK40" i="3" s="1"/>
  <c r="CQ39" i="3" a="1"/>
  <c r="CQ39" i="3" s="1"/>
  <c r="CK39" i="3" a="1"/>
  <c r="CK39" i="3" s="1"/>
  <c r="CQ38" i="3" a="1"/>
  <c r="CQ38" i="3" s="1"/>
  <c r="CK38" i="3" a="1"/>
  <c r="CK38" i="3" s="1"/>
  <c r="CQ37" i="3" a="1"/>
  <c r="CQ37" i="3" s="1"/>
  <c r="CK37" i="3" a="1"/>
  <c r="CK37" i="3" s="1"/>
  <c r="CQ36" i="3" a="1"/>
  <c r="CQ36" i="3" s="1"/>
  <c r="CK36" i="3" a="1"/>
  <c r="CK36" i="3" s="1"/>
  <c r="CQ35" i="3" a="1"/>
  <c r="CQ35" i="3" s="1"/>
  <c r="CK35" i="3" a="1"/>
  <c r="CK35" i="3" s="1"/>
  <c r="CQ34" i="3" a="1"/>
  <c r="CQ34" i="3" s="1"/>
  <c r="CK34" i="3" a="1"/>
  <c r="CK34" i="3" s="1"/>
  <c r="CQ33" i="3" a="1"/>
  <c r="CQ33" i="3" s="1"/>
  <c r="CK33" i="3" a="1"/>
  <c r="CK33" i="3" s="1"/>
  <c r="CQ32" i="3" a="1"/>
  <c r="CQ32" i="3" s="1"/>
  <c r="CK32" i="3" a="1"/>
  <c r="CK32" i="3" s="1"/>
  <c r="CQ31" i="3" a="1"/>
  <c r="CQ31" i="3" s="1"/>
  <c r="CK31" i="3" a="1"/>
  <c r="CK31" i="3" s="1"/>
  <c r="CQ30" i="3" a="1"/>
  <c r="CQ30" i="3" s="1"/>
  <c r="CK30" i="3" a="1"/>
  <c r="CK30" i="3" s="1"/>
  <c r="CQ29" i="3" a="1"/>
  <c r="CQ29" i="3" s="1"/>
  <c r="CK29" i="3" a="1"/>
  <c r="CK29" i="3" s="1"/>
  <c r="CQ28" i="3" a="1"/>
  <c r="CQ28" i="3" s="1"/>
  <c r="CK28" i="3" a="1"/>
  <c r="CK28" i="3" s="1"/>
  <c r="CQ27" i="3" a="1"/>
  <c r="CQ27" i="3" s="1"/>
  <c r="CK27" i="3" a="1"/>
  <c r="CK27" i="3" s="1"/>
  <c r="CQ26" i="3" a="1"/>
  <c r="CQ26" i="3" s="1"/>
  <c r="CK26" i="3" a="1"/>
  <c r="CK26" i="3" s="1"/>
  <c r="CQ25" i="3" a="1"/>
  <c r="CQ25" i="3" s="1"/>
  <c r="CK25" i="3" a="1"/>
  <c r="CK25" i="3" s="1"/>
  <c r="CQ24" i="3" a="1"/>
  <c r="CQ24" i="3" s="1"/>
  <c r="CK24" i="3" a="1"/>
  <c r="CK24" i="3" s="1"/>
  <c r="CQ23" i="3" a="1"/>
  <c r="CQ23" i="3" s="1"/>
  <c r="CK23" i="3" a="1"/>
  <c r="CK23" i="3" s="1"/>
  <c r="CQ22" i="3" a="1"/>
  <c r="CQ22" i="3" s="1"/>
  <c r="CK22" i="3" a="1"/>
  <c r="CK22" i="3" s="1"/>
  <c r="CQ21" i="3" a="1"/>
  <c r="CQ21" i="3" s="1"/>
  <c r="CK21" i="3" a="1"/>
  <c r="CK21" i="3" s="1"/>
  <c r="CQ20" i="3" a="1"/>
  <c r="CQ20" i="3" s="1"/>
  <c r="CK20" i="3" a="1"/>
  <c r="CK20" i="3" s="1"/>
  <c r="CQ19" i="3" a="1"/>
  <c r="CQ19" i="3" s="1"/>
  <c r="CK19" i="3" a="1"/>
  <c r="CK19" i="3" s="1"/>
  <c r="CQ18" i="3" a="1"/>
  <c r="CQ18" i="3" s="1"/>
  <c r="CK18" i="3" a="1"/>
  <c r="CK18" i="3" s="1"/>
  <c r="CQ17" i="3" a="1"/>
  <c r="CQ17" i="3" s="1"/>
  <c r="CK17" i="3" a="1"/>
  <c r="CK17" i="3" s="1"/>
  <c r="CQ16" i="3" a="1"/>
  <c r="CQ16" i="3" s="1"/>
  <c r="CK16" i="3" a="1"/>
  <c r="CK16" i="3" s="1"/>
  <c r="CQ15" i="3" a="1"/>
  <c r="CQ15" i="3" s="1"/>
  <c r="CK15" i="3" a="1"/>
  <c r="CK15" i="3" s="1"/>
  <c r="CQ14" i="3" a="1"/>
  <c r="CQ14" i="3" s="1"/>
  <c r="CK14" i="3" a="1"/>
  <c r="CK14" i="3" s="1"/>
  <c r="CQ13" i="3" a="1"/>
  <c r="CQ13" i="3" s="1"/>
  <c r="CK13" i="3" a="1"/>
  <c r="CK13" i="3" s="1"/>
  <c r="CQ12" i="3" a="1"/>
  <c r="CQ12" i="3" s="1"/>
  <c r="CK12" i="3" a="1"/>
  <c r="CK12" i="3" s="1"/>
  <c r="CQ11" i="3" a="1"/>
  <c r="CQ11" i="3" s="1"/>
  <c r="CK11" i="3" a="1"/>
  <c r="CK11" i="3" s="1"/>
  <c r="CQ10" i="3" a="1"/>
  <c r="CQ10" i="3" s="1"/>
  <c r="CK10" i="3" a="1"/>
  <c r="CK10" i="3" s="1"/>
  <c r="CQ9" i="3" a="1"/>
  <c r="CQ9" i="3" s="1"/>
  <c r="CK9" i="3" a="1"/>
  <c r="CK9" i="3" s="1"/>
  <c r="CQ8" i="3" a="1"/>
  <c r="CQ8" i="3" s="1"/>
  <c r="CK8" i="3" a="1"/>
  <c r="CK8" i="3" s="1"/>
  <c r="CQ7" i="3" a="1"/>
  <c r="CQ7" i="3" s="1"/>
  <c r="CK7" i="3" a="1"/>
  <c r="CK7" i="3" s="1"/>
  <c r="CQ6" i="3" a="1"/>
  <c r="CQ6" i="3" s="1"/>
  <c r="CK6" i="3" a="1"/>
  <c r="CK6" i="3" s="1"/>
  <c r="CQ5" i="3" a="1"/>
  <c r="CQ5" i="3" s="1"/>
  <c r="CK5" i="3" a="1"/>
  <c r="CK5" i="3" s="1"/>
  <c r="CQ4" i="3" a="1"/>
  <c r="CQ4" i="3" s="1"/>
  <c r="CK4" i="3" a="1"/>
  <c r="CK4" i="3" s="1"/>
  <c r="CL2" i="3"/>
  <c r="CL127" i="3" s="1" a="1"/>
  <c r="CL127" i="3" s="1"/>
  <c r="S40" i="2" l="1"/>
  <c r="T40" i="2"/>
  <c r="M26" i="2"/>
  <c r="U26" i="2" a="1"/>
  <c r="U26" i="2" s="1"/>
  <c r="L27" i="2"/>
  <c r="M27" i="2" s="1"/>
  <c r="W35" i="6"/>
  <c r="B36" i="6"/>
  <c r="CK925" i="3" a="1"/>
  <c r="CK925" i="3" s="1"/>
  <c r="CQ925" i="3" a="1"/>
  <c r="CQ925" i="3" s="1"/>
  <c r="W24" i="2"/>
  <c r="U27" i="2" a="1"/>
  <c r="U27" i="2" s="1"/>
  <c r="L28" i="2"/>
  <c r="H287" i="5"/>
  <c r="V27" i="2" a="1"/>
  <c r="V27" i="2" s="1"/>
  <c r="V26" i="2" a="1"/>
  <c r="V26" i="2" s="1"/>
  <c r="N27" i="2" a="1"/>
  <c r="N27" i="2" s="1"/>
  <c r="W27" i="2" a="1"/>
  <c r="W27" i="2" s="1"/>
  <c r="M277" i="5"/>
  <c r="O228" i="5"/>
  <c r="O234" i="5"/>
  <c r="O14" i="5"/>
  <c r="H278" i="5"/>
  <c r="O44" i="5"/>
  <c r="Q44" i="5" s="1"/>
  <c r="O211" i="5"/>
  <c r="Q211" i="5" s="1"/>
  <c r="O231" i="5"/>
  <c r="O237" i="5"/>
  <c r="O28" i="5"/>
  <c r="O115" i="5"/>
  <c r="Q115" i="5" s="1"/>
  <c r="O208" i="5"/>
  <c r="Q208" i="5" s="1"/>
  <c r="M286" i="5"/>
  <c r="O20" i="5"/>
  <c r="Q20" i="5" s="1"/>
  <c r="O50" i="5"/>
  <c r="Q50" i="5" s="1"/>
  <c r="O56" i="5"/>
  <c r="O68" i="5"/>
  <c r="Q68" i="5" s="1"/>
  <c r="O74" i="5"/>
  <c r="S74" i="5" s="1" a="1"/>
  <c r="S74" i="5" s="1"/>
  <c r="O93" i="5"/>
  <c r="M289" i="5"/>
  <c r="O195" i="5"/>
  <c r="Q195" i="5" s="1"/>
  <c r="O198" i="5"/>
  <c r="O201" i="5"/>
  <c r="S201" i="5" s="1" a="1"/>
  <c r="S201" i="5" s="1"/>
  <c r="O204" i="5"/>
  <c r="Q204" i="5" s="1"/>
  <c r="O207" i="5"/>
  <c r="O210" i="5"/>
  <c r="Q210" i="5" s="1"/>
  <c r="O213" i="5"/>
  <c r="Q213" i="5" s="1"/>
  <c r="O216" i="5"/>
  <c r="O219" i="5"/>
  <c r="S219" i="5" s="1" a="1"/>
  <c r="S219" i="5" s="1"/>
  <c r="O222" i="5"/>
  <c r="Q222" i="5" s="1"/>
  <c r="O225" i="5"/>
  <c r="O11" i="5"/>
  <c r="S11" i="5" s="1" a="1"/>
  <c r="S11" i="5" s="1"/>
  <c r="O16" i="5"/>
  <c r="Q16" i="5" s="1"/>
  <c r="O19" i="5"/>
  <c r="O22" i="5"/>
  <c r="Q22" i="5" s="1"/>
  <c r="O25" i="5"/>
  <c r="Q25" i="5" s="1"/>
  <c r="R3" i="6"/>
  <c r="D213" i="3"/>
  <c r="D285" i="3"/>
  <c r="D669" i="3"/>
  <c r="O247" i="5"/>
  <c r="Q247" i="5" s="1"/>
  <c r="O253" i="5"/>
  <c r="Q253" i="5" s="1"/>
  <c r="O256" i="5"/>
  <c r="Q256" i="5" s="1"/>
  <c r="O146" i="5"/>
  <c r="Q146" i="5" s="1"/>
  <c r="O151" i="5"/>
  <c r="Q151" i="5" s="1"/>
  <c r="O154" i="5"/>
  <c r="N6" i="7"/>
  <c r="K267" i="5"/>
  <c r="M267" i="5" s="1"/>
  <c r="I5" i="7"/>
  <c r="O129" i="5"/>
  <c r="Q129" i="5" s="1"/>
  <c r="H11" i="7"/>
  <c r="N11" i="7" s="1"/>
  <c r="O133" i="5"/>
  <c r="H15" i="7"/>
  <c r="N15" i="7" s="1"/>
  <c r="F54" i="7"/>
  <c r="D54" i="7"/>
  <c r="L54" i="7"/>
  <c r="I54" i="7"/>
  <c r="H54" i="7"/>
  <c r="D55" i="7"/>
  <c r="H55" i="7"/>
  <c r="F55" i="7"/>
  <c r="I55" i="7"/>
  <c r="F56" i="7"/>
  <c r="H56" i="7"/>
  <c r="I56" i="7"/>
  <c r="D56" i="7"/>
  <c r="I57" i="7"/>
  <c r="F57" i="7"/>
  <c r="D57" i="7"/>
  <c r="H57" i="7"/>
  <c r="F58" i="7"/>
  <c r="D58" i="7"/>
  <c r="I58" i="7"/>
  <c r="H58" i="7"/>
  <c r="F59" i="7"/>
  <c r="I59" i="7"/>
  <c r="H59" i="7"/>
  <c r="D59" i="7"/>
  <c r="H60" i="7"/>
  <c r="I60" i="7"/>
  <c r="D60" i="7"/>
  <c r="F60" i="7"/>
  <c r="F61" i="7"/>
  <c r="I61" i="7"/>
  <c r="H61" i="7"/>
  <c r="D61" i="7"/>
  <c r="F62" i="7"/>
  <c r="I62" i="7"/>
  <c r="H62" i="7"/>
  <c r="D62" i="7"/>
  <c r="H63" i="7"/>
  <c r="D63" i="7"/>
  <c r="F63" i="7"/>
  <c r="I63" i="7"/>
  <c r="H64" i="7"/>
  <c r="I64" i="7"/>
  <c r="F64" i="7"/>
  <c r="D64" i="7"/>
  <c r="D65" i="7"/>
  <c r="H65" i="7"/>
  <c r="I65" i="7"/>
  <c r="F65" i="7"/>
  <c r="F66" i="7"/>
  <c r="I66" i="7"/>
  <c r="H66" i="7"/>
  <c r="D66" i="7"/>
  <c r="F67" i="7"/>
  <c r="I67" i="7"/>
  <c r="D67" i="7"/>
  <c r="H67" i="7"/>
  <c r="D68" i="7"/>
  <c r="F68" i="7"/>
  <c r="I68" i="7"/>
  <c r="H68" i="7"/>
  <c r="F69" i="7"/>
  <c r="I69" i="7"/>
  <c r="D69" i="7"/>
  <c r="H69" i="7"/>
  <c r="F70" i="7"/>
  <c r="I70" i="7"/>
  <c r="D70" i="7"/>
  <c r="H70" i="7"/>
  <c r="I71" i="7"/>
  <c r="D71" i="7"/>
  <c r="H71" i="7"/>
  <c r="F71" i="7"/>
  <c r="H72" i="7"/>
  <c r="I72" i="7"/>
  <c r="D72" i="7"/>
  <c r="F72" i="7"/>
  <c r="I73" i="7"/>
  <c r="H73" i="7"/>
  <c r="F73" i="7"/>
  <c r="D73" i="7"/>
  <c r="I74" i="7"/>
  <c r="F74" i="7"/>
  <c r="H74" i="7"/>
  <c r="D74" i="7"/>
  <c r="D75" i="7"/>
  <c r="H75" i="7"/>
  <c r="F75" i="7"/>
  <c r="I75" i="7"/>
  <c r="D76" i="7"/>
  <c r="F76" i="7"/>
  <c r="I76" i="7"/>
  <c r="H76" i="7"/>
  <c r="F77" i="7"/>
  <c r="I77" i="7"/>
  <c r="H77" i="7"/>
  <c r="D77" i="7"/>
  <c r="F78" i="7"/>
  <c r="D78" i="7"/>
  <c r="H78" i="7"/>
  <c r="I78" i="7"/>
  <c r="D79" i="7"/>
  <c r="F79" i="7"/>
  <c r="I79" i="7"/>
  <c r="H79" i="7"/>
  <c r="I80" i="7"/>
  <c r="D80" i="7"/>
  <c r="F80" i="7"/>
  <c r="H80" i="7"/>
  <c r="F81" i="7"/>
  <c r="I81" i="7"/>
  <c r="H81" i="7"/>
  <c r="D81" i="7"/>
  <c r="H82" i="7"/>
  <c r="D82" i="7"/>
  <c r="I82" i="7"/>
  <c r="F82" i="7"/>
  <c r="D83" i="7"/>
  <c r="I83" i="7"/>
  <c r="F83" i="7"/>
  <c r="H83" i="7"/>
  <c r="H84" i="7"/>
  <c r="D84" i="7"/>
  <c r="I84" i="7"/>
  <c r="F84" i="7"/>
  <c r="F85" i="7"/>
  <c r="D85" i="7"/>
  <c r="H85" i="7"/>
  <c r="I85" i="7"/>
  <c r="I86" i="7"/>
  <c r="D86" i="7"/>
  <c r="F86" i="7"/>
  <c r="H86" i="7"/>
  <c r="H87" i="7"/>
  <c r="I87" i="7"/>
  <c r="D87" i="7"/>
  <c r="F87" i="7"/>
  <c r="F88" i="7"/>
  <c r="D88" i="7"/>
  <c r="H88" i="7"/>
  <c r="I88" i="7"/>
  <c r="I89" i="7"/>
  <c r="F89" i="7"/>
  <c r="H89" i="7"/>
  <c r="D89" i="7"/>
  <c r="F90" i="7"/>
  <c r="H90" i="7"/>
  <c r="I90" i="7"/>
  <c r="D90" i="7"/>
  <c r="D91" i="7"/>
  <c r="F91" i="7"/>
  <c r="H91" i="7"/>
  <c r="I91" i="7"/>
  <c r="H92" i="7"/>
  <c r="F92" i="7"/>
  <c r="D92" i="7"/>
  <c r="I92" i="7"/>
  <c r="H93" i="7"/>
  <c r="D93" i="7"/>
  <c r="F93" i="7"/>
  <c r="I93" i="7"/>
  <c r="F94" i="7"/>
  <c r="H94" i="7"/>
  <c r="I94" i="7"/>
  <c r="D94" i="7"/>
  <c r="H95" i="7"/>
  <c r="F95" i="7"/>
  <c r="I95" i="7"/>
  <c r="D95" i="7"/>
  <c r="D96" i="7"/>
  <c r="F96" i="7"/>
  <c r="I96" i="7"/>
  <c r="H96" i="7"/>
  <c r="I97" i="7"/>
  <c r="H97" i="7"/>
  <c r="F97" i="7"/>
  <c r="D97" i="7"/>
  <c r="F98" i="7"/>
  <c r="H98" i="7"/>
  <c r="I98" i="7"/>
  <c r="D98" i="7"/>
  <c r="H99" i="7"/>
  <c r="F99" i="7"/>
  <c r="D99" i="7"/>
  <c r="I99" i="7"/>
  <c r="I100" i="7"/>
  <c r="F100" i="7"/>
  <c r="H100" i="7"/>
  <c r="D100" i="7"/>
  <c r="D101" i="7"/>
  <c r="H101" i="7"/>
  <c r="F101" i="7"/>
  <c r="I101" i="7"/>
  <c r="O40" i="5"/>
  <c r="Q40" i="5" s="1"/>
  <c r="O45" i="5"/>
  <c r="Q45" i="5" s="1"/>
  <c r="O111" i="5"/>
  <c r="Q111" i="5" s="1"/>
  <c r="O114" i="5"/>
  <c r="S114" i="5" s="1" a="1"/>
  <c r="S114" i="5" s="1"/>
  <c r="O130" i="5"/>
  <c r="Q130" i="5" s="1"/>
  <c r="H12" i="7"/>
  <c r="N12" i="7" s="1"/>
  <c r="O132" i="5"/>
  <c r="S132" i="5" s="1" a="1"/>
  <c r="S132" i="5" s="1"/>
  <c r="H14" i="7"/>
  <c r="N14" i="7" s="1"/>
  <c r="O144" i="5"/>
  <c r="Q144" i="5" s="1"/>
  <c r="I19" i="7"/>
  <c r="O19" i="7" s="1"/>
  <c r="O212" i="5"/>
  <c r="S212" i="5" s="1" a="1"/>
  <c r="S212" i="5" s="1"/>
  <c r="O215" i="5"/>
  <c r="S215" i="5" s="1" a="1"/>
  <c r="S215" i="5" s="1"/>
  <c r="O218" i="5"/>
  <c r="Q218" i="5" s="1"/>
  <c r="O221" i="5"/>
  <c r="Q221" i="5" s="1"/>
  <c r="O223" i="5"/>
  <c r="Q223" i="5" s="1"/>
  <c r="O229" i="5"/>
  <c r="Q229" i="5" s="1"/>
  <c r="O232" i="5"/>
  <c r="Q232" i="5" s="1"/>
  <c r="O235" i="5"/>
  <c r="S169" i="5" a="1"/>
  <c r="S169" i="5" s="1"/>
  <c r="O131" i="5"/>
  <c r="S131" i="5" s="1" a="1"/>
  <c r="S131" i="5" s="1"/>
  <c r="H13" i="7"/>
  <c r="N13" i="7" s="1"/>
  <c r="O142" i="5"/>
  <c r="S142" i="5" s="1" a="1"/>
  <c r="S142" i="5" s="1"/>
  <c r="H17" i="7"/>
  <c r="N17" i="7" s="1"/>
  <c r="O128" i="5"/>
  <c r="Q128" i="5" s="1"/>
  <c r="H10" i="7"/>
  <c r="N10" i="7" s="1"/>
  <c r="F300" i="5"/>
  <c r="H300" i="5" s="1"/>
  <c r="I102" i="7"/>
  <c r="H102" i="7"/>
  <c r="D102" i="7"/>
  <c r="F102" i="7"/>
  <c r="D303" i="3"/>
  <c r="L110" i="7"/>
  <c r="L103" i="7"/>
  <c r="D110" i="7"/>
  <c r="F103" i="7"/>
  <c r="F110" i="7"/>
  <c r="D103" i="7"/>
  <c r="H110" i="7"/>
  <c r="I110" i="7"/>
  <c r="I103" i="7"/>
  <c r="K110" i="7"/>
  <c r="K103" i="7"/>
  <c r="H103" i="7"/>
  <c r="F104" i="7"/>
  <c r="H104" i="7"/>
  <c r="D104" i="7"/>
  <c r="I104" i="7"/>
  <c r="K104" i="7"/>
  <c r="L104" i="7"/>
  <c r="I105" i="7"/>
  <c r="D105" i="7"/>
  <c r="F105" i="7"/>
  <c r="H105" i="7"/>
  <c r="I106" i="7"/>
  <c r="H106" i="7"/>
  <c r="K106" i="7"/>
  <c r="L106" i="7"/>
  <c r="D106" i="7"/>
  <c r="F106" i="7"/>
  <c r="K107" i="7"/>
  <c r="D107" i="7"/>
  <c r="H107" i="7"/>
  <c r="L107" i="7"/>
  <c r="I107" i="7"/>
  <c r="F107" i="7"/>
  <c r="H108" i="7"/>
  <c r="I108" i="7"/>
  <c r="K108" i="7"/>
  <c r="L108" i="7"/>
  <c r="F108" i="7"/>
  <c r="D108" i="7"/>
  <c r="H109" i="7"/>
  <c r="I109" i="7"/>
  <c r="D109" i="7"/>
  <c r="F109" i="7"/>
  <c r="D177" i="3"/>
  <c r="D263" i="3"/>
  <c r="D135" i="3"/>
  <c r="D293" i="3"/>
  <c r="D149" i="3"/>
  <c r="D344" i="3"/>
  <c r="Q171" i="5"/>
  <c r="Q142" i="5"/>
  <c r="Q162" i="5"/>
  <c r="S162" i="5" a="1"/>
  <c r="S162" i="5" s="1"/>
  <c r="Q12" i="5"/>
  <c r="O147" i="5"/>
  <c r="O152" i="5"/>
  <c r="O155" i="5"/>
  <c r="O186" i="5"/>
  <c r="O244" i="5"/>
  <c r="D350" i="3"/>
  <c r="S241" i="5" a="1"/>
  <c r="S241" i="5" s="1"/>
  <c r="S175" i="5" a="1"/>
  <c r="S175" i="5" s="1"/>
  <c r="Q150" i="5"/>
  <c r="S150" i="5" a="1"/>
  <c r="S150" i="5" s="1"/>
  <c r="Q158" i="5"/>
  <c r="S158" i="5" a="1"/>
  <c r="S158" i="5" s="1"/>
  <c r="O49" i="5"/>
  <c r="O52" i="5"/>
  <c r="O55" i="5"/>
  <c r="O58" i="5"/>
  <c r="O61" i="5"/>
  <c r="O64" i="5"/>
  <c r="O67" i="5"/>
  <c r="O70" i="5"/>
  <c r="O73" i="5"/>
  <c r="O76" i="5"/>
  <c r="O79" i="5"/>
  <c r="O82" i="5"/>
  <c r="O85" i="5"/>
  <c r="O90" i="5"/>
  <c r="O95" i="5"/>
  <c r="O102" i="5"/>
  <c r="Q110" i="5"/>
  <c r="S110" i="5" a="1"/>
  <c r="S110" i="5" s="1"/>
  <c r="O119" i="5"/>
  <c r="O124" i="5"/>
  <c r="O127" i="5"/>
  <c r="Q136" i="5"/>
  <c r="S136" i="5" a="1"/>
  <c r="S136" i="5" s="1"/>
  <c r="O138" i="5"/>
  <c r="O143" i="5"/>
  <c r="Q149" i="5"/>
  <c r="S149" i="5" a="1"/>
  <c r="S149" i="5" s="1"/>
  <c r="Q154" i="5"/>
  <c r="S154" i="5" a="1"/>
  <c r="S154" i="5" s="1"/>
  <c r="Q159" i="5"/>
  <c r="S159" i="5" a="1"/>
  <c r="S159" i="5" s="1"/>
  <c r="Q161" i="5"/>
  <c r="S161" i="5" a="1"/>
  <c r="S161" i="5" s="1"/>
  <c r="Q165" i="5"/>
  <c r="S165" i="5" a="1"/>
  <c r="S165" i="5" s="1"/>
  <c r="Q167" i="5"/>
  <c r="S167" i="5" a="1"/>
  <c r="S167" i="5" s="1"/>
  <c r="Q173" i="5"/>
  <c r="S173" i="5" a="1"/>
  <c r="S173" i="5" s="1"/>
  <c r="Q177" i="5"/>
  <c r="S177" i="5" a="1"/>
  <c r="S177" i="5" s="1"/>
  <c r="Q179" i="5"/>
  <c r="S179" i="5" a="1"/>
  <c r="S179" i="5" s="1"/>
  <c r="D399" i="3"/>
  <c r="D267" i="3"/>
  <c r="S163" i="5" a="1"/>
  <c r="S163" i="5" s="1"/>
  <c r="S91" i="5" a="1"/>
  <c r="S91" i="5" s="1"/>
  <c r="Q160" i="5"/>
  <c r="S160" i="5" a="1"/>
  <c r="S160" i="5" s="1"/>
  <c r="Q164" i="5"/>
  <c r="S164" i="5" a="1"/>
  <c r="S164" i="5" s="1"/>
  <c r="Q166" i="5"/>
  <c r="S166" i="5" a="1"/>
  <c r="S166" i="5" s="1"/>
  <c r="Q168" i="5"/>
  <c r="S168" i="5" a="1"/>
  <c r="S168" i="5" s="1"/>
  <c r="Q170" i="5"/>
  <c r="S170" i="5" a="1"/>
  <c r="S170" i="5" s="1"/>
  <c r="Q172" i="5"/>
  <c r="S172" i="5" a="1"/>
  <c r="S172" i="5" s="1"/>
  <c r="Q174" i="5"/>
  <c r="S174" i="5" a="1"/>
  <c r="S174" i="5" s="1"/>
  <c r="Q176" i="5"/>
  <c r="S176" i="5" a="1"/>
  <c r="S176" i="5" s="1"/>
  <c r="Q178" i="5"/>
  <c r="S178" i="5" a="1"/>
  <c r="S178" i="5" s="1"/>
  <c r="Q180" i="5"/>
  <c r="S180" i="5" a="1"/>
  <c r="S180" i="5" s="1"/>
  <c r="Q182" i="5"/>
  <c r="S182" i="5" a="1"/>
  <c r="S182" i="5" s="1"/>
  <c r="Q198" i="5"/>
  <c r="S198" i="5" a="1"/>
  <c r="S198" i="5" s="1"/>
  <c r="Q225" i="5"/>
  <c r="S225" i="5" a="1"/>
  <c r="S225" i="5" s="1"/>
  <c r="Q237" i="5"/>
  <c r="S237" i="5" a="1"/>
  <c r="S237" i="5" s="1"/>
  <c r="Q56" i="5"/>
  <c r="S56" i="5" a="1"/>
  <c r="S56" i="5" s="1"/>
  <c r="Q42" i="5"/>
  <c r="O62" i="5"/>
  <c r="K268" i="5"/>
  <c r="Q98" i="5"/>
  <c r="O106" i="5"/>
  <c r="Q108" i="5"/>
  <c r="S108" i="5" a="1"/>
  <c r="S108" i="5" s="1"/>
  <c r="O117" i="5"/>
  <c r="Q141" i="5"/>
  <c r="S141" i="5" a="1"/>
  <c r="S141" i="5" s="1"/>
  <c r="Q239" i="5"/>
  <c r="S239" i="5" a="1"/>
  <c r="S239" i="5" s="1"/>
  <c r="Q19" i="5"/>
  <c r="S19" i="5" a="1"/>
  <c r="S19" i="5" s="1"/>
  <c r="O13" i="5"/>
  <c r="O27" i="5"/>
  <c r="H280" i="5"/>
  <c r="O41" i="5"/>
  <c r="Q46" i="5"/>
  <c r="S46" i="5" a="1"/>
  <c r="S46" i="5" s="1"/>
  <c r="Q87" i="5"/>
  <c r="S87" i="5" a="1"/>
  <c r="S87" i="5" s="1"/>
  <c r="Q92" i="5"/>
  <c r="S92" i="5" a="1"/>
  <c r="S92" i="5" s="1"/>
  <c r="O97" i="5"/>
  <c r="Q105" i="5"/>
  <c r="O112" i="5"/>
  <c r="O113" i="5"/>
  <c r="Q116" i="5"/>
  <c r="S116" i="5" a="1"/>
  <c r="S116" i="5" s="1"/>
  <c r="O121" i="5"/>
  <c r="O193" i="5"/>
  <c r="O196" i="5"/>
  <c r="O199" i="5"/>
  <c r="O202" i="5"/>
  <c r="O205" i="5"/>
  <c r="O220" i="5"/>
  <c r="Q157" i="5"/>
  <c r="D141" i="3"/>
  <c r="S223" i="5" a="1"/>
  <c r="S223" i="5" s="1"/>
  <c r="Q15" i="5"/>
  <c r="Q101" i="5"/>
  <c r="Q137" i="5"/>
  <c r="S137" i="5" a="1"/>
  <c r="S137" i="5" s="1"/>
  <c r="Q207" i="5"/>
  <c r="S207" i="5" a="1"/>
  <c r="S207" i="5" s="1"/>
  <c r="Q216" i="5"/>
  <c r="S216" i="5" a="1"/>
  <c r="S216" i="5" s="1"/>
  <c r="Q228" i="5"/>
  <c r="S228" i="5" a="1"/>
  <c r="S228" i="5" s="1"/>
  <c r="Q231" i="5"/>
  <c r="S231" i="5" a="1"/>
  <c r="S231" i="5" s="1"/>
  <c r="Q234" i="5"/>
  <c r="S234" i="5" a="1"/>
  <c r="S234" i="5" s="1"/>
  <c r="Q26" i="5"/>
  <c r="S26" i="5" a="1"/>
  <c r="S26" i="5" s="1"/>
  <c r="Q86" i="5"/>
  <c r="Q93" i="5"/>
  <c r="S93" i="5" a="1"/>
  <c r="S93" i="5" s="1"/>
  <c r="Q96" i="5"/>
  <c r="Q104" i="5"/>
  <c r="Q14" i="5"/>
  <c r="Q28" i="5"/>
  <c r="S28" i="5" a="1"/>
  <c r="S28" i="5" s="1"/>
  <c r="Q36" i="5"/>
  <c r="S36" i="5" a="1"/>
  <c r="S36" i="5" s="1"/>
  <c r="O80" i="5"/>
  <c r="Q114" i="5"/>
  <c r="Q122" i="5"/>
  <c r="S122" i="5" a="1"/>
  <c r="S122" i="5" s="1"/>
  <c r="Q132" i="5"/>
  <c r="Q134" i="5"/>
  <c r="S134" i="5" a="1"/>
  <c r="S134" i="5" s="1"/>
  <c r="O18" i="5"/>
  <c r="O21" i="5"/>
  <c r="O24" i="5"/>
  <c r="O48" i="5"/>
  <c r="O51" i="5"/>
  <c r="O54" i="5"/>
  <c r="O57" i="5"/>
  <c r="O60" i="5"/>
  <c r="O63" i="5"/>
  <c r="O66" i="5"/>
  <c r="O69" i="5"/>
  <c r="O72" i="5"/>
  <c r="O75" i="5"/>
  <c r="O78" i="5"/>
  <c r="O81" i="5"/>
  <c r="O84" i="5"/>
  <c r="O89" i="5"/>
  <c r="O94" i="5"/>
  <c r="O99" i="5"/>
  <c r="Q107" i="5"/>
  <c r="S107" i="5" a="1"/>
  <c r="S107" i="5" s="1"/>
  <c r="O109" i="5"/>
  <c r="O118" i="5"/>
  <c r="O123" i="5"/>
  <c r="O126" i="5"/>
  <c r="O135" i="5"/>
  <c r="Q140" i="5"/>
  <c r="S140" i="5" a="1"/>
  <c r="S140" i="5" s="1"/>
  <c r="O145" i="5"/>
  <c r="O148" i="5"/>
  <c r="O153" i="5"/>
  <c r="O156" i="5"/>
  <c r="O187" i="5"/>
  <c r="Q240" i="5"/>
  <c r="S240" i="5" a="1"/>
  <c r="S240" i="5" s="1"/>
  <c r="O242" i="5"/>
  <c r="O245" i="5"/>
  <c r="O248" i="5"/>
  <c r="O251" i="5"/>
  <c r="O254" i="5"/>
  <c r="O257" i="5"/>
  <c r="H293" i="5"/>
  <c r="D723" i="3"/>
  <c r="D327" i="3"/>
  <c r="D249" i="3"/>
  <c r="S43" i="5" a="1"/>
  <c r="S43" i="5" s="1"/>
  <c r="C687" i="3"/>
  <c r="D687" i="3" s="1"/>
  <c r="C609" i="3"/>
  <c r="D609" i="3" s="1"/>
  <c r="C579" i="3"/>
  <c r="D579" i="3" s="1"/>
  <c r="C447" i="3"/>
  <c r="D447" i="3" s="1"/>
  <c r="C393" i="3"/>
  <c r="D393" i="3" s="1"/>
  <c r="C315" i="3"/>
  <c r="D315" i="3" s="1"/>
  <c r="D297" i="3"/>
  <c r="D291" i="3"/>
  <c r="D243" i="3"/>
  <c r="C231" i="3"/>
  <c r="D231" i="3" s="1"/>
  <c r="C195" i="3"/>
  <c r="D195" i="3" s="1"/>
  <c r="C171" i="3"/>
  <c r="D171" i="3" s="1"/>
  <c r="D117" i="3"/>
  <c r="C105" i="3"/>
  <c r="D105" i="3" s="1"/>
  <c r="C69" i="3"/>
  <c r="D69" i="3" s="1"/>
  <c r="S211" i="5" a="1"/>
  <c r="S211" i="5" s="1"/>
  <c r="S181" i="5" a="1"/>
  <c r="S181" i="5" s="1"/>
  <c r="O214" i="5"/>
  <c r="O217" i="5"/>
  <c r="O226" i="5"/>
  <c r="O238" i="5"/>
  <c r="H290" i="5"/>
  <c r="O250" i="5"/>
  <c r="O259" i="5"/>
  <c r="Q259" i="5" s="1"/>
  <c r="O243" i="5"/>
  <c r="O246" i="5"/>
  <c r="O249" i="5"/>
  <c r="O255" i="5"/>
  <c r="C750" i="3"/>
  <c r="D750" i="3" s="1"/>
  <c r="B8" i="9"/>
  <c r="O252" i="5"/>
  <c r="O258" i="5"/>
  <c r="D813" i="3"/>
  <c r="D711" i="3"/>
  <c r="D591" i="3"/>
  <c r="D477" i="3"/>
  <c r="C909" i="3"/>
  <c r="D909" i="3" s="1"/>
  <c r="C897" i="3"/>
  <c r="D897" i="3" s="1"/>
  <c r="C861" i="3"/>
  <c r="D861" i="3" s="1"/>
  <c r="C843" i="3"/>
  <c r="D843" i="3" s="1"/>
  <c r="C807" i="3"/>
  <c r="D807" i="3" s="1"/>
  <c r="C795" i="3"/>
  <c r="D795" i="3" s="1"/>
  <c r="C789" i="3"/>
  <c r="D789" i="3" s="1"/>
  <c r="C777" i="3"/>
  <c r="D777" i="3" s="1"/>
  <c r="C771" i="3"/>
  <c r="D771" i="3" s="1"/>
  <c r="C759" i="3"/>
  <c r="D759" i="3" s="1"/>
  <c r="C741" i="3"/>
  <c r="D741" i="3" s="1"/>
  <c r="C735" i="3"/>
  <c r="D735" i="3" s="1"/>
  <c r="C729" i="3"/>
  <c r="D729" i="3" s="1"/>
  <c r="C717" i="3"/>
  <c r="D717" i="3" s="1"/>
  <c r="C705" i="3"/>
  <c r="D705" i="3" s="1"/>
  <c r="D699" i="3"/>
  <c r="C693" i="3"/>
  <c r="D693" i="3" s="1"/>
  <c r="C681" i="3"/>
  <c r="D681" i="3" s="1"/>
  <c r="D675" i="3"/>
  <c r="C663" i="3"/>
  <c r="D663" i="3" s="1"/>
  <c r="C657" i="3"/>
  <c r="D657" i="3" s="1"/>
  <c r="C651" i="3"/>
  <c r="D651" i="3" s="1"/>
  <c r="C633" i="3"/>
  <c r="D633" i="3" s="1"/>
  <c r="D627" i="3"/>
  <c r="C621" i="3"/>
  <c r="D621" i="3" s="1"/>
  <c r="C615" i="3"/>
  <c r="D615" i="3" s="1"/>
  <c r="D603" i="3"/>
  <c r="C597" i="3"/>
  <c r="D597" i="3" s="1"/>
  <c r="C585" i="3"/>
  <c r="D585" i="3" s="1"/>
  <c r="C573" i="3"/>
  <c r="D573" i="3" s="1"/>
  <c r="C567" i="3"/>
  <c r="D567" i="3" s="1"/>
  <c r="D561" i="3"/>
  <c r="C555" i="3"/>
  <c r="D555" i="3" s="1"/>
  <c r="D549" i="3"/>
  <c r="C543" i="3"/>
  <c r="D543" i="3" s="1"/>
  <c r="D537" i="3"/>
  <c r="C519" i="3"/>
  <c r="D519" i="3" s="1"/>
  <c r="C513" i="3"/>
  <c r="D513" i="3" s="1"/>
  <c r="C507" i="3"/>
  <c r="D507" i="3" s="1"/>
  <c r="C501" i="3"/>
  <c r="D501" i="3" s="1"/>
  <c r="C495" i="3"/>
  <c r="D495" i="3" s="1"/>
  <c r="C483" i="3"/>
  <c r="D483" i="3" s="1"/>
  <c r="C471" i="3"/>
  <c r="D471" i="3" s="1"/>
  <c r="D465" i="3"/>
  <c r="C459" i="3"/>
  <c r="D459" i="3" s="1"/>
  <c r="D441" i="3"/>
  <c r="C435" i="3"/>
  <c r="D435" i="3" s="1"/>
  <c r="C423" i="3"/>
  <c r="D423" i="3" s="1"/>
  <c r="C411" i="3"/>
  <c r="D411" i="3" s="1"/>
  <c r="C405" i="3"/>
  <c r="D405" i="3" s="1"/>
  <c r="D387" i="3"/>
  <c r="AR192" i="5"/>
  <c r="O192" i="5"/>
  <c r="O88" i="5"/>
  <c r="CQ926" i="3" a="1"/>
  <c r="CQ926" i="3" s="1"/>
  <c r="CK926" i="3" a="1"/>
  <c r="CK926" i="3" s="1"/>
  <c r="C4" i="3"/>
  <c r="AE57" i="5" a="1"/>
  <c r="AE57" i="5" s="1"/>
  <c r="O29" i="5"/>
  <c r="O37" i="5"/>
  <c r="O185" i="5"/>
  <c r="O194" i="5"/>
  <c r="O197" i="5"/>
  <c r="O200" i="5"/>
  <c r="F296" i="5"/>
  <c r="H296" i="5" s="1"/>
  <c r="O203" i="5"/>
  <c r="O206" i="5"/>
  <c r="O209" i="5"/>
  <c r="O38" i="5"/>
  <c r="O100" i="5"/>
  <c r="O189" i="5"/>
  <c r="C837" i="3"/>
  <c r="D837" i="3" s="1"/>
  <c r="D753" i="3"/>
  <c r="D645" i="3"/>
  <c r="D531" i="3"/>
  <c r="O10" i="5"/>
  <c r="Q10" i="5" s="1"/>
  <c r="O17" i="5"/>
  <c r="O23" i="5"/>
  <c r="O47" i="5"/>
  <c r="O53" i="5"/>
  <c r="O59" i="5"/>
  <c r="O65" i="5"/>
  <c r="O71" i="5"/>
  <c r="O77" i="5"/>
  <c r="O83" i="5"/>
  <c r="F268" i="5"/>
  <c r="H268" i="5" s="1"/>
  <c r="O103" i="5"/>
  <c r="O125" i="5"/>
  <c r="O139" i="5"/>
  <c r="O188" i="5"/>
  <c r="O191" i="5"/>
  <c r="O224" i="5"/>
  <c r="O227" i="5"/>
  <c r="O230" i="5"/>
  <c r="O233" i="5"/>
  <c r="O236" i="5"/>
  <c r="O39" i="5"/>
  <c r="O120" i="5"/>
  <c r="O190" i="5"/>
  <c r="C747" i="3"/>
  <c r="D747" i="3" s="1"/>
  <c r="D921" i="3"/>
  <c r="D639" i="3"/>
  <c r="D525" i="3"/>
  <c r="C765" i="3"/>
  <c r="D765" i="3" s="1"/>
  <c r="D849" i="3"/>
  <c r="C918" i="3"/>
  <c r="D918" i="3" s="1"/>
  <c r="D864" i="3"/>
  <c r="C810" i="3"/>
  <c r="D810" i="3" s="1"/>
  <c r="D792" i="3"/>
  <c r="D654" i="3"/>
  <c r="C624" i="3"/>
  <c r="D624" i="3" s="1"/>
  <c r="C444" i="3"/>
  <c r="D444" i="3" s="1"/>
  <c r="C396" i="3"/>
  <c r="D396" i="3" s="1"/>
  <c r="C378" i="3"/>
  <c r="D378" i="3" s="1"/>
  <c r="C228" i="3"/>
  <c r="D228" i="3" s="1"/>
  <c r="C180" i="3"/>
  <c r="D180" i="3" s="1"/>
  <c r="D351" i="3"/>
  <c r="D162" i="3"/>
  <c r="C375" i="3"/>
  <c r="D375" i="3" s="1"/>
  <c r="C363" i="3"/>
  <c r="D363" i="3" s="1"/>
  <c r="D369" i="3"/>
  <c r="C339" i="3"/>
  <c r="D339" i="3" s="1"/>
  <c r="D916" i="3"/>
  <c r="D886" i="3"/>
  <c r="D856" i="3"/>
  <c r="D844" i="3"/>
  <c r="D832" i="3"/>
  <c r="D760" i="3"/>
  <c r="D742" i="3"/>
  <c r="D333" i="3"/>
  <c r="D261" i="3"/>
  <c r="D225" i="3"/>
  <c r="D189" i="3"/>
  <c r="C159" i="3"/>
  <c r="D159" i="3" s="1"/>
  <c r="C123" i="3"/>
  <c r="D123" i="3" s="1"/>
  <c r="D712" i="3"/>
  <c r="D664" i="3"/>
  <c r="D610" i="3"/>
  <c r="C587" i="3"/>
  <c r="D587" i="3" s="1"/>
  <c r="C575" i="3"/>
  <c r="D575" i="3" s="1"/>
  <c r="C551" i="3"/>
  <c r="D551" i="3" s="1"/>
  <c r="C527" i="3"/>
  <c r="D527" i="3" s="1"/>
  <c r="C503" i="3"/>
  <c r="D503" i="3" s="1"/>
  <c r="C455" i="3"/>
  <c r="D455" i="3" s="1"/>
  <c r="C431" i="3"/>
  <c r="D431" i="3" s="1"/>
  <c r="C425" i="3"/>
  <c r="D425" i="3" s="1"/>
  <c r="C413" i="3"/>
  <c r="D413" i="3" s="1"/>
  <c r="C389" i="3"/>
  <c r="D389" i="3" s="1"/>
  <c r="C371" i="3"/>
  <c r="D371" i="3" s="1"/>
  <c r="C347" i="3"/>
  <c r="D347" i="3" s="1"/>
  <c r="C305" i="3"/>
  <c r="D305" i="3" s="1"/>
  <c r="C257" i="3"/>
  <c r="D257" i="3" s="1"/>
  <c r="C233" i="3"/>
  <c r="D233" i="3" s="1"/>
  <c r="C215" i="3"/>
  <c r="D215" i="3" s="1"/>
  <c r="C191" i="3"/>
  <c r="D191" i="3" s="1"/>
  <c r="C167" i="3"/>
  <c r="D167" i="3" s="1"/>
  <c r="C137" i="3"/>
  <c r="D137" i="3" s="1"/>
  <c r="C125" i="3"/>
  <c r="D125" i="3" s="1"/>
  <c r="C107" i="3"/>
  <c r="D107" i="3" s="1"/>
  <c r="C89" i="3"/>
  <c r="D89" i="3" s="1"/>
  <c r="C41" i="3"/>
  <c r="D41" i="3" s="1"/>
  <c r="C17" i="3"/>
  <c r="D17" i="3" s="1"/>
  <c r="D887" i="3"/>
  <c r="D791" i="3"/>
  <c r="D713" i="3"/>
  <c r="D227" i="3"/>
  <c r="D910" i="3"/>
  <c r="D892" i="3"/>
  <c r="D868" i="3"/>
  <c r="D820" i="3"/>
  <c r="D796" i="3"/>
  <c r="D748" i="3"/>
  <c r="D724" i="3"/>
  <c r="D706" i="3"/>
  <c r="D682" i="3"/>
  <c r="D658" i="3"/>
  <c r="D634" i="3"/>
  <c r="D562" i="3"/>
  <c r="D448" i="3"/>
  <c r="D376" i="3"/>
  <c r="D304" i="3"/>
  <c r="C280" i="3"/>
  <c r="D280" i="3" s="1"/>
  <c r="C250" i="3"/>
  <c r="D250" i="3" s="1"/>
  <c r="C226" i="3"/>
  <c r="D226" i="3" s="1"/>
  <c r="C202" i="3"/>
  <c r="D202" i="3" s="1"/>
  <c r="C178" i="3"/>
  <c r="D178" i="3" s="1"/>
  <c r="C154" i="3"/>
  <c r="D154" i="3" s="1"/>
  <c r="C142" i="3"/>
  <c r="D142" i="3" s="1"/>
  <c r="C130" i="3"/>
  <c r="D130" i="3" s="1"/>
  <c r="C118" i="3"/>
  <c r="D118" i="3" s="1"/>
  <c r="C88" i="3"/>
  <c r="D88" i="3" s="1"/>
  <c r="C64" i="3"/>
  <c r="D64" i="3" s="1"/>
  <c r="C28" i="3"/>
  <c r="D28" i="3" s="1"/>
  <c r="C899" i="3"/>
  <c r="D899" i="3" s="1"/>
  <c r="C875" i="3"/>
  <c r="D875" i="3" s="1"/>
  <c r="C863" i="3"/>
  <c r="D863" i="3" s="1"/>
  <c r="C839" i="3"/>
  <c r="D839" i="3" s="1"/>
  <c r="C821" i="3"/>
  <c r="D821" i="3" s="1"/>
  <c r="C815" i="3"/>
  <c r="D815" i="3" s="1"/>
  <c r="C773" i="3"/>
  <c r="D773" i="3" s="1"/>
  <c r="C749" i="3"/>
  <c r="D749" i="3" s="1"/>
  <c r="C743" i="3"/>
  <c r="D743" i="3" s="1"/>
  <c r="C731" i="3"/>
  <c r="D731" i="3" s="1"/>
  <c r="C725" i="3"/>
  <c r="D725" i="3" s="1"/>
  <c r="C707" i="3"/>
  <c r="D707" i="3" s="1"/>
  <c r="C683" i="3"/>
  <c r="D683" i="3" s="1"/>
  <c r="C659" i="3"/>
  <c r="D659" i="3" s="1"/>
  <c r="C641" i="3"/>
  <c r="D641" i="3" s="1"/>
  <c r="C623" i="3"/>
  <c r="D623" i="3" s="1"/>
  <c r="C605" i="3"/>
  <c r="D605" i="3" s="1"/>
  <c r="C586" i="3"/>
  <c r="D586" i="3" s="1"/>
  <c r="C514" i="3"/>
  <c r="D514" i="3" s="1"/>
  <c r="C406" i="3"/>
  <c r="D406" i="3" s="1"/>
  <c r="D515" i="3"/>
  <c r="D491" i="3"/>
  <c r="D329" i="3"/>
  <c r="D77" i="3"/>
  <c r="D47" i="3"/>
  <c r="D905" i="3"/>
  <c r="D881" i="3"/>
  <c r="D857" i="3"/>
  <c r="D833" i="3"/>
  <c r="D809" i="3"/>
  <c r="D785" i="3"/>
  <c r="D761" i="3"/>
  <c r="D737" i="3"/>
  <c r="D689" i="3"/>
  <c r="D671" i="3"/>
  <c r="D647" i="3"/>
  <c r="D629" i="3"/>
  <c r="D617" i="3"/>
  <c r="D599" i="3"/>
  <c r="C569" i="3"/>
  <c r="D569" i="3" s="1"/>
  <c r="C545" i="3"/>
  <c r="D545" i="3" s="1"/>
  <c r="C467" i="3"/>
  <c r="D467" i="3" s="1"/>
  <c r="C407" i="3"/>
  <c r="D407" i="3" s="1"/>
  <c r="C383" i="3"/>
  <c r="D383" i="3" s="1"/>
  <c r="C341" i="3"/>
  <c r="D341" i="3" s="1"/>
  <c r="C269" i="3"/>
  <c r="D269" i="3" s="1"/>
  <c r="C245" i="3"/>
  <c r="D245" i="3" s="1"/>
  <c r="C221" i="3"/>
  <c r="D221" i="3" s="1"/>
  <c r="C197" i="3"/>
  <c r="D197" i="3" s="1"/>
  <c r="C173" i="3"/>
  <c r="D173" i="3" s="1"/>
  <c r="C143" i="3"/>
  <c r="D143" i="3" s="1"/>
  <c r="C131" i="3"/>
  <c r="D131" i="3" s="1"/>
  <c r="C53" i="3"/>
  <c r="D53" i="3" s="1"/>
  <c r="C29" i="3"/>
  <c r="D29" i="3" s="1"/>
  <c r="D922" i="3"/>
  <c r="D904" i="3"/>
  <c r="D862" i="3"/>
  <c r="D838" i="3"/>
  <c r="D814" i="3"/>
  <c r="D790" i="3"/>
  <c r="D766" i="3"/>
  <c r="D718" i="3"/>
  <c r="D694" i="3"/>
  <c r="D670" i="3"/>
  <c r="D646" i="3"/>
  <c r="D616" i="3"/>
  <c r="D592" i="3"/>
  <c r="D484" i="3"/>
  <c r="D442" i="3"/>
  <c r="D418" i="3"/>
  <c r="D340" i="3"/>
  <c r="C292" i="3"/>
  <c r="D292" i="3" s="1"/>
  <c r="C274" i="3"/>
  <c r="D274" i="3" s="1"/>
  <c r="C238" i="3"/>
  <c r="D238" i="3" s="1"/>
  <c r="C190" i="3"/>
  <c r="D190" i="3" s="1"/>
  <c r="C166" i="3"/>
  <c r="D166" i="3" s="1"/>
  <c r="C136" i="3"/>
  <c r="D136" i="3" s="1"/>
  <c r="C112" i="3"/>
  <c r="D112" i="3" s="1"/>
  <c r="C82" i="3"/>
  <c r="D82" i="3" s="1"/>
  <c r="C58" i="3"/>
  <c r="D58" i="3" s="1"/>
  <c r="C46" i="3"/>
  <c r="D46" i="3" s="1"/>
  <c r="C40" i="3"/>
  <c r="D40" i="3" s="1"/>
  <c r="C16" i="3"/>
  <c r="D16" i="3" s="1"/>
  <c r="C568" i="3"/>
  <c r="D568" i="3" s="1"/>
  <c r="C460" i="3"/>
  <c r="D460" i="3" s="1"/>
  <c r="C424" i="3"/>
  <c r="D424" i="3" s="1"/>
  <c r="C352" i="3"/>
  <c r="D352" i="3" s="1"/>
  <c r="C316" i="3"/>
  <c r="D316" i="3" s="1"/>
  <c r="D479" i="3"/>
  <c r="D365" i="3"/>
  <c r="D317" i="3"/>
  <c r="D65" i="3"/>
  <c r="D911" i="3"/>
  <c r="D869" i="3"/>
  <c r="D845" i="3"/>
  <c r="D797" i="3"/>
  <c r="D767" i="3"/>
  <c r="D719" i="3"/>
  <c r="D695" i="3"/>
  <c r="D677" i="3"/>
  <c r="D653" i="3"/>
  <c r="D635" i="3"/>
  <c r="D611" i="3"/>
  <c r="D593" i="3"/>
  <c r="C581" i="3"/>
  <c r="D581" i="3" s="1"/>
  <c r="C557" i="3"/>
  <c r="D557" i="3" s="1"/>
  <c r="C521" i="3"/>
  <c r="D521" i="3" s="1"/>
  <c r="C497" i="3"/>
  <c r="D497" i="3" s="1"/>
  <c r="C473" i="3"/>
  <c r="D473" i="3" s="1"/>
  <c r="C449" i="3"/>
  <c r="D449" i="3" s="1"/>
  <c r="C419" i="3"/>
  <c r="D419" i="3" s="1"/>
  <c r="C395" i="3"/>
  <c r="D395" i="3" s="1"/>
  <c r="C353" i="3"/>
  <c r="D353" i="3" s="1"/>
  <c r="C323" i="3"/>
  <c r="D323" i="3" s="1"/>
  <c r="C299" i="3"/>
  <c r="D299" i="3" s="1"/>
  <c r="C275" i="3"/>
  <c r="D275" i="3" s="1"/>
  <c r="C251" i="3"/>
  <c r="D251" i="3" s="1"/>
  <c r="C203" i="3"/>
  <c r="D203" i="3" s="1"/>
  <c r="C179" i="3"/>
  <c r="D179" i="3" s="1"/>
  <c r="C155" i="3"/>
  <c r="D155" i="3" s="1"/>
  <c r="C83" i="3"/>
  <c r="D83" i="3" s="1"/>
  <c r="C59" i="3"/>
  <c r="D59" i="3" s="1"/>
  <c r="C35" i="3"/>
  <c r="D35" i="3" s="1"/>
  <c r="D101" i="3"/>
  <c r="D874" i="3"/>
  <c r="D850" i="3"/>
  <c r="D826" i="3"/>
  <c r="D802" i="3"/>
  <c r="D778" i="3"/>
  <c r="D754" i="3"/>
  <c r="D730" i="3"/>
  <c r="D700" i="3"/>
  <c r="D676" i="3"/>
  <c r="D652" i="3"/>
  <c r="D628" i="3"/>
  <c r="D604" i="3"/>
  <c r="D532" i="3"/>
  <c r="D526" i="3"/>
  <c r="D478" i="3"/>
  <c r="D412" i="3"/>
  <c r="D388" i="3"/>
  <c r="D334" i="3"/>
  <c r="D310" i="3"/>
  <c r="C286" i="3"/>
  <c r="D286" i="3" s="1"/>
  <c r="C262" i="3"/>
  <c r="D262" i="3" s="1"/>
  <c r="C256" i="3"/>
  <c r="D256" i="3" s="1"/>
  <c r="C232" i="3"/>
  <c r="D232" i="3" s="1"/>
  <c r="C208" i="3"/>
  <c r="D208" i="3" s="1"/>
  <c r="C184" i="3"/>
  <c r="D184" i="3" s="1"/>
  <c r="C160" i="3"/>
  <c r="D160" i="3" s="1"/>
  <c r="C124" i="3"/>
  <c r="D124" i="3" s="1"/>
  <c r="C100" i="3"/>
  <c r="D100" i="3" s="1"/>
  <c r="C76" i="3"/>
  <c r="D76" i="3" s="1"/>
  <c r="C52" i="3"/>
  <c r="D52" i="3" s="1"/>
  <c r="C22" i="3"/>
  <c r="D22" i="3" s="1"/>
  <c r="C538" i="3"/>
  <c r="D538" i="3" s="1"/>
  <c r="C502" i="3"/>
  <c r="D502" i="3" s="1"/>
  <c r="C466" i="3"/>
  <c r="D466" i="3" s="1"/>
  <c r="C394" i="3"/>
  <c r="D394" i="3" s="1"/>
  <c r="C358" i="3"/>
  <c r="D358" i="3" s="1"/>
  <c r="D443" i="3"/>
  <c r="D281" i="3"/>
  <c r="D113" i="3"/>
  <c r="D917" i="3"/>
  <c r="D893" i="3"/>
  <c r="D851" i="3"/>
  <c r="D827" i="3"/>
  <c r="D803" i="3"/>
  <c r="D779" i="3"/>
  <c r="D755" i="3"/>
  <c r="D701" i="3"/>
  <c r="D665" i="3"/>
  <c r="C563" i="3"/>
  <c r="D563" i="3" s="1"/>
  <c r="C539" i="3"/>
  <c r="D539" i="3" s="1"/>
  <c r="C533" i="3"/>
  <c r="D533" i="3" s="1"/>
  <c r="C509" i="3"/>
  <c r="D509" i="3" s="1"/>
  <c r="C485" i="3"/>
  <c r="D485" i="3" s="1"/>
  <c r="C461" i="3"/>
  <c r="D461" i="3" s="1"/>
  <c r="C437" i="3"/>
  <c r="D437" i="3" s="1"/>
  <c r="C401" i="3"/>
  <c r="D401" i="3" s="1"/>
  <c r="C377" i="3"/>
  <c r="D377" i="3" s="1"/>
  <c r="C359" i="3"/>
  <c r="D359" i="3" s="1"/>
  <c r="C335" i="3"/>
  <c r="D335" i="3" s="1"/>
  <c r="C311" i="3"/>
  <c r="D311" i="3" s="1"/>
  <c r="C287" i="3"/>
  <c r="D287" i="3" s="1"/>
  <c r="C239" i="3"/>
  <c r="D239" i="3" s="1"/>
  <c r="C209" i="3"/>
  <c r="D209" i="3" s="1"/>
  <c r="C185" i="3"/>
  <c r="D185" i="3" s="1"/>
  <c r="C161" i="3"/>
  <c r="D161" i="3" s="1"/>
  <c r="C119" i="3"/>
  <c r="D119" i="3" s="1"/>
  <c r="C95" i="3"/>
  <c r="D95" i="3" s="1"/>
  <c r="C71" i="3"/>
  <c r="D71" i="3" s="1"/>
  <c r="C23" i="3"/>
  <c r="D23" i="3" s="1"/>
  <c r="D898" i="3"/>
  <c r="D880" i="3"/>
  <c r="D808" i="3"/>
  <c r="D784" i="3"/>
  <c r="D736" i="3"/>
  <c r="D688" i="3"/>
  <c r="D640" i="3"/>
  <c r="D622" i="3"/>
  <c r="D598" i="3"/>
  <c r="D574" i="3"/>
  <c r="D550" i="3"/>
  <c r="D520" i="3"/>
  <c r="D496" i="3"/>
  <c r="D454" i="3"/>
  <c r="D382" i="3"/>
  <c r="D370" i="3"/>
  <c r="D346" i="3"/>
  <c r="D322" i="3"/>
  <c r="D298" i="3"/>
  <c r="C268" i="3"/>
  <c r="D268" i="3" s="1"/>
  <c r="C244" i="3"/>
  <c r="D244" i="3" s="1"/>
  <c r="C220" i="3"/>
  <c r="D220" i="3" s="1"/>
  <c r="C196" i="3"/>
  <c r="D196" i="3" s="1"/>
  <c r="C172" i="3"/>
  <c r="D172" i="3" s="1"/>
  <c r="C148" i="3"/>
  <c r="D148" i="3" s="1"/>
  <c r="C106" i="3"/>
  <c r="D106" i="3" s="1"/>
  <c r="C94" i="3"/>
  <c r="D94" i="3" s="1"/>
  <c r="C70" i="3"/>
  <c r="D70" i="3" s="1"/>
  <c r="C34" i="3"/>
  <c r="D34" i="3" s="1"/>
  <c r="C580" i="3"/>
  <c r="D580" i="3" s="1"/>
  <c r="C544" i="3"/>
  <c r="D544" i="3" s="1"/>
  <c r="C508" i="3"/>
  <c r="D508" i="3" s="1"/>
  <c r="C472" i="3"/>
  <c r="D472" i="3" s="1"/>
  <c r="C436" i="3"/>
  <c r="D436" i="3" s="1"/>
  <c r="C400" i="3"/>
  <c r="D400" i="3" s="1"/>
  <c r="C364" i="3"/>
  <c r="D364" i="3" s="1"/>
  <c r="C328" i="3"/>
  <c r="D328" i="3" s="1"/>
  <c r="D214" i="3"/>
  <c r="D919" i="3"/>
  <c r="D920" i="3"/>
  <c r="D914" i="3"/>
  <c r="D908" i="3"/>
  <c r="D902" i="3"/>
  <c r="D896" i="3"/>
  <c r="D890" i="3"/>
  <c r="D884" i="3"/>
  <c r="D878" i="3"/>
  <c r="D872" i="3"/>
  <c r="CL4" i="3" a="1"/>
  <c r="CL4" i="3" s="1"/>
  <c r="CL6" i="3" a="1"/>
  <c r="CL6" i="3" s="1"/>
  <c r="CL12" i="3" a="1"/>
  <c r="CL12" i="3" s="1"/>
  <c r="CL16" i="3" a="1"/>
  <c r="CL16" i="3" s="1"/>
  <c r="CL20" i="3" a="1"/>
  <c r="CL20" i="3" s="1"/>
  <c r="CL22" i="3" a="1"/>
  <c r="CL22" i="3" s="1"/>
  <c r="CL24" i="3" a="1"/>
  <c r="CL24" i="3" s="1"/>
  <c r="CL26" i="3" a="1"/>
  <c r="CL26" i="3" s="1"/>
  <c r="CL28" i="3" a="1"/>
  <c r="CL28" i="3" s="1"/>
  <c r="CL30" i="3" a="1"/>
  <c r="CL30" i="3" s="1"/>
  <c r="CL32" i="3" a="1"/>
  <c r="CL32" i="3" s="1"/>
  <c r="CL34" i="3" a="1"/>
  <c r="CL34" i="3" s="1"/>
  <c r="CL36" i="3" a="1"/>
  <c r="CL36" i="3" s="1"/>
  <c r="CL38" i="3" a="1"/>
  <c r="CL38" i="3" s="1"/>
  <c r="CL40" i="3" a="1"/>
  <c r="CL40" i="3" s="1"/>
  <c r="CL42" i="3" a="1"/>
  <c r="CL42" i="3" s="1"/>
  <c r="CL44" i="3" a="1"/>
  <c r="CL44" i="3" s="1"/>
  <c r="CL46" i="3" a="1"/>
  <c r="CL46" i="3" s="1"/>
  <c r="CL48" i="3" a="1"/>
  <c r="CL48" i="3" s="1"/>
  <c r="CL50" i="3" a="1"/>
  <c r="CL50" i="3" s="1"/>
  <c r="CL52" i="3" a="1"/>
  <c r="CL52" i="3" s="1"/>
  <c r="CL54" i="3" a="1"/>
  <c r="CL54" i="3" s="1"/>
  <c r="CL56" i="3" a="1"/>
  <c r="CL56" i="3" s="1"/>
  <c r="CL58" i="3" a="1"/>
  <c r="CL58" i="3" s="1"/>
  <c r="CL60" i="3" a="1"/>
  <c r="CL60" i="3" s="1"/>
  <c r="CL62" i="3" a="1"/>
  <c r="CL62" i="3" s="1"/>
  <c r="CL64" i="3" a="1"/>
  <c r="CL64" i="3" s="1"/>
  <c r="CL66" i="3" a="1"/>
  <c r="CL66" i="3" s="1"/>
  <c r="CL68" i="3" a="1"/>
  <c r="CL68" i="3" s="1"/>
  <c r="CL70" i="3" a="1"/>
  <c r="CL70" i="3" s="1"/>
  <c r="CL72" i="3" a="1"/>
  <c r="CL72" i="3" s="1"/>
  <c r="CL74" i="3" a="1"/>
  <c r="CL74" i="3" s="1"/>
  <c r="CL76" i="3" a="1"/>
  <c r="CL76" i="3" s="1"/>
  <c r="CL78" i="3" a="1"/>
  <c r="CL78" i="3" s="1"/>
  <c r="CL80" i="3" a="1"/>
  <c r="CL80" i="3" s="1"/>
  <c r="CL82" i="3" a="1"/>
  <c r="CL82" i="3" s="1"/>
  <c r="CL84" i="3" a="1"/>
  <c r="CL84" i="3" s="1"/>
  <c r="CL86" i="3" a="1"/>
  <c r="CL86" i="3" s="1"/>
  <c r="CL88" i="3" a="1"/>
  <c r="CL88" i="3" s="1"/>
  <c r="CL90" i="3" a="1"/>
  <c r="CL90" i="3" s="1"/>
  <c r="CL92" i="3" a="1"/>
  <c r="CL92" i="3" s="1"/>
  <c r="CL94" i="3" a="1"/>
  <c r="CL94" i="3" s="1"/>
  <c r="CL96" i="3" a="1"/>
  <c r="CL96" i="3" s="1"/>
  <c r="CL98" i="3" a="1"/>
  <c r="CL98" i="3" s="1"/>
  <c r="CL100" i="3" a="1"/>
  <c r="CL100" i="3" s="1"/>
  <c r="CL102" i="3" a="1"/>
  <c r="CL102" i="3" s="1"/>
  <c r="CL104" i="3" a="1"/>
  <c r="CL104" i="3" s="1"/>
  <c r="CL106" i="3" a="1"/>
  <c r="CL106" i="3" s="1"/>
  <c r="CL108" i="3" a="1"/>
  <c r="CL108" i="3" s="1"/>
  <c r="CL110" i="3" a="1"/>
  <c r="CL110" i="3" s="1"/>
  <c r="CL112" i="3" a="1"/>
  <c r="CL112" i="3" s="1"/>
  <c r="CL114" i="3" a="1"/>
  <c r="CL114" i="3" s="1"/>
  <c r="CL116" i="3" a="1"/>
  <c r="CL116" i="3" s="1"/>
  <c r="CL118" i="3" a="1"/>
  <c r="CL118" i="3" s="1"/>
  <c r="CL120" i="3" a="1"/>
  <c r="CL120" i="3" s="1"/>
  <c r="CL122" i="3" a="1"/>
  <c r="CL122" i="3" s="1"/>
  <c r="CL124" i="3" a="1"/>
  <c r="CL124" i="3" s="1"/>
  <c r="CL126" i="3" a="1"/>
  <c r="CL126" i="3" s="1"/>
  <c r="CL128" i="3" a="1"/>
  <c r="CL128" i="3" s="1"/>
  <c r="CL8" i="3" a="1"/>
  <c r="CL8" i="3" s="1"/>
  <c r="CL10" i="3" a="1"/>
  <c r="CL10" i="3" s="1"/>
  <c r="CL14" i="3" a="1"/>
  <c r="CL14" i="3" s="1"/>
  <c r="CL18" i="3" a="1"/>
  <c r="CL18" i="3" s="1"/>
  <c r="CM2" i="3"/>
  <c r="CL5" i="3" a="1"/>
  <c r="CL5" i="3" s="1"/>
  <c r="CL7" i="3" a="1"/>
  <c r="CL7" i="3" s="1"/>
  <c r="CL9" i="3" a="1"/>
  <c r="CL9" i="3" s="1"/>
  <c r="CL11" i="3" a="1"/>
  <c r="CL11" i="3" s="1"/>
  <c r="CL13" i="3" a="1"/>
  <c r="CL13" i="3" s="1"/>
  <c r="CL15" i="3" a="1"/>
  <c r="CL15" i="3" s="1"/>
  <c r="CL17" i="3" a="1"/>
  <c r="CL17" i="3" s="1"/>
  <c r="CL19" i="3" a="1"/>
  <c r="CL19" i="3" s="1"/>
  <c r="CL21" i="3" a="1"/>
  <c r="CL21" i="3" s="1"/>
  <c r="CL23" i="3" a="1"/>
  <c r="CL23" i="3" s="1"/>
  <c r="CL25" i="3" a="1"/>
  <c r="CL25" i="3" s="1"/>
  <c r="CL27" i="3" a="1"/>
  <c r="CL27" i="3" s="1"/>
  <c r="CL29" i="3" a="1"/>
  <c r="CL29" i="3" s="1"/>
  <c r="CL31" i="3" a="1"/>
  <c r="CL31" i="3" s="1"/>
  <c r="CL33" i="3" a="1"/>
  <c r="CL33" i="3" s="1"/>
  <c r="CL35" i="3" a="1"/>
  <c r="CL35" i="3" s="1"/>
  <c r="CL37" i="3" a="1"/>
  <c r="CL37" i="3" s="1"/>
  <c r="CL39" i="3" a="1"/>
  <c r="CL39" i="3" s="1"/>
  <c r="CL41" i="3" a="1"/>
  <c r="CL41" i="3" s="1"/>
  <c r="CL43" i="3" a="1"/>
  <c r="CL43" i="3" s="1"/>
  <c r="CL45" i="3" a="1"/>
  <c r="CL45" i="3" s="1"/>
  <c r="CL47" i="3" a="1"/>
  <c r="CL47" i="3" s="1"/>
  <c r="CL49" i="3" a="1"/>
  <c r="CL49" i="3" s="1"/>
  <c r="CL51" i="3" a="1"/>
  <c r="CL51" i="3" s="1"/>
  <c r="CL53" i="3" a="1"/>
  <c r="CL53" i="3" s="1"/>
  <c r="CL55" i="3" a="1"/>
  <c r="CL55" i="3" s="1"/>
  <c r="CL57" i="3" a="1"/>
  <c r="CL57" i="3" s="1"/>
  <c r="CL59" i="3" a="1"/>
  <c r="CL59" i="3" s="1"/>
  <c r="CL61" i="3" a="1"/>
  <c r="CL61" i="3" s="1"/>
  <c r="CL63" i="3" a="1"/>
  <c r="CL63" i="3" s="1"/>
  <c r="CL65" i="3" a="1"/>
  <c r="CL65" i="3" s="1"/>
  <c r="CL67" i="3" a="1"/>
  <c r="CL67" i="3" s="1"/>
  <c r="CL69" i="3" a="1"/>
  <c r="CL69" i="3" s="1"/>
  <c r="CL71" i="3" a="1"/>
  <c r="CL71" i="3" s="1"/>
  <c r="CL73" i="3" a="1"/>
  <c r="CL73" i="3" s="1"/>
  <c r="CL75" i="3" a="1"/>
  <c r="CL75" i="3" s="1"/>
  <c r="CL77" i="3" a="1"/>
  <c r="CL77" i="3" s="1"/>
  <c r="CL79" i="3" a="1"/>
  <c r="CL79" i="3" s="1"/>
  <c r="CL81" i="3" a="1"/>
  <c r="CL81" i="3" s="1"/>
  <c r="CL83" i="3" a="1"/>
  <c r="CL83" i="3" s="1"/>
  <c r="CL85" i="3" a="1"/>
  <c r="CL85" i="3" s="1"/>
  <c r="CL87" i="3" a="1"/>
  <c r="CL87" i="3" s="1"/>
  <c r="CL89" i="3" a="1"/>
  <c r="CL89" i="3" s="1"/>
  <c r="CL91" i="3" a="1"/>
  <c r="CL91" i="3" s="1"/>
  <c r="CL93" i="3" a="1"/>
  <c r="CL93" i="3" s="1"/>
  <c r="CL95" i="3" a="1"/>
  <c r="CL95" i="3" s="1"/>
  <c r="CL97" i="3" a="1"/>
  <c r="CL97" i="3" s="1"/>
  <c r="CL99" i="3" a="1"/>
  <c r="CL99" i="3" s="1"/>
  <c r="CL101" i="3" a="1"/>
  <c r="CL101" i="3" s="1"/>
  <c r="CL103" i="3" a="1"/>
  <c r="CL103" i="3" s="1"/>
  <c r="CL105" i="3" a="1"/>
  <c r="CL105" i="3" s="1"/>
  <c r="CL107" i="3" a="1"/>
  <c r="CL107" i="3" s="1"/>
  <c r="CL109" i="3" a="1"/>
  <c r="CL109" i="3" s="1"/>
  <c r="CL111" i="3" a="1"/>
  <c r="CL111" i="3" s="1"/>
  <c r="CL113" i="3" a="1"/>
  <c r="CL113" i="3" s="1"/>
  <c r="CL115" i="3" a="1"/>
  <c r="CL115" i="3" s="1"/>
  <c r="CL117" i="3" a="1"/>
  <c r="CL117" i="3" s="1"/>
  <c r="CL119" i="3" a="1"/>
  <c r="CL119" i="3" s="1"/>
  <c r="CL121" i="3" a="1"/>
  <c r="CL121" i="3" s="1"/>
  <c r="CL123" i="3" a="1"/>
  <c r="CL123" i="3" s="1"/>
  <c r="CL125" i="3" a="1"/>
  <c r="CL125" i="3" s="1"/>
  <c r="CM10" i="3" a="1"/>
  <c r="CM10" i="3" s="1"/>
  <c r="CM13" i="3" a="1"/>
  <c r="CM13" i="3" s="1"/>
  <c r="CM19" i="3" a="1"/>
  <c r="CM19" i="3" s="1"/>
  <c r="CM22" i="3" a="1"/>
  <c r="CM22" i="3" s="1"/>
  <c r="CM28" i="3" a="1"/>
  <c r="CM28" i="3" s="1"/>
  <c r="CM31" i="3" a="1"/>
  <c r="CM31" i="3" s="1"/>
  <c r="CM37" i="3" a="1"/>
  <c r="CM37" i="3" s="1"/>
  <c r="CM40" i="3" a="1"/>
  <c r="CM40" i="3" s="1"/>
  <c r="CM46" i="3" a="1"/>
  <c r="CM46" i="3" s="1"/>
  <c r="CM49" i="3" a="1"/>
  <c r="CM49" i="3" s="1"/>
  <c r="CM55" i="3" a="1"/>
  <c r="CM55" i="3" s="1"/>
  <c r="CM58" i="3" a="1"/>
  <c r="CM58" i="3" s="1"/>
  <c r="CM64" i="3" a="1"/>
  <c r="CM64" i="3" s="1"/>
  <c r="CM67" i="3" a="1"/>
  <c r="CM67" i="3" s="1"/>
  <c r="CM73" i="3" a="1"/>
  <c r="CM73" i="3" s="1"/>
  <c r="CM79" i="3" a="1"/>
  <c r="CM79" i="3" s="1"/>
  <c r="CM82" i="3" a="1"/>
  <c r="CM82" i="3" s="1"/>
  <c r="CM88" i="3" a="1"/>
  <c r="CM88" i="3" s="1"/>
  <c r="CM91" i="3" a="1"/>
  <c r="CM91" i="3" s="1"/>
  <c r="CM97" i="3" a="1"/>
  <c r="CM97" i="3" s="1"/>
  <c r="CM100" i="3" a="1"/>
  <c r="CM100" i="3" s="1"/>
  <c r="CM106" i="3" a="1"/>
  <c r="CM106" i="3" s="1"/>
  <c r="CM109" i="3" a="1"/>
  <c r="CM109" i="3" s="1"/>
  <c r="CM115" i="3" a="1"/>
  <c r="CM115" i="3" s="1"/>
  <c r="CM118" i="3" a="1"/>
  <c r="CM118" i="3" s="1"/>
  <c r="CM124" i="3" a="1"/>
  <c r="CM124" i="3" s="1"/>
  <c r="CL920" i="3" a="1"/>
  <c r="CL920" i="3" s="1"/>
  <c r="CL916" i="3" a="1"/>
  <c r="CL916" i="3" s="1"/>
  <c r="CL911" i="3" a="1"/>
  <c r="CL911" i="3" s="1"/>
  <c r="CL907" i="3" a="1"/>
  <c r="CL907" i="3" s="1"/>
  <c r="CL902" i="3" a="1"/>
  <c r="CL902" i="3" s="1"/>
  <c r="CL898" i="3" a="1"/>
  <c r="CL898" i="3" s="1"/>
  <c r="CL915" i="3" a="1"/>
  <c r="CL915" i="3" s="1"/>
  <c r="CL906" i="3" a="1"/>
  <c r="CL906" i="3" s="1"/>
  <c r="CL897" i="3" a="1"/>
  <c r="CL897" i="3" s="1"/>
  <c r="CL919" i="3" a="1"/>
  <c r="CL919" i="3" s="1"/>
  <c r="CL914" i="3" a="1"/>
  <c r="CL914" i="3" s="1"/>
  <c r="CL910" i="3" a="1"/>
  <c r="CL910" i="3" s="1"/>
  <c r="CL905" i="3" a="1"/>
  <c r="CL905" i="3" s="1"/>
  <c r="CL901" i="3" a="1"/>
  <c r="CL901" i="3" s="1"/>
  <c r="CL921" i="3" a="1"/>
  <c r="CL921" i="3" s="1"/>
  <c r="CL912" i="3" a="1"/>
  <c r="CL912" i="3" s="1"/>
  <c r="CL903" i="3" a="1"/>
  <c r="CL903" i="3" s="1"/>
  <c r="CL896" i="3" a="1"/>
  <c r="CL896" i="3" s="1"/>
  <c r="CL893" i="3" a="1"/>
  <c r="CL893" i="3" s="1"/>
  <c r="CL888" i="3" a="1"/>
  <c r="CL888" i="3" s="1"/>
  <c r="CL885" i="3" a="1"/>
  <c r="CL885" i="3" s="1"/>
  <c r="CL922" i="3" a="1"/>
  <c r="CL922" i="3" s="1"/>
  <c r="CL918" i="3" a="1"/>
  <c r="CL918" i="3" s="1"/>
  <c r="CL913" i="3" a="1"/>
  <c r="CL913" i="3" s="1"/>
  <c r="CL909" i="3" a="1"/>
  <c r="CL909" i="3" s="1"/>
  <c r="CL904" i="3" a="1"/>
  <c r="CL904" i="3" s="1"/>
  <c r="CL900" i="3" a="1"/>
  <c r="CL900" i="3" s="1"/>
  <c r="CL917" i="3" a="1"/>
  <c r="CL917" i="3" s="1"/>
  <c r="CL908" i="3" a="1"/>
  <c r="CL908" i="3" s="1"/>
  <c r="CL899" i="3" a="1"/>
  <c r="CL899" i="3" s="1"/>
  <c r="CL891" i="3" a="1"/>
  <c r="CL891" i="3" s="1"/>
  <c r="CL887" i="3" a="1"/>
  <c r="CL887" i="3" s="1"/>
  <c r="CL895" i="3" a="1"/>
  <c r="CL895" i="3" s="1"/>
  <c r="CL889" i="3" a="1"/>
  <c r="CL889" i="3" s="1"/>
  <c r="CL880" i="3" a="1"/>
  <c r="CL880" i="3" s="1"/>
  <c r="CL884" i="3" a="1"/>
  <c r="CL884" i="3" s="1"/>
  <c r="CL879" i="3" a="1"/>
  <c r="CL879" i="3" s="1"/>
  <c r="CL875" i="3" a="1"/>
  <c r="CL875" i="3" s="1"/>
  <c r="CL870" i="3" a="1"/>
  <c r="CL870" i="3" s="1"/>
  <c r="CL883" i="3" a="1"/>
  <c r="CL883" i="3" s="1"/>
  <c r="CL874" i="3" a="1"/>
  <c r="CL874" i="3" s="1"/>
  <c r="CL892" i="3" a="1"/>
  <c r="CL892" i="3" s="1"/>
  <c r="CL890" i="3" a="1"/>
  <c r="CL890" i="3" s="1"/>
  <c r="CL882" i="3" a="1"/>
  <c r="CL882" i="3" s="1"/>
  <c r="CL878" i="3" a="1"/>
  <c r="CL878" i="3" s="1"/>
  <c r="CL886" i="3" a="1"/>
  <c r="CL886" i="3" s="1"/>
  <c r="CL881" i="3" a="1"/>
  <c r="CL881" i="3" s="1"/>
  <c r="CL876" i="3" a="1"/>
  <c r="CL876" i="3" s="1"/>
  <c r="CL873" i="3" a="1"/>
  <c r="CL873" i="3" s="1"/>
  <c r="CL871" i="3" a="1"/>
  <c r="CL871" i="3" s="1"/>
  <c r="CL868" i="3" a="1"/>
  <c r="CL868" i="3" s="1"/>
  <c r="CL864" i="3" a="1"/>
  <c r="CL864" i="3" s="1"/>
  <c r="CL859" i="3" a="1"/>
  <c r="CL859" i="3" s="1"/>
  <c r="CL855" i="3" a="1"/>
  <c r="CL855" i="3" s="1"/>
  <c r="CL850" i="3" a="1"/>
  <c r="CL850" i="3" s="1"/>
  <c r="CL846" i="3" a="1"/>
  <c r="CL846" i="3" s="1"/>
  <c r="CL841" i="3" a="1"/>
  <c r="CL841" i="3" s="1"/>
  <c r="CL837" i="3" a="1"/>
  <c r="CL837" i="3" s="1"/>
  <c r="CL863" i="3" a="1"/>
  <c r="CL863" i="3" s="1"/>
  <c r="CL854" i="3" a="1"/>
  <c r="CL854" i="3" s="1"/>
  <c r="CL845" i="3" a="1"/>
  <c r="CL845" i="3" s="1"/>
  <c r="CL867" i="3" a="1"/>
  <c r="CL867" i="3" s="1"/>
  <c r="CL862" i="3" a="1"/>
  <c r="CL862" i="3" s="1"/>
  <c r="CL858" i="3" a="1"/>
  <c r="CL858" i="3" s="1"/>
  <c r="CL853" i="3" a="1"/>
  <c r="CL853" i="3" s="1"/>
  <c r="CL849" i="3" a="1"/>
  <c r="CL849" i="3" s="1"/>
  <c r="CL844" i="3" a="1"/>
  <c r="CL844" i="3" s="1"/>
  <c r="CL840" i="3" a="1"/>
  <c r="CL840" i="3" s="1"/>
  <c r="CL835" i="3" a="1"/>
  <c r="CL835" i="3" s="1"/>
  <c r="CL872" i="3" a="1"/>
  <c r="CL872" i="3" s="1"/>
  <c r="CL866" i="3" a="1"/>
  <c r="CL866" i="3" s="1"/>
  <c r="CL857" i="3" a="1"/>
  <c r="CL857" i="3" s="1"/>
  <c r="CL848" i="3" a="1"/>
  <c r="CL848" i="3" s="1"/>
  <c r="CL877" i="3" a="1"/>
  <c r="CL877" i="3" s="1"/>
  <c r="CL869" i="3" a="1"/>
  <c r="CL869" i="3" s="1"/>
  <c r="CL860" i="3" a="1"/>
  <c r="CL860" i="3" s="1"/>
  <c r="CL851" i="3" a="1"/>
  <c r="CL851" i="3" s="1"/>
  <c r="CL838" i="3" a="1"/>
  <c r="CL838" i="3" s="1"/>
  <c r="CL829" i="3" a="1"/>
  <c r="CL829" i="3" s="1"/>
  <c r="CL825" i="3" a="1"/>
  <c r="CL825" i="3" s="1"/>
  <c r="CL820" i="3" a="1"/>
  <c r="CL820" i="3" s="1"/>
  <c r="CL894" i="3" a="1"/>
  <c r="CL894" i="3" s="1"/>
  <c r="CL836" i="3" a="1"/>
  <c r="CL836" i="3" s="1"/>
  <c r="CL824" i="3" a="1"/>
  <c r="CL824" i="3" s="1"/>
  <c r="CL828" i="3" a="1"/>
  <c r="CL828" i="3" s="1"/>
  <c r="CL823" i="3" a="1"/>
  <c r="CL823" i="3" s="1"/>
  <c r="CL847" i="3" a="1"/>
  <c r="CL847" i="3" s="1"/>
  <c r="CL843" i="3" a="1"/>
  <c r="CL843" i="3" s="1"/>
  <c r="CL839" i="3" a="1"/>
  <c r="CL839" i="3" s="1"/>
  <c r="CL832" i="3" a="1"/>
  <c r="CL832" i="3" s="1"/>
  <c r="CL827" i="3" a="1"/>
  <c r="CL827" i="3" s="1"/>
  <c r="CL865" i="3" a="1"/>
  <c r="CL865" i="3" s="1"/>
  <c r="CL861" i="3" a="1"/>
  <c r="CL861" i="3" s="1"/>
  <c r="CL856" i="3" a="1"/>
  <c r="CL856" i="3" s="1"/>
  <c r="CL852" i="3" a="1"/>
  <c r="CL852" i="3" s="1"/>
  <c r="CL842" i="3" a="1"/>
  <c r="CL842" i="3" s="1"/>
  <c r="CL834" i="3" a="1"/>
  <c r="CL834" i="3" s="1"/>
  <c r="CL830" i="3" a="1"/>
  <c r="CL830" i="3" s="1"/>
  <c r="CL813" i="3" a="1"/>
  <c r="CL813" i="3" s="1"/>
  <c r="CL804" i="3" a="1"/>
  <c r="CL804" i="3" s="1"/>
  <c r="CL795" i="3" a="1"/>
  <c r="CL795" i="3" s="1"/>
  <c r="CL786" i="3" a="1"/>
  <c r="CL786" i="3" s="1"/>
  <c r="CL817" i="3" a="1"/>
  <c r="CL817" i="3" s="1"/>
  <c r="CL812" i="3" a="1"/>
  <c r="CL812" i="3" s="1"/>
  <c r="CL808" i="3" a="1"/>
  <c r="CL808" i="3" s="1"/>
  <c r="CL803" i="3" a="1"/>
  <c r="CL803" i="3" s="1"/>
  <c r="CL799" i="3" a="1"/>
  <c r="CL799" i="3" s="1"/>
  <c r="CL794" i="3" a="1"/>
  <c r="CL794" i="3" s="1"/>
  <c r="CL790" i="3" a="1"/>
  <c r="CL790" i="3" s="1"/>
  <c r="CL785" i="3" a="1"/>
  <c r="CL785" i="3" s="1"/>
  <c r="CL831" i="3" a="1"/>
  <c r="CL831" i="3" s="1"/>
  <c r="CL826" i="3" a="1"/>
  <c r="CL826" i="3" s="1"/>
  <c r="CL816" i="3" a="1"/>
  <c r="CL816" i="3" s="1"/>
  <c r="CL807" i="3" a="1"/>
  <c r="CL807" i="3" s="1"/>
  <c r="CL798" i="3" a="1"/>
  <c r="CL798" i="3" s="1"/>
  <c r="CL822" i="3" a="1"/>
  <c r="CL822" i="3" s="1"/>
  <c r="CL815" i="3" a="1"/>
  <c r="CL815" i="3" s="1"/>
  <c r="CL811" i="3" a="1"/>
  <c r="CL811" i="3" s="1"/>
  <c r="CL806" i="3" a="1"/>
  <c r="CL806" i="3" s="1"/>
  <c r="CL802" i="3" a="1"/>
  <c r="CL802" i="3" s="1"/>
  <c r="CL797" i="3" a="1"/>
  <c r="CL797" i="3" s="1"/>
  <c r="CL793" i="3" a="1"/>
  <c r="CL793" i="3" s="1"/>
  <c r="CL788" i="3" a="1"/>
  <c r="CL788" i="3" s="1"/>
  <c r="CL784" i="3" a="1"/>
  <c r="CL784" i="3" s="1"/>
  <c r="CL833" i="3" a="1"/>
  <c r="CL833" i="3" s="1"/>
  <c r="CL821" i="3" a="1"/>
  <c r="CL821" i="3" s="1"/>
  <c r="CL819" i="3" a="1"/>
  <c r="CL819" i="3" s="1"/>
  <c r="CL810" i="3" a="1"/>
  <c r="CL810" i="3" s="1"/>
  <c r="CL801" i="3" a="1"/>
  <c r="CL801" i="3" s="1"/>
  <c r="CL818" i="3" a="1"/>
  <c r="CL818" i="3" s="1"/>
  <c r="CL814" i="3" a="1"/>
  <c r="CL814" i="3" s="1"/>
  <c r="CL809" i="3" a="1"/>
  <c r="CL809" i="3" s="1"/>
  <c r="CL805" i="3" a="1"/>
  <c r="CL805" i="3" s="1"/>
  <c r="CL800" i="3" a="1"/>
  <c r="CL800" i="3" s="1"/>
  <c r="CL796" i="3" a="1"/>
  <c r="CL796" i="3" s="1"/>
  <c r="CL791" i="3" a="1"/>
  <c r="CL791" i="3" s="1"/>
  <c r="CL787" i="3" a="1"/>
  <c r="CL787" i="3" s="1"/>
  <c r="CL782" i="3" a="1"/>
  <c r="CL782" i="3" s="1"/>
  <c r="CL778" i="3" a="1"/>
  <c r="CL778" i="3" s="1"/>
  <c r="CL783" i="3" a="1"/>
  <c r="CL783" i="3" s="1"/>
  <c r="CL780" i="3" a="1"/>
  <c r="CL780" i="3" s="1"/>
  <c r="CL777" i="3" a="1"/>
  <c r="CL777" i="3" s="1"/>
  <c r="CL768" i="3" a="1"/>
  <c r="CL768" i="3" s="1"/>
  <c r="CL759" i="3" a="1"/>
  <c r="CL759" i="3" s="1"/>
  <c r="CL750" i="3" a="1"/>
  <c r="CL750" i="3" s="1"/>
  <c r="CL741" i="3" a="1"/>
  <c r="CL741" i="3" s="1"/>
  <c r="CL732" i="3" a="1"/>
  <c r="CL732" i="3" s="1"/>
  <c r="CL723" i="3" a="1"/>
  <c r="CL723" i="3" s="1"/>
  <c r="CL781" i="3" a="1"/>
  <c r="CL781" i="3" s="1"/>
  <c r="CL776" i="3" a="1"/>
  <c r="CL776" i="3" s="1"/>
  <c r="CL772" i="3" a="1"/>
  <c r="CL772" i="3" s="1"/>
  <c r="CL767" i="3" a="1"/>
  <c r="CL767" i="3" s="1"/>
  <c r="CL763" i="3" a="1"/>
  <c r="CL763" i="3" s="1"/>
  <c r="CL758" i="3" a="1"/>
  <c r="CL758" i="3" s="1"/>
  <c r="CL754" i="3" a="1"/>
  <c r="CL754" i="3" s="1"/>
  <c r="CL749" i="3" a="1"/>
  <c r="CL749" i="3" s="1"/>
  <c r="CL745" i="3" a="1"/>
  <c r="CL745" i="3" s="1"/>
  <c r="CL740" i="3" a="1"/>
  <c r="CL740" i="3" s="1"/>
  <c r="CL736" i="3" a="1"/>
  <c r="CL736" i="3" s="1"/>
  <c r="CL731" i="3" a="1"/>
  <c r="CL731" i="3" s="1"/>
  <c r="CL727" i="3" a="1"/>
  <c r="CL727" i="3" s="1"/>
  <c r="CL792" i="3" a="1"/>
  <c r="CL792" i="3" s="1"/>
  <c r="CL771" i="3" a="1"/>
  <c r="CL771" i="3" s="1"/>
  <c r="CL762" i="3" a="1"/>
  <c r="CL762" i="3" s="1"/>
  <c r="CL753" i="3" a="1"/>
  <c r="CL753" i="3" s="1"/>
  <c r="CL744" i="3" a="1"/>
  <c r="CL744" i="3" s="1"/>
  <c r="CL735" i="3" a="1"/>
  <c r="CL735" i="3" s="1"/>
  <c r="CL726" i="3" a="1"/>
  <c r="CL726" i="3" s="1"/>
  <c r="CL775" i="3" a="1"/>
  <c r="CL775" i="3" s="1"/>
  <c r="CL770" i="3" a="1"/>
  <c r="CL770" i="3" s="1"/>
  <c r="CL766" i="3" a="1"/>
  <c r="CL766" i="3" s="1"/>
  <c r="CL761" i="3" a="1"/>
  <c r="CL761" i="3" s="1"/>
  <c r="CL757" i="3" a="1"/>
  <c r="CL757" i="3" s="1"/>
  <c r="CL752" i="3" a="1"/>
  <c r="CL752" i="3" s="1"/>
  <c r="CL748" i="3" a="1"/>
  <c r="CL748" i="3" s="1"/>
  <c r="CL743" i="3" a="1"/>
  <c r="CL743" i="3" s="1"/>
  <c r="CL739" i="3" a="1"/>
  <c r="CL739" i="3" s="1"/>
  <c r="CL734" i="3" a="1"/>
  <c r="CL734" i="3" s="1"/>
  <c r="CL730" i="3" a="1"/>
  <c r="CL730" i="3" s="1"/>
  <c r="CL725" i="3" a="1"/>
  <c r="CL725" i="3" s="1"/>
  <c r="CL721" i="3" a="1"/>
  <c r="CL721" i="3" s="1"/>
  <c r="CL716" i="3" a="1"/>
  <c r="CL716" i="3" s="1"/>
  <c r="CL712" i="3" a="1"/>
  <c r="CL712" i="3" s="1"/>
  <c r="CL774" i="3" a="1"/>
  <c r="CL774" i="3" s="1"/>
  <c r="CL765" i="3" a="1"/>
  <c r="CL765" i="3" s="1"/>
  <c r="CL756" i="3" a="1"/>
  <c r="CL756" i="3" s="1"/>
  <c r="CL747" i="3" a="1"/>
  <c r="CL747" i="3" s="1"/>
  <c r="CL789" i="3" a="1"/>
  <c r="CL789" i="3" s="1"/>
  <c r="CL779" i="3" a="1"/>
  <c r="CL779" i="3" s="1"/>
  <c r="CL773" i="3" a="1"/>
  <c r="CL773" i="3" s="1"/>
  <c r="CL769" i="3" a="1"/>
  <c r="CL769" i="3" s="1"/>
  <c r="CL764" i="3" a="1"/>
  <c r="CL764" i="3" s="1"/>
  <c r="CL760" i="3" a="1"/>
  <c r="CL760" i="3" s="1"/>
  <c r="CL755" i="3" a="1"/>
  <c r="CL755" i="3" s="1"/>
  <c r="CL751" i="3" a="1"/>
  <c r="CL751" i="3" s="1"/>
  <c r="CL746" i="3" a="1"/>
  <c r="CL746" i="3" s="1"/>
  <c r="CL742" i="3" a="1"/>
  <c r="CL742" i="3" s="1"/>
  <c r="CL737" i="3" a="1"/>
  <c r="CL737" i="3" s="1"/>
  <c r="CL733" i="3" a="1"/>
  <c r="CL733" i="3" s="1"/>
  <c r="CL728" i="3" a="1"/>
  <c r="CL728" i="3" s="1"/>
  <c r="CL724" i="3" a="1"/>
  <c r="CL724" i="3" s="1"/>
  <c r="CL719" i="3" a="1"/>
  <c r="CL719" i="3" s="1"/>
  <c r="CL715" i="3" a="1"/>
  <c r="CL715" i="3" s="1"/>
  <c r="CL718" i="3" a="1"/>
  <c r="CL718" i="3" s="1"/>
  <c r="CL714" i="3" a="1"/>
  <c r="CL714" i="3" s="1"/>
  <c r="CL722" i="3" a="1"/>
  <c r="CL722" i="3" s="1"/>
  <c r="CL701" i="3" a="1"/>
  <c r="CL701" i="3" s="1"/>
  <c r="CL711" i="3" a="1"/>
  <c r="CL711" i="3" s="1"/>
  <c r="CL710" i="3" a="1"/>
  <c r="CL710" i="3" s="1"/>
  <c r="CL709" i="3" a="1"/>
  <c r="CL709" i="3" s="1"/>
  <c r="CL708" i="3" a="1"/>
  <c r="CL708" i="3" s="1"/>
  <c r="CL717" i="3" a="1"/>
  <c r="CL717" i="3" s="1"/>
  <c r="CL702" i="3" a="1"/>
  <c r="CL702" i="3" s="1"/>
  <c r="CL713" i="3" a="1"/>
  <c r="CL713" i="3" s="1"/>
  <c r="CL707" i="3" a="1"/>
  <c r="CL707" i="3" s="1"/>
  <c r="CL738" i="3" a="1"/>
  <c r="CL738" i="3" s="1"/>
  <c r="CL729" i="3" a="1"/>
  <c r="CL729" i="3" s="1"/>
  <c r="CL720" i="3" a="1"/>
  <c r="CL720" i="3" s="1"/>
  <c r="CL706" i="3" a="1"/>
  <c r="CL706" i="3" s="1"/>
  <c r="CL703" i="3" a="1"/>
  <c r="CL703" i="3" s="1"/>
  <c r="CL695" i="3" a="1"/>
  <c r="CL695" i="3" s="1"/>
  <c r="CL699" i="3" a="1"/>
  <c r="CL699" i="3" s="1"/>
  <c r="CL694" i="3" a="1"/>
  <c r="CL694" i="3" s="1"/>
  <c r="CL690" i="3" a="1"/>
  <c r="CL690" i="3" s="1"/>
  <c r="CL698" i="3" a="1"/>
  <c r="CL698" i="3" s="1"/>
  <c r="CL689" i="3" a="1"/>
  <c r="CL689" i="3" s="1"/>
  <c r="CL697" i="3" a="1"/>
  <c r="CL697" i="3" s="1"/>
  <c r="CL693" i="3" a="1"/>
  <c r="CL693" i="3" s="1"/>
  <c r="CL705" i="3" a="1"/>
  <c r="CL705" i="3" s="1"/>
  <c r="CL704" i="3" a="1"/>
  <c r="CL704" i="3" s="1"/>
  <c r="CL692" i="3" a="1"/>
  <c r="CL692" i="3" s="1"/>
  <c r="CL700" i="3" a="1"/>
  <c r="CL700" i="3" s="1"/>
  <c r="CL696" i="3" a="1"/>
  <c r="CL696" i="3" s="1"/>
  <c r="CL691" i="3" a="1"/>
  <c r="CL691" i="3" s="1"/>
  <c r="CL687" i="3" a="1"/>
  <c r="CL687" i="3" s="1"/>
  <c r="CL686" i="3" a="1"/>
  <c r="CL686" i="3" s="1"/>
  <c r="CL677" i="3" a="1"/>
  <c r="CL677" i="3" s="1"/>
  <c r="CL668" i="3" a="1"/>
  <c r="CL668" i="3" s="1"/>
  <c r="CL659" i="3" a="1"/>
  <c r="CL659" i="3" s="1"/>
  <c r="CL650" i="3" a="1"/>
  <c r="CL650" i="3" s="1"/>
  <c r="CL641" i="3" a="1"/>
  <c r="CL641" i="3" s="1"/>
  <c r="CL682" i="3" a="1"/>
  <c r="CL682" i="3" s="1"/>
  <c r="CL678" i="3" a="1"/>
  <c r="CL678" i="3" s="1"/>
  <c r="CL673" i="3" a="1"/>
  <c r="CL673" i="3" s="1"/>
  <c r="CL669" i="3" a="1"/>
  <c r="CL669" i="3" s="1"/>
  <c r="CL664" i="3" a="1"/>
  <c r="CL664" i="3" s="1"/>
  <c r="CL660" i="3" a="1"/>
  <c r="CL660" i="3" s="1"/>
  <c r="CL688" i="3" a="1"/>
  <c r="CL688" i="3" s="1"/>
  <c r="CL683" i="3" a="1"/>
  <c r="CL683" i="3" s="1"/>
  <c r="CL674" i="3" a="1"/>
  <c r="CL674" i="3" s="1"/>
  <c r="CL665" i="3" a="1"/>
  <c r="CL665" i="3" s="1"/>
  <c r="CL656" i="3" a="1"/>
  <c r="CL656" i="3" s="1"/>
  <c r="CL647" i="3" a="1"/>
  <c r="CL647" i="3" s="1"/>
  <c r="CL638" i="3" a="1"/>
  <c r="CL638" i="3" s="1"/>
  <c r="CL684" i="3" a="1"/>
  <c r="CL684" i="3" s="1"/>
  <c r="CL679" i="3" a="1"/>
  <c r="CL679" i="3" s="1"/>
  <c r="CL675" i="3" a="1"/>
  <c r="CL675" i="3" s="1"/>
  <c r="CL670" i="3" a="1"/>
  <c r="CL670" i="3" s="1"/>
  <c r="CL666" i="3" a="1"/>
  <c r="CL666" i="3" s="1"/>
  <c r="CL680" i="3" a="1"/>
  <c r="CL680" i="3" s="1"/>
  <c r="CL671" i="3" a="1"/>
  <c r="CL671" i="3" s="1"/>
  <c r="CL662" i="3" a="1"/>
  <c r="CL662" i="3" s="1"/>
  <c r="CL653" i="3" a="1"/>
  <c r="CL653" i="3" s="1"/>
  <c r="CL644" i="3" a="1"/>
  <c r="CL644" i="3" s="1"/>
  <c r="CL635" i="3" a="1"/>
  <c r="CL635" i="3" s="1"/>
  <c r="CL685" i="3" a="1"/>
  <c r="CL685" i="3" s="1"/>
  <c r="CL681" i="3" a="1"/>
  <c r="CL681" i="3" s="1"/>
  <c r="CL676" i="3" a="1"/>
  <c r="CL676" i="3" s="1"/>
  <c r="CL672" i="3" a="1"/>
  <c r="CL672" i="3" s="1"/>
  <c r="CL667" i="3" a="1"/>
  <c r="CL667" i="3" s="1"/>
  <c r="CL661" i="3" a="1"/>
  <c r="CL661" i="3" s="1"/>
  <c r="CL626" i="3" a="1"/>
  <c r="CL626" i="3" s="1"/>
  <c r="CL617" i="3" a="1"/>
  <c r="CL617" i="3" s="1"/>
  <c r="CL608" i="3" a="1"/>
  <c r="CL608" i="3" s="1"/>
  <c r="CL634" i="3" a="1"/>
  <c r="CL634" i="3" s="1"/>
  <c r="CL630" i="3" a="1"/>
  <c r="CL630" i="3" s="1"/>
  <c r="CL625" i="3" a="1"/>
  <c r="CL625" i="3" s="1"/>
  <c r="CL621" i="3" a="1"/>
  <c r="CL621" i="3" s="1"/>
  <c r="CL616" i="3" a="1"/>
  <c r="CL616" i="3" s="1"/>
  <c r="CL612" i="3" a="1"/>
  <c r="CL612" i="3" s="1"/>
  <c r="CL607" i="3" a="1"/>
  <c r="CL607" i="3" s="1"/>
  <c r="CL603" i="3" a="1"/>
  <c r="CL603" i="3" s="1"/>
  <c r="CL599" i="3" a="1"/>
  <c r="CL599" i="3" s="1"/>
  <c r="CL629" i="3" a="1"/>
  <c r="CL629" i="3" s="1"/>
  <c r="CL620" i="3" a="1"/>
  <c r="CL620" i="3" s="1"/>
  <c r="CL611" i="3" a="1"/>
  <c r="CL611" i="3" s="1"/>
  <c r="CL663" i="3" a="1"/>
  <c r="CL663" i="3" s="1"/>
  <c r="CL633" i="3" a="1"/>
  <c r="CL633" i="3" s="1"/>
  <c r="CL628" i="3" a="1"/>
  <c r="CL628" i="3" s="1"/>
  <c r="CL624" i="3" a="1"/>
  <c r="CL624" i="3" s="1"/>
  <c r="CL619" i="3" a="1"/>
  <c r="CL619" i="3" s="1"/>
  <c r="CL615" i="3" a="1"/>
  <c r="CL615" i="3" s="1"/>
  <c r="CL658" i="3" a="1"/>
  <c r="CL658" i="3" s="1"/>
  <c r="CL657" i="3" a="1"/>
  <c r="CL657" i="3" s="1"/>
  <c r="CL655" i="3" a="1"/>
  <c r="CL655" i="3" s="1"/>
  <c r="CL654" i="3" a="1"/>
  <c r="CL654" i="3" s="1"/>
  <c r="CL652" i="3" a="1"/>
  <c r="CL652" i="3" s="1"/>
  <c r="CL651" i="3" a="1"/>
  <c r="CL651" i="3" s="1"/>
  <c r="CL649" i="3" a="1"/>
  <c r="CL649" i="3" s="1"/>
  <c r="CL648" i="3" a="1"/>
  <c r="CL648" i="3" s="1"/>
  <c r="CL646" i="3" a="1"/>
  <c r="CL646" i="3" s="1"/>
  <c r="CL645" i="3" a="1"/>
  <c r="CL645" i="3" s="1"/>
  <c r="CL643" i="3" a="1"/>
  <c r="CL643" i="3" s="1"/>
  <c r="CL642" i="3" a="1"/>
  <c r="CL642" i="3" s="1"/>
  <c r="CL640" i="3" a="1"/>
  <c r="CL640" i="3" s="1"/>
  <c r="CL639" i="3" a="1"/>
  <c r="CL639" i="3" s="1"/>
  <c r="CL637" i="3" a="1"/>
  <c r="CL637" i="3" s="1"/>
  <c r="CL636" i="3" a="1"/>
  <c r="CL636" i="3" s="1"/>
  <c r="CL631" i="3" a="1"/>
  <c r="CL631" i="3" s="1"/>
  <c r="CL627" i="3" a="1"/>
  <c r="CL627" i="3" s="1"/>
  <c r="CL622" i="3" a="1"/>
  <c r="CL622" i="3" s="1"/>
  <c r="CL618" i="3" a="1"/>
  <c r="CL618" i="3" s="1"/>
  <c r="CL613" i="3" a="1"/>
  <c r="CL613" i="3" s="1"/>
  <c r="CL609" i="3" a="1"/>
  <c r="CL609" i="3" s="1"/>
  <c r="CL604" i="3" a="1"/>
  <c r="CL604" i="3" s="1"/>
  <c r="CL614" i="3" a="1"/>
  <c r="CL614" i="3" s="1"/>
  <c r="CL601" i="3" a="1"/>
  <c r="CL601" i="3" s="1"/>
  <c r="CL600" i="3" a="1"/>
  <c r="CL600" i="3" s="1"/>
  <c r="CL598" i="3" a="1"/>
  <c r="CL598" i="3" s="1"/>
  <c r="CL593" i="3" a="1"/>
  <c r="CL593" i="3" s="1"/>
  <c r="CL589" i="3" a="1"/>
  <c r="CL589" i="3" s="1"/>
  <c r="CL584" i="3" a="1"/>
  <c r="CL584" i="3" s="1"/>
  <c r="CL580" i="3" a="1"/>
  <c r="CL580" i="3" s="1"/>
  <c r="CL575" i="3" a="1"/>
  <c r="CL575" i="3" s="1"/>
  <c r="CL571" i="3" a="1"/>
  <c r="CL571" i="3" s="1"/>
  <c r="CL610" i="3" a="1"/>
  <c r="CL610" i="3" s="1"/>
  <c r="CL597" i="3" a="1"/>
  <c r="CL597" i="3" s="1"/>
  <c r="CL588" i="3" a="1"/>
  <c r="CL588" i="3" s="1"/>
  <c r="CL579" i="3" a="1"/>
  <c r="CL579" i="3" s="1"/>
  <c r="CL570" i="3" a="1"/>
  <c r="CL570" i="3" s="1"/>
  <c r="CL606" i="3" a="1"/>
  <c r="CL606" i="3" s="1"/>
  <c r="CL596" i="3" a="1"/>
  <c r="CL596" i="3" s="1"/>
  <c r="CL592" i="3" a="1"/>
  <c r="CL592" i="3" s="1"/>
  <c r="CL587" i="3" a="1"/>
  <c r="CL587" i="3" s="1"/>
  <c r="CL583" i="3" a="1"/>
  <c r="CL583" i="3" s="1"/>
  <c r="CL578" i="3" a="1"/>
  <c r="CL578" i="3" s="1"/>
  <c r="CL623" i="3" a="1"/>
  <c r="CL623" i="3" s="1"/>
  <c r="CL605" i="3" a="1"/>
  <c r="CL605" i="3" s="1"/>
  <c r="CL591" i="3" a="1"/>
  <c r="CL591" i="3" s="1"/>
  <c r="CL582" i="3" a="1"/>
  <c r="CL582" i="3" s="1"/>
  <c r="CL573" i="3" a="1"/>
  <c r="CL573" i="3" s="1"/>
  <c r="CL632" i="3" a="1"/>
  <c r="CL632" i="3" s="1"/>
  <c r="CL602" i="3" a="1"/>
  <c r="CL602" i="3" s="1"/>
  <c r="CL594" i="3" a="1"/>
  <c r="CL594" i="3" s="1"/>
  <c r="CL585" i="3" a="1"/>
  <c r="CL585" i="3" s="1"/>
  <c r="CL562" i="3" a="1"/>
  <c r="CL562" i="3" s="1"/>
  <c r="CL553" i="3" a="1"/>
  <c r="CL553" i="3" s="1"/>
  <c r="CL544" i="3" a="1"/>
  <c r="CL544" i="3" s="1"/>
  <c r="CL535" i="3" a="1"/>
  <c r="CL535" i="3" s="1"/>
  <c r="CL526" i="3" a="1"/>
  <c r="CL526" i="3" s="1"/>
  <c r="CL517" i="3" a="1"/>
  <c r="CL517" i="3" s="1"/>
  <c r="CL508" i="3" a="1"/>
  <c r="CL508" i="3" s="1"/>
  <c r="CL499" i="3" a="1"/>
  <c r="CL499" i="3" s="1"/>
  <c r="CL490" i="3" a="1"/>
  <c r="CL490" i="3" s="1"/>
  <c r="CL481" i="3" a="1"/>
  <c r="CL481" i="3" s="1"/>
  <c r="CL576" i="3" a="1"/>
  <c r="CL576" i="3" s="1"/>
  <c r="CL567" i="3" a="1"/>
  <c r="CL567" i="3" s="1"/>
  <c r="CL566" i="3" a="1"/>
  <c r="CL566" i="3" s="1"/>
  <c r="CL561" i="3" a="1"/>
  <c r="CL561" i="3" s="1"/>
  <c r="CL557" i="3" a="1"/>
  <c r="CL557" i="3" s="1"/>
  <c r="CL552" i="3" a="1"/>
  <c r="CL552" i="3" s="1"/>
  <c r="CL548" i="3" a="1"/>
  <c r="CL548" i="3" s="1"/>
  <c r="CL543" i="3" a="1"/>
  <c r="CL543" i="3" s="1"/>
  <c r="CL539" i="3" a="1"/>
  <c r="CL539" i="3" s="1"/>
  <c r="CL534" i="3" a="1"/>
  <c r="CL534" i="3" s="1"/>
  <c r="CL530" i="3" a="1"/>
  <c r="CL530" i="3" s="1"/>
  <c r="CL525" i="3" a="1"/>
  <c r="CL525" i="3" s="1"/>
  <c r="CL521" i="3" a="1"/>
  <c r="CL521" i="3" s="1"/>
  <c r="CL516" i="3" a="1"/>
  <c r="CL516" i="3" s="1"/>
  <c r="CL512" i="3" a="1"/>
  <c r="CL512" i="3" s="1"/>
  <c r="CL507" i="3" a="1"/>
  <c r="CL507" i="3" s="1"/>
  <c r="CL503" i="3" a="1"/>
  <c r="CL503" i="3" s="1"/>
  <c r="CL498" i="3" a="1"/>
  <c r="CL498" i="3" s="1"/>
  <c r="CL494" i="3" a="1"/>
  <c r="CL494" i="3" s="1"/>
  <c r="CL489" i="3" a="1"/>
  <c r="CL489" i="3" s="1"/>
  <c r="CL485" i="3" a="1"/>
  <c r="CL485" i="3" s="1"/>
  <c r="CL480" i="3" a="1"/>
  <c r="CL480" i="3" s="1"/>
  <c r="CL476" i="3" a="1"/>
  <c r="CL476" i="3" s="1"/>
  <c r="CL471" i="3" a="1"/>
  <c r="CL471" i="3" s="1"/>
  <c r="CL467" i="3" a="1"/>
  <c r="CL467" i="3" s="1"/>
  <c r="CL572" i="3" a="1"/>
  <c r="CL572" i="3" s="1"/>
  <c r="CL568" i="3" a="1"/>
  <c r="CL568" i="3" s="1"/>
  <c r="CL565" i="3" a="1"/>
  <c r="CL565" i="3" s="1"/>
  <c r="CL556" i="3" a="1"/>
  <c r="CL556" i="3" s="1"/>
  <c r="CL547" i="3" a="1"/>
  <c r="CL547" i="3" s="1"/>
  <c r="CL538" i="3" a="1"/>
  <c r="CL538" i="3" s="1"/>
  <c r="CL529" i="3" a="1"/>
  <c r="CL529" i="3" s="1"/>
  <c r="CL520" i="3" a="1"/>
  <c r="CL520" i="3" s="1"/>
  <c r="CL511" i="3" a="1"/>
  <c r="CL511" i="3" s="1"/>
  <c r="CL502" i="3" a="1"/>
  <c r="CL502" i="3" s="1"/>
  <c r="CL493" i="3" a="1"/>
  <c r="CL493" i="3" s="1"/>
  <c r="CL484" i="3" a="1"/>
  <c r="CL484" i="3" s="1"/>
  <c r="CL475" i="3" a="1"/>
  <c r="CL475" i="3" s="1"/>
  <c r="CL564" i="3" a="1"/>
  <c r="CL564" i="3" s="1"/>
  <c r="CL560" i="3" a="1"/>
  <c r="CL560" i="3" s="1"/>
  <c r="CL555" i="3" a="1"/>
  <c r="CL555" i="3" s="1"/>
  <c r="CL551" i="3" a="1"/>
  <c r="CL551" i="3" s="1"/>
  <c r="CL546" i="3" a="1"/>
  <c r="CL546" i="3" s="1"/>
  <c r="CL542" i="3" a="1"/>
  <c r="CL542" i="3" s="1"/>
  <c r="CL537" i="3" a="1"/>
  <c r="CL537" i="3" s="1"/>
  <c r="CL533" i="3" a="1"/>
  <c r="CL533" i="3" s="1"/>
  <c r="CL528" i="3" a="1"/>
  <c r="CL528" i="3" s="1"/>
  <c r="CL524" i="3" a="1"/>
  <c r="CL524" i="3" s="1"/>
  <c r="CL519" i="3" a="1"/>
  <c r="CL519" i="3" s="1"/>
  <c r="CL515" i="3" a="1"/>
  <c r="CL515" i="3" s="1"/>
  <c r="CL510" i="3" a="1"/>
  <c r="CL510" i="3" s="1"/>
  <c r="CL506" i="3" a="1"/>
  <c r="CL506" i="3" s="1"/>
  <c r="CL501" i="3" a="1"/>
  <c r="CL501" i="3" s="1"/>
  <c r="CL497" i="3" a="1"/>
  <c r="CL497" i="3" s="1"/>
  <c r="CL492" i="3" a="1"/>
  <c r="CL492" i="3" s="1"/>
  <c r="CL488" i="3" a="1"/>
  <c r="CL488" i="3" s="1"/>
  <c r="CL483" i="3" a="1"/>
  <c r="CL483" i="3" s="1"/>
  <c r="CL479" i="3" a="1"/>
  <c r="CL479" i="3" s="1"/>
  <c r="CL474" i="3" a="1"/>
  <c r="CL474" i="3" s="1"/>
  <c r="CL470" i="3" a="1"/>
  <c r="CL470" i="3" s="1"/>
  <c r="CL465" i="3" a="1"/>
  <c r="CL465" i="3" s="1"/>
  <c r="CL595" i="3" a="1"/>
  <c r="CL595" i="3" s="1"/>
  <c r="CL586" i="3" a="1"/>
  <c r="CL586" i="3" s="1"/>
  <c r="CL577" i="3" a="1"/>
  <c r="CL577" i="3" s="1"/>
  <c r="CL563" i="3" a="1"/>
  <c r="CL563" i="3" s="1"/>
  <c r="CL558" i="3" a="1"/>
  <c r="CL558" i="3" s="1"/>
  <c r="CL554" i="3" a="1"/>
  <c r="CL554" i="3" s="1"/>
  <c r="CL549" i="3" a="1"/>
  <c r="CL549" i="3" s="1"/>
  <c r="CL545" i="3" a="1"/>
  <c r="CL545" i="3" s="1"/>
  <c r="CL540" i="3" a="1"/>
  <c r="CL540" i="3" s="1"/>
  <c r="CL536" i="3" a="1"/>
  <c r="CL536" i="3" s="1"/>
  <c r="CL531" i="3" a="1"/>
  <c r="CL531" i="3" s="1"/>
  <c r="CL527" i="3" a="1"/>
  <c r="CL527" i="3" s="1"/>
  <c r="CL522" i="3" a="1"/>
  <c r="CL522" i="3" s="1"/>
  <c r="CL518" i="3" a="1"/>
  <c r="CL518" i="3" s="1"/>
  <c r="CL513" i="3" a="1"/>
  <c r="CL513" i="3" s="1"/>
  <c r="CL509" i="3" a="1"/>
  <c r="CL509" i="3" s="1"/>
  <c r="CL504" i="3" a="1"/>
  <c r="CL504" i="3" s="1"/>
  <c r="CL500" i="3" a="1"/>
  <c r="CL500" i="3" s="1"/>
  <c r="CL495" i="3" a="1"/>
  <c r="CL495" i="3" s="1"/>
  <c r="CL491" i="3" a="1"/>
  <c r="CL491" i="3" s="1"/>
  <c r="CL486" i="3" a="1"/>
  <c r="CL486" i="3" s="1"/>
  <c r="CL482" i="3" a="1"/>
  <c r="CL482" i="3" s="1"/>
  <c r="CL477" i="3" a="1"/>
  <c r="CL477" i="3" s="1"/>
  <c r="CL473" i="3" a="1"/>
  <c r="CL473" i="3" s="1"/>
  <c r="CL590" i="3" a="1"/>
  <c r="CL590" i="3" s="1"/>
  <c r="CL550" i="3" a="1"/>
  <c r="CL550" i="3" s="1"/>
  <c r="CL468" i="3" a="1"/>
  <c r="CL468" i="3" s="1"/>
  <c r="CL461" i="3" a="1"/>
  <c r="CL461" i="3" s="1"/>
  <c r="CL456" i="3" a="1"/>
  <c r="CL456" i="3" s="1"/>
  <c r="CL452" i="3" a="1"/>
  <c r="CL452" i="3" s="1"/>
  <c r="CL447" i="3" a="1"/>
  <c r="CL447" i="3" s="1"/>
  <c r="CL443" i="3" a="1"/>
  <c r="CL443" i="3" s="1"/>
  <c r="CL438" i="3" a="1"/>
  <c r="CL438" i="3" s="1"/>
  <c r="CL434" i="3" a="1"/>
  <c r="CL434" i="3" s="1"/>
  <c r="CL429" i="3" a="1"/>
  <c r="CL429" i="3" s="1"/>
  <c r="CL425" i="3" a="1"/>
  <c r="CL425" i="3" s="1"/>
  <c r="CL420" i="3" a="1"/>
  <c r="CL420" i="3" s="1"/>
  <c r="CL416" i="3" a="1"/>
  <c r="CL416" i="3" s="1"/>
  <c r="CL411" i="3" a="1"/>
  <c r="CL411" i="3" s="1"/>
  <c r="CL407" i="3" a="1"/>
  <c r="CL407" i="3" s="1"/>
  <c r="CL402" i="3" a="1"/>
  <c r="CL402" i="3" s="1"/>
  <c r="CL398" i="3" a="1"/>
  <c r="CL398" i="3" s="1"/>
  <c r="CL393" i="3" a="1"/>
  <c r="CL393" i="3" s="1"/>
  <c r="CL389" i="3" a="1"/>
  <c r="CL389" i="3" s="1"/>
  <c r="CL384" i="3" a="1"/>
  <c r="CL384" i="3" s="1"/>
  <c r="CL380" i="3" a="1"/>
  <c r="CL380" i="3" s="1"/>
  <c r="CL375" i="3" a="1"/>
  <c r="CL375" i="3" s="1"/>
  <c r="CL371" i="3" a="1"/>
  <c r="CL371" i="3" s="1"/>
  <c r="CL366" i="3" a="1"/>
  <c r="CL366" i="3" s="1"/>
  <c r="CL362" i="3" a="1"/>
  <c r="CL362" i="3" s="1"/>
  <c r="CL357" i="3" a="1"/>
  <c r="CL357" i="3" s="1"/>
  <c r="CL353" i="3" a="1"/>
  <c r="CL353" i="3" s="1"/>
  <c r="CL348" i="3" a="1"/>
  <c r="CL348" i="3" s="1"/>
  <c r="CL344" i="3" a="1"/>
  <c r="CL344" i="3" s="1"/>
  <c r="CL339" i="3" a="1"/>
  <c r="CL339" i="3" s="1"/>
  <c r="CL581" i="3" a="1"/>
  <c r="CL581" i="3" s="1"/>
  <c r="CL541" i="3" a="1"/>
  <c r="CL541" i="3" s="1"/>
  <c r="CL514" i="3" a="1"/>
  <c r="CL514" i="3" s="1"/>
  <c r="CL487" i="3" a="1"/>
  <c r="CL487" i="3" s="1"/>
  <c r="CL466" i="3" a="1"/>
  <c r="CL466" i="3" s="1"/>
  <c r="CL460" i="3" a="1"/>
  <c r="CL460" i="3" s="1"/>
  <c r="CL451" i="3" a="1"/>
  <c r="CL451" i="3" s="1"/>
  <c r="CL442" i="3" a="1"/>
  <c r="CL442" i="3" s="1"/>
  <c r="CL433" i="3" a="1"/>
  <c r="CL433" i="3" s="1"/>
  <c r="CL424" i="3" a="1"/>
  <c r="CL424" i="3" s="1"/>
  <c r="CL415" i="3" a="1"/>
  <c r="CL415" i="3" s="1"/>
  <c r="CL406" i="3" a="1"/>
  <c r="CL406" i="3" s="1"/>
  <c r="CL397" i="3" a="1"/>
  <c r="CL397" i="3" s="1"/>
  <c r="CL388" i="3" a="1"/>
  <c r="CL388" i="3" s="1"/>
  <c r="CL379" i="3" a="1"/>
  <c r="CL379" i="3" s="1"/>
  <c r="CL370" i="3" a="1"/>
  <c r="CL370" i="3" s="1"/>
  <c r="CL361" i="3" a="1"/>
  <c r="CL361" i="3" s="1"/>
  <c r="CL352" i="3" a="1"/>
  <c r="CL352" i="3" s="1"/>
  <c r="CL343" i="3" a="1"/>
  <c r="CL343" i="3" s="1"/>
  <c r="CL574" i="3" a="1"/>
  <c r="CL574" i="3" s="1"/>
  <c r="CL569" i="3" a="1"/>
  <c r="CL569" i="3" s="1"/>
  <c r="CL478" i="3" a="1"/>
  <c r="CL478" i="3" s="1"/>
  <c r="CL469" i="3" a="1"/>
  <c r="CL469" i="3" s="1"/>
  <c r="CL464" i="3" a="1"/>
  <c r="CL464" i="3" s="1"/>
  <c r="CL459" i="3" a="1"/>
  <c r="CL459" i="3" s="1"/>
  <c r="CL455" i="3" a="1"/>
  <c r="CL455" i="3" s="1"/>
  <c r="CL450" i="3" a="1"/>
  <c r="CL450" i="3" s="1"/>
  <c r="CL446" i="3" a="1"/>
  <c r="CL446" i="3" s="1"/>
  <c r="CL441" i="3" a="1"/>
  <c r="CL441" i="3" s="1"/>
  <c r="CL437" i="3" a="1"/>
  <c r="CL437" i="3" s="1"/>
  <c r="CL432" i="3" a="1"/>
  <c r="CL432" i="3" s="1"/>
  <c r="CL428" i="3" a="1"/>
  <c r="CL428" i="3" s="1"/>
  <c r="CL423" i="3" a="1"/>
  <c r="CL423" i="3" s="1"/>
  <c r="CL419" i="3" a="1"/>
  <c r="CL419" i="3" s="1"/>
  <c r="CL414" i="3" a="1"/>
  <c r="CL414" i="3" s="1"/>
  <c r="CL410" i="3" a="1"/>
  <c r="CL410" i="3" s="1"/>
  <c r="CL405" i="3" a="1"/>
  <c r="CL405" i="3" s="1"/>
  <c r="CL401" i="3" a="1"/>
  <c r="CL401" i="3" s="1"/>
  <c r="CL396" i="3" a="1"/>
  <c r="CL396" i="3" s="1"/>
  <c r="CL392" i="3" a="1"/>
  <c r="CL392" i="3" s="1"/>
  <c r="CL387" i="3" a="1"/>
  <c r="CL387" i="3" s="1"/>
  <c r="CL383" i="3" a="1"/>
  <c r="CL383" i="3" s="1"/>
  <c r="CL378" i="3" a="1"/>
  <c r="CL378" i="3" s="1"/>
  <c r="CL374" i="3" a="1"/>
  <c r="CL374" i="3" s="1"/>
  <c r="CL369" i="3" a="1"/>
  <c r="CL369" i="3" s="1"/>
  <c r="CL365" i="3" a="1"/>
  <c r="CL365" i="3" s="1"/>
  <c r="CL360" i="3" a="1"/>
  <c r="CL360" i="3" s="1"/>
  <c r="CL356" i="3" a="1"/>
  <c r="CL356" i="3" s="1"/>
  <c r="CL351" i="3" a="1"/>
  <c r="CL351" i="3" s="1"/>
  <c r="CL347" i="3" a="1"/>
  <c r="CL347" i="3" s="1"/>
  <c r="CL342" i="3" a="1"/>
  <c r="CL342" i="3" s="1"/>
  <c r="CL337" i="3" a="1"/>
  <c r="CL337" i="3" s="1"/>
  <c r="CL532" i="3" a="1"/>
  <c r="CL532" i="3" s="1"/>
  <c r="CL505" i="3" a="1"/>
  <c r="CL505" i="3" s="1"/>
  <c r="CL454" i="3" a="1"/>
  <c r="CL454" i="3" s="1"/>
  <c r="CL445" i="3" a="1"/>
  <c r="CL445" i="3" s="1"/>
  <c r="CL436" i="3" a="1"/>
  <c r="CL436" i="3" s="1"/>
  <c r="CL427" i="3" a="1"/>
  <c r="CL427" i="3" s="1"/>
  <c r="CL418" i="3" a="1"/>
  <c r="CL418" i="3" s="1"/>
  <c r="CL409" i="3" a="1"/>
  <c r="CL409" i="3" s="1"/>
  <c r="CL400" i="3" a="1"/>
  <c r="CL400" i="3" s="1"/>
  <c r="CL391" i="3" a="1"/>
  <c r="CL391" i="3" s="1"/>
  <c r="CL382" i="3" a="1"/>
  <c r="CL382" i="3" s="1"/>
  <c r="CL373" i="3" a="1"/>
  <c r="CL373" i="3" s="1"/>
  <c r="CL364" i="3" a="1"/>
  <c r="CL364" i="3" s="1"/>
  <c r="CL355" i="3" a="1"/>
  <c r="CL355" i="3" s="1"/>
  <c r="CL559" i="3" a="1"/>
  <c r="CL559" i="3" s="1"/>
  <c r="CL462" i="3" a="1"/>
  <c r="CL462" i="3" s="1"/>
  <c r="CL458" i="3" a="1"/>
  <c r="CL458" i="3" s="1"/>
  <c r="CL453" i="3" a="1"/>
  <c r="CL453" i="3" s="1"/>
  <c r="CL449" i="3" a="1"/>
  <c r="CL449" i="3" s="1"/>
  <c r="CL444" i="3" a="1"/>
  <c r="CL444" i="3" s="1"/>
  <c r="CL440" i="3" a="1"/>
  <c r="CL440" i="3" s="1"/>
  <c r="CL435" i="3" a="1"/>
  <c r="CL435" i="3" s="1"/>
  <c r="CL431" i="3" a="1"/>
  <c r="CL431" i="3" s="1"/>
  <c r="CL426" i="3" a="1"/>
  <c r="CL426" i="3" s="1"/>
  <c r="CL422" i="3" a="1"/>
  <c r="CL422" i="3" s="1"/>
  <c r="CL417" i="3" a="1"/>
  <c r="CL417" i="3" s="1"/>
  <c r="CL413" i="3" a="1"/>
  <c r="CL413" i="3" s="1"/>
  <c r="CL408" i="3" a="1"/>
  <c r="CL408" i="3" s="1"/>
  <c r="CL404" i="3" a="1"/>
  <c r="CL404" i="3" s="1"/>
  <c r="CL399" i="3" a="1"/>
  <c r="CL399" i="3" s="1"/>
  <c r="CL395" i="3" a="1"/>
  <c r="CL395" i="3" s="1"/>
  <c r="CL390" i="3" a="1"/>
  <c r="CL390" i="3" s="1"/>
  <c r="CL386" i="3" a="1"/>
  <c r="CL386" i="3" s="1"/>
  <c r="CL381" i="3" a="1"/>
  <c r="CL381" i="3" s="1"/>
  <c r="CL377" i="3" a="1"/>
  <c r="CL377" i="3" s="1"/>
  <c r="CL372" i="3" a="1"/>
  <c r="CL372" i="3" s="1"/>
  <c r="CL368" i="3" a="1"/>
  <c r="CL368" i="3" s="1"/>
  <c r="CL363" i="3" a="1"/>
  <c r="CL363" i="3" s="1"/>
  <c r="CL359" i="3" a="1"/>
  <c r="CL359" i="3" s="1"/>
  <c r="CL354" i="3" a="1"/>
  <c r="CL354" i="3" s="1"/>
  <c r="CL350" i="3" a="1"/>
  <c r="CL350" i="3" s="1"/>
  <c r="CL345" i="3" a="1"/>
  <c r="CL345" i="3" s="1"/>
  <c r="CL341" i="3" a="1"/>
  <c r="CL341" i="3" s="1"/>
  <c r="CL338" i="3" a="1"/>
  <c r="CL338" i="3" s="1"/>
  <c r="CL523" i="3" a="1"/>
  <c r="CL523" i="3" s="1"/>
  <c r="CL496" i="3" a="1"/>
  <c r="CL496" i="3" s="1"/>
  <c r="CL472" i="3" a="1"/>
  <c r="CL472" i="3" s="1"/>
  <c r="CL463" i="3" a="1"/>
  <c r="CL463" i="3" s="1"/>
  <c r="CL457" i="3" a="1"/>
  <c r="CL457" i="3" s="1"/>
  <c r="CL448" i="3" a="1"/>
  <c r="CL448" i="3" s="1"/>
  <c r="CL439" i="3" a="1"/>
  <c r="CL439" i="3" s="1"/>
  <c r="CL430" i="3" a="1"/>
  <c r="CL430" i="3" s="1"/>
  <c r="CL421" i="3" a="1"/>
  <c r="CL421" i="3" s="1"/>
  <c r="CL412" i="3" a="1"/>
  <c r="CL412" i="3" s="1"/>
  <c r="CL403" i="3" a="1"/>
  <c r="CL403" i="3" s="1"/>
  <c r="CL394" i="3" a="1"/>
  <c r="CL394" i="3" s="1"/>
  <c r="CL385" i="3" a="1"/>
  <c r="CL385" i="3" s="1"/>
  <c r="CL376" i="3" a="1"/>
  <c r="CL376" i="3" s="1"/>
  <c r="CL367" i="3" a="1"/>
  <c r="CL367" i="3" s="1"/>
  <c r="CL358" i="3" a="1"/>
  <c r="CL358" i="3" s="1"/>
  <c r="CL349" i="3" a="1"/>
  <c r="CL349" i="3" s="1"/>
  <c r="CL340" i="3" a="1"/>
  <c r="CL340" i="3" s="1"/>
  <c r="CL346" i="3" a="1"/>
  <c r="CL346" i="3" s="1"/>
  <c r="CL335" i="3" a="1"/>
  <c r="CL335" i="3" s="1"/>
  <c r="CL330" i="3" a="1"/>
  <c r="CL330" i="3" s="1"/>
  <c r="CL326" i="3" a="1"/>
  <c r="CL326" i="3" s="1"/>
  <c r="CL321" i="3" a="1"/>
  <c r="CL321" i="3" s="1"/>
  <c r="CL317" i="3" a="1"/>
  <c r="CL317" i="3" s="1"/>
  <c r="CL312" i="3" a="1"/>
  <c r="CL312" i="3" s="1"/>
  <c r="CL334" i="3" a="1"/>
  <c r="CL334" i="3" s="1"/>
  <c r="CL325" i="3" a="1"/>
  <c r="CL325" i="3" s="1"/>
  <c r="CL316" i="3" a="1"/>
  <c r="CL316" i="3" s="1"/>
  <c r="CL333" i="3" a="1"/>
  <c r="CL333" i="3" s="1"/>
  <c r="CL329" i="3" a="1"/>
  <c r="CL329" i="3" s="1"/>
  <c r="CL324" i="3" a="1"/>
  <c r="CL324" i="3" s="1"/>
  <c r="CL320" i="3" a="1"/>
  <c r="CL320" i="3" s="1"/>
  <c r="CL315" i="3" a="1"/>
  <c r="CL315" i="3" s="1"/>
  <c r="CL328" i="3" a="1"/>
  <c r="CL328" i="3" s="1"/>
  <c r="CL319" i="3" a="1"/>
  <c r="CL319" i="3" s="1"/>
  <c r="CL336" i="3" a="1"/>
  <c r="CL336" i="3" s="1"/>
  <c r="CL332" i="3" a="1"/>
  <c r="CL332" i="3" s="1"/>
  <c r="CL327" i="3" a="1"/>
  <c r="CL327" i="3" s="1"/>
  <c r="CL323" i="3" a="1"/>
  <c r="CL323" i="3" s="1"/>
  <c r="CL318" i="3" a="1"/>
  <c r="CL318" i="3" s="1"/>
  <c r="CL314" i="3" a="1"/>
  <c r="CL314" i="3" s="1"/>
  <c r="CL331" i="3" a="1"/>
  <c r="CL331" i="3" s="1"/>
  <c r="CL322" i="3" a="1"/>
  <c r="CL322" i="3" s="1"/>
  <c r="CL306" i="3" a="1"/>
  <c r="CL306" i="3" s="1"/>
  <c r="CL297" i="3" a="1"/>
  <c r="CL297" i="3" s="1"/>
  <c r="CL288" i="3" a="1"/>
  <c r="CL288" i="3" s="1"/>
  <c r="CL279" i="3" a="1"/>
  <c r="CL279" i="3" s="1"/>
  <c r="CL270" i="3" a="1"/>
  <c r="CL270" i="3" s="1"/>
  <c r="CL261" i="3" a="1"/>
  <c r="CL261" i="3" s="1"/>
  <c r="CL252" i="3" a="1"/>
  <c r="CL252" i="3" s="1"/>
  <c r="CL243" i="3" a="1"/>
  <c r="CL243" i="3" s="1"/>
  <c r="CL238" i="3" a="1"/>
  <c r="CL238" i="3" s="1"/>
  <c r="CL234" i="3" a="1"/>
  <c r="CL234" i="3" s="1"/>
  <c r="CL229" i="3" a="1"/>
  <c r="CL229" i="3" s="1"/>
  <c r="CL225" i="3" a="1"/>
  <c r="CL225" i="3" s="1"/>
  <c r="CL220" i="3" a="1"/>
  <c r="CL220" i="3" s="1"/>
  <c r="CL216" i="3" a="1"/>
  <c r="CL216" i="3" s="1"/>
  <c r="CL211" i="3" a="1"/>
  <c r="CL211" i="3" s="1"/>
  <c r="CL207" i="3" a="1"/>
  <c r="CL207" i="3" s="1"/>
  <c r="CL204" i="3" a="1"/>
  <c r="CL204" i="3" s="1"/>
  <c r="Z186" i="5" s="1" a="1"/>
  <c r="Z186" i="5" s="1"/>
  <c r="CL201" i="3" a="1"/>
  <c r="CL201" i="3" s="1"/>
  <c r="CL198" i="3" a="1"/>
  <c r="CL198" i="3" s="1"/>
  <c r="CL195" i="3" a="1"/>
  <c r="CL195" i="3" s="1"/>
  <c r="CL192" i="3" a="1"/>
  <c r="CL192" i="3" s="1"/>
  <c r="CL189" i="3" a="1"/>
  <c r="CL189" i="3" s="1"/>
  <c r="CL186" i="3" a="1"/>
  <c r="CL186" i="3" s="1"/>
  <c r="CL310" i="3" a="1"/>
  <c r="CL310" i="3" s="1"/>
  <c r="CL307" i="3" a="1"/>
  <c r="CL307" i="3" s="1"/>
  <c r="CL302" i="3" a="1"/>
  <c r="CL302" i="3" s="1"/>
  <c r="CL298" i="3" a="1"/>
  <c r="CL298" i="3" s="1"/>
  <c r="CL293" i="3" a="1"/>
  <c r="CL293" i="3" s="1"/>
  <c r="CL289" i="3" a="1"/>
  <c r="CL289" i="3" s="1"/>
  <c r="CL284" i="3" a="1"/>
  <c r="CL284" i="3" s="1"/>
  <c r="CL280" i="3" a="1"/>
  <c r="CL280" i="3" s="1"/>
  <c r="CL275" i="3" a="1"/>
  <c r="CL275" i="3" s="1"/>
  <c r="CL271" i="3" a="1"/>
  <c r="CL271" i="3" s="1"/>
  <c r="CL266" i="3" a="1"/>
  <c r="CL266" i="3" s="1"/>
  <c r="CL262" i="3" a="1"/>
  <c r="CL262" i="3" s="1"/>
  <c r="CL257" i="3" a="1"/>
  <c r="CL257" i="3" s="1"/>
  <c r="CL253" i="3" a="1"/>
  <c r="CL253" i="3" s="1"/>
  <c r="CL248" i="3" a="1"/>
  <c r="CL248" i="3" s="1"/>
  <c r="CL244" i="3" a="1"/>
  <c r="CL244" i="3" s="1"/>
  <c r="CL239" i="3" a="1"/>
  <c r="CL239" i="3" s="1"/>
  <c r="CL233" i="3" a="1"/>
  <c r="CL233" i="3" s="1"/>
  <c r="CL224" i="3" a="1"/>
  <c r="CL224" i="3" s="1"/>
  <c r="CL215" i="3" a="1"/>
  <c r="CL215" i="3" s="1"/>
  <c r="CL313" i="3" a="1"/>
  <c r="CL313" i="3" s="1"/>
  <c r="CL303" i="3" a="1"/>
  <c r="CL303" i="3" s="1"/>
  <c r="CL294" i="3" a="1"/>
  <c r="CL294" i="3" s="1"/>
  <c r="CL285" i="3" a="1"/>
  <c r="CL285" i="3" s="1"/>
  <c r="CL276" i="3" a="1"/>
  <c r="CL276" i="3" s="1"/>
  <c r="CL267" i="3" a="1"/>
  <c r="CL267" i="3" s="1"/>
  <c r="CL258" i="3" a="1"/>
  <c r="CL258" i="3" s="1"/>
  <c r="CL249" i="3" a="1"/>
  <c r="CL249" i="3" s="1"/>
  <c r="CL240" i="3" a="1"/>
  <c r="CL240" i="3" s="1"/>
  <c r="CL237" i="3" a="1"/>
  <c r="CL237" i="3" s="1"/>
  <c r="CL232" i="3" a="1"/>
  <c r="CL232" i="3" s="1"/>
  <c r="CL228" i="3" a="1"/>
  <c r="CL228" i="3" s="1"/>
  <c r="CL223" i="3" a="1"/>
  <c r="CL223" i="3" s="1"/>
  <c r="CL219" i="3" a="1"/>
  <c r="CL219" i="3" s="1"/>
  <c r="CL214" i="3" a="1"/>
  <c r="CL214" i="3" s="1"/>
  <c r="CL210" i="3" a="1"/>
  <c r="CL210" i="3" s="1"/>
  <c r="CL208" i="3" a="1"/>
  <c r="CL208" i="3" s="1"/>
  <c r="CL205" i="3" a="1"/>
  <c r="CL205" i="3" s="1"/>
  <c r="CL202" i="3" a="1"/>
  <c r="CL202" i="3" s="1"/>
  <c r="CL199" i="3" a="1"/>
  <c r="CL199" i="3" s="1"/>
  <c r="CL196" i="3" a="1"/>
  <c r="CL196" i="3" s="1"/>
  <c r="CL308" i="3" a="1"/>
  <c r="CL308" i="3" s="1"/>
  <c r="CL304" i="3" a="1"/>
  <c r="CL304" i="3" s="1"/>
  <c r="CL299" i="3" a="1"/>
  <c r="CL299" i="3" s="1"/>
  <c r="CL295" i="3" a="1"/>
  <c r="CL295" i="3" s="1"/>
  <c r="CL290" i="3" a="1"/>
  <c r="CL290" i="3" s="1"/>
  <c r="CL286" i="3" a="1"/>
  <c r="CL286" i="3" s="1"/>
  <c r="CL281" i="3" a="1"/>
  <c r="CL281" i="3" s="1"/>
  <c r="CL277" i="3" a="1"/>
  <c r="CL277" i="3" s="1"/>
  <c r="CL272" i="3" a="1"/>
  <c r="CL272" i="3" s="1"/>
  <c r="CL268" i="3" a="1"/>
  <c r="CL268" i="3" s="1"/>
  <c r="CL263" i="3" a="1"/>
  <c r="CL263" i="3" s="1"/>
  <c r="CL259" i="3" a="1"/>
  <c r="CL259" i="3" s="1"/>
  <c r="CL254" i="3" a="1"/>
  <c r="CL254" i="3" s="1"/>
  <c r="CL250" i="3" a="1"/>
  <c r="CL250" i="3" s="1"/>
  <c r="CL245" i="3" a="1"/>
  <c r="CL245" i="3" s="1"/>
  <c r="CL241" i="3" a="1"/>
  <c r="CL241" i="3" s="1"/>
  <c r="CL236" i="3" a="1"/>
  <c r="CL236" i="3" s="1"/>
  <c r="CL227" i="3" a="1"/>
  <c r="CL227" i="3" s="1"/>
  <c r="CL218" i="3" a="1"/>
  <c r="CL218" i="3" s="1"/>
  <c r="CL311" i="3" a="1"/>
  <c r="CL311" i="3" s="1"/>
  <c r="CL309" i="3" a="1"/>
  <c r="CL309" i="3" s="1"/>
  <c r="CL300" i="3" a="1"/>
  <c r="CL300" i="3" s="1"/>
  <c r="CL291" i="3" a="1"/>
  <c r="CL291" i="3" s="1"/>
  <c r="CL282" i="3" a="1"/>
  <c r="CL282" i="3" s="1"/>
  <c r="CL273" i="3" a="1"/>
  <c r="CL273" i="3" s="1"/>
  <c r="CL264" i="3" a="1"/>
  <c r="CL264" i="3" s="1"/>
  <c r="CL255" i="3" a="1"/>
  <c r="CL255" i="3" s="1"/>
  <c r="CL246" i="3" a="1"/>
  <c r="CL246" i="3" s="1"/>
  <c r="CL235" i="3" a="1"/>
  <c r="CL235" i="3" s="1"/>
  <c r="CL231" i="3" a="1"/>
  <c r="CL231" i="3" s="1"/>
  <c r="CL226" i="3" a="1"/>
  <c r="CL226" i="3" s="1"/>
  <c r="CL222" i="3" a="1"/>
  <c r="CL222" i="3" s="1"/>
  <c r="CL217" i="3" a="1"/>
  <c r="CL217" i="3" s="1"/>
  <c r="CL213" i="3" a="1"/>
  <c r="CL213" i="3" s="1"/>
  <c r="CL209" i="3" a="1"/>
  <c r="CL209" i="3" s="1"/>
  <c r="CL206" i="3" a="1"/>
  <c r="CL206" i="3" s="1"/>
  <c r="CL203" i="3" a="1"/>
  <c r="CL203" i="3" s="1"/>
  <c r="CL200" i="3" a="1"/>
  <c r="CL200" i="3" s="1"/>
  <c r="CL197" i="3" a="1"/>
  <c r="CL197" i="3" s="1"/>
  <c r="CL194" i="3" a="1"/>
  <c r="CL194" i="3" s="1"/>
  <c r="CL191" i="3" a="1"/>
  <c r="CL191" i="3" s="1"/>
  <c r="CL188" i="3" a="1"/>
  <c r="CL188" i="3" s="1"/>
  <c r="CL185" i="3" a="1"/>
  <c r="CL185" i="3" s="1"/>
  <c r="CL305" i="3" a="1"/>
  <c r="CL305" i="3" s="1"/>
  <c r="CL301" i="3" a="1"/>
  <c r="CL301" i="3" s="1"/>
  <c r="CL296" i="3" a="1"/>
  <c r="CL296" i="3" s="1"/>
  <c r="CL292" i="3" a="1"/>
  <c r="CL292" i="3" s="1"/>
  <c r="CL287" i="3" a="1"/>
  <c r="CL287" i="3" s="1"/>
  <c r="CL283" i="3" a="1"/>
  <c r="CL283" i="3" s="1"/>
  <c r="CL278" i="3" a="1"/>
  <c r="CL278" i="3" s="1"/>
  <c r="CL274" i="3" a="1"/>
  <c r="CL274" i="3" s="1"/>
  <c r="CL269" i="3" a="1"/>
  <c r="CL269" i="3" s="1"/>
  <c r="CL265" i="3" a="1"/>
  <c r="CL265" i="3" s="1"/>
  <c r="CL260" i="3" a="1"/>
  <c r="CL260" i="3" s="1"/>
  <c r="CL256" i="3" a="1"/>
  <c r="CL256" i="3" s="1"/>
  <c r="Z62" i="5" s="1" a="1"/>
  <c r="Z62" i="5" s="1"/>
  <c r="CL251" i="3" a="1"/>
  <c r="CL251" i="3" s="1"/>
  <c r="CL247" i="3" a="1"/>
  <c r="CL247" i="3" s="1"/>
  <c r="CM132" i="3" a="1"/>
  <c r="CM132" i="3" s="1"/>
  <c r="CM137" i="3" a="1"/>
  <c r="CM137" i="3" s="1"/>
  <c r="CL138" i="3" a="1"/>
  <c r="CL138" i="3" s="1"/>
  <c r="CM141" i="3" a="1"/>
  <c r="CM141" i="3" s="1"/>
  <c r="AA11" i="5" s="1" a="1"/>
  <c r="AA11" i="5" s="1"/>
  <c r="CM146" i="3" a="1"/>
  <c r="CM146" i="3" s="1"/>
  <c r="CL147" i="3" a="1"/>
  <c r="CL147" i="3" s="1"/>
  <c r="CM150" i="3" a="1"/>
  <c r="CM150" i="3" s="1"/>
  <c r="CM155" i="3" a="1"/>
  <c r="CM155" i="3" s="1"/>
  <c r="CL156" i="3" a="1"/>
  <c r="CL156" i="3" s="1"/>
  <c r="CM159" i="3" a="1"/>
  <c r="CM159" i="3" s="1"/>
  <c r="CM164" i="3" a="1"/>
  <c r="CM164" i="3" s="1"/>
  <c r="CL165" i="3" a="1"/>
  <c r="CL165" i="3" s="1"/>
  <c r="CM168" i="3" a="1"/>
  <c r="CM168" i="3" s="1"/>
  <c r="CM173" i="3" a="1"/>
  <c r="CM173" i="3" s="1"/>
  <c r="CL174" i="3" a="1"/>
  <c r="CL174" i="3" s="1"/>
  <c r="CM177" i="3" a="1"/>
  <c r="CM177" i="3" s="1"/>
  <c r="AA68" i="5" s="1" a="1"/>
  <c r="AA68" i="5" s="1"/>
  <c r="CM182" i="3" a="1"/>
  <c r="CM182" i="3" s="1"/>
  <c r="CM184" i="3" a="1"/>
  <c r="CM184" i="3" s="1"/>
  <c r="CM185" i="3" a="1"/>
  <c r="CM185" i="3" s="1"/>
  <c r="CM229" i="3" a="1"/>
  <c r="CM229" i="3" s="1"/>
  <c r="CM233" i="3" a="1"/>
  <c r="CM233" i="3" s="1"/>
  <c r="CM6" i="3" a="1"/>
  <c r="CM6" i="3" s="1"/>
  <c r="CM12" i="3" a="1"/>
  <c r="CM12" i="3" s="1"/>
  <c r="CM18" i="3" a="1"/>
  <c r="CM18" i="3" s="1"/>
  <c r="CM24" i="3" a="1"/>
  <c r="CM24" i="3" s="1"/>
  <c r="CM30" i="3" a="1"/>
  <c r="CM30" i="3" s="1"/>
  <c r="CM36" i="3" a="1"/>
  <c r="CM36" i="3" s="1"/>
  <c r="CM42" i="3" a="1"/>
  <c r="CM42" i="3" s="1"/>
  <c r="CM48" i="3" a="1"/>
  <c r="CM48" i="3" s="1"/>
  <c r="CM54" i="3" a="1"/>
  <c r="CM54" i="3" s="1"/>
  <c r="CM60" i="3" a="1"/>
  <c r="CM60" i="3" s="1"/>
  <c r="CM66" i="3" a="1"/>
  <c r="CM66" i="3" s="1"/>
  <c r="CM72" i="3" a="1"/>
  <c r="CM72" i="3" s="1"/>
  <c r="CM78" i="3" a="1"/>
  <c r="CM78" i="3" s="1"/>
  <c r="AA67" i="5" s="1" a="1"/>
  <c r="AA67" i="5" s="1"/>
  <c r="CM84" i="3" a="1"/>
  <c r="CM84" i="3" s="1"/>
  <c r="CM90" i="3" a="1"/>
  <c r="CM90" i="3" s="1"/>
  <c r="CM96" i="3" a="1"/>
  <c r="CM96" i="3" s="1"/>
  <c r="CM102" i="3" a="1"/>
  <c r="CM102" i="3" s="1"/>
  <c r="CM108" i="3" a="1"/>
  <c r="CM108" i="3" s="1"/>
  <c r="CM114" i="3" a="1"/>
  <c r="CM114" i="3" s="1"/>
  <c r="CM123" i="3" a="1"/>
  <c r="CM123" i="3" s="1"/>
  <c r="CM126" i="3" a="1"/>
  <c r="CM126" i="3" s="1"/>
  <c r="CM129" i="3" a="1"/>
  <c r="CM129" i="3" s="1"/>
  <c r="CL131" i="3" a="1"/>
  <c r="CL131" i="3" s="1"/>
  <c r="CM133" i="3" a="1"/>
  <c r="CM133" i="3" s="1"/>
  <c r="CL134" i="3" a="1"/>
  <c r="CL134" i="3" s="1"/>
  <c r="CL139" i="3" a="1"/>
  <c r="CL139" i="3" s="1"/>
  <c r="CM142" i="3" a="1"/>
  <c r="CM142" i="3" s="1"/>
  <c r="CL143" i="3" a="1"/>
  <c r="CL143" i="3" s="1"/>
  <c r="CL148" i="3" a="1"/>
  <c r="CL148" i="3" s="1"/>
  <c r="CM151" i="3" a="1"/>
  <c r="CM151" i="3" s="1"/>
  <c r="CL152" i="3" a="1"/>
  <c r="CL152" i="3" s="1"/>
  <c r="CL157" i="3" a="1"/>
  <c r="CL157" i="3" s="1"/>
  <c r="CM160" i="3" a="1"/>
  <c r="CM160" i="3" s="1"/>
  <c r="CL161" i="3" a="1"/>
  <c r="CL161" i="3" s="1"/>
  <c r="CL166" i="3" a="1"/>
  <c r="CL166" i="3" s="1"/>
  <c r="CM169" i="3" a="1"/>
  <c r="CM169" i="3" s="1"/>
  <c r="CL170" i="3" a="1"/>
  <c r="CL170" i="3" s="1"/>
  <c r="CL175" i="3" a="1"/>
  <c r="CL175" i="3" s="1"/>
  <c r="CM178" i="3" a="1"/>
  <c r="CM178" i="3" s="1"/>
  <c r="CL179" i="3" a="1"/>
  <c r="CL179" i="3" s="1"/>
  <c r="CL187" i="3" a="1"/>
  <c r="CL187" i="3" s="1"/>
  <c r="CM188" i="3" a="1"/>
  <c r="CM188" i="3" s="1"/>
  <c r="CL190" i="3" a="1"/>
  <c r="CL190" i="3" s="1"/>
  <c r="CM191" i="3" a="1"/>
  <c r="CM191" i="3" s="1"/>
  <c r="CL193" i="3" a="1"/>
  <c r="CL193" i="3" s="1"/>
  <c r="CM194" i="3" a="1"/>
  <c r="CM194" i="3" s="1"/>
  <c r="CL212" i="3" a="1"/>
  <c r="CL212" i="3" s="1"/>
  <c r="CM243" i="3" a="1"/>
  <c r="CM243" i="3" s="1"/>
  <c r="CM9" i="3" a="1"/>
  <c r="CM9" i="3" s="1"/>
  <c r="CM15" i="3" a="1"/>
  <c r="CM15" i="3" s="1"/>
  <c r="CM21" i="3" a="1"/>
  <c r="CM21" i="3" s="1"/>
  <c r="CM27" i="3" a="1"/>
  <c r="CM27" i="3" s="1"/>
  <c r="CM33" i="3" a="1"/>
  <c r="CM33" i="3" s="1"/>
  <c r="CM39" i="3" a="1"/>
  <c r="CM39" i="3" s="1"/>
  <c r="CM45" i="3" a="1"/>
  <c r="CM45" i="3" s="1"/>
  <c r="CM51" i="3" a="1"/>
  <c r="CM51" i="3" s="1"/>
  <c r="CM57" i="3" a="1"/>
  <c r="CM57" i="3" s="1"/>
  <c r="CM63" i="3" a="1"/>
  <c r="CM63" i="3" s="1"/>
  <c r="CM69" i="3" a="1"/>
  <c r="CM69" i="3" s="1"/>
  <c r="CM75" i="3" a="1"/>
  <c r="CM75" i="3" s="1"/>
  <c r="CM81" i="3" a="1"/>
  <c r="CM81" i="3" s="1"/>
  <c r="CM87" i="3" a="1"/>
  <c r="CM87" i="3" s="1"/>
  <c r="CM93" i="3" a="1"/>
  <c r="CM93" i="3" s="1"/>
  <c r="CM99" i="3" a="1"/>
  <c r="CM99" i="3" s="1"/>
  <c r="CM105" i="3" a="1"/>
  <c r="CM105" i="3" s="1"/>
  <c r="CM111" i="3" a="1"/>
  <c r="CM111" i="3" s="1"/>
  <c r="CM117" i="3" a="1"/>
  <c r="CM117" i="3" s="1"/>
  <c r="CM120" i="3" a="1"/>
  <c r="CM120" i="3" s="1"/>
  <c r="CN2" i="3"/>
  <c r="CM134" i="3" a="1"/>
  <c r="CM134" i="3" s="1"/>
  <c r="CL135" i="3" a="1"/>
  <c r="CL135" i="3" s="1"/>
  <c r="CM138" i="3" a="1"/>
  <c r="CM138" i="3" s="1"/>
  <c r="CM143" i="3" a="1"/>
  <c r="CM143" i="3" s="1"/>
  <c r="CL144" i="3" a="1"/>
  <c r="CL144" i="3" s="1"/>
  <c r="CM147" i="3" a="1"/>
  <c r="CM147" i="3" s="1"/>
  <c r="CM152" i="3" a="1"/>
  <c r="CM152" i="3" s="1"/>
  <c r="CL153" i="3" a="1"/>
  <c r="CL153" i="3" s="1"/>
  <c r="CM156" i="3" a="1"/>
  <c r="CM156" i="3" s="1"/>
  <c r="CM161" i="3" a="1"/>
  <c r="CM161" i="3" s="1"/>
  <c r="CL162" i="3" a="1"/>
  <c r="CL162" i="3" s="1"/>
  <c r="CM165" i="3" a="1"/>
  <c r="CM165" i="3" s="1"/>
  <c r="CM170" i="3" a="1"/>
  <c r="CM170" i="3" s="1"/>
  <c r="CL171" i="3" a="1"/>
  <c r="CL171" i="3" s="1"/>
  <c r="CM174" i="3" a="1"/>
  <c r="CM174" i="3" s="1"/>
  <c r="CM179" i="3" a="1"/>
  <c r="CM179" i="3" s="1"/>
  <c r="CL180" i="3" a="1"/>
  <c r="CL180" i="3" s="1"/>
  <c r="CM211" i="3" a="1"/>
  <c r="CM211" i="3" s="1"/>
  <c r="CM215" i="3" a="1"/>
  <c r="CM215" i="3" s="1"/>
  <c r="CM238" i="3" a="1"/>
  <c r="CM238" i="3" s="1"/>
  <c r="CM5" i="3" a="1"/>
  <c r="CM5" i="3" s="1"/>
  <c r="CM11" i="3" a="1"/>
  <c r="CM11" i="3" s="1"/>
  <c r="CM17" i="3" a="1"/>
  <c r="CM17" i="3" s="1"/>
  <c r="CM23" i="3" a="1"/>
  <c r="CM23" i="3" s="1"/>
  <c r="CM29" i="3" a="1"/>
  <c r="CM29" i="3" s="1"/>
  <c r="CM35" i="3" a="1"/>
  <c r="CM35" i="3" s="1"/>
  <c r="CM41" i="3" a="1"/>
  <c r="CM41" i="3" s="1"/>
  <c r="CM50" i="3" a="1"/>
  <c r="CM50" i="3" s="1"/>
  <c r="CM56" i="3" a="1"/>
  <c r="CM56" i="3" s="1"/>
  <c r="CM62" i="3" a="1"/>
  <c r="CM62" i="3" s="1"/>
  <c r="CM68" i="3" a="1"/>
  <c r="CM68" i="3" s="1"/>
  <c r="CM74" i="3" a="1"/>
  <c r="CM74" i="3" s="1"/>
  <c r="CM80" i="3" a="1"/>
  <c r="CM80" i="3" s="1"/>
  <c r="CM86" i="3" a="1"/>
  <c r="CM86" i="3" s="1"/>
  <c r="CM92" i="3" a="1"/>
  <c r="CM92" i="3" s="1"/>
  <c r="CM98" i="3" a="1"/>
  <c r="CM98" i="3" s="1"/>
  <c r="CM104" i="3" a="1"/>
  <c r="CM104" i="3" s="1"/>
  <c r="CM116" i="3" a="1"/>
  <c r="CM116" i="3" s="1"/>
  <c r="CM122" i="3" a="1"/>
  <c r="CM122" i="3" s="1"/>
  <c r="CM128" i="3" a="1"/>
  <c r="CM128" i="3" s="1"/>
  <c r="AA93" i="5" s="1" a="1"/>
  <c r="AA93" i="5" s="1"/>
  <c r="CL130" i="3" a="1"/>
  <c r="CL130" i="3" s="1"/>
  <c r="CM131" i="3" a="1"/>
  <c r="CM131" i="3" s="1"/>
  <c r="CL136" i="3" a="1"/>
  <c r="CL136" i="3" s="1"/>
  <c r="CM139" i="3" a="1"/>
  <c r="CM139" i="3" s="1"/>
  <c r="CL140" i="3" a="1"/>
  <c r="CL140" i="3" s="1"/>
  <c r="CL145" i="3" a="1"/>
  <c r="CL145" i="3" s="1"/>
  <c r="CM148" i="3" a="1"/>
  <c r="CM148" i="3" s="1"/>
  <c r="CL149" i="3" a="1"/>
  <c r="CL149" i="3" s="1"/>
  <c r="CL154" i="3" a="1"/>
  <c r="CL154" i="3" s="1"/>
  <c r="CM157" i="3" a="1"/>
  <c r="CM157" i="3" s="1"/>
  <c r="CL158" i="3" a="1"/>
  <c r="CL158" i="3" s="1"/>
  <c r="CL163" i="3" a="1"/>
  <c r="CL163" i="3" s="1"/>
  <c r="CM166" i="3" a="1"/>
  <c r="CM166" i="3" s="1"/>
  <c r="CL167" i="3" a="1"/>
  <c r="CL167" i="3" s="1"/>
  <c r="CL172" i="3" a="1"/>
  <c r="CL172" i="3" s="1"/>
  <c r="CL176" i="3" a="1"/>
  <c r="CL176" i="3" s="1"/>
  <c r="CL181" i="3" a="1"/>
  <c r="CL181" i="3" s="1"/>
  <c r="CL221" i="3" a="1"/>
  <c r="CL221" i="3" s="1"/>
  <c r="CL242" i="3" a="1"/>
  <c r="CL242" i="3" s="1"/>
  <c r="CM919" i="3" a="1"/>
  <c r="CM919" i="3" s="1"/>
  <c r="CM910" i="3" a="1"/>
  <c r="CM910" i="3" s="1"/>
  <c r="CM901" i="3" a="1"/>
  <c r="CM901" i="3" s="1"/>
  <c r="CM918" i="3" a="1"/>
  <c r="CM918" i="3" s="1"/>
  <c r="CM914" i="3" a="1"/>
  <c r="CM914" i="3" s="1"/>
  <c r="CM909" i="3" a="1"/>
  <c r="CM909" i="3" s="1"/>
  <c r="CM905" i="3" a="1"/>
  <c r="CM905" i="3" s="1"/>
  <c r="CM900" i="3" a="1"/>
  <c r="CM900" i="3" s="1"/>
  <c r="CM922" i="3" a="1"/>
  <c r="CM922" i="3" s="1"/>
  <c r="CM913" i="3" a="1"/>
  <c r="CM913" i="3" s="1"/>
  <c r="CM904" i="3" a="1"/>
  <c r="CM904" i="3" s="1"/>
  <c r="CM920" i="3" a="1"/>
  <c r="CM920" i="3" s="1"/>
  <c r="CM915" i="3" a="1"/>
  <c r="CM915" i="3" s="1"/>
  <c r="CM911" i="3" a="1"/>
  <c r="CM911" i="3" s="1"/>
  <c r="CM906" i="3" a="1"/>
  <c r="CM906" i="3" s="1"/>
  <c r="CM902" i="3" a="1"/>
  <c r="CM902" i="3" s="1"/>
  <c r="CM897" i="3" a="1"/>
  <c r="CM897" i="3" s="1"/>
  <c r="CM887" i="3" a="1"/>
  <c r="CM887" i="3" s="1"/>
  <c r="CM917" i="3" a="1"/>
  <c r="CM917" i="3" s="1"/>
  <c r="CM916" i="3" a="1"/>
  <c r="CM916" i="3" s="1"/>
  <c r="CM908" i="3" a="1"/>
  <c r="CM908" i="3" s="1"/>
  <c r="CM907" i="3" a="1"/>
  <c r="CM907" i="3" s="1"/>
  <c r="CM899" i="3" a="1"/>
  <c r="CM899" i="3" s="1"/>
  <c r="CM898" i="3" a="1"/>
  <c r="CM898" i="3" s="1"/>
  <c r="CM896" i="3" a="1"/>
  <c r="CM896" i="3" s="1"/>
  <c r="CM895" i="3" a="1"/>
  <c r="CM895" i="3" s="1"/>
  <c r="CM890" i="3" a="1"/>
  <c r="CM890" i="3" s="1"/>
  <c r="CM884" i="3" a="1"/>
  <c r="CM884" i="3" s="1"/>
  <c r="CM894" i="3" a="1"/>
  <c r="CM894" i="3" s="1"/>
  <c r="CM889" i="3" a="1"/>
  <c r="CM889" i="3" s="1"/>
  <c r="CM921" i="3" a="1"/>
  <c r="CM921" i="3" s="1"/>
  <c r="CM912" i="3" a="1"/>
  <c r="CM912" i="3" s="1"/>
  <c r="CM903" i="3" a="1"/>
  <c r="CM903" i="3" s="1"/>
  <c r="CM892" i="3" a="1"/>
  <c r="CM892" i="3" s="1"/>
  <c r="CM888" i="3" a="1"/>
  <c r="CM888" i="3" s="1"/>
  <c r="CM883" i="3" a="1"/>
  <c r="CM883" i="3" s="1"/>
  <c r="CM879" i="3" a="1"/>
  <c r="CM879" i="3" s="1"/>
  <c r="CM874" i="3" a="1"/>
  <c r="CM874" i="3" s="1"/>
  <c r="CM878" i="3" a="1"/>
  <c r="CM878" i="3" s="1"/>
  <c r="CM885" i="3" a="1"/>
  <c r="CM885" i="3" s="1"/>
  <c r="CM882" i="3" a="1"/>
  <c r="CM882" i="3" s="1"/>
  <c r="CM877" i="3" a="1"/>
  <c r="CM877" i="3" s="1"/>
  <c r="CM873" i="3" a="1"/>
  <c r="CM873" i="3" s="1"/>
  <c r="CM893" i="3" a="1"/>
  <c r="CM893" i="3" s="1"/>
  <c r="CM881" i="3" a="1"/>
  <c r="CM881" i="3" s="1"/>
  <c r="CM875" i="3" a="1"/>
  <c r="CM875" i="3" s="1"/>
  <c r="CM867" i="3" a="1"/>
  <c r="CM867" i="3" s="1"/>
  <c r="CM858" i="3" a="1"/>
  <c r="CM858" i="3" s="1"/>
  <c r="CM849" i="3" a="1"/>
  <c r="CM849" i="3" s="1"/>
  <c r="CM840" i="3" a="1"/>
  <c r="CM840" i="3" s="1"/>
  <c r="CM872" i="3" a="1"/>
  <c r="CM872" i="3" s="1"/>
  <c r="CM866" i="3" a="1"/>
  <c r="CM866" i="3" s="1"/>
  <c r="CM862" i="3" a="1"/>
  <c r="CM862" i="3" s="1"/>
  <c r="CM857" i="3" a="1"/>
  <c r="CM857" i="3" s="1"/>
  <c r="CM853" i="3" a="1"/>
  <c r="CM853" i="3" s="1"/>
  <c r="CM848" i="3" a="1"/>
  <c r="CM848" i="3" s="1"/>
  <c r="CM844" i="3" a="1"/>
  <c r="CM844" i="3" s="1"/>
  <c r="CM839" i="3" a="1"/>
  <c r="CM839" i="3" s="1"/>
  <c r="CM891" i="3" a="1"/>
  <c r="CM891" i="3" s="1"/>
  <c r="CM861" i="3" a="1"/>
  <c r="CM861" i="3" s="1"/>
  <c r="CM852" i="3" a="1"/>
  <c r="CM852" i="3" s="1"/>
  <c r="CM843" i="3" a="1"/>
  <c r="CM843" i="3" s="1"/>
  <c r="CM834" i="3" a="1"/>
  <c r="CM834" i="3" s="1"/>
  <c r="CM869" i="3" a="1"/>
  <c r="CM869" i="3" s="1"/>
  <c r="CM865" i="3" a="1"/>
  <c r="CM865" i="3" s="1"/>
  <c r="CM860" i="3" a="1"/>
  <c r="CM860" i="3" s="1"/>
  <c r="CM856" i="3" a="1"/>
  <c r="CM856" i="3" s="1"/>
  <c r="CM851" i="3" a="1"/>
  <c r="CM851" i="3" s="1"/>
  <c r="CM847" i="3" a="1"/>
  <c r="CM847" i="3" s="1"/>
  <c r="CM880" i="3" a="1"/>
  <c r="CM880" i="3" s="1"/>
  <c r="CM868" i="3" a="1"/>
  <c r="CM868" i="3" s="1"/>
  <c r="CM863" i="3" a="1"/>
  <c r="CM863" i="3" s="1"/>
  <c r="CM859" i="3" a="1"/>
  <c r="CM859" i="3" s="1"/>
  <c r="CM854" i="3" a="1"/>
  <c r="CM854" i="3" s="1"/>
  <c r="CM850" i="3" a="1"/>
  <c r="CM850" i="3" s="1"/>
  <c r="CM845" i="3" a="1"/>
  <c r="CM845" i="3" s="1"/>
  <c r="CM828" i="3" a="1"/>
  <c r="CM828" i="3" s="1"/>
  <c r="CM837" i="3" a="1"/>
  <c r="CM837" i="3" s="1"/>
  <c r="CM827" i="3" a="1"/>
  <c r="CM827" i="3" s="1"/>
  <c r="CM823" i="3" a="1"/>
  <c r="CM823" i="3" s="1"/>
  <c r="CM871" i="3" a="1"/>
  <c r="CM871" i="3" s="1"/>
  <c r="CM846" i="3" a="1"/>
  <c r="CM846" i="3" s="1"/>
  <c r="CM842" i="3" a="1"/>
  <c r="CM842" i="3" s="1"/>
  <c r="CM833" i="3" a="1"/>
  <c r="CM833" i="3" s="1"/>
  <c r="CM832" i="3" a="1"/>
  <c r="CM832" i="3" s="1"/>
  <c r="CM831" i="3" a="1"/>
  <c r="CM831" i="3" s="1"/>
  <c r="CM822" i="3" a="1"/>
  <c r="CM822" i="3" s="1"/>
  <c r="CM876" i="3" a="1"/>
  <c r="CM876" i="3" s="1"/>
  <c r="CM864" i="3" a="1"/>
  <c r="CM864" i="3" s="1"/>
  <c r="CM855" i="3" a="1"/>
  <c r="CM855" i="3" s="1"/>
  <c r="CM830" i="3" a="1"/>
  <c r="CM830" i="3" s="1"/>
  <c r="CM826" i="3" a="1"/>
  <c r="CM826" i="3" s="1"/>
  <c r="CM886" i="3" a="1"/>
  <c r="CM886" i="3" s="1"/>
  <c r="CM870" i="3" a="1"/>
  <c r="CM870" i="3" s="1"/>
  <c r="CM841" i="3" a="1"/>
  <c r="CM841" i="3" s="1"/>
  <c r="CM838" i="3" a="1"/>
  <c r="CM838" i="3" s="1"/>
  <c r="CM836" i="3" a="1"/>
  <c r="CM836" i="3" s="1"/>
  <c r="CM835" i="3" a="1"/>
  <c r="CM835" i="3" s="1"/>
  <c r="CM829" i="3" a="1"/>
  <c r="CM829" i="3" s="1"/>
  <c r="CM816" i="3" a="1"/>
  <c r="CM816" i="3" s="1"/>
  <c r="CM812" i="3" a="1"/>
  <c r="CM812" i="3" s="1"/>
  <c r="CM807" i="3" a="1"/>
  <c r="CM807" i="3" s="1"/>
  <c r="CM803" i="3" a="1"/>
  <c r="CM803" i="3" s="1"/>
  <c r="CM798" i="3" a="1"/>
  <c r="CM798" i="3" s="1"/>
  <c r="CM794" i="3" a="1"/>
  <c r="CM794" i="3" s="1"/>
  <c r="CM789" i="3" a="1"/>
  <c r="CM789" i="3" s="1"/>
  <c r="CM785" i="3" a="1"/>
  <c r="CM785" i="3" s="1"/>
  <c r="CM811" i="3" a="1"/>
  <c r="CM811" i="3" s="1"/>
  <c r="CM802" i="3" a="1"/>
  <c r="CM802" i="3" s="1"/>
  <c r="CM793" i="3" a="1"/>
  <c r="CM793" i="3" s="1"/>
  <c r="CM784" i="3" a="1"/>
  <c r="CM784" i="3" s="1"/>
  <c r="CM825" i="3" a="1"/>
  <c r="CM825" i="3" s="1"/>
  <c r="CM824" i="3" a="1"/>
  <c r="CM824" i="3" s="1"/>
  <c r="CM821" i="3" a="1"/>
  <c r="CM821" i="3" s="1"/>
  <c r="CM819" i="3" a="1"/>
  <c r="CM819" i="3" s="1"/>
  <c r="CM815" i="3" a="1"/>
  <c r="CM815" i="3" s="1"/>
  <c r="CM810" i="3" a="1"/>
  <c r="CM810" i="3" s="1"/>
  <c r="CM806" i="3" a="1"/>
  <c r="CM806" i="3" s="1"/>
  <c r="CM801" i="3" a="1"/>
  <c r="CM801" i="3" s="1"/>
  <c r="CM797" i="3" a="1"/>
  <c r="CM797" i="3" s="1"/>
  <c r="CM792" i="3" a="1"/>
  <c r="CM792" i="3" s="1"/>
  <c r="CM814" i="3" a="1"/>
  <c r="CM814" i="3" s="1"/>
  <c r="CM805" i="3" a="1"/>
  <c r="CM805" i="3" s="1"/>
  <c r="CM796" i="3" a="1"/>
  <c r="CM796" i="3" s="1"/>
  <c r="CM787" i="3" a="1"/>
  <c r="CM787" i="3" s="1"/>
  <c r="CM818" i="3" a="1"/>
  <c r="CM818" i="3" s="1"/>
  <c r="CM813" i="3" a="1"/>
  <c r="CM813" i="3" s="1"/>
  <c r="CM809" i="3" a="1"/>
  <c r="CM809" i="3" s="1"/>
  <c r="CM804" i="3" a="1"/>
  <c r="CM804" i="3" s="1"/>
  <c r="CM800" i="3" a="1"/>
  <c r="CM800" i="3" s="1"/>
  <c r="CM820" i="3" a="1"/>
  <c r="CM820" i="3" s="1"/>
  <c r="CM817" i="3" a="1"/>
  <c r="CM817" i="3" s="1"/>
  <c r="CM808" i="3" a="1"/>
  <c r="CM808" i="3" s="1"/>
  <c r="CM799" i="3" a="1"/>
  <c r="CM799" i="3" s="1"/>
  <c r="CM790" i="3" a="1"/>
  <c r="CM790" i="3" s="1"/>
  <c r="CM781" i="3" a="1"/>
  <c r="CM781" i="3" s="1"/>
  <c r="CM776" i="3" a="1"/>
  <c r="CM776" i="3" s="1"/>
  <c r="CM771" i="3" a="1"/>
  <c r="CM771" i="3" s="1"/>
  <c r="CM767" i="3" a="1"/>
  <c r="CM767" i="3" s="1"/>
  <c r="CM762" i="3" a="1"/>
  <c r="CM762" i="3" s="1"/>
  <c r="CM758" i="3" a="1"/>
  <c r="CM758" i="3" s="1"/>
  <c r="CM753" i="3" a="1"/>
  <c r="CM753" i="3" s="1"/>
  <c r="CM749" i="3" a="1"/>
  <c r="CM749" i="3" s="1"/>
  <c r="CM744" i="3" a="1"/>
  <c r="CM744" i="3" s="1"/>
  <c r="CM740" i="3" a="1"/>
  <c r="CM740" i="3" s="1"/>
  <c r="CM735" i="3" a="1"/>
  <c r="CM735" i="3" s="1"/>
  <c r="CM731" i="3" a="1"/>
  <c r="CM731" i="3" s="1"/>
  <c r="CM726" i="3" a="1"/>
  <c r="CM726" i="3" s="1"/>
  <c r="CM722" i="3" a="1"/>
  <c r="CM722" i="3" s="1"/>
  <c r="CM795" i="3" a="1"/>
  <c r="CM795" i="3" s="1"/>
  <c r="CM791" i="3" a="1"/>
  <c r="CM791" i="3" s="1"/>
  <c r="CM775" i="3" a="1"/>
  <c r="CM775" i="3" s="1"/>
  <c r="CM766" i="3" a="1"/>
  <c r="CM766" i="3" s="1"/>
  <c r="CM757" i="3" a="1"/>
  <c r="CM757" i="3" s="1"/>
  <c r="CM748" i="3" a="1"/>
  <c r="CM748" i="3" s="1"/>
  <c r="CM739" i="3" a="1"/>
  <c r="CM739" i="3" s="1"/>
  <c r="CM730" i="3" a="1"/>
  <c r="CM730" i="3" s="1"/>
  <c r="CM782" i="3" a="1"/>
  <c r="CM782" i="3" s="1"/>
  <c r="CM774" i="3" a="1"/>
  <c r="CM774" i="3" s="1"/>
  <c r="CM770" i="3" a="1"/>
  <c r="CM770" i="3" s="1"/>
  <c r="CM765" i="3" a="1"/>
  <c r="CM765" i="3" s="1"/>
  <c r="CM761" i="3" a="1"/>
  <c r="CM761" i="3" s="1"/>
  <c r="CM756" i="3" a="1"/>
  <c r="CM756" i="3" s="1"/>
  <c r="CM752" i="3" a="1"/>
  <c r="CM752" i="3" s="1"/>
  <c r="CM747" i="3" a="1"/>
  <c r="CM747" i="3" s="1"/>
  <c r="CM743" i="3" a="1"/>
  <c r="CM743" i="3" s="1"/>
  <c r="CM738" i="3" a="1"/>
  <c r="CM738" i="3" s="1"/>
  <c r="CM734" i="3" a="1"/>
  <c r="CM734" i="3" s="1"/>
  <c r="CM729" i="3" a="1"/>
  <c r="CM729" i="3" s="1"/>
  <c r="CM725" i="3" a="1"/>
  <c r="CM725" i="3" s="1"/>
  <c r="CM769" i="3" a="1"/>
  <c r="CM769" i="3" s="1"/>
  <c r="CM760" i="3" a="1"/>
  <c r="CM760" i="3" s="1"/>
  <c r="CM751" i="3" a="1"/>
  <c r="CM751" i="3" s="1"/>
  <c r="CM742" i="3" a="1"/>
  <c r="CM742" i="3" s="1"/>
  <c r="CM733" i="3" a="1"/>
  <c r="CM733" i="3" s="1"/>
  <c r="CM724" i="3" a="1"/>
  <c r="CM724" i="3" s="1"/>
  <c r="CM715" i="3" a="1"/>
  <c r="CM715" i="3" s="1"/>
  <c r="CM786" i="3" a="1"/>
  <c r="CM786" i="3" s="1"/>
  <c r="CM780" i="3" a="1"/>
  <c r="CM780" i="3" s="1"/>
  <c r="CM779" i="3" a="1"/>
  <c r="CM779" i="3" s="1"/>
  <c r="CM778" i="3" a="1"/>
  <c r="CM778" i="3" s="1"/>
  <c r="CM777" i="3" a="1"/>
  <c r="CM777" i="3" s="1"/>
  <c r="CM773" i="3" a="1"/>
  <c r="CM773" i="3" s="1"/>
  <c r="CM768" i="3" a="1"/>
  <c r="CM768" i="3" s="1"/>
  <c r="CM764" i="3" a="1"/>
  <c r="CM764" i="3" s="1"/>
  <c r="CM759" i="3" a="1"/>
  <c r="CM759" i="3" s="1"/>
  <c r="CM755" i="3" a="1"/>
  <c r="CM755" i="3" s="1"/>
  <c r="CM750" i="3" a="1"/>
  <c r="CM750" i="3" s="1"/>
  <c r="CM746" i="3" a="1"/>
  <c r="CM746" i="3" s="1"/>
  <c r="CM788" i="3" a="1"/>
  <c r="CM788" i="3" s="1"/>
  <c r="CM783" i="3" a="1"/>
  <c r="CM783" i="3" s="1"/>
  <c r="CM772" i="3" a="1"/>
  <c r="CM772" i="3" s="1"/>
  <c r="CM763" i="3" a="1"/>
  <c r="CM763" i="3" s="1"/>
  <c r="CM754" i="3" a="1"/>
  <c r="CM754" i="3" s="1"/>
  <c r="CM745" i="3" a="1"/>
  <c r="CM745" i="3" s="1"/>
  <c r="CM736" i="3" a="1"/>
  <c r="CM736" i="3" s="1"/>
  <c r="CM727" i="3" a="1"/>
  <c r="CM727" i="3" s="1"/>
  <c r="CM718" i="3" a="1"/>
  <c r="CM718" i="3" s="1"/>
  <c r="CM709" i="3" a="1"/>
  <c r="CM709" i="3" s="1"/>
  <c r="CM723" i="3" a="1"/>
  <c r="CM723" i="3" s="1"/>
  <c r="CM717" i="3" a="1"/>
  <c r="CM717" i="3" s="1"/>
  <c r="CM711" i="3" a="1"/>
  <c r="CM711" i="3" s="1"/>
  <c r="CM710" i="3" a="1"/>
  <c r="CM710" i="3" s="1"/>
  <c r="CM708" i="3" a="1"/>
  <c r="CM708" i="3" s="1"/>
  <c r="CM702" i="3" a="1"/>
  <c r="CM702" i="3" s="1"/>
  <c r="CM719" i="3" a="1"/>
  <c r="CM719" i="3" s="1"/>
  <c r="CM712" i="3" a="1"/>
  <c r="CM712" i="3" s="1"/>
  <c r="CM707" i="3" a="1"/>
  <c r="CM707" i="3" s="1"/>
  <c r="CM721" i="3" a="1"/>
  <c r="CM721" i="3" s="1"/>
  <c r="CM713" i="3" a="1"/>
  <c r="CM713" i="3" s="1"/>
  <c r="CM706" i="3" a="1"/>
  <c r="CM706" i="3" s="1"/>
  <c r="CM703" i="3" a="1"/>
  <c r="CM703" i="3" s="1"/>
  <c r="CM741" i="3" a="1"/>
  <c r="CM741" i="3" s="1"/>
  <c r="CM737" i="3" a="1"/>
  <c r="CM737" i="3" s="1"/>
  <c r="CM732" i="3" a="1"/>
  <c r="CM732" i="3" s="1"/>
  <c r="CM728" i="3" a="1"/>
  <c r="CM728" i="3" s="1"/>
  <c r="CM720" i="3" a="1"/>
  <c r="CM720" i="3" s="1"/>
  <c r="CM716" i="3" a="1"/>
  <c r="CM716" i="3" s="1"/>
  <c r="CM714" i="3" a="1"/>
  <c r="CM714" i="3" s="1"/>
  <c r="CM705" i="3" a="1"/>
  <c r="CM705" i="3" s="1"/>
  <c r="CM698" i="3" a="1"/>
  <c r="CM698" i="3" s="1"/>
  <c r="CM694" i="3" a="1"/>
  <c r="CM694" i="3" s="1"/>
  <c r="CM689" i="3" a="1"/>
  <c r="CM689" i="3" s="1"/>
  <c r="CM693" i="3" a="1"/>
  <c r="CM693" i="3" s="1"/>
  <c r="CM697" i="3" a="1"/>
  <c r="CM697" i="3" s="1"/>
  <c r="CM692" i="3" a="1"/>
  <c r="CM692" i="3" s="1"/>
  <c r="CM688" i="3" a="1"/>
  <c r="CM688" i="3" s="1"/>
  <c r="CM704" i="3" a="1"/>
  <c r="CM704" i="3" s="1"/>
  <c r="CM701" i="3" a="1"/>
  <c r="CM701" i="3" s="1"/>
  <c r="CM696" i="3" a="1"/>
  <c r="CM696" i="3" s="1"/>
  <c r="CM700" i="3" a="1"/>
  <c r="CM700" i="3" s="1"/>
  <c r="CM695" i="3" a="1"/>
  <c r="CM695" i="3" s="1"/>
  <c r="CM691" i="3" a="1"/>
  <c r="CM691" i="3" s="1"/>
  <c r="CM699" i="3" a="1"/>
  <c r="CM699" i="3" s="1"/>
  <c r="CM690" i="3" a="1"/>
  <c r="CM690" i="3" s="1"/>
  <c r="CM678" i="3" a="1"/>
  <c r="CM678" i="3" s="1"/>
  <c r="CM669" i="3" a="1"/>
  <c r="CM669" i="3" s="1"/>
  <c r="CM660" i="3" a="1"/>
  <c r="CM660" i="3" s="1"/>
  <c r="CM651" i="3" a="1"/>
  <c r="CM651" i="3" s="1"/>
  <c r="CM642" i="3" a="1"/>
  <c r="CM642" i="3" s="1"/>
  <c r="CM683" i="3" a="1"/>
  <c r="CM683" i="3" s="1"/>
  <c r="CM679" i="3" a="1"/>
  <c r="CM679" i="3" s="1"/>
  <c r="CM674" i="3" a="1"/>
  <c r="CM674" i="3" s="1"/>
  <c r="CM670" i="3" a="1"/>
  <c r="CM670" i="3" s="1"/>
  <c r="CM665" i="3" a="1"/>
  <c r="CM665" i="3" s="1"/>
  <c r="CM661" i="3" a="1"/>
  <c r="CM661" i="3" s="1"/>
  <c r="CM687" i="3" a="1"/>
  <c r="CM687" i="3" s="1"/>
  <c r="CM684" i="3" a="1"/>
  <c r="CM684" i="3" s="1"/>
  <c r="CM675" i="3" a="1"/>
  <c r="CM675" i="3" s="1"/>
  <c r="CM666" i="3" a="1"/>
  <c r="CM666" i="3" s="1"/>
  <c r="CM657" i="3" a="1"/>
  <c r="CM657" i="3" s="1"/>
  <c r="CM648" i="3" a="1"/>
  <c r="CM648" i="3" s="1"/>
  <c r="CM639" i="3" a="1"/>
  <c r="CM639" i="3" s="1"/>
  <c r="CM685" i="3" a="1"/>
  <c r="CM685" i="3" s="1"/>
  <c r="CM680" i="3" a="1"/>
  <c r="CM680" i="3" s="1"/>
  <c r="CM676" i="3" a="1"/>
  <c r="CM676" i="3" s="1"/>
  <c r="CM671" i="3" a="1"/>
  <c r="CM671" i="3" s="1"/>
  <c r="CM667" i="3" a="1"/>
  <c r="CM667" i="3" s="1"/>
  <c r="CM681" i="3" a="1"/>
  <c r="CM681" i="3" s="1"/>
  <c r="CM672" i="3" a="1"/>
  <c r="CM672" i="3" s="1"/>
  <c r="CM663" i="3" a="1"/>
  <c r="CM663" i="3" s="1"/>
  <c r="CM654" i="3" a="1"/>
  <c r="CM654" i="3" s="1"/>
  <c r="CM645" i="3" a="1"/>
  <c r="CM645" i="3" s="1"/>
  <c r="CM636" i="3" a="1"/>
  <c r="CM636" i="3" s="1"/>
  <c r="CM686" i="3" a="1"/>
  <c r="CM686" i="3" s="1"/>
  <c r="CM682" i="3" a="1"/>
  <c r="CM682" i="3" s="1"/>
  <c r="CM677" i="3" a="1"/>
  <c r="CM677" i="3" s="1"/>
  <c r="CM673" i="3" a="1"/>
  <c r="CM673" i="3" s="1"/>
  <c r="CM668" i="3" a="1"/>
  <c r="CM668" i="3" s="1"/>
  <c r="CM664" i="3" a="1"/>
  <c r="CM664" i="3" s="1"/>
  <c r="CM634" i="3" a="1"/>
  <c r="CM634" i="3" s="1"/>
  <c r="CM629" i="3" a="1"/>
  <c r="CM629" i="3" s="1"/>
  <c r="CM625" i="3" a="1"/>
  <c r="CM625" i="3" s="1"/>
  <c r="CM620" i="3" a="1"/>
  <c r="CM620" i="3" s="1"/>
  <c r="CM616" i="3" a="1"/>
  <c r="CM616" i="3" s="1"/>
  <c r="CM611" i="3" a="1"/>
  <c r="CM611" i="3" s="1"/>
  <c r="CM607" i="3" a="1"/>
  <c r="CM607" i="3" s="1"/>
  <c r="CM602" i="3" a="1"/>
  <c r="CM602" i="3" s="1"/>
  <c r="CM662" i="3" a="1"/>
  <c r="CM662" i="3" s="1"/>
  <c r="CM633" i="3" a="1"/>
  <c r="CM633" i="3" s="1"/>
  <c r="CM624" i="3" a="1"/>
  <c r="CM624" i="3" s="1"/>
  <c r="CM615" i="3" a="1"/>
  <c r="CM615" i="3" s="1"/>
  <c r="CM606" i="3" a="1"/>
  <c r="CM606" i="3" s="1"/>
  <c r="CM600" i="3" a="1"/>
  <c r="CM600" i="3" s="1"/>
  <c r="CM632" i="3" a="1"/>
  <c r="CM632" i="3" s="1"/>
  <c r="CM628" i="3" a="1"/>
  <c r="CM628" i="3" s="1"/>
  <c r="CM623" i="3" a="1"/>
  <c r="CM623" i="3" s="1"/>
  <c r="CM619" i="3" a="1"/>
  <c r="CM619" i="3" s="1"/>
  <c r="CM614" i="3" a="1"/>
  <c r="CM614" i="3" s="1"/>
  <c r="CM610" i="3" a="1"/>
  <c r="CM610" i="3" s="1"/>
  <c r="CM627" i="3" a="1"/>
  <c r="CM627" i="3" s="1"/>
  <c r="CM618" i="3" a="1"/>
  <c r="CM618" i="3" s="1"/>
  <c r="CM630" i="3" a="1"/>
  <c r="CM630" i="3" s="1"/>
  <c r="CM621" i="3" a="1"/>
  <c r="CM621" i="3" s="1"/>
  <c r="CM612" i="3" a="1"/>
  <c r="CM612" i="3" s="1"/>
  <c r="CM603" i="3" a="1"/>
  <c r="CM603" i="3" s="1"/>
  <c r="CM617" i="3" a="1"/>
  <c r="CM617" i="3" s="1"/>
  <c r="CM592" i="3" a="1"/>
  <c r="CM592" i="3" s="1"/>
  <c r="CM583" i="3" a="1"/>
  <c r="CM583" i="3" s="1"/>
  <c r="CM574" i="3" a="1"/>
  <c r="CM574" i="3" s="1"/>
  <c r="CM605" i="3" a="1"/>
  <c r="CM605" i="3" s="1"/>
  <c r="CM596" i="3" a="1"/>
  <c r="CM596" i="3" s="1"/>
  <c r="CM591" i="3" a="1"/>
  <c r="CM591" i="3" s="1"/>
  <c r="CM587" i="3" a="1"/>
  <c r="CM587" i="3" s="1"/>
  <c r="CM582" i="3" a="1"/>
  <c r="CM582" i="3" s="1"/>
  <c r="CM578" i="3" a="1"/>
  <c r="CM578" i="3" s="1"/>
  <c r="CM573" i="3" a="1"/>
  <c r="CM573" i="3" s="1"/>
  <c r="CM569" i="3" a="1"/>
  <c r="CM569" i="3" s="1"/>
  <c r="CM658" i="3" a="1"/>
  <c r="CM658" i="3" s="1"/>
  <c r="CM656" i="3" a="1"/>
  <c r="CM656" i="3" s="1"/>
  <c r="CM652" i="3" a="1"/>
  <c r="CM652" i="3" s="1"/>
  <c r="CM650" i="3" a="1"/>
  <c r="CM650" i="3" s="1"/>
  <c r="CM646" i="3" a="1"/>
  <c r="CM646" i="3" s="1"/>
  <c r="CM644" i="3" a="1"/>
  <c r="CM644" i="3" s="1"/>
  <c r="CM640" i="3" a="1"/>
  <c r="CM640" i="3" s="1"/>
  <c r="CM638" i="3" a="1"/>
  <c r="CM638" i="3" s="1"/>
  <c r="CM626" i="3" a="1"/>
  <c r="CM626" i="3" s="1"/>
  <c r="CM609" i="3" a="1"/>
  <c r="CM609" i="3" s="1"/>
  <c r="CM595" i="3" a="1"/>
  <c r="CM595" i="3" s="1"/>
  <c r="CM586" i="3" a="1"/>
  <c r="CM586" i="3" s="1"/>
  <c r="CM577" i="3" a="1"/>
  <c r="CM577" i="3" s="1"/>
  <c r="CM622" i="3" a="1"/>
  <c r="CM622" i="3" s="1"/>
  <c r="CM594" i="3" a="1"/>
  <c r="CM594" i="3" s="1"/>
  <c r="CM590" i="3" a="1"/>
  <c r="CM590" i="3" s="1"/>
  <c r="CM585" i="3" a="1"/>
  <c r="CM585" i="3" s="1"/>
  <c r="CM581" i="3" a="1"/>
  <c r="CM581" i="3" s="1"/>
  <c r="CM576" i="3" a="1"/>
  <c r="CM576" i="3" s="1"/>
  <c r="CM572" i="3" a="1"/>
  <c r="CM572" i="3" s="1"/>
  <c r="CM659" i="3" a="1"/>
  <c r="CM659" i="3" s="1"/>
  <c r="CM655" i="3" a="1"/>
  <c r="CM655" i="3" s="1"/>
  <c r="CM653" i="3" a="1"/>
  <c r="CM653" i="3" s="1"/>
  <c r="CM649" i="3" a="1"/>
  <c r="CM649" i="3" s="1"/>
  <c r="CM647" i="3" a="1"/>
  <c r="CM647" i="3" s="1"/>
  <c r="CM643" i="3" a="1"/>
  <c r="CM643" i="3" s="1"/>
  <c r="CM641" i="3" a="1"/>
  <c r="CM641" i="3" s="1"/>
  <c r="CM637" i="3" a="1"/>
  <c r="CM637" i="3" s="1"/>
  <c r="CM635" i="3" a="1"/>
  <c r="CM635" i="3" s="1"/>
  <c r="CM631" i="3" a="1"/>
  <c r="CM631" i="3" s="1"/>
  <c r="CM613" i="3" a="1"/>
  <c r="CM613" i="3" s="1"/>
  <c r="CM604" i="3" a="1"/>
  <c r="CM604" i="3" s="1"/>
  <c r="CM597" i="3" a="1"/>
  <c r="CM597" i="3" s="1"/>
  <c r="CM593" i="3" a="1"/>
  <c r="CM593" i="3" s="1"/>
  <c r="CM588" i="3" a="1"/>
  <c r="CM588" i="3" s="1"/>
  <c r="CM584" i="3" a="1"/>
  <c r="CM584" i="3" s="1"/>
  <c r="CM579" i="3" a="1"/>
  <c r="CM579" i="3" s="1"/>
  <c r="CM570" i="3" a="1"/>
  <c r="CM570" i="3" s="1"/>
  <c r="CM566" i="3" a="1"/>
  <c r="CM566" i="3" s="1"/>
  <c r="CM565" i="3" a="1"/>
  <c r="CM565" i="3" s="1"/>
  <c r="CM561" i="3" a="1"/>
  <c r="CM561" i="3" s="1"/>
  <c r="CM556" i="3" a="1"/>
  <c r="CM556" i="3" s="1"/>
  <c r="CM552" i="3" a="1"/>
  <c r="CM552" i="3" s="1"/>
  <c r="CM547" i="3" a="1"/>
  <c r="CM547" i="3" s="1"/>
  <c r="CM543" i="3" a="1"/>
  <c r="CM543" i="3" s="1"/>
  <c r="CM538" i="3" a="1"/>
  <c r="CM538" i="3" s="1"/>
  <c r="CM534" i="3" a="1"/>
  <c r="CM534" i="3" s="1"/>
  <c r="CM529" i="3" a="1"/>
  <c r="CM529" i="3" s="1"/>
  <c r="CM525" i="3" a="1"/>
  <c r="CM525" i="3" s="1"/>
  <c r="CM520" i="3" a="1"/>
  <c r="CM520" i="3" s="1"/>
  <c r="CM516" i="3" a="1"/>
  <c r="CM516" i="3" s="1"/>
  <c r="CM511" i="3" a="1"/>
  <c r="CM511" i="3" s="1"/>
  <c r="CM507" i="3" a="1"/>
  <c r="CM507" i="3" s="1"/>
  <c r="CM502" i="3" a="1"/>
  <c r="CM502" i="3" s="1"/>
  <c r="CM498" i="3" a="1"/>
  <c r="CM498" i="3" s="1"/>
  <c r="CM493" i="3" a="1"/>
  <c r="CM493" i="3" s="1"/>
  <c r="CM489" i="3" a="1"/>
  <c r="CM489" i="3" s="1"/>
  <c r="CM484" i="3" a="1"/>
  <c r="CM484" i="3" s="1"/>
  <c r="CM608" i="3" a="1"/>
  <c r="CM608" i="3" s="1"/>
  <c r="CM598" i="3" a="1"/>
  <c r="CM598" i="3" s="1"/>
  <c r="CM568" i="3" a="1"/>
  <c r="CM568" i="3" s="1"/>
  <c r="CM560" i="3" a="1"/>
  <c r="CM560" i="3" s="1"/>
  <c r="CM551" i="3" a="1"/>
  <c r="CM551" i="3" s="1"/>
  <c r="CM542" i="3" a="1"/>
  <c r="CM542" i="3" s="1"/>
  <c r="CM533" i="3" a="1"/>
  <c r="CM533" i="3" s="1"/>
  <c r="CM524" i="3" a="1"/>
  <c r="CM524" i="3" s="1"/>
  <c r="CM515" i="3" a="1"/>
  <c r="CM515" i="3" s="1"/>
  <c r="CM506" i="3" a="1"/>
  <c r="CM506" i="3" s="1"/>
  <c r="CM497" i="3" a="1"/>
  <c r="CM497" i="3" s="1"/>
  <c r="CM488" i="3" a="1"/>
  <c r="CM488" i="3" s="1"/>
  <c r="CM479" i="3" a="1"/>
  <c r="CM479" i="3" s="1"/>
  <c r="CM470" i="3" a="1"/>
  <c r="CM470" i="3" s="1"/>
  <c r="CM599" i="3" a="1"/>
  <c r="CM599" i="3" s="1"/>
  <c r="CM564" i="3" a="1"/>
  <c r="CM564" i="3" s="1"/>
  <c r="CM559" i="3" a="1"/>
  <c r="CM559" i="3" s="1"/>
  <c r="CM555" i="3" a="1"/>
  <c r="CM555" i="3" s="1"/>
  <c r="CM550" i="3" a="1"/>
  <c r="CM550" i="3" s="1"/>
  <c r="CM546" i="3" a="1"/>
  <c r="CM546" i="3" s="1"/>
  <c r="CM541" i="3" a="1"/>
  <c r="CM541" i="3" s="1"/>
  <c r="CM537" i="3" a="1"/>
  <c r="CM537" i="3" s="1"/>
  <c r="CM532" i="3" a="1"/>
  <c r="CM532" i="3" s="1"/>
  <c r="CM528" i="3" a="1"/>
  <c r="CM528" i="3" s="1"/>
  <c r="CM523" i="3" a="1"/>
  <c r="CM523" i="3" s="1"/>
  <c r="CM519" i="3" a="1"/>
  <c r="CM519" i="3" s="1"/>
  <c r="CM514" i="3" a="1"/>
  <c r="CM514" i="3" s="1"/>
  <c r="CM510" i="3" a="1"/>
  <c r="CM510" i="3" s="1"/>
  <c r="CM505" i="3" a="1"/>
  <c r="CM505" i="3" s="1"/>
  <c r="CM501" i="3" a="1"/>
  <c r="CM501" i="3" s="1"/>
  <c r="CM496" i="3" a="1"/>
  <c r="CM496" i="3" s="1"/>
  <c r="CM492" i="3" a="1"/>
  <c r="CM492" i="3" s="1"/>
  <c r="CM487" i="3" a="1"/>
  <c r="CM487" i="3" s="1"/>
  <c r="CM483" i="3" a="1"/>
  <c r="CM483" i="3" s="1"/>
  <c r="CM478" i="3" a="1"/>
  <c r="CM478" i="3" s="1"/>
  <c r="CM474" i="3" a="1"/>
  <c r="CM474" i="3" s="1"/>
  <c r="CM589" i="3" a="1"/>
  <c r="CM589" i="3" s="1"/>
  <c r="CM580" i="3" a="1"/>
  <c r="CM580" i="3" s="1"/>
  <c r="CM575" i="3" a="1"/>
  <c r="CM575" i="3" s="1"/>
  <c r="CM563" i="3" a="1"/>
  <c r="CM563" i="3" s="1"/>
  <c r="CM554" i="3" a="1"/>
  <c r="CM554" i="3" s="1"/>
  <c r="CM545" i="3" a="1"/>
  <c r="CM545" i="3" s="1"/>
  <c r="CM536" i="3" a="1"/>
  <c r="CM536" i="3" s="1"/>
  <c r="CM527" i="3" a="1"/>
  <c r="CM527" i="3" s="1"/>
  <c r="CM518" i="3" a="1"/>
  <c r="CM518" i="3" s="1"/>
  <c r="CM509" i="3" a="1"/>
  <c r="CM509" i="3" s="1"/>
  <c r="CM500" i="3" a="1"/>
  <c r="CM500" i="3" s="1"/>
  <c r="CM491" i="3" a="1"/>
  <c r="CM491" i="3" s="1"/>
  <c r="CM482" i="3" a="1"/>
  <c r="CM482" i="3" s="1"/>
  <c r="CM473" i="3" a="1"/>
  <c r="CM473" i="3" s="1"/>
  <c r="CM464" i="3" a="1"/>
  <c r="CM464" i="3" s="1"/>
  <c r="CM601" i="3" a="1"/>
  <c r="CM601" i="3" s="1"/>
  <c r="CM567" i="3" a="1"/>
  <c r="CM567" i="3" s="1"/>
  <c r="CM557" i="3" a="1"/>
  <c r="CM557" i="3" s="1"/>
  <c r="CM548" i="3" a="1"/>
  <c r="CM548" i="3" s="1"/>
  <c r="CM539" i="3" a="1"/>
  <c r="CM539" i="3" s="1"/>
  <c r="CM530" i="3" a="1"/>
  <c r="CM530" i="3" s="1"/>
  <c r="CM521" i="3" a="1"/>
  <c r="CM521" i="3" s="1"/>
  <c r="CM512" i="3" a="1"/>
  <c r="CM512" i="3" s="1"/>
  <c r="CM503" i="3" a="1"/>
  <c r="CM503" i="3" s="1"/>
  <c r="CM494" i="3" a="1"/>
  <c r="CM494" i="3" s="1"/>
  <c r="CM485" i="3" a="1"/>
  <c r="CM485" i="3" s="1"/>
  <c r="CM476" i="3" a="1"/>
  <c r="CM476" i="3" s="1"/>
  <c r="CM571" i="3" a="1"/>
  <c r="CM571" i="3" s="1"/>
  <c r="CM544" i="3" a="1"/>
  <c r="CM544" i="3" s="1"/>
  <c r="CM540" i="3" a="1"/>
  <c r="CM540" i="3" s="1"/>
  <c r="CM517" i="3" a="1"/>
  <c r="CM517" i="3" s="1"/>
  <c r="CM513" i="3" a="1"/>
  <c r="CM513" i="3" s="1"/>
  <c r="CM490" i="3" a="1"/>
  <c r="CM490" i="3" s="1"/>
  <c r="CM486" i="3" a="1"/>
  <c r="CM486" i="3" s="1"/>
  <c r="CM466" i="3" a="1"/>
  <c r="CM466" i="3" s="1"/>
  <c r="CM455" i="3" a="1"/>
  <c r="CM455" i="3" s="1"/>
  <c r="CM446" i="3" a="1"/>
  <c r="CM446" i="3" s="1"/>
  <c r="CM437" i="3" a="1"/>
  <c r="CM437" i="3" s="1"/>
  <c r="CM428" i="3" a="1"/>
  <c r="CM428" i="3" s="1"/>
  <c r="CM419" i="3" a="1"/>
  <c r="CM419" i="3" s="1"/>
  <c r="CM410" i="3" a="1"/>
  <c r="CM410" i="3" s="1"/>
  <c r="CM401" i="3" a="1"/>
  <c r="CM401" i="3" s="1"/>
  <c r="CM392" i="3" a="1"/>
  <c r="CM392" i="3" s="1"/>
  <c r="CM383" i="3" a="1"/>
  <c r="CM383" i="3" s="1"/>
  <c r="CM374" i="3" a="1"/>
  <c r="CM374" i="3" s="1"/>
  <c r="CM365" i="3" a="1"/>
  <c r="CM365" i="3" s="1"/>
  <c r="CM356" i="3" a="1"/>
  <c r="CM356" i="3" s="1"/>
  <c r="CM347" i="3" a="1"/>
  <c r="CM347" i="3" s="1"/>
  <c r="CM475" i="3" a="1"/>
  <c r="CM475" i="3" s="1"/>
  <c r="CM471" i="3" a="1"/>
  <c r="CM471" i="3" s="1"/>
  <c r="CM469" i="3" a="1"/>
  <c r="CM469" i="3" s="1"/>
  <c r="CM459" i="3" a="1"/>
  <c r="CM459" i="3" s="1"/>
  <c r="CM454" i="3" a="1"/>
  <c r="CM454" i="3" s="1"/>
  <c r="CM450" i="3" a="1"/>
  <c r="CM450" i="3" s="1"/>
  <c r="CM445" i="3" a="1"/>
  <c r="CM445" i="3" s="1"/>
  <c r="CM441" i="3" a="1"/>
  <c r="CM441" i="3" s="1"/>
  <c r="CM436" i="3" a="1"/>
  <c r="CM436" i="3" s="1"/>
  <c r="CM432" i="3" a="1"/>
  <c r="CM432" i="3" s="1"/>
  <c r="CM427" i="3" a="1"/>
  <c r="CM427" i="3" s="1"/>
  <c r="CM423" i="3" a="1"/>
  <c r="CM423" i="3" s="1"/>
  <c r="CM418" i="3" a="1"/>
  <c r="CM418" i="3" s="1"/>
  <c r="CM414" i="3" a="1"/>
  <c r="CM414" i="3" s="1"/>
  <c r="CM409" i="3" a="1"/>
  <c r="CM409" i="3" s="1"/>
  <c r="CM405" i="3" a="1"/>
  <c r="CM405" i="3" s="1"/>
  <c r="CM400" i="3" a="1"/>
  <c r="CM400" i="3" s="1"/>
  <c r="CM396" i="3" a="1"/>
  <c r="CM396" i="3" s="1"/>
  <c r="CM391" i="3" a="1"/>
  <c r="CM391" i="3" s="1"/>
  <c r="CM387" i="3" a="1"/>
  <c r="CM387" i="3" s="1"/>
  <c r="CM382" i="3" a="1"/>
  <c r="CM382" i="3" s="1"/>
  <c r="CM378" i="3" a="1"/>
  <c r="CM378" i="3" s="1"/>
  <c r="CM373" i="3" a="1"/>
  <c r="CM373" i="3" s="1"/>
  <c r="CM369" i="3" a="1"/>
  <c r="CM369" i="3" s="1"/>
  <c r="CM364" i="3" a="1"/>
  <c r="CM364" i="3" s="1"/>
  <c r="CM360" i="3" a="1"/>
  <c r="CM360" i="3" s="1"/>
  <c r="CM355" i="3" a="1"/>
  <c r="CM355" i="3" s="1"/>
  <c r="CM351" i="3" a="1"/>
  <c r="CM351" i="3" s="1"/>
  <c r="CM346" i="3" a="1"/>
  <c r="CM346" i="3" s="1"/>
  <c r="CM342" i="3" a="1"/>
  <c r="CM342" i="3" s="1"/>
  <c r="CM562" i="3" a="1"/>
  <c r="CM562" i="3" s="1"/>
  <c r="CM535" i="3" a="1"/>
  <c r="CM535" i="3" s="1"/>
  <c r="CM531" i="3" a="1"/>
  <c r="CM531" i="3" s="1"/>
  <c r="CM508" i="3" a="1"/>
  <c r="CM508" i="3" s="1"/>
  <c r="CM504" i="3" a="1"/>
  <c r="CM504" i="3" s="1"/>
  <c r="CM481" i="3" a="1"/>
  <c r="CM481" i="3" s="1"/>
  <c r="CM480" i="3" a="1"/>
  <c r="CM480" i="3" s="1"/>
  <c r="CM477" i="3" a="1"/>
  <c r="CM477" i="3" s="1"/>
  <c r="CM458" i="3" a="1"/>
  <c r="CM458" i="3" s="1"/>
  <c r="CM449" i="3" a="1"/>
  <c r="CM449" i="3" s="1"/>
  <c r="CM440" i="3" a="1"/>
  <c r="CM440" i="3" s="1"/>
  <c r="CM431" i="3" a="1"/>
  <c r="CM431" i="3" s="1"/>
  <c r="CM422" i="3" a="1"/>
  <c r="CM422" i="3" s="1"/>
  <c r="CM413" i="3" a="1"/>
  <c r="CM413" i="3" s="1"/>
  <c r="CM404" i="3" a="1"/>
  <c r="CM404" i="3" s="1"/>
  <c r="CM395" i="3" a="1"/>
  <c r="CM395" i="3" s="1"/>
  <c r="CM386" i="3" a="1"/>
  <c r="CM386" i="3" s="1"/>
  <c r="CM377" i="3" a="1"/>
  <c r="CM377" i="3" s="1"/>
  <c r="CM368" i="3" a="1"/>
  <c r="CM368" i="3" s="1"/>
  <c r="CM359" i="3" a="1"/>
  <c r="CM359" i="3" s="1"/>
  <c r="CM350" i="3" a="1"/>
  <c r="CM350" i="3" s="1"/>
  <c r="CM341" i="3" a="1"/>
  <c r="CM341" i="3" s="1"/>
  <c r="CM338" i="3" a="1"/>
  <c r="CM338" i="3" s="1"/>
  <c r="CM558" i="3" a="1"/>
  <c r="CM558" i="3" s="1"/>
  <c r="CM472" i="3" a="1"/>
  <c r="CM472" i="3" s="1"/>
  <c r="CM467" i="3" a="1"/>
  <c r="CM467" i="3" s="1"/>
  <c r="CM463" i="3" a="1"/>
  <c r="CM463" i="3" s="1"/>
  <c r="CM462" i="3" a="1"/>
  <c r="CM462" i="3" s="1"/>
  <c r="CM457" i="3" a="1"/>
  <c r="CM457" i="3" s="1"/>
  <c r="CM453" i="3" a="1"/>
  <c r="CM453" i="3" s="1"/>
  <c r="CM448" i="3" a="1"/>
  <c r="CM448" i="3" s="1"/>
  <c r="CM444" i="3" a="1"/>
  <c r="CM444" i="3" s="1"/>
  <c r="CM439" i="3" a="1"/>
  <c r="CM439" i="3" s="1"/>
  <c r="CM435" i="3" a="1"/>
  <c r="CM435" i="3" s="1"/>
  <c r="CM430" i="3" a="1"/>
  <c r="CM430" i="3" s="1"/>
  <c r="CM426" i="3" a="1"/>
  <c r="CM426" i="3" s="1"/>
  <c r="CM421" i="3" a="1"/>
  <c r="CM421" i="3" s="1"/>
  <c r="CM417" i="3" a="1"/>
  <c r="CM417" i="3" s="1"/>
  <c r="CM412" i="3" a="1"/>
  <c r="CM412" i="3" s="1"/>
  <c r="CM408" i="3" a="1"/>
  <c r="CM408" i="3" s="1"/>
  <c r="CM403" i="3" a="1"/>
  <c r="CM403" i="3" s="1"/>
  <c r="CM399" i="3" a="1"/>
  <c r="CM399" i="3" s="1"/>
  <c r="CM394" i="3" a="1"/>
  <c r="CM394" i="3" s="1"/>
  <c r="CM390" i="3" a="1"/>
  <c r="CM390" i="3" s="1"/>
  <c r="CM385" i="3" a="1"/>
  <c r="CM385" i="3" s="1"/>
  <c r="CM381" i="3" a="1"/>
  <c r="CM381" i="3" s="1"/>
  <c r="CM376" i="3" a="1"/>
  <c r="CM376" i="3" s="1"/>
  <c r="CM372" i="3" a="1"/>
  <c r="CM372" i="3" s="1"/>
  <c r="CM367" i="3" a="1"/>
  <c r="CM367" i="3" s="1"/>
  <c r="CM363" i="3" a="1"/>
  <c r="CM363" i="3" s="1"/>
  <c r="CM358" i="3" a="1"/>
  <c r="CM358" i="3" s="1"/>
  <c r="CM354" i="3" a="1"/>
  <c r="CM354" i="3" s="1"/>
  <c r="CM349" i="3" a="1"/>
  <c r="CM349" i="3" s="1"/>
  <c r="CM553" i="3" a="1"/>
  <c r="CM553" i="3" s="1"/>
  <c r="CM549" i="3" a="1"/>
  <c r="CM549" i="3" s="1"/>
  <c r="CM526" i="3" a="1"/>
  <c r="CM526" i="3" s="1"/>
  <c r="CM522" i="3" a="1"/>
  <c r="CM522" i="3" s="1"/>
  <c r="CM499" i="3" a="1"/>
  <c r="CM499" i="3" s="1"/>
  <c r="CM495" i="3" a="1"/>
  <c r="CM495" i="3" s="1"/>
  <c r="CM465" i="3" a="1"/>
  <c r="CM465" i="3" s="1"/>
  <c r="CM461" i="3" a="1"/>
  <c r="CM461" i="3" s="1"/>
  <c r="CM452" i="3" a="1"/>
  <c r="CM452" i="3" s="1"/>
  <c r="CM443" i="3" a="1"/>
  <c r="CM443" i="3" s="1"/>
  <c r="CM434" i="3" a="1"/>
  <c r="CM434" i="3" s="1"/>
  <c r="CM425" i="3" a="1"/>
  <c r="CM425" i="3" s="1"/>
  <c r="AA16" i="5" s="1" a="1"/>
  <c r="AA16" i="5" s="1"/>
  <c r="CM416" i="3" a="1"/>
  <c r="CM416" i="3" s="1"/>
  <c r="CM407" i="3" a="1"/>
  <c r="CM407" i="3" s="1"/>
  <c r="CM398" i="3" a="1"/>
  <c r="CM398" i="3" s="1"/>
  <c r="CM389" i="3" a="1"/>
  <c r="CM389" i="3" s="1"/>
  <c r="CM380" i="3" a="1"/>
  <c r="CM380" i="3" s="1"/>
  <c r="CM371" i="3" a="1"/>
  <c r="CM371" i="3" s="1"/>
  <c r="CM362" i="3" a="1"/>
  <c r="CM362" i="3" s="1"/>
  <c r="CM353" i="3" a="1"/>
  <c r="CM353" i="3" s="1"/>
  <c r="CM344" i="3" a="1"/>
  <c r="CM344" i="3" s="1"/>
  <c r="CM468" i="3" a="1"/>
  <c r="CM468" i="3" s="1"/>
  <c r="CM460" i="3" a="1"/>
  <c r="CM460" i="3" s="1"/>
  <c r="CM456" i="3" a="1"/>
  <c r="CM456" i="3" s="1"/>
  <c r="CM451" i="3" a="1"/>
  <c r="CM451" i="3" s="1"/>
  <c r="CM447" i="3" a="1"/>
  <c r="CM447" i="3" s="1"/>
  <c r="CM442" i="3" a="1"/>
  <c r="CM442" i="3" s="1"/>
  <c r="CM438" i="3" a="1"/>
  <c r="CM438" i="3" s="1"/>
  <c r="CM433" i="3" a="1"/>
  <c r="CM433" i="3" s="1"/>
  <c r="CM429" i="3" a="1"/>
  <c r="CM429" i="3" s="1"/>
  <c r="CM424" i="3" a="1"/>
  <c r="CM424" i="3" s="1"/>
  <c r="CM420" i="3" a="1"/>
  <c r="CM420" i="3" s="1"/>
  <c r="CM415" i="3" a="1"/>
  <c r="CM415" i="3" s="1"/>
  <c r="CM411" i="3" a="1"/>
  <c r="CM411" i="3" s="1"/>
  <c r="CM406" i="3" a="1"/>
  <c r="CM406" i="3" s="1"/>
  <c r="CM402" i="3" a="1"/>
  <c r="CM402" i="3" s="1"/>
  <c r="CM397" i="3" a="1"/>
  <c r="CM397" i="3" s="1"/>
  <c r="CM393" i="3" a="1"/>
  <c r="CM393" i="3" s="1"/>
  <c r="CM388" i="3" a="1"/>
  <c r="CM388" i="3" s="1"/>
  <c r="CM384" i="3" a="1"/>
  <c r="CM384" i="3" s="1"/>
  <c r="CM379" i="3" a="1"/>
  <c r="CM379" i="3" s="1"/>
  <c r="CM375" i="3" a="1"/>
  <c r="CM375" i="3" s="1"/>
  <c r="CM370" i="3" a="1"/>
  <c r="CM370" i="3" s="1"/>
  <c r="CM366" i="3" a="1"/>
  <c r="CM366" i="3" s="1"/>
  <c r="CM361" i="3" a="1"/>
  <c r="CM361" i="3" s="1"/>
  <c r="CM357" i="3" a="1"/>
  <c r="CM357" i="3" s="1"/>
  <c r="CM352" i="3" a="1"/>
  <c r="CM352" i="3" s="1"/>
  <c r="CM348" i="3" a="1"/>
  <c r="CM348" i="3" s="1"/>
  <c r="CM343" i="3" a="1"/>
  <c r="CM343" i="3" s="1"/>
  <c r="CM339" i="3" a="1"/>
  <c r="CM339" i="3" s="1"/>
  <c r="CM329" i="3" a="1"/>
  <c r="CM329" i="3" s="1"/>
  <c r="CM320" i="3" a="1"/>
  <c r="CM320" i="3" s="1"/>
  <c r="CM311" i="3" a="1"/>
  <c r="CM311" i="3" s="1"/>
  <c r="CM333" i="3" a="1"/>
  <c r="CM333" i="3" s="1"/>
  <c r="CM328" i="3" a="1"/>
  <c r="CM328" i="3" s="1"/>
  <c r="CM324" i="3" a="1"/>
  <c r="CM324" i="3" s="1"/>
  <c r="CM319" i="3" a="1"/>
  <c r="CM319" i="3" s="1"/>
  <c r="CM315" i="3" a="1"/>
  <c r="CM315" i="3" s="1"/>
  <c r="CM337" i="3" a="1"/>
  <c r="CM337" i="3" s="1"/>
  <c r="CM332" i="3" a="1"/>
  <c r="CM332" i="3" s="1"/>
  <c r="CM323" i="3" a="1"/>
  <c r="CM323" i="3" s="1"/>
  <c r="CM336" i="3" a="1"/>
  <c r="CM336" i="3" s="1"/>
  <c r="CM331" i="3" a="1"/>
  <c r="CM331" i="3" s="1"/>
  <c r="CM327" i="3" a="1"/>
  <c r="CM327" i="3" s="1"/>
  <c r="CM322" i="3" a="1"/>
  <c r="CM322" i="3" s="1"/>
  <c r="CM318" i="3" a="1"/>
  <c r="CM318" i="3" s="1"/>
  <c r="CM313" i="3" a="1"/>
  <c r="CM313" i="3" s="1"/>
  <c r="CM340" i="3" a="1"/>
  <c r="CM340" i="3" s="1"/>
  <c r="CM335" i="3" a="1"/>
  <c r="CM335" i="3" s="1"/>
  <c r="CM326" i="3" a="1"/>
  <c r="CM326" i="3" s="1"/>
  <c r="CM317" i="3" a="1"/>
  <c r="CM317" i="3" s="1"/>
  <c r="CM345" i="3" a="1"/>
  <c r="CM345" i="3" s="1"/>
  <c r="CM334" i="3" a="1"/>
  <c r="CM334" i="3" s="1"/>
  <c r="CM330" i="3" a="1"/>
  <c r="CM330" i="3" s="1"/>
  <c r="CM325" i="3" a="1"/>
  <c r="CM325" i="3" s="1"/>
  <c r="CM321" i="3" a="1"/>
  <c r="CM321" i="3" s="1"/>
  <c r="CM307" i="3" a="1"/>
  <c r="CM307" i="3" s="1"/>
  <c r="CM298" i="3" a="1"/>
  <c r="CM298" i="3" s="1"/>
  <c r="CM289" i="3" a="1"/>
  <c r="CM289" i="3" s="1"/>
  <c r="CM280" i="3" a="1"/>
  <c r="CM280" i="3" s="1"/>
  <c r="CM271" i="3" a="1"/>
  <c r="CM271" i="3" s="1"/>
  <c r="CM262" i="3" a="1"/>
  <c r="CM262" i="3" s="1"/>
  <c r="CM253" i="3" a="1"/>
  <c r="CM253" i="3" s="1"/>
  <c r="CM244" i="3" a="1"/>
  <c r="CM244" i="3" s="1"/>
  <c r="CM237" i="3" a="1"/>
  <c r="CM237" i="3" s="1"/>
  <c r="CM228" i="3" a="1"/>
  <c r="CM228" i="3" s="1"/>
  <c r="CM219" i="3" a="1"/>
  <c r="CM219" i="3" s="1"/>
  <c r="CM210" i="3" a="1"/>
  <c r="CM210" i="3" s="1"/>
  <c r="CM208" i="3" a="1"/>
  <c r="CM208" i="3" s="1"/>
  <c r="CM205" i="3" a="1"/>
  <c r="CM205" i="3" s="1"/>
  <c r="CM202" i="3" a="1"/>
  <c r="CM202" i="3" s="1"/>
  <c r="CM199" i="3" a="1"/>
  <c r="CM199" i="3" s="1"/>
  <c r="CM196" i="3" a="1"/>
  <c r="CM196" i="3" s="1"/>
  <c r="CM193" i="3" a="1"/>
  <c r="CM193" i="3" s="1"/>
  <c r="AA72" i="5" s="1" a="1"/>
  <c r="AA72" i="5" s="1"/>
  <c r="CM190" i="3" a="1"/>
  <c r="CM190" i="3" s="1"/>
  <c r="CM187" i="3" a="1"/>
  <c r="CM187" i="3" s="1"/>
  <c r="CM308" i="3" a="1"/>
  <c r="CM308" i="3" s="1"/>
  <c r="CM303" i="3" a="1"/>
  <c r="CM303" i="3" s="1"/>
  <c r="CM299" i="3" a="1"/>
  <c r="CM299" i="3" s="1"/>
  <c r="CM294" i="3" a="1"/>
  <c r="CM294" i="3" s="1"/>
  <c r="CM290" i="3" a="1"/>
  <c r="CM290" i="3" s="1"/>
  <c r="CM285" i="3" a="1"/>
  <c r="CM285" i="3" s="1"/>
  <c r="CM281" i="3" a="1"/>
  <c r="CM281" i="3" s="1"/>
  <c r="CM276" i="3" a="1"/>
  <c r="CM276" i="3" s="1"/>
  <c r="CM272" i="3" a="1"/>
  <c r="CM272" i="3" s="1"/>
  <c r="CM267" i="3" a="1"/>
  <c r="CM267" i="3" s="1"/>
  <c r="CM263" i="3" a="1"/>
  <c r="CM263" i="3" s="1"/>
  <c r="CM258" i="3" a="1"/>
  <c r="CM258" i="3" s="1"/>
  <c r="CM254" i="3" a="1"/>
  <c r="CM254" i="3" s="1"/>
  <c r="CM249" i="3" a="1"/>
  <c r="CM249" i="3" s="1"/>
  <c r="CM245" i="3" a="1"/>
  <c r="CM245" i="3" s="1"/>
  <c r="CM240" i="3" a="1"/>
  <c r="CM240" i="3" s="1"/>
  <c r="CM236" i="3" a="1"/>
  <c r="CM236" i="3" s="1"/>
  <c r="CM232" i="3" a="1"/>
  <c r="CM232" i="3" s="1"/>
  <c r="CM227" i="3" a="1"/>
  <c r="CM227" i="3" s="1"/>
  <c r="CM223" i="3" a="1"/>
  <c r="CM223" i="3" s="1"/>
  <c r="CM218" i="3" a="1"/>
  <c r="CM218" i="3" s="1"/>
  <c r="CM214" i="3" a="1"/>
  <c r="CM214" i="3" s="1"/>
  <c r="CM316" i="3" a="1"/>
  <c r="CM316" i="3" s="1"/>
  <c r="CM314" i="3" a="1"/>
  <c r="CM314" i="3" s="1"/>
  <c r="CM304" i="3" a="1"/>
  <c r="CM304" i="3" s="1"/>
  <c r="CM295" i="3" a="1"/>
  <c r="CM295" i="3" s="1"/>
  <c r="CM286" i="3" a="1"/>
  <c r="CM286" i="3" s="1"/>
  <c r="CM277" i="3" a="1"/>
  <c r="CM277" i="3" s="1"/>
  <c r="CM268" i="3" a="1"/>
  <c r="CM268" i="3" s="1"/>
  <c r="CM259" i="3" a="1"/>
  <c r="CM259" i="3" s="1"/>
  <c r="CM250" i="3" a="1"/>
  <c r="CM250" i="3" s="1"/>
  <c r="CM241" i="3" a="1"/>
  <c r="CM241" i="3" s="1"/>
  <c r="CM231" i="3" a="1"/>
  <c r="CM231" i="3" s="1"/>
  <c r="CM222" i="3" a="1"/>
  <c r="CM222" i="3" s="1"/>
  <c r="CM213" i="3" a="1"/>
  <c r="CM213" i="3" s="1"/>
  <c r="CM209" i="3" a="1"/>
  <c r="CM209" i="3" s="1"/>
  <c r="CM206" i="3" a="1"/>
  <c r="CM206" i="3" s="1"/>
  <c r="CM203" i="3" a="1"/>
  <c r="CM203" i="3" s="1"/>
  <c r="CM200" i="3" a="1"/>
  <c r="CM200" i="3" s="1"/>
  <c r="CM197" i="3" a="1"/>
  <c r="CM197" i="3" s="1"/>
  <c r="CM312" i="3" a="1"/>
  <c r="CM312" i="3" s="1"/>
  <c r="CM309" i="3" a="1"/>
  <c r="CM309" i="3" s="1"/>
  <c r="CM305" i="3" a="1"/>
  <c r="CM305" i="3" s="1"/>
  <c r="CM300" i="3" a="1"/>
  <c r="CM300" i="3" s="1"/>
  <c r="CM296" i="3" a="1"/>
  <c r="CM296" i="3" s="1"/>
  <c r="CM291" i="3" a="1"/>
  <c r="CM291" i="3" s="1"/>
  <c r="CM287" i="3" a="1"/>
  <c r="CM287" i="3" s="1"/>
  <c r="CM282" i="3" a="1"/>
  <c r="CM282" i="3" s="1"/>
  <c r="CM278" i="3" a="1"/>
  <c r="CM278" i="3" s="1"/>
  <c r="CM273" i="3" a="1"/>
  <c r="CM273" i="3" s="1"/>
  <c r="CM269" i="3" a="1"/>
  <c r="CM269" i="3" s="1"/>
  <c r="CM264" i="3" a="1"/>
  <c r="CM264" i="3" s="1"/>
  <c r="CM260" i="3" a="1"/>
  <c r="CM260" i="3" s="1"/>
  <c r="CM255" i="3" a="1"/>
  <c r="CM255" i="3" s="1"/>
  <c r="CM251" i="3" a="1"/>
  <c r="CM251" i="3" s="1"/>
  <c r="CM246" i="3" a="1"/>
  <c r="CM246" i="3" s="1"/>
  <c r="CM242" i="3" a="1"/>
  <c r="CM242" i="3" s="1"/>
  <c r="CM235" i="3" a="1"/>
  <c r="CM235" i="3" s="1"/>
  <c r="CM230" i="3" a="1"/>
  <c r="CM230" i="3" s="1"/>
  <c r="CM226" i="3" a="1"/>
  <c r="CM226" i="3" s="1"/>
  <c r="CM221" i="3" a="1"/>
  <c r="CM221" i="3" s="1"/>
  <c r="CM217" i="3" a="1"/>
  <c r="CM217" i="3" s="1"/>
  <c r="CM212" i="3" a="1"/>
  <c r="CM212" i="3" s="1"/>
  <c r="CM301" i="3" a="1"/>
  <c r="CM301" i="3" s="1"/>
  <c r="CM292" i="3" a="1"/>
  <c r="CM292" i="3" s="1"/>
  <c r="CM283" i="3" a="1"/>
  <c r="CM283" i="3" s="1"/>
  <c r="CM274" i="3" a="1"/>
  <c r="CM274" i="3" s="1"/>
  <c r="CM265" i="3" a="1"/>
  <c r="CM265" i="3" s="1"/>
  <c r="CM256" i="3" a="1"/>
  <c r="CM256" i="3" s="1"/>
  <c r="CM247" i="3" a="1"/>
  <c r="CM247" i="3" s="1"/>
  <c r="CM234" i="3" a="1"/>
  <c r="CM234" i="3" s="1"/>
  <c r="CM225" i="3" a="1"/>
  <c r="CM225" i="3" s="1"/>
  <c r="CM216" i="3" a="1"/>
  <c r="CM216" i="3" s="1"/>
  <c r="CM207" i="3" a="1"/>
  <c r="CM207" i="3" s="1"/>
  <c r="CM204" i="3" a="1"/>
  <c r="CM204" i="3" s="1"/>
  <c r="CM201" i="3" a="1"/>
  <c r="CM201" i="3" s="1"/>
  <c r="CM198" i="3" a="1"/>
  <c r="CM198" i="3" s="1"/>
  <c r="CM195" i="3" a="1"/>
  <c r="CM195" i="3" s="1"/>
  <c r="CM192" i="3" a="1"/>
  <c r="CM192" i="3" s="1"/>
  <c r="CM189" i="3" a="1"/>
  <c r="CM189" i="3" s="1"/>
  <c r="CM186" i="3" a="1"/>
  <c r="CM186" i="3" s="1"/>
  <c r="CM183" i="3" a="1"/>
  <c r="CM183" i="3" s="1"/>
  <c r="CM310" i="3" a="1"/>
  <c r="CM310" i="3" s="1"/>
  <c r="CM306" i="3" a="1"/>
  <c r="CM306" i="3" s="1"/>
  <c r="CM302" i="3" a="1"/>
  <c r="CM302" i="3" s="1"/>
  <c r="CM297" i="3" a="1"/>
  <c r="CM297" i="3" s="1"/>
  <c r="CM293" i="3" a="1"/>
  <c r="CM293" i="3" s="1"/>
  <c r="CM288" i="3" a="1"/>
  <c r="CM288" i="3" s="1"/>
  <c r="CM284" i="3" a="1"/>
  <c r="CM284" i="3" s="1"/>
  <c r="CM279" i="3" a="1"/>
  <c r="CM279" i="3" s="1"/>
  <c r="CM275" i="3" a="1"/>
  <c r="CM275" i="3" s="1"/>
  <c r="CM270" i="3" a="1"/>
  <c r="CM270" i="3" s="1"/>
  <c r="CM266" i="3" a="1"/>
  <c r="CM266" i="3" s="1"/>
  <c r="CM261" i="3" a="1"/>
  <c r="CM261" i="3" s="1"/>
  <c r="CM257" i="3" a="1"/>
  <c r="CM257" i="3" s="1"/>
  <c r="CM252" i="3" a="1"/>
  <c r="CM252" i="3" s="1"/>
  <c r="CM248" i="3" a="1"/>
  <c r="CM248" i="3" s="1"/>
  <c r="CM8" i="3" a="1"/>
  <c r="CM8" i="3" s="1"/>
  <c r="CM14" i="3" a="1"/>
  <c r="CM14" i="3" s="1"/>
  <c r="CM20" i="3" a="1"/>
  <c r="CM20" i="3" s="1"/>
  <c r="CM26" i="3" a="1"/>
  <c r="CM26" i="3" s="1"/>
  <c r="CM32" i="3" a="1"/>
  <c r="CM32" i="3" s="1"/>
  <c r="CM38" i="3" a="1"/>
  <c r="CM38" i="3" s="1"/>
  <c r="CM44" i="3" a="1"/>
  <c r="CM44" i="3" s="1"/>
  <c r="CM47" i="3" a="1"/>
  <c r="CM47" i="3" s="1"/>
  <c r="CM53" i="3" a="1"/>
  <c r="CM53" i="3" s="1"/>
  <c r="CM59" i="3" a="1"/>
  <c r="CM59" i="3" s="1"/>
  <c r="CM65" i="3" a="1"/>
  <c r="CM65" i="3" s="1"/>
  <c r="CM71" i="3" a="1"/>
  <c r="CM71" i="3" s="1"/>
  <c r="CM77" i="3" a="1"/>
  <c r="CM77" i="3" s="1"/>
  <c r="CM83" i="3" a="1"/>
  <c r="CM83" i="3" s="1"/>
  <c r="CM89" i="3" a="1"/>
  <c r="CM89" i="3" s="1"/>
  <c r="CM95" i="3" a="1"/>
  <c r="CM95" i="3" s="1"/>
  <c r="CM101" i="3" a="1"/>
  <c r="CM101" i="3" s="1"/>
  <c r="CM107" i="3" a="1"/>
  <c r="CM107" i="3" s="1"/>
  <c r="CM110" i="3" a="1"/>
  <c r="CM110" i="3" s="1"/>
  <c r="CM113" i="3" a="1"/>
  <c r="CM113" i="3" s="1"/>
  <c r="CM119" i="3" a="1"/>
  <c r="CM119" i="3" s="1"/>
  <c r="CM125" i="3" a="1"/>
  <c r="CM125" i="3" s="1"/>
  <c r="AA189" i="5" s="1" a="1"/>
  <c r="AA189" i="5" s="1"/>
  <c r="CL132" i="3" a="1"/>
  <c r="CL132" i="3" s="1"/>
  <c r="CM135" i="3" a="1"/>
  <c r="CM135" i="3" s="1"/>
  <c r="CM140" i="3" a="1"/>
  <c r="CM140" i="3" s="1"/>
  <c r="CL141" i="3" a="1"/>
  <c r="CL141" i="3" s="1"/>
  <c r="CM144" i="3" a="1"/>
  <c r="CM144" i="3" s="1"/>
  <c r="CM149" i="3" a="1"/>
  <c r="CM149" i="3" s="1"/>
  <c r="AA48" i="5" s="1" a="1"/>
  <c r="AA48" i="5" s="1"/>
  <c r="CL150" i="3" a="1"/>
  <c r="CL150" i="3" s="1"/>
  <c r="CM153" i="3" a="1"/>
  <c r="CM153" i="3" s="1"/>
  <c r="CM158" i="3" a="1"/>
  <c r="CM158" i="3" s="1"/>
  <c r="CL159" i="3" a="1"/>
  <c r="CL159" i="3" s="1"/>
  <c r="CM162" i="3" a="1"/>
  <c r="CM162" i="3" s="1"/>
  <c r="CM167" i="3" a="1"/>
  <c r="CM167" i="3" s="1"/>
  <c r="AA188" i="5" s="1" a="1"/>
  <c r="AA188" i="5" s="1"/>
  <c r="CL168" i="3" a="1"/>
  <c r="CL168" i="3" s="1"/>
  <c r="CM171" i="3" a="1"/>
  <c r="CM171" i="3" s="1"/>
  <c r="CM176" i="3" a="1"/>
  <c r="CM176" i="3" s="1"/>
  <c r="CL177" i="3" a="1"/>
  <c r="CL177" i="3" s="1"/>
  <c r="Z68" i="5" s="1" a="1"/>
  <c r="Z68" i="5" s="1"/>
  <c r="CM180" i="3" a="1"/>
  <c r="CM180" i="3" s="1"/>
  <c r="CL183" i="3" a="1"/>
  <c r="CL183" i="3" s="1"/>
  <c r="CL184" i="3" a="1"/>
  <c r="CL184" i="3" s="1"/>
  <c r="CM220" i="3" a="1"/>
  <c r="CM220" i="3" s="1"/>
  <c r="CM224" i="3" a="1"/>
  <c r="CM224" i="3" s="1"/>
  <c r="CM7" i="3" a="1"/>
  <c r="CM7" i="3" s="1"/>
  <c r="CM16" i="3" a="1"/>
  <c r="CM16" i="3" s="1"/>
  <c r="CM25" i="3" a="1"/>
  <c r="CM25" i="3" s="1"/>
  <c r="CM34" i="3" a="1"/>
  <c r="CM34" i="3" s="1"/>
  <c r="CM43" i="3" a="1"/>
  <c r="CM43" i="3" s="1"/>
  <c r="CM52" i="3" a="1"/>
  <c r="CM52" i="3" s="1"/>
  <c r="CM61" i="3" a="1"/>
  <c r="CM61" i="3" s="1"/>
  <c r="CM70" i="3" a="1"/>
  <c r="CM70" i="3" s="1"/>
  <c r="CM76" i="3" a="1"/>
  <c r="CM76" i="3" s="1"/>
  <c r="AA75" i="5" s="1" a="1"/>
  <c r="AA75" i="5" s="1"/>
  <c r="CM85" i="3" a="1"/>
  <c r="CM85" i="3" s="1"/>
  <c r="CM94" i="3" a="1"/>
  <c r="CM94" i="3" s="1"/>
  <c r="CM103" i="3" a="1"/>
  <c r="CM103" i="3" s="1"/>
  <c r="CM112" i="3" a="1"/>
  <c r="CM112" i="3" s="1"/>
  <c r="CM121" i="3" a="1"/>
  <c r="CM121" i="3" s="1"/>
  <c r="CM127" i="3" a="1"/>
  <c r="CM127" i="3" s="1"/>
  <c r="CL129" i="3" a="1"/>
  <c r="CL129" i="3" s="1"/>
  <c r="CM130" i="3" a="1"/>
  <c r="CM130" i="3" s="1"/>
  <c r="CL133" i="3" a="1"/>
  <c r="CL133" i="3" s="1"/>
  <c r="CM136" i="3" a="1"/>
  <c r="CM136" i="3" s="1"/>
  <c r="CL137" i="3" a="1"/>
  <c r="CL137" i="3" s="1"/>
  <c r="CL142" i="3" a="1"/>
  <c r="CL142" i="3" s="1"/>
  <c r="Z66" i="5" s="1" a="1"/>
  <c r="Z66" i="5" s="1"/>
  <c r="CM145" i="3" a="1"/>
  <c r="CM145" i="3" s="1"/>
  <c r="CL146" i="3" a="1"/>
  <c r="CL146" i="3" s="1"/>
  <c r="CL151" i="3" a="1"/>
  <c r="CL151" i="3" s="1"/>
  <c r="CM154" i="3" a="1"/>
  <c r="CM154" i="3" s="1"/>
  <c r="CL155" i="3" a="1"/>
  <c r="CL155" i="3" s="1"/>
  <c r="CL160" i="3" a="1"/>
  <c r="CL160" i="3" s="1"/>
  <c r="CM163" i="3" a="1"/>
  <c r="CM163" i="3" s="1"/>
  <c r="AA94" i="5" s="1" a="1"/>
  <c r="AA94" i="5" s="1"/>
  <c r="CL164" i="3" a="1"/>
  <c r="CL164" i="3" s="1"/>
  <c r="CL169" i="3" a="1"/>
  <c r="CL169" i="3" s="1"/>
  <c r="CM172" i="3" a="1"/>
  <c r="CM172" i="3" s="1"/>
  <c r="CL173" i="3" a="1"/>
  <c r="CL173" i="3" s="1"/>
  <c r="CL178" i="3" a="1"/>
  <c r="CL178" i="3" s="1"/>
  <c r="CM181" i="3" a="1"/>
  <c r="CM181" i="3" s="1"/>
  <c r="CL182" i="3" a="1"/>
  <c r="CL182" i="3" s="1"/>
  <c r="CL230" i="3" a="1"/>
  <c r="CL230" i="3" s="1"/>
  <c r="CM239" i="3" a="1"/>
  <c r="CM239" i="3" s="1"/>
  <c r="AA47" i="5" a="1"/>
  <c r="AA47" i="5" s="1"/>
  <c r="Y84" i="5" a="1"/>
  <c r="Y84" i="5" s="1"/>
  <c r="AE54" i="5" a="1"/>
  <c r="AE54" i="5" s="1"/>
  <c r="Z39" i="5" a="1"/>
  <c r="Z39" i="5" s="1"/>
  <c r="AA53" i="5" a="1"/>
  <c r="AA53" i="5" s="1"/>
  <c r="AE94" i="5" a="1"/>
  <c r="AE94" i="5" s="1"/>
  <c r="AE62" i="5" a="1"/>
  <c r="AE62" i="5" s="1"/>
  <c r="AA77" i="5" a="1"/>
  <c r="AA77" i="5" s="1"/>
  <c r="AE83" i="5" a="1"/>
  <c r="AE83" i="5" s="1"/>
  <c r="AA55" i="5" a="1"/>
  <c r="AA55" i="5" s="1"/>
  <c r="AA58" i="5" a="1"/>
  <c r="AA58" i="5" s="1"/>
  <c r="Y64" i="5" a="1"/>
  <c r="Y64" i="5" s="1"/>
  <c r="Y70" i="5" a="1"/>
  <c r="Y70" i="5" s="1"/>
  <c r="AA73" i="5" a="1"/>
  <c r="AA73" i="5" s="1"/>
  <c r="AA190" i="5" a="1"/>
  <c r="AA190" i="5" s="1"/>
  <c r="Y56" i="5" a="1"/>
  <c r="Y56" i="5" s="1"/>
  <c r="Y63" i="5" a="1"/>
  <c r="Y63" i="5" s="1"/>
  <c r="AE69" i="5" a="1"/>
  <c r="AE69" i="5" s="1"/>
  <c r="Y186" i="5" a="1"/>
  <c r="Y186" i="5" s="1"/>
  <c r="AE194" i="5" a="1"/>
  <c r="AE194" i="5" s="1"/>
  <c r="I262" i="5"/>
  <c r="M290" i="5"/>
  <c r="AE186" i="5" a="1"/>
  <c r="AE186" i="5" s="1"/>
  <c r="Z187" i="5" a="1"/>
  <c r="Z187" i="5" s="1"/>
  <c r="AA76" i="5" a="1"/>
  <c r="AA76" i="5" s="1"/>
  <c r="M268" i="5"/>
  <c r="Y93" i="5" a="1"/>
  <c r="Y93" i="5" s="1"/>
  <c r="K272" i="5"/>
  <c r="M272" i="5" s="1"/>
  <c r="K282" i="5"/>
  <c r="M282" i="5" s="1"/>
  <c r="H281" i="5"/>
  <c r="Y69" i="5" a="1"/>
  <c r="Y69" i="5" s="1"/>
  <c r="K285" i="5"/>
  <c r="M285" i="5" s="1"/>
  <c r="AE37" i="5" a="1"/>
  <c r="AE37" i="5" s="1"/>
  <c r="Y11" i="5" a="1"/>
  <c r="Y11" i="5" s="1"/>
  <c r="AE11" i="5" a="1"/>
  <c r="AE11" i="5" s="1"/>
  <c r="Y62" i="5" a="1"/>
  <c r="Y62" i="5" s="1"/>
  <c r="AA79" i="5" a="1"/>
  <c r="AA79" i="5" s="1"/>
  <c r="AA10" i="5" a="1"/>
  <c r="AA10" i="5" s="1"/>
  <c r="AE66" i="5" a="1"/>
  <c r="AE66" i="5" s="1"/>
  <c r="Z10" i="5" a="1"/>
  <c r="Z10" i="5" s="1"/>
  <c r="Z37" i="5" a="1"/>
  <c r="Z37" i="5" s="1"/>
  <c r="Y85" i="5" a="1"/>
  <c r="Y85" i="5" s="1"/>
  <c r="AE85" i="5" a="1"/>
  <c r="AE85" i="5" s="1"/>
  <c r="AA59" i="5" a="1"/>
  <c r="AA59" i="5" s="1"/>
  <c r="AA80" i="5" a="1"/>
  <c r="AA80" i="5" s="1"/>
  <c r="L262" i="5"/>
  <c r="M281" i="5"/>
  <c r="K275" i="5"/>
  <c r="M275" i="5" s="1"/>
  <c r="M270" i="5"/>
  <c r="H292" i="5"/>
  <c r="K301" i="5"/>
  <c r="M301" i="5" s="1"/>
  <c r="H298" i="5"/>
  <c r="AR190" i="5"/>
  <c r="Z93" i="5" a="1"/>
  <c r="Z93" i="5" s="1"/>
  <c r="Y194" i="5" a="1"/>
  <c r="Y194" i="5" s="1"/>
  <c r="K266" i="5"/>
  <c r="Z194" i="5" a="1"/>
  <c r="Z194" i="5" s="1"/>
  <c r="AE38" i="5" a="1"/>
  <c r="AE38" i="5" s="1"/>
  <c r="Y38" i="5" a="1"/>
  <c r="Y38" i="5" s="1"/>
  <c r="Z38" i="5" a="1"/>
  <c r="Z38" i="5" s="1"/>
  <c r="K279" i="5"/>
  <c r="M279" i="5" s="1"/>
  <c r="AE50" i="5" a="1"/>
  <c r="AE50" i="5" s="1"/>
  <c r="Y50" i="5" a="1"/>
  <c r="Y50" i="5" s="1"/>
  <c r="AE51" i="5" a="1"/>
  <c r="AE51" i="5" s="1"/>
  <c r="Y66" i="5" a="1"/>
  <c r="Y66" i="5" s="1"/>
  <c r="AA70" i="5" a="1"/>
  <c r="AA70" i="5" s="1"/>
  <c r="AA37" i="5" a="1"/>
  <c r="AA37" i="5" s="1"/>
  <c r="Y37" i="5" a="1"/>
  <c r="Y37" i="5" s="1"/>
  <c r="Y48" i="5" a="1"/>
  <c r="Y48" i="5" s="1"/>
  <c r="AE48" i="5" a="1"/>
  <c r="AE48" i="5" s="1"/>
  <c r="AE63" i="5" a="1"/>
  <c r="AE63" i="5" s="1"/>
  <c r="Y83" i="5" a="1"/>
  <c r="Y83" i="5" s="1"/>
  <c r="Y49" i="5" a="1"/>
  <c r="Y49" i="5" s="1"/>
  <c r="AA49" i="5" a="1"/>
  <c r="AA49" i="5" s="1"/>
  <c r="AA65" i="5" a="1"/>
  <c r="AA65" i="5" s="1"/>
  <c r="AE10" i="5" a="1"/>
  <c r="AE10" i="5" s="1"/>
  <c r="AO10" i="5" s="1"/>
  <c r="AR10" i="5" s="1"/>
  <c r="Y10" i="5" a="1"/>
  <c r="Y10" i="5" s="1"/>
  <c r="G31" i="5"/>
  <c r="Y51" i="5" a="1"/>
  <c r="Y51" i="5" s="1"/>
  <c r="Y57" i="5" a="1"/>
  <c r="Y57" i="5" s="1"/>
  <c r="AE68" i="5" a="1"/>
  <c r="AE68" i="5" s="1"/>
  <c r="Y68" i="5" a="1"/>
  <c r="Y68" i="5" s="1"/>
  <c r="AA74" i="5" a="1"/>
  <c r="AA74" i="5" s="1"/>
  <c r="Y54" i="5" a="1"/>
  <c r="Y54" i="5" s="1"/>
  <c r="AA64" i="5" a="1"/>
  <c r="AA64" i="5" s="1"/>
  <c r="AE64" i="5" a="1"/>
  <c r="AE64" i="5" s="1"/>
  <c r="F279" i="5"/>
  <c r="H279" i="5" s="1"/>
  <c r="AE56" i="5" a="1"/>
  <c r="AE56" i="5" s="1"/>
  <c r="Y60" i="5" a="1"/>
  <c r="Y60" i="5" s="1"/>
  <c r="AE60" i="5" a="1"/>
  <c r="AE60" i="5" s="1"/>
  <c r="AA71" i="5" a="1"/>
  <c r="AA71" i="5" s="1"/>
  <c r="AA78" i="5" a="1"/>
  <c r="AA78" i="5" s="1"/>
  <c r="AE84" i="5" a="1"/>
  <c r="AE84" i="5" s="1"/>
  <c r="F262" i="5"/>
  <c r="F272" i="5"/>
  <c r="H272" i="5" s="1"/>
  <c r="F282" i="5"/>
  <c r="H282" i="5" s="1"/>
  <c r="Y190" i="5" a="1"/>
  <c r="Y190" i="5" s="1"/>
  <c r="AE192" i="5" a="1"/>
  <c r="AE192" i="5" s="1"/>
  <c r="Y192" i="5" a="1"/>
  <c r="Y192" i="5" s="1"/>
  <c r="Z190" i="5" a="1"/>
  <c r="Z190" i="5" s="1"/>
  <c r="AE190" i="5" a="1"/>
  <c r="AE190" i="5" s="1"/>
  <c r="Z192" i="5" a="1"/>
  <c r="Z192" i="5" s="1"/>
  <c r="M284" i="5"/>
  <c r="K287" i="5"/>
  <c r="M287" i="5" s="1"/>
  <c r="AS190" i="5"/>
  <c r="H270" i="5"/>
  <c r="M298" i="5"/>
  <c r="M293" i="5"/>
  <c r="AS187" i="5"/>
  <c r="H271" i="5"/>
  <c r="H288" i="5"/>
  <c r="H294" i="5"/>
  <c r="M271" i="5"/>
  <c r="M288" i="5"/>
  <c r="M294" i="5"/>
  <c r="K296" i="5"/>
  <c r="M296" i="5" s="1"/>
  <c r="M269" i="5"/>
  <c r="M292" i="5"/>
  <c r="K297" i="5"/>
  <c r="M297" i="5" s="1"/>
  <c r="M278" i="5"/>
  <c r="H286" i="5"/>
  <c r="J31" i="5"/>
  <c r="J34" i="5"/>
  <c r="AA36" i="5" a="1"/>
  <c r="AA36" i="5" s="1"/>
  <c r="AE36" i="5" a="1"/>
  <c r="AE36" i="5" s="1"/>
  <c r="Z52" i="5" a="1"/>
  <c r="Z52" i="5" s="1"/>
  <c r="F266" i="5"/>
  <c r="A12" i="5"/>
  <c r="Z16" i="5" a="1"/>
  <c r="Z16" i="5" s="1"/>
  <c r="Z47" i="5" a="1"/>
  <c r="Z47" i="5" s="1"/>
  <c r="Y47" i="5" a="1"/>
  <c r="Y47" i="5" s="1"/>
  <c r="AE47" i="5" a="1"/>
  <c r="AE47" i="5" s="1"/>
  <c r="Z64" i="5" a="1"/>
  <c r="Z64" i="5" s="1"/>
  <c r="Z67" i="5" a="1"/>
  <c r="Z67" i="5" s="1"/>
  <c r="AE67" i="5" a="1"/>
  <c r="AE67" i="5" s="1"/>
  <c r="Z61" i="5" a="1"/>
  <c r="Z61" i="5" s="1"/>
  <c r="AE61" i="5" a="1"/>
  <c r="AE61" i="5" s="1"/>
  <c r="AE39" i="5" a="1"/>
  <c r="AE39" i="5" s="1"/>
  <c r="Y39" i="5" a="1"/>
  <c r="Y39" i="5" s="1"/>
  <c r="AA39" i="5" a="1"/>
  <c r="AA39" i="5" s="1"/>
  <c r="Z40" i="5" a="1"/>
  <c r="Z40" i="5" s="1"/>
  <c r="F273" i="5"/>
  <c r="H273" i="5" s="1"/>
  <c r="AE52" i="5" a="1"/>
  <c r="AE52" i="5" s="1"/>
  <c r="Z55" i="5" a="1"/>
  <c r="Z55" i="5" s="1"/>
  <c r="AE55" i="5" a="1"/>
  <c r="AE55" i="5" s="1"/>
  <c r="Y58" i="5" a="1"/>
  <c r="Y58" i="5" s="1"/>
  <c r="Y61" i="5" a="1"/>
  <c r="Y61" i="5" s="1"/>
  <c r="Z65" i="5" a="1"/>
  <c r="Z65" i="5" s="1"/>
  <c r="Y65" i="5" a="1"/>
  <c r="Y65" i="5" s="1"/>
  <c r="AE65" i="5" a="1"/>
  <c r="AE65" i="5" s="1"/>
  <c r="Z36" i="5" a="1"/>
  <c r="Z36" i="5" s="1"/>
  <c r="AE81" i="5" a="1"/>
  <c r="AE81" i="5" s="1"/>
  <c r="Y81" i="5" a="1"/>
  <c r="Y81" i="5" s="1"/>
  <c r="Z81" i="5" a="1"/>
  <c r="Z81" i="5" s="1"/>
  <c r="AE58" i="5" a="1"/>
  <c r="AE58" i="5" s="1"/>
  <c r="Z11" i="5" a="1"/>
  <c r="Z11" i="5" s="1"/>
  <c r="Y16" i="5" a="1"/>
  <c r="Y16" i="5" s="1"/>
  <c r="AE16" i="5" a="1"/>
  <c r="AE16" i="5" s="1"/>
  <c r="F276" i="5"/>
  <c r="H276" i="5" s="1"/>
  <c r="G183" i="5"/>
  <c r="Y36" i="5" a="1"/>
  <c r="Y36" i="5" s="1"/>
  <c r="Z49" i="5" a="1"/>
  <c r="Z49" i="5" s="1"/>
  <c r="AE49" i="5" a="1"/>
  <c r="AE49" i="5" s="1"/>
  <c r="Y52" i="5" a="1"/>
  <c r="Y52" i="5" s="1"/>
  <c r="Y55" i="5" a="1"/>
  <c r="Y55" i="5" s="1"/>
  <c r="Z59" i="5" a="1"/>
  <c r="Z59" i="5" s="1"/>
  <c r="Y59" i="5" a="1"/>
  <c r="Y59" i="5" s="1"/>
  <c r="AE59" i="5" a="1"/>
  <c r="AE59" i="5" s="1"/>
  <c r="Z58" i="5" a="1"/>
  <c r="Z58" i="5" s="1"/>
  <c r="Y67" i="5" a="1"/>
  <c r="Y67" i="5" s="1"/>
  <c r="AS10" i="5"/>
  <c r="K276" i="5"/>
  <c r="M276" i="5" s="1"/>
  <c r="J183" i="5"/>
  <c r="AE40" i="5" a="1"/>
  <c r="AE40" i="5" s="1"/>
  <c r="Y40" i="5" a="1"/>
  <c r="Y40" i="5" s="1"/>
  <c r="AA40" i="5" a="1"/>
  <c r="AA40" i="5" s="1"/>
  <c r="AA52" i="5" a="1"/>
  <c r="AA52" i="5" s="1"/>
  <c r="Z53" i="5" a="1"/>
  <c r="Z53" i="5" s="1"/>
  <c r="Y53" i="5" a="1"/>
  <c r="Y53" i="5" s="1"/>
  <c r="AE53" i="5" a="1"/>
  <c r="AE53" i="5" s="1"/>
  <c r="AA61" i="5" a="1"/>
  <c r="AA61" i="5" s="1"/>
  <c r="AE70" i="5" a="1"/>
  <c r="AE70" i="5" s="1"/>
  <c r="Z70" i="5" a="1"/>
  <c r="Z70" i="5" s="1"/>
  <c r="Z94" i="5" a="1"/>
  <c r="Z94" i="5" s="1"/>
  <c r="Y94" i="5" a="1"/>
  <c r="Y94" i="5" s="1"/>
  <c r="K273" i="5"/>
  <c r="M273" i="5" s="1"/>
  <c r="K274" i="5"/>
  <c r="M274" i="5" s="1"/>
  <c r="Z51" i="5" a="1"/>
  <c r="Z51" i="5" s="1"/>
  <c r="AA51" i="5" a="1"/>
  <c r="AA51" i="5" s="1"/>
  <c r="Z57" i="5" a="1"/>
  <c r="Z57" i="5" s="1"/>
  <c r="AA57" i="5" a="1"/>
  <c r="AA57" i="5" s="1"/>
  <c r="Z63" i="5" a="1"/>
  <c r="Z63" i="5" s="1"/>
  <c r="AA63" i="5" a="1"/>
  <c r="AA63" i="5" s="1"/>
  <c r="Z69" i="5" a="1"/>
  <c r="Z69" i="5" s="1"/>
  <c r="AA69" i="5" a="1"/>
  <c r="AA69" i="5" s="1"/>
  <c r="AE71" i="5" a="1"/>
  <c r="AE71" i="5" s="1"/>
  <c r="Y71" i="5" a="1"/>
  <c r="Y71" i="5" s="1"/>
  <c r="Z71" i="5" a="1"/>
  <c r="Z71" i="5" s="1"/>
  <c r="AE73" i="5" a="1"/>
  <c r="AE73" i="5" s="1"/>
  <c r="Y73" i="5" a="1"/>
  <c r="Y73" i="5" s="1"/>
  <c r="Z73" i="5" a="1"/>
  <c r="Z73" i="5" s="1"/>
  <c r="AE75" i="5" a="1"/>
  <c r="AE75" i="5" s="1"/>
  <c r="Y75" i="5" a="1"/>
  <c r="Y75" i="5" s="1"/>
  <c r="Z75" i="5" a="1"/>
  <c r="Z75" i="5" s="1"/>
  <c r="AE77" i="5" a="1"/>
  <c r="AE77" i="5" s="1"/>
  <c r="Y77" i="5" a="1"/>
  <c r="Y77" i="5" s="1"/>
  <c r="Z77" i="5" a="1"/>
  <c r="Z77" i="5" s="1"/>
  <c r="AE79" i="5" a="1"/>
  <c r="AE79" i="5" s="1"/>
  <c r="Y79" i="5" a="1"/>
  <c r="Y79" i="5" s="1"/>
  <c r="Z79" i="5" a="1"/>
  <c r="Z79" i="5" s="1"/>
  <c r="Z48" i="5" a="1"/>
  <c r="Z48" i="5" s="1"/>
  <c r="Z54" i="5" a="1"/>
  <c r="Z54" i="5" s="1"/>
  <c r="AA54" i="5" a="1"/>
  <c r="AA54" i="5" s="1"/>
  <c r="Z60" i="5" a="1"/>
  <c r="Z60" i="5" s="1"/>
  <c r="AA60" i="5" a="1"/>
  <c r="AA60" i="5" s="1"/>
  <c r="AA66" i="5" a="1"/>
  <c r="AA66" i="5" s="1"/>
  <c r="AE72" i="5" a="1"/>
  <c r="AE72" i="5" s="1"/>
  <c r="Y72" i="5" a="1"/>
  <c r="Y72" i="5" s="1"/>
  <c r="Z72" i="5" a="1"/>
  <c r="Z72" i="5" s="1"/>
  <c r="AE74" i="5" a="1"/>
  <c r="AE74" i="5" s="1"/>
  <c r="Y74" i="5" a="1"/>
  <c r="Y74" i="5" s="1"/>
  <c r="Z74" i="5" a="1"/>
  <c r="Z74" i="5" s="1"/>
  <c r="AE76" i="5" a="1"/>
  <c r="AE76" i="5" s="1"/>
  <c r="Y76" i="5" a="1"/>
  <c r="Y76" i="5" s="1"/>
  <c r="Z76" i="5" a="1"/>
  <c r="Z76" i="5" s="1"/>
  <c r="AE78" i="5" a="1"/>
  <c r="AE78" i="5" s="1"/>
  <c r="Y78" i="5" a="1"/>
  <c r="Y78" i="5" s="1"/>
  <c r="Z78" i="5" a="1"/>
  <c r="Z78" i="5" s="1"/>
  <c r="AE80" i="5" a="1"/>
  <c r="AE80" i="5" s="1"/>
  <c r="Y80" i="5" a="1"/>
  <c r="Y80" i="5" s="1"/>
  <c r="Z80" i="5" a="1"/>
  <c r="Z80" i="5" s="1"/>
  <c r="F274" i="5"/>
  <c r="H274" i="5" s="1"/>
  <c r="Z50" i="5" a="1"/>
  <c r="Z50" i="5" s="1"/>
  <c r="AA50" i="5" a="1"/>
  <c r="AA50" i="5" s="1"/>
  <c r="Z56" i="5" a="1"/>
  <c r="Z56" i="5" s="1"/>
  <c r="AA56" i="5" a="1"/>
  <c r="AA56" i="5" s="1"/>
  <c r="AA62" i="5" a="1"/>
  <c r="AA62" i="5" s="1"/>
  <c r="AA83" i="5" a="1"/>
  <c r="AA83" i="5" s="1"/>
  <c r="AA84" i="5" a="1"/>
  <c r="AA84" i="5" s="1"/>
  <c r="AA85" i="5" a="1"/>
  <c r="AA85" i="5" s="1"/>
  <c r="AE93" i="5" a="1"/>
  <c r="AE93" i="5" s="1"/>
  <c r="F275" i="5"/>
  <c r="H275" i="5" s="1"/>
  <c r="Z83" i="5" a="1"/>
  <c r="Z83" i="5" s="1"/>
  <c r="Z84" i="5" a="1"/>
  <c r="Z84" i="5" s="1"/>
  <c r="Z85" i="5" a="1"/>
  <c r="Z85" i="5" s="1"/>
  <c r="Z188" i="5" a="1"/>
  <c r="Z188" i="5" s="1"/>
  <c r="AE188" i="5" a="1"/>
  <c r="AE188" i="5" s="1"/>
  <c r="Y188" i="5" a="1"/>
  <c r="Y188" i="5" s="1"/>
  <c r="K291" i="5"/>
  <c r="M291" i="5" s="1"/>
  <c r="AS192" i="5"/>
  <c r="F289" i="5"/>
  <c r="H289" i="5" s="1"/>
  <c r="AR187" i="5"/>
  <c r="AA193" i="5" a="1"/>
  <c r="AA193" i="5" s="1"/>
  <c r="Z193" i="5" a="1"/>
  <c r="Z193" i="5" s="1"/>
  <c r="Y193" i="5" a="1"/>
  <c r="Y193" i="5" s="1"/>
  <c r="AE193" i="5" a="1"/>
  <c r="AE193" i="5" s="1"/>
  <c r="F277" i="5"/>
  <c r="H277" i="5" s="1"/>
  <c r="F297" i="5"/>
  <c r="H297" i="5" s="1"/>
  <c r="AR186" i="5"/>
  <c r="AA185" i="5" a="1"/>
  <c r="AA185" i="5" s="1"/>
  <c r="Z185" i="5" a="1"/>
  <c r="Z185" i="5" s="1"/>
  <c r="Y185" i="5" a="1"/>
  <c r="Y185" i="5" s="1"/>
  <c r="AE185" i="5" a="1"/>
  <c r="AE185" i="5" s="1"/>
  <c r="K295" i="5"/>
  <c r="M295" i="5" s="1"/>
  <c r="J260" i="5"/>
  <c r="AE187" i="5" a="1"/>
  <c r="AE187" i="5" s="1"/>
  <c r="Y187" i="5" a="1"/>
  <c r="Y187" i="5" s="1"/>
  <c r="AA187" i="5" a="1"/>
  <c r="AA187" i="5" s="1"/>
  <c r="AA186" i="5" a="1"/>
  <c r="AA186" i="5" s="1"/>
  <c r="F285" i="5"/>
  <c r="H285" i="5" s="1"/>
  <c r="F295" i="5"/>
  <c r="H295" i="5" s="1"/>
  <c r="G260" i="5"/>
  <c r="F291" i="5"/>
  <c r="H291" i="5" s="1"/>
  <c r="Y189" i="5" a="1"/>
  <c r="Y189" i="5" s="1"/>
  <c r="AE189" i="5" a="1"/>
  <c r="AE189" i="5" s="1"/>
  <c r="AA192" i="5" a="1"/>
  <c r="AA192" i="5" s="1"/>
  <c r="Z189" i="5" a="1"/>
  <c r="Z189" i="5" s="1"/>
  <c r="AA194" i="5" a="1"/>
  <c r="AA194" i="5" s="1"/>
  <c r="T2" i="6"/>
  <c r="D13" i="6" s="1" a="1"/>
  <c r="D13" i="6" s="1"/>
  <c r="F283" i="5"/>
  <c r="H283" i="5" s="1"/>
  <c r="K283" i="5"/>
  <c r="M283" i="5" s="1"/>
  <c r="F301" i="5"/>
  <c r="H301" i="5" s="1"/>
  <c r="CL925" i="3" l="1" a="1"/>
  <c r="CL925" i="3" s="1"/>
  <c r="W28" i="2" a="1"/>
  <c r="W28" i="2" s="1"/>
  <c r="N28" i="2" a="1"/>
  <c r="N28" i="2" s="1"/>
  <c r="V28" i="2" a="1"/>
  <c r="V28" i="2" s="1"/>
  <c r="M28" i="2"/>
  <c r="L29" i="2"/>
  <c r="U28" i="2" a="1"/>
  <c r="U28" i="2" s="1"/>
  <c r="S208" i="5" a="1"/>
  <c r="S208" i="5" s="1"/>
  <c r="CL926" i="3" a="1"/>
  <c r="CL926" i="3" s="1"/>
  <c r="B37" i="6"/>
  <c r="W36" i="6"/>
  <c r="S229" i="5" a="1"/>
  <c r="S229" i="5" s="1"/>
  <c r="X24" i="2"/>
  <c r="W25" i="2" a="1"/>
  <c r="W25" i="2" s="1"/>
  <c r="W26" i="2" a="1"/>
  <c r="W26" i="2" s="1"/>
  <c r="S204" i="5" a="1"/>
  <c r="S204" i="5" s="1"/>
  <c r="Q215" i="5"/>
  <c r="Q74" i="5"/>
  <c r="S253" i="5" a="1"/>
  <c r="S253" i="5" s="1"/>
  <c r="S68" i="5" a="1"/>
  <c r="S68" i="5" s="1"/>
  <c r="S222" i="5" a="1"/>
  <c r="S222" i="5" s="1"/>
  <c r="S25" i="5" a="1"/>
  <c r="S25" i="5" s="1"/>
  <c r="S195" i="5" a="1"/>
  <c r="S195" i="5" s="1"/>
  <c r="S16" i="5" a="1"/>
  <c r="S16" i="5" s="1"/>
  <c r="S151" i="5" a="1"/>
  <c r="S151" i="5" s="1"/>
  <c r="S50" i="5" a="1"/>
  <c r="S50" i="5" s="1"/>
  <c r="S213" i="5" a="1"/>
  <c r="S213" i="5" s="1"/>
  <c r="Q131" i="5"/>
  <c r="S130" i="5" a="1"/>
  <c r="S130" i="5" s="1"/>
  <c r="Q219" i="5"/>
  <c r="S221" i="5" a="1"/>
  <c r="S221" i="5" s="1"/>
  <c r="S146" i="5" a="1"/>
  <c r="S146" i="5" s="1"/>
  <c r="Q212" i="5"/>
  <c r="S210" i="5" a="1"/>
  <c r="S210" i="5" s="1"/>
  <c r="Q11" i="5"/>
  <c r="Q201" i="5"/>
  <c r="S22" i="5" a="1"/>
  <c r="S22" i="5" s="1"/>
  <c r="S20" i="5" a="1"/>
  <c r="S20" i="5" s="1"/>
  <c r="S232" i="5" a="1"/>
  <c r="S232" i="5" s="1"/>
  <c r="S129" i="5" a="1"/>
  <c r="S129" i="5" s="1"/>
  <c r="S247" i="5" a="1"/>
  <c r="S247" i="5" s="1"/>
  <c r="S40" i="5" a="1"/>
  <c r="S40" i="5" s="1"/>
  <c r="S218" i="5" a="1"/>
  <c r="S218" i="5" s="1"/>
  <c r="S128" i="5" a="1"/>
  <c r="S128" i="5" s="1"/>
  <c r="S256" i="5" a="1"/>
  <c r="S256" i="5" s="1"/>
  <c r="S98" i="5" a="1"/>
  <c r="S98" i="5" s="1"/>
  <c r="S14" i="5" a="1"/>
  <c r="S14" i="5" s="1"/>
  <c r="I112" i="7"/>
  <c r="O54" i="7"/>
  <c r="Q104" i="7"/>
  <c r="Q103" i="7"/>
  <c r="O5" i="7"/>
  <c r="I21" i="7"/>
  <c r="S111" i="5" a="1"/>
  <c r="S111" i="5" s="1"/>
  <c r="S144" i="5" a="1"/>
  <c r="S144" i="5" s="1"/>
  <c r="O108" i="7"/>
  <c r="S12" i="5" a="1"/>
  <c r="S12" i="5" s="1"/>
  <c r="Q235" i="5"/>
  <c r="S235" i="5" a="1"/>
  <c r="S235" i="5" s="1"/>
  <c r="H112" i="7"/>
  <c r="H21" i="7"/>
  <c r="K54" i="7"/>
  <c r="Q133" i="5"/>
  <c r="S133" i="5" a="1"/>
  <c r="S133" i="5" s="1"/>
  <c r="N21" i="7"/>
  <c r="O107" i="7"/>
  <c r="O106" i="7"/>
  <c r="N110" i="7"/>
  <c r="Q110" i="7"/>
  <c r="N108" i="7"/>
  <c r="Q108" i="7"/>
  <c r="Q106" i="7"/>
  <c r="Q107" i="7"/>
  <c r="N103" i="7"/>
  <c r="O103" i="7"/>
  <c r="N104" i="7"/>
  <c r="N106" i="7"/>
  <c r="N107" i="7"/>
  <c r="O110" i="7"/>
  <c r="O104" i="7"/>
  <c r="Q139" i="5"/>
  <c r="S139" i="5" a="1"/>
  <c r="S139" i="5" s="1"/>
  <c r="Q63" i="5"/>
  <c r="S63" i="5" a="1"/>
  <c r="S63" i="5" s="1"/>
  <c r="Q155" i="5"/>
  <c r="S155" i="5" a="1"/>
  <c r="S155" i="5" s="1"/>
  <c r="Q236" i="5"/>
  <c r="S236" i="5" a="1"/>
  <c r="S236" i="5" s="1"/>
  <c r="Q188" i="5"/>
  <c r="S188" i="5" a="1"/>
  <c r="S188" i="5" s="1"/>
  <c r="Q77" i="5"/>
  <c r="S77" i="5" a="1"/>
  <c r="S77" i="5" s="1"/>
  <c r="Q23" i="5"/>
  <c r="S23" i="5" a="1"/>
  <c r="S23" i="5" s="1"/>
  <c r="Q197" i="5"/>
  <c r="S197" i="5" a="1"/>
  <c r="S197" i="5" s="1"/>
  <c r="Q252" i="5"/>
  <c r="S252" i="5" a="1"/>
  <c r="S252" i="5" s="1"/>
  <c r="Q243" i="5"/>
  <c r="S243" i="5" a="1"/>
  <c r="S243" i="5" s="1"/>
  <c r="Q254" i="5"/>
  <c r="S254" i="5" a="1"/>
  <c r="S254" i="5" s="1"/>
  <c r="Q148" i="5"/>
  <c r="S148" i="5" a="1"/>
  <c r="S148" i="5" s="1"/>
  <c r="Q109" i="5"/>
  <c r="S109" i="5" a="1"/>
  <c r="S109" i="5" s="1"/>
  <c r="Q84" i="5"/>
  <c r="S84" i="5" a="1"/>
  <c r="S84" i="5" s="1"/>
  <c r="Q66" i="5"/>
  <c r="S66" i="5" a="1"/>
  <c r="S66" i="5" s="1"/>
  <c r="Q48" i="5"/>
  <c r="S48" i="5" a="1"/>
  <c r="S48" i="5" s="1"/>
  <c r="Q80" i="5"/>
  <c r="S80" i="5" a="1"/>
  <c r="S80" i="5" s="1"/>
  <c r="Q202" i="5"/>
  <c r="S202" i="5" a="1"/>
  <c r="S202" i="5" s="1"/>
  <c r="Q41" i="5"/>
  <c r="S41" i="5" a="1"/>
  <c r="S41" i="5" s="1"/>
  <c r="S42" i="5" a="1"/>
  <c r="S42" i="5" s="1"/>
  <c r="Q79" i="5"/>
  <c r="S79" i="5" a="1"/>
  <c r="S79" i="5" s="1"/>
  <c r="Q61" i="5"/>
  <c r="S61" i="5" a="1"/>
  <c r="S61" i="5" s="1"/>
  <c r="Q186" i="5"/>
  <c r="S186" i="5" a="1"/>
  <c r="S186" i="5" s="1"/>
  <c r="Q238" i="5"/>
  <c r="S238" i="5" a="1"/>
  <c r="S238" i="5" s="1"/>
  <c r="Q251" i="5"/>
  <c r="S251" i="5" a="1"/>
  <c r="S251" i="5" s="1"/>
  <c r="Q81" i="5"/>
  <c r="S81" i="5" a="1"/>
  <c r="S81" i="5" s="1"/>
  <c r="Q24" i="5"/>
  <c r="S24" i="5" a="1"/>
  <c r="S24" i="5" s="1"/>
  <c r="Q113" i="5"/>
  <c r="S113" i="5" a="1"/>
  <c r="S113" i="5" s="1"/>
  <c r="Q106" i="5"/>
  <c r="S106" i="5" a="1"/>
  <c r="S106" i="5" s="1"/>
  <c r="Q58" i="5"/>
  <c r="S58" i="5" a="1"/>
  <c r="S58" i="5" s="1"/>
  <c r="Q230" i="5"/>
  <c r="S230" i="5" a="1"/>
  <c r="S230" i="5" s="1"/>
  <c r="Q125" i="5"/>
  <c r="S125" i="5" a="1"/>
  <c r="S125" i="5" s="1"/>
  <c r="Q65" i="5"/>
  <c r="S65" i="5" a="1"/>
  <c r="S65" i="5" s="1"/>
  <c r="Q189" i="5"/>
  <c r="S189" i="5" a="1"/>
  <c r="S189" i="5" s="1"/>
  <c r="Q206" i="5"/>
  <c r="S206" i="5" a="1"/>
  <c r="S206" i="5" s="1"/>
  <c r="Q185" i="5"/>
  <c r="S185" i="5" a="1"/>
  <c r="S185" i="5" s="1"/>
  <c r="Q226" i="5"/>
  <c r="S226" i="5" a="1"/>
  <c r="S226" i="5" s="1"/>
  <c r="Q248" i="5"/>
  <c r="S248" i="5" a="1"/>
  <c r="S248" i="5" s="1"/>
  <c r="Q78" i="5"/>
  <c r="S78" i="5" a="1"/>
  <c r="S78" i="5" s="1"/>
  <c r="Q60" i="5"/>
  <c r="S60" i="5" a="1"/>
  <c r="S60" i="5" s="1"/>
  <c r="Q21" i="5"/>
  <c r="S21" i="5" a="1"/>
  <c r="S21" i="5" s="1"/>
  <c r="Q196" i="5"/>
  <c r="S196" i="5" a="1"/>
  <c r="S196" i="5" s="1"/>
  <c r="Q112" i="5"/>
  <c r="S112" i="5" a="1"/>
  <c r="S112" i="5" s="1"/>
  <c r="Q27" i="5"/>
  <c r="S27" i="5" a="1"/>
  <c r="S27" i="5" s="1"/>
  <c r="Q127" i="5"/>
  <c r="S127" i="5" a="1"/>
  <c r="S127" i="5" s="1"/>
  <c r="Q95" i="5"/>
  <c r="S95" i="5" a="1"/>
  <c r="S95" i="5" s="1"/>
  <c r="Q73" i="5"/>
  <c r="S73" i="5" a="1"/>
  <c r="S73" i="5" s="1"/>
  <c r="Q55" i="5"/>
  <c r="S55" i="5" a="1"/>
  <c r="S55" i="5" s="1"/>
  <c r="Q152" i="5"/>
  <c r="S152" i="5" a="1"/>
  <c r="S152" i="5" s="1"/>
  <c r="Q190" i="5"/>
  <c r="S190" i="5" a="1"/>
  <c r="S190" i="5" s="1"/>
  <c r="Q227" i="5"/>
  <c r="S227" i="5" a="1"/>
  <c r="S227" i="5" s="1"/>
  <c r="Q103" i="5"/>
  <c r="S103" i="5" a="1"/>
  <c r="S103" i="5" s="1"/>
  <c r="Q59" i="5"/>
  <c r="S59" i="5" a="1"/>
  <c r="S59" i="5" s="1"/>
  <c r="Q100" i="5"/>
  <c r="S100" i="5" a="1"/>
  <c r="S100" i="5" s="1"/>
  <c r="Q203" i="5"/>
  <c r="S203" i="5" a="1"/>
  <c r="S203" i="5" s="1"/>
  <c r="Q88" i="5"/>
  <c r="S88" i="5" a="1"/>
  <c r="S88" i="5" s="1"/>
  <c r="Q255" i="5"/>
  <c r="S255" i="5" a="1"/>
  <c r="S255" i="5" s="1"/>
  <c r="Q217" i="5"/>
  <c r="S217" i="5" a="1"/>
  <c r="S217" i="5" s="1"/>
  <c r="Q245" i="5"/>
  <c r="S245" i="5" a="1"/>
  <c r="S245" i="5" s="1"/>
  <c r="Q187" i="5"/>
  <c r="S187" i="5" a="1"/>
  <c r="S187" i="5" s="1"/>
  <c r="Q126" i="5"/>
  <c r="S126" i="5" a="1"/>
  <c r="S126" i="5" s="1"/>
  <c r="Q99" i="5"/>
  <c r="S99" i="5" a="1"/>
  <c r="S99" i="5" s="1"/>
  <c r="Q75" i="5"/>
  <c r="S75" i="5" a="1"/>
  <c r="S75" i="5" s="1"/>
  <c r="Q57" i="5"/>
  <c r="S57" i="5" a="1"/>
  <c r="S57" i="5" s="1"/>
  <c r="Q18" i="5"/>
  <c r="S18" i="5" a="1"/>
  <c r="S18" i="5" s="1"/>
  <c r="S104" i="5" a="1"/>
  <c r="S104" i="5" s="1"/>
  <c r="S86" i="5" a="1"/>
  <c r="S86" i="5" s="1"/>
  <c r="S101" i="5" a="1"/>
  <c r="S101" i="5" s="1"/>
  <c r="Q193" i="5"/>
  <c r="S193" i="5" a="1"/>
  <c r="S193" i="5" s="1"/>
  <c r="S105" i="5" a="1"/>
  <c r="S105" i="5" s="1"/>
  <c r="Q13" i="5"/>
  <c r="S13" i="5" a="1"/>
  <c r="S13" i="5" s="1"/>
  <c r="Q124" i="5"/>
  <c r="S124" i="5" a="1"/>
  <c r="S124" i="5" s="1"/>
  <c r="Q90" i="5"/>
  <c r="S90" i="5" a="1"/>
  <c r="S90" i="5" s="1"/>
  <c r="Q70" i="5"/>
  <c r="S70" i="5" a="1"/>
  <c r="S70" i="5" s="1"/>
  <c r="Q52" i="5"/>
  <c r="S52" i="5" a="1"/>
  <c r="S52" i="5" s="1"/>
  <c r="Q147" i="5"/>
  <c r="S147" i="5" a="1"/>
  <c r="S147" i="5" s="1"/>
  <c r="Q17" i="5"/>
  <c r="S17" i="5" a="1"/>
  <c r="S17" i="5" s="1"/>
  <c r="Q194" i="5"/>
  <c r="S194" i="5" a="1"/>
  <c r="S194" i="5" s="1"/>
  <c r="Q145" i="5"/>
  <c r="S145" i="5" a="1"/>
  <c r="S145" i="5" s="1"/>
  <c r="Q102" i="5"/>
  <c r="S102" i="5" a="1"/>
  <c r="S102" i="5" s="1"/>
  <c r="Q120" i="5"/>
  <c r="S120" i="5" a="1"/>
  <c r="S120" i="5" s="1"/>
  <c r="Q224" i="5"/>
  <c r="S224" i="5" a="1"/>
  <c r="S224" i="5" s="1"/>
  <c r="Q53" i="5"/>
  <c r="S53" i="5" a="1"/>
  <c r="S53" i="5" s="1"/>
  <c r="Q38" i="5"/>
  <c r="S38" i="5" a="1"/>
  <c r="S38" i="5" s="1"/>
  <c r="Q37" i="5"/>
  <c r="S37" i="5" a="1"/>
  <c r="S37" i="5" s="1"/>
  <c r="Q192" i="5"/>
  <c r="S192" i="5" a="1"/>
  <c r="S192" i="5" s="1"/>
  <c r="Q249" i="5"/>
  <c r="S249" i="5" a="1"/>
  <c r="S249" i="5" s="1"/>
  <c r="Q250" i="5"/>
  <c r="S250" i="5" a="1"/>
  <c r="S250" i="5" s="1"/>
  <c r="Q214" i="5"/>
  <c r="S214" i="5" a="1"/>
  <c r="S214" i="5" s="1"/>
  <c r="S115" i="5" a="1"/>
  <c r="S115" i="5" s="1"/>
  <c r="Q242" i="5"/>
  <c r="S242" i="5" a="1"/>
  <c r="S242" i="5" s="1"/>
  <c r="Q156" i="5"/>
  <c r="S156" i="5" a="1"/>
  <c r="S156" i="5" s="1"/>
  <c r="Q135" i="5"/>
  <c r="S135" i="5" a="1"/>
  <c r="S135" i="5" s="1"/>
  <c r="Q123" i="5"/>
  <c r="S123" i="5" a="1"/>
  <c r="S123" i="5" s="1"/>
  <c r="Q94" i="5"/>
  <c r="S94" i="5" a="1"/>
  <c r="S94" i="5" s="1"/>
  <c r="Q72" i="5"/>
  <c r="S72" i="5" a="1"/>
  <c r="S72" i="5" s="1"/>
  <c r="Q54" i="5"/>
  <c r="S54" i="5" a="1"/>
  <c r="S54" i="5" s="1"/>
  <c r="Q220" i="5"/>
  <c r="S220" i="5" a="1"/>
  <c r="S220" i="5" s="1"/>
  <c r="Q121" i="5"/>
  <c r="S121" i="5" a="1"/>
  <c r="S121" i="5" s="1"/>
  <c r="Q117" i="5"/>
  <c r="S117" i="5" a="1"/>
  <c r="S117" i="5" s="1"/>
  <c r="Q143" i="5"/>
  <c r="S143" i="5" a="1"/>
  <c r="S143" i="5" s="1"/>
  <c r="Q119" i="5"/>
  <c r="S119" i="5" a="1"/>
  <c r="S119" i="5" s="1"/>
  <c r="Q85" i="5"/>
  <c r="S85" i="5" a="1"/>
  <c r="S85" i="5" s="1"/>
  <c r="Q67" i="5"/>
  <c r="S67" i="5" a="1"/>
  <c r="S67" i="5" s="1"/>
  <c r="Q49" i="5"/>
  <c r="S49" i="5" a="1"/>
  <c r="S49" i="5" s="1"/>
  <c r="S171" i="5" a="1"/>
  <c r="S171" i="5" s="1"/>
  <c r="Q233" i="5"/>
  <c r="S233" i="5" a="1"/>
  <c r="S233" i="5" s="1"/>
  <c r="Q71" i="5"/>
  <c r="S71" i="5" a="1"/>
  <c r="S71" i="5" s="1"/>
  <c r="Q209" i="5"/>
  <c r="S209" i="5" a="1"/>
  <c r="S209" i="5" s="1"/>
  <c r="S44" i="5" a="1"/>
  <c r="S44" i="5" s="1"/>
  <c r="Q199" i="5"/>
  <c r="S199" i="5" a="1"/>
  <c r="S199" i="5" s="1"/>
  <c r="Q76" i="5"/>
  <c r="S76" i="5" a="1"/>
  <c r="S76" i="5" s="1"/>
  <c r="Q266" i="5" a="1"/>
  <c r="Q266" i="5" s="1"/>
  <c r="Q39" i="5"/>
  <c r="S39" i="5" a="1"/>
  <c r="S39" i="5" s="1"/>
  <c r="Q191" i="5"/>
  <c r="S191" i="5" a="1"/>
  <c r="S191" i="5" s="1"/>
  <c r="Q83" i="5"/>
  <c r="S83" i="5" a="1"/>
  <c r="S83" i="5" s="1"/>
  <c r="Q47" i="5"/>
  <c r="S47" i="5" a="1"/>
  <c r="S47" i="5" s="1"/>
  <c r="S33" i="5" a="1"/>
  <c r="S33" i="5" s="1"/>
  <c r="Q200" i="5"/>
  <c r="S200" i="5" a="1"/>
  <c r="S200" i="5" s="1"/>
  <c r="Q29" i="5"/>
  <c r="S29" i="5" a="1"/>
  <c r="S29" i="5" s="1"/>
  <c r="Q258" i="5"/>
  <c r="S258" i="5" a="1"/>
  <c r="S258" i="5" s="1"/>
  <c r="Q246" i="5"/>
  <c r="S246" i="5" a="1"/>
  <c r="S246" i="5" s="1"/>
  <c r="Q257" i="5"/>
  <c r="S257" i="5" a="1"/>
  <c r="S257" i="5" s="1"/>
  <c r="Q153" i="5"/>
  <c r="S153" i="5" a="1"/>
  <c r="S153" i="5" s="1"/>
  <c r="Q118" i="5"/>
  <c r="S118" i="5" a="1"/>
  <c r="S118" i="5" s="1"/>
  <c r="Q89" i="5"/>
  <c r="S89" i="5" a="1"/>
  <c r="S89" i="5" s="1"/>
  <c r="Q69" i="5"/>
  <c r="S69" i="5" a="1"/>
  <c r="S69" i="5" s="1"/>
  <c r="Q51" i="5"/>
  <c r="S51" i="5" a="1"/>
  <c r="S51" i="5" s="1"/>
  <c r="S96" i="5" a="1"/>
  <c r="S96" i="5" s="1"/>
  <c r="S15" i="5" a="1"/>
  <c r="S15" i="5" s="1"/>
  <c r="Q205" i="5"/>
  <c r="S205" i="5" a="1"/>
  <c r="S205" i="5" s="1"/>
  <c r="Q97" i="5"/>
  <c r="S97" i="5" a="1"/>
  <c r="S97" i="5" s="1"/>
  <c r="Q62" i="5"/>
  <c r="S62" i="5" a="1"/>
  <c r="S62" i="5" s="1"/>
  <c r="Q138" i="5"/>
  <c r="S138" i="5" a="1"/>
  <c r="S138" i="5" s="1"/>
  <c r="Q82" i="5"/>
  <c r="S82" i="5" a="1"/>
  <c r="S82" i="5" s="1"/>
  <c r="Q64" i="5"/>
  <c r="S64" i="5" a="1"/>
  <c r="S64" i="5" s="1"/>
  <c r="S45" i="5" a="1"/>
  <c r="S45" i="5" s="1"/>
  <c r="Q244" i="5"/>
  <c r="S244" i="5" a="1"/>
  <c r="S244" i="5" s="1"/>
  <c r="B9" i="9"/>
  <c r="CK928" i="3" a="1"/>
  <c r="CK928" i="3" s="1"/>
  <c r="CL928" i="3" a="1"/>
  <c r="CL928" i="3" s="1"/>
  <c r="CQ928" i="3" a="1"/>
  <c r="CQ928" i="3" s="1"/>
  <c r="Q267" i="5" a="1"/>
  <c r="Q267" i="5" s="1"/>
  <c r="T266" i="5" a="1"/>
  <c r="T266" i="5" s="1"/>
  <c r="CL927" i="3" a="1"/>
  <c r="CL927" i="3" s="1"/>
  <c r="CK927" i="3" a="1"/>
  <c r="CK927" i="3" s="1"/>
  <c r="CM927" i="3" a="1"/>
  <c r="CM927" i="3" s="1"/>
  <c r="CQ927" i="3" a="1"/>
  <c r="CQ927" i="3" s="1"/>
  <c r="Q268" i="5" a="1"/>
  <c r="Q268" i="5" s="1"/>
  <c r="CM928" i="3" a="1"/>
  <c r="CM928" i="3" s="1"/>
  <c r="T267" i="5" a="1"/>
  <c r="T267" i="5" s="1"/>
  <c r="T268" i="5" a="1"/>
  <c r="T268" i="5" s="1"/>
  <c r="CM175" i="3" a="1"/>
  <c r="CM175" i="3" s="1"/>
  <c r="CM4" i="3" a="1"/>
  <c r="CM4" i="3" s="1"/>
  <c r="AA81" i="5" a="1"/>
  <c r="AA81" i="5" s="1"/>
  <c r="CN922" i="3" a="1"/>
  <c r="CN922" i="3" s="1"/>
  <c r="CN918" i="3" a="1"/>
  <c r="CN918" i="3" s="1"/>
  <c r="CN913" i="3" a="1"/>
  <c r="CN913" i="3" s="1"/>
  <c r="CN909" i="3" a="1"/>
  <c r="CN909" i="3" s="1"/>
  <c r="CN904" i="3" a="1"/>
  <c r="CN904" i="3" s="1"/>
  <c r="CN900" i="3" a="1"/>
  <c r="CN900" i="3" s="1"/>
  <c r="CN917" i="3" a="1"/>
  <c r="CN917" i="3" s="1"/>
  <c r="CN908" i="3" a="1"/>
  <c r="CN908" i="3" s="1"/>
  <c r="CN899" i="3" a="1"/>
  <c r="CN899" i="3" s="1"/>
  <c r="CN896" i="3" a="1"/>
  <c r="CN896" i="3" s="1"/>
  <c r="CN921" i="3" a="1"/>
  <c r="CN921" i="3" s="1"/>
  <c r="CN916" i="3" a="1"/>
  <c r="CN916" i="3" s="1"/>
  <c r="CN912" i="3" a="1"/>
  <c r="CN912" i="3" s="1"/>
  <c r="CN907" i="3" a="1"/>
  <c r="CN907" i="3" s="1"/>
  <c r="CN903" i="3" a="1"/>
  <c r="CN903" i="3" s="1"/>
  <c r="CN898" i="3" a="1"/>
  <c r="CN898" i="3" s="1"/>
  <c r="CN914" i="3" a="1"/>
  <c r="CN914" i="3" s="1"/>
  <c r="CN905" i="3" a="1"/>
  <c r="CN905" i="3" s="1"/>
  <c r="CN919" i="3" a="1"/>
  <c r="CN919" i="3" s="1"/>
  <c r="CN910" i="3" a="1"/>
  <c r="CN910" i="3" s="1"/>
  <c r="CN901" i="3" a="1"/>
  <c r="CN901" i="3" s="1"/>
  <c r="CN895" i="3" a="1"/>
  <c r="CN895" i="3" s="1"/>
  <c r="CN890" i="3" a="1"/>
  <c r="CN890" i="3" s="1"/>
  <c r="CN886" i="3" a="1"/>
  <c r="CN886" i="3" s="1"/>
  <c r="CN884" i="3" a="1"/>
  <c r="CN884" i="3" s="1"/>
  <c r="CN915" i="3" a="1"/>
  <c r="CN915" i="3" s="1"/>
  <c r="CN906" i="3" a="1"/>
  <c r="CN906" i="3" s="1"/>
  <c r="CN894" i="3" a="1"/>
  <c r="CN894" i="3" s="1"/>
  <c r="CN893" i="3" a="1"/>
  <c r="CN893" i="3" s="1"/>
  <c r="CN889" i="3" a="1"/>
  <c r="CN889" i="3" s="1"/>
  <c r="CN885" i="3" a="1"/>
  <c r="CN885" i="3" s="1"/>
  <c r="CN897" i="3" a="1"/>
  <c r="CN897" i="3" s="1"/>
  <c r="CN888" i="3" a="1"/>
  <c r="CN888" i="3" s="1"/>
  <c r="CN920" i="3" a="1"/>
  <c r="CN920" i="3" s="1"/>
  <c r="CN911" i="3" a="1"/>
  <c r="CN911" i="3" s="1"/>
  <c r="CN902" i="3" a="1"/>
  <c r="CN902" i="3" s="1"/>
  <c r="CN891" i="3" a="1"/>
  <c r="CN891" i="3" s="1"/>
  <c r="CN882" i="3" a="1"/>
  <c r="CN882" i="3" s="1"/>
  <c r="CN873" i="3" a="1"/>
  <c r="CN873" i="3" s="1"/>
  <c r="CN881" i="3" a="1"/>
  <c r="CN881" i="3" s="1"/>
  <c r="CN877" i="3" a="1"/>
  <c r="CN877" i="3" s="1"/>
  <c r="CN872" i="3" a="1"/>
  <c r="CN872" i="3" s="1"/>
  <c r="CN892" i="3" a="1"/>
  <c r="CN892" i="3" s="1"/>
  <c r="CN876" i="3" a="1"/>
  <c r="CN876" i="3" s="1"/>
  <c r="CN887" i="3" a="1"/>
  <c r="CN887" i="3" s="1"/>
  <c r="CN880" i="3" a="1"/>
  <c r="CN880" i="3" s="1"/>
  <c r="CN875" i="3" a="1"/>
  <c r="CN875" i="3" s="1"/>
  <c r="CN883" i="3" a="1"/>
  <c r="CN883" i="3" s="1"/>
  <c r="CN878" i="3" a="1"/>
  <c r="CN878" i="3" s="1"/>
  <c r="CN874" i="3" a="1"/>
  <c r="CN874" i="3" s="1"/>
  <c r="CN866" i="3" a="1"/>
  <c r="CN866" i="3" s="1"/>
  <c r="CN861" i="3" a="1"/>
  <c r="CN861" i="3" s="1"/>
  <c r="CN857" i="3" a="1"/>
  <c r="CN857" i="3" s="1"/>
  <c r="CN852" i="3" a="1"/>
  <c r="CN852" i="3" s="1"/>
  <c r="CN848" i="3" a="1"/>
  <c r="CN848" i="3" s="1"/>
  <c r="CN843" i="3" a="1"/>
  <c r="CN843" i="3" s="1"/>
  <c r="CN839" i="3" a="1"/>
  <c r="CN839" i="3" s="1"/>
  <c r="CN865" i="3" a="1"/>
  <c r="CN865" i="3" s="1"/>
  <c r="CN856" i="3" a="1"/>
  <c r="CN856" i="3" s="1"/>
  <c r="CN847" i="3" a="1"/>
  <c r="CN847" i="3" s="1"/>
  <c r="CN838" i="3" a="1"/>
  <c r="CN838" i="3" s="1"/>
  <c r="CN870" i="3" a="1"/>
  <c r="CN870" i="3" s="1"/>
  <c r="CN869" i="3" a="1"/>
  <c r="CN869" i="3" s="1"/>
  <c r="CN864" i="3" a="1"/>
  <c r="CN864" i="3" s="1"/>
  <c r="CN860" i="3" a="1"/>
  <c r="CN860" i="3" s="1"/>
  <c r="CN855" i="3" a="1"/>
  <c r="CN855" i="3" s="1"/>
  <c r="CN851" i="3" a="1"/>
  <c r="CN851" i="3" s="1"/>
  <c r="CN846" i="3" a="1"/>
  <c r="CN846" i="3" s="1"/>
  <c r="CN842" i="3" a="1"/>
  <c r="CN842" i="3" s="1"/>
  <c r="CN837" i="3" a="1"/>
  <c r="CN837" i="3" s="1"/>
  <c r="CN833" i="3" a="1"/>
  <c r="CN833" i="3" s="1"/>
  <c r="CN879" i="3" a="1"/>
  <c r="CN879" i="3" s="1"/>
  <c r="CN871" i="3" a="1"/>
  <c r="CN871" i="3" s="1"/>
  <c r="CN868" i="3" a="1"/>
  <c r="CN868" i="3" s="1"/>
  <c r="CN859" i="3" a="1"/>
  <c r="CN859" i="3" s="1"/>
  <c r="CN850" i="3" a="1"/>
  <c r="CN850" i="3" s="1"/>
  <c r="CN862" i="3" a="1"/>
  <c r="CN862" i="3" s="1"/>
  <c r="CN853" i="3" a="1"/>
  <c r="CN853" i="3" s="1"/>
  <c r="CN844" i="3" a="1"/>
  <c r="CN844" i="3" s="1"/>
  <c r="CN845" i="3" a="1"/>
  <c r="CN845" i="3" s="1"/>
  <c r="CN840" i="3" a="1"/>
  <c r="CN840" i="3" s="1"/>
  <c r="CN832" i="3" a="1"/>
  <c r="CN832" i="3" s="1"/>
  <c r="CN831" i="3" a="1"/>
  <c r="CN831" i="3" s="1"/>
  <c r="CN827" i="3" a="1"/>
  <c r="CN827" i="3" s="1"/>
  <c r="CN822" i="3" a="1"/>
  <c r="CN822" i="3" s="1"/>
  <c r="CN819" i="3" a="1"/>
  <c r="CN819" i="3" s="1"/>
  <c r="CN863" i="3" a="1"/>
  <c r="CN863" i="3" s="1"/>
  <c r="CN854" i="3" a="1"/>
  <c r="CN854" i="3" s="1"/>
  <c r="CN826" i="3" a="1"/>
  <c r="CN826" i="3" s="1"/>
  <c r="CN834" i="3" a="1"/>
  <c r="CN834" i="3" s="1"/>
  <c r="CN830" i="3" a="1"/>
  <c r="CN830" i="3" s="1"/>
  <c r="CN825" i="3" a="1"/>
  <c r="CN825" i="3" s="1"/>
  <c r="CN821" i="3" a="1"/>
  <c r="CN821" i="3" s="1"/>
  <c r="CN841" i="3" a="1"/>
  <c r="CN841" i="3" s="1"/>
  <c r="CN835" i="3" a="1"/>
  <c r="CN835" i="3" s="1"/>
  <c r="CN829" i="3" a="1"/>
  <c r="CN829" i="3" s="1"/>
  <c r="CN849" i="3" a="1"/>
  <c r="CN849" i="3" s="1"/>
  <c r="CN836" i="3" a="1"/>
  <c r="CN836" i="3" s="1"/>
  <c r="CN867" i="3" a="1"/>
  <c r="CN867" i="3" s="1"/>
  <c r="CN858" i="3" a="1"/>
  <c r="CN858" i="3" s="1"/>
  <c r="CN815" i="3" a="1"/>
  <c r="CN815" i="3" s="1"/>
  <c r="CN806" i="3" a="1"/>
  <c r="CN806" i="3" s="1"/>
  <c r="CN797" i="3" a="1"/>
  <c r="CN797" i="3" s="1"/>
  <c r="CN788" i="3" a="1"/>
  <c r="CN788" i="3" s="1"/>
  <c r="CN828" i="3" a="1"/>
  <c r="CN828" i="3" s="1"/>
  <c r="CN824" i="3" a="1"/>
  <c r="CN824" i="3" s="1"/>
  <c r="CN814" i="3" a="1"/>
  <c r="CN814" i="3" s="1"/>
  <c r="CN810" i="3" a="1"/>
  <c r="CN810" i="3" s="1"/>
  <c r="CN805" i="3" a="1"/>
  <c r="CN805" i="3" s="1"/>
  <c r="CN801" i="3" a="1"/>
  <c r="CN801" i="3" s="1"/>
  <c r="CN796" i="3" a="1"/>
  <c r="CN796" i="3" s="1"/>
  <c r="CN792" i="3" a="1"/>
  <c r="CN792" i="3" s="1"/>
  <c r="CN787" i="3" a="1"/>
  <c r="CN787" i="3" s="1"/>
  <c r="CN783" i="3" a="1"/>
  <c r="CN783" i="3" s="1"/>
  <c r="CN823" i="3" a="1"/>
  <c r="CN823" i="3" s="1"/>
  <c r="CN818" i="3" a="1"/>
  <c r="CN818" i="3" s="1"/>
  <c r="CN809" i="3" a="1"/>
  <c r="CN809" i="3" s="1"/>
  <c r="CN800" i="3" a="1"/>
  <c r="CN800" i="3" s="1"/>
  <c r="CN791" i="3" a="1"/>
  <c r="CN791" i="3" s="1"/>
  <c r="CN820" i="3" a="1"/>
  <c r="CN820" i="3" s="1"/>
  <c r="CN817" i="3" a="1"/>
  <c r="CN817" i="3" s="1"/>
  <c r="CN813" i="3" a="1"/>
  <c r="CN813" i="3" s="1"/>
  <c r="CN808" i="3" a="1"/>
  <c r="CN808" i="3" s="1"/>
  <c r="CN804" i="3" a="1"/>
  <c r="CN804" i="3" s="1"/>
  <c r="CN799" i="3" a="1"/>
  <c r="CN799" i="3" s="1"/>
  <c r="CN795" i="3" a="1"/>
  <c r="CN795" i="3" s="1"/>
  <c r="CN790" i="3" a="1"/>
  <c r="CN790" i="3" s="1"/>
  <c r="CN786" i="3" a="1"/>
  <c r="CN786" i="3" s="1"/>
  <c r="CN812" i="3" a="1"/>
  <c r="CN812" i="3" s="1"/>
  <c r="CN803" i="3" a="1"/>
  <c r="CN803" i="3" s="1"/>
  <c r="CN816" i="3" a="1"/>
  <c r="CN816" i="3" s="1"/>
  <c r="CN811" i="3" a="1"/>
  <c r="CN811" i="3" s="1"/>
  <c r="CN807" i="3" a="1"/>
  <c r="CN807" i="3" s="1"/>
  <c r="CN802" i="3" a="1"/>
  <c r="CN802" i="3" s="1"/>
  <c r="CN798" i="3" a="1"/>
  <c r="CN798" i="3" s="1"/>
  <c r="CN793" i="3" a="1"/>
  <c r="CN793" i="3" s="1"/>
  <c r="CN789" i="3" a="1"/>
  <c r="CN789" i="3" s="1"/>
  <c r="CN784" i="3" a="1"/>
  <c r="CN784" i="3" s="1"/>
  <c r="CN780" i="3" a="1"/>
  <c r="CN780" i="3" s="1"/>
  <c r="CN770" i="3" a="1"/>
  <c r="CN770" i="3" s="1"/>
  <c r="CN761" i="3" a="1"/>
  <c r="CN761" i="3" s="1"/>
  <c r="CN752" i="3" a="1"/>
  <c r="CN752" i="3" s="1"/>
  <c r="CN743" i="3" a="1"/>
  <c r="CN743" i="3" s="1"/>
  <c r="CN734" i="3" a="1"/>
  <c r="CN734" i="3" s="1"/>
  <c r="CN725" i="3" a="1"/>
  <c r="CN725" i="3" s="1"/>
  <c r="CN782" i="3" a="1"/>
  <c r="CN782" i="3" s="1"/>
  <c r="CN774" i="3" a="1"/>
  <c r="CN774" i="3" s="1"/>
  <c r="CN769" i="3" a="1"/>
  <c r="CN769" i="3" s="1"/>
  <c r="CN765" i="3" a="1"/>
  <c r="CN765" i="3" s="1"/>
  <c r="CN760" i="3" a="1"/>
  <c r="CN760" i="3" s="1"/>
  <c r="CN756" i="3" a="1"/>
  <c r="CN756" i="3" s="1"/>
  <c r="CN751" i="3" a="1"/>
  <c r="CN751" i="3" s="1"/>
  <c r="CN747" i="3" a="1"/>
  <c r="CN747" i="3" s="1"/>
  <c r="CN742" i="3" a="1"/>
  <c r="CN742" i="3" s="1"/>
  <c r="CN738" i="3" a="1"/>
  <c r="CN738" i="3" s="1"/>
  <c r="CN733" i="3" a="1"/>
  <c r="CN733" i="3" s="1"/>
  <c r="CN729" i="3" a="1"/>
  <c r="CN729" i="3" s="1"/>
  <c r="CN724" i="3" a="1"/>
  <c r="CN724" i="3" s="1"/>
  <c r="CN779" i="3" a="1"/>
  <c r="CN779" i="3" s="1"/>
  <c r="CN778" i="3" a="1"/>
  <c r="CN778" i="3" s="1"/>
  <c r="CN773" i="3" a="1"/>
  <c r="CN773" i="3" s="1"/>
  <c r="CN764" i="3" a="1"/>
  <c r="CN764" i="3" s="1"/>
  <c r="CN755" i="3" a="1"/>
  <c r="CN755" i="3" s="1"/>
  <c r="CN746" i="3" a="1"/>
  <c r="CN746" i="3" s="1"/>
  <c r="CN737" i="3" a="1"/>
  <c r="CN737" i="3" s="1"/>
  <c r="CN728" i="3" a="1"/>
  <c r="CN728" i="3" s="1"/>
  <c r="CN785" i="3" a="1"/>
  <c r="CN785" i="3" s="1"/>
  <c r="CN777" i="3" a="1"/>
  <c r="CN777" i="3" s="1"/>
  <c r="CN772" i="3" a="1"/>
  <c r="CN772" i="3" s="1"/>
  <c r="CN768" i="3" a="1"/>
  <c r="CN768" i="3" s="1"/>
  <c r="CN763" i="3" a="1"/>
  <c r="CN763" i="3" s="1"/>
  <c r="CN759" i="3" a="1"/>
  <c r="CN759" i="3" s="1"/>
  <c r="CN754" i="3" a="1"/>
  <c r="CN754" i="3" s="1"/>
  <c r="CN750" i="3" a="1"/>
  <c r="CN750" i="3" s="1"/>
  <c r="CN745" i="3" a="1"/>
  <c r="CN745" i="3" s="1"/>
  <c r="CN741" i="3" a="1"/>
  <c r="CN741" i="3" s="1"/>
  <c r="CN736" i="3" a="1"/>
  <c r="CN736" i="3" s="1"/>
  <c r="CN732" i="3" a="1"/>
  <c r="CN732" i="3" s="1"/>
  <c r="CN727" i="3" a="1"/>
  <c r="CN727" i="3" s="1"/>
  <c r="CN723" i="3" a="1"/>
  <c r="CN723" i="3" s="1"/>
  <c r="CN718" i="3" a="1"/>
  <c r="CN718" i="3" s="1"/>
  <c r="CN714" i="3" a="1"/>
  <c r="CN714" i="3" s="1"/>
  <c r="CN709" i="3" a="1"/>
  <c r="CN709" i="3" s="1"/>
  <c r="CN781" i="3" a="1"/>
  <c r="CN781" i="3" s="1"/>
  <c r="CN776" i="3" a="1"/>
  <c r="CN776" i="3" s="1"/>
  <c r="CN767" i="3" a="1"/>
  <c r="CN767" i="3" s="1"/>
  <c r="CN758" i="3" a="1"/>
  <c r="CN758" i="3" s="1"/>
  <c r="CN749" i="3" a="1"/>
  <c r="CN749" i="3" s="1"/>
  <c r="CN794" i="3" a="1"/>
  <c r="CN794" i="3" s="1"/>
  <c r="CN775" i="3" a="1"/>
  <c r="CN775" i="3" s="1"/>
  <c r="CN771" i="3" a="1"/>
  <c r="CN771" i="3" s="1"/>
  <c r="CN766" i="3" a="1"/>
  <c r="CN766" i="3" s="1"/>
  <c r="CN762" i="3" a="1"/>
  <c r="CN762" i="3" s="1"/>
  <c r="CN757" i="3" a="1"/>
  <c r="CN757" i="3" s="1"/>
  <c r="CN753" i="3" a="1"/>
  <c r="CN753" i="3" s="1"/>
  <c r="CN748" i="3" a="1"/>
  <c r="CN748" i="3" s="1"/>
  <c r="CN744" i="3" a="1"/>
  <c r="CN744" i="3" s="1"/>
  <c r="CN739" i="3" a="1"/>
  <c r="CN739" i="3" s="1"/>
  <c r="CN735" i="3" a="1"/>
  <c r="CN735" i="3" s="1"/>
  <c r="CN730" i="3" a="1"/>
  <c r="CN730" i="3" s="1"/>
  <c r="CN726" i="3" a="1"/>
  <c r="CN726" i="3" s="1"/>
  <c r="CN721" i="3" a="1"/>
  <c r="CN721" i="3" s="1"/>
  <c r="CN717" i="3" a="1"/>
  <c r="CN717" i="3" s="1"/>
  <c r="CN722" i="3" a="1"/>
  <c r="CN722" i="3" s="1"/>
  <c r="CN712" i="3" a="1"/>
  <c r="CN712" i="3" s="1"/>
  <c r="CN711" i="3" a="1"/>
  <c r="CN711" i="3" s="1"/>
  <c r="CN710" i="3" a="1"/>
  <c r="CN710" i="3" s="1"/>
  <c r="CN707" i="3" a="1"/>
  <c r="CN707" i="3" s="1"/>
  <c r="CN719" i="3" a="1"/>
  <c r="CN719" i="3" s="1"/>
  <c r="CN715" i="3" a="1"/>
  <c r="CN715" i="3" s="1"/>
  <c r="CN703" i="3" a="1"/>
  <c r="CN703" i="3" s="1"/>
  <c r="CN740" i="3" a="1"/>
  <c r="CN740" i="3" s="1"/>
  <c r="CN731" i="3" a="1"/>
  <c r="CN731" i="3" s="1"/>
  <c r="CN713" i="3" a="1"/>
  <c r="CN713" i="3" s="1"/>
  <c r="CN706" i="3" a="1"/>
  <c r="CN706" i="3" s="1"/>
  <c r="CN720" i="3" a="1"/>
  <c r="CN720" i="3" s="1"/>
  <c r="CN716" i="3" a="1"/>
  <c r="CN716" i="3" s="1"/>
  <c r="CN705" i="3" a="1"/>
  <c r="CN705" i="3" s="1"/>
  <c r="CN701" i="3" a="1"/>
  <c r="CN701" i="3" s="1"/>
  <c r="CN704" i="3" a="1"/>
  <c r="CN704" i="3" s="1"/>
  <c r="CN708" i="3" a="1"/>
  <c r="CN708" i="3" s="1"/>
  <c r="CN702" i="3" a="1"/>
  <c r="CN702" i="3" s="1"/>
  <c r="CN697" i="3" a="1"/>
  <c r="CN697" i="3" s="1"/>
  <c r="CN688" i="3" a="1"/>
  <c r="CN688" i="3" s="1"/>
  <c r="CN696" i="3" a="1"/>
  <c r="CN696" i="3" s="1"/>
  <c r="CN692" i="3" a="1"/>
  <c r="CN692" i="3" s="1"/>
  <c r="CN687" i="3" a="1"/>
  <c r="CN687" i="3" s="1"/>
  <c r="CN700" i="3" a="1"/>
  <c r="CN700" i="3" s="1"/>
  <c r="CN691" i="3" a="1"/>
  <c r="CN691" i="3" s="1"/>
  <c r="CN699" i="3" a="1"/>
  <c r="CN699" i="3" s="1"/>
  <c r="CN695" i="3" a="1"/>
  <c r="CN695" i="3" s="1"/>
  <c r="CN690" i="3" a="1"/>
  <c r="CN690" i="3" s="1"/>
  <c r="CN694" i="3" a="1"/>
  <c r="CN694" i="3" s="1"/>
  <c r="CN698" i="3" a="1"/>
  <c r="CN698" i="3" s="1"/>
  <c r="CN693" i="3" a="1"/>
  <c r="CN693" i="3" s="1"/>
  <c r="CN689" i="3" a="1"/>
  <c r="CN689" i="3" s="1"/>
  <c r="CN679" i="3" a="1"/>
  <c r="CN679" i="3" s="1"/>
  <c r="CN670" i="3" a="1"/>
  <c r="CN670" i="3" s="1"/>
  <c r="CN661" i="3" a="1"/>
  <c r="CN661" i="3" s="1"/>
  <c r="CN652" i="3" a="1"/>
  <c r="CN652" i="3" s="1"/>
  <c r="CN643" i="3" a="1"/>
  <c r="CN643" i="3" s="1"/>
  <c r="CN684" i="3" a="1"/>
  <c r="CN684" i="3" s="1"/>
  <c r="CN680" i="3" a="1"/>
  <c r="CN680" i="3" s="1"/>
  <c r="CN675" i="3" a="1"/>
  <c r="CN675" i="3" s="1"/>
  <c r="CN671" i="3" a="1"/>
  <c r="CN671" i="3" s="1"/>
  <c r="CN666" i="3" a="1"/>
  <c r="CN666" i="3" s="1"/>
  <c r="CN662" i="3" a="1"/>
  <c r="CN662" i="3" s="1"/>
  <c r="CN685" i="3" a="1"/>
  <c r="CN685" i="3" s="1"/>
  <c r="CN676" i="3" a="1"/>
  <c r="CN676" i="3" s="1"/>
  <c r="CN667" i="3" a="1"/>
  <c r="CN667" i="3" s="1"/>
  <c r="CN658" i="3" a="1"/>
  <c r="CN658" i="3" s="1"/>
  <c r="CN649" i="3" a="1"/>
  <c r="CN649" i="3" s="1"/>
  <c r="CN640" i="3" a="1"/>
  <c r="CN640" i="3" s="1"/>
  <c r="CN634" i="3" a="1"/>
  <c r="CN634" i="3" s="1"/>
  <c r="CN681" i="3" a="1"/>
  <c r="CN681" i="3" s="1"/>
  <c r="CN677" i="3" a="1"/>
  <c r="CN677" i="3" s="1"/>
  <c r="CN672" i="3" a="1"/>
  <c r="CN672" i="3" s="1"/>
  <c r="CN668" i="3" a="1"/>
  <c r="CN668" i="3" s="1"/>
  <c r="CN686" i="3" a="1"/>
  <c r="CN686" i="3" s="1"/>
  <c r="CN682" i="3" a="1"/>
  <c r="CN682" i="3" s="1"/>
  <c r="CN673" i="3" a="1"/>
  <c r="CN673" i="3" s="1"/>
  <c r="CN664" i="3" a="1"/>
  <c r="CN664" i="3" s="1"/>
  <c r="CN655" i="3" a="1"/>
  <c r="CN655" i="3" s="1"/>
  <c r="CN646" i="3" a="1"/>
  <c r="CN646" i="3" s="1"/>
  <c r="CN637" i="3" a="1"/>
  <c r="CN637" i="3" s="1"/>
  <c r="CN683" i="3" a="1"/>
  <c r="CN683" i="3" s="1"/>
  <c r="CN678" i="3" a="1"/>
  <c r="CN678" i="3" s="1"/>
  <c r="CN674" i="3" a="1"/>
  <c r="CN674" i="3" s="1"/>
  <c r="CN669" i="3" a="1"/>
  <c r="CN669" i="3" s="1"/>
  <c r="CN665" i="3" a="1"/>
  <c r="CN665" i="3" s="1"/>
  <c r="CN628" i="3" a="1"/>
  <c r="CN628" i="3" s="1"/>
  <c r="CN619" i="3" a="1"/>
  <c r="CN619" i="3" s="1"/>
  <c r="CN610" i="3" a="1"/>
  <c r="CN610" i="3" s="1"/>
  <c r="CN632" i="3" a="1"/>
  <c r="CN632" i="3" s="1"/>
  <c r="CN627" i="3" a="1"/>
  <c r="CN627" i="3" s="1"/>
  <c r="CN623" i="3" a="1"/>
  <c r="CN623" i="3" s="1"/>
  <c r="CN618" i="3" a="1"/>
  <c r="CN618" i="3" s="1"/>
  <c r="CN614" i="3" a="1"/>
  <c r="CN614" i="3" s="1"/>
  <c r="CN609" i="3" a="1"/>
  <c r="CN609" i="3" s="1"/>
  <c r="CN605" i="3" a="1"/>
  <c r="CN605" i="3" s="1"/>
  <c r="CN601" i="3" a="1"/>
  <c r="CN601" i="3" s="1"/>
  <c r="AB54" i="5" s="1" a="1"/>
  <c r="AB54" i="5" s="1"/>
  <c r="CN598" i="3" a="1"/>
  <c r="CN598" i="3" s="1"/>
  <c r="CN663" i="3" a="1"/>
  <c r="CN663" i="3" s="1"/>
  <c r="CN631" i="3" a="1"/>
  <c r="CN631" i="3" s="1"/>
  <c r="CN622" i="3" a="1"/>
  <c r="CN622" i="3" s="1"/>
  <c r="CN613" i="3" a="1"/>
  <c r="CN613" i="3" s="1"/>
  <c r="CN659" i="3" a="1"/>
  <c r="CN659" i="3" s="1"/>
  <c r="CN656" i="3" a="1"/>
  <c r="CN656" i="3" s="1"/>
  <c r="CN653" i="3" a="1"/>
  <c r="CN653" i="3" s="1"/>
  <c r="CN650" i="3" a="1"/>
  <c r="CN650" i="3" s="1"/>
  <c r="CN647" i="3" a="1"/>
  <c r="CN647" i="3" s="1"/>
  <c r="CN644" i="3" a="1"/>
  <c r="CN644" i="3" s="1"/>
  <c r="CN641" i="3" a="1"/>
  <c r="CN641" i="3" s="1"/>
  <c r="CN638" i="3" a="1"/>
  <c r="CN638" i="3" s="1"/>
  <c r="CN635" i="3" a="1"/>
  <c r="CN635" i="3" s="1"/>
  <c r="CN630" i="3" a="1"/>
  <c r="CN630" i="3" s="1"/>
  <c r="CN626" i="3" a="1"/>
  <c r="CN626" i="3" s="1"/>
  <c r="CN621" i="3" a="1"/>
  <c r="CN621" i="3" s="1"/>
  <c r="CN617" i="3" a="1"/>
  <c r="CN617" i="3" s="1"/>
  <c r="CN612" i="3" a="1"/>
  <c r="CN612" i="3" s="1"/>
  <c r="CN660" i="3" a="1"/>
  <c r="CN660" i="3" s="1"/>
  <c r="CN633" i="3" a="1"/>
  <c r="CN633" i="3" s="1"/>
  <c r="CN629" i="3" a="1"/>
  <c r="CN629" i="3" s="1"/>
  <c r="CN624" i="3" a="1"/>
  <c r="CN624" i="3" s="1"/>
  <c r="CN620" i="3" a="1"/>
  <c r="CN620" i="3" s="1"/>
  <c r="CN615" i="3" a="1"/>
  <c r="CN615" i="3" s="1"/>
  <c r="CN611" i="3" a="1"/>
  <c r="CN611" i="3" s="1"/>
  <c r="CN606" i="3" a="1"/>
  <c r="CN606" i="3" s="1"/>
  <c r="CN625" i="3" a="1"/>
  <c r="CN625" i="3" s="1"/>
  <c r="CN603" i="3" a="1"/>
  <c r="CN603" i="3" s="1"/>
  <c r="CN595" i="3" a="1"/>
  <c r="CN595" i="3" s="1"/>
  <c r="CN591" i="3" a="1"/>
  <c r="CN591" i="3" s="1"/>
  <c r="CN586" i="3" a="1"/>
  <c r="CN586" i="3" s="1"/>
  <c r="CN582" i="3" a="1"/>
  <c r="CN582" i="3" s="1"/>
  <c r="CN577" i="3" a="1"/>
  <c r="CN577" i="3" s="1"/>
  <c r="CN573" i="3" a="1"/>
  <c r="CN573" i="3" s="1"/>
  <c r="CN590" i="3" a="1"/>
  <c r="CN590" i="3" s="1"/>
  <c r="CN581" i="3" a="1"/>
  <c r="CN581" i="3" s="1"/>
  <c r="CN572" i="3" a="1"/>
  <c r="CN572" i="3" s="1"/>
  <c r="CN654" i="3" a="1"/>
  <c r="CN654" i="3" s="1"/>
  <c r="CN648" i="3" a="1"/>
  <c r="CN648" i="3" s="1"/>
  <c r="CN642" i="3" a="1"/>
  <c r="CN642" i="3" s="1"/>
  <c r="CN636" i="3" a="1"/>
  <c r="CN636" i="3" s="1"/>
  <c r="CN599" i="3" a="1"/>
  <c r="CN599" i="3" s="1"/>
  <c r="CN594" i="3" a="1"/>
  <c r="CN594" i="3" s="1"/>
  <c r="CN589" i="3" a="1"/>
  <c r="CN589" i="3" s="1"/>
  <c r="CN585" i="3" a="1"/>
  <c r="CN585" i="3" s="1"/>
  <c r="CN580" i="3" a="1"/>
  <c r="CN580" i="3" s="1"/>
  <c r="CN608" i="3" a="1"/>
  <c r="CN608" i="3" s="1"/>
  <c r="CN604" i="3" a="1"/>
  <c r="CN604" i="3" s="1"/>
  <c r="CN593" i="3" a="1"/>
  <c r="CN593" i="3" s="1"/>
  <c r="CN584" i="3" a="1"/>
  <c r="CN584" i="3" s="1"/>
  <c r="CN575" i="3" a="1"/>
  <c r="CN575" i="3" s="1"/>
  <c r="CN657" i="3" a="1"/>
  <c r="CN657" i="3" s="1"/>
  <c r="CN651" i="3" a="1"/>
  <c r="CN651" i="3" s="1"/>
  <c r="CN645" i="3" a="1"/>
  <c r="CN645" i="3" s="1"/>
  <c r="CN639" i="3" a="1"/>
  <c r="CN639" i="3" s="1"/>
  <c r="CN607" i="3" a="1"/>
  <c r="CN607" i="3" s="1"/>
  <c r="CN596" i="3" a="1"/>
  <c r="CN596" i="3" s="1"/>
  <c r="CN587" i="3" a="1"/>
  <c r="CN587" i="3" s="1"/>
  <c r="CN578" i="3" a="1"/>
  <c r="CN578" i="3" s="1"/>
  <c r="CN602" i="3" a="1"/>
  <c r="CN602" i="3" s="1"/>
  <c r="CN592" i="3" a="1"/>
  <c r="CN592" i="3" s="1"/>
  <c r="CN583" i="3" a="1"/>
  <c r="CN583" i="3" s="1"/>
  <c r="CN568" i="3" a="1"/>
  <c r="CN568" i="3" s="1"/>
  <c r="CN564" i="3" a="1"/>
  <c r="CN564" i="3" s="1"/>
  <c r="CN555" i="3" a="1"/>
  <c r="CN555" i="3" s="1"/>
  <c r="CN546" i="3" a="1"/>
  <c r="CN546" i="3" s="1"/>
  <c r="CN537" i="3" a="1"/>
  <c r="CN537" i="3" s="1"/>
  <c r="CN528" i="3" a="1"/>
  <c r="CN528" i="3" s="1"/>
  <c r="CN519" i="3" a="1"/>
  <c r="CN519" i="3" s="1"/>
  <c r="CN510" i="3" a="1"/>
  <c r="CN510" i="3" s="1"/>
  <c r="CN501" i="3" a="1"/>
  <c r="CN501" i="3" s="1"/>
  <c r="CN492" i="3" a="1"/>
  <c r="CN492" i="3" s="1"/>
  <c r="CN483" i="3" a="1"/>
  <c r="CN483" i="3" s="1"/>
  <c r="CN616" i="3" a="1"/>
  <c r="CN616" i="3" s="1"/>
  <c r="CN597" i="3" a="1"/>
  <c r="CN597" i="3" s="1"/>
  <c r="CN588" i="3" a="1"/>
  <c r="CN588" i="3" s="1"/>
  <c r="CN579" i="3" a="1"/>
  <c r="CN579" i="3" s="1"/>
  <c r="CN563" i="3" a="1"/>
  <c r="CN563" i="3" s="1"/>
  <c r="CN559" i="3" a="1"/>
  <c r="CN559" i="3" s="1"/>
  <c r="CN554" i="3" a="1"/>
  <c r="CN554" i="3" s="1"/>
  <c r="CN550" i="3" a="1"/>
  <c r="CN550" i="3" s="1"/>
  <c r="CN545" i="3" a="1"/>
  <c r="CN545" i="3" s="1"/>
  <c r="CN541" i="3" a="1"/>
  <c r="CN541" i="3" s="1"/>
  <c r="CN536" i="3" a="1"/>
  <c r="CN536" i="3" s="1"/>
  <c r="CN532" i="3" a="1"/>
  <c r="CN532" i="3" s="1"/>
  <c r="CN527" i="3" a="1"/>
  <c r="CN527" i="3" s="1"/>
  <c r="CN523" i="3" a="1"/>
  <c r="CN523" i="3" s="1"/>
  <c r="CN518" i="3" a="1"/>
  <c r="CN518" i="3" s="1"/>
  <c r="CN514" i="3" a="1"/>
  <c r="CN514" i="3" s="1"/>
  <c r="CN509" i="3" a="1"/>
  <c r="CN509" i="3" s="1"/>
  <c r="CN505" i="3" a="1"/>
  <c r="CN505" i="3" s="1"/>
  <c r="CN500" i="3" a="1"/>
  <c r="CN500" i="3" s="1"/>
  <c r="CN496" i="3" a="1"/>
  <c r="CN496" i="3" s="1"/>
  <c r="CN491" i="3" a="1"/>
  <c r="CN491" i="3" s="1"/>
  <c r="CN487" i="3" a="1"/>
  <c r="CN487" i="3" s="1"/>
  <c r="CN482" i="3" a="1"/>
  <c r="CN482" i="3" s="1"/>
  <c r="CN478" i="3" a="1"/>
  <c r="CN478" i="3" s="1"/>
  <c r="CN473" i="3" a="1"/>
  <c r="CN473" i="3" s="1"/>
  <c r="CN469" i="3" a="1"/>
  <c r="CN469" i="3" s="1"/>
  <c r="CN464" i="3" a="1"/>
  <c r="CN464" i="3" s="1"/>
  <c r="CN574" i="3" a="1"/>
  <c r="CN574" i="3" s="1"/>
  <c r="CN569" i="3" a="1"/>
  <c r="CN569" i="3" s="1"/>
  <c r="CN558" i="3" a="1"/>
  <c r="CN558" i="3" s="1"/>
  <c r="CN549" i="3" a="1"/>
  <c r="CN549" i="3" s="1"/>
  <c r="CN540" i="3" a="1"/>
  <c r="CN540" i="3" s="1"/>
  <c r="CN531" i="3" a="1"/>
  <c r="CN531" i="3" s="1"/>
  <c r="CN522" i="3" a="1"/>
  <c r="CN522" i="3" s="1"/>
  <c r="CN513" i="3" a="1"/>
  <c r="CN513" i="3" s="1"/>
  <c r="CN504" i="3" a="1"/>
  <c r="CN504" i="3" s="1"/>
  <c r="CN495" i="3" a="1"/>
  <c r="CN495" i="3" s="1"/>
  <c r="CN486" i="3" a="1"/>
  <c r="CN486" i="3" s="1"/>
  <c r="CN477" i="3" a="1"/>
  <c r="CN477" i="3" s="1"/>
  <c r="CN571" i="3" a="1"/>
  <c r="CN571" i="3" s="1"/>
  <c r="CN562" i="3" a="1"/>
  <c r="CN562" i="3" s="1"/>
  <c r="CN557" i="3" a="1"/>
  <c r="CN557" i="3" s="1"/>
  <c r="CN553" i="3" a="1"/>
  <c r="CN553" i="3" s="1"/>
  <c r="CN548" i="3" a="1"/>
  <c r="CN548" i="3" s="1"/>
  <c r="CN544" i="3" a="1"/>
  <c r="CN544" i="3" s="1"/>
  <c r="CN539" i="3" a="1"/>
  <c r="CN539" i="3" s="1"/>
  <c r="CN535" i="3" a="1"/>
  <c r="CN535" i="3" s="1"/>
  <c r="CN530" i="3" a="1"/>
  <c r="CN530" i="3" s="1"/>
  <c r="CN526" i="3" a="1"/>
  <c r="CN526" i="3" s="1"/>
  <c r="CN521" i="3" a="1"/>
  <c r="CN521" i="3" s="1"/>
  <c r="CN517" i="3" a="1"/>
  <c r="CN517" i="3" s="1"/>
  <c r="CN512" i="3" a="1"/>
  <c r="CN512" i="3" s="1"/>
  <c r="CN508" i="3" a="1"/>
  <c r="CN508" i="3" s="1"/>
  <c r="CN503" i="3" a="1"/>
  <c r="CN503" i="3" s="1"/>
  <c r="CN499" i="3" a="1"/>
  <c r="CN499" i="3" s="1"/>
  <c r="CN494" i="3" a="1"/>
  <c r="CN494" i="3" s="1"/>
  <c r="CN490" i="3" a="1"/>
  <c r="CN490" i="3" s="1"/>
  <c r="CN485" i="3" a="1"/>
  <c r="CN485" i="3" s="1"/>
  <c r="CN481" i="3" a="1"/>
  <c r="CN481" i="3" s="1"/>
  <c r="CN476" i="3" a="1"/>
  <c r="CN476" i="3" s="1"/>
  <c r="CN472" i="3" a="1"/>
  <c r="CN472" i="3" s="1"/>
  <c r="CN467" i="3" a="1"/>
  <c r="CN467" i="3" s="1"/>
  <c r="CN463" i="3" a="1"/>
  <c r="CN463" i="3" s="1"/>
  <c r="CN600" i="3" a="1"/>
  <c r="CN600" i="3" s="1"/>
  <c r="CN576" i="3" a="1"/>
  <c r="CN576" i="3" s="1"/>
  <c r="CN570" i="3" a="1"/>
  <c r="CN570" i="3" s="1"/>
  <c r="CN565" i="3" a="1"/>
  <c r="CN565" i="3" s="1"/>
  <c r="CN560" i="3" a="1"/>
  <c r="CN560" i="3" s="1"/>
  <c r="CN556" i="3" a="1"/>
  <c r="CN556" i="3" s="1"/>
  <c r="CN551" i="3" a="1"/>
  <c r="CN551" i="3" s="1"/>
  <c r="CN547" i="3" a="1"/>
  <c r="CN547" i="3" s="1"/>
  <c r="CN542" i="3" a="1"/>
  <c r="CN542" i="3" s="1"/>
  <c r="CN538" i="3" a="1"/>
  <c r="CN538" i="3" s="1"/>
  <c r="CN533" i="3" a="1"/>
  <c r="CN533" i="3" s="1"/>
  <c r="CN529" i="3" a="1"/>
  <c r="CN529" i="3" s="1"/>
  <c r="CN524" i="3" a="1"/>
  <c r="CN524" i="3" s="1"/>
  <c r="CN520" i="3" a="1"/>
  <c r="CN520" i="3" s="1"/>
  <c r="CN515" i="3" a="1"/>
  <c r="CN515" i="3" s="1"/>
  <c r="CN511" i="3" a="1"/>
  <c r="CN511" i="3" s="1"/>
  <c r="CN506" i="3" a="1"/>
  <c r="CN506" i="3" s="1"/>
  <c r="CN502" i="3" a="1"/>
  <c r="CN502" i="3" s="1"/>
  <c r="CN497" i="3" a="1"/>
  <c r="CN497" i="3" s="1"/>
  <c r="CN493" i="3" a="1"/>
  <c r="CN493" i="3" s="1"/>
  <c r="CN488" i="3" a="1"/>
  <c r="CN488" i="3" s="1"/>
  <c r="CN484" i="3" a="1"/>
  <c r="CN484" i="3" s="1"/>
  <c r="CN479" i="3" a="1"/>
  <c r="CN479" i="3" s="1"/>
  <c r="CN475" i="3" a="1"/>
  <c r="CN475" i="3" s="1"/>
  <c r="CN534" i="3" a="1"/>
  <c r="CN534" i="3" s="1"/>
  <c r="CN507" i="3" a="1"/>
  <c r="CN507" i="3" s="1"/>
  <c r="CN474" i="3" a="1"/>
  <c r="CN474" i="3" s="1"/>
  <c r="CN458" i="3" a="1"/>
  <c r="CN458" i="3" s="1"/>
  <c r="CN454" i="3" a="1"/>
  <c r="CN454" i="3" s="1"/>
  <c r="CN449" i="3" a="1"/>
  <c r="CN449" i="3" s="1"/>
  <c r="CN445" i="3" a="1"/>
  <c r="CN445" i="3" s="1"/>
  <c r="CN440" i="3" a="1"/>
  <c r="CN440" i="3" s="1"/>
  <c r="CN436" i="3" a="1"/>
  <c r="CN436" i="3" s="1"/>
  <c r="CN431" i="3" a="1"/>
  <c r="CN431" i="3" s="1"/>
  <c r="CN427" i="3" a="1"/>
  <c r="CN427" i="3" s="1"/>
  <c r="CN422" i="3" a="1"/>
  <c r="CN422" i="3" s="1"/>
  <c r="CN418" i="3" a="1"/>
  <c r="CN418" i="3" s="1"/>
  <c r="CN413" i="3" a="1"/>
  <c r="CN413" i="3" s="1"/>
  <c r="AB74" i="5" s="1" a="1"/>
  <c r="AB74" i="5" s="1"/>
  <c r="CN409" i="3" a="1"/>
  <c r="CN409" i="3" s="1"/>
  <c r="CN404" i="3" a="1"/>
  <c r="CN404" i="3" s="1"/>
  <c r="CN400" i="3" a="1"/>
  <c r="CN400" i="3" s="1"/>
  <c r="CN395" i="3" a="1"/>
  <c r="CN395" i="3" s="1"/>
  <c r="CN391" i="3" a="1"/>
  <c r="CN391" i="3" s="1"/>
  <c r="CN386" i="3" a="1"/>
  <c r="CN386" i="3" s="1"/>
  <c r="CN382" i="3" a="1"/>
  <c r="CN382" i="3" s="1"/>
  <c r="CN377" i="3" a="1"/>
  <c r="CN377" i="3" s="1"/>
  <c r="CN373" i="3" a="1"/>
  <c r="CN373" i="3" s="1"/>
  <c r="CN368" i="3" a="1"/>
  <c r="CN368" i="3" s="1"/>
  <c r="CN364" i="3" a="1"/>
  <c r="CN364" i="3" s="1"/>
  <c r="CN359" i="3" a="1"/>
  <c r="CN359" i="3" s="1"/>
  <c r="CN355" i="3" a="1"/>
  <c r="CN355" i="3" s="1"/>
  <c r="CN350" i="3" a="1"/>
  <c r="CN350" i="3" s="1"/>
  <c r="CN346" i="3" a="1"/>
  <c r="CN346" i="3" s="1"/>
  <c r="CN341" i="3" a="1"/>
  <c r="CN341" i="3" s="1"/>
  <c r="CN338" i="3" a="1"/>
  <c r="CN338" i="3" s="1"/>
  <c r="CN561" i="3" a="1"/>
  <c r="CN561" i="3" s="1"/>
  <c r="CN480" i="3" a="1"/>
  <c r="CN480" i="3" s="1"/>
  <c r="CN462" i="3" a="1"/>
  <c r="CN462" i="3" s="1"/>
  <c r="CN453" i="3" a="1"/>
  <c r="CN453" i="3" s="1"/>
  <c r="CN444" i="3" a="1"/>
  <c r="CN444" i="3" s="1"/>
  <c r="CN435" i="3" a="1"/>
  <c r="CN435" i="3" s="1"/>
  <c r="CN426" i="3" a="1"/>
  <c r="CN426" i="3" s="1"/>
  <c r="CN417" i="3" a="1"/>
  <c r="CN417" i="3" s="1"/>
  <c r="CN408" i="3" a="1"/>
  <c r="CN408" i="3" s="1"/>
  <c r="CN399" i="3" a="1"/>
  <c r="CN399" i="3" s="1"/>
  <c r="CN390" i="3" a="1"/>
  <c r="CN390" i="3" s="1"/>
  <c r="CN381" i="3" a="1"/>
  <c r="CN381" i="3" s="1"/>
  <c r="CN372" i="3" a="1"/>
  <c r="CN372" i="3" s="1"/>
  <c r="CN363" i="3" a="1"/>
  <c r="CN363" i="3" s="1"/>
  <c r="CN354" i="3" a="1"/>
  <c r="CN354" i="3" s="1"/>
  <c r="CN345" i="3" a="1"/>
  <c r="CN345" i="3" s="1"/>
  <c r="CN525" i="3" a="1"/>
  <c r="CN525" i="3" s="1"/>
  <c r="CN498" i="3" a="1"/>
  <c r="CN498" i="3" s="1"/>
  <c r="CN461" i="3" a="1"/>
  <c r="CN461" i="3" s="1"/>
  <c r="CN457" i="3" a="1"/>
  <c r="CN457" i="3" s="1"/>
  <c r="CN452" i="3" a="1"/>
  <c r="CN452" i="3" s="1"/>
  <c r="CN448" i="3" a="1"/>
  <c r="CN448" i="3" s="1"/>
  <c r="CN443" i="3" a="1"/>
  <c r="CN443" i="3" s="1"/>
  <c r="CN439" i="3" a="1"/>
  <c r="CN439" i="3" s="1"/>
  <c r="CN434" i="3" a="1"/>
  <c r="CN434" i="3" s="1"/>
  <c r="CN430" i="3" a="1"/>
  <c r="CN430" i="3" s="1"/>
  <c r="CN425" i="3" a="1"/>
  <c r="CN425" i="3" s="1"/>
  <c r="AB16" i="5" s="1" a="1"/>
  <c r="AB16" i="5" s="1"/>
  <c r="CN421" i="3" a="1"/>
  <c r="CN421" i="3" s="1"/>
  <c r="CN416" i="3" a="1"/>
  <c r="CN416" i="3" s="1"/>
  <c r="CN412" i="3" a="1"/>
  <c r="CN412" i="3" s="1"/>
  <c r="CN407" i="3" a="1"/>
  <c r="CN407" i="3" s="1"/>
  <c r="CN403" i="3" a="1"/>
  <c r="CN403" i="3" s="1"/>
  <c r="CN398" i="3" a="1"/>
  <c r="CN398" i="3" s="1"/>
  <c r="CN394" i="3" a="1"/>
  <c r="CN394" i="3" s="1"/>
  <c r="CN389" i="3" a="1"/>
  <c r="CN389" i="3" s="1"/>
  <c r="CN385" i="3" a="1"/>
  <c r="CN385" i="3" s="1"/>
  <c r="CN380" i="3" a="1"/>
  <c r="CN380" i="3" s="1"/>
  <c r="CN376" i="3" a="1"/>
  <c r="CN376" i="3" s="1"/>
  <c r="CN371" i="3" a="1"/>
  <c r="CN371" i="3" s="1"/>
  <c r="CN367" i="3" a="1"/>
  <c r="CN367" i="3" s="1"/>
  <c r="CN362" i="3" a="1"/>
  <c r="CN362" i="3" s="1"/>
  <c r="CN358" i="3" a="1"/>
  <c r="CN358" i="3" s="1"/>
  <c r="CN353" i="3" a="1"/>
  <c r="CN353" i="3" s="1"/>
  <c r="CN349" i="3" a="1"/>
  <c r="CN349" i="3" s="1"/>
  <c r="CN344" i="3" a="1"/>
  <c r="CN344" i="3" s="1"/>
  <c r="CN340" i="3" a="1"/>
  <c r="CN340" i="3" s="1"/>
  <c r="CN552" i="3" a="1"/>
  <c r="CN552" i="3" s="1"/>
  <c r="CN470" i="3" a="1"/>
  <c r="CN470" i="3" s="1"/>
  <c r="CN465" i="3" a="1"/>
  <c r="CN465" i="3" s="1"/>
  <c r="CN456" i="3" a="1"/>
  <c r="CN456" i="3" s="1"/>
  <c r="CN447" i="3" a="1"/>
  <c r="CN447" i="3" s="1"/>
  <c r="CN438" i="3" a="1"/>
  <c r="CN438" i="3" s="1"/>
  <c r="CN429" i="3" a="1"/>
  <c r="CN429" i="3" s="1"/>
  <c r="CN420" i="3" a="1"/>
  <c r="CN420" i="3" s="1"/>
  <c r="CN411" i="3" a="1"/>
  <c r="CN411" i="3" s="1"/>
  <c r="CN402" i="3" a="1"/>
  <c r="CN402" i="3" s="1"/>
  <c r="CN393" i="3" a="1"/>
  <c r="CN393" i="3" s="1"/>
  <c r="CN384" i="3" a="1"/>
  <c r="CN384" i="3" s="1"/>
  <c r="CN375" i="3" a="1"/>
  <c r="CN375" i="3" s="1"/>
  <c r="CN366" i="3" a="1"/>
  <c r="CN366" i="3" s="1"/>
  <c r="CN357" i="3" a="1"/>
  <c r="CN357" i="3" s="1"/>
  <c r="CN348" i="3" a="1"/>
  <c r="CN348" i="3" s="1"/>
  <c r="CN567" i="3" a="1"/>
  <c r="CN567" i="3" s="1"/>
  <c r="CN566" i="3" a="1"/>
  <c r="CN566" i="3" s="1"/>
  <c r="CN543" i="3" a="1"/>
  <c r="CN543" i="3" s="1"/>
  <c r="CN516" i="3" a="1"/>
  <c r="CN516" i="3" s="1"/>
  <c r="CN489" i="3" a="1"/>
  <c r="CN489" i="3" s="1"/>
  <c r="CN468" i="3" a="1"/>
  <c r="CN468" i="3" s="1"/>
  <c r="CN460" i="3" a="1"/>
  <c r="CN460" i="3" s="1"/>
  <c r="CN455" i="3" a="1"/>
  <c r="CN455" i="3" s="1"/>
  <c r="CN451" i="3" a="1"/>
  <c r="CN451" i="3" s="1"/>
  <c r="CN446" i="3" a="1"/>
  <c r="CN446" i="3" s="1"/>
  <c r="CN442" i="3" a="1"/>
  <c r="CN442" i="3" s="1"/>
  <c r="CN437" i="3" a="1"/>
  <c r="CN437" i="3" s="1"/>
  <c r="CN433" i="3" a="1"/>
  <c r="CN433" i="3" s="1"/>
  <c r="CN428" i="3" a="1"/>
  <c r="CN428" i="3" s="1"/>
  <c r="CN424" i="3" a="1"/>
  <c r="CN424" i="3" s="1"/>
  <c r="CN419" i="3" a="1"/>
  <c r="CN419" i="3" s="1"/>
  <c r="CN415" i="3" a="1"/>
  <c r="CN415" i="3" s="1"/>
  <c r="CN410" i="3" a="1"/>
  <c r="CN410" i="3" s="1"/>
  <c r="CN406" i="3" a="1"/>
  <c r="CN406" i="3" s="1"/>
  <c r="CN401" i="3" a="1"/>
  <c r="CN401" i="3" s="1"/>
  <c r="CN397" i="3" a="1"/>
  <c r="CN397" i="3" s="1"/>
  <c r="CN392" i="3" a="1"/>
  <c r="CN392" i="3" s="1"/>
  <c r="CN388" i="3" a="1"/>
  <c r="CN388" i="3" s="1"/>
  <c r="CN383" i="3" a="1"/>
  <c r="CN383" i="3" s="1"/>
  <c r="CN379" i="3" a="1"/>
  <c r="CN379" i="3" s="1"/>
  <c r="CN374" i="3" a="1"/>
  <c r="CN374" i="3" s="1"/>
  <c r="CN370" i="3" a="1"/>
  <c r="CN370" i="3" s="1"/>
  <c r="CN365" i="3" a="1"/>
  <c r="CN365" i="3" s="1"/>
  <c r="CN361" i="3" a="1"/>
  <c r="CN361" i="3" s="1"/>
  <c r="CN356" i="3" a="1"/>
  <c r="CN356" i="3" s="1"/>
  <c r="CN352" i="3" a="1"/>
  <c r="CN352" i="3" s="1"/>
  <c r="CN347" i="3" a="1"/>
  <c r="CN347" i="3" s="1"/>
  <c r="CN343" i="3" a="1"/>
  <c r="CN343" i="3" s="1"/>
  <c r="CN337" i="3" a="1"/>
  <c r="CN337" i="3" s="1"/>
  <c r="CN471" i="3" a="1"/>
  <c r="CN471" i="3" s="1"/>
  <c r="CN466" i="3" a="1"/>
  <c r="CN466" i="3" s="1"/>
  <c r="CN459" i="3" a="1"/>
  <c r="CN459" i="3" s="1"/>
  <c r="CN450" i="3" a="1"/>
  <c r="CN450" i="3" s="1"/>
  <c r="CN441" i="3" a="1"/>
  <c r="CN441" i="3" s="1"/>
  <c r="CN432" i="3" a="1"/>
  <c r="CN432" i="3" s="1"/>
  <c r="CN423" i="3" a="1"/>
  <c r="CN423" i="3" s="1"/>
  <c r="CN414" i="3" a="1"/>
  <c r="CN414" i="3" s="1"/>
  <c r="CN405" i="3" a="1"/>
  <c r="CN405" i="3" s="1"/>
  <c r="CN396" i="3" a="1"/>
  <c r="CN396" i="3" s="1"/>
  <c r="CN387" i="3" a="1"/>
  <c r="CN387" i="3" s="1"/>
  <c r="CN378" i="3" a="1"/>
  <c r="CN378" i="3" s="1"/>
  <c r="CN369" i="3" a="1"/>
  <c r="CN369" i="3" s="1"/>
  <c r="CN360" i="3" a="1"/>
  <c r="CN360" i="3" s="1"/>
  <c r="CN351" i="3" a="1"/>
  <c r="CN351" i="3" s="1"/>
  <c r="CN342" i="3" a="1"/>
  <c r="CN342" i="3" s="1"/>
  <c r="CN332" i="3" a="1"/>
  <c r="CN332" i="3" s="1"/>
  <c r="CN328" i="3" a="1"/>
  <c r="CN328" i="3" s="1"/>
  <c r="CN323" i="3" a="1"/>
  <c r="CN323" i="3" s="1"/>
  <c r="CN319" i="3" a="1"/>
  <c r="CN319" i="3" s="1"/>
  <c r="CN314" i="3" a="1"/>
  <c r="CN314" i="3" s="1"/>
  <c r="CN310" i="3" a="1"/>
  <c r="CN310" i="3" s="1"/>
  <c r="CN336" i="3" a="1"/>
  <c r="CN336" i="3" s="1"/>
  <c r="CN327" i="3" a="1"/>
  <c r="CN327" i="3" s="1"/>
  <c r="CN318" i="3" a="1"/>
  <c r="CN318" i="3" s="1"/>
  <c r="CN335" i="3" a="1"/>
  <c r="CN335" i="3" s="1"/>
  <c r="CN331" i="3" a="1"/>
  <c r="CN331" i="3" s="1"/>
  <c r="CN326" i="3" a="1"/>
  <c r="CN326" i="3" s="1"/>
  <c r="CN322" i="3" a="1"/>
  <c r="CN322" i="3" s="1"/>
  <c r="CN317" i="3" a="1"/>
  <c r="CN317" i="3" s="1"/>
  <c r="CN339" i="3" a="1"/>
  <c r="CN339" i="3" s="1"/>
  <c r="CN330" i="3" a="1"/>
  <c r="CN330" i="3" s="1"/>
  <c r="CN321" i="3" a="1"/>
  <c r="CN321" i="3" s="1"/>
  <c r="CN312" i="3" a="1"/>
  <c r="CN312" i="3" s="1"/>
  <c r="CN334" i="3" a="1"/>
  <c r="CN334" i="3" s="1"/>
  <c r="CN329" i="3" a="1"/>
  <c r="CN329" i="3" s="1"/>
  <c r="CN325" i="3" a="1"/>
  <c r="CN325" i="3" s="1"/>
  <c r="CN320" i="3" a="1"/>
  <c r="CN320" i="3" s="1"/>
  <c r="CN316" i="3" a="1"/>
  <c r="CN316" i="3" s="1"/>
  <c r="CN311" i="3" a="1"/>
  <c r="CN311" i="3" s="1"/>
  <c r="CN333" i="3" a="1"/>
  <c r="CN333" i="3" s="1"/>
  <c r="CN324" i="3" a="1"/>
  <c r="CN324" i="3" s="1"/>
  <c r="CN308" i="3" a="1"/>
  <c r="CN308" i="3" s="1"/>
  <c r="CN299" i="3" a="1"/>
  <c r="CN299" i="3" s="1"/>
  <c r="CN290" i="3" a="1"/>
  <c r="CN290" i="3" s="1"/>
  <c r="CN281" i="3" a="1"/>
  <c r="CN281" i="3" s="1"/>
  <c r="CN272" i="3" a="1"/>
  <c r="CN272" i="3" s="1"/>
  <c r="CN263" i="3" a="1"/>
  <c r="CN263" i="3" s="1"/>
  <c r="CN254" i="3" a="1"/>
  <c r="CN254" i="3" s="1"/>
  <c r="CN245" i="3" a="1"/>
  <c r="CN245" i="3" s="1"/>
  <c r="CN236" i="3" a="1"/>
  <c r="CN236" i="3" s="1"/>
  <c r="CN231" i="3" a="1"/>
  <c r="CN231" i="3" s="1"/>
  <c r="CN227" i="3" a="1"/>
  <c r="CN227" i="3" s="1"/>
  <c r="CN222" i="3" a="1"/>
  <c r="CN222" i="3" s="1"/>
  <c r="CN218" i="3" a="1"/>
  <c r="CN218" i="3" s="1"/>
  <c r="CN213" i="3" a="1"/>
  <c r="CN213" i="3" s="1"/>
  <c r="CN209" i="3" a="1"/>
  <c r="CN209" i="3" s="1"/>
  <c r="CN206" i="3" a="1"/>
  <c r="CN206" i="3" s="1"/>
  <c r="CN203" i="3" a="1"/>
  <c r="CN203" i="3" s="1"/>
  <c r="CN200" i="3" a="1"/>
  <c r="CN200" i="3" s="1"/>
  <c r="CN197" i="3" a="1"/>
  <c r="CN197" i="3" s="1"/>
  <c r="CN194" i="3" a="1"/>
  <c r="CN194" i="3" s="1"/>
  <c r="CN191" i="3" a="1"/>
  <c r="CN191" i="3" s="1"/>
  <c r="CN188" i="3" a="1"/>
  <c r="CN188" i="3" s="1"/>
  <c r="CN315" i="3" a="1"/>
  <c r="CN315" i="3" s="1"/>
  <c r="CN313" i="3" a="1"/>
  <c r="CN313" i="3" s="1"/>
  <c r="CN309" i="3" a="1"/>
  <c r="CN309" i="3" s="1"/>
  <c r="CN304" i="3" a="1"/>
  <c r="CN304" i="3" s="1"/>
  <c r="CN300" i="3" a="1"/>
  <c r="CN300" i="3" s="1"/>
  <c r="CN295" i="3" a="1"/>
  <c r="CN295" i="3" s="1"/>
  <c r="CN291" i="3" a="1"/>
  <c r="CN291" i="3" s="1"/>
  <c r="CN286" i="3" a="1"/>
  <c r="CN286" i="3" s="1"/>
  <c r="CN282" i="3" a="1"/>
  <c r="CN282" i="3" s="1"/>
  <c r="CN277" i="3" a="1"/>
  <c r="CN277" i="3" s="1"/>
  <c r="CN273" i="3" a="1"/>
  <c r="CN273" i="3" s="1"/>
  <c r="AB59" i="5" s="1" a="1"/>
  <c r="AB59" i="5" s="1"/>
  <c r="CN268" i="3" a="1"/>
  <c r="CN268" i="3" s="1"/>
  <c r="CN264" i="3" a="1"/>
  <c r="CN264" i="3" s="1"/>
  <c r="CN259" i="3" a="1"/>
  <c r="CN259" i="3" s="1"/>
  <c r="CN255" i="3" a="1"/>
  <c r="CN255" i="3" s="1"/>
  <c r="CN250" i="3" a="1"/>
  <c r="CN250" i="3" s="1"/>
  <c r="CN246" i="3" a="1"/>
  <c r="CN246" i="3" s="1"/>
  <c r="CN241" i="3" a="1"/>
  <c r="CN241" i="3" s="1"/>
  <c r="CN235" i="3" a="1"/>
  <c r="CN235" i="3" s="1"/>
  <c r="CN226" i="3" a="1"/>
  <c r="CN226" i="3" s="1"/>
  <c r="CN217" i="3" a="1"/>
  <c r="CN217" i="3" s="1"/>
  <c r="CN305" i="3" a="1"/>
  <c r="CN305" i="3" s="1"/>
  <c r="CN296" i="3" a="1"/>
  <c r="CN296" i="3" s="1"/>
  <c r="CN287" i="3" a="1"/>
  <c r="CN287" i="3" s="1"/>
  <c r="CN278" i="3" a="1"/>
  <c r="CN278" i="3" s="1"/>
  <c r="CN269" i="3" a="1"/>
  <c r="CN269" i="3" s="1"/>
  <c r="CN260" i="3" a="1"/>
  <c r="CN260" i="3" s="1"/>
  <c r="CN251" i="3" a="1"/>
  <c r="CN251" i="3" s="1"/>
  <c r="CN242" i="3" a="1"/>
  <c r="CN242" i="3" s="1"/>
  <c r="CN234" i="3" a="1"/>
  <c r="CN234" i="3" s="1"/>
  <c r="CN230" i="3" a="1"/>
  <c r="CN230" i="3" s="1"/>
  <c r="CN225" i="3" a="1"/>
  <c r="CN225" i="3" s="1"/>
  <c r="CN221" i="3" a="1"/>
  <c r="CN221" i="3" s="1"/>
  <c r="CN216" i="3" a="1"/>
  <c r="CN216" i="3" s="1"/>
  <c r="CN212" i="3" a="1"/>
  <c r="CN212" i="3" s="1"/>
  <c r="CN207" i="3" a="1"/>
  <c r="CN207" i="3" s="1"/>
  <c r="CN204" i="3" a="1"/>
  <c r="CN204" i="3" s="1"/>
  <c r="CN201" i="3" a="1"/>
  <c r="CN201" i="3" s="1"/>
  <c r="CN198" i="3" a="1"/>
  <c r="CN198" i="3" s="1"/>
  <c r="CN306" i="3" a="1"/>
  <c r="CN306" i="3" s="1"/>
  <c r="CN301" i="3" a="1"/>
  <c r="CN301" i="3" s="1"/>
  <c r="CN297" i="3" a="1"/>
  <c r="CN297" i="3" s="1"/>
  <c r="CN292" i="3" a="1"/>
  <c r="CN292" i="3" s="1"/>
  <c r="CN288" i="3" a="1"/>
  <c r="CN288" i="3" s="1"/>
  <c r="CN283" i="3" a="1"/>
  <c r="CN283" i="3" s="1"/>
  <c r="CN279" i="3" a="1"/>
  <c r="CN279" i="3" s="1"/>
  <c r="CN274" i="3" a="1"/>
  <c r="CN274" i="3" s="1"/>
  <c r="CN270" i="3" a="1"/>
  <c r="CN270" i="3" s="1"/>
  <c r="CN265" i="3" a="1"/>
  <c r="CN265" i="3" s="1"/>
  <c r="CN261" i="3" a="1"/>
  <c r="CN261" i="3" s="1"/>
  <c r="CN256" i="3" a="1"/>
  <c r="CN256" i="3" s="1"/>
  <c r="AB62" i="5" s="1" a="1"/>
  <c r="AB62" i="5" s="1"/>
  <c r="CN252" i="3" a="1"/>
  <c r="CN252" i="3" s="1"/>
  <c r="CN247" i="3" a="1"/>
  <c r="CN247" i="3" s="1"/>
  <c r="CN243" i="3" a="1"/>
  <c r="CN243" i="3" s="1"/>
  <c r="CN238" i="3" a="1"/>
  <c r="CN238" i="3" s="1"/>
  <c r="CN229" i="3" a="1"/>
  <c r="CN229" i="3" s="1"/>
  <c r="CN220" i="3" a="1"/>
  <c r="CN220" i="3" s="1"/>
  <c r="CN211" i="3" a="1"/>
  <c r="CN211" i="3" s="1"/>
  <c r="CN302" i="3" a="1"/>
  <c r="CN302" i="3" s="1"/>
  <c r="CN293" i="3" a="1"/>
  <c r="CN293" i="3" s="1"/>
  <c r="CN284" i="3" a="1"/>
  <c r="CN284" i="3" s="1"/>
  <c r="CN275" i="3" a="1"/>
  <c r="CN275" i="3" s="1"/>
  <c r="CN266" i="3" a="1"/>
  <c r="CN266" i="3" s="1"/>
  <c r="CN257" i="3" a="1"/>
  <c r="CN257" i="3" s="1"/>
  <c r="CN248" i="3" a="1"/>
  <c r="CN248" i="3" s="1"/>
  <c r="CN239" i="3" a="1"/>
  <c r="CN239" i="3" s="1"/>
  <c r="CN237" i="3" a="1"/>
  <c r="CN237" i="3" s="1"/>
  <c r="AB58" i="5" s="1" a="1"/>
  <c r="AB58" i="5" s="1"/>
  <c r="CN233" i="3" a="1"/>
  <c r="CN233" i="3" s="1"/>
  <c r="CN228" i="3" a="1"/>
  <c r="CN228" i="3" s="1"/>
  <c r="CN224" i="3" a="1"/>
  <c r="CN224" i="3" s="1"/>
  <c r="CN219" i="3" a="1"/>
  <c r="CN219" i="3" s="1"/>
  <c r="CN215" i="3" a="1"/>
  <c r="CN215" i="3" s="1"/>
  <c r="CN210" i="3" a="1"/>
  <c r="CN210" i="3" s="1"/>
  <c r="CN208" i="3" a="1"/>
  <c r="CN208" i="3" s="1"/>
  <c r="CN205" i="3" a="1"/>
  <c r="CN205" i="3" s="1"/>
  <c r="CN202" i="3" a="1"/>
  <c r="CN202" i="3" s="1"/>
  <c r="CN199" i="3" a="1"/>
  <c r="CN199" i="3" s="1"/>
  <c r="CN196" i="3" a="1"/>
  <c r="CN196" i="3" s="1"/>
  <c r="CN193" i="3" a="1"/>
  <c r="CN193" i="3" s="1"/>
  <c r="AB72" i="5" s="1" a="1"/>
  <c r="AB72" i="5" s="1"/>
  <c r="CN190" i="3" a="1"/>
  <c r="CN190" i="3" s="1"/>
  <c r="CN187" i="3" a="1"/>
  <c r="CN187" i="3" s="1"/>
  <c r="CN184" i="3" a="1"/>
  <c r="CN184" i="3" s="1"/>
  <c r="CN307" i="3" a="1"/>
  <c r="CN307" i="3" s="1"/>
  <c r="CN303" i="3" a="1"/>
  <c r="CN303" i="3" s="1"/>
  <c r="CN298" i="3" a="1"/>
  <c r="CN298" i="3" s="1"/>
  <c r="CN294" i="3" a="1"/>
  <c r="CN294" i="3" s="1"/>
  <c r="CN289" i="3" a="1"/>
  <c r="CN289" i="3" s="1"/>
  <c r="CN285" i="3" a="1"/>
  <c r="CN285" i="3" s="1"/>
  <c r="CN280" i="3" a="1"/>
  <c r="CN280" i="3" s="1"/>
  <c r="CN276" i="3" a="1"/>
  <c r="CN276" i="3" s="1"/>
  <c r="CN271" i="3" a="1"/>
  <c r="CN271" i="3" s="1"/>
  <c r="CN267" i="3" a="1"/>
  <c r="CN267" i="3" s="1"/>
  <c r="CN262" i="3" a="1"/>
  <c r="CN262" i="3" s="1"/>
  <c r="CN258" i="3" a="1"/>
  <c r="CN258" i="3" s="1"/>
  <c r="CN253" i="3" a="1"/>
  <c r="CN253" i="3" s="1"/>
  <c r="CN249" i="3" a="1"/>
  <c r="CN249" i="3" s="1"/>
  <c r="CN244" i="3" a="1"/>
  <c r="CN244" i="3" s="1"/>
  <c r="CN195" i="3" a="1"/>
  <c r="CN195" i="3" s="1"/>
  <c r="CN192" i="3" a="1"/>
  <c r="CN192" i="3" s="1"/>
  <c r="CN189" i="3" a="1"/>
  <c r="CN189" i="3" s="1"/>
  <c r="CN186" i="3" a="1"/>
  <c r="CN186" i="3" s="1"/>
  <c r="CN180" i="3" a="1"/>
  <c r="CN180" i="3" s="1"/>
  <c r="CN175" i="3" a="1"/>
  <c r="CN175" i="3" s="1"/>
  <c r="CN171" i="3" a="1"/>
  <c r="CN171" i="3" s="1"/>
  <c r="AB83" i="5" s="1" a="1"/>
  <c r="AB83" i="5" s="1"/>
  <c r="CN166" i="3" a="1"/>
  <c r="CN166" i="3" s="1"/>
  <c r="CN162" i="3" a="1"/>
  <c r="CN162" i="3" s="1"/>
  <c r="CN157" i="3" a="1"/>
  <c r="CN157" i="3" s="1"/>
  <c r="CN153" i="3" a="1"/>
  <c r="CN153" i="3" s="1"/>
  <c r="CN148" i="3" a="1"/>
  <c r="CN148" i="3" s="1"/>
  <c r="CN144" i="3" a="1"/>
  <c r="CN144" i="3" s="1"/>
  <c r="AB78" i="5" s="1" a="1"/>
  <c r="AB78" i="5" s="1"/>
  <c r="CN139" i="3" a="1"/>
  <c r="CN139" i="3" s="1"/>
  <c r="CN135" i="3" a="1"/>
  <c r="CN135" i="3" s="1"/>
  <c r="CN131" i="3" a="1"/>
  <c r="CN131" i="3" s="1"/>
  <c r="AB47" i="5" s="1" a="1"/>
  <c r="AB47" i="5" s="1"/>
  <c r="CN128" i="3" a="1"/>
  <c r="CN128" i="3" s="1"/>
  <c r="AB93" i="5" s="1" a="1"/>
  <c r="AB93" i="5" s="1"/>
  <c r="CN125" i="3" a="1"/>
  <c r="CN125" i="3" s="1"/>
  <c r="AB189" i="5" s="1" a="1"/>
  <c r="AB189" i="5" s="1"/>
  <c r="CN119" i="3" a="1"/>
  <c r="CN119" i="3" s="1"/>
  <c r="CN110" i="3" a="1"/>
  <c r="CN110" i="3" s="1"/>
  <c r="CN101" i="3" a="1"/>
  <c r="CN101" i="3" s="1"/>
  <c r="CN92" i="3" a="1"/>
  <c r="CN92" i="3" s="1"/>
  <c r="CN83" i="3" a="1"/>
  <c r="CN83" i="3" s="1"/>
  <c r="CN74" i="3" a="1"/>
  <c r="CN74" i="3" s="1"/>
  <c r="CN68" i="3" a="1"/>
  <c r="CN68" i="3" s="1"/>
  <c r="CN59" i="3" a="1"/>
  <c r="CN59" i="3" s="1"/>
  <c r="CN50" i="3" a="1"/>
  <c r="CN50" i="3" s="1"/>
  <c r="CN41" i="3" a="1"/>
  <c r="CN41" i="3" s="1"/>
  <c r="CN32" i="3" a="1"/>
  <c r="CN32" i="3" s="1"/>
  <c r="CN23" i="3" a="1"/>
  <c r="CN23" i="3" s="1"/>
  <c r="AB79" i="5" s="1" a="1"/>
  <c r="AB79" i="5" s="1"/>
  <c r="CN14" i="3" a="1"/>
  <c r="CN14" i="3" s="1"/>
  <c r="AB65" i="5" s="1" a="1"/>
  <c r="AB65" i="5" s="1"/>
  <c r="CN5" i="3" a="1"/>
  <c r="CN5" i="3" s="1"/>
  <c r="CN214" i="3" a="1"/>
  <c r="CN214" i="3" s="1"/>
  <c r="CN179" i="3" a="1"/>
  <c r="CN179" i="3" s="1"/>
  <c r="CN170" i="3" a="1"/>
  <c r="CN170" i="3" s="1"/>
  <c r="CN161" i="3" a="1"/>
  <c r="CN161" i="3" s="1"/>
  <c r="CN152" i="3" a="1"/>
  <c r="CN152" i="3" s="1"/>
  <c r="CN143" i="3" a="1"/>
  <c r="CN143" i="3" s="1"/>
  <c r="CN134" i="3" a="1"/>
  <c r="CN134" i="3" s="1"/>
  <c r="CN123" i="3" a="1"/>
  <c r="CN123" i="3" s="1"/>
  <c r="CN117" i="3" a="1"/>
  <c r="CN117" i="3" s="1"/>
  <c r="CN111" i="3" a="1"/>
  <c r="CN111" i="3" s="1"/>
  <c r="CN108" i="3" a="1"/>
  <c r="CN108" i="3" s="1"/>
  <c r="CN105" i="3" a="1"/>
  <c r="CN105" i="3" s="1"/>
  <c r="CN99" i="3" a="1"/>
  <c r="CN99" i="3" s="1"/>
  <c r="CN93" i="3" a="1"/>
  <c r="CN93" i="3" s="1"/>
  <c r="CN87" i="3" a="1"/>
  <c r="CN87" i="3" s="1"/>
  <c r="CN81" i="3" a="1"/>
  <c r="CN81" i="3" s="1"/>
  <c r="CN75" i="3" a="1"/>
  <c r="CN75" i="3" s="1"/>
  <c r="CN69" i="3" a="1"/>
  <c r="CN69" i="3" s="1"/>
  <c r="CN63" i="3" a="1"/>
  <c r="CN63" i="3" s="1"/>
  <c r="CN57" i="3" a="1"/>
  <c r="CN57" i="3" s="1"/>
  <c r="CN51" i="3" a="1"/>
  <c r="CN51" i="3" s="1"/>
  <c r="AB193" i="5" s="1" a="1"/>
  <c r="AB193" i="5" s="1"/>
  <c r="CN42" i="3" a="1"/>
  <c r="CN42" i="3" s="1"/>
  <c r="CN36" i="3" a="1"/>
  <c r="CN36" i="3" s="1"/>
  <c r="CN30" i="3" a="1"/>
  <c r="CN30" i="3" s="1"/>
  <c r="CN24" i="3" a="1"/>
  <c r="CN24" i="3" s="1"/>
  <c r="CN12" i="3" a="1"/>
  <c r="CN12" i="3" s="1"/>
  <c r="CO2" i="3"/>
  <c r="CN4" i="3" a="1"/>
  <c r="CN4" i="3" s="1"/>
  <c r="CN928" i="3" s="1" a="1"/>
  <c r="CN928" i="3" s="1"/>
  <c r="CN240" i="3" a="1"/>
  <c r="CN240" i="3" s="1"/>
  <c r="CN178" i="3" a="1"/>
  <c r="CN178" i="3" s="1"/>
  <c r="CN174" i="3" a="1"/>
  <c r="CN174" i="3" s="1"/>
  <c r="CN169" i="3" a="1"/>
  <c r="CN169" i="3" s="1"/>
  <c r="CN165" i="3" a="1"/>
  <c r="CN165" i="3" s="1"/>
  <c r="CN160" i="3" a="1"/>
  <c r="CN160" i="3" s="1"/>
  <c r="CN156" i="3" a="1"/>
  <c r="CN156" i="3" s="1"/>
  <c r="CN151" i="3" a="1"/>
  <c r="CN151" i="3" s="1"/>
  <c r="CN147" i="3" a="1"/>
  <c r="CN147" i="3" s="1"/>
  <c r="CN142" i="3" a="1"/>
  <c r="CN142" i="3" s="1"/>
  <c r="AB66" i="5" s="1" a="1"/>
  <c r="AB66" i="5" s="1"/>
  <c r="CN138" i="3" a="1"/>
  <c r="CN138" i="3" s="1"/>
  <c r="AB80" i="5" s="1" a="1"/>
  <c r="AB80" i="5" s="1"/>
  <c r="CN133" i="3" a="1"/>
  <c r="CN133" i="3" s="1"/>
  <c r="CN129" i="3" a="1"/>
  <c r="CN129" i="3" s="1"/>
  <c r="CN126" i="3" a="1"/>
  <c r="CN126" i="3" s="1"/>
  <c r="CN120" i="3" a="1"/>
  <c r="CN120" i="3" s="1"/>
  <c r="CN114" i="3" a="1"/>
  <c r="CN114" i="3" s="1"/>
  <c r="CN102" i="3" a="1"/>
  <c r="CN102" i="3" s="1"/>
  <c r="CN96" i="3" a="1"/>
  <c r="CN96" i="3" s="1"/>
  <c r="AB36" i="5" s="1" a="1"/>
  <c r="AB36" i="5" s="1"/>
  <c r="CN90" i="3" a="1"/>
  <c r="CN90" i="3" s="1"/>
  <c r="AB55" i="5" s="1" a="1"/>
  <c r="AB55" i="5" s="1"/>
  <c r="CN84" i="3" a="1"/>
  <c r="CN84" i="3" s="1"/>
  <c r="CN78" i="3" a="1"/>
  <c r="CN78" i="3" s="1"/>
  <c r="AB67" i="5" s="1" a="1"/>
  <c r="AB67" i="5" s="1"/>
  <c r="CN72" i="3" a="1"/>
  <c r="CN72" i="3" s="1"/>
  <c r="CN66" i="3" a="1"/>
  <c r="CN66" i="3" s="1"/>
  <c r="CN60" i="3" a="1"/>
  <c r="CN60" i="3" s="1"/>
  <c r="CN54" i="3" a="1"/>
  <c r="CN54" i="3" s="1"/>
  <c r="CN48" i="3" a="1"/>
  <c r="CN48" i="3" s="1"/>
  <c r="CN45" i="3" a="1"/>
  <c r="CN45" i="3" s="1"/>
  <c r="CN39" i="3" a="1"/>
  <c r="CN39" i="3" s="1"/>
  <c r="AB39" i="5" s="1" a="1"/>
  <c r="AB39" i="5" s="1"/>
  <c r="CN33" i="3" a="1"/>
  <c r="CN33" i="3" s="1"/>
  <c r="CN27" i="3" a="1"/>
  <c r="CN27" i="3" s="1"/>
  <c r="CN21" i="3" a="1"/>
  <c r="CN21" i="3" s="1"/>
  <c r="CN18" i="3" a="1"/>
  <c r="CN18" i="3" s="1"/>
  <c r="AB10" i="5" s="1" a="1"/>
  <c r="AB10" i="5" s="1"/>
  <c r="CN15" i="3" a="1"/>
  <c r="CN15" i="3" s="1"/>
  <c r="AB185" i="5" s="1" a="1"/>
  <c r="AB185" i="5" s="1"/>
  <c r="CN9" i="3" a="1"/>
  <c r="CN9" i="3" s="1"/>
  <c r="CN6" i="3" a="1"/>
  <c r="CN6" i="3" s="1"/>
  <c r="AB84" i="5" s="1" a="1"/>
  <c r="AB84" i="5" s="1"/>
  <c r="CN232" i="3" a="1"/>
  <c r="CN232" i="3" s="1"/>
  <c r="CN185" i="3" a="1"/>
  <c r="CN185" i="3" s="1"/>
  <c r="CN182" i="3" a="1"/>
  <c r="CN182" i="3" s="1"/>
  <c r="CN173" i="3" a="1"/>
  <c r="CN173" i="3" s="1"/>
  <c r="CN164" i="3" a="1"/>
  <c r="CN164" i="3" s="1"/>
  <c r="CN155" i="3" a="1"/>
  <c r="CN155" i="3" s="1"/>
  <c r="CN146" i="3" a="1"/>
  <c r="CN146" i="3" s="1"/>
  <c r="CN137" i="3" a="1"/>
  <c r="CN137" i="3" s="1"/>
  <c r="CN127" i="3" a="1"/>
  <c r="CN127" i="3" s="1"/>
  <c r="CN118" i="3" a="1"/>
  <c r="CN118" i="3" s="1"/>
  <c r="AB71" i="5" s="1" a="1"/>
  <c r="AB71" i="5" s="1"/>
  <c r="CN115" i="3" a="1"/>
  <c r="CN115" i="3" s="1"/>
  <c r="AB76" i="5" s="1" a="1"/>
  <c r="AB76" i="5" s="1"/>
  <c r="CN109" i="3" a="1"/>
  <c r="CN109" i="3" s="1"/>
  <c r="CN103" i="3" a="1"/>
  <c r="CN103" i="3" s="1"/>
  <c r="CN97" i="3" a="1"/>
  <c r="CN97" i="3" s="1"/>
  <c r="CN91" i="3" a="1"/>
  <c r="CN91" i="3" s="1"/>
  <c r="CN85" i="3" a="1"/>
  <c r="CN85" i="3" s="1"/>
  <c r="CN79" i="3" a="1"/>
  <c r="CN79" i="3" s="1"/>
  <c r="AB64" i="5" s="1" a="1"/>
  <c r="AB64" i="5" s="1"/>
  <c r="CN73" i="3" a="1"/>
  <c r="CN73" i="3" s="1"/>
  <c r="CN67" i="3" a="1"/>
  <c r="CN67" i="3" s="1"/>
  <c r="CN61" i="3" a="1"/>
  <c r="CN61" i="3" s="1"/>
  <c r="AB40" i="5" s="1" a="1"/>
  <c r="AB40" i="5" s="1"/>
  <c r="CN55" i="3" a="1"/>
  <c r="CN55" i="3" s="1"/>
  <c r="AB61" i="5" s="1" a="1"/>
  <c r="AB61" i="5" s="1"/>
  <c r="CN49" i="3" a="1"/>
  <c r="CN49" i="3" s="1"/>
  <c r="AB37" i="5" s="1" a="1"/>
  <c r="AB37" i="5" s="1"/>
  <c r="CN43" i="3" a="1"/>
  <c r="CN43" i="3" s="1"/>
  <c r="CN37" i="3" a="1"/>
  <c r="CN37" i="3" s="1"/>
  <c r="AB85" i="5" s="1" a="1"/>
  <c r="AB85" i="5" s="1"/>
  <c r="CN31" i="3" a="1"/>
  <c r="CN31" i="3" s="1"/>
  <c r="CN25" i="3" a="1"/>
  <c r="CN25" i="3" s="1"/>
  <c r="CN19" i="3" a="1"/>
  <c r="CN19" i="3" s="1"/>
  <c r="CN13" i="3" a="1"/>
  <c r="CN13" i="3" s="1"/>
  <c r="CN7" i="3" a="1"/>
  <c r="CN7" i="3" s="1"/>
  <c r="CN181" i="3" a="1"/>
  <c r="CN181" i="3" s="1"/>
  <c r="CN177" i="3" a="1"/>
  <c r="CN177" i="3" s="1"/>
  <c r="AB68" i="5" s="1" a="1"/>
  <c r="AB68" i="5" s="1"/>
  <c r="CN172" i="3" a="1"/>
  <c r="CN172" i="3" s="1"/>
  <c r="CN168" i="3" a="1"/>
  <c r="CN168" i="3" s="1"/>
  <c r="CN163" i="3" a="1"/>
  <c r="CN163" i="3" s="1"/>
  <c r="AB94" i="5" s="1" a="1"/>
  <c r="AB94" i="5" s="1"/>
  <c r="CN159" i="3" a="1"/>
  <c r="CN159" i="3" s="1"/>
  <c r="CN154" i="3" a="1"/>
  <c r="CN154" i="3" s="1"/>
  <c r="CN150" i="3" a="1"/>
  <c r="CN150" i="3" s="1"/>
  <c r="CN145" i="3" a="1"/>
  <c r="CN145" i="3" s="1"/>
  <c r="CN141" i="3" a="1"/>
  <c r="CN141" i="3" s="1"/>
  <c r="AB11" i="5" s="1" a="1"/>
  <c r="AB11" i="5" s="1"/>
  <c r="CN136" i="3" a="1"/>
  <c r="CN136" i="3" s="1"/>
  <c r="CN132" i="3" a="1"/>
  <c r="CN132" i="3" s="1"/>
  <c r="CN130" i="3" a="1"/>
  <c r="CN130" i="3" s="1"/>
  <c r="AB56" i="5" s="1" a="1"/>
  <c r="AB56" i="5" s="1"/>
  <c r="CN124" i="3" a="1"/>
  <c r="CN124" i="3" s="1"/>
  <c r="CN121" i="3" a="1"/>
  <c r="CN121" i="3" s="1"/>
  <c r="AB53" i="5" s="1" a="1"/>
  <c r="AB53" i="5" s="1"/>
  <c r="CN112" i="3" a="1"/>
  <c r="CN112" i="3" s="1"/>
  <c r="CN106" i="3" a="1"/>
  <c r="CN106" i="3" s="1"/>
  <c r="CN100" i="3" a="1"/>
  <c r="CN100" i="3" s="1"/>
  <c r="CN94" i="3" a="1"/>
  <c r="CN94" i="3" s="1"/>
  <c r="CN88" i="3" a="1"/>
  <c r="CN88" i="3" s="1"/>
  <c r="CN82" i="3" a="1"/>
  <c r="CN82" i="3" s="1"/>
  <c r="CN76" i="3" a="1"/>
  <c r="CN76" i="3" s="1"/>
  <c r="AB75" i="5" s="1" a="1"/>
  <c r="AB75" i="5" s="1"/>
  <c r="CN70" i="3" a="1"/>
  <c r="CN70" i="3" s="1"/>
  <c r="AB63" i="5" s="1" a="1"/>
  <c r="AB63" i="5" s="1"/>
  <c r="CN64" i="3" a="1"/>
  <c r="CN64" i="3" s="1"/>
  <c r="CN58" i="3" a="1"/>
  <c r="CN58" i="3" s="1"/>
  <c r="CN52" i="3" a="1"/>
  <c r="CN52" i="3" s="1"/>
  <c r="CN46" i="3" a="1"/>
  <c r="CN46" i="3" s="1"/>
  <c r="CN40" i="3" a="1"/>
  <c r="CN40" i="3" s="1"/>
  <c r="AB49" i="5" s="1" a="1"/>
  <c r="AB49" i="5" s="1"/>
  <c r="CN34" i="3" a="1"/>
  <c r="CN34" i="3" s="1"/>
  <c r="CN28" i="3" a="1"/>
  <c r="CN28" i="3" s="1"/>
  <c r="CN22" i="3" a="1"/>
  <c r="CN22" i="3" s="1"/>
  <c r="AB187" i="5" s="1" a="1"/>
  <c r="AB187" i="5" s="1"/>
  <c r="CN16" i="3" a="1"/>
  <c r="CN16" i="3" s="1"/>
  <c r="AB77" i="5" s="1" a="1"/>
  <c r="AB77" i="5" s="1"/>
  <c r="CN10" i="3" a="1"/>
  <c r="CN10" i="3" s="1"/>
  <c r="AB69" i="5" s="1" a="1"/>
  <c r="AB69" i="5" s="1"/>
  <c r="CN223" i="3" a="1"/>
  <c r="CN223" i="3" s="1"/>
  <c r="CN183" i="3" a="1"/>
  <c r="CN183" i="3" s="1"/>
  <c r="CN176" i="3" a="1"/>
  <c r="CN176" i="3" s="1"/>
  <c r="CN167" i="3" a="1"/>
  <c r="CN167" i="3" s="1"/>
  <c r="AB188" i="5" s="1" a="1"/>
  <c r="AB188" i="5" s="1"/>
  <c r="CN158" i="3" a="1"/>
  <c r="CN158" i="3" s="1"/>
  <c r="CN149" i="3" a="1"/>
  <c r="CN149" i="3" s="1"/>
  <c r="AB48" i="5" s="1" a="1"/>
  <c r="AB48" i="5" s="1"/>
  <c r="CN140" i="3" a="1"/>
  <c r="CN140" i="3" s="1"/>
  <c r="CN122" i="3" a="1"/>
  <c r="CN122" i="3" s="1"/>
  <c r="CN116" i="3" a="1"/>
  <c r="CN116" i="3" s="1"/>
  <c r="CN113" i="3" a="1"/>
  <c r="CN113" i="3" s="1"/>
  <c r="CN107" i="3" a="1"/>
  <c r="CN107" i="3" s="1"/>
  <c r="AB50" i="5" s="1" a="1"/>
  <c r="AB50" i="5" s="1"/>
  <c r="CN104" i="3" a="1"/>
  <c r="CN104" i="3" s="1"/>
  <c r="CN98" i="3" a="1"/>
  <c r="CN98" i="3" s="1"/>
  <c r="CN95" i="3" a="1"/>
  <c r="CN95" i="3" s="1"/>
  <c r="CN89" i="3" a="1"/>
  <c r="CN89" i="3" s="1"/>
  <c r="CN86" i="3" a="1"/>
  <c r="CN86" i="3" s="1"/>
  <c r="CN80" i="3" a="1"/>
  <c r="CN80" i="3" s="1"/>
  <c r="CN77" i="3" a="1"/>
  <c r="CN77" i="3" s="1"/>
  <c r="CN71" i="3" a="1"/>
  <c r="CN71" i="3" s="1"/>
  <c r="CN65" i="3" a="1"/>
  <c r="CN65" i="3" s="1"/>
  <c r="CN62" i="3" a="1"/>
  <c r="CN62" i="3" s="1"/>
  <c r="CN56" i="3" a="1"/>
  <c r="CN56" i="3" s="1"/>
  <c r="CN53" i="3" a="1"/>
  <c r="CN53" i="3" s="1"/>
  <c r="CN47" i="3" a="1"/>
  <c r="CN47" i="3" s="1"/>
  <c r="CN44" i="3" a="1"/>
  <c r="CN44" i="3" s="1"/>
  <c r="CN38" i="3" a="1"/>
  <c r="CN38" i="3" s="1"/>
  <c r="AB73" i="5" s="1" a="1"/>
  <c r="AB73" i="5" s="1"/>
  <c r="CN35" i="3" a="1"/>
  <c r="CN35" i="3" s="1"/>
  <c r="CN29" i="3" a="1"/>
  <c r="CN29" i="3" s="1"/>
  <c r="CN26" i="3" a="1"/>
  <c r="CN26" i="3" s="1"/>
  <c r="CN20" i="3" a="1"/>
  <c r="CN20" i="3" s="1"/>
  <c r="CN17" i="3" a="1"/>
  <c r="CN17" i="3" s="1"/>
  <c r="AB57" i="5" s="1" a="1"/>
  <c r="AB57" i="5" s="1"/>
  <c r="CN11" i="3" a="1"/>
  <c r="CN11" i="3" s="1"/>
  <c r="CN8" i="3" a="1"/>
  <c r="CN8" i="3" s="1"/>
  <c r="AB81" i="5" s="1" a="1"/>
  <c r="AB81" i="5" s="1"/>
  <c r="D3" i="6" a="1"/>
  <c r="D3" i="6" s="1"/>
  <c r="H302" i="5"/>
  <c r="D4" i="6" a="1"/>
  <c r="D4" i="6" s="1"/>
  <c r="G262" i="5"/>
  <c r="M302" i="5"/>
  <c r="A13" i="5"/>
  <c r="J262" i="5"/>
  <c r="F9" i="6" a="1"/>
  <c r="F9" i="6" s="1"/>
  <c r="D9" i="6" a="1"/>
  <c r="D9" i="6" s="1"/>
  <c r="Z39" i="6" s="1"/>
  <c r="H9" i="6" a="1"/>
  <c r="H9" i="6" s="1"/>
  <c r="Z40" i="6" s="1"/>
  <c r="J9" i="6" a="1"/>
  <c r="J9" i="6" s="1"/>
  <c r="K302" i="5"/>
  <c r="F302" i="5"/>
  <c r="L30" i="2" l="1"/>
  <c r="X29" i="2" a="1"/>
  <c r="X29" i="2" s="1"/>
  <c r="U29" i="2" a="1"/>
  <c r="U29" i="2" s="1"/>
  <c r="W29" i="2" a="1"/>
  <c r="W29" i="2" s="1"/>
  <c r="N29" i="2" a="1"/>
  <c r="N29" i="2" s="1"/>
  <c r="V29" i="2" a="1"/>
  <c r="V29" i="2" s="1"/>
  <c r="M29" i="2"/>
  <c r="CN927" i="3" a="1"/>
  <c r="CN927" i="3" s="1"/>
  <c r="X25" i="2" a="1"/>
  <c r="X25" i="2" s="1"/>
  <c r="Y24" i="2"/>
  <c r="Y29" i="2" s="1" a="1"/>
  <c r="Y29" i="2" s="1"/>
  <c r="X26" i="2" a="1"/>
  <c r="X26" i="2" s="1"/>
  <c r="X27" i="2" a="1"/>
  <c r="X27" i="2" s="1"/>
  <c r="AA38" i="5" a="1"/>
  <c r="AA38" i="5" s="1"/>
  <c r="CM925" i="3" a="1"/>
  <c r="CM925" i="3" s="1"/>
  <c r="CM926" i="3" a="1"/>
  <c r="CM926" i="3" s="1"/>
  <c r="X28" i="2" a="1"/>
  <c r="X28" i="2" s="1"/>
  <c r="CN925" i="3" a="1"/>
  <c r="CN925" i="3" s="1"/>
  <c r="CN926" i="3" a="1"/>
  <c r="CN926" i="3" s="1"/>
  <c r="B38" i="6"/>
  <c r="W37" i="6"/>
  <c r="T3" i="6"/>
  <c r="M36" i="6" s="1" a="1"/>
  <c r="M36" i="6" s="1"/>
  <c r="U3" i="6"/>
  <c r="U2" i="6"/>
  <c r="Q54" i="7"/>
  <c r="N54" i="7"/>
  <c r="O21" i="7"/>
  <c r="T269" i="5" a="1"/>
  <c r="T269" i="5" s="1"/>
  <c r="I114" i="7" s="1"/>
  <c r="J6" i="9"/>
  <c r="I24" i="7" s="1"/>
  <c r="E8" i="9"/>
  <c r="F26" i="7" s="1"/>
  <c r="G6" i="9"/>
  <c r="H24" i="7" s="1"/>
  <c r="N24" i="7" s="1"/>
  <c r="E6" i="9"/>
  <c r="F24" i="7" s="1"/>
  <c r="Q269" i="5" a="1"/>
  <c r="Q269" i="5" s="1"/>
  <c r="H114" i="7" s="1"/>
  <c r="G8" i="9"/>
  <c r="H26" i="7" s="1"/>
  <c r="N26" i="7" s="1"/>
  <c r="D8" i="9"/>
  <c r="J7" i="9"/>
  <c r="I25" i="7" s="1"/>
  <c r="O25" i="7" s="1"/>
  <c r="J8" i="9"/>
  <c r="K8" i="9" s="1"/>
  <c r="D6" i="9"/>
  <c r="G7" i="9"/>
  <c r="H25" i="7" s="1"/>
  <c r="E7" i="9"/>
  <c r="F25" i="7" s="1"/>
  <c r="D7" i="9"/>
  <c r="B10" i="9"/>
  <c r="E9" i="9"/>
  <c r="F27" i="7" s="1"/>
  <c r="D9" i="9"/>
  <c r="G9" i="9"/>
  <c r="J9" i="9"/>
  <c r="I27" i="7" s="1"/>
  <c r="O27" i="7" s="1"/>
  <c r="AB194" i="5" a="1"/>
  <c r="AB194" i="5" s="1"/>
  <c r="AB70" i="5" a="1"/>
  <c r="AB70" i="5" s="1"/>
  <c r="AB60" i="5" a="1"/>
  <c r="AB60" i="5" s="1"/>
  <c r="AB38" i="5" a="1"/>
  <c r="AB38" i="5" s="1"/>
  <c r="AB186" i="5" a="1"/>
  <c r="AB186" i="5" s="1"/>
  <c r="AB190" i="5" a="1"/>
  <c r="AB190" i="5" s="1"/>
  <c r="AB51" i="5" a="1"/>
  <c r="AB51" i="5" s="1"/>
  <c r="CO921" i="3" a="1"/>
  <c r="CO921" i="3" s="1"/>
  <c r="CO912" i="3" a="1"/>
  <c r="CO912" i="3" s="1"/>
  <c r="CO903" i="3" a="1"/>
  <c r="CO903" i="3" s="1"/>
  <c r="CO920" i="3" a="1"/>
  <c r="CO920" i="3" s="1"/>
  <c r="CO916" i="3" a="1"/>
  <c r="CO916" i="3" s="1"/>
  <c r="CO911" i="3" a="1"/>
  <c r="CO911" i="3" s="1"/>
  <c r="CO907" i="3" a="1"/>
  <c r="CO907" i="3" s="1"/>
  <c r="CO902" i="3" a="1"/>
  <c r="CO902" i="3" s="1"/>
  <c r="CO898" i="3" a="1"/>
  <c r="CO898" i="3" s="1"/>
  <c r="CO915" i="3" a="1"/>
  <c r="CO915" i="3" s="1"/>
  <c r="CO906" i="3" a="1"/>
  <c r="CO906" i="3" s="1"/>
  <c r="CO922" i="3" a="1"/>
  <c r="CO922" i="3" s="1"/>
  <c r="CO917" i="3" a="1"/>
  <c r="CO917" i="3" s="1"/>
  <c r="CO913" i="3" a="1"/>
  <c r="CO913" i="3" s="1"/>
  <c r="CO908" i="3" a="1"/>
  <c r="CO908" i="3" s="1"/>
  <c r="CO904" i="3" a="1"/>
  <c r="CO904" i="3" s="1"/>
  <c r="CO899" i="3" a="1"/>
  <c r="CO899" i="3" s="1"/>
  <c r="CO896" i="3" a="1"/>
  <c r="CO896" i="3" s="1"/>
  <c r="CO918" i="3" a="1"/>
  <c r="CO918" i="3" s="1"/>
  <c r="CO909" i="3" a="1"/>
  <c r="CO909" i="3" s="1"/>
  <c r="CO900" i="3" a="1"/>
  <c r="CO900" i="3" s="1"/>
  <c r="CO889" i="3" a="1"/>
  <c r="CO889" i="3" s="1"/>
  <c r="CO885" i="3" a="1"/>
  <c r="CO885" i="3" s="1"/>
  <c r="CO897" i="3" a="1"/>
  <c r="CO897" i="3" s="1"/>
  <c r="CO893" i="3" a="1"/>
  <c r="CO893" i="3" s="1"/>
  <c r="CO892" i="3" a="1"/>
  <c r="CO892" i="3" s="1"/>
  <c r="CO891" i="3" a="1"/>
  <c r="CO891" i="3" s="1"/>
  <c r="CO919" i="3" a="1"/>
  <c r="CO919" i="3" s="1"/>
  <c r="CO914" i="3" a="1"/>
  <c r="CO914" i="3" s="1"/>
  <c r="CO910" i="3" a="1"/>
  <c r="CO910" i="3" s="1"/>
  <c r="CO905" i="3" a="1"/>
  <c r="CO905" i="3" s="1"/>
  <c r="CO901" i="3" a="1"/>
  <c r="CO901" i="3" s="1"/>
  <c r="CO894" i="3" a="1"/>
  <c r="CO894" i="3" s="1"/>
  <c r="CO890" i="3" a="1"/>
  <c r="CO890" i="3" s="1"/>
  <c r="CO888" i="3" a="1"/>
  <c r="CO888" i="3" s="1"/>
  <c r="CO881" i="3" a="1"/>
  <c r="CO881" i="3" s="1"/>
  <c r="CO876" i="3" a="1"/>
  <c r="CO876" i="3" s="1"/>
  <c r="CO872" i="3" a="1"/>
  <c r="CO872" i="3" s="1"/>
  <c r="CO880" i="3" a="1"/>
  <c r="CO880" i="3" s="1"/>
  <c r="CO871" i="3" a="1"/>
  <c r="CO871" i="3" s="1"/>
  <c r="CO887" i="3" a="1"/>
  <c r="CO887" i="3" s="1"/>
  <c r="CO879" i="3" a="1"/>
  <c r="CO879" i="3" s="1"/>
  <c r="CO875" i="3" a="1"/>
  <c r="CO875" i="3" s="1"/>
  <c r="CO886" i="3" a="1"/>
  <c r="CO886" i="3" s="1"/>
  <c r="CO883" i="3" a="1"/>
  <c r="CO883" i="3" s="1"/>
  <c r="CO874" i="3" a="1"/>
  <c r="CO874" i="3" s="1"/>
  <c r="CO877" i="3" a="1"/>
  <c r="CO877" i="3" s="1"/>
  <c r="CO870" i="3" a="1"/>
  <c r="CO870" i="3" s="1"/>
  <c r="CO869" i="3" a="1"/>
  <c r="CO869" i="3" s="1"/>
  <c r="CO860" i="3" a="1"/>
  <c r="CO860" i="3" s="1"/>
  <c r="CO851" i="3" a="1"/>
  <c r="CO851" i="3" s="1"/>
  <c r="CO842" i="3" a="1"/>
  <c r="CO842" i="3" s="1"/>
  <c r="CO884" i="3" a="1"/>
  <c r="CO884" i="3" s="1"/>
  <c r="CO878" i="3" a="1"/>
  <c r="CO878" i="3" s="1"/>
  <c r="CO868" i="3" a="1"/>
  <c r="CO868" i="3" s="1"/>
  <c r="CO864" i="3" a="1"/>
  <c r="CO864" i="3" s="1"/>
  <c r="CO859" i="3" a="1"/>
  <c r="CO859" i="3" s="1"/>
  <c r="CO855" i="3" a="1"/>
  <c r="CO855" i="3" s="1"/>
  <c r="CO850" i="3" a="1"/>
  <c r="CO850" i="3" s="1"/>
  <c r="CO846" i="3" a="1"/>
  <c r="CO846" i="3" s="1"/>
  <c r="CO841" i="3" a="1"/>
  <c r="CO841" i="3" s="1"/>
  <c r="CO837" i="3" a="1"/>
  <c r="CO837" i="3" s="1"/>
  <c r="CO863" i="3" a="1"/>
  <c r="CO863" i="3" s="1"/>
  <c r="CO854" i="3" a="1"/>
  <c r="CO854" i="3" s="1"/>
  <c r="CO845" i="3" a="1"/>
  <c r="CO845" i="3" s="1"/>
  <c r="CO836" i="3" a="1"/>
  <c r="CO836" i="3" s="1"/>
  <c r="CO882" i="3" a="1"/>
  <c r="CO882" i="3" s="1"/>
  <c r="CO867" i="3" a="1"/>
  <c r="CO867" i="3" s="1"/>
  <c r="CO862" i="3" a="1"/>
  <c r="CO862" i="3" s="1"/>
  <c r="CO858" i="3" a="1"/>
  <c r="CO858" i="3" s="1"/>
  <c r="CO853" i="3" a="1"/>
  <c r="CO853" i="3" s="1"/>
  <c r="CO849" i="3" a="1"/>
  <c r="CO849" i="3" s="1"/>
  <c r="CO844" i="3" a="1"/>
  <c r="CO844" i="3" s="1"/>
  <c r="CO895" i="3" a="1"/>
  <c r="CO895" i="3" s="1"/>
  <c r="CO873" i="3" a="1"/>
  <c r="CO873" i="3" s="1"/>
  <c r="CO865" i="3" a="1"/>
  <c r="CO865" i="3" s="1"/>
  <c r="CO861" i="3" a="1"/>
  <c r="CO861" i="3" s="1"/>
  <c r="CO856" i="3" a="1"/>
  <c r="CO856" i="3" s="1"/>
  <c r="CO852" i="3" a="1"/>
  <c r="CO852" i="3" s="1"/>
  <c r="CO847" i="3" a="1"/>
  <c r="CO847" i="3" s="1"/>
  <c r="CO843" i="3" a="1"/>
  <c r="CO843" i="3" s="1"/>
  <c r="CO833" i="3" a="1"/>
  <c r="CO833" i="3" s="1"/>
  <c r="CO830" i="3" a="1"/>
  <c r="CO830" i="3" s="1"/>
  <c r="CO821" i="3" a="1"/>
  <c r="CO821" i="3" s="1"/>
  <c r="CO839" i="3" a="1"/>
  <c r="CO839" i="3" s="1"/>
  <c r="CO835" i="3" a="1"/>
  <c r="CO835" i="3" s="1"/>
  <c r="CO834" i="3" a="1"/>
  <c r="CO834" i="3" s="1"/>
  <c r="CO829" i="3" a="1"/>
  <c r="CO829" i="3" s="1"/>
  <c r="CO825" i="3" a="1"/>
  <c r="CO825" i="3" s="1"/>
  <c r="CO820" i="3" a="1"/>
  <c r="CO820" i="3" s="1"/>
  <c r="CO824" i="3" a="1"/>
  <c r="CO824" i="3" s="1"/>
  <c r="CO848" i="3" a="1"/>
  <c r="CO848" i="3" s="1"/>
  <c r="CO828" i="3" a="1"/>
  <c r="CO828" i="3" s="1"/>
  <c r="CO823" i="3" a="1"/>
  <c r="CO823" i="3" s="1"/>
  <c r="CO866" i="3" a="1"/>
  <c r="CO866" i="3" s="1"/>
  <c r="CO857" i="3" a="1"/>
  <c r="CO857" i="3" s="1"/>
  <c r="CO838" i="3" a="1"/>
  <c r="CO838" i="3" s="1"/>
  <c r="CO840" i="3" a="1"/>
  <c r="CO840" i="3" s="1"/>
  <c r="CO832" i="3" a="1"/>
  <c r="CO832" i="3" s="1"/>
  <c r="CO831" i="3" a="1"/>
  <c r="CO831" i="3" s="1"/>
  <c r="CO819" i="3" a="1"/>
  <c r="CO819" i="3" s="1"/>
  <c r="CO818" i="3" a="1"/>
  <c r="CO818" i="3" s="1"/>
  <c r="CO814" i="3" a="1"/>
  <c r="CO814" i="3" s="1"/>
  <c r="CO809" i="3" a="1"/>
  <c r="CO809" i="3" s="1"/>
  <c r="CO805" i="3" a="1"/>
  <c r="CO805" i="3" s="1"/>
  <c r="CO800" i="3" a="1"/>
  <c r="CO800" i="3" s="1"/>
  <c r="CO796" i="3" a="1"/>
  <c r="CO796" i="3" s="1"/>
  <c r="CO791" i="3" a="1"/>
  <c r="CO791" i="3" s="1"/>
  <c r="CO787" i="3" a="1"/>
  <c r="CO787" i="3" s="1"/>
  <c r="CO827" i="3" a="1"/>
  <c r="CO827" i="3" s="1"/>
  <c r="CO826" i="3" a="1"/>
  <c r="CO826" i="3" s="1"/>
  <c r="CO822" i="3" a="1"/>
  <c r="CO822" i="3" s="1"/>
  <c r="CO813" i="3" a="1"/>
  <c r="CO813" i="3" s="1"/>
  <c r="CO804" i="3" a="1"/>
  <c r="CO804" i="3" s="1"/>
  <c r="CO795" i="3" a="1"/>
  <c r="CO795" i="3" s="1"/>
  <c r="CO786" i="3" a="1"/>
  <c r="CO786" i="3" s="1"/>
  <c r="CO817" i="3" a="1"/>
  <c r="CO817" i="3" s="1"/>
  <c r="CO812" i="3" a="1"/>
  <c r="CO812" i="3" s="1"/>
  <c r="CO808" i="3" a="1"/>
  <c r="CO808" i="3" s="1"/>
  <c r="CO803" i="3" a="1"/>
  <c r="CO803" i="3" s="1"/>
  <c r="CO799" i="3" a="1"/>
  <c r="CO799" i="3" s="1"/>
  <c r="CO794" i="3" a="1"/>
  <c r="CO794" i="3" s="1"/>
  <c r="CO790" i="3" a="1"/>
  <c r="CO790" i="3" s="1"/>
  <c r="CO816" i="3" a="1"/>
  <c r="CO816" i="3" s="1"/>
  <c r="CO807" i="3" a="1"/>
  <c r="CO807" i="3" s="1"/>
  <c r="CO798" i="3" a="1"/>
  <c r="CO798" i="3" s="1"/>
  <c r="CO789" i="3" a="1"/>
  <c r="CO789" i="3" s="1"/>
  <c r="CO815" i="3" a="1"/>
  <c r="CO815" i="3" s="1"/>
  <c r="CO811" i="3" a="1"/>
  <c r="CO811" i="3" s="1"/>
  <c r="CO806" i="3" a="1"/>
  <c r="CO806" i="3" s="1"/>
  <c r="CO802" i="3" a="1"/>
  <c r="CO802" i="3" s="1"/>
  <c r="CO797" i="3" a="1"/>
  <c r="CO797" i="3" s="1"/>
  <c r="CO810" i="3" a="1"/>
  <c r="CO810" i="3" s="1"/>
  <c r="CO801" i="3" a="1"/>
  <c r="CO801" i="3" s="1"/>
  <c r="CO792" i="3" a="1"/>
  <c r="CO792" i="3" s="1"/>
  <c r="CO783" i="3" a="1"/>
  <c r="CO783" i="3" s="1"/>
  <c r="CO773" i="3" a="1"/>
  <c r="CO773" i="3" s="1"/>
  <c r="CO769" i="3" a="1"/>
  <c r="CO769" i="3" s="1"/>
  <c r="CO764" i="3" a="1"/>
  <c r="CO764" i="3" s="1"/>
  <c r="CO760" i="3" a="1"/>
  <c r="CO760" i="3" s="1"/>
  <c r="CO755" i="3" a="1"/>
  <c r="CO755" i="3" s="1"/>
  <c r="CO751" i="3" a="1"/>
  <c r="CO751" i="3" s="1"/>
  <c r="CO746" i="3" a="1"/>
  <c r="CO746" i="3" s="1"/>
  <c r="CO742" i="3" a="1"/>
  <c r="CO742" i="3" s="1"/>
  <c r="CO737" i="3" a="1"/>
  <c r="CO737" i="3" s="1"/>
  <c r="CO733" i="3" a="1"/>
  <c r="CO733" i="3" s="1"/>
  <c r="CO728" i="3" a="1"/>
  <c r="CO728" i="3" s="1"/>
  <c r="CO724" i="3" a="1"/>
  <c r="CO724" i="3" s="1"/>
  <c r="CO779" i="3" a="1"/>
  <c r="CO779" i="3" s="1"/>
  <c r="CO778" i="3" a="1"/>
  <c r="CO778" i="3" s="1"/>
  <c r="CO777" i="3" a="1"/>
  <c r="CO777" i="3" s="1"/>
  <c r="CO768" i="3" a="1"/>
  <c r="CO768" i="3" s="1"/>
  <c r="CO759" i="3" a="1"/>
  <c r="CO759" i="3" s="1"/>
  <c r="CO750" i="3" a="1"/>
  <c r="CO750" i="3" s="1"/>
  <c r="CO741" i="3" a="1"/>
  <c r="CO741" i="3" s="1"/>
  <c r="CO732" i="3" a="1"/>
  <c r="CO732" i="3" s="1"/>
  <c r="CO723" i="3" a="1"/>
  <c r="CO723" i="3" s="1"/>
  <c r="CO785" i="3" a="1"/>
  <c r="CO785" i="3" s="1"/>
  <c r="CO780" i="3" a="1"/>
  <c r="CO780" i="3" s="1"/>
  <c r="CO776" i="3" a="1"/>
  <c r="CO776" i="3" s="1"/>
  <c r="CO772" i="3" a="1"/>
  <c r="CO772" i="3" s="1"/>
  <c r="CO767" i="3" a="1"/>
  <c r="CO767" i="3" s="1"/>
  <c r="CO763" i="3" a="1"/>
  <c r="CO763" i="3" s="1"/>
  <c r="CO758" i="3" a="1"/>
  <c r="CO758" i="3" s="1"/>
  <c r="CO754" i="3" a="1"/>
  <c r="CO754" i="3" s="1"/>
  <c r="CO749" i="3" a="1"/>
  <c r="CO749" i="3" s="1"/>
  <c r="CO745" i="3" a="1"/>
  <c r="CO745" i="3" s="1"/>
  <c r="CO740" i="3" a="1"/>
  <c r="CO740" i="3" s="1"/>
  <c r="CO736" i="3" a="1"/>
  <c r="CO736" i="3" s="1"/>
  <c r="CO731" i="3" a="1"/>
  <c r="CO731" i="3" s="1"/>
  <c r="CO727" i="3" a="1"/>
  <c r="CO727" i="3" s="1"/>
  <c r="CO784" i="3" a="1"/>
  <c r="CO784" i="3" s="1"/>
  <c r="CO781" i="3" a="1"/>
  <c r="CO781" i="3" s="1"/>
  <c r="CO771" i="3" a="1"/>
  <c r="CO771" i="3" s="1"/>
  <c r="CO762" i="3" a="1"/>
  <c r="CO762" i="3" s="1"/>
  <c r="CO753" i="3" a="1"/>
  <c r="CO753" i="3" s="1"/>
  <c r="CO744" i="3" a="1"/>
  <c r="CO744" i="3" s="1"/>
  <c r="CO735" i="3" a="1"/>
  <c r="CO735" i="3" s="1"/>
  <c r="CO726" i="3" a="1"/>
  <c r="CO726" i="3" s="1"/>
  <c r="CO717" i="3" a="1"/>
  <c r="CO717" i="3" s="1"/>
  <c r="CO793" i="3" a="1"/>
  <c r="CO793" i="3" s="1"/>
  <c r="CO788" i="3" a="1"/>
  <c r="CO788" i="3" s="1"/>
  <c r="CO775" i="3" a="1"/>
  <c r="CO775" i="3" s="1"/>
  <c r="CO770" i="3" a="1"/>
  <c r="CO770" i="3" s="1"/>
  <c r="CO766" i="3" a="1"/>
  <c r="CO766" i="3" s="1"/>
  <c r="CO761" i="3" a="1"/>
  <c r="CO761" i="3" s="1"/>
  <c r="CO757" i="3" a="1"/>
  <c r="CO757" i="3" s="1"/>
  <c r="CO752" i="3" a="1"/>
  <c r="CO752" i="3" s="1"/>
  <c r="CO748" i="3" a="1"/>
  <c r="CO748" i="3" s="1"/>
  <c r="CO782" i="3" a="1"/>
  <c r="CO782" i="3" s="1"/>
  <c r="CO774" i="3" a="1"/>
  <c r="CO774" i="3" s="1"/>
  <c r="CO765" i="3" a="1"/>
  <c r="CO765" i="3" s="1"/>
  <c r="CO756" i="3" a="1"/>
  <c r="CO756" i="3" s="1"/>
  <c r="CO747" i="3" a="1"/>
  <c r="CO747" i="3" s="1"/>
  <c r="CO738" i="3" a="1"/>
  <c r="CO738" i="3" s="1"/>
  <c r="CO729" i="3" a="1"/>
  <c r="CO729" i="3" s="1"/>
  <c r="CO720" i="3" a="1"/>
  <c r="CO720" i="3" s="1"/>
  <c r="CO715" i="3" a="1"/>
  <c r="CO715" i="3" s="1"/>
  <c r="CO739" i="3" a="1"/>
  <c r="CO739" i="3" s="1"/>
  <c r="CO730" i="3" a="1"/>
  <c r="CO730" i="3" s="1"/>
  <c r="CO713" i="3" a="1"/>
  <c r="CO713" i="3" s="1"/>
  <c r="CO705" i="3" a="1"/>
  <c r="CO705" i="3" s="1"/>
  <c r="CO701" i="3" a="1"/>
  <c r="CO701" i="3" s="1"/>
  <c r="CO743" i="3" a="1"/>
  <c r="CO743" i="3" s="1"/>
  <c r="CO734" i="3" a="1"/>
  <c r="CO734" i="3" s="1"/>
  <c r="CO725" i="3" a="1"/>
  <c r="CO725" i="3" s="1"/>
  <c r="CO721" i="3" a="1"/>
  <c r="CO721" i="3" s="1"/>
  <c r="CO716" i="3" a="1"/>
  <c r="CO716" i="3" s="1"/>
  <c r="CO718" i="3" a="1"/>
  <c r="CO718" i="3" s="1"/>
  <c r="CO714" i="3" a="1"/>
  <c r="CO714" i="3" s="1"/>
  <c r="CO708" i="3" a="1"/>
  <c r="CO708" i="3" s="1"/>
  <c r="CO704" i="3" a="1"/>
  <c r="CO704" i="3" s="1"/>
  <c r="CO702" i="3" a="1"/>
  <c r="CO702" i="3" s="1"/>
  <c r="CO711" i="3" a="1"/>
  <c r="CO711" i="3" s="1"/>
  <c r="CO710" i="3" a="1"/>
  <c r="CO710" i="3" s="1"/>
  <c r="CO709" i="3" a="1"/>
  <c r="CO709" i="3" s="1"/>
  <c r="CO722" i="3" a="1"/>
  <c r="CO722" i="3" s="1"/>
  <c r="CO719" i="3" a="1"/>
  <c r="CO719" i="3" s="1"/>
  <c r="CO712" i="3" a="1"/>
  <c r="CO712" i="3" s="1"/>
  <c r="CO707" i="3" a="1"/>
  <c r="CO707" i="3" s="1"/>
  <c r="CO703" i="3" a="1"/>
  <c r="CO703" i="3" s="1"/>
  <c r="AC194" i="5" s="1" a="1"/>
  <c r="AC194" i="5" s="1"/>
  <c r="CO700" i="3" a="1"/>
  <c r="CO700" i="3" s="1"/>
  <c r="CO696" i="3" a="1"/>
  <c r="CO696" i="3" s="1"/>
  <c r="CO691" i="3" a="1"/>
  <c r="CO691" i="3" s="1"/>
  <c r="CO687" i="3" a="1"/>
  <c r="CO687" i="3" s="1"/>
  <c r="CO695" i="3" a="1"/>
  <c r="CO695" i="3" s="1"/>
  <c r="CO686" i="3" a="1"/>
  <c r="CO686" i="3" s="1"/>
  <c r="CO699" i="3" a="1"/>
  <c r="CO699" i="3" s="1"/>
  <c r="CO694" i="3" a="1"/>
  <c r="CO694" i="3" s="1"/>
  <c r="CO690" i="3" a="1"/>
  <c r="CO690" i="3" s="1"/>
  <c r="CO698" i="3" a="1"/>
  <c r="CO698" i="3" s="1"/>
  <c r="CO689" i="3" a="1"/>
  <c r="CO689" i="3" s="1"/>
  <c r="CO697" i="3" a="1"/>
  <c r="CO697" i="3" s="1"/>
  <c r="CO693" i="3" a="1"/>
  <c r="CO693" i="3" s="1"/>
  <c r="CO688" i="3" a="1"/>
  <c r="CO688" i="3" s="1"/>
  <c r="CO706" i="3" a="1"/>
  <c r="CO706" i="3" s="1"/>
  <c r="CO692" i="3" a="1"/>
  <c r="CO692" i="3" s="1"/>
  <c r="CO680" i="3" a="1"/>
  <c r="CO680" i="3" s="1"/>
  <c r="CO671" i="3" a="1"/>
  <c r="CO671" i="3" s="1"/>
  <c r="CO662" i="3" a="1"/>
  <c r="CO662" i="3" s="1"/>
  <c r="CO653" i="3" a="1"/>
  <c r="CO653" i="3" s="1"/>
  <c r="CO644" i="3" a="1"/>
  <c r="CO644" i="3" s="1"/>
  <c r="CO635" i="3" a="1"/>
  <c r="CO635" i="3" s="1"/>
  <c r="CO685" i="3" a="1"/>
  <c r="CO685" i="3" s="1"/>
  <c r="CO681" i="3" a="1"/>
  <c r="CO681" i="3" s="1"/>
  <c r="CO676" i="3" a="1"/>
  <c r="CO676" i="3" s="1"/>
  <c r="CO672" i="3" a="1"/>
  <c r="CO672" i="3" s="1"/>
  <c r="CO667" i="3" a="1"/>
  <c r="CO667" i="3" s="1"/>
  <c r="CO663" i="3" a="1"/>
  <c r="CO663" i="3" s="1"/>
  <c r="CO677" i="3" a="1"/>
  <c r="CO677" i="3" s="1"/>
  <c r="CO668" i="3" a="1"/>
  <c r="CO668" i="3" s="1"/>
  <c r="CO659" i="3" a="1"/>
  <c r="CO659" i="3" s="1"/>
  <c r="CO650" i="3" a="1"/>
  <c r="CO650" i="3" s="1"/>
  <c r="CO641" i="3" a="1"/>
  <c r="CO641" i="3" s="1"/>
  <c r="CO682" i="3" a="1"/>
  <c r="CO682" i="3" s="1"/>
  <c r="CO678" i="3" a="1"/>
  <c r="CO678" i="3" s="1"/>
  <c r="CO673" i="3" a="1"/>
  <c r="CO673" i="3" s="1"/>
  <c r="CO669" i="3" a="1"/>
  <c r="CO669" i="3" s="1"/>
  <c r="CO683" i="3" a="1"/>
  <c r="CO683" i="3" s="1"/>
  <c r="CO674" i="3" a="1"/>
  <c r="CO674" i="3" s="1"/>
  <c r="CO665" i="3" a="1"/>
  <c r="CO665" i="3" s="1"/>
  <c r="CO656" i="3" a="1"/>
  <c r="CO656" i="3" s="1"/>
  <c r="CO647" i="3" a="1"/>
  <c r="CO647" i="3" s="1"/>
  <c r="CO638" i="3" a="1"/>
  <c r="CO638" i="3" s="1"/>
  <c r="CO684" i="3" a="1"/>
  <c r="CO684" i="3" s="1"/>
  <c r="CO679" i="3" a="1"/>
  <c r="CO679" i="3" s="1"/>
  <c r="CO675" i="3" a="1"/>
  <c r="CO675" i="3" s="1"/>
  <c r="CO670" i="3" a="1"/>
  <c r="CO670" i="3" s="1"/>
  <c r="CO666" i="3" a="1"/>
  <c r="CO666" i="3" s="1"/>
  <c r="CO631" i="3" a="1"/>
  <c r="CO631" i="3" s="1"/>
  <c r="CO627" i="3" a="1"/>
  <c r="CO627" i="3" s="1"/>
  <c r="CO622" i="3" a="1"/>
  <c r="CO622" i="3" s="1"/>
  <c r="CO618" i="3" a="1"/>
  <c r="CO618" i="3" s="1"/>
  <c r="CO613" i="3" a="1"/>
  <c r="CO613" i="3" s="1"/>
  <c r="CO609" i="3" a="1"/>
  <c r="CO609" i="3" s="1"/>
  <c r="CO604" i="3" a="1"/>
  <c r="CO604" i="3" s="1"/>
  <c r="CO626" i="3" a="1"/>
  <c r="CO626" i="3" s="1"/>
  <c r="CO617" i="3" a="1"/>
  <c r="CO617" i="3" s="1"/>
  <c r="CO608" i="3" a="1"/>
  <c r="CO608" i="3" s="1"/>
  <c r="CO599" i="3" a="1"/>
  <c r="CO599" i="3" s="1"/>
  <c r="CO630" i="3" a="1"/>
  <c r="CO630" i="3" s="1"/>
  <c r="CO625" i="3" a="1"/>
  <c r="CO625" i="3" s="1"/>
  <c r="CO621" i="3" a="1"/>
  <c r="CO621" i="3" s="1"/>
  <c r="CO616" i="3" a="1"/>
  <c r="CO616" i="3" s="1"/>
  <c r="CO612" i="3" a="1"/>
  <c r="CO612" i="3" s="1"/>
  <c r="CO658" i="3" a="1"/>
  <c r="CO658" i="3" s="1"/>
  <c r="CO657" i="3" a="1"/>
  <c r="CO657" i="3" s="1"/>
  <c r="CO655" i="3" a="1"/>
  <c r="CO655" i="3" s="1"/>
  <c r="CO654" i="3" a="1"/>
  <c r="CO654" i="3" s="1"/>
  <c r="CO652" i="3" a="1"/>
  <c r="CO652" i="3" s="1"/>
  <c r="CO651" i="3" a="1"/>
  <c r="CO651" i="3" s="1"/>
  <c r="CO649" i="3" a="1"/>
  <c r="CO649" i="3" s="1"/>
  <c r="CO648" i="3" a="1"/>
  <c r="CO648" i="3" s="1"/>
  <c r="CO646" i="3" a="1"/>
  <c r="CO646" i="3" s="1"/>
  <c r="CO645" i="3" a="1"/>
  <c r="CO645" i="3" s="1"/>
  <c r="CO643" i="3" a="1"/>
  <c r="CO643" i="3" s="1"/>
  <c r="CO642" i="3" a="1"/>
  <c r="CO642" i="3" s="1"/>
  <c r="CO640" i="3" a="1"/>
  <c r="CO640" i="3" s="1"/>
  <c r="CO639" i="3" a="1"/>
  <c r="CO639" i="3" s="1"/>
  <c r="CO637" i="3" a="1"/>
  <c r="CO637" i="3" s="1"/>
  <c r="CO636" i="3" a="1"/>
  <c r="CO636" i="3" s="1"/>
  <c r="CO629" i="3" a="1"/>
  <c r="CO629" i="3" s="1"/>
  <c r="CO620" i="3" a="1"/>
  <c r="CO620" i="3" s="1"/>
  <c r="CO611" i="3" a="1"/>
  <c r="CO611" i="3" s="1"/>
  <c r="CO661" i="3" a="1"/>
  <c r="CO661" i="3" s="1"/>
  <c r="CO632" i="3" a="1"/>
  <c r="CO632" i="3" s="1"/>
  <c r="CO623" i="3" a="1"/>
  <c r="CO623" i="3" s="1"/>
  <c r="CO614" i="3" a="1"/>
  <c r="CO614" i="3" s="1"/>
  <c r="CO605" i="3" a="1"/>
  <c r="CO605" i="3" s="1"/>
  <c r="CO628" i="3" a="1"/>
  <c r="CO628" i="3" s="1"/>
  <c r="CO610" i="3" a="1"/>
  <c r="CO610" i="3" s="1"/>
  <c r="CO606" i="3" a="1"/>
  <c r="CO606" i="3" s="1"/>
  <c r="CO594" i="3" a="1"/>
  <c r="CO594" i="3" s="1"/>
  <c r="CO585" i="3" a="1"/>
  <c r="CO585" i="3" s="1"/>
  <c r="CO576" i="3" a="1"/>
  <c r="CO576" i="3" s="1"/>
  <c r="CO633" i="3" a="1"/>
  <c r="CO633" i="3" s="1"/>
  <c r="CO593" i="3" a="1"/>
  <c r="CO593" i="3" s="1"/>
  <c r="CO589" i="3" a="1"/>
  <c r="CO589" i="3" s="1"/>
  <c r="CO584" i="3" a="1"/>
  <c r="CO584" i="3" s="1"/>
  <c r="CO580" i="3" a="1"/>
  <c r="CO580" i="3" s="1"/>
  <c r="CO575" i="3" a="1"/>
  <c r="CO575" i="3" s="1"/>
  <c r="CO571" i="3" a="1"/>
  <c r="CO571" i="3" s="1"/>
  <c r="CO566" i="3" a="1"/>
  <c r="CO566" i="3" s="1"/>
  <c r="CO660" i="3" a="1"/>
  <c r="CO660" i="3" s="1"/>
  <c r="CO634" i="3" a="1"/>
  <c r="CO634" i="3" s="1"/>
  <c r="CO615" i="3" a="1"/>
  <c r="CO615" i="3" s="1"/>
  <c r="CO602" i="3" a="1"/>
  <c r="CO602" i="3" s="1"/>
  <c r="CO601" i="3" a="1"/>
  <c r="CO601" i="3" s="1"/>
  <c r="CO600" i="3" a="1"/>
  <c r="CO600" i="3" s="1"/>
  <c r="CO598" i="3" a="1"/>
  <c r="CO598" i="3" s="1"/>
  <c r="CO597" i="3" a="1"/>
  <c r="CO597" i="3" s="1"/>
  <c r="CO588" i="3" a="1"/>
  <c r="CO588" i="3" s="1"/>
  <c r="CO579" i="3" a="1"/>
  <c r="CO579" i="3" s="1"/>
  <c r="CO607" i="3" a="1"/>
  <c r="CO607" i="3" s="1"/>
  <c r="CO596" i="3" a="1"/>
  <c r="CO596" i="3" s="1"/>
  <c r="CO592" i="3" a="1"/>
  <c r="CO592" i="3" s="1"/>
  <c r="CO587" i="3" a="1"/>
  <c r="CO587" i="3" s="1"/>
  <c r="CO583" i="3" a="1"/>
  <c r="CO583" i="3" s="1"/>
  <c r="CO578" i="3" a="1"/>
  <c r="CO578" i="3" s="1"/>
  <c r="CO574" i="3" a="1"/>
  <c r="CO574" i="3" s="1"/>
  <c r="CO569" i="3" a="1"/>
  <c r="CO569" i="3" s="1"/>
  <c r="CO624" i="3" a="1"/>
  <c r="CO624" i="3" s="1"/>
  <c r="CO603" i="3" a="1"/>
  <c r="CO603" i="3" s="1"/>
  <c r="CO595" i="3" a="1"/>
  <c r="CO595" i="3" s="1"/>
  <c r="CO590" i="3" a="1"/>
  <c r="CO590" i="3" s="1"/>
  <c r="CO586" i="3" a="1"/>
  <c r="CO586" i="3" s="1"/>
  <c r="CO581" i="3" a="1"/>
  <c r="CO581" i="3" s="1"/>
  <c r="CO577" i="3" a="1"/>
  <c r="CO577" i="3" s="1"/>
  <c r="CO572" i="3" a="1"/>
  <c r="CO572" i="3" s="1"/>
  <c r="CO563" i="3" a="1"/>
  <c r="CO563" i="3" s="1"/>
  <c r="CO558" i="3" a="1"/>
  <c r="CO558" i="3" s="1"/>
  <c r="CO554" i="3" a="1"/>
  <c r="CO554" i="3" s="1"/>
  <c r="CO549" i="3" a="1"/>
  <c r="CO549" i="3" s="1"/>
  <c r="CO545" i="3" a="1"/>
  <c r="CO545" i="3" s="1"/>
  <c r="CO540" i="3" a="1"/>
  <c r="CO540" i="3" s="1"/>
  <c r="CO536" i="3" a="1"/>
  <c r="CO536" i="3" s="1"/>
  <c r="CO531" i="3" a="1"/>
  <c r="CO531" i="3" s="1"/>
  <c r="CO527" i="3" a="1"/>
  <c r="CO527" i="3" s="1"/>
  <c r="CO522" i="3" a="1"/>
  <c r="CO522" i="3" s="1"/>
  <c r="CO518" i="3" a="1"/>
  <c r="CO518" i="3" s="1"/>
  <c r="CO513" i="3" a="1"/>
  <c r="CO513" i="3" s="1"/>
  <c r="CO509" i="3" a="1"/>
  <c r="CO509" i="3" s="1"/>
  <c r="CO504" i="3" a="1"/>
  <c r="CO504" i="3" s="1"/>
  <c r="CO500" i="3" a="1"/>
  <c r="CO500" i="3" s="1"/>
  <c r="CO495" i="3" a="1"/>
  <c r="CO495" i="3" s="1"/>
  <c r="CO491" i="3" a="1"/>
  <c r="CO491" i="3" s="1"/>
  <c r="CO486" i="3" a="1"/>
  <c r="CO486" i="3" s="1"/>
  <c r="CO482" i="3" a="1"/>
  <c r="CO482" i="3" s="1"/>
  <c r="CO562" i="3" a="1"/>
  <c r="CO562" i="3" s="1"/>
  <c r="CO553" i="3" a="1"/>
  <c r="CO553" i="3" s="1"/>
  <c r="CO544" i="3" a="1"/>
  <c r="CO544" i="3" s="1"/>
  <c r="CO535" i="3" a="1"/>
  <c r="CO535" i="3" s="1"/>
  <c r="CO526" i="3" a="1"/>
  <c r="CO526" i="3" s="1"/>
  <c r="AC52" i="5" s="1" a="1"/>
  <c r="AC52" i="5" s="1"/>
  <c r="CO517" i="3" a="1"/>
  <c r="CO517" i="3" s="1"/>
  <c r="CO508" i="3" a="1"/>
  <c r="CO508" i="3" s="1"/>
  <c r="CO499" i="3" a="1"/>
  <c r="CO499" i="3" s="1"/>
  <c r="CO490" i="3" a="1"/>
  <c r="CO490" i="3" s="1"/>
  <c r="CO481" i="3" a="1"/>
  <c r="CO481" i="3" s="1"/>
  <c r="CO472" i="3" a="1"/>
  <c r="CO472" i="3" s="1"/>
  <c r="CO463" i="3" a="1"/>
  <c r="CO463" i="3" s="1"/>
  <c r="CO561" i="3" a="1"/>
  <c r="CO561" i="3" s="1"/>
  <c r="CO557" i="3" a="1"/>
  <c r="CO557" i="3" s="1"/>
  <c r="CO552" i="3" a="1"/>
  <c r="CO552" i="3" s="1"/>
  <c r="CO548" i="3" a="1"/>
  <c r="CO548" i="3" s="1"/>
  <c r="CO543" i="3" a="1"/>
  <c r="CO543" i="3" s="1"/>
  <c r="CO539" i="3" a="1"/>
  <c r="CO539" i="3" s="1"/>
  <c r="CO534" i="3" a="1"/>
  <c r="CO534" i="3" s="1"/>
  <c r="CO530" i="3" a="1"/>
  <c r="CO530" i="3" s="1"/>
  <c r="CO525" i="3" a="1"/>
  <c r="CO525" i="3" s="1"/>
  <c r="CO521" i="3" a="1"/>
  <c r="CO521" i="3" s="1"/>
  <c r="CO516" i="3" a="1"/>
  <c r="CO516" i="3" s="1"/>
  <c r="CO512" i="3" a="1"/>
  <c r="CO512" i="3" s="1"/>
  <c r="CO507" i="3" a="1"/>
  <c r="CO507" i="3" s="1"/>
  <c r="CO503" i="3" a="1"/>
  <c r="CO503" i="3" s="1"/>
  <c r="CO498" i="3" a="1"/>
  <c r="CO498" i="3" s="1"/>
  <c r="CO494" i="3" a="1"/>
  <c r="CO494" i="3" s="1"/>
  <c r="CO489" i="3" a="1"/>
  <c r="CO489" i="3" s="1"/>
  <c r="CO485" i="3" a="1"/>
  <c r="CO485" i="3" s="1"/>
  <c r="CO480" i="3" a="1"/>
  <c r="CO480" i="3" s="1"/>
  <c r="CO476" i="3" a="1"/>
  <c r="CO476" i="3" s="1"/>
  <c r="CO567" i="3" a="1"/>
  <c r="CO567" i="3" s="1"/>
  <c r="CO565" i="3" a="1"/>
  <c r="CO565" i="3" s="1"/>
  <c r="CO556" i="3" a="1"/>
  <c r="CO556" i="3" s="1"/>
  <c r="CO547" i="3" a="1"/>
  <c r="CO547" i="3" s="1"/>
  <c r="CO538" i="3" a="1"/>
  <c r="CO538" i="3" s="1"/>
  <c r="CO529" i="3" a="1"/>
  <c r="CO529" i="3" s="1"/>
  <c r="CO520" i="3" a="1"/>
  <c r="CO520" i="3" s="1"/>
  <c r="CO511" i="3" a="1"/>
  <c r="CO511" i="3" s="1"/>
  <c r="CO502" i="3" a="1"/>
  <c r="CO502" i="3" s="1"/>
  <c r="CO493" i="3" a="1"/>
  <c r="CO493" i="3" s="1"/>
  <c r="CO484" i="3" a="1"/>
  <c r="CO484" i="3" s="1"/>
  <c r="CO475" i="3" a="1"/>
  <c r="CO475" i="3" s="1"/>
  <c r="CO466" i="3" a="1"/>
  <c r="CO466" i="3" s="1"/>
  <c r="CO591" i="3" a="1"/>
  <c r="CO591" i="3" s="1"/>
  <c r="CO582" i="3" a="1"/>
  <c r="CO582" i="3" s="1"/>
  <c r="CO573" i="3" a="1"/>
  <c r="CO573" i="3" s="1"/>
  <c r="CO568" i="3" a="1"/>
  <c r="CO568" i="3" s="1"/>
  <c r="CO559" i="3" a="1"/>
  <c r="CO559" i="3" s="1"/>
  <c r="CO550" i="3" a="1"/>
  <c r="CO550" i="3" s="1"/>
  <c r="CO541" i="3" a="1"/>
  <c r="CO541" i="3" s="1"/>
  <c r="CO532" i="3" a="1"/>
  <c r="CO532" i="3" s="1"/>
  <c r="CO523" i="3" a="1"/>
  <c r="CO523" i="3" s="1"/>
  <c r="CO514" i="3" a="1"/>
  <c r="CO514" i="3" s="1"/>
  <c r="CO505" i="3" a="1"/>
  <c r="CO505" i="3" s="1"/>
  <c r="CO496" i="3" a="1"/>
  <c r="CO496" i="3" s="1"/>
  <c r="CO487" i="3" a="1"/>
  <c r="CO487" i="3" s="1"/>
  <c r="CO478" i="3" a="1"/>
  <c r="CO478" i="3" s="1"/>
  <c r="CO564" i="3" a="1"/>
  <c r="CO564" i="3" s="1"/>
  <c r="AC51" i="5" s="1" a="1"/>
  <c r="AC51" i="5" s="1"/>
  <c r="CO537" i="3" a="1"/>
  <c r="CO537" i="3" s="1"/>
  <c r="CO510" i="3" a="1"/>
  <c r="CO510" i="3" s="1"/>
  <c r="AC190" i="5" s="1" a="1"/>
  <c r="AC190" i="5" s="1"/>
  <c r="CO483" i="3" a="1"/>
  <c r="CO483" i="3" s="1"/>
  <c r="CO473" i="3" a="1"/>
  <c r="CO473" i="3" s="1"/>
  <c r="CO462" i="3" a="1"/>
  <c r="CO462" i="3" s="1"/>
  <c r="CO457" i="3" a="1"/>
  <c r="CO457" i="3" s="1"/>
  <c r="CO448" i="3" a="1"/>
  <c r="CO448" i="3" s="1"/>
  <c r="CO439" i="3" a="1"/>
  <c r="CO439" i="3" s="1"/>
  <c r="CO430" i="3" a="1"/>
  <c r="CO430" i="3" s="1"/>
  <c r="CO421" i="3" a="1"/>
  <c r="CO421" i="3" s="1"/>
  <c r="CO412" i="3" a="1"/>
  <c r="CO412" i="3" s="1"/>
  <c r="CO403" i="3" a="1"/>
  <c r="CO403" i="3" s="1"/>
  <c r="CO394" i="3" a="1"/>
  <c r="CO394" i="3" s="1"/>
  <c r="CO385" i="3" a="1"/>
  <c r="CO385" i="3" s="1"/>
  <c r="CO376" i="3" a="1"/>
  <c r="CO376" i="3" s="1"/>
  <c r="CO367" i="3" a="1"/>
  <c r="CO367" i="3" s="1"/>
  <c r="CO358" i="3" a="1"/>
  <c r="CO358" i="3" s="1"/>
  <c r="CO349" i="3" a="1"/>
  <c r="CO349" i="3" s="1"/>
  <c r="CO340" i="3" a="1"/>
  <c r="CO340" i="3" s="1"/>
  <c r="CO551" i="3" a="1"/>
  <c r="CO551" i="3" s="1"/>
  <c r="CO524" i="3" a="1"/>
  <c r="CO524" i="3" s="1"/>
  <c r="CO497" i="3" a="1"/>
  <c r="CO497" i="3" s="1"/>
  <c r="CO479" i="3" a="1"/>
  <c r="CO479" i="3" s="1"/>
  <c r="CO477" i="3" a="1"/>
  <c r="CO477" i="3" s="1"/>
  <c r="CO467" i="3" a="1"/>
  <c r="CO467" i="3" s="1"/>
  <c r="CO465" i="3" a="1"/>
  <c r="CO465" i="3" s="1"/>
  <c r="CO461" i="3" a="1"/>
  <c r="CO461" i="3" s="1"/>
  <c r="CO456" i="3" a="1"/>
  <c r="CO456" i="3" s="1"/>
  <c r="CO452" i="3" a="1"/>
  <c r="CO452" i="3" s="1"/>
  <c r="CO447" i="3" a="1"/>
  <c r="CO447" i="3" s="1"/>
  <c r="CO443" i="3" a="1"/>
  <c r="CO443" i="3" s="1"/>
  <c r="CO438" i="3" a="1"/>
  <c r="CO438" i="3" s="1"/>
  <c r="CO434" i="3" a="1"/>
  <c r="CO434" i="3" s="1"/>
  <c r="CO429" i="3" a="1"/>
  <c r="CO429" i="3" s="1"/>
  <c r="CO425" i="3" a="1"/>
  <c r="CO425" i="3" s="1"/>
  <c r="CO420" i="3" a="1"/>
  <c r="CO420" i="3" s="1"/>
  <c r="CO416" i="3" a="1"/>
  <c r="CO416" i="3" s="1"/>
  <c r="CO411" i="3" a="1"/>
  <c r="CO411" i="3" s="1"/>
  <c r="CO407" i="3" a="1"/>
  <c r="CO407" i="3" s="1"/>
  <c r="CO402" i="3" a="1"/>
  <c r="CO402" i="3" s="1"/>
  <c r="CO398" i="3" a="1"/>
  <c r="CO398" i="3" s="1"/>
  <c r="CO393" i="3" a="1"/>
  <c r="CO393" i="3" s="1"/>
  <c r="CO389" i="3" a="1"/>
  <c r="CO389" i="3" s="1"/>
  <c r="CO384" i="3" a="1"/>
  <c r="CO384" i="3" s="1"/>
  <c r="CO380" i="3" a="1"/>
  <c r="CO380" i="3" s="1"/>
  <c r="CO375" i="3" a="1"/>
  <c r="CO375" i="3" s="1"/>
  <c r="CO371" i="3" a="1"/>
  <c r="CO371" i="3" s="1"/>
  <c r="CO366" i="3" a="1"/>
  <c r="CO366" i="3" s="1"/>
  <c r="CO362" i="3" a="1"/>
  <c r="CO362" i="3" s="1"/>
  <c r="CO357" i="3" a="1"/>
  <c r="CO357" i="3" s="1"/>
  <c r="CO353" i="3" a="1"/>
  <c r="CO353" i="3" s="1"/>
  <c r="CO348" i="3" a="1"/>
  <c r="CO348" i="3" s="1"/>
  <c r="CO344" i="3" a="1"/>
  <c r="CO344" i="3" s="1"/>
  <c r="CO555" i="3" a="1"/>
  <c r="CO555" i="3" s="1"/>
  <c r="CO528" i="3" a="1"/>
  <c r="CO528" i="3" s="1"/>
  <c r="CO501" i="3" a="1"/>
  <c r="CO501" i="3" s="1"/>
  <c r="CO470" i="3" a="1"/>
  <c r="CO470" i="3" s="1"/>
  <c r="CO460" i="3" a="1"/>
  <c r="CO460" i="3" s="1"/>
  <c r="CO451" i="3" a="1"/>
  <c r="CO451" i="3" s="1"/>
  <c r="CO442" i="3" a="1"/>
  <c r="CO442" i="3" s="1"/>
  <c r="CO433" i="3" a="1"/>
  <c r="CO433" i="3" s="1"/>
  <c r="CO424" i="3" a="1"/>
  <c r="CO424" i="3" s="1"/>
  <c r="CO415" i="3" a="1"/>
  <c r="CO415" i="3" s="1"/>
  <c r="CO406" i="3" a="1"/>
  <c r="CO406" i="3" s="1"/>
  <c r="CO397" i="3" a="1"/>
  <c r="CO397" i="3" s="1"/>
  <c r="CO388" i="3" a="1"/>
  <c r="CO388" i="3" s="1"/>
  <c r="CO379" i="3" a="1"/>
  <c r="CO379" i="3" s="1"/>
  <c r="CO370" i="3" a="1"/>
  <c r="CO370" i="3" s="1"/>
  <c r="CO361" i="3" a="1"/>
  <c r="CO361" i="3" s="1"/>
  <c r="CO352" i="3" a="1"/>
  <c r="CO352" i="3" s="1"/>
  <c r="CO343" i="3" a="1"/>
  <c r="CO343" i="3" s="1"/>
  <c r="CO337" i="3" a="1"/>
  <c r="CO337" i="3" s="1"/>
  <c r="CO619" i="3" a="1"/>
  <c r="CO619" i="3" s="1"/>
  <c r="CO570" i="3" a="1"/>
  <c r="CO570" i="3" s="1"/>
  <c r="CO542" i="3" a="1"/>
  <c r="CO542" i="3" s="1"/>
  <c r="CO515" i="3" a="1"/>
  <c r="CO515" i="3" s="1"/>
  <c r="CO488" i="3" a="1"/>
  <c r="CO488" i="3" s="1"/>
  <c r="CO468" i="3" a="1"/>
  <c r="CO468" i="3" s="1"/>
  <c r="CO459" i="3" a="1"/>
  <c r="CO459" i="3" s="1"/>
  <c r="CO455" i="3" a="1"/>
  <c r="CO455" i="3" s="1"/>
  <c r="CO450" i="3" a="1"/>
  <c r="CO450" i="3" s="1"/>
  <c r="CO446" i="3" a="1"/>
  <c r="CO446" i="3" s="1"/>
  <c r="CO441" i="3" a="1"/>
  <c r="CO441" i="3" s="1"/>
  <c r="CO437" i="3" a="1"/>
  <c r="CO437" i="3" s="1"/>
  <c r="CO432" i="3" a="1"/>
  <c r="CO432" i="3" s="1"/>
  <c r="CO428" i="3" a="1"/>
  <c r="CO428" i="3" s="1"/>
  <c r="CO423" i="3" a="1"/>
  <c r="CO423" i="3" s="1"/>
  <c r="AC70" i="5" s="1" a="1"/>
  <c r="AC70" i="5" s="1"/>
  <c r="CO419" i="3" a="1"/>
  <c r="CO419" i="3" s="1"/>
  <c r="CO414" i="3" a="1"/>
  <c r="CO414" i="3" s="1"/>
  <c r="CO410" i="3" a="1"/>
  <c r="CO410" i="3" s="1"/>
  <c r="CO405" i="3" a="1"/>
  <c r="CO405" i="3" s="1"/>
  <c r="CO401" i="3" a="1"/>
  <c r="CO401" i="3" s="1"/>
  <c r="CO396" i="3" a="1"/>
  <c r="CO396" i="3" s="1"/>
  <c r="CO392" i="3" a="1"/>
  <c r="CO392" i="3" s="1"/>
  <c r="CO387" i="3" a="1"/>
  <c r="CO387" i="3" s="1"/>
  <c r="CO383" i="3" a="1"/>
  <c r="CO383" i="3" s="1"/>
  <c r="CO378" i="3" a="1"/>
  <c r="CO378" i="3" s="1"/>
  <c r="CO374" i="3" a="1"/>
  <c r="CO374" i="3" s="1"/>
  <c r="CO369" i="3" a="1"/>
  <c r="CO369" i="3" s="1"/>
  <c r="CO365" i="3" a="1"/>
  <c r="CO365" i="3" s="1"/>
  <c r="CO360" i="3" a="1"/>
  <c r="CO360" i="3" s="1"/>
  <c r="CO356" i="3" a="1"/>
  <c r="CO356" i="3" s="1"/>
  <c r="CO351" i="3" a="1"/>
  <c r="CO351" i="3" s="1"/>
  <c r="CO664" i="3" a="1"/>
  <c r="CO664" i="3" s="1"/>
  <c r="CO546" i="3" a="1"/>
  <c r="CO546" i="3" s="1"/>
  <c r="CO519" i="3" a="1"/>
  <c r="CO519" i="3" s="1"/>
  <c r="CO492" i="3" a="1"/>
  <c r="CO492" i="3" s="1"/>
  <c r="CO471" i="3" a="1"/>
  <c r="CO471" i="3" s="1"/>
  <c r="CO454" i="3" a="1"/>
  <c r="CO454" i="3" s="1"/>
  <c r="CO445" i="3" a="1"/>
  <c r="CO445" i="3" s="1"/>
  <c r="CO436" i="3" a="1"/>
  <c r="CO436" i="3" s="1"/>
  <c r="CO427" i="3" a="1"/>
  <c r="CO427" i="3" s="1"/>
  <c r="CO418" i="3" a="1"/>
  <c r="CO418" i="3" s="1"/>
  <c r="CO409" i="3" a="1"/>
  <c r="CO409" i="3" s="1"/>
  <c r="CO400" i="3" a="1"/>
  <c r="CO400" i="3" s="1"/>
  <c r="CO391" i="3" a="1"/>
  <c r="CO391" i="3" s="1"/>
  <c r="AC60" i="5" s="1" a="1"/>
  <c r="AC60" i="5" s="1"/>
  <c r="CO382" i="3" a="1"/>
  <c r="CO382" i="3" s="1"/>
  <c r="CO373" i="3" a="1"/>
  <c r="CO373" i="3" s="1"/>
  <c r="CO364" i="3" a="1"/>
  <c r="CO364" i="3" s="1"/>
  <c r="CO355" i="3" a="1"/>
  <c r="CO355" i="3" s="1"/>
  <c r="CO346" i="3" a="1"/>
  <c r="CO346" i="3" s="1"/>
  <c r="CO338" i="3" a="1"/>
  <c r="CO338" i="3" s="1"/>
  <c r="CO560" i="3" a="1"/>
  <c r="CO560" i="3" s="1"/>
  <c r="CO533" i="3" a="1"/>
  <c r="CO533" i="3" s="1"/>
  <c r="CO506" i="3" a="1"/>
  <c r="CO506" i="3" s="1"/>
  <c r="CO474" i="3" a="1"/>
  <c r="CO474" i="3" s="1"/>
  <c r="CO469" i="3" a="1"/>
  <c r="CO469" i="3" s="1"/>
  <c r="CO464" i="3" a="1"/>
  <c r="CO464" i="3" s="1"/>
  <c r="CO458" i="3" a="1"/>
  <c r="CO458" i="3" s="1"/>
  <c r="CO453" i="3" a="1"/>
  <c r="CO453" i="3" s="1"/>
  <c r="CO449" i="3" a="1"/>
  <c r="CO449" i="3" s="1"/>
  <c r="CO444" i="3" a="1"/>
  <c r="CO444" i="3" s="1"/>
  <c r="CO440" i="3" a="1"/>
  <c r="CO440" i="3" s="1"/>
  <c r="CO435" i="3" a="1"/>
  <c r="CO435" i="3" s="1"/>
  <c r="CO431" i="3" a="1"/>
  <c r="CO431" i="3" s="1"/>
  <c r="CO426" i="3" a="1"/>
  <c r="CO426" i="3" s="1"/>
  <c r="CO422" i="3" a="1"/>
  <c r="CO422" i="3" s="1"/>
  <c r="CO417" i="3" a="1"/>
  <c r="CO417" i="3" s="1"/>
  <c r="CO413" i="3" a="1"/>
  <c r="CO413" i="3" s="1"/>
  <c r="CO408" i="3" a="1"/>
  <c r="CO408" i="3" s="1"/>
  <c r="CO404" i="3" a="1"/>
  <c r="CO404" i="3" s="1"/>
  <c r="CO399" i="3" a="1"/>
  <c r="CO399" i="3" s="1"/>
  <c r="CO395" i="3" a="1"/>
  <c r="CO395" i="3" s="1"/>
  <c r="CO390" i="3" a="1"/>
  <c r="CO390" i="3" s="1"/>
  <c r="CO386" i="3" a="1"/>
  <c r="CO386" i="3" s="1"/>
  <c r="CO381" i="3" a="1"/>
  <c r="CO381" i="3" s="1"/>
  <c r="CO377" i="3" a="1"/>
  <c r="CO377" i="3" s="1"/>
  <c r="CO372" i="3" a="1"/>
  <c r="CO372" i="3" s="1"/>
  <c r="CO368" i="3" a="1"/>
  <c r="CO368" i="3" s="1"/>
  <c r="CO363" i="3" a="1"/>
  <c r="CO363" i="3" s="1"/>
  <c r="CO359" i="3" a="1"/>
  <c r="CO359" i="3" s="1"/>
  <c r="CO354" i="3" a="1"/>
  <c r="CO354" i="3" s="1"/>
  <c r="CO350" i="3" a="1"/>
  <c r="CO350" i="3" s="1"/>
  <c r="CO345" i="3" a="1"/>
  <c r="CO345" i="3" s="1"/>
  <c r="CO341" i="3" a="1"/>
  <c r="CO341" i="3" s="1"/>
  <c r="CO331" i="3" a="1"/>
  <c r="CO331" i="3" s="1"/>
  <c r="CO322" i="3" a="1"/>
  <c r="CO322" i="3" s="1"/>
  <c r="CO313" i="3" a="1"/>
  <c r="CO313" i="3" s="1"/>
  <c r="CO335" i="3" a="1"/>
  <c r="CO335" i="3" s="1"/>
  <c r="CO330" i="3" a="1"/>
  <c r="CO330" i="3" s="1"/>
  <c r="CO326" i="3" a="1"/>
  <c r="CO326" i="3" s="1"/>
  <c r="CO321" i="3" a="1"/>
  <c r="CO321" i="3" s="1"/>
  <c r="CO317" i="3" a="1"/>
  <c r="CO317" i="3" s="1"/>
  <c r="CO312" i="3" a="1"/>
  <c r="CO312" i="3" s="1"/>
  <c r="CO347" i="3" a="1"/>
  <c r="CO347" i="3" s="1"/>
  <c r="AC192" i="5" s="1" a="1"/>
  <c r="AC192" i="5" s="1"/>
  <c r="CO339" i="3" a="1"/>
  <c r="CO339" i="3" s="1"/>
  <c r="CO334" i="3" a="1"/>
  <c r="CO334" i="3" s="1"/>
  <c r="CO325" i="3" a="1"/>
  <c r="CO325" i="3" s="1"/>
  <c r="CO316" i="3" a="1"/>
  <c r="CO316" i="3" s="1"/>
  <c r="CO333" i="3" a="1"/>
  <c r="CO333" i="3" s="1"/>
  <c r="CO329" i="3" a="1"/>
  <c r="CO329" i="3" s="1"/>
  <c r="CO324" i="3" a="1"/>
  <c r="CO324" i="3" s="1"/>
  <c r="CO320" i="3" a="1"/>
  <c r="CO320" i="3" s="1"/>
  <c r="CO315" i="3" a="1"/>
  <c r="CO315" i="3" s="1"/>
  <c r="CO328" i="3" a="1"/>
  <c r="CO328" i="3" s="1"/>
  <c r="CO319" i="3" a="1"/>
  <c r="CO319" i="3" s="1"/>
  <c r="CO310" i="3" a="1"/>
  <c r="CO310" i="3" s="1"/>
  <c r="CO342" i="3" a="1"/>
  <c r="CO342" i="3" s="1"/>
  <c r="CO336" i="3" a="1"/>
  <c r="CO336" i="3" s="1"/>
  <c r="CO332" i="3" a="1"/>
  <c r="CO332" i="3" s="1"/>
  <c r="CO327" i="3" a="1"/>
  <c r="CO327" i="3" s="1"/>
  <c r="CO323" i="3" a="1"/>
  <c r="CO323" i="3" s="1"/>
  <c r="CO318" i="3" a="1"/>
  <c r="CO318" i="3" s="1"/>
  <c r="CO309" i="3" a="1"/>
  <c r="CO309" i="3" s="1"/>
  <c r="CO300" i="3" a="1"/>
  <c r="CO300" i="3" s="1"/>
  <c r="CO291" i="3" a="1"/>
  <c r="CO291" i="3" s="1"/>
  <c r="CO282" i="3" a="1"/>
  <c r="CO282" i="3" s="1"/>
  <c r="CO273" i="3" a="1"/>
  <c r="CO273" i="3" s="1"/>
  <c r="AC59" i="5" s="1" a="1"/>
  <c r="AC59" i="5" s="1"/>
  <c r="CO264" i="3" a="1"/>
  <c r="CO264" i="3" s="1"/>
  <c r="CO255" i="3" a="1"/>
  <c r="CO255" i="3" s="1"/>
  <c r="CO246" i="3" a="1"/>
  <c r="CO246" i="3" s="1"/>
  <c r="CO230" i="3" a="1"/>
  <c r="CO230" i="3" s="1"/>
  <c r="CO221" i="3" a="1"/>
  <c r="CO221" i="3" s="1"/>
  <c r="CO212" i="3" a="1"/>
  <c r="CO212" i="3" s="1"/>
  <c r="CO207" i="3" a="1"/>
  <c r="CO207" i="3" s="1"/>
  <c r="CO204" i="3" a="1"/>
  <c r="CO204" i="3" s="1"/>
  <c r="AC186" i="5" s="1" a="1"/>
  <c r="AC186" i="5" s="1"/>
  <c r="CO201" i="3" a="1"/>
  <c r="CO201" i="3" s="1"/>
  <c r="CO198" i="3" a="1"/>
  <c r="CO198" i="3" s="1"/>
  <c r="CO195" i="3" a="1"/>
  <c r="CO195" i="3" s="1"/>
  <c r="CO192" i="3" a="1"/>
  <c r="CO192" i="3" s="1"/>
  <c r="CO189" i="3" a="1"/>
  <c r="CO189" i="3" s="1"/>
  <c r="CO186" i="3" a="1"/>
  <c r="CO186" i="3" s="1"/>
  <c r="CO314" i="3" a="1"/>
  <c r="CO314" i="3" s="1"/>
  <c r="CO305" i="3" a="1"/>
  <c r="CO305" i="3" s="1"/>
  <c r="CO301" i="3" a="1"/>
  <c r="CO301" i="3" s="1"/>
  <c r="CO296" i="3" a="1"/>
  <c r="CO296" i="3" s="1"/>
  <c r="CO292" i="3" a="1"/>
  <c r="CO292" i="3" s="1"/>
  <c r="CO287" i="3" a="1"/>
  <c r="CO287" i="3" s="1"/>
  <c r="CO283" i="3" a="1"/>
  <c r="CO283" i="3" s="1"/>
  <c r="CO278" i="3" a="1"/>
  <c r="CO278" i="3" s="1"/>
  <c r="CO274" i="3" a="1"/>
  <c r="CO274" i="3" s="1"/>
  <c r="CO269" i="3" a="1"/>
  <c r="CO269" i="3" s="1"/>
  <c r="CO265" i="3" a="1"/>
  <c r="CO265" i="3" s="1"/>
  <c r="CO260" i="3" a="1"/>
  <c r="CO260" i="3" s="1"/>
  <c r="CO256" i="3" a="1"/>
  <c r="CO256" i="3" s="1"/>
  <c r="AC62" i="5" s="1" a="1"/>
  <c r="AC62" i="5" s="1"/>
  <c r="CO251" i="3" a="1"/>
  <c r="CO251" i="3" s="1"/>
  <c r="CO247" i="3" a="1"/>
  <c r="CO247" i="3" s="1"/>
  <c r="CO242" i="3" a="1"/>
  <c r="CO242" i="3" s="1"/>
  <c r="CO238" i="3" a="1"/>
  <c r="CO238" i="3" s="1"/>
  <c r="CO234" i="3" a="1"/>
  <c r="CO234" i="3" s="1"/>
  <c r="CO229" i="3" a="1"/>
  <c r="CO229" i="3" s="1"/>
  <c r="CO225" i="3" a="1"/>
  <c r="CO225" i="3" s="1"/>
  <c r="CO220" i="3" a="1"/>
  <c r="CO220" i="3" s="1"/>
  <c r="CO216" i="3" a="1"/>
  <c r="CO216" i="3" s="1"/>
  <c r="CO211" i="3" a="1"/>
  <c r="CO211" i="3" s="1"/>
  <c r="CO311" i="3" a="1"/>
  <c r="CO311" i="3" s="1"/>
  <c r="CO306" i="3" a="1"/>
  <c r="CO306" i="3" s="1"/>
  <c r="CO297" i="3" a="1"/>
  <c r="CO297" i="3" s="1"/>
  <c r="CO288" i="3" a="1"/>
  <c r="CO288" i="3" s="1"/>
  <c r="CO279" i="3" a="1"/>
  <c r="CO279" i="3" s="1"/>
  <c r="CO270" i="3" a="1"/>
  <c r="CO270" i="3" s="1"/>
  <c r="CO261" i="3" a="1"/>
  <c r="CO261" i="3" s="1"/>
  <c r="CO252" i="3" a="1"/>
  <c r="CO252" i="3" s="1"/>
  <c r="CO243" i="3" a="1"/>
  <c r="CO243" i="3" s="1"/>
  <c r="CO233" i="3" a="1"/>
  <c r="CO233" i="3" s="1"/>
  <c r="CO224" i="3" a="1"/>
  <c r="CO224" i="3" s="1"/>
  <c r="CO215" i="3" a="1"/>
  <c r="CO215" i="3" s="1"/>
  <c r="CO208" i="3" a="1"/>
  <c r="CO208" i="3" s="1"/>
  <c r="CO205" i="3" a="1"/>
  <c r="CO205" i="3" s="1"/>
  <c r="CO202" i="3" a="1"/>
  <c r="CO202" i="3" s="1"/>
  <c r="CO199" i="3" a="1"/>
  <c r="CO199" i="3" s="1"/>
  <c r="CO196" i="3" a="1"/>
  <c r="CO196" i="3" s="1"/>
  <c r="CO307" i="3" a="1"/>
  <c r="CO307" i="3" s="1"/>
  <c r="CO302" i="3" a="1"/>
  <c r="CO302" i="3" s="1"/>
  <c r="CO298" i="3" a="1"/>
  <c r="CO298" i="3" s="1"/>
  <c r="CO293" i="3" a="1"/>
  <c r="CO293" i="3" s="1"/>
  <c r="CO289" i="3" a="1"/>
  <c r="CO289" i="3" s="1"/>
  <c r="CO284" i="3" a="1"/>
  <c r="CO284" i="3" s="1"/>
  <c r="CO280" i="3" a="1"/>
  <c r="CO280" i="3" s="1"/>
  <c r="CO275" i="3" a="1"/>
  <c r="CO275" i="3" s="1"/>
  <c r="CO271" i="3" a="1"/>
  <c r="CO271" i="3" s="1"/>
  <c r="CO266" i="3" a="1"/>
  <c r="CO266" i="3" s="1"/>
  <c r="CO262" i="3" a="1"/>
  <c r="CO262" i="3" s="1"/>
  <c r="CO257" i="3" a="1"/>
  <c r="CO257" i="3" s="1"/>
  <c r="CO253" i="3" a="1"/>
  <c r="CO253" i="3" s="1"/>
  <c r="CO248" i="3" a="1"/>
  <c r="CO248" i="3" s="1"/>
  <c r="CO244" i="3" a="1"/>
  <c r="CO244" i="3" s="1"/>
  <c r="CO239" i="3" a="1"/>
  <c r="CO239" i="3" s="1"/>
  <c r="CO237" i="3" a="1"/>
  <c r="CO237" i="3" s="1"/>
  <c r="AC58" i="5" s="1" a="1"/>
  <c r="AC58" i="5" s="1"/>
  <c r="CO232" i="3" a="1"/>
  <c r="CO232" i="3" s="1"/>
  <c r="CO228" i="3" a="1"/>
  <c r="CO228" i="3" s="1"/>
  <c r="CO223" i="3" a="1"/>
  <c r="CO223" i="3" s="1"/>
  <c r="CO219" i="3" a="1"/>
  <c r="CO219" i="3" s="1"/>
  <c r="CO214" i="3" a="1"/>
  <c r="CO214" i="3" s="1"/>
  <c r="CO210" i="3" a="1"/>
  <c r="CO210" i="3" s="1"/>
  <c r="CO303" i="3" a="1"/>
  <c r="CO303" i="3" s="1"/>
  <c r="CO294" i="3" a="1"/>
  <c r="CO294" i="3" s="1"/>
  <c r="CO285" i="3" a="1"/>
  <c r="CO285" i="3" s="1"/>
  <c r="CO276" i="3" a="1"/>
  <c r="CO276" i="3" s="1"/>
  <c r="CO267" i="3" a="1"/>
  <c r="CO267" i="3" s="1"/>
  <c r="CO258" i="3" a="1"/>
  <c r="CO258" i="3" s="1"/>
  <c r="CO249" i="3" a="1"/>
  <c r="CO249" i="3" s="1"/>
  <c r="CO240" i="3" a="1"/>
  <c r="CO240" i="3" s="1"/>
  <c r="CO236" i="3" a="1"/>
  <c r="CO236" i="3" s="1"/>
  <c r="CO227" i="3" a="1"/>
  <c r="CO227" i="3" s="1"/>
  <c r="CO218" i="3" a="1"/>
  <c r="CO218" i="3" s="1"/>
  <c r="CO209" i="3" a="1"/>
  <c r="CO209" i="3" s="1"/>
  <c r="CO206" i="3" a="1"/>
  <c r="CO206" i="3" s="1"/>
  <c r="CO203" i="3" a="1"/>
  <c r="CO203" i="3" s="1"/>
  <c r="CO200" i="3" a="1"/>
  <c r="CO200" i="3" s="1"/>
  <c r="CO197" i="3" a="1"/>
  <c r="CO197" i="3" s="1"/>
  <c r="CO194" i="3" a="1"/>
  <c r="CO194" i="3" s="1"/>
  <c r="CO191" i="3" a="1"/>
  <c r="CO191" i="3" s="1"/>
  <c r="CO188" i="3" a="1"/>
  <c r="CO188" i="3" s="1"/>
  <c r="CO185" i="3" a="1"/>
  <c r="CO185" i="3" s="1"/>
  <c r="CO182" i="3" a="1"/>
  <c r="CO182" i="3" s="1"/>
  <c r="CO308" i="3" a="1"/>
  <c r="CO308" i="3" s="1"/>
  <c r="CO304" i="3" a="1"/>
  <c r="CO304" i="3" s="1"/>
  <c r="CO299" i="3" a="1"/>
  <c r="CO299" i="3" s="1"/>
  <c r="CO295" i="3" a="1"/>
  <c r="CO295" i="3" s="1"/>
  <c r="CO290" i="3" a="1"/>
  <c r="CO290" i="3" s="1"/>
  <c r="CO286" i="3" a="1"/>
  <c r="CO286" i="3" s="1"/>
  <c r="CO281" i="3" a="1"/>
  <c r="CO281" i="3" s="1"/>
  <c r="CO277" i="3" a="1"/>
  <c r="CO277" i="3" s="1"/>
  <c r="CO272" i="3" a="1"/>
  <c r="CO272" i="3" s="1"/>
  <c r="CO268" i="3" a="1"/>
  <c r="CO268" i="3" s="1"/>
  <c r="CO263" i="3" a="1"/>
  <c r="CO263" i="3" s="1"/>
  <c r="CO259" i="3" a="1"/>
  <c r="CO259" i="3" s="1"/>
  <c r="CO254" i="3" a="1"/>
  <c r="CO254" i="3" s="1"/>
  <c r="CO250" i="3" a="1"/>
  <c r="CO250" i="3" s="1"/>
  <c r="CO245" i="3" a="1"/>
  <c r="CO245" i="3" s="1"/>
  <c r="CO213" i="3" a="1"/>
  <c r="CO213" i="3" s="1"/>
  <c r="CO174" i="3" a="1"/>
  <c r="CO174" i="3" s="1"/>
  <c r="CO165" i="3" a="1"/>
  <c r="CO165" i="3" s="1"/>
  <c r="CO156" i="3" a="1"/>
  <c r="CO156" i="3" s="1"/>
  <c r="CO147" i="3" a="1"/>
  <c r="CO147" i="3" s="1"/>
  <c r="CO138" i="3" a="1"/>
  <c r="CO138" i="3" s="1"/>
  <c r="AC80" i="5" s="1" a="1"/>
  <c r="AC80" i="5" s="1"/>
  <c r="CO129" i="3" a="1"/>
  <c r="CO129" i="3" s="1"/>
  <c r="CO123" i="3" a="1"/>
  <c r="CO123" i="3" s="1"/>
  <c r="CO117" i="3" a="1"/>
  <c r="CO117" i="3" s="1"/>
  <c r="CO114" i="3" a="1"/>
  <c r="CO114" i="3" s="1"/>
  <c r="CO108" i="3" a="1"/>
  <c r="CO108" i="3" s="1"/>
  <c r="CO105" i="3" a="1"/>
  <c r="CO105" i="3" s="1"/>
  <c r="CO99" i="3" a="1"/>
  <c r="CO99" i="3" s="1"/>
  <c r="CO96" i="3" a="1"/>
  <c r="CO96" i="3" s="1"/>
  <c r="AC36" i="5" s="1" a="1"/>
  <c r="AC36" i="5" s="1"/>
  <c r="CO90" i="3" a="1"/>
  <c r="CO90" i="3" s="1"/>
  <c r="AC55" i="5" s="1" a="1"/>
  <c r="AC55" i="5" s="1"/>
  <c r="CO87" i="3" a="1"/>
  <c r="CO87" i="3" s="1"/>
  <c r="CO81" i="3" a="1"/>
  <c r="CO81" i="3" s="1"/>
  <c r="CO78" i="3" a="1"/>
  <c r="CO78" i="3" s="1"/>
  <c r="AC67" i="5" s="1" a="1"/>
  <c r="AC67" i="5" s="1"/>
  <c r="CO72" i="3" a="1"/>
  <c r="CO72" i="3" s="1"/>
  <c r="CO66" i="3" a="1"/>
  <c r="CO66" i="3" s="1"/>
  <c r="CO63" i="3" a="1"/>
  <c r="CO63" i="3" s="1"/>
  <c r="CO57" i="3" a="1"/>
  <c r="CO57" i="3" s="1"/>
  <c r="CO54" i="3" a="1"/>
  <c r="CO54" i="3" s="1"/>
  <c r="CO48" i="3" a="1"/>
  <c r="CO48" i="3" s="1"/>
  <c r="CO45" i="3" a="1"/>
  <c r="CO45" i="3" s="1"/>
  <c r="CO39" i="3" a="1"/>
  <c r="CO39" i="3" s="1"/>
  <c r="AC39" i="5" s="1" a="1"/>
  <c r="AC39" i="5" s="1"/>
  <c r="CO36" i="3" a="1"/>
  <c r="CO36" i="3" s="1"/>
  <c r="CO30" i="3" a="1"/>
  <c r="CO30" i="3" s="1"/>
  <c r="CO27" i="3" a="1"/>
  <c r="CO27" i="3" s="1"/>
  <c r="CO21" i="3" a="1"/>
  <c r="CO21" i="3" s="1"/>
  <c r="CO18" i="3" a="1"/>
  <c r="CO18" i="3" s="1"/>
  <c r="AC10" i="5" s="1" a="1"/>
  <c r="AC10" i="5" s="1"/>
  <c r="CO12" i="3" a="1"/>
  <c r="CO12" i="3" s="1"/>
  <c r="CO9" i="3" a="1"/>
  <c r="CO9" i="3" s="1"/>
  <c r="CO217" i="3" a="1"/>
  <c r="CO217" i="3" s="1"/>
  <c r="CO193" i="3" a="1"/>
  <c r="CO193" i="3" s="1"/>
  <c r="AC72" i="5" s="1" a="1"/>
  <c r="AC72" i="5" s="1"/>
  <c r="CO190" i="3" a="1"/>
  <c r="CO190" i="3" s="1"/>
  <c r="CO187" i="3" a="1"/>
  <c r="CO187" i="3" s="1"/>
  <c r="CO178" i="3" a="1"/>
  <c r="CO178" i="3" s="1"/>
  <c r="CO173" i="3" a="1"/>
  <c r="CO173" i="3" s="1"/>
  <c r="CO169" i="3" a="1"/>
  <c r="CO169" i="3" s="1"/>
  <c r="CO164" i="3" a="1"/>
  <c r="CO164" i="3" s="1"/>
  <c r="CO160" i="3" a="1"/>
  <c r="CO160" i="3" s="1"/>
  <c r="CO155" i="3" a="1"/>
  <c r="CO155" i="3" s="1"/>
  <c r="CO151" i="3" a="1"/>
  <c r="CO151" i="3" s="1"/>
  <c r="CO146" i="3" a="1"/>
  <c r="CO146" i="3" s="1"/>
  <c r="CO142" i="3" a="1"/>
  <c r="CO142" i="3" s="1"/>
  <c r="AC66" i="5" s="1" a="1"/>
  <c r="AC66" i="5" s="1"/>
  <c r="CO137" i="3" a="1"/>
  <c r="CO137" i="3" s="1"/>
  <c r="CO133" i="3" a="1"/>
  <c r="CO133" i="3" s="1"/>
  <c r="CP2" i="3"/>
  <c r="CO127" i="3" a="1"/>
  <c r="CO127" i="3" s="1"/>
  <c r="CO121" i="3" a="1"/>
  <c r="CO121" i="3" s="1"/>
  <c r="AC53" i="5" s="1" a="1"/>
  <c r="AC53" i="5" s="1"/>
  <c r="CO115" i="3" a="1"/>
  <c r="CO115" i="3" s="1"/>
  <c r="AC76" i="5" s="1" a="1"/>
  <c r="AC76" i="5" s="1"/>
  <c r="CO103" i="3" a="1"/>
  <c r="CO103" i="3" s="1"/>
  <c r="CO97" i="3" a="1"/>
  <c r="CO97" i="3" s="1"/>
  <c r="CO91" i="3" a="1"/>
  <c r="CO91" i="3" s="1"/>
  <c r="CO85" i="3" a="1"/>
  <c r="CO85" i="3" s="1"/>
  <c r="CO79" i="3" a="1"/>
  <c r="CO79" i="3" s="1"/>
  <c r="AC64" i="5" s="1" a="1"/>
  <c r="AC64" i="5" s="1"/>
  <c r="CO73" i="3" a="1"/>
  <c r="CO73" i="3" s="1"/>
  <c r="CO67" i="3" a="1"/>
  <c r="CO67" i="3" s="1"/>
  <c r="CO61" i="3" a="1"/>
  <c r="CO61" i="3" s="1"/>
  <c r="AC40" i="5" s="1" a="1"/>
  <c r="AC40" i="5" s="1"/>
  <c r="CO55" i="3" a="1"/>
  <c r="CO55" i="3" s="1"/>
  <c r="AC61" i="5" s="1" a="1"/>
  <c r="AC61" i="5" s="1"/>
  <c r="CO49" i="3" a="1"/>
  <c r="CO49" i="3" s="1"/>
  <c r="AC37" i="5" s="1" a="1"/>
  <c r="AC37" i="5" s="1"/>
  <c r="CO46" i="3" a="1"/>
  <c r="CO46" i="3" s="1"/>
  <c r="CO40" i="3" a="1"/>
  <c r="CO40" i="3" s="1"/>
  <c r="AC49" i="5" s="1" a="1"/>
  <c r="AC49" i="5" s="1"/>
  <c r="CO34" i="3" a="1"/>
  <c r="CO34" i="3" s="1"/>
  <c r="CO28" i="3" a="1"/>
  <c r="CO28" i="3" s="1"/>
  <c r="CO22" i="3" a="1"/>
  <c r="CO22" i="3" s="1"/>
  <c r="AC187" i="5" s="1" a="1"/>
  <c r="AC187" i="5" s="1"/>
  <c r="CO19" i="3" a="1"/>
  <c r="CO19" i="3" s="1"/>
  <c r="CO16" i="3" a="1"/>
  <c r="CO16" i="3" s="1"/>
  <c r="AC77" i="5" s="1" a="1"/>
  <c r="AC77" i="5" s="1"/>
  <c r="CO10" i="3" a="1"/>
  <c r="CO10" i="3" s="1"/>
  <c r="AC69" i="5" s="1" a="1"/>
  <c r="AC69" i="5" s="1"/>
  <c r="CO7" i="3" a="1"/>
  <c r="CO7" i="3" s="1"/>
  <c r="CO4" i="3" a="1"/>
  <c r="CO4" i="3" s="1"/>
  <c r="CO231" i="3" a="1"/>
  <c r="CO231" i="3" s="1"/>
  <c r="CO177" i="3" a="1"/>
  <c r="CO177" i="3" s="1"/>
  <c r="AC68" i="5" s="1" a="1"/>
  <c r="AC68" i="5" s="1"/>
  <c r="CO168" i="3" a="1"/>
  <c r="CO168" i="3" s="1"/>
  <c r="CO159" i="3" a="1"/>
  <c r="CO159" i="3" s="1"/>
  <c r="CO150" i="3" a="1"/>
  <c r="CO150" i="3" s="1"/>
  <c r="CO141" i="3" a="1"/>
  <c r="CO141" i="3" s="1"/>
  <c r="AC11" i="5" s="1" a="1"/>
  <c r="AC11" i="5" s="1"/>
  <c r="CO132" i="3" a="1"/>
  <c r="CO132" i="3" s="1"/>
  <c r="CO130" i="3" a="1"/>
  <c r="CO130" i="3" s="1"/>
  <c r="AC56" i="5" s="1" a="1"/>
  <c r="AC56" i="5" s="1"/>
  <c r="CO124" i="3" a="1"/>
  <c r="CO124" i="3" s="1"/>
  <c r="CO118" i="3" a="1"/>
  <c r="CO118" i="3" s="1"/>
  <c r="AC71" i="5" s="1" a="1"/>
  <c r="AC71" i="5" s="1"/>
  <c r="CO112" i="3" a="1"/>
  <c r="CO112" i="3" s="1"/>
  <c r="CO109" i="3" a="1"/>
  <c r="CO109" i="3" s="1"/>
  <c r="CO106" i="3" a="1"/>
  <c r="CO106" i="3" s="1"/>
  <c r="CO100" i="3" a="1"/>
  <c r="CO100" i="3" s="1"/>
  <c r="CO94" i="3" a="1"/>
  <c r="CO94" i="3" s="1"/>
  <c r="CO88" i="3" a="1"/>
  <c r="CO88" i="3" s="1"/>
  <c r="CO82" i="3" a="1"/>
  <c r="CO82" i="3" s="1"/>
  <c r="CO76" i="3" a="1"/>
  <c r="CO76" i="3" s="1"/>
  <c r="AC75" i="5" s="1" a="1"/>
  <c r="AC75" i="5" s="1"/>
  <c r="CO70" i="3" a="1"/>
  <c r="CO70" i="3" s="1"/>
  <c r="AC63" i="5" s="1" a="1"/>
  <c r="AC63" i="5" s="1"/>
  <c r="CO64" i="3" a="1"/>
  <c r="CO64" i="3" s="1"/>
  <c r="CO58" i="3" a="1"/>
  <c r="CO58" i="3" s="1"/>
  <c r="CO52" i="3" a="1"/>
  <c r="CO52" i="3" s="1"/>
  <c r="CO43" i="3" a="1"/>
  <c r="CO43" i="3" s="1"/>
  <c r="CO37" i="3" a="1"/>
  <c r="CO37" i="3" s="1"/>
  <c r="AC85" i="5" s="1" a="1"/>
  <c r="AC85" i="5" s="1"/>
  <c r="CO31" i="3" a="1"/>
  <c r="CO31" i="3" s="1"/>
  <c r="CO25" i="3" a="1"/>
  <c r="CO25" i="3" s="1"/>
  <c r="CO13" i="3" a="1"/>
  <c r="CO13" i="3" s="1"/>
  <c r="CO235" i="3" a="1"/>
  <c r="CO235" i="3" s="1"/>
  <c r="CO184" i="3" a="1"/>
  <c r="CO184" i="3" s="1"/>
  <c r="CO183" i="3" a="1"/>
  <c r="CO183" i="3" s="1"/>
  <c r="CO181" i="3" a="1"/>
  <c r="CO181" i="3" s="1"/>
  <c r="CO176" i="3" a="1"/>
  <c r="CO176" i="3" s="1"/>
  <c r="CO172" i="3" a="1"/>
  <c r="CO172" i="3" s="1"/>
  <c r="CO167" i="3" a="1"/>
  <c r="CO167" i="3" s="1"/>
  <c r="AC188" i="5" s="1" a="1"/>
  <c r="AC188" i="5" s="1"/>
  <c r="CO163" i="3" a="1"/>
  <c r="CO163" i="3" s="1"/>
  <c r="AC94" i="5" s="1" a="1"/>
  <c r="AC94" i="5" s="1"/>
  <c r="CO158" i="3" a="1"/>
  <c r="CO158" i="3" s="1"/>
  <c r="CO154" i="3" a="1"/>
  <c r="CO154" i="3" s="1"/>
  <c r="CO149" i="3" a="1"/>
  <c r="CO149" i="3" s="1"/>
  <c r="AC48" i="5" s="1" a="1"/>
  <c r="AC48" i="5" s="1"/>
  <c r="CO145" i="3" a="1"/>
  <c r="CO145" i="3" s="1"/>
  <c r="CO140" i="3" a="1"/>
  <c r="CO140" i="3" s="1"/>
  <c r="CO136" i="3" a="1"/>
  <c r="CO136" i="3" s="1"/>
  <c r="CO125" i="3" a="1"/>
  <c r="CO125" i="3" s="1"/>
  <c r="AC189" i="5" s="1" a="1"/>
  <c r="AC189" i="5" s="1"/>
  <c r="CO122" i="3" a="1"/>
  <c r="CO122" i="3" s="1"/>
  <c r="CO113" i="3" a="1"/>
  <c r="CO113" i="3" s="1"/>
  <c r="CO107" i="3" a="1"/>
  <c r="CO107" i="3" s="1"/>
  <c r="AC50" i="5" s="1" a="1"/>
  <c r="AC50" i="5" s="1"/>
  <c r="CO101" i="3" a="1"/>
  <c r="CO101" i="3" s="1"/>
  <c r="CO95" i="3" a="1"/>
  <c r="CO95" i="3" s="1"/>
  <c r="CO89" i="3" a="1"/>
  <c r="CO89" i="3" s="1"/>
  <c r="CO83" i="3" a="1"/>
  <c r="CO83" i="3" s="1"/>
  <c r="CO77" i="3" a="1"/>
  <c r="CO77" i="3" s="1"/>
  <c r="CO71" i="3" a="1"/>
  <c r="CO71" i="3" s="1"/>
  <c r="CO65" i="3" a="1"/>
  <c r="CO65" i="3" s="1"/>
  <c r="CO59" i="3" a="1"/>
  <c r="CO59" i="3" s="1"/>
  <c r="CO53" i="3" a="1"/>
  <c r="CO53" i="3" s="1"/>
  <c r="CO47" i="3" a="1"/>
  <c r="CO47" i="3" s="1"/>
  <c r="CO41" i="3" a="1"/>
  <c r="CO41" i="3" s="1"/>
  <c r="CO35" i="3" a="1"/>
  <c r="CO35" i="3" s="1"/>
  <c r="CO29" i="3" a="1"/>
  <c r="CO29" i="3" s="1"/>
  <c r="CO23" i="3" a="1"/>
  <c r="CO23" i="3" s="1"/>
  <c r="AC79" i="5" s="1" a="1"/>
  <c r="AC79" i="5" s="1"/>
  <c r="CO17" i="3" a="1"/>
  <c r="CO17" i="3" s="1"/>
  <c r="AC57" i="5" s="1" a="1"/>
  <c r="AC57" i="5" s="1"/>
  <c r="CO11" i="3" a="1"/>
  <c r="CO11" i="3" s="1"/>
  <c r="CO5" i="3" a="1"/>
  <c r="CO5" i="3" s="1"/>
  <c r="CO222" i="3" a="1"/>
  <c r="CO222" i="3" s="1"/>
  <c r="CO180" i="3" a="1"/>
  <c r="CO180" i="3" s="1"/>
  <c r="CO171" i="3" a="1"/>
  <c r="CO171" i="3" s="1"/>
  <c r="AC83" i="5" s="1" a="1"/>
  <c r="AC83" i="5" s="1"/>
  <c r="CO162" i="3" a="1"/>
  <c r="CO162" i="3" s="1"/>
  <c r="CO153" i="3" a="1"/>
  <c r="CO153" i="3" s="1"/>
  <c r="CO144" i="3" a="1"/>
  <c r="CO144" i="3" s="1"/>
  <c r="AC78" i="5" s="1" a="1"/>
  <c r="AC78" i="5" s="1"/>
  <c r="CO135" i="3" a="1"/>
  <c r="CO135" i="3" s="1"/>
  <c r="CO131" i="3" a="1"/>
  <c r="CO131" i="3" s="1"/>
  <c r="AC47" i="5" s="1" a="1"/>
  <c r="AC47" i="5" s="1"/>
  <c r="CO128" i="3" a="1"/>
  <c r="CO128" i="3" s="1"/>
  <c r="AC93" i="5" s="1" a="1"/>
  <c r="AC93" i="5" s="1"/>
  <c r="CO119" i="3" a="1"/>
  <c r="CO119" i="3" s="1"/>
  <c r="CO116" i="3" a="1"/>
  <c r="CO116" i="3" s="1"/>
  <c r="CO110" i="3" a="1"/>
  <c r="CO110" i="3" s="1"/>
  <c r="CO104" i="3" a="1"/>
  <c r="CO104" i="3" s="1"/>
  <c r="CO98" i="3" a="1"/>
  <c r="CO98" i="3" s="1"/>
  <c r="CO92" i="3" a="1"/>
  <c r="CO92" i="3" s="1"/>
  <c r="CO86" i="3" a="1"/>
  <c r="CO86" i="3" s="1"/>
  <c r="CO80" i="3" a="1"/>
  <c r="CO80" i="3" s="1"/>
  <c r="CO74" i="3" a="1"/>
  <c r="CO74" i="3" s="1"/>
  <c r="CO68" i="3" a="1"/>
  <c r="CO68" i="3" s="1"/>
  <c r="CO62" i="3" a="1"/>
  <c r="CO62" i="3" s="1"/>
  <c r="CO56" i="3" a="1"/>
  <c r="CO56" i="3" s="1"/>
  <c r="CO50" i="3" a="1"/>
  <c r="CO50" i="3" s="1"/>
  <c r="CO44" i="3" a="1"/>
  <c r="CO44" i="3" s="1"/>
  <c r="CO38" i="3" a="1"/>
  <c r="CO38" i="3" s="1"/>
  <c r="AC73" i="5" s="1" a="1"/>
  <c r="AC73" i="5" s="1"/>
  <c r="CO32" i="3" a="1"/>
  <c r="CO32" i="3" s="1"/>
  <c r="CO26" i="3" a="1"/>
  <c r="CO26" i="3" s="1"/>
  <c r="CO20" i="3" a="1"/>
  <c r="CO20" i="3" s="1"/>
  <c r="CO14" i="3" a="1"/>
  <c r="CO14" i="3" s="1"/>
  <c r="AC65" i="5" s="1" a="1"/>
  <c r="AC65" i="5" s="1"/>
  <c r="CO8" i="3" a="1"/>
  <c r="CO8" i="3" s="1"/>
  <c r="AC81" i="5" s="1" a="1"/>
  <c r="AC81" i="5" s="1"/>
  <c r="CO241" i="3" a="1"/>
  <c r="CO241" i="3" s="1"/>
  <c r="CO226" i="3" a="1"/>
  <c r="CO226" i="3" s="1"/>
  <c r="CO179" i="3" a="1"/>
  <c r="CO179" i="3" s="1"/>
  <c r="CO175" i="3" a="1"/>
  <c r="CO175" i="3" s="1"/>
  <c r="CO170" i="3" a="1"/>
  <c r="CO170" i="3" s="1"/>
  <c r="CO166" i="3" a="1"/>
  <c r="CO166" i="3" s="1"/>
  <c r="CO161" i="3" a="1"/>
  <c r="CO161" i="3" s="1"/>
  <c r="CO157" i="3" a="1"/>
  <c r="CO157" i="3" s="1"/>
  <c r="CO152" i="3" a="1"/>
  <c r="CO152" i="3" s="1"/>
  <c r="CO148" i="3" a="1"/>
  <c r="CO148" i="3" s="1"/>
  <c r="CO143" i="3" a="1"/>
  <c r="CO143" i="3" s="1"/>
  <c r="CO139" i="3" a="1"/>
  <c r="CO139" i="3" s="1"/>
  <c r="CO134" i="3" a="1"/>
  <c r="CO134" i="3" s="1"/>
  <c r="CO126" i="3" a="1"/>
  <c r="CO126" i="3" s="1"/>
  <c r="CO120" i="3" a="1"/>
  <c r="CO120" i="3" s="1"/>
  <c r="CO111" i="3" a="1"/>
  <c r="CO111" i="3" s="1"/>
  <c r="CO102" i="3" a="1"/>
  <c r="CO102" i="3" s="1"/>
  <c r="CO93" i="3" a="1"/>
  <c r="CO93" i="3" s="1"/>
  <c r="CO84" i="3" a="1"/>
  <c r="CO84" i="3" s="1"/>
  <c r="CO75" i="3" a="1"/>
  <c r="CO75" i="3" s="1"/>
  <c r="CO69" i="3" a="1"/>
  <c r="CO69" i="3" s="1"/>
  <c r="CO60" i="3" a="1"/>
  <c r="CO60" i="3" s="1"/>
  <c r="CO51" i="3" a="1"/>
  <c r="CO51" i="3" s="1"/>
  <c r="AC193" i="5" s="1" a="1"/>
  <c r="AC193" i="5" s="1"/>
  <c r="CO42" i="3" a="1"/>
  <c r="CO42" i="3" s="1"/>
  <c r="CO33" i="3" a="1"/>
  <c r="CO33" i="3" s="1"/>
  <c r="CO24" i="3" a="1"/>
  <c r="CO24" i="3" s="1"/>
  <c r="CO15" i="3" a="1"/>
  <c r="CO15" i="3" s="1"/>
  <c r="AC185" i="5" s="1" a="1"/>
  <c r="AC185" i="5" s="1"/>
  <c r="CO6" i="3" a="1"/>
  <c r="CO6" i="3" s="1"/>
  <c r="AC84" i="5" s="1" a="1"/>
  <c r="AC84" i="5" s="1"/>
  <c r="AB192" i="5" a="1"/>
  <c r="AB192" i="5" s="1"/>
  <c r="AB52" i="5" a="1"/>
  <c r="AB52" i="5" s="1"/>
  <c r="A14" i="5"/>
  <c r="AC38" i="5" l="1" a="1"/>
  <c r="AC38" i="5" s="1"/>
  <c r="CO925" i="3" a="1"/>
  <c r="CO925" i="3" s="1"/>
  <c r="CO926" i="3" a="1"/>
  <c r="CO926" i="3" s="1"/>
  <c r="CO928" i="3" a="1"/>
  <c r="CO928" i="3" s="1"/>
  <c r="CS928" i="3" s="1"/>
  <c r="CO927" i="3" a="1"/>
  <c r="CO927" i="3" s="1"/>
  <c r="W38" i="6"/>
  <c r="B39" i="6"/>
  <c r="L31" i="2"/>
  <c r="X30" i="2" a="1"/>
  <c r="X30" i="2" s="1"/>
  <c r="U30" i="2" a="1"/>
  <c r="U30" i="2" s="1"/>
  <c r="W30" i="2" a="1"/>
  <c r="W30" i="2" s="1"/>
  <c r="N30" i="2" a="1"/>
  <c r="N30" i="2" s="1"/>
  <c r="Y30" i="2" a="1"/>
  <c r="Y30" i="2" s="1"/>
  <c r="V30" i="2" a="1"/>
  <c r="V30" i="2" s="1"/>
  <c r="M30" i="2"/>
  <c r="Y25" i="2" a="1"/>
  <c r="Y25" i="2" s="1"/>
  <c r="Y26" i="2" a="1"/>
  <c r="Y26" i="2" s="1"/>
  <c r="Z24" i="2"/>
  <c r="Z30" i="2" s="1" a="1"/>
  <c r="Z30" i="2" s="1"/>
  <c r="Y27" i="2" a="1"/>
  <c r="Y27" i="2" s="1"/>
  <c r="Y28" i="2" a="1"/>
  <c r="Y28" i="2" s="1"/>
  <c r="N36" i="6" a="1"/>
  <c r="N36" i="6" s="1"/>
  <c r="K36" i="6" a="1"/>
  <c r="K36" i="6" s="1"/>
  <c r="I33" i="6" a="1"/>
  <c r="I33" i="6" s="1"/>
  <c r="E36" i="6" a="1"/>
  <c r="E36" i="6" s="1"/>
  <c r="J34" i="6" a="1"/>
  <c r="J34" i="6" s="1"/>
  <c r="G34" i="6" a="1"/>
  <c r="G34" i="6" s="1"/>
  <c r="M34" i="6" a="1"/>
  <c r="M34" i="6" s="1"/>
  <c r="E34" i="6" a="1"/>
  <c r="E34" i="6" s="1"/>
  <c r="M33" i="6" a="1"/>
  <c r="M33" i="6" s="1"/>
  <c r="E38" i="6" a="1"/>
  <c r="E38" i="6" s="1"/>
  <c r="N33" i="6" a="1"/>
  <c r="N33" i="6" s="1"/>
  <c r="K33" i="6" a="1"/>
  <c r="K33" i="6" s="1"/>
  <c r="J37" i="6" a="1"/>
  <c r="J37" i="6" s="1"/>
  <c r="H38" i="6" a="1"/>
  <c r="H38" i="6" s="1"/>
  <c r="G37" i="6" a="1"/>
  <c r="G37" i="6" s="1"/>
  <c r="F33" i="6" a="1"/>
  <c r="F33" i="6" s="1"/>
  <c r="D33" i="6" a="1"/>
  <c r="D33" i="6" s="1"/>
  <c r="J38" i="6" a="1"/>
  <c r="J38" i="6" s="1"/>
  <c r="O36" i="6" a="1"/>
  <c r="O36" i="6" s="1"/>
  <c r="L36" i="6" a="1"/>
  <c r="L36" i="6" s="1"/>
  <c r="L34" i="6" a="1"/>
  <c r="L34" i="6" s="1"/>
  <c r="E39" i="6" a="1"/>
  <c r="E39" i="6" s="1"/>
  <c r="F34" i="6" a="1"/>
  <c r="F34" i="6" s="1"/>
  <c r="I36" i="6" a="1"/>
  <c r="I36" i="6" s="1"/>
  <c r="J36" i="6" a="1"/>
  <c r="J36" i="6" s="1"/>
  <c r="G39" i="6" a="1"/>
  <c r="G39" i="6" s="1"/>
  <c r="H37" i="6" a="1"/>
  <c r="H37" i="6" s="1"/>
  <c r="H34" i="6" a="1"/>
  <c r="H34" i="6" s="1"/>
  <c r="N38" i="6" a="1"/>
  <c r="N38" i="6" s="1"/>
  <c r="K37" i="6" a="1"/>
  <c r="K37" i="6" s="1"/>
  <c r="G35" i="6" a="1"/>
  <c r="G35" i="6" s="1"/>
  <c r="I39" i="6" a="1"/>
  <c r="I39" i="6" s="1"/>
  <c r="J35" i="6" a="1"/>
  <c r="J35" i="6" s="1"/>
  <c r="L38" i="6" a="1"/>
  <c r="L38" i="6" s="1"/>
  <c r="J33" i="6" a="1"/>
  <c r="J33" i="6" s="1"/>
  <c r="K34" i="6" a="1"/>
  <c r="K34" i="6" s="1"/>
  <c r="L35" i="6" a="1"/>
  <c r="L35" i="6" s="1"/>
  <c r="G33" i="6" a="1"/>
  <c r="G33" i="6" s="1"/>
  <c r="H39" i="6" a="1"/>
  <c r="H39" i="6" s="1"/>
  <c r="G36" i="6" a="1"/>
  <c r="G36" i="6" s="1"/>
  <c r="D38" i="6" a="1"/>
  <c r="D38" i="6" s="1"/>
  <c r="O33" i="6" a="1"/>
  <c r="O33" i="6" s="1"/>
  <c r="O37" i="6" a="1"/>
  <c r="O37" i="6" s="1"/>
  <c r="D34" i="6" a="1"/>
  <c r="D34" i="6" s="1"/>
  <c r="F36" i="6" a="1"/>
  <c r="F36" i="6" s="1"/>
  <c r="I35" i="6" a="1"/>
  <c r="I35" i="6" s="1"/>
  <c r="I38" i="6" a="1"/>
  <c r="I38" i="6" s="1"/>
  <c r="L37" i="6" a="1"/>
  <c r="L37" i="6" s="1"/>
  <c r="O34" i="6" a="1"/>
  <c r="O34" i="6" s="1"/>
  <c r="F38" i="6" a="1"/>
  <c r="F38" i="6" s="1"/>
  <c r="F35" i="6" a="1"/>
  <c r="F35" i="6" s="1"/>
  <c r="K38" i="6" a="1"/>
  <c r="K38" i="6" s="1"/>
  <c r="M35" i="6" a="1"/>
  <c r="M35" i="6" s="1"/>
  <c r="K35" i="6" a="1"/>
  <c r="K35" i="6" s="1"/>
  <c r="H35" i="6" a="1"/>
  <c r="H35" i="6" s="1"/>
  <c r="L33" i="6" a="1"/>
  <c r="L33" i="6" s="1"/>
  <c r="D35" i="6" a="1"/>
  <c r="D35" i="6" s="1"/>
  <c r="F37" i="6" a="1"/>
  <c r="F37" i="6" s="1"/>
  <c r="H33" i="6" a="1"/>
  <c r="H33" i="6" s="1"/>
  <c r="E33" i="6" a="1"/>
  <c r="E33" i="6" s="1"/>
  <c r="D39" i="6" a="1"/>
  <c r="D39" i="6" s="1"/>
  <c r="M37" i="6" a="1"/>
  <c r="M37" i="6" s="1"/>
  <c r="E37" i="6" a="1"/>
  <c r="E37" i="6" s="1"/>
  <c r="E35" i="6" a="1"/>
  <c r="E35" i="6" s="1"/>
  <c r="I34" i="6" a="1"/>
  <c r="I34" i="6" s="1"/>
  <c r="M38" i="6" a="1"/>
  <c r="M38" i="6" s="1"/>
  <c r="O38" i="6" a="1"/>
  <c r="O38" i="6" s="1"/>
  <c r="D37" i="6" a="1"/>
  <c r="D37" i="6" s="1"/>
  <c r="H36" i="6" a="1"/>
  <c r="H36" i="6" s="1"/>
  <c r="N34" i="6" a="1"/>
  <c r="N34" i="6" s="1"/>
  <c r="N35" i="6" a="1"/>
  <c r="N35" i="6" s="1"/>
  <c r="D36" i="6" a="1"/>
  <c r="D36" i="6" s="1"/>
  <c r="N37" i="6" a="1"/>
  <c r="N37" i="6" s="1"/>
  <c r="I37" i="6" a="1"/>
  <c r="I37" i="6" s="1"/>
  <c r="G38" i="6" a="1"/>
  <c r="G38" i="6" s="1"/>
  <c r="O35" i="6" a="1"/>
  <c r="O35" i="6" s="1"/>
  <c r="F39" i="6" a="1"/>
  <c r="F39" i="6" s="1"/>
  <c r="K114" i="7"/>
  <c r="N114" i="7" s="1"/>
  <c r="L114" i="7"/>
  <c r="O114" i="7" s="1"/>
  <c r="H6" i="9"/>
  <c r="S6" i="9"/>
  <c r="U6" i="9"/>
  <c r="K6" i="9"/>
  <c r="U8" i="9"/>
  <c r="H8" i="9"/>
  <c r="V8" i="9"/>
  <c r="I26" i="7"/>
  <c r="O26" i="7" s="1"/>
  <c r="U9" i="9"/>
  <c r="H27" i="7"/>
  <c r="N27" i="7" s="1"/>
  <c r="N6" i="9"/>
  <c r="D24" i="7"/>
  <c r="N9" i="9"/>
  <c r="D27" i="7"/>
  <c r="N7" i="9"/>
  <c r="D25" i="7"/>
  <c r="N8" i="9"/>
  <c r="D26" i="7"/>
  <c r="V6" i="9"/>
  <c r="L24" i="7"/>
  <c r="V7" i="9"/>
  <c r="K7" i="9"/>
  <c r="H7" i="9"/>
  <c r="R7" i="9"/>
  <c r="K9" i="9"/>
  <c r="V9" i="9"/>
  <c r="H9" i="9"/>
  <c r="B11" i="9"/>
  <c r="E10" i="9"/>
  <c r="F28" i="7" s="1"/>
  <c r="D10" i="9"/>
  <c r="D28" i="7" s="1"/>
  <c r="J10" i="9"/>
  <c r="G10" i="9"/>
  <c r="H28" i="7" s="1"/>
  <c r="AC74" i="5" a="1"/>
  <c r="AC74" i="5" s="1"/>
  <c r="AC16" i="5" a="1"/>
  <c r="AC16" i="5" s="1"/>
  <c r="CP920" i="3" a="1"/>
  <c r="CP920" i="3" s="1"/>
  <c r="CP915" i="3" a="1"/>
  <c r="CP915" i="3" s="1"/>
  <c r="CP911" i="3" a="1"/>
  <c r="CP911" i="3" s="1"/>
  <c r="CI911" i="3" s="1" a="1"/>
  <c r="CI911" i="3" s="1"/>
  <c r="CP906" i="3" a="1"/>
  <c r="CP906" i="3" s="1"/>
  <c r="CI906" i="3" s="1" a="1"/>
  <c r="CI906" i="3" s="1"/>
  <c r="CP902" i="3" a="1"/>
  <c r="CP902" i="3" s="1"/>
  <c r="CI902" i="3" s="1" a="1"/>
  <c r="CI902" i="3" s="1"/>
  <c r="CP897" i="3" a="1"/>
  <c r="CP897" i="3" s="1"/>
  <c r="CI897" i="3" s="1" a="1"/>
  <c r="CI897" i="3" s="1"/>
  <c r="CP919" i="3" a="1"/>
  <c r="CP919" i="3" s="1"/>
  <c r="CI919" i="3" s="1" a="1"/>
  <c r="CI919" i="3" s="1"/>
  <c r="CP910" i="3" a="1"/>
  <c r="CP910" i="3" s="1"/>
  <c r="CI910" i="3" s="1" a="1"/>
  <c r="CI910" i="3" s="1"/>
  <c r="CP901" i="3" a="1"/>
  <c r="CP901" i="3" s="1"/>
  <c r="CI901" i="3" s="1" a="1"/>
  <c r="CI901" i="3" s="1"/>
  <c r="CP895" i="3" a="1"/>
  <c r="CP895" i="3" s="1"/>
  <c r="CI895" i="3" s="1" a="1"/>
  <c r="CI895" i="3" s="1"/>
  <c r="CP918" i="3" a="1"/>
  <c r="CP918" i="3" s="1"/>
  <c r="CI918" i="3" s="1" a="1"/>
  <c r="CI918" i="3" s="1"/>
  <c r="CP914" i="3" a="1"/>
  <c r="CP914" i="3" s="1"/>
  <c r="CI914" i="3" s="1" a="1"/>
  <c r="CI914" i="3" s="1"/>
  <c r="CP909" i="3" a="1"/>
  <c r="CP909" i="3" s="1"/>
  <c r="CI909" i="3" s="1" a="1"/>
  <c r="CI909" i="3" s="1"/>
  <c r="CP905" i="3" a="1"/>
  <c r="CP905" i="3" s="1"/>
  <c r="CI905" i="3" s="1" a="1"/>
  <c r="CI905" i="3" s="1"/>
  <c r="CP900" i="3" a="1"/>
  <c r="CP900" i="3" s="1"/>
  <c r="CI900" i="3" s="1" a="1"/>
  <c r="CI900" i="3" s="1"/>
  <c r="CP922" i="3" a="1"/>
  <c r="CP922" i="3" s="1"/>
  <c r="CI922" i="3" s="1" a="1"/>
  <c r="CI922" i="3" s="1"/>
  <c r="CP916" i="3" a="1"/>
  <c r="CP916" i="3" s="1"/>
  <c r="CI916" i="3" s="1" a="1"/>
  <c r="CI916" i="3" s="1"/>
  <c r="CP907" i="3" a="1"/>
  <c r="CP907" i="3" s="1"/>
  <c r="CI907" i="3" s="1" a="1"/>
  <c r="CI907" i="3" s="1"/>
  <c r="CP898" i="3" a="1"/>
  <c r="CP898" i="3" s="1"/>
  <c r="CI898" i="3" s="1" a="1"/>
  <c r="CI898" i="3" s="1"/>
  <c r="CP917" i="3" a="1"/>
  <c r="CP917" i="3" s="1"/>
  <c r="CI917" i="3" s="1" a="1"/>
  <c r="CI917" i="3" s="1"/>
  <c r="CP908" i="3" a="1"/>
  <c r="CP908" i="3" s="1"/>
  <c r="CI908" i="3" s="1" a="1"/>
  <c r="CI908" i="3" s="1"/>
  <c r="CP899" i="3" a="1"/>
  <c r="CP899" i="3" s="1"/>
  <c r="CI899" i="3" s="1" a="1"/>
  <c r="CI899" i="3" s="1"/>
  <c r="CP892" i="3" a="1"/>
  <c r="CP892" i="3" s="1"/>
  <c r="CI892" i="3" s="1" a="1"/>
  <c r="CI892" i="3" s="1"/>
  <c r="CP888" i="3" a="1"/>
  <c r="CP888" i="3" s="1"/>
  <c r="CI888" i="3" s="1" a="1"/>
  <c r="CI888" i="3" s="1"/>
  <c r="CP891" i="3" a="1"/>
  <c r="CP891" i="3" s="1"/>
  <c r="CI891" i="3" s="1" a="1"/>
  <c r="CI891" i="3" s="1"/>
  <c r="CP886" i="3" a="1"/>
  <c r="CP886" i="3" s="1"/>
  <c r="CI886" i="3" s="1" a="1"/>
  <c r="CI886" i="3" s="1"/>
  <c r="CP884" i="3" a="1"/>
  <c r="CP884" i="3" s="1"/>
  <c r="CI884" i="3" s="1" a="1"/>
  <c r="CI884" i="3" s="1"/>
  <c r="CP890" i="3" a="1"/>
  <c r="CP890" i="3" s="1"/>
  <c r="CP893" i="3" a="1"/>
  <c r="CP893" i="3" s="1"/>
  <c r="CI893" i="3" s="1" a="1"/>
  <c r="CI893" i="3" s="1"/>
  <c r="CP912" i="3" a="1"/>
  <c r="CP912" i="3" s="1"/>
  <c r="CI912" i="3" s="1" a="1"/>
  <c r="CI912" i="3" s="1"/>
  <c r="CP875" i="3" a="1"/>
  <c r="CP875" i="3" s="1"/>
  <c r="CI875" i="3" s="1" a="1"/>
  <c r="CI875" i="3" s="1"/>
  <c r="CP903" i="3" a="1"/>
  <c r="CP903" i="3" s="1"/>
  <c r="CI903" i="3" s="1" a="1"/>
  <c r="CI903" i="3" s="1"/>
  <c r="CP889" i="3" a="1"/>
  <c r="CP889" i="3" s="1"/>
  <c r="CI889" i="3" s="1" a="1"/>
  <c r="CI889" i="3" s="1"/>
  <c r="CP887" i="3" a="1"/>
  <c r="CP887" i="3" s="1"/>
  <c r="CI887" i="3" s="1" a="1"/>
  <c r="CI887" i="3" s="1"/>
  <c r="CP883" i="3" a="1"/>
  <c r="CP883" i="3" s="1"/>
  <c r="CI883" i="3" s="1" a="1"/>
  <c r="CI883" i="3" s="1"/>
  <c r="CP879" i="3" a="1"/>
  <c r="CP879" i="3" s="1"/>
  <c r="CI879" i="3" s="1" a="1"/>
  <c r="CI879" i="3" s="1"/>
  <c r="CP874" i="3" a="1"/>
  <c r="CP874" i="3" s="1"/>
  <c r="CI874" i="3" s="1" a="1"/>
  <c r="CI874" i="3" s="1"/>
  <c r="CP870" i="3" a="1"/>
  <c r="CP870" i="3" s="1"/>
  <c r="CI870" i="3" s="1" a="1"/>
  <c r="CI870" i="3" s="1"/>
  <c r="CP878" i="3" a="1"/>
  <c r="CP878" i="3" s="1"/>
  <c r="CI878" i="3" s="1" a="1"/>
  <c r="CI878" i="3" s="1"/>
  <c r="CP913" i="3" a="1"/>
  <c r="CP913" i="3" s="1"/>
  <c r="CI913" i="3" s="1" a="1"/>
  <c r="CI913" i="3" s="1"/>
  <c r="CP894" i="3" a="1"/>
  <c r="CP894" i="3" s="1"/>
  <c r="CI894" i="3" s="1" a="1"/>
  <c r="CI894" i="3" s="1"/>
  <c r="CP882" i="3" a="1"/>
  <c r="CP882" i="3" s="1"/>
  <c r="CI882" i="3" s="1" a="1"/>
  <c r="CI882" i="3" s="1"/>
  <c r="CP877" i="3" a="1"/>
  <c r="CP877" i="3" s="1"/>
  <c r="CI877" i="3" s="1" a="1"/>
  <c r="CI877" i="3" s="1"/>
  <c r="CP921" i="3" a="1"/>
  <c r="CP921" i="3" s="1"/>
  <c r="CI921" i="3" s="1" a="1"/>
  <c r="CI921" i="3" s="1"/>
  <c r="CP896" i="3" a="1"/>
  <c r="CP896" i="3" s="1"/>
  <c r="CI896" i="3" s="1" a="1"/>
  <c r="CI896" i="3" s="1"/>
  <c r="CP885" i="3" a="1"/>
  <c r="CP885" i="3" s="1"/>
  <c r="CI885" i="3" s="1" a="1"/>
  <c r="CI885" i="3" s="1"/>
  <c r="CP880" i="3" a="1"/>
  <c r="CP880" i="3" s="1"/>
  <c r="CI880" i="3" s="1" a="1"/>
  <c r="CI880" i="3" s="1"/>
  <c r="CP876" i="3" a="1"/>
  <c r="CP876" i="3" s="1"/>
  <c r="CI876" i="3" s="1" a="1"/>
  <c r="CI876" i="3" s="1"/>
  <c r="CP868" i="3" a="1"/>
  <c r="CP868" i="3" s="1"/>
  <c r="CI868" i="3" s="1" a="1"/>
  <c r="CI868" i="3" s="1"/>
  <c r="CP863" i="3" a="1"/>
  <c r="CP863" i="3" s="1"/>
  <c r="CI863" i="3" s="1" a="1"/>
  <c r="CI863" i="3" s="1"/>
  <c r="CP859" i="3" a="1"/>
  <c r="CP859" i="3" s="1"/>
  <c r="CI859" i="3" s="1" a="1"/>
  <c r="CI859" i="3" s="1"/>
  <c r="CP854" i="3" a="1"/>
  <c r="CP854" i="3" s="1"/>
  <c r="CP850" i="3" a="1"/>
  <c r="CP850" i="3" s="1"/>
  <c r="CI850" i="3" s="1" a="1"/>
  <c r="CI850" i="3" s="1"/>
  <c r="CP845" i="3" a="1"/>
  <c r="CP845" i="3" s="1"/>
  <c r="CI845" i="3" s="1" a="1"/>
  <c r="CI845" i="3" s="1"/>
  <c r="CP841" i="3" a="1"/>
  <c r="CP841" i="3" s="1"/>
  <c r="CI841" i="3" s="1" a="1"/>
  <c r="CI841" i="3" s="1"/>
  <c r="CP904" i="3" a="1"/>
  <c r="CP904" i="3" s="1"/>
  <c r="CI904" i="3" s="1" a="1"/>
  <c r="CI904" i="3" s="1"/>
  <c r="CP881" i="3" a="1"/>
  <c r="CP881" i="3" s="1"/>
  <c r="CI881" i="3" s="1" a="1"/>
  <c r="CI881" i="3" s="1"/>
  <c r="CP871" i="3" a="1"/>
  <c r="CP871" i="3" s="1"/>
  <c r="CI871" i="3" s="1" a="1"/>
  <c r="CI871" i="3" s="1"/>
  <c r="CP867" i="3" a="1"/>
  <c r="CP867" i="3" s="1"/>
  <c r="CI867" i="3" s="1" a="1"/>
  <c r="CI867" i="3" s="1"/>
  <c r="CP858" i="3" a="1"/>
  <c r="CP858" i="3" s="1"/>
  <c r="CI858" i="3" s="1" a="1"/>
  <c r="CI858" i="3" s="1"/>
  <c r="CP849" i="3" a="1"/>
  <c r="CP849" i="3" s="1"/>
  <c r="CI849" i="3" s="1" a="1"/>
  <c r="CI849" i="3" s="1"/>
  <c r="CP840" i="3" a="1"/>
  <c r="CP840" i="3" s="1"/>
  <c r="CI840" i="3" s="1" a="1"/>
  <c r="CI840" i="3" s="1"/>
  <c r="CP866" i="3" a="1"/>
  <c r="CP866" i="3" s="1"/>
  <c r="CI866" i="3" s="1" a="1"/>
  <c r="CI866" i="3" s="1"/>
  <c r="CP862" i="3" a="1"/>
  <c r="CP862" i="3" s="1"/>
  <c r="CI862" i="3" s="1" a="1"/>
  <c r="CI862" i="3" s="1"/>
  <c r="CP857" i="3" a="1"/>
  <c r="CP857" i="3" s="1"/>
  <c r="CI857" i="3" s="1" a="1"/>
  <c r="CI857" i="3" s="1"/>
  <c r="CP853" i="3" a="1"/>
  <c r="CP853" i="3" s="1"/>
  <c r="CI853" i="3" s="1" a="1"/>
  <c r="CI853" i="3" s="1"/>
  <c r="CP848" i="3" a="1"/>
  <c r="CP848" i="3" s="1"/>
  <c r="CI848" i="3" s="1" a="1"/>
  <c r="CI848" i="3" s="1"/>
  <c r="CP844" i="3" a="1"/>
  <c r="CP844" i="3" s="1"/>
  <c r="CI844" i="3" s="1" a="1"/>
  <c r="CI844" i="3" s="1"/>
  <c r="CP839" i="3" a="1"/>
  <c r="CP839" i="3" s="1"/>
  <c r="CI839" i="3" s="1" a="1"/>
  <c r="CI839" i="3" s="1"/>
  <c r="CP835" i="3" a="1"/>
  <c r="CP835" i="3" s="1"/>
  <c r="CP861" i="3" a="1"/>
  <c r="CP861" i="3" s="1"/>
  <c r="CI861" i="3" s="1" a="1"/>
  <c r="CI861" i="3" s="1"/>
  <c r="CP852" i="3" a="1"/>
  <c r="CP852" i="3" s="1"/>
  <c r="CI852" i="3" s="1" a="1"/>
  <c r="CI852" i="3" s="1"/>
  <c r="CP843" i="3" a="1"/>
  <c r="CP843" i="3" s="1"/>
  <c r="CI843" i="3" s="1" a="1"/>
  <c r="CI843" i="3" s="1"/>
  <c r="CP872" i="3" a="1"/>
  <c r="CP872" i="3" s="1"/>
  <c r="CI872" i="3" s="1" a="1"/>
  <c r="CI872" i="3" s="1"/>
  <c r="CP864" i="3" a="1"/>
  <c r="CP864" i="3" s="1"/>
  <c r="CI864" i="3" s="1" a="1"/>
  <c r="CI864" i="3" s="1"/>
  <c r="CP855" i="3" a="1"/>
  <c r="CP855" i="3" s="1"/>
  <c r="CP846" i="3" a="1"/>
  <c r="CP846" i="3" s="1"/>
  <c r="CI846" i="3" s="1" a="1"/>
  <c r="CI846" i="3" s="1"/>
  <c r="CP873" i="3" a="1"/>
  <c r="CP873" i="3" s="1"/>
  <c r="CI873" i="3" s="1" a="1"/>
  <c r="CI873" i="3" s="1"/>
  <c r="CP842" i="3" a="1"/>
  <c r="CP842" i="3" s="1"/>
  <c r="CI842" i="3" s="1" a="1"/>
  <c r="CI842" i="3" s="1"/>
  <c r="CP829" i="3" a="1"/>
  <c r="CP829" i="3" s="1"/>
  <c r="CI829" i="3" s="1" a="1"/>
  <c r="CI829" i="3" s="1"/>
  <c r="CP824" i="3" a="1"/>
  <c r="CP824" i="3" s="1"/>
  <c r="CI824" i="3" s="1" a="1"/>
  <c r="CI824" i="3" s="1"/>
  <c r="CP820" i="3" a="1"/>
  <c r="CP820" i="3" s="1"/>
  <c r="CI820" i="3" s="1" a="1"/>
  <c r="CI820" i="3" s="1"/>
  <c r="CP860" i="3" a="1"/>
  <c r="CP860" i="3" s="1"/>
  <c r="CI860" i="3" s="1" a="1"/>
  <c r="CI860" i="3" s="1"/>
  <c r="CP851" i="3" a="1"/>
  <c r="CP851" i="3" s="1"/>
  <c r="CI851" i="3" s="1" a="1"/>
  <c r="CI851" i="3" s="1"/>
  <c r="CP836" i="3" a="1"/>
  <c r="CP836" i="3" s="1"/>
  <c r="CI836" i="3" s="1" a="1"/>
  <c r="CI836" i="3" s="1"/>
  <c r="CP828" i="3" a="1"/>
  <c r="CP828" i="3" s="1"/>
  <c r="CP869" i="3" a="1"/>
  <c r="CP869" i="3" s="1"/>
  <c r="CI869" i="3" s="1" a="1"/>
  <c r="CI869" i="3" s="1"/>
  <c r="CP847" i="3" a="1"/>
  <c r="CP847" i="3" s="1"/>
  <c r="CI847" i="3" s="1" a="1"/>
  <c r="CI847" i="3" s="1"/>
  <c r="CP827" i="3" a="1"/>
  <c r="CP827" i="3" s="1"/>
  <c r="CP823" i="3" a="1"/>
  <c r="CP823" i="3" s="1"/>
  <c r="CI823" i="3" s="1" a="1"/>
  <c r="CI823" i="3" s="1"/>
  <c r="CP819" i="3" a="1"/>
  <c r="CP819" i="3" s="1"/>
  <c r="CI819" i="3" s="1" a="1"/>
  <c r="CI819" i="3" s="1"/>
  <c r="CP865" i="3" a="1"/>
  <c r="CP865" i="3" s="1"/>
  <c r="CI865" i="3" s="1" a="1"/>
  <c r="CI865" i="3" s="1"/>
  <c r="CP856" i="3" a="1"/>
  <c r="CP856" i="3" s="1"/>
  <c r="CI856" i="3" s="1" a="1"/>
  <c r="CI856" i="3" s="1"/>
  <c r="CP838" i="3" a="1"/>
  <c r="CP838" i="3" s="1"/>
  <c r="CI838" i="3" s="1" a="1"/>
  <c r="CI838" i="3" s="1"/>
  <c r="CP822" i="3" a="1"/>
  <c r="CP822" i="3" s="1"/>
  <c r="CI822" i="3" s="1" a="1"/>
  <c r="CI822" i="3" s="1"/>
  <c r="CP833" i="3" a="1"/>
  <c r="CP833" i="3" s="1"/>
  <c r="CI833" i="3" s="1" a="1"/>
  <c r="CI833" i="3" s="1"/>
  <c r="CP837" i="3" a="1"/>
  <c r="CP837" i="3" s="1"/>
  <c r="CI837" i="3" s="1" a="1"/>
  <c r="CI837" i="3" s="1"/>
  <c r="CP834" i="3" a="1"/>
  <c r="CP834" i="3" s="1"/>
  <c r="CI834" i="3" s="1" a="1"/>
  <c r="CI834" i="3" s="1"/>
  <c r="CP826" i="3" a="1"/>
  <c r="CP826" i="3" s="1"/>
  <c r="CI826" i="3" s="1" a="1"/>
  <c r="CI826" i="3" s="1"/>
  <c r="CP821" i="3" a="1"/>
  <c r="CP821" i="3" s="1"/>
  <c r="CI821" i="3" s="1" a="1"/>
  <c r="CI821" i="3" s="1"/>
  <c r="CP817" i="3" a="1"/>
  <c r="CP817" i="3" s="1"/>
  <c r="CP808" i="3" a="1"/>
  <c r="CP808" i="3" s="1"/>
  <c r="CI808" i="3" s="1" a="1"/>
  <c r="CI808" i="3" s="1"/>
  <c r="CP799" i="3" a="1"/>
  <c r="CP799" i="3" s="1"/>
  <c r="CI799" i="3" s="1" a="1"/>
  <c r="CI799" i="3" s="1"/>
  <c r="CP790" i="3" a="1"/>
  <c r="CP790" i="3" s="1"/>
  <c r="CI790" i="3" s="1" a="1"/>
  <c r="CI790" i="3" s="1"/>
  <c r="CP831" i="3" a="1"/>
  <c r="CP831" i="3" s="1"/>
  <c r="CI831" i="3" s="1" a="1"/>
  <c r="CI831" i="3" s="1"/>
  <c r="CP825" i="3" a="1"/>
  <c r="CP825" i="3" s="1"/>
  <c r="CI825" i="3" s="1" a="1"/>
  <c r="CI825" i="3" s="1"/>
  <c r="CP816" i="3" a="1"/>
  <c r="CP816" i="3" s="1"/>
  <c r="CI816" i="3" s="1" a="1"/>
  <c r="CI816" i="3" s="1"/>
  <c r="CP812" i="3" a="1"/>
  <c r="CP812" i="3" s="1"/>
  <c r="CI812" i="3" s="1" a="1"/>
  <c r="CI812" i="3" s="1"/>
  <c r="CP807" i="3" a="1"/>
  <c r="CP807" i="3" s="1"/>
  <c r="CI807" i="3" s="1" a="1"/>
  <c r="CI807" i="3" s="1"/>
  <c r="CP803" i="3" a="1"/>
  <c r="CP803" i="3" s="1"/>
  <c r="CI803" i="3" s="1" a="1"/>
  <c r="CI803" i="3" s="1"/>
  <c r="CP798" i="3" a="1"/>
  <c r="CP798" i="3" s="1"/>
  <c r="CI798" i="3" s="1" a="1"/>
  <c r="CI798" i="3" s="1"/>
  <c r="CP794" i="3" a="1"/>
  <c r="CP794" i="3" s="1"/>
  <c r="CI794" i="3" s="1" a="1"/>
  <c r="CI794" i="3" s="1"/>
  <c r="CP789" i="3" a="1"/>
  <c r="CP789" i="3" s="1"/>
  <c r="CI789" i="3" s="1" a="1"/>
  <c r="CI789" i="3" s="1"/>
  <c r="CP785" i="3" a="1"/>
  <c r="CP785" i="3" s="1"/>
  <c r="CI785" i="3" s="1" a="1"/>
  <c r="CI785" i="3" s="1"/>
  <c r="CP811" i="3" a="1"/>
  <c r="CP811" i="3" s="1"/>
  <c r="CI811" i="3" s="1" a="1"/>
  <c r="CI811" i="3" s="1"/>
  <c r="CP802" i="3" a="1"/>
  <c r="CP802" i="3" s="1"/>
  <c r="CI802" i="3" s="1" a="1"/>
  <c r="CI802" i="3" s="1"/>
  <c r="CP793" i="3" a="1"/>
  <c r="CP793" i="3" s="1"/>
  <c r="CI793" i="3" s="1" a="1"/>
  <c r="CI793" i="3" s="1"/>
  <c r="CP832" i="3" a="1"/>
  <c r="CP832" i="3" s="1"/>
  <c r="CI832" i="3" s="1" a="1"/>
  <c r="CI832" i="3" s="1"/>
  <c r="CP815" i="3" a="1"/>
  <c r="CP815" i="3" s="1"/>
  <c r="CI815" i="3" s="1" a="1"/>
  <c r="CI815" i="3" s="1"/>
  <c r="CP810" i="3" a="1"/>
  <c r="CP810" i="3" s="1"/>
  <c r="CI810" i="3" s="1" a="1"/>
  <c r="CI810" i="3" s="1"/>
  <c r="CP806" i="3" a="1"/>
  <c r="CP806" i="3" s="1"/>
  <c r="CI806" i="3" s="1" a="1"/>
  <c r="CI806" i="3" s="1"/>
  <c r="CP801" i="3" a="1"/>
  <c r="CP801" i="3" s="1"/>
  <c r="CI801" i="3" s="1" a="1"/>
  <c r="CI801" i="3" s="1"/>
  <c r="CP797" i="3" a="1"/>
  <c r="CP797" i="3" s="1"/>
  <c r="CI797" i="3" s="1" a="1"/>
  <c r="CI797" i="3" s="1"/>
  <c r="CP792" i="3" a="1"/>
  <c r="CP792" i="3" s="1"/>
  <c r="CI792" i="3" s="1" a="1"/>
  <c r="CI792" i="3" s="1"/>
  <c r="CP788" i="3" a="1"/>
  <c r="CP788" i="3" s="1"/>
  <c r="CI788" i="3" s="1" a="1"/>
  <c r="CI788" i="3" s="1"/>
  <c r="CP783" i="3" a="1"/>
  <c r="CP783" i="3" s="1"/>
  <c r="CI783" i="3" s="1" a="1"/>
  <c r="CI783" i="3" s="1"/>
  <c r="CP814" i="3" a="1"/>
  <c r="CP814" i="3" s="1"/>
  <c r="CI814" i="3" s="1" a="1"/>
  <c r="CI814" i="3" s="1"/>
  <c r="CP805" i="3" a="1"/>
  <c r="CP805" i="3" s="1"/>
  <c r="CI805" i="3" s="1" a="1"/>
  <c r="CI805" i="3" s="1"/>
  <c r="CP796" i="3" a="1"/>
  <c r="CP796" i="3" s="1"/>
  <c r="CI796" i="3" s="1" a="1"/>
  <c r="CI796" i="3" s="1"/>
  <c r="CP830" i="3" a="1"/>
  <c r="CP830" i="3" s="1"/>
  <c r="CP818" i="3" a="1"/>
  <c r="CP818" i="3" s="1"/>
  <c r="CI818" i="3" s="1" a="1"/>
  <c r="CI818" i="3" s="1"/>
  <c r="CP813" i="3" a="1"/>
  <c r="CP813" i="3" s="1"/>
  <c r="CI813" i="3" s="1" a="1"/>
  <c r="CI813" i="3" s="1"/>
  <c r="CP809" i="3" a="1"/>
  <c r="CP809" i="3" s="1"/>
  <c r="CI809" i="3" s="1" a="1"/>
  <c r="CI809" i="3" s="1"/>
  <c r="CP804" i="3" a="1"/>
  <c r="CP804" i="3" s="1"/>
  <c r="CI804" i="3" s="1" a="1"/>
  <c r="CI804" i="3" s="1"/>
  <c r="CP800" i="3" a="1"/>
  <c r="CP800" i="3" s="1"/>
  <c r="CI800" i="3" s="1" a="1"/>
  <c r="CI800" i="3" s="1"/>
  <c r="CP795" i="3" a="1"/>
  <c r="CP795" i="3" s="1"/>
  <c r="CI795" i="3" s="1" a="1"/>
  <c r="CI795" i="3" s="1"/>
  <c r="CP791" i="3" a="1"/>
  <c r="CP791" i="3" s="1"/>
  <c r="CI791" i="3" s="1" a="1"/>
  <c r="CI791" i="3" s="1"/>
  <c r="CP786" i="3" a="1"/>
  <c r="CP786" i="3" s="1"/>
  <c r="CI786" i="3" s="1" a="1"/>
  <c r="CI786" i="3" s="1"/>
  <c r="CP782" i="3" a="1"/>
  <c r="CP782" i="3" s="1"/>
  <c r="CI782" i="3" s="1" a="1"/>
  <c r="CI782" i="3" s="1"/>
  <c r="CP780" i="3" a="1"/>
  <c r="CP780" i="3" s="1"/>
  <c r="CI780" i="3" s="1" a="1"/>
  <c r="CI780" i="3" s="1"/>
  <c r="CP779" i="3" a="1"/>
  <c r="CP779" i="3" s="1"/>
  <c r="CI779" i="3" s="1" a="1"/>
  <c r="CI779" i="3" s="1"/>
  <c r="CP778" i="3" a="1"/>
  <c r="CP778" i="3" s="1"/>
  <c r="CI778" i="3" s="1" a="1"/>
  <c r="CI778" i="3" s="1"/>
  <c r="CP772" i="3" a="1"/>
  <c r="CP772" i="3" s="1"/>
  <c r="CI772" i="3" s="1" a="1"/>
  <c r="CI772" i="3" s="1"/>
  <c r="CP763" i="3" a="1"/>
  <c r="CP763" i="3" s="1"/>
  <c r="CI763" i="3" s="1" a="1"/>
  <c r="CI763" i="3" s="1"/>
  <c r="CP754" i="3" a="1"/>
  <c r="CP754" i="3" s="1"/>
  <c r="CI754" i="3" s="1" a="1"/>
  <c r="CI754" i="3" s="1"/>
  <c r="CP745" i="3" a="1"/>
  <c r="CP745" i="3" s="1"/>
  <c r="CI745" i="3" s="1" a="1"/>
  <c r="CI745" i="3" s="1"/>
  <c r="CP736" i="3" a="1"/>
  <c r="CP736" i="3" s="1"/>
  <c r="CP727" i="3" a="1"/>
  <c r="CP727" i="3" s="1"/>
  <c r="CI727" i="3" s="1" a="1"/>
  <c r="CI727" i="3" s="1"/>
  <c r="CP781" i="3" a="1"/>
  <c r="CP781" i="3" s="1"/>
  <c r="CI781" i="3" s="1" a="1"/>
  <c r="CI781" i="3" s="1"/>
  <c r="CP776" i="3" a="1"/>
  <c r="CP776" i="3" s="1"/>
  <c r="CI776" i="3" s="1" a="1"/>
  <c r="CI776" i="3" s="1"/>
  <c r="CP771" i="3" a="1"/>
  <c r="CP771" i="3" s="1"/>
  <c r="CI771" i="3" s="1" a="1"/>
  <c r="CI771" i="3" s="1"/>
  <c r="CP767" i="3" a="1"/>
  <c r="CP767" i="3" s="1"/>
  <c r="CI767" i="3" s="1" a="1"/>
  <c r="CI767" i="3" s="1"/>
  <c r="CP762" i="3" a="1"/>
  <c r="CP762" i="3" s="1"/>
  <c r="CI762" i="3" s="1" a="1"/>
  <c r="CI762" i="3" s="1"/>
  <c r="CP758" i="3" a="1"/>
  <c r="CP758" i="3" s="1"/>
  <c r="CI758" i="3" s="1" a="1"/>
  <c r="CI758" i="3" s="1"/>
  <c r="CP753" i="3" a="1"/>
  <c r="CP753" i="3" s="1"/>
  <c r="CI753" i="3" s="1" a="1"/>
  <c r="CI753" i="3" s="1"/>
  <c r="CP749" i="3" a="1"/>
  <c r="CP749" i="3" s="1"/>
  <c r="CI749" i="3" s="1" a="1"/>
  <c r="CI749" i="3" s="1"/>
  <c r="CP744" i="3" a="1"/>
  <c r="CP744" i="3" s="1"/>
  <c r="CI744" i="3" s="1" a="1"/>
  <c r="CI744" i="3" s="1"/>
  <c r="CP740" i="3" a="1"/>
  <c r="CP740" i="3" s="1"/>
  <c r="CI740" i="3" s="1" a="1"/>
  <c r="CI740" i="3" s="1"/>
  <c r="CP735" i="3" a="1"/>
  <c r="CP735" i="3" s="1"/>
  <c r="CP731" i="3" a="1"/>
  <c r="CP731" i="3" s="1"/>
  <c r="CI731" i="3" s="1" a="1"/>
  <c r="CI731" i="3" s="1"/>
  <c r="CP726" i="3" a="1"/>
  <c r="CP726" i="3" s="1"/>
  <c r="CP722" i="3" a="1"/>
  <c r="CP722" i="3" s="1"/>
  <c r="CI722" i="3" s="1" a="1"/>
  <c r="CI722" i="3" s="1"/>
  <c r="CP784" i="3" a="1"/>
  <c r="CP784" i="3" s="1"/>
  <c r="CP775" i="3" a="1"/>
  <c r="CP775" i="3" s="1"/>
  <c r="CI775" i="3" s="1" a="1"/>
  <c r="CI775" i="3" s="1"/>
  <c r="CP766" i="3" a="1"/>
  <c r="CP766" i="3" s="1"/>
  <c r="CI766" i="3" s="1" a="1"/>
  <c r="CI766" i="3" s="1"/>
  <c r="CP757" i="3" a="1"/>
  <c r="CP757" i="3" s="1"/>
  <c r="CI757" i="3" s="1" a="1"/>
  <c r="CI757" i="3" s="1"/>
  <c r="CP748" i="3" a="1"/>
  <c r="CP748" i="3" s="1"/>
  <c r="CI748" i="3" s="1" a="1"/>
  <c r="CI748" i="3" s="1"/>
  <c r="CP739" i="3" a="1"/>
  <c r="CP739" i="3" s="1"/>
  <c r="CI739" i="3" s="1" a="1"/>
  <c r="CI739" i="3" s="1"/>
  <c r="CP730" i="3" a="1"/>
  <c r="CP730" i="3" s="1"/>
  <c r="CI730" i="3" s="1" a="1"/>
  <c r="CI730" i="3" s="1"/>
  <c r="CP787" i="3" a="1"/>
  <c r="CP787" i="3" s="1"/>
  <c r="CI787" i="3" s="1" a="1"/>
  <c r="CI787" i="3" s="1"/>
  <c r="CP774" i="3" a="1"/>
  <c r="CP774" i="3" s="1"/>
  <c r="CP770" i="3" a="1"/>
  <c r="CP770" i="3" s="1"/>
  <c r="CI770" i="3" s="1" a="1"/>
  <c r="CI770" i="3" s="1"/>
  <c r="CP765" i="3" a="1"/>
  <c r="CP765" i="3" s="1"/>
  <c r="CI765" i="3" s="1" a="1"/>
  <c r="CI765" i="3" s="1"/>
  <c r="CP761" i="3" a="1"/>
  <c r="CP761" i="3" s="1"/>
  <c r="CI761" i="3" s="1" a="1"/>
  <c r="CI761" i="3" s="1"/>
  <c r="CP756" i="3" a="1"/>
  <c r="CP756" i="3" s="1"/>
  <c r="CI756" i="3" s="1" a="1"/>
  <c r="CI756" i="3" s="1"/>
  <c r="CP752" i="3" a="1"/>
  <c r="CP752" i="3" s="1"/>
  <c r="CI752" i="3" s="1" a="1"/>
  <c r="CI752" i="3" s="1"/>
  <c r="CP747" i="3" a="1"/>
  <c r="CP747" i="3" s="1"/>
  <c r="CI747" i="3" s="1" a="1"/>
  <c r="CI747" i="3" s="1"/>
  <c r="CP743" i="3" a="1"/>
  <c r="CP743" i="3" s="1"/>
  <c r="CI743" i="3" s="1" a="1"/>
  <c r="CI743" i="3" s="1"/>
  <c r="CP738" i="3" a="1"/>
  <c r="CP738" i="3" s="1"/>
  <c r="CI738" i="3" s="1" a="1"/>
  <c r="CI738" i="3" s="1"/>
  <c r="CP734" i="3" a="1"/>
  <c r="CP734" i="3" s="1"/>
  <c r="CP729" i="3" a="1"/>
  <c r="CP729" i="3" s="1"/>
  <c r="CI729" i="3" s="1" a="1"/>
  <c r="CI729" i="3" s="1"/>
  <c r="CP725" i="3" a="1"/>
  <c r="CP725" i="3" s="1"/>
  <c r="CI725" i="3" s="1" a="1"/>
  <c r="CI725" i="3" s="1"/>
  <c r="CP720" i="3" a="1"/>
  <c r="CP720" i="3" s="1"/>
  <c r="CI720" i="3" s="1" a="1"/>
  <c r="CI720" i="3" s="1"/>
  <c r="CP716" i="3" a="1"/>
  <c r="CP716" i="3" s="1"/>
  <c r="CI716" i="3" s="1" a="1"/>
  <c r="CI716" i="3" s="1"/>
  <c r="CP711" i="3" a="1"/>
  <c r="CP711" i="3" s="1"/>
  <c r="CI711" i="3" s="1" a="1"/>
  <c r="CI711" i="3" s="1"/>
  <c r="CP769" i="3" a="1"/>
  <c r="CP769" i="3" s="1"/>
  <c r="CI769" i="3" s="1" a="1"/>
  <c r="CI769" i="3" s="1"/>
  <c r="CP760" i="3" a="1"/>
  <c r="CP760" i="3" s="1"/>
  <c r="CI760" i="3" s="1" a="1"/>
  <c r="CI760" i="3" s="1"/>
  <c r="CP751" i="3" a="1"/>
  <c r="CP751" i="3" s="1"/>
  <c r="CI751" i="3" s="1" a="1"/>
  <c r="CI751" i="3" s="1"/>
  <c r="CP777" i="3" a="1"/>
  <c r="CP777" i="3" s="1"/>
  <c r="CI777" i="3" s="1" a="1"/>
  <c r="CI777" i="3" s="1"/>
  <c r="CP773" i="3" a="1"/>
  <c r="CP773" i="3" s="1"/>
  <c r="CI773" i="3" s="1" a="1"/>
  <c r="CI773" i="3" s="1"/>
  <c r="CP768" i="3" a="1"/>
  <c r="CP768" i="3" s="1"/>
  <c r="CI768" i="3" s="1" a="1"/>
  <c r="CI768" i="3" s="1"/>
  <c r="CP764" i="3" a="1"/>
  <c r="CP764" i="3" s="1"/>
  <c r="CI764" i="3" s="1" a="1"/>
  <c r="CI764" i="3" s="1"/>
  <c r="CP759" i="3" a="1"/>
  <c r="CP759" i="3" s="1"/>
  <c r="CI759" i="3" s="1" a="1"/>
  <c r="CI759" i="3" s="1"/>
  <c r="CP755" i="3" a="1"/>
  <c r="CP755" i="3" s="1"/>
  <c r="CI755" i="3" s="1" a="1"/>
  <c r="CI755" i="3" s="1"/>
  <c r="CP750" i="3" a="1"/>
  <c r="CP750" i="3" s="1"/>
  <c r="CI750" i="3" s="1" a="1"/>
  <c r="CI750" i="3" s="1"/>
  <c r="CP746" i="3" a="1"/>
  <c r="CP746" i="3" s="1"/>
  <c r="CI746" i="3" s="1" a="1"/>
  <c r="CI746" i="3" s="1"/>
  <c r="CP741" i="3" a="1"/>
  <c r="CP741" i="3" s="1"/>
  <c r="CI741" i="3" s="1" a="1"/>
  <c r="CI741" i="3" s="1"/>
  <c r="CP737" i="3" a="1"/>
  <c r="CP737" i="3" s="1"/>
  <c r="CI737" i="3" s="1" a="1"/>
  <c r="CI737" i="3" s="1"/>
  <c r="CP732" i="3" a="1"/>
  <c r="CP732" i="3" s="1"/>
  <c r="CI732" i="3" s="1" a="1"/>
  <c r="CI732" i="3" s="1"/>
  <c r="CP728" i="3" a="1"/>
  <c r="CP728" i="3" s="1"/>
  <c r="CI728" i="3" s="1" a="1"/>
  <c r="CI728" i="3" s="1"/>
  <c r="CP723" i="3" a="1"/>
  <c r="CP723" i="3" s="1"/>
  <c r="CI723" i="3" s="1" a="1"/>
  <c r="CI723" i="3" s="1"/>
  <c r="CP719" i="3" a="1"/>
  <c r="CP719" i="3" s="1"/>
  <c r="CI719" i="3" s="1" a="1"/>
  <c r="CI719" i="3" s="1"/>
  <c r="CP714" i="3" a="1"/>
  <c r="CP714" i="3" s="1"/>
  <c r="CI714" i="3" s="1" a="1"/>
  <c r="CI714" i="3" s="1"/>
  <c r="CP742" i="3" a="1"/>
  <c r="CP742" i="3" s="1"/>
  <c r="CI742" i="3" s="1" a="1"/>
  <c r="CI742" i="3" s="1"/>
  <c r="CP733" i="3" a="1"/>
  <c r="CP733" i="3" s="1"/>
  <c r="CI733" i="3" s="1" a="1"/>
  <c r="CI733" i="3" s="1"/>
  <c r="CP724" i="3" a="1"/>
  <c r="CP724" i="3" s="1"/>
  <c r="CI724" i="3" s="1" a="1"/>
  <c r="CI724" i="3" s="1"/>
  <c r="CP713" i="3" a="1"/>
  <c r="CP713" i="3" s="1"/>
  <c r="CI713" i="3" s="1" a="1"/>
  <c r="CI713" i="3" s="1"/>
  <c r="CP721" i="3" a="1"/>
  <c r="CP721" i="3" s="1"/>
  <c r="CI721" i="3" s="1" a="1"/>
  <c r="CI721" i="3" s="1"/>
  <c r="CP718" i="3" a="1"/>
  <c r="CP718" i="3" s="1"/>
  <c r="CI718" i="3" s="1" a="1"/>
  <c r="CI718" i="3" s="1"/>
  <c r="CP704" i="3" a="1"/>
  <c r="CP704" i="3" s="1"/>
  <c r="CI704" i="3" s="1" a="1"/>
  <c r="CI704" i="3" s="1"/>
  <c r="CP702" i="3" a="1"/>
  <c r="CP702" i="3" s="1"/>
  <c r="CI702" i="3" s="1" a="1"/>
  <c r="CI702" i="3" s="1"/>
  <c r="CP709" i="3" a="1"/>
  <c r="CP709" i="3" s="1"/>
  <c r="CP708" i="3" a="1"/>
  <c r="CP708" i="3" s="1"/>
  <c r="CI708" i="3" s="1" a="1"/>
  <c r="CI708" i="3" s="1"/>
  <c r="CP710" i="3" a="1"/>
  <c r="CP710" i="3" s="1"/>
  <c r="CI710" i="3" s="1" a="1"/>
  <c r="CI710" i="3" s="1"/>
  <c r="CP707" i="3" a="1"/>
  <c r="CP707" i="3" s="1"/>
  <c r="CI707" i="3" s="1" a="1"/>
  <c r="CI707" i="3" s="1"/>
  <c r="CP703" i="3" a="1"/>
  <c r="CP703" i="3" s="1"/>
  <c r="AD194" i="5" s="1" a="1"/>
  <c r="AD194" i="5" s="1"/>
  <c r="CP717" i="3" a="1"/>
  <c r="CP717" i="3" s="1"/>
  <c r="CI717" i="3" s="1" a="1"/>
  <c r="CI717" i="3" s="1"/>
  <c r="CP712" i="3" a="1"/>
  <c r="CP712" i="3" s="1"/>
  <c r="CI712" i="3" s="1" a="1"/>
  <c r="CI712" i="3" s="1"/>
  <c r="CP706" i="3" a="1"/>
  <c r="CP706" i="3" s="1"/>
  <c r="CI706" i="3" s="1" a="1"/>
  <c r="CI706" i="3" s="1"/>
  <c r="CP715" i="3" a="1"/>
  <c r="CP715" i="3" s="1"/>
  <c r="CI715" i="3" s="1" a="1"/>
  <c r="CI715" i="3" s="1"/>
  <c r="CP701" i="3" a="1"/>
  <c r="CP701" i="3" s="1"/>
  <c r="CI701" i="3" s="1" a="1"/>
  <c r="CI701" i="3" s="1"/>
  <c r="CP699" i="3" a="1"/>
  <c r="CP699" i="3" s="1"/>
  <c r="CI699" i="3" s="1" a="1"/>
  <c r="CI699" i="3" s="1"/>
  <c r="CP690" i="3" a="1"/>
  <c r="CP690" i="3" s="1"/>
  <c r="CI690" i="3" s="1" a="1"/>
  <c r="CI690" i="3" s="1"/>
  <c r="CP698" i="3" a="1"/>
  <c r="CP698" i="3" s="1"/>
  <c r="CI698" i="3" s="1" a="1"/>
  <c r="CI698" i="3" s="1"/>
  <c r="CP694" i="3" a="1"/>
  <c r="CP694" i="3" s="1"/>
  <c r="CI694" i="3" s="1" a="1"/>
  <c r="CI694" i="3" s="1"/>
  <c r="CP689" i="3" a="1"/>
  <c r="CP689" i="3" s="1"/>
  <c r="CI689" i="3" s="1" a="1"/>
  <c r="CI689" i="3" s="1"/>
  <c r="CP693" i="3" a="1"/>
  <c r="CP693" i="3" s="1"/>
  <c r="CI693" i="3" s="1" a="1"/>
  <c r="CI693" i="3" s="1"/>
  <c r="CP705" i="3" a="1"/>
  <c r="CP705" i="3" s="1"/>
  <c r="CI705" i="3" s="1" a="1"/>
  <c r="CI705" i="3" s="1"/>
  <c r="CP697" i="3" a="1"/>
  <c r="CP697" i="3" s="1"/>
  <c r="CI697" i="3" s="1" a="1"/>
  <c r="CI697" i="3" s="1"/>
  <c r="CP692" i="3" a="1"/>
  <c r="CP692" i="3" s="1"/>
  <c r="CI692" i="3" s="1" a="1"/>
  <c r="CI692" i="3" s="1"/>
  <c r="CP696" i="3" a="1"/>
  <c r="CP696" i="3" s="1"/>
  <c r="CI696" i="3" s="1" a="1"/>
  <c r="CI696" i="3" s="1"/>
  <c r="CP687" i="3" a="1"/>
  <c r="CP687" i="3" s="1"/>
  <c r="CI687" i="3" s="1" a="1"/>
  <c r="CI687" i="3" s="1"/>
  <c r="CP700" i="3" a="1"/>
  <c r="CP700" i="3" s="1"/>
  <c r="CI700" i="3" s="1" a="1"/>
  <c r="CI700" i="3" s="1"/>
  <c r="CP695" i="3" a="1"/>
  <c r="CP695" i="3" s="1"/>
  <c r="CI695" i="3" s="1" a="1"/>
  <c r="CI695" i="3" s="1"/>
  <c r="CP691" i="3" a="1"/>
  <c r="CP691" i="3" s="1"/>
  <c r="CI691" i="3" s="1" a="1"/>
  <c r="CI691" i="3" s="1"/>
  <c r="CP686" i="3" a="1"/>
  <c r="CP686" i="3" s="1"/>
  <c r="CI686" i="3" s="1" a="1"/>
  <c r="CI686" i="3" s="1"/>
  <c r="CP681" i="3" a="1"/>
  <c r="CP681" i="3" s="1"/>
  <c r="CI681" i="3" s="1" a="1"/>
  <c r="CI681" i="3" s="1"/>
  <c r="CP672" i="3" a="1"/>
  <c r="CP672" i="3" s="1"/>
  <c r="CI672" i="3" s="1" a="1"/>
  <c r="CI672" i="3" s="1"/>
  <c r="CP663" i="3" a="1"/>
  <c r="CP663" i="3" s="1"/>
  <c r="CI663" i="3" s="1" a="1"/>
  <c r="CI663" i="3" s="1"/>
  <c r="CP654" i="3" a="1"/>
  <c r="CP654" i="3" s="1"/>
  <c r="CP645" i="3" a="1"/>
  <c r="CP645" i="3" s="1"/>
  <c r="CI645" i="3" s="1" a="1"/>
  <c r="CI645" i="3" s="1"/>
  <c r="CP636" i="3" a="1"/>
  <c r="CP636" i="3" s="1"/>
  <c r="CI636" i="3" s="1" a="1"/>
  <c r="CI636" i="3" s="1"/>
  <c r="CP688" i="3" a="1"/>
  <c r="CP688" i="3" s="1"/>
  <c r="CI688" i="3" s="1" a="1"/>
  <c r="CI688" i="3" s="1"/>
  <c r="CP682" i="3" a="1"/>
  <c r="CP682" i="3" s="1"/>
  <c r="CI682" i="3" s="1" a="1"/>
  <c r="CI682" i="3" s="1"/>
  <c r="CP677" i="3" a="1"/>
  <c r="CP677" i="3" s="1"/>
  <c r="CI677" i="3" s="1" a="1"/>
  <c r="CI677" i="3" s="1"/>
  <c r="CP673" i="3" a="1"/>
  <c r="CP673" i="3" s="1"/>
  <c r="CI673" i="3" s="1" a="1"/>
  <c r="CI673" i="3" s="1"/>
  <c r="CP668" i="3" a="1"/>
  <c r="CP668" i="3" s="1"/>
  <c r="CI668" i="3" s="1" a="1"/>
  <c r="CI668" i="3" s="1"/>
  <c r="CP664" i="3" a="1"/>
  <c r="CP664" i="3" s="1"/>
  <c r="CP678" i="3" a="1"/>
  <c r="CP678" i="3" s="1"/>
  <c r="CI678" i="3" s="1" a="1"/>
  <c r="CI678" i="3" s="1"/>
  <c r="CP669" i="3" a="1"/>
  <c r="CP669" i="3" s="1"/>
  <c r="CI669" i="3" s="1" a="1"/>
  <c r="CI669" i="3" s="1"/>
  <c r="CP660" i="3" a="1"/>
  <c r="CP660" i="3" s="1"/>
  <c r="CI660" i="3" s="1" a="1"/>
  <c r="CI660" i="3" s="1"/>
  <c r="CP651" i="3" a="1"/>
  <c r="CP651" i="3" s="1"/>
  <c r="CI651" i="3" s="1" a="1"/>
  <c r="CI651" i="3" s="1"/>
  <c r="CP642" i="3" a="1"/>
  <c r="CP642" i="3" s="1"/>
  <c r="CI642" i="3" s="1" a="1"/>
  <c r="CI642" i="3" s="1"/>
  <c r="CP683" i="3" a="1"/>
  <c r="CP683" i="3" s="1"/>
  <c r="CI683" i="3" s="1" a="1"/>
  <c r="CI683" i="3" s="1"/>
  <c r="CP679" i="3" a="1"/>
  <c r="CP679" i="3" s="1"/>
  <c r="CI679" i="3" s="1" a="1"/>
  <c r="CI679" i="3" s="1"/>
  <c r="CP674" i="3" a="1"/>
  <c r="CP674" i="3" s="1"/>
  <c r="CI674" i="3" s="1" a="1"/>
  <c r="CI674" i="3" s="1"/>
  <c r="CP670" i="3" a="1"/>
  <c r="CP670" i="3" s="1"/>
  <c r="CP665" i="3" a="1"/>
  <c r="CP665" i="3" s="1"/>
  <c r="CI665" i="3" s="1" a="1"/>
  <c r="CI665" i="3" s="1"/>
  <c r="CP684" i="3" a="1"/>
  <c r="CP684" i="3" s="1"/>
  <c r="CI684" i="3" s="1" a="1"/>
  <c r="CI684" i="3" s="1"/>
  <c r="CP675" i="3" a="1"/>
  <c r="CP675" i="3" s="1"/>
  <c r="CI675" i="3" s="1" a="1"/>
  <c r="CI675" i="3" s="1"/>
  <c r="CP666" i="3" a="1"/>
  <c r="CP666" i="3" s="1"/>
  <c r="CP657" i="3" a="1"/>
  <c r="CP657" i="3" s="1"/>
  <c r="CI657" i="3" s="1" a="1"/>
  <c r="CI657" i="3" s="1"/>
  <c r="CP648" i="3" a="1"/>
  <c r="CP648" i="3" s="1"/>
  <c r="CI648" i="3" s="1" a="1"/>
  <c r="CI648" i="3" s="1"/>
  <c r="CP639" i="3" a="1"/>
  <c r="CP639" i="3" s="1"/>
  <c r="CI639" i="3" s="1" a="1"/>
  <c r="CI639" i="3" s="1"/>
  <c r="CP634" i="3" a="1"/>
  <c r="CP634" i="3" s="1"/>
  <c r="CI634" i="3" s="1" a="1"/>
  <c r="CI634" i="3" s="1"/>
  <c r="CP685" i="3" a="1"/>
  <c r="CP685" i="3" s="1"/>
  <c r="CP680" i="3" a="1"/>
  <c r="CP680" i="3" s="1"/>
  <c r="CP676" i="3" a="1"/>
  <c r="CP676" i="3" s="1"/>
  <c r="CI676" i="3" s="1" a="1"/>
  <c r="CI676" i="3" s="1"/>
  <c r="CP671" i="3" a="1"/>
  <c r="CP671" i="3" s="1"/>
  <c r="CI671" i="3" s="1" a="1"/>
  <c r="CI671" i="3" s="1"/>
  <c r="CP667" i="3" a="1"/>
  <c r="CP667" i="3" s="1"/>
  <c r="CI667" i="3" s="1" a="1"/>
  <c r="CI667" i="3" s="1"/>
  <c r="CP662" i="3" a="1"/>
  <c r="CP662" i="3" s="1"/>
  <c r="CI662" i="3" s="1" a="1"/>
  <c r="CI662" i="3" s="1"/>
  <c r="CP630" i="3" a="1"/>
  <c r="CP630" i="3" s="1"/>
  <c r="CI630" i="3" s="1" a="1"/>
  <c r="CI630" i="3" s="1"/>
  <c r="CP621" i="3" a="1"/>
  <c r="CP621" i="3" s="1"/>
  <c r="CI621" i="3" s="1" a="1"/>
  <c r="CI621" i="3" s="1"/>
  <c r="CP612" i="3" a="1"/>
  <c r="CP612" i="3" s="1"/>
  <c r="CI612" i="3" s="1" a="1"/>
  <c r="CI612" i="3" s="1"/>
  <c r="CP603" i="3" a="1"/>
  <c r="CP603" i="3" s="1"/>
  <c r="CI603" i="3" s="1" a="1"/>
  <c r="CI603" i="3" s="1"/>
  <c r="CP629" i="3" a="1"/>
  <c r="CP629" i="3" s="1"/>
  <c r="CI629" i="3" s="1" a="1"/>
  <c r="CI629" i="3" s="1"/>
  <c r="CP625" i="3" a="1"/>
  <c r="CP625" i="3" s="1"/>
  <c r="CI625" i="3" s="1" a="1"/>
  <c r="CI625" i="3" s="1"/>
  <c r="CP620" i="3" a="1"/>
  <c r="CP620" i="3" s="1"/>
  <c r="CI620" i="3" s="1" a="1"/>
  <c r="CI620" i="3" s="1"/>
  <c r="CP616" i="3" a="1"/>
  <c r="CP616" i="3" s="1"/>
  <c r="CI616" i="3" s="1" a="1"/>
  <c r="CI616" i="3" s="1"/>
  <c r="CP611" i="3" a="1"/>
  <c r="CP611" i="3" s="1"/>
  <c r="CI611" i="3" s="1" a="1"/>
  <c r="CI611" i="3" s="1"/>
  <c r="CP607" i="3" a="1"/>
  <c r="CP607" i="3" s="1"/>
  <c r="CI607" i="3" s="1" a="1"/>
  <c r="CI607" i="3" s="1"/>
  <c r="CP602" i="3" a="1"/>
  <c r="CP602" i="3" s="1"/>
  <c r="CI602" i="3" s="1" a="1"/>
  <c r="CI602" i="3" s="1"/>
  <c r="CP600" i="3" a="1"/>
  <c r="CP600" i="3" s="1"/>
  <c r="CI600" i="3" s="1" a="1"/>
  <c r="CI600" i="3" s="1"/>
  <c r="CP597" i="3" a="1"/>
  <c r="CP597" i="3" s="1"/>
  <c r="CI597" i="3" s="1" a="1"/>
  <c r="CI597" i="3" s="1"/>
  <c r="CP659" i="3" a="1"/>
  <c r="CP659" i="3" s="1"/>
  <c r="CI659" i="3" s="1" a="1"/>
  <c r="CI659" i="3" s="1"/>
  <c r="CP658" i="3" a="1"/>
  <c r="CP658" i="3" s="1"/>
  <c r="CP656" i="3" a="1"/>
  <c r="CP656" i="3" s="1"/>
  <c r="CP655" i="3" a="1"/>
  <c r="CP655" i="3" s="1"/>
  <c r="CI655" i="3" s="1" a="1"/>
  <c r="CI655" i="3" s="1"/>
  <c r="CP653" i="3" a="1"/>
  <c r="CP653" i="3" s="1"/>
  <c r="CI653" i="3" s="1" a="1"/>
  <c r="CI653" i="3" s="1"/>
  <c r="CP652" i="3" a="1"/>
  <c r="CP652" i="3" s="1"/>
  <c r="CI652" i="3" s="1" a="1"/>
  <c r="CI652" i="3" s="1"/>
  <c r="CP650" i="3" a="1"/>
  <c r="CP650" i="3" s="1"/>
  <c r="CI650" i="3" s="1" a="1"/>
  <c r="CI650" i="3" s="1"/>
  <c r="CP649" i="3" a="1"/>
  <c r="CP649" i="3" s="1"/>
  <c r="CP647" i="3" a="1"/>
  <c r="CP647" i="3" s="1"/>
  <c r="CI647" i="3" s="1" a="1"/>
  <c r="CI647" i="3" s="1"/>
  <c r="CP646" i="3" a="1"/>
  <c r="CP646" i="3" s="1"/>
  <c r="CI646" i="3" s="1" a="1"/>
  <c r="CI646" i="3" s="1"/>
  <c r="CP644" i="3" a="1"/>
  <c r="CP644" i="3" s="1"/>
  <c r="CI644" i="3" s="1" a="1"/>
  <c r="CI644" i="3" s="1"/>
  <c r="CP643" i="3" a="1"/>
  <c r="CP643" i="3" s="1"/>
  <c r="CP641" i="3" a="1"/>
  <c r="CP641" i="3" s="1"/>
  <c r="CI641" i="3" s="1" a="1"/>
  <c r="CI641" i="3" s="1"/>
  <c r="CP640" i="3" a="1"/>
  <c r="CP640" i="3" s="1"/>
  <c r="CP638" i="3" a="1"/>
  <c r="CP638" i="3" s="1"/>
  <c r="CI638" i="3" s="1" a="1"/>
  <c r="CI638" i="3" s="1"/>
  <c r="CP637" i="3" a="1"/>
  <c r="CP637" i="3" s="1"/>
  <c r="CI637" i="3" s="1" a="1"/>
  <c r="CI637" i="3" s="1"/>
  <c r="CP635" i="3" a="1"/>
  <c r="CP635" i="3" s="1"/>
  <c r="CI635" i="3" s="1" a="1"/>
  <c r="CI635" i="3" s="1"/>
  <c r="CP633" i="3" a="1"/>
  <c r="CP633" i="3" s="1"/>
  <c r="CI633" i="3" s="1" a="1"/>
  <c r="CI633" i="3" s="1"/>
  <c r="CP624" i="3" a="1"/>
  <c r="CP624" i="3" s="1"/>
  <c r="CP615" i="3" a="1"/>
  <c r="CP615" i="3" s="1"/>
  <c r="CI615" i="3" s="1" a="1"/>
  <c r="CI615" i="3" s="1"/>
  <c r="CP632" i="3" a="1"/>
  <c r="CP632" i="3" s="1"/>
  <c r="CI632" i="3" s="1" a="1"/>
  <c r="CI632" i="3" s="1"/>
  <c r="CP628" i="3" a="1"/>
  <c r="CP628" i="3" s="1"/>
  <c r="CI628" i="3" s="1" a="1"/>
  <c r="CI628" i="3" s="1"/>
  <c r="CP623" i="3" a="1"/>
  <c r="CP623" i="3" s="1"/>
  <c r="CI623" i="3" s="1" a="1"/>
  <c r="CI623" i="3" s="1"/>
  <c r="CP619" i="3" a="1"/>
  <c r="CP619" i="3" s="1"/>
  <c r="CI619" i="3" s="1" a="1"/>
  <c r="CI619" i="3" s="1"/>
  <c r="CP614" i="3" a="1"/>
  <c r="CP614" i="3" s="1"/>
  <c r="CI614" i="3" s="1" a="1"/>
  <c r="CI614" i="3" s="1"/>
  <c r="CP610" i="3" a="1"/>
  <c r="CP610" i="3" s="1"/>
  <c r="CI610" i="3" s="1" a="1"/>
  <c r="CI610" i="3" s="1"/>
  <c r="CP631" i="3" a="1"/>
  <c r="CP631" i="3" s="1"/>
  <c r="CI631" i="3" s="1" a="1"/>
  <c r="CI631" i="3" s="1"/>
  <c r="CP626" i="3" a="1"/>
  <c r="CP626" i="3" s="1"/>
  <c r="CI626" i="3" s="1" a="1"/>
  <c r="CI626" i="3" s="1"/>
  <c r="CP622" i="3" a="1"/>
  <c r="CP622" i="3" s="1"/>
  <c r="CI622" i="3" s="1" a="1"/>
  <c r="CI622" i="3" s="1"/>
  <c r="CP617" i="3" a="1"/>
  <c r="CP617" i="3" s="1"/>
  <c r="CI617" i="3" s="1" a="1"/>
  <c r="CI617" i="3" s="1"/>
  <c r="CP613" i="3" a="1"/>
  <c r="CP613" i="3" s="1"/>
  <c r="CP608" i="3" a="1"/>
  <c r="CP608" i="3" s="1"/>
  <c r="CI608" i="3" s="1" a="1"/>
  <c r="CI608" i="3" s="1"/>
  <c r="CP604" i="3" a="1"/>
  <c r="CP604" i="3" s="1"/>
  <c r="CI604" i="3" s="1" a="1"/>
  <c r="CI604" i="3" s="1"/>
  <c r="CP609" i="3" a="1"/>
  <c r="CP609" i="3" s="1"/>
  <c r="CI609" i="3" s="1" a="1"/>
  <c r="CI609" i="3" s="1"/>
  <c r="CP601" i="3" a="1"/>
  <c r="CP601" i="3" s="1"/>
  <c r="AD54" i="5" s="1" a="1"/>
  <c r="AD54" i="5" s="1"/>
  <c r="CP599" i="3" a="1"/>
  <c r="CP599" i="3" s="1"/>
  <c r="CP598" i="3" a="1"/>
  <c r="CP598" i="3" s="1"/>
  <c r="CI598" i="3" s="1" a="1"/>
  <c r="CI598" i="3" s="1"/>
  <c r="CP593" i="3" a="1"/>
  <c r="CP593" i="3" s="1"/>
  <c r="CI593" i="3" s="1" a="1"/>
  <c r="CI593" i="3" s="1"/>
  <c r="CP588" i="3" a="1"/>
  <c r="CP588" i="3" s="1"/>
  <c r="CI588" i="3" s="1" a="1"/>
  <c r="CI588" i="3" s="1"/>
  <c r="CP584" i="3" a="1"/>
  <c r="CP584" i="3" s="1"/>
  <c r="CI584" i="3" s="1" a="1"/>
  <c r="CI584" i="3" s="1"/>
  <c r="CP579" i="3" a="1"/>
  <c r="CP579" i="3" s="1"/>
  <c r="CI579" i="3" s="1" a="1"/>
  <c r="CI579" i="3" s="1"/>
  <c r="CP575" i="3" a="1"/>
  <c r="CP575" i="3" s="1"/>
  <c r="CI575" i="3" s="1" a="1"/>
  <c r="CI575" i="3" s="1"/>
  <c r="CP570" i="3" a="1"/>
  <c r="CP570" i="3" s="1"/>
  <c r="CP592" i="3" a="1"/>
  <c r="CP592" i="3" s="1"/>
  <c r="CI592" i="3" s="1" a="1"/>
  <c r="CI592" i="3" s="1"/>
  <c r="CP583" i="3" a="1"/>
  <c r="CP583" i="3" s="1"/>
  <c r="CI583" i="3" s="1" a="1"/>
  <c r="CI583" i="3" s="1"/>
  <c r="CP574" i="3" a="1"/>
  <c r="CP574" i="3" s="1"/>
  <c r="CP618" i="3" a="1"/>
  <c r="CP618" i="3" s="1"/>
  <c r="CI618" i="3" s="1" a="1"/>
  <c r="CI618" i="3" s="1"/>
  <c r="CP596" i="3" a="1"/>
  <c r="CP596" i="3" s="1"/>
  <c r="CI596" i="3" s="1" a="1"/>
  <c r="CI596" i="3" s="1"/>
  <c r="CP591" i="3" a="1"/>
  <c r="CP591" i="3" s="1"/>
  <c r="CI591" i="3" s="1" a="1"/>
  <c r="CI591" i="3" s="1"/>
  <c r="CP587" i="3" a="1"/>
  <c r="CP587" i="3" s="1"/>
  <c r="CI587" i="3" s="1" a="1"/>
  <c r="CI587" i="3" s="1"/>
  <c r="CP582" i="3" a="1"/>
  <c r="CP582" i="3" s="1"/>
  <c r="CI582" i="3" s="1" a="1"/>
  <c r="CI582" i="3" s="1"/>
  <c r="CP578" i="3" a="1"/>
  <c r="CP578" i="3" s="1"/>
  <c r="CP595" i="3" a="1"/>
  <c r="CP595" i="3" s="1"/>
  <c r="CI595" i="3" s="1" a="1"/>
  <c r="CI595" i="3" s="1"/>
  <c r="CP586" i="3" a="1"/>
  <c r="CP586" i="3" s="1"/>
  <c r="CI586" i="3" s="1" a="1"/>
  <c r="CI586" i="3" s="1"/>
  <c r="CP577" i="3" a="1"/>
  <c r="CP577" i="3" s="1"/>
  <c r="CI577" i="3" s="1" a="1"/>
  <c r="CI577" i="3" s="1"/>
  <c r="CP568" i="3" a="1"/>
  <c r="CP568" i="3" s="1"/>
  <c r="CI568" i="3" s="1" a="1"/>
  <c r="CI568" i="3" s="1"/>
  <c r="CP661" i="3" a="1"/>
  <c r="CP661" i="3" s="1"/>
  <c r="CI661" i="3" s="1" a="1"/>
  <c r="CI661" i="3" s="1"/>
  <c r="CP605" i="3" a="1"/>
  <c r="CP605" i="3" s="1"/>
  <c r="CI605" i="3" s="1" a="1"/>
  <c r="CI605" i="3" s="1"/>
  <c r="CP589" i="3" a="1"/>
  <c r="CP589" i="3" s="1"/>
  <c r="CI589" i="3" s="1" a="1"/>
  <c r="CI589" i="3" s="1"/>
  <c r="CP580" i="3" a="1"/>
  <c r="CP580" i="3" s="1"/>
  <c r="CI580" i="3" s="1" a="1"/>
  <c r="CI580" i="3" s="1"/>
  <c r="CP569" i="3" a="1"/>
  <c r="CP569" i="3" s="1"/>
  <c r="CI569" i="3" s="1" a="1"/>
  <c r="CI569" i="3" s="1"/>
  <c r="CP557" i="3" a="1"/>
  <c r="CP557" i="3" s="1"/>
  <c r="CP548" i="3" a="1"/>
  <c r="CP548" i="3" s="1"/>
  <c r="CI548" i="3" s="1" a="1"/>
  <c r="CI548" i="3" s="1"/>
  <c r="CP539" i="3" a="1"/>
  <c r="CP539" i="3" s="1"/>
  <c r="CP530" i="3" a="1"/>
  <c r="CP530" i="3" s="1"/>
  <c r="CP521" i="3" a="1"/>
  <c r="CP521" i="3" s="1"/>
  <c r="CI521" i="3" s="1" a="1"/>
  <c r="CI521" i="3" s="1"/>
  <c r="CP512" i="3" a="1"/>
  <c r="CP512" i="3" s="1"/>
  <c r="CI512" i="3" s="1" a="1"/>
  <c r="CI512" i="3" s="1"/>
  <c r="CP503" i="3" a="1"/>
  <c r="CP503" i="3" s="1"/>
  <c r="CP494" i="3" a="1"/>
  <c r="CP494" i="3" s="1"/>
  <c r="CP485" i="3" a="1"/>
  <c r="CP485" i="3" s="1"/>
  <c r="CI485" i="3" s="1" a="1"/>
  <c r="CI485" i="3" s="1"/>
  <c r="CP567" i="3" a="1"/>
  <c r="CP567" i="3" s="1"/>
  <c r="CI567" i="3" s="1" a="1"/>
  <c r="CI567" i="3" s="1"/>
  <c r="CP565" i="3" a="1"/>
  <c r="CP565" i="3" s="1"/>
  <c r="CI565" i="3" s="1" a="1"/>
  <c r="CI565" i="3" s="1"/>
  <c r="CP561" i="3" a="1"/>
  <c r="CP561" i="3" s="1"/>
  <c r="CI561" i="3" s="1" a="1"/>
  <c r="CI561" i="3" s="1"/>
  <c r="CP556" i="3" a="1"/>
  <c r="CP556" i="3" s="1"/>
  <c r="CI556" i="3" s="1" a="1"/>
  <c r="CI556" i="3" s="1"/>
  <c r="CP552" i="3" a="1"/>
  <c r="CP552" i="3" s="1"/>
  <c r="CI552" i="3" s="1" a="1"/>
  <c r="CI552" i="3" s="1"/>
  <c r="CP547" i="3" a="1"/>
  <c r="CP547" i="3" s="1"/>
  <c r="CI547" i="3" s="1" a="1"/>
  <c r="CI547" i="3" s="1"/>
  <c r="CP543" i="3" a="1"/>
  <c r="CP543" i="3" s="1"/>
  <c r="CI543" i="3" s="1" a="1"/>
  <c r="CI543" i="3" s="1"/>
  <c r="CP538" i="3" a="1"/>
  <c r="CP538" i="3" s="1"/>
  <c r="CP534" i="3" a="1"/>
  <c r="CP534" i="3" s="1"/>
  <c r="CI534" i="3" s="1" a="1"/>
  <c r="CI534" i="3" s="1"/>
  <c r="CP529" i="3" a="1"/>
  <c r="CP529" i="3" s="1"/>
  <c r="CI529" i="3" s="1" a="1"/>
  <c r="CI529" i="3" s="1"/>
  <c r="CP525" i="3" a="1"/>
  <c r="CP525" i="3" s="1"/>
  <c r="CI525" i="3" s="1" a="1"/>
  <c r="CI525" i="3" s="1"/>
  <c r="CP520" i="3" a="1"/>
  <c r="CP520" i="3" s="1"/>
  <c r="CI520" i="3" s="1" a="1"/>
  <c r="CI520" i="3" s="1"/>
  <c r="CP516" i="3" a="1"/>
  <c r="CP516" i="3" s="1"/>
  <c r="CI516" i="3" s="1" a="1"/>
  <c r="CI516" i="3" s="1"/>
  <c r="CP511" i="3" a="1"/>
  <c r="CP511" i="3" s="1"/>
  <c r="CI511" i="3" s="1" a="1"/>
  <c r="CI511" i="3" s="1"/>
  <c r="CP507" i="3" a="1"/>
  <c r="CP507" i="3" s="1"/>
  <c r="CI507" i="3" s="1" a="1"/>
  <c r="CI507" i="3" s="1"/>
  <c r="CP502" i="3" a="1"/>
  <c r="CP502" i="3" s="1"/>
  <c r="CI502" i="3" s="1" a="1"/>
  <c r="CI502" i="3" s="1"/>
  <c r="CP498" i="3" a="1"/>
  <c r="CP498" i="3" s="1"/>
  <c r="CI498" i="3" s="1" a="1"/>
  <c r="CI498" i="3" s="1"/>
  <c r="CP493" i="3" a="1"/>
  <c r="CP493" i="3" s="1"/>
  <c r="CI493" i="3" s="1" a="1"/>
  <c r="CI493" i="3" s="1"/>
  <c r="CP489" i="3" a="1"/>
  <c r="CP489" i="3" s="1"/>
  <c r="CI489" i="3" s="1" a="1"/>
  <c r="CI489" i="3" s="1"/>
  <c r="CP484" i="3" a="1"/>
  <c r="CP484" i="3" s="1"/>
  <c r="CI484" i="3" s="1" a="1"/>
  <c r="CI484" i="3" s="1"/>
  <c r="CP480" i="3" a="1"/>
  <c r="CP480" i="3" s="1"/>
  <c r="CI480" i="3" s="1" a="1"/>
  <c r="CI480" i="3" s="1"/>
  <c r="CP475" i="3" a="1"/>
  <c r="CP475" i="3" s="1"/>
  <c r="CI475" i="3" s="1" a="1"/>
  <c r="CI475" i="3" s="1"/>
  <c r="CP471" i="3" a="1"/>
  <c r="CP471" i="3" s="1"/>
  <c r="CI471" i="3" s="1" a="1"/>
  <c r="CI471" i="3" s="1"/>
  <c r="CP466" i="3" a="1"/>
  <c r="CP466" i="3" s="1"/>
  <c r="CI466" i="3" s="1" a="1"/>
  <c r="CI466" i="3" s="1"/>
  <c r="CP571" i="3" a="1"/>
  <c r="CP571" i="3" s="1"/>
  <c r="CP566" i="3" a="1"/>
  <c r="CP566" i="3" s="1"/>
  <c r="CP560" i="3" a="1"/>
  <c r="CP560" i="3" s="1"/>
  <c r="CI560" i="3" s="1" a="1"/>
  <c r="CI560" i="3" s="1"/>
  <c r="CP551" i="3" a="1"/>
  <c r="CP551" i="3" s="1"/>
  <c r="CI551" i="3" s="1" a="1"/>
  <c r="CI551" i="3" s="1"/>
  <c r="CP542" i="3" a="1"/>
  <c r="CP542" i="3" s="1"/>
  <c r="CI542" i="3" s="1" a="1"/>
  <c r="CI542" i="3" s="1"/>
  <c r="CP533" i="3" a="1"/>
  <c r="CP533" i="3" s="1"/>
  <c r="CP524" i="3" a="1"/>
  <c r="CP524" i="3" s="1"/>
  <c r="CI524" i="3" s="1" a="1"/>
  <c r="CI524" i="3" s="1"/>
  <c r="CP515" i="3" a="1"/>
  <c r="CP515" i="3" s="1"/>
  <c r="CI515" i="3" s="1" a="1"/>
  <c r="CI515" i="3" s="1"/>
  <c r="CP506" i="3" a="1"/>
  <c r="CP506" i="3" s="1"/>
  <c r="CP497" i="3" a="1"/>
  <c r="CP497" i="3" s="1"/>
  <c r="CI497" i="3" s="1" a="1"/>
  <c r="CI497" i="3" s="1"/>
  <c r="CP488" i="3" a="1"/>
  <c r="CP488" i="3" s="1"/>
  <c r="CI488" i="3" s="1" a="1"/>
  <c r="CI488" i="3" s="1"/>
  <c r="CP479" i="3" a="1"/>
  <c r="CP479" i="3" s="1"/>
  <c r="CI479" i="3" s="1" a="1"/>
  <c r="CI479" i="3" s="1"/>
  <c r="CP606" i="3" a="1"/>
  <c r="CP606" i="3" s="1"/>
  <c r="CI606" i="3" s="1" a="1"/>
  <c r="CI606" i="3" s="1"/>
  <c r="CP594" i="3" a="1"/>
  <c r="CP594" i="3" s="1"/>
  <c r="CI594" i="3" s="1" a="1"/>
  <c r="CI594" i="3" s="1"/>
  <c r="CP590" i="3" a="1"/>
  <c r="CP590" i="3" s="1"/>
  <c r="CI590" i="3" s="1" a="1"/>
  <c r="CI590" i="3" s="1"/>
  <c r="CP585" i="3" a="1"/>
  <c r="CP585" i="3" s="1"/>
  <c r="CI585" i="3" s="1" a="1"/>
  <c r="CI585" i="3" s="1"/>
  <c r="CP581" i="3" a="1"/>
  <c r="CP581" i="3" s="1"/>
  <c r="CI581" i="3" s="1" a="1"/>
  <c r="CI581" i="3" s="1"/>
  <c r="CP576" i="3" a="1"/>
  <c r="CP576" i="3" s="1"/>
  <c r="CI576" i="3" s="1" a="1"/>
  <c r="CI576" i="3" s="1"/>
  <c r="CP564" i="3" a="1"/>
  <c r="CP564" i="3" s="1"/>
  <c r="AD51" i="5" s="1" a="1"/>
  <c r="AD51" i="5" s="1"/>
  <c r="AG51" i="5" s="1" a="1"/>
  <c r="CP559" i="3" a="1"/>
  <c r="CP559" i="3" s="1"/>
  <c r="CP555" i="3" a="1"/>
  <c r="CP555" i="3" s="1"/>
  <c r="CI555" i="3" s="1" a="1"/>
  <c r="CI555" i="3" s="1"/>
  <c r="CP550" i="3" a="1"/>
  <c r="CP550" i="3" s="1"/>
  <c r="CI550" i="3" s="1" a="1"/>
  <c r="CI550" i="3" s="1"/>
  <c r="CP546" i="3" a="1"/>
  <c r="CP546" i="3" s="1"/>
  <c r="CI546" i="3" s="1" a="1"/>
  <c r="CI546" i="3" s="1"/>
  <c r="CP541" i="3" a="1"/>
  <c r="CP541" i="3" s="1"/>
  <c r="CI541" i="3" s="1" a="1"/>
  <c r="CI541" i="3" s="1"/>
  <c r="CP537" i="3" a="1"/>
  <c r="CP537" i="3" s="1"/>
  <c r="CI537" i="3" s="1" a="1"/>
  <c r="CI537" i="3" s="1"/>
  <c r="CP532" i="3" a="1"/>
  <c r="CP532" i="3" s="1"/>
  <c r="CI532" i="3" s="1" a="1"/>
  <c r="CI532" i="3" s="1"/>
  <c r="CP528" i="3" a="1"/>
  <c r="CP528" i="3" s="1"/>
  <c r="CI528" i="3" s="1" a="1"/>
  <c r="CI528" i="3" s="1"/>
  <c r="CP523" i="3" a="1"/>
  <c r="CP523" i="3" s="1"/>
  <c r="CI523" i="3" s="1" a="1"/>
  <c r="CI523" i="3" s="1"/>
  <c r="CP519" i="3" a="1"/>
  <c r="CP519" i="3" s="1"/>
  <c r="CI519" i="3" s="1" a="1"/>
  <c r="CI519" i="3" s="1"/>
  <c r="CP514" i="3" a="1"/>
  <c r="CP514" i="3" s="1"/>
  <c r="CI514" i="3" s="1" a="1"/>
  <c r="CI514" i="3" s="1"/>
  <c r="CP510" i="3" a="1"/>
  <c r="CP510" i="3" s="1"/>
  <c r="AD190" i="5" s="1" a="1"/>
  <c r="AD190" i="5" s="1"/>
  <c r="AG190" i="5" s="1" a="1"/>
  <c r="AG190" i="5" s="1"/>
  <c r="AJ190" i="5" s="1"/>
  <c r="CP505" i="3" a="1"/>
  <c r="CP505" i="3" s="1"/>
  <c r="CI505" i="3" s="1" a="1"/>
  <c r="CI505" i="3" s="1"/>
  <c r="CP501" i="3" a="1"/>
  <c r="CP501" i="3" s="1"/>
  <c r="CI501" i="3" s="1" a="1"/>
  <c r="CI501" i="3" s="1"/>
  <c r="CP496" i="3" a="1"/>
  <c r="CP496" i="3" s="1"/>
  <c r="CI496" i="3" s="1" a="1"/>
  <c r="CI496" i="3" s="1"/>
  <c r="CP492" i="3" a="1"/>
  <c r="CP492" i="3" s="1"/>
  <c r="CI492" i="3" s="1" a="1"/>
  <c r="CI492" i="3" s="1"/>
  <c r="CP487" i="3" a="1"/>
  <c r="CP487" i="3" s="1"/>
  <c r="CI487" i="3" s="1" a="1"/>
  <c r="CI487" i="3" s="1"/>
  <c r="CP483" i="3" a="1"/>
  <c r="CP483" i="3" s="1"/>
  <c r="CI483" i="3" s="1" a="1"/>
  <c r="CI483" i="3" s="1"/>
  <c r="CP478" i="3" a="1"/>
  <c r="CP478" i="3" s="1"/>
  <c r="CI478" i="3" s="1" a="1"/>
  <c r="CI478" i="3" s="1"/>
  <c r="CP474" i="3" a="1"/>
  <c r="CP474" i="3" s="1"/>
  <c r="CI474" i="3" s="1" a="1"/>
  <c r="CI474" i="3" s="1"/>
  <c r="CP469" i="3" a="1"/>
  <c r="CP469" i="3" s="1"/>
  <c r="CI469" i="3" s="1" a="1"/>
  <c r="CI469" i="3" s="1"/>
  <c r="CP465" i="3" a="1"/>
  <c r="CP465" i="3" s="1"/>
  <c r="CI465" i="3" s="1" a="1"/>
  <c r="CI465" i="3" s="1"/>
  <c r="CP572" i="3" a="1"/>
  <c r="CP572" i="3" s="1"/>
  <c r="CI572" i="3" s="1" a="1"/>
  <c r="CI572" i="3" s="1"/>
  <c r="CP562" i="3" a="1"/>
  <c r="CP562" i="3" s="1"/>
  <c r="CI562" i="3" s="1" a="1"/>
  <c r="CI562" i="3" s="1"/>
  <c r="CP558" i="3" a="1"/>
  <c r="CP558" i="3" s="1"/>
  <c r="CI558" i="3" s="1" a="1"/>
  <c r="CI558" i="3" s="1"/>
  <c r="CP553" i="3" a="1"/>
  <c r="CP553" i="3" s="1"/>
  <c r="CI553" i="3" s="1" a="1"/>
  <c r="CI553" i="3" s="1"/>
  <c r="CP549" i="3" a="1"/>
  <c r="CP549" i="3" s="1"/>
  <c r="CI549" i="3" s="1" a="1"/>
  <c r="CI549" i="3" s="1"/>
  <c r="CP544" i="3" a="1"/>
  <c r="CP544" i="3" s="1"/>
  <c r="CP540" i="3" a="1"/>
  <c r="CP540" i="3" s="1"/>
  <c r="CI540" i="3" s="1" a="1"/>
  <c r="CI540" i="3" s="1"/>
  <c r="CP535" i="3" a="1"/>
  <c r="CP535" i="3" s="1"/>
  <c r="CI535" i="3" s="1" a="1"/>
  <c r="CI535" i="3" s="1"/>
  <c r="CP531" i="3" a="1"/>
  <c r="CP531" i="3" s="1"/>
  <c r="CI531" i="3" s="1" a="1"/>
  <c r="CI531" i="3" s="1"/>
  <c r="CP526" i="3" a="1"/>
  <c r="CP526" i="3" s="1"/>
  <c r="CP522" i="3" a="1"/>
  <c r="CP522" i="3" s="1"/>
  <c r="CI522" i="3" s="1" a="1"/>
  <c r="CI522" i="3" s="1"/>
  <c r="CP517" i="3" a="1"/>
  <c r="CP517" i="3" s="1"/>
  <c r="CI517" i="3" s="1" a="1"/>
  <c r="CI517" i="3" s="1"/>
  <c r="CP513" i="3" a="1"/>
  <c r="CP513" i="3" s="1"/>
  <c r="CI513" i="3" s="1" a="1"/>
  <c r="CI513" i="3" s="1"/>
  <c r="CP508" i="3" a="1"/>
  <c r="CP508" i="3" s="1"/>
  <c r="CI508" i="3" s="1" a="1"/>
  <c r="CI508" i="3" s="1"/>
  <c r="CP504" i="3" a="1"/>
  <c r="CP504" i="3" s="1"/>
  <c r="CP499" i="3" a="1"/>
  <c r="CP499" i="3" s="1"/>
  <c r="CI499" i="3" s="1" a="1"/>
  <c r="CI499" i="3" s="1"/>
  <c r="CP495" i="3" a="1"/>
  <c r="CP495" i="3" s="1"/>
  <c r="CI495" i="3" s="1" a="1"/>
  <c r="CI495" i="3" s="1"/>
  <c r="CP490" i="3" a="1"/>
  <c r="CP490" i="3" s="1"/>
  <c r="CI490" i="3" s="1" a="1"/>
  <c r="CI490" i="3" s="1"/>
  <c r="CP486" i="3" a="1"/>
  <c r="CP486" i="3" s="1"/>
  <c r="CP481" i="3" a="1"/>
  <c r="CP481" i="3" s="1"/>
  <c r="CI481" i="3" s="1" a="1"/>
  <c r="CI481" i="3" s="1"/>
  <c r="CP477" i="3" a="1"/>
  <c r="CP477" i="3" s="1"/>
  <c r="CI477" i="3" s="1" a="1"/>
  <c r="CI477" i="3" s="1"/>
  <c r="CP573" i="3" a="1"/>
  <c r="CP573" i="3" s="1"/>
  <c r="CI573" i="3" s="1" a="1"/>
  <c r="CI573" i="3" s="1"/>
  <c r="CP554" i="3" a="1"/>
  <c r="CP554" i="3" s="1"/>
  <c r="CI554" i="3" s="1" a="1"/>
  <c r="CI554" i="3" s="1"/>
  <c r="CP527" i="3" a="1"/>
  <c r="CP527" i="3" s="1"/>
  <c r="CI527" i="3" s="1" a="1"/>
  <c r="CI527" i="3" s="1"/>
  <c r="CP500" i="3" a="1"/>
  <c r="CP500" i="3" s="1"/>
  <c r="CI500" i="3" s="1" a="1"/>
  <c r="CI500" i="3" s="1"/>
  <c r="CP476" i="3" a="1"/>
  <c r="CP476" i="3" s="1"/>
  <c r="CP472" i="3" a="1"/>
  <c r="CP472" i="3" s="1"/>
  <c r="CI472" i="3" s="1" a="1"/>
  <c r="CI472" i="3" s="1"/>
  <c r="CP467" i="3" a="1"/>
  <c r="CP467" i="3" s="1"/>
  <c r="CI467" i="3" s="1" a="1"/>
  <c r="CI467" i="3" s="1"/>
  <c r="CP463" i="3" a="1"/>
  <c r="CP463" i="3" s="1"/>
  <c r="CI463" i="3" s="1" a="1"/>
  <c r="CI463" i="3" s="1"/>
  <c r="CP460" i="3" a="1"/>
  <c r="CP460" i="3" s="1"/>
  <c r="CI460" i="3" s="1" a="1"/>
  <c r="CI460" i="3" s="1"/>
  <c r="CP456" i="3" a="1"/>
  <c r="CP456" i="3" s="1"/>
  <c r="CI456" i="3" s="1" a="1"/>
  <c r="CI456" i="3" s="1"/>
  <c r="CP451" i="3" a="1"/>
  <c r="CP451" i="3" s="1"/>
  <c r="CI451" i="3" s="1" a="1"/>
  <c r="CI451" i="3" s="1"/>
  <c r="CP447" i="3" a="1"/>
  <c r="CP447" i="3" s="1"/>
  <c r="CI447" i="3" s="1" a="1"/>
  <c r="CI447" i="3" s="1"/>
  <c r="CP442" i="3" a="1"/>
  <c r="CP442" i="3" s="1"/>
  <c r="CI442" i="3" s="1" a="1"/>
  <c r="CI442" i="3" s="1"/>
  <c r="CP438" i="3" a="1"/>
  <c r="CP438" i="3" s="1"/>
  <c r="CI438" i="3" s="1" a="1"/>
  <c r="CI438" i="3" s="1"/>
  <c r="CP433" i="3" a="1"/>
  <c r="CP433" i="3" s="1"/>
  <c r="CI433" i="3" s="1" a="1"/>
  <c r="CI433" i="3" s="1"/>
  <c r="CP429" i="3" a="1"/>
  <c r="CP429" i="3" s="1"/>
  <c r="CI429" i="3" s="1" a="1"/>
  <c r="CI429" i="3" s="1"/>
  <c r="CP424" i="3" a="1"/>
  <c r="CP424" i="3" s="1"/>
  <c r="CI424" i="3" s="1" a="1"/>
  <c r="CI424" i="3" s="1"/>
  <c r="CP420" i="3" a="1"/>
  <c r="CP420" i="3" s="1"/>
  <c r="CI420" i="3" s="1" a="1"/>
  <c r="CI420" i="3" s="1"/>
  <c r="CP415" i="3" a="1"/>
  <c r="CP415" i="3" s="1"/>
  <c r="CI415" i="3" s="1" a="1"/>
  <c r="CI415" i="3" s="1"/>
  <c r="CP411" i="3" a="1"/>
  <c r="CP411" i="3" s="1"/>
  <c r="CI411" i="3" s="1" a="1"/>
  <c r="CI411" i="3" s="1"/>
  <c r="CP406" i="3" a="1"/>
  <c r="CP406" i="3" s="1"/>
  <c r="CI406" i="3" s="1" a="1"/>
  <c r="CI406" i="3" s="1"/>
  <c r="CP402" i="3" a="1"/>
  <c r="CP402" i="3" s="1"/>
  <c r="CI402" i="3" s="1" a="1"/>
  <c r="CI402" i="3" s="1"/>
  <c r="CP397" i="3" a="1"/>
  <c r="CP397" i="3" s="1"/>
  <c r="CI397" i="3" s="1" a="1"/>
  <c r="CI397" i="3" s="1"/>
  <c r="CP393" i="3" a="1"/>
  <c r="CP393" i="3" s="1"/>
  <c r="CI393" i="3" s="1" a="1"/>
  <c r="CI393" i="3" s="1"/>
  <c r="CP388" i="3" a="1"/>
  <c r="CP388" i="3" s="1"/>
  <c r="CI388" i="3" s="1" a="1"/>
  <c r="CI388" i="3" s="1"/>
  <c r="CP384" i="3" a="1"/>
  <c r="CP384" i="3" s="1"/>
  <c r="CI384" i="3" s="1" a="1"/>
  <c r="CI384" i="3" s="1"/>
  <c r="CP379" i="3" a="1"/>
  <c r="CP379" i="3" s="1"/>
  <c r="CI379" i="3" s="1" a="1"/>
  <c r="CI379" i="3" s="1"/>
  <c r="CP375" i="3" a="1"/>
  <c r="CP375" i="3" s="1"/>
  <c r="CI375" i="3" s="1" a="1"/>
  <c r="CI375" i="3" s="1"/>
  <c r="CP370" i="3" a="1"/>
  <c r="CP370" i="3" s="1"/>
  <c r="CP366" i="3" a="1"/>
  <c r="CP366" i="3" s="1"/>
  <c r="CI366" i="3" s="1" a="1"/>
  <c r="CI366" i="3" s="1"/>
  <c r="CP361" i="3" a="1"/>
  <c r="CP361" i="3" s="1"/>
  <c r="CI361" i="3" s="1" a="1"/>
  <c r="CI361" i="3" s="1"/>
  <c r="CP357" i="3" a="1"/>
  <c r="CP357" i="3" s="1"/>
  <c r="CI357" i="3" s="1" a="1"/>
  <c r="CI357" i="3" s="1"/>
  <c r="CP352" i="3" a="1"/>
  <c r="CP352" i="3" s="1"/>
  <c r="CI352" i="3" s="1" a="1"/>
  <c r="CI352" i="3" s="1"/>
  <c r="CP348" i="3" a="1"/>
  <c r="CP348" i="3" s="1"/>
  <c r="CI348" i="3" s="1" a="1"/>
  <c r="CI348" i="3" s="1"/>
  <c r="CP343" i="3" a="1"/>
  <c r="CP343" i="3" s="1"/>
  <c r="CI343" i="3" s="1" a="1"/>
  <c r="CI343" i="3" s="1"/>
  <c r="CP339" i="3" a="1"/>
  <c r="CP339" i="3" s="1"/>
  <c r="CI339" i="3" s="1" a="1"/>
  <c r="CI339" i="3" s="1"/>
  <c r="CP470" i="3" a="1"/>
  <c r="CP470" i="3" s="1"/>
  <c r="CI470" i="3" s="1" a="1"/>
  <c r="CI470" i="3" s="1"/>
  <c r="CP455" i="3" a="1"/>
  <c r="CP455" i="3" s="1"/>
  <c r="CI455" i="3" s="1" a="1"/>
  <c r="CI455" i="3" s="1"/>
  <c r="CP446" i="3" a="1"/>
  <c r="CP446" i="3" s="1"/>
  <c r="CI446" i="3" s="1" a="1"/>
  <c r="CI446" i="3" s="1"/>
  <c r="CP437" i="3" a="1"/>
  <c r="CP437" i="3" s="1"/>
  <c r="CI437" i="3" s="1" a="1"/>
  <c r="CI437" i="3" s="1"/>
  <c r="CP428" i="3" a="1"/>
  <c r="CP428" i="3" s="1"/>
  <c r="CI428" i="3" s="1" a="1"/>
  <c r="CI428" i="3" s="1"/>
  <c r="CP419" i="3" a="1"/>
  <c r="CP419" i="3" s="1"/>
  <c r="CI419" i="3" s="1" a="1"/>
  <c r="CI419" i="3" s="1"/>
  <c r="CP410" i="3" a="1"/>
  <c r="CP410" i="3" s="1"/>
  <c r="CI410" i="3" s="1" a="1"/>
  <c r="CI410" i="3" s="1"/>
  <c r="CP401" i="3" a="1"/>
  <c r="CP401" i="3" s="1"/>
  <c r="CI401" i="3" s="1" a="1"/>
  <c r="CI401" i="3" s="1"/>
  <c r="CP392" i="3" a="1"/>
  <c r="CP392" i="3" s="1"/>
  <c r="CP383" i="3" a="1"/>
  <c r="CP383" i="3" s="1"/>
  <c r="CI383" i="3" s="1" a="1"/>
  <c r="CI383" i="3" s="1"/>
  <c r="CP374" i="3" a="1"/>
  <c r="CP374" i="3" s="1"/>
  <c r="CI374" i="3" s="1" a="1"/>
  <c r="CI374" i="3" s="1"/>
  <c r="CP365" i="3" a="1"/>
  <c r="CP365" i="3" s="1"/>
  <c r="CI365" i="3" s="1" a="1"/>
  <c r="CI365" i="3" s="1"/>
  <c r="CP356" i="3" a="1"/>
  <c r="CP356" i="3" s="1"/>
  <c r="CI356" i="3" s="1" a="1"/>
  <c r="CI356" i="3" s="1"/>
  <c r="CP347" i="3" a="1"/>
  <c r="CP347" i="3" s="1"/>
  <c r="CP545" i="3" a="1"/>
  <c r="CP545" i="3" s="1"/>
  <c r="CI545" i="3" s="1" a="1"/>
  <c r="CI545" i="3" s="1"/>
  <c r="CP518" i="3" a="1"/>
  <c r="CP518" i="3" s="1"/>
  <c r="CI518" i="3" s="1" a="1"/>
  <c r="CI518" i="3" s="1"/>
  <c r="CP491" i="3" a="1"/>
  <c r="CP491" i="3" s="1"/>
  <c r="CI491" i="3" s="1" a="1"/>
  <c r="CI491" i="3" s="1"/>
  <c r="CP468" i="3" a="1"/>
  <c r="CP468" i="3" s="1"/>
  <c r="CI468" i="3" s="1" a="1"/>
  <c r="CI468" i="3" s="1"/>
  <c r="CP459" i="3" a="1"/>
  <c r="CP459" i="3" s="1"/>
  <c r="CI459" i="3" s="1" a="1"/>
  <c r="CI459" i="3" s="1"/>
  <c r="CP454" i="3" a="1"/>
  <c r="CP454" i="3" s="1"/>
  <c r="CI454" i="3" s="1" a="1"/>
  <c r="CI454" i="3" s="1"/>
  <c r="CP450" i="3" a="1"/>
  <c r="CP450" i="3" s="1"/>
  <c r="CI450" i="3" s="1" a="1"/>
  <c r="CI450" i="3" s="1"/>
  <c r="CP445" i="3" a="1"/>
  <c r="CP445" i="3" s="1"/>
  <c r="CP441" i="3" a="1"/>
  <c r="CP441" i="3" s="1"/>
  <c r="CI441" i="3" s="1" a="1"/>
  <c r="CI441" i="3" s="1"/>
  <c r="CP436" i="3" a="1"/>
  <c r="CP436" i="3" s="1"/>
  <c r="CI436" i="3" s="1" a="1"/>
  <c r="CI436" i="3" s="1"/>
  <c r="CP432" i="3" a="1"/>
  <c r="CP432" i="3" s="1"/>
  <c r="CI432" i="3" s="1" a="1"/>
  <c r="CI432" i="3" s="1"/>
  <c r="CP427" i="3" a="1"/>
  <c r="CP427" i="3" s="1"/>
  <c r="CI427" i="3" s="1" a="1"/>
  <c r="CI427" i="3" s="1"/>
  <c r="CP423" i="3" a="1"/>
  <c r="CP423" i="3" s="1"/>
  <c r="AD70" i="5" s="1" a="1"/>
  <c r="AD70" i="5" s="1"/>
  <c r="AG70" i="5" s="1" a="1"/>
  <c r="CP418" i="3" a="1"/>
  <c r="CP418" i="3" s="1"/>
  <c r="CI418" i="3" s="1" a="1"/>
  <c r="CI418" i="3" s="1"/>
  <c r="CP414" i="3" a="1"/>
  <c r="CP414" i="3" s="1"/>
  <c r="CI414" i="3" s="1" a="1"/>
  <c r="CI414" i="3" s="1"/>
  <c r="CP409" i="3" a="1"/>
  <c r="CP409" i="3" s="1"/>
  <c r="CI409" i="3" s="1" a="1"/>
  <c r="CI409" i="3" s="1"/>
  <c r="CP405" i="3" a="1"/>
  <c r="CP405" i="3" s="1"/>
  <c r="CI405" i="3" s="1" a="1"/>
  <c r="CI405" i="3" s="1"/>
  <c r="CP400" i="3" a="1"/>
  <c r="CP400" i="3" s="1"/>
  <c r="CI400" i="3" s="1" a="1"/>
  <c r="CI400" i="3" s="1"/>
  <c r="CP396" i="3" a="1"/>
  <c r="CP396" i="3" s="1"/>
  <c r="CI396" i="3" s="1" a="1"/>
  <c r="CI396" i="3" s="1"/>
  <c r="CP391" i="3" a="1"/>
  <c r="CP391" i="3" s="1"/>
  <c r="AD60" i="5" s="1" a="1"/>
  <c r="AD60" i="5" s="1"/>
  <c r="AG60" i="5" s="1" a="1"/>
  <c r="CP387" i="3" a="1"/>
  <c r="CP387" i="3" s="1"/>
  <c r="CI387" i="3" s="1" a="1"/>
  <c r="CI387" i="3" s="1"/>
  <c r="CP382" i="3" a="1"/>
  <c r="CP382" i="3" s="1"/>
  <c r="CI382" i="3" s="1" a="1"/>
  <c r="CI382" i="3" s="1"/>
  <c r="CP378" i="3" a="1"/>
  <c r="CP378" i="3" s="1"/>
  <c r="CI378" i="3" s="1" a="1"/>
  <c r="CI378" i="3" s="1"/>
  <c r="CP373" i="3" a="1"/>
  <c r="CP373" i="3" s="1"/>
  <c r="CI373" i="3" s="1" a="1"/>
  <c r="CI373" i="3" s="1"/>
  <c r="CP369" i="3" a="1"/>
  <c r="CP369" i="3" s="1"/>
  <c r="CP364" i="3" a="1"/>
  <c r="CP364" i="3" s="1"/>
  <c r="CI364" i="3" s="1" a="1"/>
  <c r="CI364" i="3" s="1"/>
  <c r="CP360" i="3" a="1"/>
  <c r="CP360" i="3" s="1"/>
  <c r="CI360" i="3" s="1" a="1"/>
  <c r="CI360" i="3" s="1"/>
  <c r="CP355" i="3" a="1"/>
  <c r="CP355" i="3" s="1"/>
  <c r="CI355" i="3" s="1" a="1"/>
  <c r="CI355" i="3" s="1"/>
  <c r="CP351" i="3" a="1"/>
  <c r="CP351" i="3" s="1"/>
  <c r="CI351" i="3" s="1" a="1"/>
  <c r="CI351" i="3" s="1"/>
  <c r="CP346" i="3" a="1"/>
  <c r="CP346" i="3" s="1"/>
  <c r="CI346" i="3" s="1" a="1"/>
  <c r="CI346" i="3" s="1"/>
  <c r="CP342" i="3" a="1"/>
  <c r="CP342" i="3" s="1"/>
  <c r="CI342" i="3" s="1" a="1"/>
  <c r="CI342" i="3" s="1"/>
  <c r="CP338" i="3" a="1"/>
  <c r="CP338" i="3" s="1"/>
  <c r="CI338" i="3" s="1" a="1"/>
  <c r="CI338" i="3" s="1"/>
  <c r="CP627" i="3" a="1"/>
  <c r="CP627" i="3" s="1"/>
  <c r="CI627" i="3" s="1" a="1"/>
  <c r="CI627" i="3" s="1"/>
  <c r="CP464" i="3" a="1"/>
  <c r="CP464" i="3" s="1"/>
  <c r="CI464" i="3" s="1" a="1"/>
  <c r="CI464" i="3" s="1"/>
  <c r="CP458" i="3" a="1"/>
  <c r="CP458" i="3" s="1"/>
  <c r="CI458" i="3" s="1" a="1"/>
  <c r="CI458" i="3" s="1"/>
  <c r="CP449" i="3" a="1"/>
  <c r="CP449" i="3" s="1"/>
  <c r="CI449" i="3" s="1" a="1"/>
  <c r="CI449" i="3" s="1"/>
  <c r="CP440" i="3" a="1"/>
  <c r="CP440" i="3" s="1"/>
  <c r="CI440" i="3" s="1" a="1"/>
  <c r="CI440" i="3" s="1"/>
  <c r="CP431" i="3" a="1"/>
  <c r="CP431" i="3" s="1"/>
  <c r="CI431" i="3" s="1" a="1"/>
  <c r="CI431" i="3" s="1"/>
  <c r="CP422" i="3" a="1"/>
  <c r="CP422" i="3" s="1"/>
  <c r="CI422" i="3" s="1" a="1"/>
  <c r="CI422" i="3" s="1"/>
  <c r="CP413" i="3" a="1"/>
  <c r="CP413" i="3" s="1"/>
  <c r="AD74" i="5" s="1" a="1"/>
  <c r="AD74" i="5" s="1"/>
  <c r="CP404" i="3" a="1"/>
  <c r="CP404" i="3" s="1"/>
  <c r="CI404" i="3" s="1" a="1"/>
  <c r="CI404" i="3" s="1"/>
  <c r="CP395" i="3" a="1"/>
  <c r="CP395" i="3" s="1"/>
  <c r="CI395" i="3" s="1" a="1"/>
  <c r="CI395" i="3" s="1"/>
  <c r="CP386" i="3" a="1"/>
  <c r="CP386" i="3" s="1"/>
  <c r="CI386" i="3" s="1" a="1"/>
  <c r="CI386" i="3" s="1"/>
  <c r="CP377" i="3" a="1"/>
  <c r="CP377" i="3" s="1"/>
  <c r="CI377" i="3" s="1" a="1"/>
  <c r="CI377" i="3" s="1"/>
  <c r="CP368" i="3" a="1"/>
  <c r="CP368" i="3" s="1"/>
  <c r="CI368" i="3" s="1" a="1"/>
  <c r="CI368" i="3" s="1"/>
  <c r="CP359" i="3" a="1"/>
  <c r="CP359" i="3" s="1"/>
  <c r="CI359" i="3" s="1" a="1"/>
  <c r="CI359" i="3" s="1"/>
  <c r="CP350" i="3" a="1"/>
  <c r="CP350" i="3" s="1"/>
  <c r="CI350" i="3" s="1" a="1"/>
  <c r="CI350" i="3" s="1"/>
  <c r="CP563" i="3" a="1"/>
  <c r="CP563" i="3" s="1"/>
  <c r="CI563" i="3" s="1" a="1"/>
  <c r="CI563" i="3" s="1"/>
  <c r="CP536" i="3" a="1"/>
  <c r="CP536" i="3" s="1"/>
  <c r="CI536" i="3" s="1" a="1"/>
  <c r="CI536" i="3" s="1"/>
  <c r="CP509" i="3" a="1"/>
  <c r="CP509" i="3" s="1"/>
  <c r="CI509" i="3" s="1" a="1"/>
  <c r="CI509" i="3" s="1"/>
  <c r="CP482" i="3" a="1"/>
  <c r="CP482" i="3" s="1"/>
  <c r="CI482" i="3" s="1" a="1"/>
  <c r="CI482" i="3" s="1"/>
  <c r="CP457" i="3" a="1"/>
  <c r="CP457" i="3" s="1"/>
  <c r="CI457" i="3" s="1" a="1"/>
  <c r="CI457" i="3" s="1"/>
  <c r="CP453" i="3" a="1"/>
  <c r="CP453" i="3" s="1"/>
  <c r="CI453" i="3" s="1" a="1"/>
  <c r="CI453" i="3" s="1"/>
  <c r="CP448" i="3" a="1"/>
  <c r="CP448" i="3" s="1"/>
  <c r="CI448" i="3" s="1" a="1"/>
  <c r="CI448" i="3" s="1"/>
  <c r="CP444" i="3" a="1"/>
  <c r="CP444" i="3" s="1"/>
  <c r="CI444" i="3" s="1" a="1"/>
  <c r="CI444" i="3" s="1"/>
  <c r="CP439" i="3" a="1"/>
  <c r="CP439" i="3" s="1"/>
  <c r="CI439" i="3" s="1" a="1"/>
  <c r="CI439" i="3" s="1"/>
  <c r="CP435" i="3" a="1"/>
  <c r="CP435" i="3" s="1"/>
  <c r="CI435" i="3" s="1" a="1"/>
  <c r="CI435" i="3" s="1"/>
  <c r="CP430" i="3" a="1"/>
  <c r="CP430" i="3" s="1"/>
  <c r="CI430" i="3" s="1" a="1"/>
  <c r="CI430" i="3" s="1"/>
  <c r="CP426" i="3" a="1"/>
  <c r="CP426" i="3" s="1"/>
  <c r="CP421" i="3" a="1"/>
  <c r="CP421" i="3" s="1"/>
  <c r="CI421" i="3" s="1" a="1"/>
  <c r="CI421" i="3" s="1"/>
  <c r="CP417" i="3" a="1"/>
  <c r="CP417" i="3" s="1"/>
  <c r="CI417" i="3" s="1" a="1"/>
  <c r="CI417" i="3" s="1"/>
  <c r="CP412" i="3" a="1"/>
  <c r="CP412" i="3" s="1"/>
  <c r="CI412" i="3" s="1" a="1"/>
  <c r="CI412" i="3" s="1"/>
  <c r="CP408" i="3" a="1"/>
  <c r="CP408" i="3" s="1"/>
  <c r="CI408" i="3" s="1" a="1"/>
  <c r="CI408" i="3" s="1"/>
  <c r="CP403" i="3" a="1"/>
  <c r="CP403" i="3" s="1"/>
  <c r="CI403" i="3" s="1" a="1"/>
  <c r="CI403" i="3" s="1"/>
  <c r="CP399" i="3" a="1"/>
  <c r="CP399" i="3" s="1"/>
  <c r="CI399" i="3" s="1" a="1"/>
  <c r="CI399" i="3" s="1"/>
  <c r="CP394" i="3" a="1"/>
  <c r="CP394" i="3" s="1"/>
  <c r="CI394" i="3" s="1" a="1"/>
  <c r="CI394" i="3" s="1"/>
  <c r="CP390" i="3" a="1"/>
  <c r="CP390" i="3" s="1"/>
  <c r="CI390" i="3" s="1" a="1"/>
  <c r="CI390" i="3" s="1"/>
  <c r="CP385" i="3" a="1"/>
  <c r="CP385" i="3" s="1"/>
  <c r="CI385" i="3" s="1" a="1"/>
  <c r="CI385" i="3" s="1"/>
  <c r="CP381" i="3" a="1"/>
  <c r="CP381" i="3" s="1"/>
  <c r="CI381" i="3" s="1" a="1"/>
  <c r="CI381" i="3" s="1"/>
  <c r="CP376" i="3" a="1"/>
  <c r="CP376" i="3" s="1"/>
  <c r="CI376" i="3" s="1" a="1"/>
  <c r="CI376" i="3" s="1"/>
  <c r="CP372" i="3" a="1"/>
  <c r="CP372" i="3" s="1"/>
  <c r="CI372" i="3" s="1" a="1"/>
  <c r="CI372" i="3" s="1"/>
  <c r="CP367" i="3" a="1"/>
  <c r="CP367" i="3" s="1"/>
  <c r="CI367" i="3" s="1" a="1"/>
  <c r="CI367" i="3" s="1"/>
  <c r="CP363" i="3" a="1"/>
  <c r="CP363" i="3" s="1"/>
  <c r="CI363" i="3" s="1" a="1"/>
  <c r="CI363" i="3" s="1"/>
  <c r="CP358" i="3" a="1"/>
  <c r="CP358" i="3" s="1"/>
  <c r="CI358" i="3" s="1" a="1"/>
  <c r="CI358" i="3" s="1"/>
  <c r="CP354" i="3" a="1"/>
  <c r="CP354" i="3" s="1"/>
  <c r="CI354" i="3" s="1" a="1"/>
  <c r="CI354" i="3" s="1"/>
  <c r="CP349" i="3" a="1"/>
  <c r="CP349" i="3" s="1"/>
  <c r="CI349" i="3" s="1" a="1"/>
  <c r="CI349" i="3" s="1"/>
  <c r="CP345" i="3" a="1"/>
  <c r="CP345" i="3" s="1"/>
  <c r="CI345" i="3" s="1" a="1"/>
  <c r="CI345" i="3" s="1"/>
  <c r="CP340" i="3" a="1"/>
  <c r="CP340" i="3" s="1"/>
  <c r="CI340" i="3" s="1" a="1"/>
  <c r="CI340" i="3" s="1"/>
  <c r="CP473" i="3" a="1"/>
  <c r="CP473" i="3" s="1"/>
  <c r="CI473" i="3" s="1" a="1"/>
  <c r="CI473" i="3" s="1"/>
  <c r="CP462" i="3" a="1"/>
  <c r="CP462" i="3" s="1"/>
  <c r="CI462" i="3" s="1" a="1"/>
  <c r="CI462" i="3" s="1"/>
  <c r="CP461" i="3" a="1"/>
  <c r="CP461" i="3" s="1"/>
  <c r="CI461" i="3" s="1" a="1"/>
  <c r="CI461" i="3" s="1"/>
  <c r="CP452" i="3" a="1"/>
  <c r="CP452" i="3" s="1"/>
  <c r="CI452" i="3" s="1" a="1"/>
  <c r="CI452" i="3" s="1"/>
  <c r="CP443" i="3" a="1"/>
  <c r="CP443" i="3" s="1"/>
  <c r="CI443" i="3" s="1" a="1"/>
  <c r="CI443" i="3" s="1"/>
  <c r="CP434" i="3" a="1"/>
  <c r="CP434" i="3" s="1"/>
  <c r="CI434" i="3" s="1" a="1"/>
  <c r="CI434" i="3" s="1"/>
  <c r="CP425" i="3" a="1"/>
  <c r="CP425" i="3" s="1"/>
  <c r="AD16" i="5" s="1" a="1"/>
  <c r="AD16" i="5" s="1"/>
  <c r="CP416" i="3" a="1"/>
  <c r="CP416" i="3" s="1"/>
  <c r="CI416" i="3" s="1" a="1"/>
  <c r="CI416" i="3" s="1"/>
  <c r="CP407" i="3" a="1"/>
  <c r="CP407" i="3" s="1"/>
  <c r="CI407" i="3" s="1" a="1"/>
  <c r="CI407" i="3" s="1"/>
  <c r="CP398" i="3" a="1"/>
  <c r="CP398" i="3" s="1"/>
  <c r="CI398" i="3" s="1" a="1"/>
  <c r="CI398" i="3" s="1"/>
  <c r="CP389" i="3" a="1"/>
  <c r="CP389" i="3" s="1"/>
  <c r="CI389" i="3" s="1" a="1"/>
  <c r="CI389" i="3" s="1"/>
  <c r="CP380" i="3" a="1"/>
  <c r="CP380" i="3" s="1"/>
  <c r="CI380" i="3" s="1" a="1"/>
  <c r="CI380" i="3" s="1"/>
  <c r="CP371" i="3" a="1"/>
  <c r="CP371" i="3" s="1"/>
  <c r="CI371" i="3" s="1" a="1"/>
  <c r="CI371" i="3" s="1"/>
  <c r="CP362" i="3" a="1"/>
  <c r="CP362" i="3" s="1"/>
  <c r="CI362" i="3" s="1" a="1"/>
  <c r="CI362" i="3" s="1"/>
  <c r="CP353" i="3" a="1"/>
  <c r="CP353" i="3" s="1"/>
  <c r="CI353" i="3" s="1" a="1"/>
  <c r="CI353" i="3" s="1"/>
  <c r="CP344" i="3" a="1"/>
  <c r="CP344" i="3" s="1"/>
  <c r="CI344" i="3" s="1" a="1"/>
  <c r="CI344" i="3" s="1"/>
  <c r="CP334" i="3" a="1"/>
  <c r="CP334" i="3" s="1"/>
  <c r="CI334" i="3" s="1" a="1"/>
  <c r="CI334" i="3" s="1"/>
  <c r="CP330" i="3" a="1"/>
  <c r="CP330" i="3" s="1"/>
  <c r="CP325" i="3" a="1"/>
  <c r="CP325" i="3" s="1"/>
  <c r="CI325" i="3" s="1" a="1"/>
  <c r="CI325" i="3" s="1"/>
  <c r="CP321" i="3" a="1"/>
  <c r="CP321" i="3" s="1"/>
  <c r="CI321" i="3" s="1" a="1"/>
  <c r="CI321" i="3" s="1"/>
  <c r="CP316" i="3" a="1"/>
  <c r="CP316" i="3" s="1"/>
  <c r="CI316" i="3" s="1" a="1"/>
  <c r="CI316" i="3" s="1"/>
  <c r="CP312" i="3" a="1"/>
  <c r="CP312" i="3" s="1"/>
  <c r="CI312" i="3" s="1" a="1"/>
  <c r="CI312" i="3" s="1"/>
  <c r="CP329" i="3" a="1"/>
  <c r="CP329" i="3" s="1"/>
  <c r="CP320" i="3" a="1"/>
  <c r="CP320" i="3" s="1"/>
  <c r="CI320" i="3" s="1" a="1"/>
  <c r="CI320" i="3" s="1"/>
  <c r="CP311" i="3" a="1"/>
  <c r="CP311" i="3" s="1"/>
  <c r="CI311" i="3" s="1" a="1"/>
  <c r="CI311" i="3" s="1"/>
  <c r="CP333" i="3" a="1"/>
  <c r="CP333" i="3" s="1"/>
  <c r="CI333" i="3" s="1" a="1"/>
  <c r="CI333" i="3" s="1"/>
  <c r="CP328" i="3" a="1"/>
  <c r="CP328" i="3" s="1"/>
  <c r="CI328" i="3" s="1" a="1"/>
  <c r="CI328" i="3" s="1"/>
  <c r="CP324" i="3" a="1"/>
  <c r="CP324" i="3" s="1"/>
  <c r="CI324" i="3" s="1" a="1"/>
  <c r="CI324" i="3" s="1"/>
  <c r="CP319" i="3" a="1"/>
  <c r="CP319" i="3" s="1"/>
  <c r="CI319" i="3" s="1" a="1"/>
  <c r="CI319" i="3" s="1"/>
  <c r="CP315" i="3" a="1"/>
  <c r="CP315" i="3" s="1"/>
  <c r="CI315" i="3" s="1" a="1"/>
  <c r="CI315" i="3" s="1"/>
  <c r="CP341" i="3" a="1"/>
  <c r="CP341" i="3" s="1"/>
  <c r="CI341" i="3" s="1" a="1"/>
  <c r="CI341" i="3" s="1"/>
  <c r="CP332" i="3" a="1"/>
  <c r="CP332" i="3" s="1"/>
  <c r="CI332" i="3" s="1" a="1"/>
  <c r="CI332" i="3" s="1"/>
  <c r="CP323" i="3" a="1"/>
  <c r="CP323" i="3" s="1"/>
  <c r="CI323" i="3" s="1" a="1"/>
  <c r="CI323" i="3" s="1"/>
  <c r="CP314" i="3" a="1"/>
  <c r="CP314" i="3" s="1"/>
  <c r="CI314" i="3" s="1" a="1"/>
  <c r="CI314" i="3" s="1"/>
  <c r="CP336" i="3" a="1"/>
  <c r="CP336" i="3" s="1"/>
  <c r="CI336" i="3" s="1" a="1"/>
  <c r="CI336" i="3" s="1"/>
  <c r="CP331" i="3" a="1"/>
  <c r="CP331" i="3" s="1"/>
  <c r="CI331" i="3" s="1" a="1"/>
  <c r="CI331" i="3" s="1"/>
  <c r="CP327" i="3" a="1"/>
  <c r="CP327" i="3" s="1"/>
  <c r="CI327" i="3" s="1" a="1"/>
  <c r="CI327" i="3" s="1"/>
  <c r="CP322" i="3" a="1"/>
  <c r="CP322" i="3" s="1"/>
  <c r="CI322" i="3" s="1" a="1"/>
  <c r="CI322" i="3" s="1"/>
  <c r="CP318" i="3" a="1"/>
  <c r="CP318" i="3" s="1"/>
  <c r="CI318" i="3" s="1" a="1"/>
  <c r="CI318" i="3" s="1"/>
  <c r="CP313" i="3" a="1"/>
  <c r="CP313" i="3" s="1"/>
  <c r="CI313" i="3" s="1" a="1"/>
  <c r="CI313" i="3" s="1"/>
  <c r="CP309" i="3" a="1"/>
  <c r="CP309" i="3" s="1"/>
  <c r="CI309" i="3" s="1" a="1"/>
  <c r="CI309" i="3" s="1"/>
  <c r="CP337" i="3" a="1"/>
  <c r="CP337" i="3" s="1"/>
  <c r="CI337" i="3" s="1" a="1"/>
  <c r="CI337" i="3" s="1"/>
  <c r="CP335" i="3" a="1"/>
  <c r="CP335" i="3" s="1"/>
  <c r="CI335" i="3" s="1" a="1"/>
  <c r="CI335" i="3" s="1"/>
  <c r="CP326" i="3" a="1"/>
  <c r="CP326" i="3" s="1"/>
  <c r="CI326" i="3" s="1" a="1"/>
  <c r="CI326" i="3" s="1"/>
  <c r="CP317" i="3" a="1"/>
  <c r="CP317" i="3" s="1"/>
  <c r="CI317" i="3" s="1" a="1"/>
  <c r="CI317" i="3" s="1"/>
  <c r="CP301" i="3" a="1"/>
  <c r="CP301" i="3" s="1"/>
  <c r="CI301" i="3" s="1" a="1"/>
  <c r="CI301" i="3" s="1"/>
  <c r="CP292" i="3" a="1"/>
  <c r="CP292" i="3" s="1"/>
  <c r="CI292" i="3" s="1" a="1"/>
  <c r="CI292" i="3" s="1"/>
  <c r="CP283" i="3" a="1"/>
  <c r="CP283" i="3" s="1"/>
  <c r="CI283" i="3" s="1" a="1"/>
  <c r="CI283" i="3" s="1"/>
  <c r="CP274" i="3" a="1"/>
  <c r="CP274" i="3" s="1"/>
  <c r="CI274" i="3" s="1" a="1"/>
  <c r="CI274" i="3" s="1"/>
  <c r="CP265" i="3" a="1"/>
  <c r="CP265" i="3" s="1"/>
  <c r="CI265" i="3" s="1" a="1"/>
  <c r="CI265" i="3" s="1"/>
  <c r="CP256" i="3" a="1"/>
  <c r="CP256" i="3" s="1"/>
  <c r="CP247" i="3" a="1"/>
  <c r="CP247" i="3" s="1"/>
  <c r="CI247" i="3" s="1" a="1"/>
  <c r="CI247" i="3" s="1"/>
  <c r="CP238" i="3" a="1"/>
  <c r="CP238" i="3" s="1"/>
  <c r="CI238" i="3" s="1" a="1"/>
  <c r="CI238" i="3" s="1"/>
  <c r="CP233" i="3" a="1"/>
  <c r="CP233" i="3" s="1"/>
  <c r="CI233" i="3" s="1" a="1"/>
  <c r="CI233" i="3" s="1"/>
  <c r="CP229" i="3" a="1"/>
  <c r="CP229" i="3" s="1"/>
  <c r="CI229" i="3" s="1" a="1"/>
  <c r="CI229" i="3" s="1"/>
  <c r="CP224" i="3" a="1"/>
  <c r="CP224" i="3" s="1"/>
  <c r="CI224" i="3" s="1" a="1"/>
  <c r="CI224" i="3" s="1"/>
  <c r="CP220" i="3" a="1"/>
  <c r="CP220" i="3" s="1"/>
  <c r="CI220" i="3" s="1" a="1"/>
  <c r="CI220" i="3" s="1"/>
  <c r="CP215" i="3" a="1"/>
  <c r="CP215" i="3" s="1"/>
  <c r="CI215" i="3" s="1" a="1"/>
  <c r="CI215" i="3" s="1"/>
  <c r="CP211" i="3" a="1"/>
  <c r="CP211" i="3" s="1"/>
  <c r="CI211" i="3" s="1" a="1"/>
  <c r="CI211" i="3" s="1"/>
  <c r="CP208" i="3" a="1"/>
  <c r="CP208" i="3" s="1"/>
  <c r="CI208" i="3" s="1" a="1"/>
  <c r="CI208" i="3" s="1"/>
  <c r="CP205" i="3" a="1"/>
  <c r="CP205" i="3" s="1"/>
  <c r="CP202" i="3" a="1"/>
  <c r="CP202" i="3" s="1"/>
  <c r="CI202" i="3" s="1" a="1"/>
  <c r="CI202" i="3" s="1"/>
  <c r="CP199" i="3" a="1"/>
  <c r="CP199" i="3" s="1"/>
  <c r="CI199" i="3" s="1" a="1"/>
  <c r="CI199" i="3" s="1"/>
  <c r="CP196" i="3" a="1"/>
  <c r="CP196" i="3" s="1"/>
  <c r="CI196" i="3" s="1" a="1"/>
  <c r="CI196" i="3" s="1"/>
  <c r="CP193" i="3" a="1"/>
  <c r="CP193" i="3" s="1"/>
  <c r="CP190" i="3" a="1"/>
  <c r="CP190" i="3" s="1"/>
  <c r="CI190" i="3" s="1" a="1"/>
  <c r="CI190" i="3" s="1"/>
  <c r="CP187" i="3" a="1"/>
  <c r="CP187" i="3" s="1"/>
  <c r="CI187" i="3" s="1" a="1"/>
  <c r="CI187" i="3" s="1"/>
  <c r="CP306" i="3" a="1"/>
  <c r="CP306" i="3" s="1"/>
  <c r="CI306" i="3" s="1" a="1"/>
  <c r="CI306" i="3" s="1"/>
  <c r="CP302" i="3" a="1"/>
  <c r="CP302" i="3" s="1"/>
  <c r="CI302" i="3" s="1" a="1"/>
  <c r="CI302" i="3" s="1"/>
  <c r="CP297" i="3" a="1"/>
  <c r="CP297" i="3" s="1"/>
  <c r="CI297" i="3" s="1" a="1"/>
  <c r="CI297" i="3" s="1"/>
  <c r="CP293" i="3" a="1"/>
  <c r="CP293" i="3" s="1"/>
  <c r="CI293" i="3" s="1" a="1"/>
  <c r="CI293" i="3" s="1"/>
  <c r="CP288" i="3" a="1"/>
  <c r="CP288" i="3" s="1"/>
  <c r="CI288" i="3" s="1" a="1"/>
  <c r="CI288" i="3" s="1"/>
  <c r="CP284" i="3" a="1"/>
  <c r="CP284" i="3" s="1"/>
  <c r="CI284" i="3" s="1" a="1"/>
  <c r="CI284" i="3" s="1"/>
  <c r="CP279" i="3" a="1"/>
  <c r="CP279" i="3" s="1"/>
  <c r="CI279" i="3" s="1" a="1"/>
  <c r="CI279" i="3" s="1"/>
  <c r="CP275" i="3" a="1"/>
  <c r="CP275" i="3" s="1"/>
  <c r="CI275" i="3" s="1" a="1"/>
  <c r="CI275" i="3" s="1"/>
  <c r="CP270" i="3" a="1"/>
  <c r="CP270" i="3" s="1"/>
  <c r="CI270" i="3" s="1" a="1"/>
  <c r="CI270" i="3" s="1"/>
  <c r="CP266" i="3" a="1"/>
  <c r="CP266" i="3" s="1"/>
  <c r="CI266" i="3" s="1" a="1"/>
  <c r="CI266" i="3" s="1"/>
  <c r="CP261" i="3" a="1"/>
  <c r="CP261" i="3" s="1"/>
  <c r="CI261" i="3" s="1" a="1"/>
  <c r="CI261" i="3" s="1"/>
  <c r="CP257" i="3" a="1"/>
  <c r="CP257" i="3" s="1"/>
  <c r="CI257" i="3" s="1" a="1"/>
  <c r="CI257" i="3" s="1"/>
  <c r="CP252" i="3" a="1"/>
  <c r="CP252" i="3" s="1"/>
  <c r="CI252" i="3" s="1" a="1"/>
  <c r="CI252" i="3" s="1"/>
  <c r="CP248" i="3" a="1"/>
  <c r="CP248" i="3" s="1"/>
  <c r="CI248" i="3" s="1" a="1"/>
  <c r="CI248" i="3" s="1"/>
  <c r="CP243" i="3" a="1"/>
  <c r="CP243" i="3" s="1"/>
  <c r="CI243" i="3" s="1" a="1"/>
  <c r="CI243" i="3" s="1"/>
  <c r="CP239" i="3" a="1"/>
  <c r="CP239" i="3" s="1"/>
  <c r="CI239" i="3" s="1" a="1"/>
  <c r="CI239" i="3" s="1"/>
  <c r="CP237" i="3" a="1"/>
  <c r="CP237" i="3" s="1"/>
  <c r="AD58" i="5" s="1" a="1"/>
  <c r="AD58" i="5" s="1"/>
  <c r="AG58" i="5" s="1" a="1"/>
  <c r="CP228" i="3" a="1"/>
  <c r="CP228" i="3" s="1"/>
  <c r="CI228" i="3" s="1" a="1"/>
  <c r="CI228" i="3" s="1"/>
  <c r="CP219" i="3" a="1"/>
  <c r="CP219" i="3" s="1"/>
  <c r="CI219" i="3" s="1" a="1"/>
  <c r="CI219" i="3" s="1"/>
  <c r="CP210" i="3" a="1"/>
  <c r="CP210" i="3" s="1"/>
  <c r="CI210" i="3" s="1" a="1"/>
  <c r="CI210" i="3" s="1"/>
  <c r="CP310" i="3" a="1"/>
  <c r="CP310" i="3" s="1"/>
  <c r="CI310" i="3" s="1" a="1"/>
  <c r="CI310" i="3" s="1"/>
  <c r="CP307" i="3" a="1"/>
  <c r="CP307" i="3" s="1"/>
  <c r="CI307" i="3" s="1" a="1"/>
  <c r="CI307" i="3" s="1"/>
  <c r="CP298" i="3" a="1"/>
  <c r="CP298" i="3" s="1"/>
  <c r="CI298" i="3" s="1" a="1"/>
  <c r="CI298" i="3" s="1"/>
  <c r="CP289" i="3" a="1"/>
  <c r="CP289" i="3" s="1"/>
  <c r="CI289" i="3" s="1" a="1"/>
  <c r="CI289" i="3" s="1"/>
  <c r="CP280" i="3" a="1"/>
  <c r="CP280" i="3" s="1"/>
  <c r="CI280" i="3" s="1" a="1"/>
  <c r="CI280" i="3" s="1"/>
  <c r="CP271" i="3" a="1"/>
  <c r="CP271" i="3" s="1"/>
  <c r="CI271" i="3" s="1" a="1"/>
  <c r="CI271" i="3" s="1"/>
  <c r="CP262" i="3" a="1"/>
  <c r="CP262" i="3" s="1"/>
  <c r="CI262" i="3" s="1" a="1"/>
  <c r="CI262" i="3" s="1"/>
  <c r="CP253" i="3" a="1"/>
  <c r="CP253" i="3" s="1"/>
  <c r="CI253" i="3" s="1" a="1"/>
  <c r="CI253" i="3" s="1"/>
  <c r="CP244" i="3" a="1"/>
  <c r="CP244" i="3" s="1"/>
  <c r="CI244" i="3" s="1" a="1"/>
  <c r="CI244" i="3" s="1"/>
  <c r="CP236" i="3" a="1"/>
  <c r="CP236" i="3" s="1"/>
  <c r="CI236" i="3" s="1" a="1"/>
  <c r="CI236" i="3" s="1"/>
  <c r="CP232" i="3" a="1"/>
  <c r="CP232" i="3" s="1"/>
  <c r="CI232" i="3" s="1" a="1"/>
  <c r="CI232" i="3" s="1"/>
  <c r="CP227" i="3" a="1"/>
  <c r="CP227" i="3" s="1"/>
  <c r="CI227" i="3" s="1" a="1"/>
  <c r="CI227" i="3" s="1"/>
  <c r="CP223" i="3" a="1"/>
  <c r="CP223" i="3" s="1"/>
  <c r="CI223" i="3" s="1" a="1"/>
  <c r="CI223" i="3" s="1"/>
  <c r="CP218" i="3" a="1"/>
  <c r="CP218" i="3" s="1"/>
  <c r="CI218" i="3" s="1" a="1"/>
  <c r="CI218" i="3" s="1"/>
  <c r="CP214" i="3" a="1"/>
  <c r="CP214" i="3" s="1"/>
  <c r="CI214" i="3" s="1" a="1"/>
  <c r="CI214" i="3" s="1"/>
  <c r="CP209" i="3" a="1"/>
  <c r="CP209" i="3" s="1"/>
  <c r="CI209" i="3" s="1" a="1"/>
  <c r="CI209" i="3" s="1"/>
  <c r="CP206" i="3" a="1"/>
  <c r="CP206" i="3" s="1"/>
  <c r="CI206" i="3" s="1" a="1"/>
  <c r="CI206" i="3" s="1"/>
  <c r="CP203" i="3" a="1"/>
  <c r="CP203" i="3" s="1"/>
  <c r="CI203" i="3" s="1" a="1"/>
  <c r="CI203" i="3" s="1"/>
  <c r="CP200" i="3" a="1"/>
  <c r="CP200" i="3" s="1"/>
  <c r="CI200" i="3" s="1" a="1"/>
  <c r="CI200" i="3" s="1"/>
  <c r="CP197" i="3" a="1"/>
  <c r="CP197" i="3" s="1"/>
  <c r="CI197" i="3" s="1" a="1"/>
  <c r="CI197" i="3" s="1"/>
  <c r="CP308" i="3" a="1"/>
  <c r="CP308" i="3" s="1"/>
  <c r="CI308" i="3" s="1" a="1"/>
  <c r="CI308" i="3" s="1"/>
  <c r="CP303" i="3" a="1"/>
  <c r="CP303" i="3" s="1"/>
  <c r="CI303" i="3" s="1" a="1"/>
  <c r="CI303" i="3" s="1"/>
  <c r="CP299" i="3" a="1"/>
  <c r="CP299" i="3" s="1"/>
  <c r="CI299" i="3" s="1" a="1"/>
  <c r="CI299" i="3" s="1"/>
  <c r="CP294" i="3" a="1"/>
  <c r="CP294" i="3" s="1"/>
  <c r="CI294" i="3" s="1" a="1"/>
  <c r="CI294" i="3" s="1"/>
  <c r="CP290" i="3" a="1"/>
  <c r="CP290" i="3" s="1"/>
  <c r="CI290" i="3" s="1" a="1"/>
  <c r="CI290" i="3" s="1"/>
  <c r="CP285" i="3" a="1"/>
  <c r="CP285" i="3" s="1"/>
  <c r="CI285" i="3" s="1" a="1"/>
  <c r="CI285" i="3" s="1"/>
  <c r="CP281" i="3" a="1"/>
  <c r="CP281" i="3" s="1"/>
  <c r="CI281" i="3" s="1" a="1"/>
  <c r="CI281" i="3" s="1"/>
  <c r="CP276" i="3" a="1"/>
  <c r="CP276" i="3" s="1"/>
  <c r="CI276" i="3" s="1" a="1"/>
  <c r="CI276" i="3" s="1"/>
  <c r="CP272" i="3" a="1"/>
  <c r="CP272" i="3" s="1"/>
  <c r="CI272" i="3" s="1" a="1"/>
  <c r="CI272" i="3" s="1"/>
  <c r="CP267" i="3" a="1"/>
  <c r="CP267" i="3" s="1"/>
  <c r="CI267" i="3" s="1" a="1"/>
  <c r="CI267" i="3" s="1"/>
  <c r="CP263" i="3" a="1"/>
  <c r="CP263" i="3" s="1"/>
  <c r="CI263" i="3" s="1" a="1"/>
  <c r="CI263" i="3" s="1"/>
  <c r="CP258" i="3" a="1"/>
  <c r="CP258" i="3" s="1"/>
  <c r="CI258" i="3" s="1" a="1"/>
  <c r="CI258" i="3" s="1"/>
  <c r="CP254" i="3" a="1"/>
  <c r="CP254" i="3" s="1"/>
  <c r="CI254" i="3" s="1" a="1"/>
  <c r="CI254" i="3" s="1"/>
  <c r="CP249" i="3" a="1"/>
  <c r="CP249" i="3" s="1"/>
  <c r="CP245" i="3" a="1"/>
  <c r="CP245" i="3" s="1"/>
  <c r="CI245" i="3" s="1" a="1"/>
  <c r="CI245" i="3" s="1"/>
  <c r="CP240" i="3" a="1"/>
  <c r="CP240" i="3" s="1"/>
  <c r="CI240" i="3" s="1" a="1"/>
  <c r="CI240" i="3" s="1"/>
  <c r="CP231" i="3" a="1"/>
  <c r="CP231" i="3" s="1"/>
  <c r="CI231" i="3" s="1" a="1"/>
  <c r="CI231" i="3" s="1"/>
  <c r="CP222" i="3" a="1"/>
  <c r="CP222" i="3" s="1"/>
  <c r="CI222" i="3" s="1" a="1"/>
  <c r="CI222" i="3" s="1"/>
  <c r="CP213" i="3" a="1"/>
  <c r="CP213" i="3" s="1"/>
  <c r="CI213" i="3" s="1" a="1"/>
  <c r="CI213" i="3" s="1"/>
  <c r="CP304" i="3" a="1"/>
  <c r="CP304" i="3" s="1"/>
  <c r="CI304" i="3" s="1" a="1"/>
  <c r="CI304" i="3" s="1"/>
  <c r="CP295" i="3" a="1"/>
  <c r="CP295" i="3" s="1"/>
  <c r="CI295" i="3" s="1" a="1"/>
  <c r="CI295" i="3" s="1"/>
  <c r="CP286" i="3" a="1"/>
  <c r="CP286" i="3" s="1"/>
  <c r="CI286" i="3" s="1" a="1"/>
  <c r="CI286" i="3" s="1"/>
  <c r="CP277" i="3" a="1"/>
  <c r="CP277" i="3" s="1"/>
  <c r="CI277" i="3" s="1" a="1"/>
  <c r="CI277" i="3" s="1"/>
  <c r="CP268" i="3" a="1"/>
  <c r="CP268" i="3" s="1"/>
  <c r="CI268" i="3" s="1" a="1"/>
  <c r="CI268" i="3" s="1"/>
  <c r="CP259" i="3" a="1"/>
  <c r="CP259" i="3" s="1"/>
  <c r="CI259" i="3" s="1" a="1"/>
  <c r="CI259" i="3" s="1"/>
  <c r="CP250" i="3" a="1"/>
  <c r="CP250" i="3" s="1"/>
  <c r="CI250" i="3" s="1" a="1"/>
  <c r="CI250" i="3" s="1"/>
  <c r="CP241" i="3" a="1"/>
  <c r="CP241" i="3" s="1"/>
  <c r="CI241" i="3" s="1" a="1"/>
  <c r="CI241" i="3" s="1"/>
  <c r="CP235" i="3" a="1"/>
  <c r="CP235" i="3" s="1"/>
  <c r="CP230" i="3" a="1"/>
  <c r="CP230" i="3" s="1"/>
  <c r="CI230" i="3" s="1" a="1"/>
  <c r="CI230" i="3" s="1"/>
  <c r="CP226" i="3" a="1"/>
  <c r="CP226" i="3" s="1"/>
  <c r="CI226" i="3" s="1" a="1"/>
  <c r="CI226" i="3" s="1"/>
  <c r="CP221" i="3" a="1"/>
  <c r="CP221" i="3" s="1"/>
  <c r="CI221" i="3" s="1" a="1"/>
  <c r="CI221" i="3" s="1"/>
  <c r="CP217" i="3" a="1"/>
  <c r="CP217" i="3" s="1"/>
  <c r="CI217" i="3" s="1" a="1"/>
  <c r="CI217" i="3" s="1"/>
  <c r="CP212" i="3" a="1"/>
  <c r="CP212" i="3" s="1"/>
  <c r="CI212" i="3" s="1" a="1"/>
  <c r="CI212" i="3" s="1"/>
  <c r="CP207" i="3" a="1"/>
  <c r="CP207" i="3" s="1"/>
  <c r="CI207" i="3" s="1" a="1"/>
  <c r="CI207" i="3" s="1"/>
  <c r="CP204" i="3" a="1"/>
  <c r="CP204" i="3" s="1"/>
  <c r="AD186" i="5" s="1" a="1"/>
  <c r="AD186" i="5" s="1"/>
  <c r="AG186" i="5" s="1" a="1"/>
  <c r="CP201" i="3" a="1"/>
  <c r="CP201" i="3" s="1"/>
  <c r="CI201" i="3" s="1" a="1"/>
  <c r="CI201" i="3" s="1"/>
  <c r="CP198" i="3" a="1"/>
  <c r="CP198" i="3" s="1"/>
  <c r="CI198" i="3" s="1" a="1"/>
  <c r="CI198" i="3" s="1"/>
  <c r="CP195" i="3" a="1"/>
  <c r="CP195" i="3" s="1"/>
  <c r="CI195" i="3" s="1" a="1"/>
  <c r="CI195" i="3" s="1"/>
  <c r="CP192" i="3" a="1"/>
  <c r="CP192" i="3" s="1"/>
  <c r="CI192" i="3" s="1" a="1"/>
  <c r="CI192" i="3" s="1"/>
  <c r="CP189" i="3" a="1"/>
  <c r="CP189" i="3" s="1"/>
  <c r="CI189" i="3" s="1" a="1"/>
  <c r="CI189" i="3" s="1"/>
  <c r="CP186" i="3" a="1"/>
  <c r="CP186" i="3" s="1"/>
  <c r="CI186" i="3" s="1" a="1"/>
  <c r="CI186" i="3" s="1"/>
  <c r="CP183" i="3" a="1"/>
  <c r="CP183" i="3" s="1"/>
  <c r="CI183" i="3" s="1" a="1"/>
  <c r="CI183" i="3" s="1"/>
  <c r="CP305" i="3" a="1"/>
  <c r="CP305" i="3" s="1"/>
  <c r="CI305" i="3" s="1" a="1"/>
  <c r="CI305" i="3" s="1"/>
  <c r="CP300" i="3" a="1"/>
  <c r="CP300" i="3" s="1"/>
  <c r="CI300" i="3" s="1" a="1"/>
  <c r="CI300" i="3" s="1"/>
  <c r="CP296" i="3" a="1"/>
  <c r="CP296" i="3" s="1"/>
  <c r="CP291" i="3" a="1"/>
  <c r="CP291" i="3" s="1"/>
  <c r="CI291" i="3" s="1" a="1"/>
  <c r="CI291" i="3" s="1"/>
  <c r="CP287" i="3" a="1"/>
  <c r="CP287" i="3" s="1"/>
  <c r="CI287" i="3" s="1" a="1"/>
  <c r="CI287" i="3" s="1"/>
  <c r="CP282" i="3" a="1"/>
  <c r="CP282" i="3" s="1"/>
  <c r="CI282" i="3" s="1" a="1"/>
  <c r="CI282" i="3" s="1"/>
  <c r="CP278" i="3" a="1"/>
  <c r="CP278" i="3" s="1"/>
  <c r="CI278" i="3" s="1" a="1"/>
  <c r="CI278" i="3" s="1"/>
  <c r="CP273" i="3" a="1"/>
  <c r="CP273" i="3" s="1"/>
  <c r="CP269" i="3" a="1"/>
  <c r="CP269" i="3" s="1"/>
  <c r="CP264" i="3" a="1"/>
  <c r="CP264" i="3" s="1"/>
  <c r="CI264" i="3" s="1" a="1"/>
  <c r="CI264" i="3" s="1"/>
  <c r="CP260" i="3" a="1"/>
  <c r="CP260" i="3" s="1"/>
  <c r="CI260" i="3" s="1" a="1"/>
  <c r="CI260" i="3" s="1"/>
  <c r="CP255" i="3" a="1"/>
  <c r="CP255" i="3" s="1"/>
  <c r="CI255" i="3" s="1" a="1"/>
  <c r="CI255" i="3" s="1"/>
  <c r="CP251" i="3" a="1"/>
  <c r="CP251" i="3" s="1"/>
  <c r="CI251" i="3" s="1" a="1"/>
  <c r="CI251" i="3" s="1"/>
  <c r="CP246" i="3" a="1"/>
  <c r="CP246" i="3" s="1"/>
  <c r="CI246" i="3" s="1" a="1"/>
  <c r="CI246" i="3" s="1"/>
  <c r="CP177" i="3" a="1"/>
  <c r="CP177" i="3" s="1"/>
  <c r="CP173" i="3" a="1"/>
  <c r="CP173" i="3" s="1"/>
  <c r="CI173" i="3" s="1" a="1"/>
  <c r="CI173" i="3" s="1"/>
  <c r="CP168" i="3" a="1"/>
  <c r="CP168" i="3" s="1"/>
  <c r="CI168" i="3" s="1" a="1"/>
  <c r="CI168" i="3" s="1"/>
  <c r="CP164" i="3" a="1"/>
  <c r="CP164" i="3" s="1"/>
  <c r="CI164" i="3" s="1" a="1"/>
  <c r="CI164" i="3" s="1"/>
  <c r="CP159" i="3" a="1"/>
  <c r="CP159" i="3" s="1"/>
  <c r="CI159" i="3" s="1" a="1"/>
  <c r="CI159" i="3" s="1"/>
  <c r="CP155" i="3" a="1"/>
  <c r="CP155" i="3" s="1"/>
  <c r="CI155" i="3" s="1" a="1"/>
  <c r="CI155" i="3" s="1"/>
  <c r="CP150" i="3" a="1"/>
  <c r="CP150" i="3" s="1"/>
  <c r="CI150" i="3" s="1" a="1"/>
  <c r="CI150" i="3" s="1"/>
  <c r="CP146" i="3" a="1"/>
  <c r="CP146" i="3" s="1"/>
  <c r="CI146" i="3" s="1" a="1"/>
  <c r="CI146" i="3" s="1"/>
  <c r="CP141" i="3" a="1"/>
  <c r="CP141" i="3" s="1"/>
  <c r="CP137" i="3" a="1"/>
  <c r="CP137" i="3" s="1"/>
  <c r="CI137" i="3" s="1" a="1"/>
  <c r="CI137" i="3" s="1"/>
  <c r="CP132" i="3" a="1"/>
  <c r="CP132" i="3" s="1"/>
  <c r="CI132" i="3" s="1" a="1"/>
  <c r="CI132" i="3" s="1"/>
  <c r="CP130" i="3" a="1"/>
  <c r="CP130" i="3" s="1"/>
  <c r="CP124" i="3" a="1"/>
  <c r="CP124" i="3" s="1"/>
  <c r="CI124" i="3" s="1" a="1"/>
  <c r="CI124" i="3" s="1"/>
  <c r="CP118" i="3" a="1"/>
  <c r="CP118" i="3" s="1"/>
  <c r="CP109" i="3" a="1"/>
  <c r="CP109" i="3" s="1"/>
  <c r="CI109" i="3" s="1" a="1"/>
  <c r="CI109" i="3" s="1"/>
  <c r="CP100" i="3" a="1"/>
  <c r="CP100" i="3" s="1"/>
  <c r="CP91" i="3" a="1"/>
  <c r="CP91" i="3" s="1"/>
  <c r="CP82" i="3" a="1"/>
  <c r="CP82" i="3" s="1"/>
  <c r="CI82" i="3" s="1" a="1"/>
  <c r="CI82" i="3" s="1"/>
  <c r="CP73" i="3" a="1"/>
  <c r="CP73" i="3" s="1"/>
  <c r="CI73" i="3" s="1" a="1"/>
  <c r="CI73" i="3" s="1"/>
  <c r="CP67" i="3" a="1"/>
  <c r="CP67" i="3" s="1"/>
  <c r="CI67" i="3" s="1" a="1"/>
  <c r="CI67" i="3" s="1"/>
  <c r="CP58" i="3" a="1"/>
  <c r="CP58" i="3" s="1"/>
  <c r="CI58" i="3" s="1" a="1"/>
  <c r="CI58" i="3" s="1"/>
  <c r="CP49" i="3" a="1"/>
  <c r="CP49" i="3" s="1"/>
  <c r="CP40" i="3" a="1"/>
  <c r="CP40" i="3" s="1"/>
  <c r="CP31" i="3" a="1"/>
  <c r="CP31" i="3" s="1"/>
  <c r="CI31" i="3" s="1" a="1"/>
  <c r="CI31" i="3" s="1"/>
  <c r="CP22" i="3" a="1"/>
  <c r="CP22" i="3" s="1"/>
  <c r="CP13" i="3" a="1"/>
  <c r="CP13" i="3" s="1"/>
  <c r="CI13" i="3" s="1" a="1"/>
  <c r="CI13" i="3" s="1"/>
  <c r="CP4" i="3" a="1"/>
  <c r="CP4" i="3" s="1"/>
  <c r="CP242" i="3" a="1"/>
  <c r="CP242" i="3" s="1"/>
  <c r="CI242" i="3" s="1" a="1"/>
  <c r="CI242" i="3" s="1"/>
  <c r="CP234" i="3" a="1"/>
  <c r="CP234" i="3" s="1"/>
  <c r="CI234" i="3" s="1" a="1"/>
  <c r="CI234" i="3" s="1"/>
  <c r="CP194" i="3" a="1"/>
  <c r="CP194" i="3" s="1"/>
  <c r="CI194" i="3" s="1" a="1"/>
  <c r="CI194" i="3" s="1"/>
  <c r="CP191" i="3" a="1"/>
  <c r="CP191" i="3" s="1"/>
  <c r="CI191" i="3" s="1" a="1"/>
  <c r="CI191" i="3" s="1"/>
  <c r="CP188" i="3" a="1"/>
  <c r="CP188" i="3" s="1"/>
  <c r="CI188" i="3" s="1" a="1"/>
  <c r="CI188" i="3" s="1"/>
  <c r="CP185" i="3" a="1"/>
  <c r="CP185" i="3" s="1"/>
  <c r="CI185" i="3" s="1" a="1"/>
  <c r="CI185" i="3" s="1"/>
  <c r="CP184" i="3" a="1"/>
  <c r="CP184" i="3" s="1"/>
  <c r="CI184" i="3" s="1" a="1"/>
  <c r="CI184" i="3" s="1"/>
  <c r="CP182" i="3" a="1"/>
  <c r="CP182" i="3" s="1"/>
  <c r="CI182" i="3" s="1" a="1"/>
  <c r="CI182" i="3" s="1"/>
  <c r="CP181" i="3" a="1"/>
  <c r="CP181" i="3" s="1"/>
  <c r="CI181" i="3" s="1" a="1"/>
  <c r="CI181" i="3" s="1"/>
  <c r="CP172" i="3" a="1"/>
  <c r="CP172" i="3" s="1"/>
  <c r="CI172" i="3" s="1" a="1"/>
  <c r="CI172" i="3" s="1"/>
  <c r="CP163" i="3" a="1"/>
  <c r="CP163" i="3" s="1"/>
  <c r="CP154" i="3" a="1"/>
  <c r="CP154" i="3" s="1"/>
  <c r="CI154" i="3" s="1" a="1"/>
  <c r="CI154" i="3" s="1"/>
  <c r="CP145" i="3" a="1"/>
  <c r="CP145" i="3" s="1"/>
  <c r="CI145" i="3" s="1" a="1"/>
  <c r="CI145" i="3" s="1"/>
  <c r="CP136" i="3" a="1"/>
  <c r="CP136" i="3" s="1"/>
  <c r="CI136" i="3" s="1" a="1"/>
  <c r="CI136" i="3" s="1"/>
  <c r="CP128" i="3" a="1"/>
  <c r="CP128" i="3" s="1"/>
  <c r="CP122" i="3" a="1"/>
  <c r="CP122" i="3" s="1"/>
  <c r="CI122" i="3" s="1" a="1"/>
  <c r="CI122" i="3" s="1"/>
  <c r="CP110" i="3" a="1"/>
  <c r="CP110" i="3" s="1"/>
  <c r="CI110" i="3" s="1" a="1"/>
  <c r="CI110" i="3" s="1"/>
  <c r="CP107" i="3" a="1"/>
  <c r="CP107" i="3" s="1"/>
  <c r="CP104" i="3" a="1"/>
  <c r="CP104" i="3" s="1"/>
  <c r="CI104" i="3" s="1" a="1"/>
  <c r="CI104" i="3" s="1"/>
  <c r="CP41" i="3" a="1"/>
  <c r="CP41" i="3" s="1"/>
  <c r="CI41" i="3" s="1" a="1"/>
  <c r="CI41" i="3" s="1"/>
  <c r="CP180" i="3" a="1"/>
  <c r="CP180" i="3" s="1"/>
  <c r="CI180" i="3" s="1" a="1"/>
  <c r="CI180" i="3" s="1"/>
  <c r="CP176" i="3" a="1"/>
  <c r="CP176" i="3" s="1"/>
  <c r="CI176" i="3" s="1" a="1"/>
  <c r="CI176" i="3" s="1"/>
  <c r="CP171" i="3" a="1"/>
  <c r="CP171" i="3" s="1"/>
  <c r="CP167" i="3" a="1"/>
  <c r="CP167" i="3" s="1"/>
  <c r="CP162" i="3" a="1"/>
  <c r="CP162" i="3" s="1"/>
  <c r="CP158" i="3" a="1"/>
  <c r="CP158" i="3" s="1"/>
  <c r="CI158" i="3" s="1" a="1"/>
  <c r="CI158" i="3" s="1"/>
  <c r="CP153" i="3" a="1"/>
  <c r="CP153" i="3" s="1"/>
  <c r="CI153" i="3" s="1" a="1"/>
  <c r="CI153" i="3" s="1"/>
  <c r="CP149" i="3" a="1"/>
  <c r="CP149" i="3" s="1"/>
  <c r="CP144" i="3" a="1"/>
  <c r="CP144" i="3" s="1"/>
  <c r="CP140" i="3" a="1"/>
  <c r="CP140" i="3" s="1"/>
  <c r="CI140" i="3" s="1" a="1"/>
  <c r="CI140" i="3" s="1"/>
  <c r="CP135" i="3" a="1"/>
  <c r="CP135" i="3" s="1"/>
  <c r="CI135" i="3" s="1" a="1"/>
  <c r="CI135" i="3" s="1"/>
  <c r="CP131" i="3" a="1"/>
  <c r="CP131" i="3" s="1"/>
  <c r="CP125" i="3" a="1"/>
  <c r="CP125" i="3" s="1"/>
  <c r="CP119" i="3" a="1"/>
  <c r="CP119" i="3" s="1"/>
  <c r="CI119" i="3" s="1" a="1"/>
  <c r="CI119" i="3" s="1"/>
  <c r="CP116" i="3" a="1"/>
  <c r="CP116" i="3" s="1"/>
  <c r="CI116" i="3" s="1" a="1"/>
  <c r="CI116" i="3" s="1"/>
  <c r="CP113" i="3" a="1"/>
  <c r="CP113" i="3" s="1"/>
  <c r="CP101" i="3" a="1"/>
  <c r="CP101" i="3" s="1"/>
  <c r="CI101" i="3" s="1" a="1"/>
  <c r="CI101" i="3" s="1"/>
  <c r="CP98" i="3" a="1"/>
  <c r="CP98" i="3" s="1"/>
  <c r="CI98" i="3" s="1" a="1"/>
  <c r="CI98" i="3" s="1"/>
  <c r="CP95" i="3" a="1"/>
  <c r="CP95" i="3" s="1"/>
  <c r="CI95" i="3" s="1" a="1"/>
  <c r="CI95" i="3" s="1"/>
  <c r="CP92" i="3" a="1"/>
  <c r="CP92" i="3" s="1"/>
  <c r="CI92" i="3" s="1" a="1"/>
  <c r="CI92" i="3" s="1"/>
  <c r="CP89" i="3" a="1"/>
  <c r="CP89" i="3" s="1"/>
  <c r="CI89" i="3" s="1" a="1"/>
  <c r="CI89" i="3" s="1"/>
  <c r="CP86" i="3" a="1"/>
  <c r="CP86" i="3" s="1"/>
  <c r="CI86" i="3" s="1" a="1"/>
  <c r="CI86" i="3" s="1"/>
  <c r="CP83" i="3" a="1"/>
  <c r="CP83" i="3" s="1"/>
  <c r="CI83" i="3" s="1" a="1"/>
  <c r="CI83" i="3" s="1"/>
  <c r="CP80" i="3" a="1"/>
  <c r="CP80" i="3" s="1"/>
  <c r="CI80" i="3" s="1" a="1"/>
  <c r="CI80" i="3" s="1"/>
  <c r="CP77" i="3" a="1"/>
  <c r="CP77" i="3" s="1"/>
  <c r="CI77" i="3" s="1" a="1"/>
  <c r="CI77" i="3" s="1"/>
  <c r="CP74" i="3" a="1"/>
  <c r="CP74" i="3" s="1"/>
  <c r="CI74" i="3" s="1" a="1"/>
  <c r="CI74" i="3" s="1"/>
  <c r="CP71" i="3" a="1"/>
  <c r="CP71" i="3" s="1"/>
  <c r="CI71" i="3" s="1" a="1"/>
  <c r="CI71" i="3" s="1"/>
  <c r="CP68" i="3" a="1"/>
  <c r="CP68" i="3" s="1"/>
  <c r="CI68" i="3" s="1" a="1"/>
  <c r="CI68" i="3" s="1"/>
  <c r="CP65" i="3" a="1"/>
  <c r="CP65" i="3" s="1"/>
  <c r="CI65" i="3" s="1" a="1"/>
  <c r="CI65" i="3" s="1"/>
  <c r="CP62" i="3" a="1"/>
  <c r="CP62" i="3" s="1"/>
  <c r="CI62" i="3" s="1" a="1"/>
  <c r="CI62" i="3" s="1"/>
  <c r="CP59" i="3" a="1"/>
  <c r="CP59" i="3" s="1"/>
  <c r="CI59" i="3" s="1" a="1"/>
  <c r="CI59" i="3" s="1"/>
  <c r="CP56" i="3" a="1"/>
  <c r="CP56" i="3" s="1"/>
  <c r="CP53" i="3" a="1"/>
  <c r="CP53" i="3" s="1"/>
  <c r="CI53" i="3" s="1" a="1"/>
  <c r="CI53" i="3" s="1"/>
  <c r="CP50" i="3" a="1"/>
  <c r="CP50" i="3" s="1"/>
  <c r="CI50" i="3" s="1" a="1"/>
  <c r="CI50" i="3" s="1"/>
  <c r="CP47" i="3" a="1"/>
  <c r="CP47" i="3" s="1"/>
  <c r="CI47" i="3" s="1" a="1"/>
  <c r="CI47" i="3" s="1"/>
  <c r="CP44" i="3" a="1"/>
  <c r="CP44" i="3" s="1"/>
  <c r="CI44" i="3" s="1" a="1"/>
  <c r="CI44" i="3" s="1"/>
  <c r="CP38" i="3" a="1"/>
  <c r="CP38" i="3" s="1"/>
  <c r="CP35" i="3" a="1"/>
  <c r="CP35" i="3" s="1"/>
  <c r="CI35" i="3" s="1" a="1"/>
  <c r="CI35" i="3" s="1"/>
  <c r="CP32" i="3" a="1"/>
  <c r="CP32" i="3" s="1"/>
  <c r="CI32" i="3" s="1" a="1"/>
  <c r="CI32" i="3" s="1"/>
  <c r="CP29" i="3" a="1"/>
  <c r="CP29" i="3" s="1"/>
  <c r="CI29" i="3" s="1" a="1"/>
  <c r="CI29" i="3" s="1"/>
  <c r="CP26" i="3" a="1"/>
  <c r="CP26" i="3" s="1"/>
  <c r="CI26" i="3" s="1" a="1"/>
  <c r="CI26" i="3" s="1"/>
  <c r="CP23" i="3" a="1"/>
  <c r="CP23" i="3" s="1"/>
  <c r="CP20" i="3" a="1"/>
  <c r="CP20" i="3" s="1"/>
  <c r="CI20" i="3" s="1" a="1"/>
  <c r="CI20" i="3" s="1"/>
  <c r="CP17" i="3" a="1"/>
  <c r="CP17" i="3" s="1"/>
  <c r="CP14" i="3" a="1"/>
  <c r="CP14" i="3" s="1"/>
  <c r="CP11" i="3" a="1"/>
  <c r="CP11" i="3" s="1"/>
  <c r="CI11" i="3" s="1" a="1"/>
  <c r="CI11" i="3" s="1"/>
  <c r="CP8" i="3" a="1"/>
  <c r="CP8" i="3" s="1"/>
  <c r="CP5" i="3" a="1"/>
  <c r="CP5" i="3" s="1"/>
  <c r="CI5" i="3" s="1" a="1"/>
  <c r="CI5" i="3" s="1"/>
  <c r="CP225" i="3" a="1"/>
  <c r="CP225" i="3" s="1"/>
  <c r="CI225" i="3" s="1" a="1"/>
  <c r="CI225" i="3" s="1"/>
  <c r="CP175" i="3" a="1"/>
  <c r="CP175" i="3" s="1"/>
  <c r="CI175" i="3" s="1" a="1"/>
  <c r="CI175" i="3" s="1"/>
  <c r="CP166" i="3" a="1"/>
  <c r="CP166" i="3" s="1"/>
  <c r="CI166" i="3" s="1" a="1"/>
  <c r="CI166" i="3" s="1"/>
  <c r="CP157" i="3" a="1"/>
  <c r="CP157" i="3" s="1"/>
  <c r="CI157" i="3" s="1" a="1"/>
  <c r="CI157" i="3" s="1"/>
  <c r="CP148" i="3" a="1"/>
  <c r="CP148" i="3" s="1"/>
  <c r="CI148" i="3" s="1" a="1"/>
  <c r="CI148" i="3" s="1"/>
  <c r="CP139" i="3" a="1"/>
  <c r="CP139" i="3" s="1"/>
  <c r="CI139" i="3" s="1" a="1"/>
  <c r="CI139" i="3" s="1"/>
  <c r="CP126" i="3" a="1"/>
  <c r="CP126" i="3" s="1"/>
  <c r="CI126" i="3" s="1" a="1"/>
  <c r="CI126" i="3" s="1"/>
  <c r="CP117" i="3" a="1"/>
  <c r="CP117" i="3" s="1"/>
  <c r="CI117" i="3" s="1" a="1"/>
  <c r="CI117" i="3" s="1"/>
  <c r="CP114" i="3" a="1"/>
  <c r="CP114" i="3" s="1"/>
  <c r="CI114" i="3" s="1" a="1"/>
  <c r="CI114" i="3" s="1"/>
  <c r="CP108" i="3" a="1"/>
  <c r="CP108" i="3" s="1"/>
  <c r="CI108" i="3" s="1" a="1"/>
  <c r="CI108" i="3" s="1"/>
  <c r="CP102" i="3" a="1"/>
  <c r="CP102" i="3" s="1"/>
  <c r="CI102" i="3" s="1" a="1"/>
  <c r="CI102" i="3" s="1"/>
  <c r="CP96" i="3" a="1"/>
  <c r="CP96" i="3" s="1"/>
  <c r="CP90" i="3" a="1"/>
  <c r="CP90" i="3" s="1"/>
  <c r="CP84" i="3" a="1"/>
  <c r="CP84" i="3" s="1"/>
  <c r="CP78" i="3" a="1"/>
  <c r="CP78" i="3" s="1"/>
  <c r="CP72" i="3" a="1"/>
  <c r="CP72" i="3" s="1"/>
  <c r="CI72" i="3" s="1" a="1"/>
  <c r="CI72" i="3" s="1"/>
  <c r="CP66" i="3" a="1"/>
  <c r="CP66" i="3" s="1"/>
  <c r="CI66" i="3" s="1" a="1"/>
  <c r="CI66" i="3" s="1"/>
  <c r="CP60" i="3" a="1"/>
  <c r="CP60" i="3" s="1"/>
  <c r="CI60" i="3" s="1" a="1"/>
  <c r="CI60" i="3" s="1"/>
  <c r="CP54" i="3" a="1"/>
  <c r="CP54" i="3" s="1"/>
  <c r="CI54" i="3" s="1" a="1"/>
  <c r="CI54" i="3" s="1"/>
  <c r="CP48" i="3" a="1"/>
  <c r="CP48" i="3" s="1"/>
  <c r="CI48" i="3" s="1" a="1"/>
  <c r="CI48" i="3" s="1"/>
  <c r="CP42" i="3" a="1"/>
  <c r="CP42" i="3" s="1"/>
  <c r="CI42" i="3" s="1" a="1"/>
  <c r="CI42" i="3" s="1"/>
  <c r="CP36" i="3" a="1"/>
  <c r="CP36" i="3" s="1"/>
  <c r="CI36" i="3" s="1" a="1"/>
  <c r="CI36" i="3" s="1"/>
  <c r="CP30" i="3" a="1"/>
  <c r="CP30" i="3" s="1"/>
  <c r="CI30" i="3" s="1" a="1"/>
  <c r="CI30" i="3" s="1"/>
  <c r="CP24" i="3" a="1"/>
  <c r="CP24" i="3" s="1"/>
  <c r="CI24" i="3" s="1" a="1"/>
  <c r="CI24" i="3" s="1"/>
  <c r="CP18" i="3" a="1"/>
  <c r="CP18" i="3" s="1"/>
  <c r="CP12" i="3" a="1"/>
  <c r="CP12" i="3" s="1"/>
  <c r="CI12" i="3" s="1" a="1"/>
  <c r="CI12" i="3" s="1"/>
  <c r="CP6" i="3" a="1"/>
  <c r="CP6" i="3" s="1"/>
  <c r="CP179" i="3" a="1"/>
  <c r="CP179" i="3" s="1"/>
  <c r="CI179" i="3" s="1" a="1"/>
  <c r="CI179" i="3" s="1"/>
  <c r="CP174" i="3" a="1"/>
  <c r="CP174" i="3" s="1"/>
  <c r="CI174" i="3" s="1" a="1"/>
  <c r="CI174" i="3" s="1"/>
  <c r="CP170" i="3" a="1"/>
  <c r="CP170" i="3" s="1"/>
  <c r="CI170" i="3" s="1" a="1"/>
  <c r="CI170" i="3" s="1"/>
  <c r="CP165" i="3" a="1"/>
  <c r="CP165" i="3" s="1"/>
  <c r="CI165" i="3" s="1" a="1"/>
  <c r="CI165" i="3" s="1"/>
  <c r="CP161" i="3" a="1"/>
  <c r="CP161" i="3" s="1"/>
  <c r="CI161" i="3" s="1" a="1"/>
  <c r="CI161" i="3" s="1"/>
  <c r="CP156" i="3" a="1"/>
  <c r="CP156" i="3" s="1"/>
  <c r="CP152" i="3" a="1"/>
  <c r="CP152" i="3" s="1"/>
  <c r="CI152" i="3" s="1" a="1"/>
  <c r="CI152" i="3" s="1"/>
  <c r="CP147" i="3" a="1"/>
  <c r="CP147" i="3" s="1"/>
  <c r="CI147" i="3" s="1" a="1"/>
  <c r="CI147" i="3" s="1"/>
  <c r="CP143" i="3" a="1"/>
  <c r="CP143" i="3" s="1"/>
  <c r="CI143" i="3" s="1" a="1"/>
  <c r="CI143" i="3" s="1"/>
  <c r="CP138" i="3" a="1"/>
  <c r="CP138" i="3" s="1"/>
  <c r="CP134" i="3" a="1"/>
  <c r="CP134" i="3" s="1"/>
  <c r="CI134" i="3" s="1" a="1"/>
  <c r="CI134" i="3" s="1"/>
  <c r="CP129" i="3" a="1"/>
  <c r="CP129" i="3" s="1"/>
  <c r="CI129" i="3" s="1" a="1"/>
  <c r="CI129" i="3" s="1"/>
  <c r="CP123" i="3" a="1"/>
  <c r="CP123" i="3" s="1"/>
  <c r="CI123" i="3" s="1" a="1"/>
  <c r="CI123" i="3" s="1"/>
  <c r="CP120" i="3" a="1"/>
  <c r="CP120" i="3" s="1"/>
  <c r="CI120" i="3" s="1" a="1"/>
  <c r="CI120" i="3" s="1"/>
  <c r="CP111" i="3" a="1"/>
  <c r="CP111" i="3" s="1"/>
  <c r="CI111" i="3" s="1" a="1"/>
  <c r="CI111" i="3" s="1"/>
  <c r="CP105" i="3" a="1"/>
  <c r="CP105" i="3" s="1"/>
  <c r="CI105" i="3" s="1" a="1"/>
  <c r="CI105" i="3" s="1"/>
  <c r="CP99" i="3" a="1"/>
  <c r="CP99" i="3" s="1"/>
  <c r="CI99" i="3" s="1" a="1"/>
  <c r="CI99" i="3" s="1"/>
  <c r="CP93" i="3" a="1"/>
  <c r="CP93" i="3" s="1"/>
  <c r="CI93" i="3" s="1" a="1"/>
  <c r="CI93" i="3" s="1"/>
  <c r="CP87" i="3" a="1"/>
  <c r="CP87" i="3" s="1"/>
  <c r="CI87" i="3" s="1" a="1"/>
  <c r="CI87" i="3" s="1"/>
  <c r="CP81" i="3" a="1"/>
  <c r="CP81" i="3" s="1"/>
  <c r="CI81" i="3" s="1" a="1"/>
  <c r="CI81" i="3" s="1"/>
  <c r="CP75" i="3" a="1"/>
  <c r="CP75" i="3" s="1"/>
  <c r="CI75" i="3" s="1" a="1"/>
  <c r="CI75" i="3" s="1"/>
  <c r="CP69" i="3" a="1"/>
  <c r="CP69" i="3" s="1"/>
  <c r="CI69" i="3" s="1" a="1"/>
  <c r="CI69" i="3" s="1"/>
  <c r="CP63" i="3" a="1"/>
  <c r="CP63" i="3" s="1"/>
  <c r="CI63" i="3" s="1" a="1"/>
  <c r="CI63" i="3" s="1"/>
  <c r="CP57" i="3" a="1"/>
  <c r="CP57" i="3" s="1"/>
  <c r="CI57" i="3" s="1" a="1"/>
  <c r="CI57" i="3" s="1"/>
  <c r="CP51" i="3" a="1"/>
  <c r="CP51" i="3" s="1"/>
  <c r="CP45" i="3" a="1"/>
  <c r="CP45" i="3" s="1"/>
  <c r="CI45" i="3" s="1" a="1"/>
  <c r="CI45" i="3" s="1"/>
  <c r="CP39" i="3" a="1"/>
  <c r="CP39" i="3" s="1"/>
  <c r="CP33" i="3" a="1"/>
  <c r="CP33" i="3" s="1"/>
  <c r="CI33" i="3" s="1" a="1"/>
  <c r="CI33" i="3" s="1"/>
  <c r="CP27" i="3" a="1"/>
  <c r="CP27" i="3" s="1"/>
  <c r="CI27" i="3" s="1" a="1"/>
  <c r="CI27" i="3" s="1"/>
  <c r="CP21" i="3" a="1"/>
  <c r="CP21" i="3" s="1"/>
  <c r="CI21" i="3" s="1" a="1"/>
  <c r="CI21" i="3" s="1"/>
  <c r="CP15" i="3" a="1"/>
  <c r="CP15" i="3" s="1"/>
  <c r="CP9" i="3" a="1"/>
  <c r="CP9" i="3" s="1"/>
  <c r="CP216" i="3" a="1"/>
  <c r="CP216" i="3" s="1"/>
  <c r="CI216" i="3" s="1" a="1"/>
  <c r="CI216" i="3" s="1"/>
  <c r="CP178" i="3" a="1"/>
  <c r="CP178" i="3" s="1"/>
  <c r="CI178" i="3" s="1" a="1"/>
  <c r="CI178" i="3" s="1"/>
  <c r="CP169" i="3" a="1"/>
  <c r="CP169" i="3" s="1"/>
  <c r="CI169" i="3" s="1" a="1"/>
  <c r="CI169" i="3" s="1"/>
  <c r="CP160" i="3" a="1"/>
  <c r="CP160" i="3" s="1"/>
  <c r="CI160" i="3" s="1" a="1"/>
  <c r="CI160" i="3" s="1"/>
  <c r="CP151" i="3" a="1"/>
  <c r="CP151" i="3" s="1"/>
  <c r="CI151" i="3" s="1" a="1"/>
  <c r="CI151" i="3" s="1"/>
  <c r="CP142" i="3" a="1"/>
  <c r="CP142" i="3" s="1"/>
  <c r="CP133" i="3" a="1"/>
  <c r="CP133" i="3" s="1"/>
  <c r="CI133" i="3" s="1" a="1"/>
  <c r="CI133" i="3" s="1"/>
  <c r="CP127" i="3" a="1"/>
  <c r="CP127" i="3" s="1"/>
  <c r="CI127" i="3" s="1" a="1"/>
  <c r="CI127" i="3" s="1"/>
  <c r="CP121" i="3" a="1"/>
  <c r="CP121" i="3" s="1"/>
  <c r="CP115" i="3" a="1"/>
  <c r="CP115" i="3" s="1"/>
  <c r="CP112" i="3" a="1"/>
  <c r="CP112" i="3" s="1"/>
  <c r="CP106" i="3" a="1"/>
  <c r="CP106" i="3" s="1"/>
  <c r="CI106" i="3" s="1" a="1"/>
  <c r="CI106" i="3" s="1"/>
  <c r="CP103" i="3" a="1"/>
  <c r="CP103" i="3" s="1"/>
  <c r="CI103" i="3" s="1" a="1"/>
  <c r="CI103" i="3" s="1"/>
  <c r="CP97" i="3" a="1"/>
  <c r="CP97" i="3" s="1"/>
  <c r="CI97" i="3" s="1" a="1"/>
  <c r="CI97" i="3" s="1"/>
  <c r="CP94" i="3" a="1"/>
  <c r="CP94" i="3" s="1"/>
  <c r="CP88" i="3" a="1"/>
  <c r="CP88" i="3" s="1"/>
  <c r="CI88" i="3" s="1" a="1"/>
  <c r="CI88" i="3" s="1"/>
  <c r="CP85" i="3" a="1"/>
  <c r="CP85" i="3" s="1"/>
  <c r="CI85" i="3" s="1" a="1"/>
  <c r="CI85" i="3" s="1"/>
  <c r="CP79" i="3" a="1"/>
  <c r="CP79" i="3" s="1"/>
  <c r="CP76" i="3" a="1"/>
  <c r="CP76" i="3" s="1"/>
  <c r="CP70" i="3" a="1"/>
  <c r="CP70" i="3" s="1"/>
  <c r="CP64" i="3" a="1"/>
  <c r="CP64" i="3" s="1"/>
  <c r="CI64" i="3" s="1" a="1"/>
  <c r="CI64" i="3" s="1"/>
  <c r="CP61" i="3" a="1"/>
  <c r="CP61" i="3" s="1"/>
  <c r="CP55" i="3" a="1"/>
  <c r="CP55" i="3" s="1"/>
  <c r="CP52" i="3" a="1"/>
  <c r="CP52" i="3" s="1"/>
  <c r="CI52" i="3" s="1" a="1"/>
  <c r="CI52" i="3" s="1"/>
  <c r="CP46" i="3" a="1"/>
  <c r="CP46" i="3" s="1"/>
  <c r="CP43" i="3" a="1"/>
  <c r="CP43" i="3" s="1"/>
  <c r="CI43" i="3" s="1" a="1"/>
  <c r="CI43" i="3" s="1"/>
  <c r="CP37" i="3" a="1"/>
  <c r="CP37" i="3" s="1"/>
  <c r="CP34" i="3" a="1"/>
  <c r="CP34" i="3" s="1"/>
  <c r="CI34" i="3" s="1" a="1"/>
  <c r="CI34" i="3" s="1"/>
  <c r="CP28" i="3" a="1"/>
  <c r="CP28" i="3" s="1"/>
  <c r="CI28" i="3" s="1" a="1"/>
  <c r="CI28" i="3" s="1"/>
  <c r="CP25" i="3" a="1"/>
  <c r="CP25" i="3" s="1"/>
  <c r="CP19" i="3" a="1"/>
  <c r="CP19" i="3" s="1"/>
  <c r="CI19" i="3" s="1" a="1"/>
  <c r="CI19" i="3" s="1"/>
  <c r="CP16" i="3" a="1"/>
  <c r="CP16" i="3" s="1"/>
  <c r="CP10" i="3" a="1"/>
  <c r="CP10" i="3" s="1"/>
  <c r="CP7" i="3" a="1"/>
  <c r="CP7" i="3" s="1"/>
  <c r="CI7" i="3" s="1" a="1"/>
  <c r="CI7" i="3" s="1"/>
  <c r="CI249" i="3" a="1"/>
  <c r="CI249" i="3" s="1"/>
  <c r="CI269" i="3" a="1"/>
  <c r="CI269" i="3" s="1"/>
  <c r="CI296" i="3" a="1"/>
  <c r="CI296" i="3" s="1"/>
  <c r="CI445" i="3" a="1"/>
  <c r="CI445" i="3" s="1"/>
  <c r="CI664" i="3" a="1"/>
  <c r="CI664" i="3" s="1"/>
  <c r="CI570" i="3" a="1"/>
  <c r="CI570" i="3" s="1"/>
  <c r="CI559" i="3" a="1"/>
  <c r="CI559" i="3" s="1"/>
  <c r="CI476" i="3" a="1"/>
  <c r="CI476" i="3" s="1"/>
  <c r="CI503" i="3" a="1"/>
  <c r="CI503" i="3" s="1"/>
  <c r="CI530" i="3" a="1"/>
  <c r="CI530" i="3" s="1"/>
  <c r="CI557" i="3" a="1"/>
  <c r="CI557" i="3" s="1"/>
  <c r="CI574" i="3" a="1"/>
  <c r="CI574" i="3" s="1"/>
  <c r="AC54" i="5" a="1"/>
  <c r="AC54" i="5" s="1"/>
  <c r="CI601" i="3" a="1"/>
  <c r="CI601" i="3" s="1"/>
  <c r="W54" i="5" s="1" a="1"/>
  <c r="W54" i="5" s="1"/>
  <c r="CI571" i="3" a="1"/>
  <c r="CI571" i="3" s="1"/>
  <c r="CI640" i="3" a="1"/>
  <c r="CI640" i="3" s="1"/>
  <c r="CI649" i="3" a="1"/>
  <c r="CI649" i="3" s="1"/>
  <c r="CI658" i="3" a="1"/>
  <c r="CI658" i="3" s="1"/>
  <c r="CI599" i="3" a="1"/>
  <c r="CI599" i="3" s="1"/>
  <c r="CI613" i="3" a="1"/>
  <c r="CI613" i="3" s="1"/>
  <c r="CI670" i="3" a="1"/>
  <c r="CI670" i="3" s="1"/>
  <c r="CI656" i="3" a="1"/>
  <c r="CI656" i="3" s="1"/>
  <c r="CI685" i="3" a="1"/>
  <c r="CI685" i="3" s="1"/>
  <c r="CI680" i="3" a="1"/>
  <c r="CI680" i="3" s="1"/>
  <c r="CI784" i="3" a="1"/>
  <c r="CI784" i="3" s="1"/>
  <c r="CI854" i="3" a="1"/>
  <c r="CI854" i="3" s="1"/>
  <c r="CI855" i="3" a="1"/>
  <c r="CI855" i="3" s="1"/>
  <c r="CI890" i="3" a="1"/>
  <c r="CI890" i="3" s="1"/>
  <c r="CI915" i="3" a="1"/>
  <c r="CI915" i="3" s="1"/>
  <c r="CI920" i="3" a="1"/>
  <c r="CI920" i="3" s="1"/>
  <c r="CI370" i="3" a="1"/>
  <c r="CI370" i="3" s="1"/>
  <c r="CI392" i="3" a="1"/>
  <c r="CI392" i="3" s="1"/>
  <c r="CI666" i="3" a="1"/>
  <c r="CI666" i="3" s="1"/>
  <c r="CI423" i="3" a="1"/>
  <c r="CI423" i="3" s="1"/>
  <c r="W70" i="5" s="1" a="1"/>
  <c r="W70" i="5" s="1"/>
  <c r="CI736" i="3" a="1"/>
  <c r="CI736" i="3" s="1"/>
  <c r="CI703" i="3" a="1"/>
  <c r="CI703" i="3" s="1"/>
  <c r="CI330" i="3" a="1"/>
  <c r="CI330" i="3" s="1"/>
  <c r="A15" i="5"/>
  <c r="A16" i="5" s="1"/>
  <c r="R22" i="2" l="1" a="1"/>
  <c r="AD38" i="5" a="1"/>
  <c r="AD38" i="5" s="1"/>
  <c r="AG38" i="5" s="1" a="1"/>
  <c r="CP925" i="3" a="1"/>
  <c r="CP925" i="3" s="1"/>
  <c r="CP926" i="3" a="1"/>
  <c r="CP926" i="3" s="1"/>
  <c r="CP927" i="3" a="1"/>
  <c r="CP927" i="3" s="1"/>
  <c r="CP928" i="3" a="1"/>
  <c r="CP928" i="3" s="1"/>
  <c r="X31" i="2" a="1"/>
  <c r="X31" i="2" s="1"/>
  <c r="U31" i="2" a="1"/>
  <c r="U31" i="2" s="1"/>
  <c r="Z31" i="2" a="1"/>
  <c r="Z31" i="2" s="1"/>
  <c r="W31" i="2" a="1"/>
  <c r="W31" i="2" s="1"/>
  <c r="Y31" i="2" a="1"/>
  <c r="Y31" i="2" s="1"/>
  <c r="V31" i="2" a="1"/>
  <c r="V31" i="2" s="1"/>
  <c r="AA24" i="2"/>
  <c r="Z25" i="2" a="1"/>
  <c r="Z25" i="2" s="1"/>
  <c r="Z26" i="2" a="1"/>
  <c r="Z26" i="2" s="1"/>
  <c r="Z27" i="2" a="1"/>
  <c r="Z27" i="2" s="1"/>
  <c r="Z28" i="2" a="1"/>
  <c r="Z28" i="2" s="1"/>
  <c r="Z29" i="2" a="1"/>
  <c r="Z29" i="2" s="1"/>
  <c r="Q37" i="6"/>
  <c r="X37" i="6" s="1"/>
  <c r="Q36" i="6"/>
  <c r="X36" i="6" s="1"/>
  <c r="Q33" i="6"/>
  <c r="X33" i="6" s="1"/>
  <c r="Q39" i="6"/>
  <c r="Q35" i="6"/>
  <c r="X35" i="6" s="1"/>
  <c r="Q34" i="6"/>
  <c r="X34" i="6" s="1"/>
  <c r="Q38" i="6"/>
  <c r="X38" i="6" s="1"/>
  <c r="V10" i="9"/>
  <c r="I28" i="7"/>
  <c r="O24" i="7"/>
  <c r="U7" i="9"/>
  <c r="K25" i="7"/>
  <c r="H10" i="9"/>
  <c r="R10" i="9"/>
  <c r="K28" i="7" s="1"/>
  <c r="N28" i="7" s="1"/>
  <c r="K10" i="9"/>
  <c r="B12" i="9"/>
  <c r="D11" i="9"/>
  <c r="G11" i="9"/>
  <c r="H29" i="7" s="1"/>
  <c r="N29" i="7" s="1"/>
  <c r="J11" i="9"/>
  <c r="I29" i="7" s="1"/>
  <c r="O29" i="7" s="1"/>
  <c r="E11" i="9"/>
  <c r="F29" i="7" s="1"/>
  <c r="M10" i="9"/>
  <c r="N10" i="9"/>
  <c r="AG58" i="5"/>
  <c r="AK58" i="5" s="1"/>
  <c r="AP58" i="5" s="1"/>
  <c r="AG38" i="5"/>
  <c r="AJ38" i="5" s="1"/>
  <c r="AG186" i="5"/>
  <c r="AJ186" i="5" s="1"/>
  <c r="AG51" i="5"/>
  <c r="AK51" i="5" s="1"/>
  <c r="AG70" i="5"/>
  <c r="AK70" i="5" s="1"/>
  <c r="AP70" i="5" s="1"/>
  <c r="AD61" i="5" a="1"/>
  <c r="AD61" i="5" s="1"/>
  <c r="AG61" i="5" s="1" a="1"/>
  <c r="CI55" i="3" a="1"/>
  <c r="CI55" i="3" s="1"/>
  <c r="W61" i="5" s="1" a="1"/>
  <c r="W61" i="5" s="1"/>
  <c r="AD185" i="5" a="1"/>
  <c r="AD185" i="5" s="1"/>
  <c r="CI15" i="3" a="1"/>
  <c r="CI15" i="3" s="1"/>
  <c r="W185" i="5" s="1" a="1"/>
  <c r="W185" i="5" s="1"/>
  <c r="AD193" i="5" a="1"/>
  <c r="AD193" i="5" s="1"/>
  <c r="CI51" i="3" a="1"/>
  <c r="CI51" i="3" s="1"/>
  <c r="W193" i="5" s="1" a="1"/>
  <c r="W193" i="5" s="1"/>
  <c r="CI113" i="3" a="1"/>
  <c r="CI113" i="3" s="1"/>
  <c r="AD188" i="5" a="1"/>
  <c r="AD188" i="5" s="1"/>
  <c r="CI167" i="3" a="1"/>
  <c r="CI167" i="3" s="1"/>
  <c r="W188" i="5" s="1" a="1"/>
  <c r="W188" i="5" s="1"/>
  <c r="AD50" i="5" a="1"/>
  <c r="AD50" i="5" s="1"/>
  <c r="CI107" i="3" a="1"/>
  <c r="CI107" i="3" s="1"/>
  <c r="W50" i="5" s="1" a="1"/>
  <c r="W50" i="5" s="1"/>
  <c r="AD11" i="5" a="1"/>
  <c r="AD11" i="5" s="1"/>
  <c r="CI141" i="3" a="1"/>
  <c r="CI141" i="3" s="1"/>
  <c r="W11" i="5" s="1" a="1"/>
  <c r="W11" i="5" s="1"/>
  <c r="CI538" i="3" a="1"/>
  <c r="CI538" i="3" s="1"/>
  <c r="AO51" i="5"/>
  <c r="K66" i="7" s="1"/>
  <c r="CI735" i="3" a="1"/>
  <c r="CI735" i="3" s="1"/>
  <c r="CI494" i="3" a="1"/>
  <c r="CI494" i="3" s="1"/>
  <c r="CI391" i="3" a="1"/>
  <c r="CI391" i="3" s="1"/>
  <c r="W60" i="5" s="1" a="1"/>
  <c r="W60" i="5" s="1"/>
  <c r="CI539" i="3" a="1"/>
  <c r="CI539" i="3" s="1"/>
  <c r="CI426" i="3" a="1"/>
  <c r="CI426" i="3" s="1"/>
  <c r="CI112" i="3" a="1"/>
  <c r="CI112" i="3" s="1"/>
  <c r="CI156" i="3" a="1"/>
  <c r="CI156" i="3" s="1"/>
  <c r="AD84" i="5" a="1"/>
  <c r="AD84" i="5" s="1"/>
  <c r="CI6" i="3" a="1"/>
  <c r="CI6" i="3" s="1"/>
  <c r="W84" i="5" s="1" a="1"/>
  <c r="W84" i="5" s="1"/>
  <c r="AD67" i="5" a="1"/>
  <c r="AD67" i="5" s="1"/>
  <c r="AG67" i="5" s="1" a="1"/>
  <c r="CI78" i="3" a="1"/>
  <c r="CI78" i="3" s="1"/>
  <c r="W67" i="5" s="1" a="1"/>
  <c r="W67" i="5" s="1"/>
  <c r="AD65" i="5" a="1"/>
  <c r="AD65" i="5" s="1"/>
  <c r="AG65" i="5" s="1" a="1"/>
  <c r="CI14" i="3" a="1"/>
  <c r="CI14" i="3" s="1"/>
  <c r="W65" i="5" s="1" a="1"/>
  <c r="W65" i="5" s="1"/>
  <c r="AD78" i="5" a="1"/>
  <c r="AD78" i="5" s="1"/>
  <c r="CI144" i="3" a="1"/>
  <c r="CI144" i="3" s="1"/>
  <c r="W78" i="5" s="1" a="1"/>
  <c r="W78" i="5" s="1"/>
  <c r="AD83" i="5" a="1"/>
  <c r="AD83" i="5" s="1"/>
  <c r="CI171" i="3" a="1"/>
  <c r="CI171" i="3" s="1"/>
  <c r="W83" i="5" s="1" a="1"/>
  <c r="W83" i="5" s="1"/>
  <c r="AD94" i="5" a="1"/>
  <c r="AD94" i="5" s="1"/>
  <c r="CI163" i="3" a="1"/>
  <c r="CI163" i="3" s="1"/>
  <c r="W94" i="5" s="1" a="1"/>
  <c r="W94" i="5" s="1"/>
  <c r="AD71" i="5" a="1"/>
  <c r="AD71" i="5" s="1"/>
  <c r="AG71" i="5" s="1" a="1"/>
  <c r="CI118" i="3" a="1"/>
  <c r="CI118" i="3" s="1"/>
  <c r="W71" i="5" s="1" a="1"/>
  <c r="W71" i="5" s="1"/>
  <c r="CI235" i="3" a="1"/>
  <c r="CI235" i="3" s="1"/>
  <c r="AD62" i="5" a="1"/>
  <c r="AD62" i="5" s="1"/>
  <c r="AG62" i="5" s="1" a="1"/>
  <c r="CI256" i="3" a="1"/>
  <c r="CI256" i="3" s="1"/>
  <c r="W62" i="5" s="1" a="1"/>
  <c r="W62" i="5" s="1"/>
  <c r="CI835" i="3" a="1"/>
  <c r="CI835" i="3" s="1"/>
  <c r="CI709" i="3" a="1"/>
  <c r="CI709" i="3" s="1"/>
  <c r="CI578" i="3" a="1"/>
  <c r="CI578" i="3" s="1"/>
  <c r="CI544" i="3" a="1"/>
  <c r="CI544" i="3" s="1"/>
  <c r="CI237" i="3" a="1"/>
  <c r="CI237" i="3" s="1"/>
  <c r="W58" i="5" s="1" a="1"/>
  <c r="W58" i="5" s="1"/>
  <c r="AD40" i="5" a="1"/>
  <c r="AD40" i="5" s="1"/>
  <c r="CI61" i="3" a="1"/>
  <c r="CI61" i="3" s="1"/>
  <c r="W40" i="5" s="1" a="1"/>
  <c r="W40" i="5" s="1"/>
  <c r="AD76" i="5" a="1"/>
  <c r="AD76" i="5" s="1"/>
  <c r="CI115" i="3" a="1"/>
  <c r="CI115" i="3" s="1"/>
  <c r="W76" i="5" s="1" a="1"/>
  <c r="W76" i="5" s="1"/>
  <c r="AG60" i="5"/>
  <c r="AK60" i="5" s="1"/>
  <c r="AP60" i="5" s="1"/>
  <c r="AD69" i="5" a="1"/>
  <c r="AD69" i="5" s="1"/>
  <c r="AG69" i="5" s="1" a="1"/>
  <c r="CI10" i="3" a="1"/>
  <c r="CI10" i="3" s="1"/>
  <c r="W69" i="5" s="1" a="1"/>
  <c r="W69" i="5" s="1"/>
  <c r="AD85" i="5" a="1"/>
  <c r="AD85" i="5" s="1"/>
  <c r="AG85" i="5" s="1" a="1"/>
  <c r="CI37" i="3" a="1"/>
  <c r="CI37" i="3" s="1"/>
  <c r="W85" i="5" s="1" a="1"/>
  <c r="W85" i="5" s="1"/>
  <c r="CI94" i="3" a="1"/>
  <c r="CI94" i="3" s="1"/>
  <c r="AD53" i="5" a="1"/>
  <c r="AD53" i="5" s="1"/>
  <c r="CI121" i="3" a="1"/>
  <c r="CI121" i="3" s="1"/>
  <c r="W53" i="5" s="1" a="1"/>
  <c r="W53" i="5" s="1"/>
  <c r="CI84" i="3" a="1"/>
  <c r="CI84" i="3" s="1"/>
  <c r="AD57" i="5" a="1"/>
  <c r="AD57" i="5" s="1"/>
  <c r="AG57" i="5" s="1" a="1"/>
  <c r="CI17" i="3" a="1"/>
  <c r="CI17" i="3" s="1"/>
  <c r="W57" i="5" s="1" a="1"/>
  <c r="W57" i="5" s="1"/>
  <c r="CI56" i="3" a="1"/>
  <c r="CI56" i="3" s="1"/>
  <c r="AD48" i="5" a="1"/>
  <c r="AD48" i="5" s="1"/>
  <c r="AG48" i="5" s="1" a="1"/>
  <c r="CI149" i="3" a="1"/>
  <c r="CI149" i="3" s="1"/>
  <c r="W48" i="5" s="1" a="1"/>
  <c r="W48" i="5" s="1"/>
  <c r="AD187" i="5" a="1"/>
  <c r="AD187" i="5" s="1"/>
  <c r="AG187" i="5" s="1" a="1"/>
  <c r="CI22" i="3" a="1"/>
  <c r="CI22" i="3" s="1"/>
  <c r="W187" i="5" s="1" a="1"/>
  <c r="W187" i="5" s="1"/>
  <c r="AD68" i="5" a="1"/>
  <c r="AD68" i="5" s="1"/>
  <c r="AG68" i="5" s="1" a="1"/>
  <c r="CI177" i="3" a="1"/>
  <c r="CI177" i="3" s="1"/>
  <c r="W68" i="5" s="1" a="1"/>
  <c r="W68" i="5" s="1"/>
  <c r="CI486" i="3" a="1"/>
  <c r="CI486" i="3" s="1"/>
  <c r="CI533" i="3" a="1"/>
  <c r="CI533" i="3" s="1"/>
  <c r="CI654" i="3" a="1"/>
  <c r="CI654" i="3" s="1"/>
  <c r="CI566" i="3" a="1"/>
  <c r="CI566" i="3" s="1"/>
  <c r="CI4" i="3" a="1"/>
  <c r="CI4" i="3" s="1"/>
  <c r="W38" i="5" s="1" a="1"/>
  <c r="W38" i="5" s="1"/>
  <c r="AL38" i="5" s="1"/>
  <c r="AO38" i="5" s="1"/>
  <c r="CI204" i="3" a="1"/>
  <c r="CI204" i="3" s="1"/>
  <c r="W186" i="5" s="1" a="1"/>
  <c r="W186" i="5" s="1"/>
  <c r="CI425" i="3" a="1"/>
  <c r="CI425" i="3" s="1"/>
  <c r="W16" i="5" s="1" a="1"/>
  <c r="W16" i="5" s="1"/>
  <c r="CI510" i="3" a="1"/>
  <c r="CI510" i="3" s="1"/>
  <c r="W190" i="5" s="1" a="1"/>
  <c r="W190" i="5" s="1"/>
  <c r="CI828" i="3" a="1"/>
  <c r="CI828" i="3" s="1"/>
  <c r="AD63" i="5" a="1"/>
  <c r="AD63" i="5" s="1"/>
  <c r="AG63" i="5" s="1" a="1"/>
  <c r="CI70" i="3" a="1"/>
  <c r="CI70" i="3" s="1"/>
  <c r="W63" i="5" s="1" a="1"/>
  <c r="W63" i="5" s="1"/>
  <c r="AD80" i="5" a="1"/>
  <c r="AD80" i="5" s="1"/>
  <c r="AG80" i="5" s="1" a="1"/>
  <c r="CI138" i="3" a="1"/>
  <c r="CI138" i="3" s="1"/>
  <c r="W80" i="5" s="1" a="1"/>
  <c r="W80" i="5" s="1"/>
  <c r="AD10" i="5" a="1"/>
  <c r="AD10" i="5" s="1"/>
  <c r="AG10" i="5" s="1" a="1"/>
  <c r="CI18" i="3" a="1"/>
  <c r="CI18" i="3" s="1"/>
  <c r="W10" i="5" s="1" a="1"/>
  <c r="W10" i="5" s="1"/>
  <c r="AD55" i="5" a="1"/>
  <c r="AD55" i="5" s="1"/>
  <c r="CI90" i="3" a="1"/>
  <c r="CI90" i="3" s="1"/>
  <c r="W55" i="5" s="1" a="1"/>
  <c r="W55" i="5" s="1"/>
  <c r="AD73" i="5" a="1"/>
  <c r="AD73" i="5" s="1"/>
  <c r="AG73" i="5" s="1" a="1"/>
  <c r="CI38" i="3" a="1"/>
  <c r="CI38" i="3" s="1"/>
  <c r="W73" i="5" s="1" a="1"/>
  <c r="W73" i="5" s="1"/>
  <c r="AD189" i="5" a="1"/>
  <c r="AD189" i="5" s="1"/>
  <c r="AG189" i="5" s="1" a="1"/>
  <c r="CI125" i="3" a="1"/>
  <c r="CI125" i="3" s="1"/>
  <c r="AD93" i="5" a="1"/>
  <c r="AD93" i="5" s="1"/>
  <c r="CI128" i="3" a="1"/>
  <c r="CI128" i="3" s="1"/>
  <c r="W93" i="5" s="1" a="1"/>
  <c r="W93" i="5" s="1"/>
  <c r="AD56" i="5" a="1"/>
  <c r="AD56" i="5" s="1"/>
  <c r="CI130" i="3" a="1"/>
  <c r="CI130" i="3" s="1"/>
  <c r="W56" i="5" s="1" a="1"/>
  <c r="W56" i="5" s="1"/>
  <c r="AD59" i="5" a="1"/>
  <c r="AD59" i="5" s="1"/>
  <c r="AG59" i="5" s="1" a="1"/>
  <c r="CI273" i="3" a="1"/>
  <c r="CI273" i="3" s="1"/>
  <c r="W59" i="5" s="1" a="1"/>
  <c r="W59" i="5" s="1"/>
  <c r="CI205" i="3" a="1"/>
  <c r="CI205" i="3" s="1"/>
  <c r="CI726" i="3" a="1"/>
  <c r="CI726" i="3" s="1"/>
  <c r="CI643" i="3" a="1"/>
  <c r="CI643" i="3" s="1"/>
  <c r="CI564" i="3" a="1"/>
  <c r="CI564" i="3" s="1"/>
  <c r="W51" i="5" s="1" a="1"/>
  <c r="W51" i="5" s="1"/>
  <c r="AG16" i="5" a="1"/>
  <c r="AO16" i="5"/>
  <c r="K56" i="7" s="1"/>
  <c r="CI830" i="3" a="1"/>
  <c r="CI830" i="3" s="1"/>
  <c r="CI413" i="3" a="1"/>
  <c r="CI413" i="3" s="1"/>
  <c r="W74" i="5" s="1" a="1"/>
  <c r="W74" i="5" s="1"/>
  <c r="AD77" i="5" a="1"/>
  <c r="AD77" i="5" s="1"/>
  <c r="AG77" i="5" s="1" a="1"/>
  <c r="CI16" i="3" a="1"/>
  <c r="CI16" i="3" s="1"/>
  <c r="W77" i="5" s="1" a="1"/>
  <c r="W77" i="5" s="1"/>
  <c r="AK190" i="5"/>
  <c r="AO54" i="5"/>
  <c r="K69" i="7" s="1"/>
  <c r="AG54" i="5" a="1"/>
  <c r="CI46" i="3" a="1"/>
  <c r="CI46" i="3" s="1"/>
  <c r="AD75" i="5" a="1"/>
  <c r="AD75" i="5" s="1"/>
  <c r="CI76" i="3" a="1"/>
  <c r="CI76" i="3" s="1"/>
  <c r="W75" i="5" s="1" a="1"/>
  <c r="W75" i="5" s="1"/>
  <c r="AD39" i="5" a="1"/>
  <c r="AD39" i="5" s="1"/>
  <c r="CI39" i="3" a="1"/>
  <c r="CI39" i="3" s="1"/>
  <c r="W39" i="5" s="1" a="1"/>
  <c r="W39" i="5" s="1"/>
  <c r="AD36" i="5" a="1"/>
  <c r="AD36" i="5" s="1"/>
  <c r="AG36" i="5" s="1" a="1"/>
  <c r="CI96" i="3" a="1"/>
  <c r="CI96" i="3" s="1"/>
  <c r="W36" i="5" s="1" a="1"/>
  <c r="W36" i="5" s="1"/>
  <c r="AL36" i="5" s="1"/>
  <c r="AD79" i="5" a="1"/>
  <c r="AD79" i="5" s="1"/>
  <c r="CI23" i="3" a="1"/>
  <c r="CI23" i="3" s="1"/>
  <c r="W79" i="5" s="1" a="1"/>
  <c r="W79" i="5" s="1"/>
  <c r="AD47" i="5" a="1"/>
  <c r="AD47" i="5" s="1"/>
  <c r="CI131" i="3" a="1"/>
  <c r="CI131" i="3" s="1"/>
  <c r="W47" i="5" s="1" a="1"/>
  <c r="W47" i="5" s="1"/>
  <c r="AD49" i="5" a="1"/>
  <c r="AD49" i="5" s="1"/>
  <c r="CI40" i="3" a="1"/>
  <c r="CI40" i="3" s="1"/>
  <c r="W49" i="5" s="1" a="1"/>
  <c r="W49" i="5" s="1"/>
  <c r="CI91" i="3" a="1"/>
  <c r="CI91" i="3" s="1"/>
  <c r="AD192" i="5" a="1"/>
  <c r="AD192" i="5" s="1"/>
  <c r="AG192" i="5" s="1" a="1"/>
  <c r="CI347" i="3" a="1"/>
  <c r="CI347" i="3" s="1"/>
  <c r="W192" i="5" s="1" a="1"/>
  <c r="W192" i="5" s="1"/>
  <c r="CI624" i="3" a="1"/>
  <c r="CI624" i="3" s="1"/>
  <c r="CI504" i="3" a="1"/>
  <c r="CI504" i="3" s="1"/>
  <c r="CI369" i="3" a="1"/>
  <c r="CI369" i="3" s="1"/>
  <c r="AO74" i="5"/>
  <c r="K89" i="7" s="1"/>
  <c r="AG74" i="5" a="1"/>
  <c r="CI25" i="3" a="1"/>
  <c r="CI25" i="3" s="1"/>
  <c r="AD64" i="5" a="1"/>
  <c r="AD64" i="5" s="1"/>
  <c r="AG64" i="5" s="1" a="1"/>
  <c r="CI79" i="3" a="1"/>
  <c r="CI79" i="3" s="1"/>
  <c r="W64" i="5" s="1" a="1"/>
  <c r="W64" i="5" s="1"/>
  <c r="AD66" i="5" a="1"/>
  <c r="AD66" i="5" s="1"/>
  <c r="AG66" i="5" s="1" a="1"/>
  <c r="CI142" i="3" a="1"/>
  <c r="CI142" i="3" s="1"/>
  <c r="W66" i="5" s="1" a="1"/>
  <c r="W66" i="5" s="1"/>
  <c r="CI9" i="3" a="1"/>
  <c r="CI9" i="3" s="1"/>
  <c r="AD81" i="5" a="1"/>
  <c r="AD81" i="5" s="1"/>
  <c r="AG81" i="5" s="1" a="1"/>
  <c r="CI8" i="3" a="1"/>
  <c r="CI8" i="3" s="1"/>
  <c r="W81" i="5" s="1" a="1"/>
  <c r="W81" i="5" s="1"/>
  <c r="CI162" i="3" a="1"/>
  <c r="CI162" i="3" s="1"/>
  <c r="AD37" i="5" a="1"/>
  <c r="AD37" i="5" s="1"/>
  <c r="CI49" i="3" a="1"/>
  <c r="CI49" i="3" s="1"/>
  <c r="W37" i="5" s="1" a="1"/>
  <c r="W37" i="5" s="1"/>
  <c r="CI100" i="3" a="1"/>
  <c r="CI100" i="3" s="1"/>
  <c r="AD72" i="5" a="1"/>
  <c r="AD72" i="5" s="1"/>
  <c r="CI193" i="3" a="1"/>
  <c r="CI193" i="3" s="1"/>
  <c r="W72" i="5" s="1" a="1"/>
  <c r="W72" i="5" s="1"/>
  <c r="CI329" i="3" a="1"/>
  <c r="CI329" i="3" s="1"/>
  <c r="AD52" i="5" a="1"/>
  <c r="AD52" i="5" s="1"/>
  <c r="CI526" i="3" a="1"/>
  <c r="CI526" i="3" s="1"/>
  <c r="W52" i="5" s="1" a="1"/>
  <c r="W52" i="5" s="1"/>
  <c r="CI506" i="3" a="1"/>
  <c r="CI506" i="3" s="1"/>
  <c r="CI774" i="3" a="1"/>
  <c r="CI774" i="3" s="1"/>
  <c r="CI734" i="3" a="1"/>
  <c r="CI734" i="3" s="1"/>
  <c r="CI827" i="3" a="1"/>
  <c r="CI827" i="3" s="1"/>
  <c r="CI817" i="3" a="1"/>
  <c r="CI817" i="3" s="1"/>
  <c r="A17" i="5"/>
  <c r="R22" i="2" l="1"/>
  <c r="R28" i="2" s="1"/>
  <c r="AA25" i="2" a="1"/>
  <c r="AA25" i="2" s="1"/>
  <c r="AA26" i="2" a="1"/>
  <c r="AA26" i="2" s="1"/>
  <c r="AB24" i="2"/>
  <c r="AA27" i="2" a="1"/>
  <c r="AA27" i="2" s="1"/>
  <c r="AA28" i="2" a="1"/>
  <c r="AA28" i="2" s="1"/>
  <c r="AA29" i="2" a="1"/>
  <c r="AA29" i="2" s="1"/>
  <c r="AA30" i="2" a="1"/>
  <c r="AA30" i="2" s="1"/>
  <c r="AG10" i="5"/>
  <c r="AK10" i="5" s="1"/>
  <c r="N69" i="7"/>
  <c r="N89" i="7"/>
  <c r="AS58" i="5"/>
  <c r="L73" i="7"/>
  <c r="O73" i="7" s="1"/>
  <c r="AS60" i="5"/>
  <c r="L75" i="7"/>
  <c r="O75" i="7" s="1"/>
  <c r="AS70" i="5"/>
  <c r="L85" i="7"/>
  <c r="O85" i="7" s="1"/>
  <c r="N66" i="7"/>
  <c r="AR38" i="5"/>
  <c r="K59" i="7"/>
  <c r="N56" i="7"/>
  <c r="N11" i="9"/>
  <c r="D29" i="7"/>
  <c r="N25" i="7"/>
  <c r="O28" i="7"/>
  <c r="AJ51" i="5"/>
  <c r="K11" i="9"/>
  <c r="V11" i="9"/>
  <c r="U10" i="9"/>
  <c r="H11" i="9"/>
  <c r="U11" i="9"/>
  <c r="B13" i="9"/>
  <c r="E12" i="9"/>
  <c r="F30" i="7" s="1"/>
  <c r="G12" i="9"/>
  <c r="J12" i="9"/>
  <c r="I30" i="7" s="1"/>
  <c r="D12" i="9"/>
  <c r="AK186" i="5"/>
  <c r="AJ58" i="5"/>
  <c r="AO58" i="5" s="1"/>
  <c r="AG81" i="5"/>
  <c r="AK81" i="5" s="1"/>
  <c r="AP81" i="5" s="1"/>
  <c r="AG77" i="5"/>
  <c r="AJ77" i="5" s="1"/>
  <c r="AO77" i="5" s="1"/>
  <c r="AG59" i="5"/>
  <c r="AK59" i="5" s="1"/>
  <c r="AP59" i="5" s="1"/>
  <c r="AG189" i="5"/>
  <c r="AJ189" i="5" s="1"/>
  <c r="AG68" i="5"/>
  <c r="AK68" i="5" s="1"/>
  <c r="AP68" i="5" s="1"/>
  <c r="AG53" i="5" a="1"/>
  <c r="AO53" i="5"/>
  <c r="K68" i="7" s="1"/>
  <c r="AG69" i="5"/>
  <c r="AK69" i="5" s="1"/>
  <c r="AP69" i="5" s="1"/>
  <c r="AO40" i="5"/>
  <c r="K61" i="7" s="1"/>
  <c r="AG40" i="5" a="1"/>
  <c r="AG74" i="5"/>
  <c r="AK74" i="5" s="1"/>
  <c r="AG52" i="5" a="1"/>
  <c r="AO52" i="5"/>
  <c r="K67" i="7" s="1"/>
  <c r="AO49" i="5"/>
  <c r="K64" i="7" s="1"/>
  <c r="AG49" i="5" a="1"/>
  <c r="AG36" i="5"/>
  <c r="AJ36" i="5" s="1"/>
  <c r="AO36" i="5" s="1"/>
  <c r="AJ60" i="5"/>
  <c r="AO60" i="5" s="1"/>
  <c r="AG62" i="5"/>
  <c r="AK62" i="5" s="1"/>
  <c r="AP62" i="5" s="1"/>
  <c r="AG94" i="5" a="1"/>
  <c r="AO94" i="5"/>
  <c r="K101" i="7" s="1"/>
  <c r="AG65" i="5"/>
  <c r="AJ65" i="5" s="1"/>
  <c r="AO65" i="5" s="1"/>
  <c r="AG11" i="5" a="1"/>
  <c r="AO11" i="5"/>
  <c r="K55" i="7" s="1"/>
  <c r="AG61" i="5"/>
  <c r="AK61" i="5" s="1"/>
  <c r="AP61" i="5" s="1"/>
  <c r="AG64" i="5"/>
  <c r="AK64" i="5" s="1"/>
  <c r="AP64" i="5" s="1"/>
  <c r="AO37" i="5"/>
  <c r="K58" i="7" s="1"/>
  <c r="AG37" i="5" a="1"/>
  <c r="Y23" i="6" a="1"/>
  <c r="Y23" i="6" s="1"/>
  <c r="AG54" i="5"/>
  <c r="Y22" i="6" s="1" a="1"/>
  <c r="Y22" i="6" s="1"/>
  <c r="K71" i="7"/>
  <c r="AG73" i="5"/>
  <c r="AJ73" i="5" s="1"/>
  <c r="AO73" i="5" s="1"/>
  <c r="AG80" i="5"/>
  <c r="AJ80" i="5" s="1"/>
  <c r="AO80" i="5" s="1"/>
  <c r="AG187" i="5"/>
  <c r="AJ187" i="5" s="1"/>
  <c r="AG57" i="5"/>
  <c r="AJ57" i="5" s="1"/>
  <c r="AO57" i="5" s="1"/>
  <c r="AJ70" i="5"/>
  <c r="AO70" i="5" s="1"/>
  <c r="AK38" i="5"/>
  <c r="AP38" i="5" s="1"/>
  <c r="AG192" i="5"/>
  <c r="AK192" i="5" s="1"/>
  <c r="AO47" i="5"/>
  <c r="K62" i="7" s="1"/>
  <c r="AG47" i="5" a="1"/>
  <c r="AO39" i="5"/>
  <c r="K60" i="7" s="1"/>
  <c r="AG39" i="5" a="1"/>
  <c r="AP54" i="5"/>
  <c r="L69" i="7" s="1"/>
  <c r="O69" i="7" s="1"/>
  <c r="D10" i="6" a="1"/>
  <c r="D10" i="6" s="1"/>
  <c r="AR54" i="5"/>
  <c r="AR16" i="5"/>
  <c r="AP16" i="5"/>
  <c r="AO83" i="5"/>
  <c r="K97" i="7" s="1"/>
  <c r="AG67" i="5"/>
  <c r="AK67" i="5" s="1"/>
  <c r="AP67" i="5" s="1"/>
  <c r="AR51" i="5"/>
  <c r="AP51" i="5"/>
  <c r="AG50" i="5" a="1"/>
  <c r="AO50" i="5"/>
  <c r="K65" i="7" s="1"/>
  <c r="AO193" i="5"/>
  <c r="K109" i="7" s="1"/>
  <c r="AG193" i="5" a="1"/>
  <c r="AK72" i="5"/>
  <c r="AP72" i="5" s="1"/>
  <c r="AG66" i="5"/>
  <c r="AJ66" i="5" s="1"/>
  <c r="AO66" i="5" s="1"/>
  <c r="AR74" i="5"/>
  <c r="AP74" i="5"/>
  <c r="AG16" i="5"/>
  <c r="AJ16" i="5" s="1"/>
  <c r="AG93" i="5" a="1"/>
  <c r="AO93" i="5"/>
  <c r="K100" i="7" s="1"/>
  <c r="AG55" i="5" a="1"/>
  <c r="AO55" i="5"/>
  <c r="K70" i="7" s="1"/>
  <c r="AG63" i="5"/>
  <c r="AK63" i="5" s="1"/>
  <c r="AP63" i="5" s="1"/>
  <c r="AG48" i="5"/>
  <c r="AK48" i="5" s="1"/>
  <c r="AP48" i="5" s="1"/>
  <c r="AG85" i="5"/>
  <c r="AK85" i="5" s="1"/>
  <c r="AP85" i="5" s="1"/>
  <c r="AO76" i="5"/>
  <c r="K91" i="7" s="1"/>
  <c r="AG76" i="5" a="1"/>
  <c r="AO79" i="5"/>
  <c r="K94" i="7" s="1"/>
  <c r="AG79" i="5" a="1"/>
  <c r="AO75" i="5"/>
  <c r="K90" i="7" s="1"/>
  <c r="AG75" i="5" a="1"/>
  <c r="AG71" i="5"/>
  <c r="AK71" i="5" s="1"/>
  <c r="AP71" i="5" s="1"/>
  <c r="AO78" i="5"/>
  <c r="K93" i="7" s="1"/>
  <c r="AG78" i="5" a="1"/>
  <c r="AG84" i="5" a="1"/>
  <c r="AO84" i="5"/>
  <c r="K98" i="7" s="1"/>
  <c r="AG188" i="5" a="1"/>
  <c r="AO188" i="5"/>
  <c r="K105" i="7" s="1"/>
  <c r="K102" i="7"/>
  <c r="A18" i="5"/>
  <c r="R27" i="2" l="1"/>
  <c r="R26" i="2"/>
  <c r="R30" i="2"/>
  <c r="R31" i="2"/>
  <c r="R25" i="2"/>
  <c r="R29" i="2"/>
  <c r="R32" i="2"/>
  <c r="AB25" i="2" a="1"/>
  <c r="AB25" i="2" s="1"/>
  <c r="AB26" i="2" a="1"/>
  <c r="AB26" i="2" s="1"/>
  <c r="AC24" i="2"/>
  <c r="AB27" i="2" a="1"/>
  <c r="AB27" i="2" s="1"/>
  <c r="AB28" i="2" a="1"/>
  <c r="AB28" i="2" s="1"/>
  <c r="AB29" i="2" a="1"/>
  <c r="AB29" i="2" s="1"/>
  <c r="AB30" i="2" a="1"/>
  <c r="AB30" i="2" s="1"/>
  <c r="AA31" i="2"/>
  <c r="AJ10" i="5"/>
  <c r="AK65" i="5"/>
  <c r="AP65" i="5" s="1"/>
  <c r="Q69" i="7"/>
  <c r="AS71" i="5"/>
  <c r="L86" i="7"/>
  <c r="O86" i="7" s="1"/>
  <c r="N100" i="7"/>
  <c r="AS72" i="5"/>
  <c r="L87" i="7"/>
  <c r="O87" i="7" s="1"/>
  <c r="AR80" i="5"/>
  <c r="K95" i="7"/>
  <c r="N65" i="7"/>
  <c r="AR70" i="5"/>
  <c r="K85" i="7"/>
  <c r="AS61" i="5"/>
  <c r="L76" i="7"/>
  <c r="O76" i="7" s="1"/>
  <c r="N67" i="7"/>
  <c r="AR77" i="5"/>
  <c r="K92" i="7"/>
  <c r="N102" i="7"/>
  <c r="N94" i="7"/>
  <c r="N60" i="7"/>
  <c r="N55" i="7"/>
  <c r="AS62" i="5"/>
  <c r="L77" i="7"/>
  <c r="O77" i="7" s="1"/>
  <c r="AS81" i="5"/>
  <c r="L96" i="7"/>
  <c r="O96" i="7" s="1"/>
  <c r="N105" i="7"/>
  <c r="AJ71" i="5"/>
  <c r="AO71" i="5" s="1"/>
  <c r="AR66" i="5"/>
  <c r="K81" i="7"/>
  <c r="AS51" i="5"/>
  <c r="L66" i="7"/>
  <c r="AR60" i="5"/>
  <c r="K75" i="7"/>
  <c r="AJ68" i="5"/>
  <c r="AO68" i="5" s="1"/>
  <c r="AR58" i="5"/>
  <c r="K73" i="7"/>
  <c r="N62" i="7"/>
  <c r="N98" i="7"/>
  <c r="AS85" i="5"/>
  <c r="L99" i="7"/>
  <c r="O99" i="7" s="1"/>
  <c r="AS67" i="5"/>
  <c r="L82" i="7"/>
  <c r="O82" i="7" s="1"/>
  <c r="AR73" i="5"/>
  <c r="K88" i="7"/>
  <c r="N58" i="7"/>
  <c r="AR65" i="5"/>
  <c r="K80" i="7"/>
  <c r="N61" i="7"/>
  <c r="N90" i="7"/>
  <c r="AS48" i="5"/>
  <c r="L63" i="7"/>
  <c r="O63" i="7" s="1"/>
  <c r="N109" i="7"/>
  <c r="N97" i="7"/>
  <c r="AS38" i="5"/>
  <c r="L59" i="7"/>
  <c r="O59" i="7" s="1"/>
  <c r="N71" i="7"/>
  <c r="AS64" i="5"/>
  <c r="L79" i="7"/>
  <c r="O79" i="7" s="1"/>
  <c r="N101" i="7"/>
  <c r="N64" i="7"/>
  <c r="AS69" i="5"/>
  <c r="L84" i="7"/>
  <c r="O84" i="7" s="1"/>
  <c r="AS59" i="5"/>
  <c r="L74" i="7"/>
  <c r="O74" i="7" s="1"/>
  <c r="N59" i="7"/>
  <c r="N91" i="7"/>
  <c r="AS65" i="5"/>
  <c r="L80" i="7"/>
  <c r="O80" i="7" s="1"/>
  <c r="AR36" i="5"/>
  <c r="K57" i="7"/>
  <c r="AS68" i="5"/>
  <c r="L83" i="7"/>
  <c r="O83" i="7" s="1"/>
  <c r="AS63" i="5"/>
  <c r="L78" i="7"/>
  <c r="O78" i="7" s="1"/>
  <c r="AS74" i="5"/>
  <c r="L89" i="7"/>
  <c r="N68" i="7"/>
  <c r="H30" i="7"/>
  <c r="R12" i="9"/>
  <c r="K30" i="7" s="1"/>
  <c r="N93" i="7"/>
  <c r="N70" i="7"/>
  <c r="AS16" i="5"/>
  <c r="L56" i="7"/>
  <c r="AR57" i="5"/>
  <c r="K72" i="7"/>
  <c r="N12" i="9"/>
  <c r="D30" i="7"/>
  <c r="AJ69" i="5"/>
  <c r="AO69" i="5" s="1"/>
  <c r="AK189" i="5"/>
  <c r="H12" i="9"/>
  <c r="U12" i="9"/>
  <c r="L30" i="7"/>
  <c r="B14" i="9"/>
  <c r="J13" i="9"/>
  <c r="E13" i="9"/>
  <c r="F31" i="7" s="1"/>
  <c r="D13" i="9"/>
  <c r="G13" i="9"/>
  <c r="H31" i="7" s="1"/>
  <c r="N31" i="7" s="1"/>
  <c r="K12" i="9"/>
  <c r="AJ59" i="5"/>
  <c r="AO59" i="5" s="1"/>
  <c r="AJ72" i="5"/>
  <c r="AO72" i="5" s="1"/>
  <c r="AJ63" i="5"/>
  <c r="AO63" i="5" s="1"/>
  <c r="AK16" i="5"/>
  <c r="AJ192" i="5"/>
  <c r="AJ64" i="5"/>
  <c r="AO64" i="5" s="1"/>
  <c r="AJ81" i="5"/>
  <c r="AO81" i="5" s="1"/>
  <c r="AR185" i="5"/>
  <c r="AR79" i="5"/>
  <c r="AP79" i="5"/>
  <c r="AG39" i="5"/>
  <c r="AJ39" i="5" s="1"/>
  <c r="AG11" i="5"/>
  <c r="AJ11" i="5" s="1"/>
  <c r="AP52" i="5"/>
  <c r="AR52" i="5"/>
  <c r="AR39" i="5"/>
  <c r="AP39" i="5"/>
  <c r="AG52" i="5"/>
  <c r="AJ52" i="5" s="1"/>
  <c r="AP84" i="5"/>
  <c r="AR84" i="5"/>
  <c r="AG75" i="5"/>
  <c r="AK75" i="5" s="1"/>
  <c r="AJ85" i="5"/>
  <c r="AO85" i="5" s="1"/>
  <c r="AP55" i="5"/>
  <c r="AR55" i="5"/>
  <c r="AG193" i="5"/>
  <c r="AK193" i="5" s="1"/>
  <c r="AJ67" i="5"/>
  <c r="AO67" i="5" s="1"/>
  <c r="AR47" i="5"/>
  <c r="AP47" i="5"/>
  <c r="AK57" i="5"/>
  <c r="AP57" i="5" s="1"/>
  <c r="AK73" i="5"/>
  <c r="AP73" i="5" s="1"/>
  <c r="AK54" i="5"/>
  <c r="AJ61" i="5"/>
  <c r="AO61" i="5" s="1"/>
  <c r="AP94" i="5"/>
  <c r="AR94" i="5"/>
  <c r="AG53" i="5"/>
  <c r="AJ53" i="5" s="1"/>
  <c r="AG50" i="5"/>
  <c r="AJ50" i="5" s="1"/>
  <c r="D11" i="6"/>
  <c r="AA39" i="6"/>
  <c r="AG94" i="5"/>
  <c r="AK94" i="5" s="1"/>
  <c r="AG40" i="5"/>
  <c r="AK40" i="5" s="1"/>
  <c r="AK77" i="5"/>
  <c r="AP77" i="5" s="1"/>
  <c r="AR78" i="5"/>
  <c r="AP78" i="5"/>
  <c r="AG84" i="5"/>
  <c r="AK84" i="5" s="1"/>
  <c r="AR75" i="5"/>
  <c r="AP75" i="5"/>
  <c r="AG55" i="5"/>
  <c r="AK55" i="5" s="1"/>
  <c r="AP193" i="5"/>
  <c r="AR193" i="5"/>
  <c r="Y40" i="6"/>
  <c r="Y36" i="6"/>
  <c r="Y33" i="6"/>
  <c r="Y35" i="6"/>
  <c r="Y37" i="6"/>
  <c r="Y38" i="6"/>
  <c r="Y39" i="6"/>
  <c r="AG49" i="5"/>
  <c r="AK49" i="5" s="1"/>
  <c r="AK185" i="5"/>
  <c r="AG78" i="5"/>
  <c r="AK78" i="5" s="1"/>
  <c r="AG79" i="5"/>
  <c r="AJ79" i="5" s="1"/>
  <c r="AJ48" i="5"/>
  <c r="AO48" i="5" s="1"/>
  <c r="AR93" i="5"/>
  <c r="AP93" i="5"/>
  <c r="AK66" i="5"/>
  <c r="AP66" i="5" s="1"/>
  <c r="AP50" i="5"/>
  <c r="AR50" i="5"/>
  <c r="AR83" i="5"/>
  <c r="AP83" i="5"/>
  <c r="AS54" i="5"/>
  <c r="H10" i="6" a="1"/>
  <c r="H10" i="6" s="1"/>
  <c r="AK187" i="5"/>
  <c r="AR56" i="5"/>
  <c r="AG37" i="5"/>
  <c r="AJ37" i="5" s="1"/>
  <c r="AR11" i="5"/>
  <c r="AP11" i="5"/>
  <c r="AJ62" i="5"/>
  <c r="AO62" i="5" s="1"/>
  <c r="AR49" i="5"/>
  <c r="AP49" i="5"/>
  <c r="AP40" i="5"/>
  <c r="AR40" i="5"/>
  <c r="AG76" i="5"/>
  <c r="AK76" i="5" s="1"/>
  <c r="AG93" i="5"/>
  <c r="AK93" i="5" s="1"/>
  <c r="AJ83" i="5"/>
  <c r="AJ56" i="5"/>
  <c r="AP37" i="5"/>
  <c r="AR37" i="5"/>
  <c r="AR188" i="5"/>
  <c r="AP188" i="5"/>
  <c r="Y34" i="6"/>
  <c r="AG188" i="5"/>
  <c r="AK188" i="5" s="1"/>
  <c r="AR76" i="5"/>
  <c r="AP76" i="5"/>
  <c r="AG47" i="5"/>
  <c r="AK47" i="5" s="1"/>
  <c r="AK80" i="5"/>
  <c r="AP80" i="5" s="1"/>
  <c r="AJ54" i="5"/>
  <c r="AK36" i="5"/>
  <c r="AP36" i="5" s="1"/>
  <c r="AJ74" i="5"/>
  <c r="AP53" i="5"/>
  <c r="AR53" i="5"/>
  <c r="A19" i="5"/>
  <c r="A20" i="5" s="1"/>
  <c r="A21" i="5" s="1"/>
  <c r="T37" i="2" l="1"/>
  <c r="S32" i="2"/>
  <c r="S37" i="2"/>
  <c r="S31" i="2"/>
  <c r="AD24" i="2"/>
  <c r="AC25" i="2" a="1"/>
  <c r="AC25" i="2" s="1"/>
  <c r="AC26" i="2" a="1"/>
  <c r="AC26" i="2" s="1"/>
  <c r="AC27" i="2" a="1"/>
  <c r="AC27" i="2" s="1"/>
  <c r="AC28" i="2" a="1"/>
  <c r="AC28" i="2" s="1"/>
  <c r="AC29" i="2" a="1"/>
  <c r="AC29" i="2" s="1"/>
  <c r="AC30" i="2" a="1"/>
  <c r="AC30" i="2" s="1"/>
  <c r="AB31" i="2"/>
  <c r="Q59" i="7"/>
  <c r="AJ94" i="5"/>
  <c r="AS36" i="5"/>
  <c r="L57" i="7"/>
  <c r="O57" i="7" s="1"/>
  <c r="AS49" i="5"/>
  <c r="L64" i="7"/>
  <c r="AS78" i="5"/>
  <c r="L93" i="7"/>
  <c r="AS188" i="5"/>
  <c r="L105" i="7"/>
  <c r="AR62" i="5"/>
  <c r="K77" i="7"/>
  <c r="AS11" i="5"/>
  <c r="L55" i="7"/>
  <c r="AS66" i="5"/>
  <c r="L81" i="7"/>
  <c r="O81" i="7" s="1"/>
  <c r="AS75" i="5"/>
  <c r="L90" i="7"/>
  <c r="AS57" i="5"/>
  <c r="L72" i="7"/>
  <c r="O72" i="7" s="1"/>
  <c r="AS55" i="5"/>
  <c r="L70" i="7"/>
  <c r="AS39" i="5"/>
  <c r="L60" i="7"/>
  <c r="AS79" i="5"/>
  <c r="L94" i="7"/>
  <c r="N72" i="7"/>
  <c r="O89" i="7"/>
  <c r="Q89" i="7"/>
  <c r="N57" i="7"/>
  <c r="N88" i="7"/>
  <c r="AR68" i="5"/>
  <c r="K83" i="7"/>
  <c r="Q75" i="7"/>
  <c r="N75" i="7"/>
  <c r="AR71" i="5"/>
  <c r="K86" i="7"/>
  <c r="AS37" i="5"/>
  <c r="L58" i="7"/>
  <c r="AS40" i="5"/>
  <c r="L61" i="7"/>
  <c r="AS83" i="5"/>
  <c r="L97" i="7"/>
  <c r="AS94" i="5"/>
  <c r="L101" i="7"/>
  <c r="AS185" i="5"/>
  <c r="L102" i="7"/>
  <c r="AR63" i="5"/>
  <c r="K78" i="7"/>
  <c r="O56" i="7"/>
  <c r="Q56" i="7"/>
  <c r="Q80" i="7"/>
  <c r="N80" i="7"/>
  <c r="AS76" i="5"/>
  <c r="L91" i="7"/>
  <c r="AS93" i="5"/>
  <c r="L100" i="7"/>
  <c r="AR85" i="5"/>
  <c r="K99" i="7"/>
  <c r="AR48" i="5"/>
  <c r="K63" i="7"/>
  <c r="N95" i="7"/>
  <c r="AS53" i="5"/>
  <c r="L68" i="7"/>
  <c r="AS47" i="5"/>
  <c r="L62" i="7"/>
  <c r="AR61" i="5"/>
  <c r="K76" i="7"/>
  <c r="AR67" i="5"/>
  <c r="K82" i="7"/>
  <c r="AS52" i="5"/>
  <c r="L67" i="7"/>
  <c r="AR72" i="5"/>
  <c r="K87" i="7"/>
  <c r="AR69" i="5"/>
  <c r="K84" i="7"/>
  <c r="N30" i="7"/>
  <c r="O66" i="7"/>
  <c r="Q66" i="7"/>
  <c r="AS56" i="5"/>
  <c r="L71" i="7"/>
  <c r="AS193" i="5"/>
  <c r="L109" i="7"/>
  <c r="AS84" i="5"/>
  <c r="L98" i="7"/>
  <c r="AR81" i="5"/>
  <c r="K96" i="7"/>
  <c r="AR59" i="5"/>
  <c r="K74" i="7"/>
  <c r="Q73" i="7"/>
  <c r="N73" i="7"/>
  <c r="AS80" i="5"/>
  <c r="L95" i="7"/>
  <c r="O95" i="7" s="1"/>
  <c r="AS50" i="5"/>
  <c r="L65" i="7"/>
  <c r="AS77" i="5"/>
  <c r="L92" i="7"/>
  <c r="O92" i="7" s="1"/>
  <c r="AS73" i="5"/>
  <c r="L88" i="7"/>
  <c r="O88" i="7" s="1"/>
  <c r="AR64" i="5"/>
  <c r="K79" i="7"/>
  <c r="N81" i="7"/>
  <c r="N92" i="7"/>
  <c r="Q85" i="7"/>
  <c r="N85" i="7"/>
  <c r="O30" i="7"/>
  <c r="N13" i="9"/>
  <c r="D31" i="7"/>
  <c r="K13" i="9"/>
  <c r="I31" i="7"/>
  <c r="AK53" i="5"/>
  <c r="AK52" i="5"/>
  <c r="AJ47" i="5"/>
  <c r="H13" i="9"/>
  <c r="S13" i="9"/>
  <c r="U13" i="9"/>
  <c r="V12" i="9"/>
  <c r="B15" i="9"/>
  <c r="G14" i="9"/>
  <c r="J14" i="9"/>
  <c r="I32" i="7" s="1"/>
  <c r="D14" i="9"/>
  <c r="E14" i="9"/>
  <c r="F32" i="7" s="1"/>
  <c r="AJ75" i="5"/>
  <c r="AJ40" i="5"/>
  <c r="AJ76" i="5"/>
  <c r="AK56" i="5"/>
  <c r="AJ49" i="5"/>
  <c r="AK11" i="5"/>
  <c r="AJ55" i="5"/>
  <c r="AK79" i="5"/>
  <c r="AK39" i="5"/>
  <c r="AK37" i="5"/>
  <c r="AJ78" i="5"/>
  <c r="AJ84" i="5"/>
  <c r="AA40" i="6"/>
  <c r="H11" i="6"/>
  <c r="AJ93" i="5"/>
  <c r="AK50" i="5"/>
  <c r="AJ188" i="5"/>
  <c r="AJ185" i="5"/>
  <c r="AJ193" i="5"/>
  <c r="AK83" i="5"/>
  <c r="A22" i="5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C31" i="2" l="1"/>
  <c r="AD25" i="2" a="1"/>
  <c r="AD25" i="2" s="1"/>
  <c r="AE24" i="2"/>
  <c r="AD26" i="2" a="1"/>
  <c r="AD26" i="2" s="1"/>
  <c r="AD27" i="2" a="1"/>
  <c r="AD27" i="2" s="1"/>
  <c r="AD28" i="2" a="1"/>
  <c r="AD28" i="2" s="1"/>
  <c r="AD29" i="2" a="1"/>
  <c r="AD29" i="2" s="1"/>
  <c r="AD30" i="2" a="1"/>
  <c r="AD30" i="2" s="1"/>
  <c r="Q92" i="7"/>
  <c r="Q72" i="7"/>
  <c r="O97" i="7"/>
  <c r="Q97" i="7"/>
  <c r="O102" i="7"/>
  <c r="Q102" i="7"/>
  <c r="O61" i="7"/>
  <c r="Q61" i="7"/>
  <c r="O94" i="7"/>
  <c r="Q94" i="7"/>
  <c r="O55" i="7"/>
  <c r="L112" i="7"/>
  <c r="Q55" i="7"/>
  <c r="O93" i="7"/>
  <c r="Q93" i="7"/>
  <c r="O105" i="7"/>
  <c r="Q105" i="7"/>
  <c r="H32" i="7"/>
  <c r="R14" i="9"/>
  <c r="K32" i="7" s="1"/>
  <c r="Q81" i="7"/>
  <c r="O98" i="7"/>
  <c r="Q98" i="7"/>
  <c r="N87" i="7"/>
  <c r="Q87" i="7"/>
  <c r="Q76" i="7"/>
  <c r="N76" i="7"/>
  <c r="O100" i="7"/>
  <c r="Q100" i="7"/>
  <c r="Q57" i="7"/>
  <c r="Q79" i="7"/>
  <c r="N79" i="7"/>
  <c r="O65" i="7"/>
  <c r="Q65" i="7"/>
  <c r="Q95" i="7"/>
  <c r="O101" i="7"/>
  <c r="Q101" i="7"/>
  <c r="O58" i="7"/>
  <c r="Q58" i="7"/>
  <c r="N83" i="7"/>
  <c r="Q83" i="7"/>
  <c r="O60" i="7"/>
  <c r="Q60" i="7"/>
  <c r="O90" i="7"/>
  <c r="Q90" i="7"/>
  <c r="Q77" i="7"/>
  <c r="N77" i="7"/>
  <c r="O64" i="7"/>
  <c r="Q64" i="7"/>
  <c r="Q86" i="7"/>
  <c r="N86" i="7"/>
  <c r="O70" i="7"/>
  <c r="Q70" i="7"/>
  <c r="Q96" i="7"/>
  <c r="N96" i="7"/>
  <c r="Q74" i="7"/>
  <c r="N74" i="7"/>
  <c r="O109" i="7"/>
  <c r="Q109" i="7"/>
  <c r="O67" i="7"/>
  <c r="Q67" i="7"/>
  <c r="O62" i="7"/>
  <c r="Q62" i="7"/>
  <c r="N63" i="7"/>
  <c r="Q63" i="7"/>
  <c r="O91" i="7"/>
  <c r="Q91" i="7"/>
  <c r="Q78" i="7"/>
  <c r="N78" i="7"/>
  <c r="O71" i="7"/>
  <c r="Q71" i="7"/>
  <c r="Q84" i="7"/>
  <c r="N84" i="7"/>
  <c r="Q82" i="7"/>
  <c r="N82" i="7"/>
  <c r="O68" i="7"/>
  <c r="Q68" i="7"/>
  <c r="Q99" i="7"/>
  <c r="N99" i="7"/>
  <c r="K112" i="7"/>
  <c r="Q88" i="7"/>
  <c r="N14" i="9"/>
  <c r="D32" i="7"/>
  <c r="V13" i="9"/>
  <c r="L31" i="7"/>
  <c r="H14" i="9"/>
  <c r="L32" i="7"/>
  <c r="O32" i="7" s="1"/>
  <c r="K14" i="9"/>
  <c r="B16" i="9"/>
  <c r="E15" i="9"/>
  <c r="F33" i="7" s="1"/>
  <c r="D15" i="9"/>
  <c r="G15" i="9"/>
  <c r="H33" i="7" s="1"/>
  <c r="N33" i="7" s="1"/>
  <c r="J15" i="9"/>
  <c r="AE25" i="2" l="1" a="1"/>
  <c r="AE25" i="2" s="1"/>
  <c r="AE26" i="2" a="1"/>
  <c r="AE26" i="2" s="1"/>
  <c r="AF24" i="2"/>
  <c r="AE27" i="2" a="1"/>
  <c r="AE27" i="2" s="1"/>
  <c r="AE28" i="2" a="1"/>
  <c r="AE28" i="2" s="1"/>
  <c r="AE29" i="2" a="1"/>
  <c r="AE29" i="2" s="1"/>
  <c r="AE30" i="2" a="1"/>
  <c r="AE30" i="2" s="1"/>
  <c r="AD31" i="2"/>
  <c r="N112" i="7"/>
  <c r="N32" i="7"/>
  <c r="O112" i="7"/>
  <c r="U14" i="9"/>
  <c r="N15" i="9"/>
  <c r="D33" i="7"/>
  <c r="O31" i="7"/>
  <c r="K15" i="9"/>
  <c r="I33" i="7"/>
  <c r="H15" i="9"/>
  <c r="S15" i="9"/>
  <c r="U15" i="9"/>
  <c r="V14" i="9"/>
  <c r="B17" i="9"/>
  <c r="E16" i="9"/>
  <c r="F34" i="7" s="1"/>
  <c r="D16" i="9"/>
  <c r="J16" i="9"/>
  <c r="G16" i="9"/>
  <c r="AF25" i="2" l="1" a="1"/>
  <c r="AF25" i="2" s="1"/>
  <c r="AF26" i="2" a="1"/>
  <c r="AF26" i="2" s="1"/>
  <c r="AF27" i="2" a="1"/>
  <c r="AF27" i="2" s="1"/>
  <c r="AF28" i="2" a="1"/>
  <c r="AF28" i="2" s="1"/>
  <c r="AF29" i="2" a="1"/>
  <c r="AF29" i="2" s="1"/>
  <c r="AF30" i="2" a="1"/>
  <c r="AF30" i="2" s="1"/>
  <c r="AE31" i="2"/>
  <c r="H34" i="7"/>
  <c r="R16" i="9"/>
  <c r="K34" i="7" s="1"/>
  <c r="I34" i="7"/>
  <c r="S16" i="9"/>
  <c r="L34" i="7" s="1"/>
  <c r="V15" i="9"/>
  <c r="L33" i="7"/>
  <c r="N16" i="9"/>
  <c r="D34" i="7"/>
  <c r="H16" i="9"/>
  <c r="K16" i="9"/>
  <c r="B18" i="9"/>
  <c r="D17" i="9"/>
  <c r="G17" i="9"/>
  <c r="H35" i="7" s="1"/>
  <c r="N35" i="7" s="1"/>
  <c r="J17" i="9"/>
  <c r="E17" i="9"/>
  <c r="F35" i="7" s="1"/>
  <c r="AF31" i="2" l="1"/>
  <c r="N31" i="2" s="1"/>
  <c r="V16" i="9"/>
  <c r="O34" i="7"/>
  <c r="U16" i="9"/>
  <c r="N34" i="7"/>
  <c r="N17" i="9"/>
  <c r="D35" i="7"/>
  <c r="O33" i="7"/>
  <c r="K17" i="9"/>
  <c r="I35" i="7"/>
  <c r="H17" i="9"/>
  <c r="U17" i="9"/>
  <c r="S17" i="9"/>
  <c r="L35" i="7" s="1"/>
  <c r="B19" i="9"/>
  <c r="E18" i="9"/>
  <c r="F36" i="7" s="1"/>
  <c r="G18" i="9"/>
  <c r="H36" i="7" s="1"/>
  <c r="N36" i="7" s="1"/>
  <c r="J18" i="9"/>
  <c r="D18" i="9"/>
  <c r="Q31" i="2" l="1"/>
  <c r="O35" i="7"/>
  <c r="K18" i="9"/>
  <c r="I36" i="7"/>
  <c r="N18" i="9"/>
  <c r="D36" i="7"/>
  <c r="H18" i="9"/>
  <c r="U18" i="9"/>
  <c r="S18" i="9"/>
  <c r="V17" i="9"/>
  <c r="B20" i="9"/>
  <c r="J19" i="9"/>
  <c r="E19" i="9"/>
  <c r="F37" i="7" s="1"/>
  <c r="D19" i="9"/>
  <c r="G19" i="9"/>
  <c r="I37" i="7" l="1"/>
  <c r="S19" i="9"/>
  <c r="L37" i="7" s="1"/>
  <c r="H37" i="7"/>
  <c r="R19" i="9"/>
  <c r="K37" i="7" s="1"/>
  <c r="V18" i="9"/>
  <c r="L36" i="7"/>
  <c r="O36" i="7" s="1"/>
  <c r="N19" i="9"/>
  <c r="D37" i="7"/>
  <c r="H19" i="9"/>
  <c r="U19" i="9"/>
  <c r="K19" i="9"/>
  <c r="B21" i="9"/>
  <c r="G20" i="9"/>
  <c r="H38" i="7" s="1"/>
  <c r="N38" i="7" s="1"/>
  <c r="J20" i="9"/>
  <c r="I38" i="7" s="1"/>
  <c r="O38" i="7" s="1"/>
  <c r="D20" i="9"/>
  <c r="E20" i="9"/>
  <c r="F38" i="7" s="1"/>
  <c r="V19" i="9" l="1"/>
  <c r="O37" i="7"/>
  <c r="N37" i="7"/>
  <c r="N20" i="9"/>
  <c r="D38" i="7"/>
  <c r="H20" i="9"/>
  <c r="U20" i="9"/>
  <c r="K20" i="9"/>
  <c r="V20" i="9"/>
  <c r="B22" i="9"/>
  <c r="E21" i="9"/>
  <c r="F39" i="7" s="1"/>
  <c r="D21" i="9"/>
  <c r="G21" i="9"/>
  <c r="H39" i="7" s="1"/>
  <c r="J21" i="9"/>
  <c r="I39" i="7" s="1"/>
  <c r="O39" i="7" s="1"/>
  <c r="N21" i="9" l="1"/>
  <c r="D39" i="7"/>
  <c r="K21" i="9"/>
  <c r="V21" i="9"/>
  <c r="H21" i="9"/>
  <c r="R21" i="9"/>
  <c r="K39" i="7" s="1"/>
  <c r="N39" i="7" s="1"/>
  <c r="B23" i="9"/>
  <c r="E22" i="9"/>
  <c r="F40" i="7" s="1"/>
  <c r="D22" i="9"/>
  <c r="D40" i="7" s="1"/>
  <c r="J22" i="9"/>
  <c r="I40" i="7" s="1"/>
  <c r="O40" i="7" s="1"/>
  <c r="G22" i="9"/>
  <c r="H40" i="7" s="1"/>
  <c r="U21" i="9" l="1"/>
  <c r="H22" i="9"/>
  <c r="R22" i="9"/>
  <c r="K22" i="9"/>
  <c r="V22" i="9"/>
  <c r="B24" i="9"/>
  <c r="D23" i="9"/>
  <c r="G23" i="9"/>
  <c r="H41" i="7" s="1"/>
  <c r="N41" i="7" s="1"/>
  <c r="J23" i="9"/>
  <c r="I41" i="7" s="1"/>
  <c r="O41" i="7" s="1"/>
  <c r="E23" i="9"/>
  <c r="F41" i="7" s="1"/>
  <c r="M22" i="9"/>
  <c r="M33" i="9" s="1"/>
  <c r="N22" i="9"/>
  <c r="U22" i="9" l="1"/>
  <c r="K40" i="7"/>
  <c r="N23" i="9"/>
  <c r="D41" i="7"/>
  <c r="K23" i="9"/>
  <c r="V23" i="9"/>
  <c r="H23" i="9"/>
  <c r="U23" i="9"/>
  <c r="B25" i="9"/>
  <c r="E24" i="9"/>
  <c r="F42" i="7" s="1"/>
  <c r="G24" i="9"/>
  <c r="H42" i="7" s="1"/>
  <c r="N42" i="7" s="1"/>
  <c r="J24" i="9"/>
  <c r="I42" i="7" s="1"/>
  <c r="O42" i="7" s="1"/>
  <c r="D24" i="9"/>
  <c r="N24" i="9" l="1"/>
  <c r="D42" i="7"/>
  <c r="N40" i="7"/>
  <c r="K24" i="9"/>
  <c r="V24" i="9"/>
  <c r="H24" i="9"/>
  <c r="U24" i="9"/>
  <c r="J25" i="9"/>
  <c r="I43" i="7" s="1"/>
  <c r="O43" i="7" s="1"/>
  <c r="B26" i="9"/>
  <c r="E25" i="9"/>
  <c r="F43" i="7" s="1"/>
  <c r="D25" i="9"/>
  <c r="G25" i="9"/>
  <c r="H43" i="7" s="1"/>
  <c r="N43" i="7" s="1"/>
  <c r="N25" i="9" l="1"/>
  <c r="D43" i="7"/>
  <c r="K25" i="9"/>
  <c r="V25" i="9"/>
  <c r="H25" i="9"/>
  <c r="U25" i="9"/>
  <c r="B27" i="9"/>
  <c r="G26" i="9"/>
  <c r="J26" i="9"/>
  <c r="D26" i="9"/>
  <c r="E26" i="9"/>
  <c r="F44" i="7" s="1"/>
  <c r="I44" i="7" l="1"/>
  <c r="S26" i="9"/>
  <c r="L44" i="7" s="1"/>
  <c r="H44" i="7"/>
  <c r="R26" i="9"/>
  <c r="U26" i="9" s="1"/>
  <c r="N26" i="9"/>
  <c r="D44" i="7"/>
  <c r="H26" i="9"/>
  <c r="K26" i="9"/>
  <c r="B28" i="9"/>
  <c r="E27" i="9"/>
  <c r="F45" i="7" s="1"/>
  <c r="D27" i="9"/>
  <c r="G27" i="9"/>
  <c r="H45" i="7" s="1"/>
  <c r="N45" i="7" s="1"/>
  <c r="J27" i="9"/>
  <c r="I45" i="7" s="1"/>
  <c r="O45" i="7" s="1"/>
  <c r="V26" i="9" l="1"/>
  <c r="K44" i="7"/>
  <c r="K51" i="7" s="1"/>
  <c r="K116" i="7" s="1"/>
  <c r="R33" i="9"/>
  <c r="O44" i="7"/>
  <c r="N27" i="9"/>
  <c r="D45" i="7"/>
  <c r="K27" i="9"/>
  <c r="V27" i="9"/>
  <c r="H27" i="9"/>
  <c r="U27" i="9"/>
  <c r="B29" i="9"/>
  <c r="E28" i="9"/>
  <c r="F46" i="7" s="1"/>
  <c r="D28" i="9"/>
  <c r="J28" i="9"/>
  <c r="G28" i="9"/>
  <c r="H46" i="7" s="1"/>
  <c r="N46" i="7" s="1"/>
  <c r="N44" i="7" l="1"/>
  <c r="K28" i="9"/>
  <c r="I46" i="7"/>
  <c r="N28" i="9"/>
  <c r="D46" i="7"/>
  <c r="H28" i="9"/>
  <c r="S28" i="9"/>
  <c r="L46" i="7" s="1"/>
  <c r="U28" i="9"/>
  <c r="D29" i="9"/>
  <c r="B30" i="9"/>
  <c r="G29" i="9"/>
  <c r="H47" i="7" s="1"/>
  <c r="N47" i="7" s="1"/>
  <c r="J29" i="9"/>
  <c r="E29" i="9"/>
  <c r="F47" i="7" s="1"/>
  <c r="O46" i="7" l="1"/>
  <c r="K29" i="9"/>
  <c r="I47" i="7"/>
  <c r="N29" i="9"/>
  <c r="D47" i="7"/>
  <c r="H29" i="9"/>
  <c r="U29" i="9"/>
  <c r="S29" i="9"/>
  <c r="V28" i="9"/>
  <c r="B31" i="9"/>
  <c r="E30" i="9"/>
  <c r="F48" i="7" s="1"/>
  <c r="G30" i="9"/>
  <c r="H48" i="7" s="1"/>
  <c r="N48" i="7" s="1"/>
  <c r="J30" i="9"/>
  <c r="D30" i="9"/>
  <c r="K30" i="9" l="1"/>
  <c r="I48" i="7"/>
  <c r="N30" i="9"/>
  <c r="D48" i="7"/>
  <c r="V29" i="9"/>
  <c r="L47" i="7"/>
  <c r="O47" i="7" s="1"/>
  <c r="H30" i="9"/>
  <c r="U30" i="9"/>
  <c r="S30" i="9"/>
  <c r="L48" i="7" s="1"/>
  <c r="J31" i="9"/>
  <c r="E31" i="9"/>
  <c r="F49" i="7" s="1"/>
  <c r="D31" i="9"/>
  <c r="G31" i="9"/>
  <c r="V31" i="9" l="1"/>
  <c r="I49" i="7"/>
  <c r="U31" i="9"/>
  <c r="U33" i="9" s="1"/>
  <c r="H49" i="7"/>
  <c r="O48" i="7"/>
  <c r="L51" i="7"/>
  <c r="L116" i="7" s="1"/>
  <c r="N31" i="9"/>
  <c r="N33" i="9" s="1"/>
  <c r="D49" i="7"/>
  <c r="V30" i="9"/>
  <c r="S33" i="9"/>
  <c r="H31" i="9"/>
  <c r="G33" i="9"/>
  <c r="K31" i="9"/>
  <c r="J33" i="9"/>
  <c r="V33" i="9" l="1"/>
  <c r="N49" i="7"/>
  <c r="N51" i="7" s="1"/>
  <c r="N116" i="7" s="1"/>
  <c r="H51" i="7"/>
  <c r="H116" i="7" s="1"/>
  <c r="O49" i="7"/>
  <c r="O51" i="7" s="1"/>
  <c r="O116" i="7" s="1"/>
  <c r="I51" i="7"/>
  <c r="I116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<sst xmlns="http://schemas.openxmlformats.org/spreadsheetml/2006/main" count="7706" uniqueCount="3187">
  <si>
    <t>funding_project</t>
  </si>
  <si>
    <t>FP Description</t>
  </si>
  <si>
    <t>Grand Total</t>
  </si>
  <si>
    <t>FP-101163</t>
  </si>
  <si>
    <t>Gas Work Equipment-CNGC</t>
  </si>
  <si>
    <t>FP-101164</t>
  </si>
  <si>
    <t>IT Network Equipment-CNG</t>
  </si>
  <si>
    <t>FP-101165</t>
  </si>
  <si>
    <t>GP MISC EQUIP - INTERSTATE</t>
  </si>
  <si>
    <t>FP-101190</t>
  </si>
  <si>
    <t>MAIN-GROWTH-WASHINGTON</t>
  </si>
  <si>
    <t>FP-101191</t>
  </si>
  <si>
    <t>MAIN-REINFORCE-WASHINGTON</t>
  </si>
  <si>
    <t>FP-101192</t>
  </si>
  <si>
    <t>MAIN-RELO-REPL-WASHINGTON</t>
  </si>
  <si>
    <t>FP-101194</t>
  </si>
  <si>
    <t>Dist Reg Station Growth Washington</t>
  </si>
  <si>
    <t>FP-101196</t>
  </si>
  <si>
    <t>Dist Reg Station Replace Washington</t>
  </si>
  <si>
    <t>FP-101197</t>
  </si>
  <si>
    <t>SERV-GROWTH-WASHINGTON</t>
  </si>
  <si>
    <t>FP-101198</t>
  </si>
  <si>
    <t>STD M&amp;R-GROWTH-WASHINGTON</t>
  </si>
  <si>
    <t>FP-101199</t>
  </si>
  <si>
    <t>STD M&amp;R-RELO-REPL-WASHINGTON</t>
  </si>
  <si>
    <t>FP-101200</t>
  </si>
  <si>
    <t>IND M&amp;R-GROWTH-WASHINGTON</t>
  </si>
  <si>
    <t>FP-101201</t>
  </si>
  <si>
    <t>IND M&amp;R-REMOVE&amp;REPL-WASHINGTON</t>
  </si>
  <si>
    <t>FP-101202</t>
  </si>
  <si>
    <t>GP Buildings - Washington</t>
  </si>
  <si>
    <t>FP-101204</t>
  </si>
  <si>
    <t>GP TRAN. VEHICLE - WASHINGTO</t>
  </si>
  <si>
    <t>FP-101205</t>
  </si>
  <si>
    <t>GP Tools - Washington</t>
  </si>
  <si>
    <t>FP-101206</t>
  </si>
  <si>
    <t>GP POWER EQUIP - WASHINGTON</t>
  </si>
  <si>
    <t>FP-101207</t>
  </si>
  <si>
    <t>GP COMM EQUIP - WASHINGTON</t>
  </si>
  <si>
    <t>FP-101210</t>
  </si>
  <si>
    <t>Gas Meters-Total Company CNGC</t>
  </si>
  <si>
    <t>FP-101213</t>
  </si>
  <si>
    <t>GP BUILDINGS - INTERSTATE</t>
  </si>
  <si>
    <t>FP-101215</t>
  </si>
  <si>
    <t>Gas Vehicles-CNGC</t>
  </si>
  <si>
    <t>FP-101216</t>
  </si>
  <si>
    <t>GP TOOLS - INTERSTATE</t>
  </si>
  <si>
    <t>FP-101259</t>
  </si>
  <si>
    <t>Gas Regulators-Total Company CNGC</t>
  </si>
  <si>
    <t>FP-101260</t>
  </si>
  <si>
    <t>GP BUILDINGS - MT VERNON</t>
  </si>
  <si>
    <t>FP-101261</t>
  </si>
  <si>
    <t>GP TOOLS - WENATCHEE</t>
  </si>
  <si>
    <t>FP-101266</t>
  </si>
  <si>
    <t>GP Office Equip - Interstate</t>
  </si>
  <si>
    <t>FP-101269</t>
  </si>
  <si>
    <t>GP OFFICE EQUIP - YAKIMA</t>
  </si>
  <si>
    <t>FP-101275</t>
  </si>
  <si>
    <t>SERV-RELO-REPL-WASHINGTON</t>
  </si>
  <si>
    <t>FP-101285</t>
  </si>
  <si>
    <t>GP BUILDINGS - BELLINGHAM</t>
  </si>
  <si>
    <t>FP-101286</t>
  </si>
  <si>
    <t>GP OFFICE EQUIP - BELLINGHAM</t>
  </si>
  <si>
    <t>FP-101288</t>
  </si>
  <si>
    <t>GP TOOLS - BELLINGHAM</t>
  </si>
  <si>
    <t>FP-101305</t>
  </si>
  <si>
    <t>GP OFFICE EQUIP - MT VERNON</t>
  </si>
  <si>
    <t>FP-101307</t>
  </si>
  <si>
    <t>GP TOOLS - MT VERNON</t>
  </si>
  <si>
    <t>FP-101323</t>
  </si>
  <si>
    <t>GP BUILDINGS - BREMERTON</t>
  </si>
  <si>
    <t>FP-101324</t>
  </si>
  <si>
    <t>GP OFFICE EQUIP - BREMERTON</t>
  </si>
  <si>
    <t>FP-101326</t>
  </si>
  <si>
    <t>GP TOOLS - BREMERTON</t>
  </si>
  <si>
    <t>FP-101344</t>
  </si>
  <si>
    <t>GP TOOLS - LONGVIEW</t>
  </si>
  <si>
    <t>FP-101362</t>
  </si>
  <si>
    <t>GP TOOLS - ABERDEEN</t>
  </si>
  <si>
    <t>FP-101395</t>
  </si>
  <si>
    <t>GP BUILDINGS - TRI - CITIES</t>
  </si>
  <si>
    <t>FP-101398</t>
  </si>
  <si>
    <t>GP TOOLS - TRI - CITIES</t>
  </si>
  <si>
    <t>FP-101413</t>
  </si>
  <si>
    <t>GP BUILDINGS - WALLAWALLA</t>
  </si>
  <si>
    <t>FP-101416</t>
  </si>
  <si>
    <t>GP TOOLS - WALLAWALLA</t>
  </si>
  <si>
    <t>FP-101432</t>
  </si>
  <si>
    <t>GP BUILDINGS - WENATCHEE</t>
  </si>
  <si>
    <t>FP-101449</t>
  </si>
  <si>
    <t>GP BUILDINGS - YAKIMA</t>
  </si>
  <si>
    <t>FP-101451</t>
  </si>
  <si>
    <t>GP TOOLS - YAKIMA</t>
  </si>
  <si>
    <t>FP-101469</t>
  </si>
  <si>
    <t>RADIO SYSTEM REPLACEMENT (PH1)</t>
  </si>
  <si>
    <t>FP-101472</t>
  </si>
  <si>
    <t>UG-PIM Installation</t>
  </si>
  <si>
    <t>FP-101480</t>
  </si>
  <si>
    <t>UG-Work Asset Management</t>
  </si>
  <si>
    <t>FP-101481</t>
  </si>
  <si>
    <t>UG-GPS Based Leak Survey - Replac</t>
  </si>
  <si>
    <t>FP-200064</t>
  </si>
  <si>
    <t>UG-Customer Self Service Web/IVRCNG</t>
  </si>
  <si>
    <t>FP-200080</t>
  </si>
  <si>
    <t>RF; 12" STEEL HP SHELTON</t>
  </si>
  <si>
    <t>FP-200122</t>
  </si>
  <si>
    <t>RP; R-58, ABERDEEN</t>
  </si>
  <si>
    <t>FP-200162</t>
  </si>
  <si>
    <t>RPL; 4" STEEL HP MAIN, PASCO</t>
  </si>
  <si>
    <t>FP-200200</t>
  </si>
  <si>
    <t>Kalama 6" Steel Hp Relocate</t>
  </si>
  <si>
    <t>FP-200201</t>
  </si>
  <si>
    <t>Kalama R-41 Relocate</t>
  </si>
  <si>
    <t>FP-200305</t>
  </si>
  <si>
    <t>Jdecap08 - Jdeconvcapitalcost</t>
  </si>
  <si>
    <t>FP-200419</t>
  </si>
  <si>
    <t>RF - KITSAP 12" HP REINFORCE</t>
  </si>
  <si>
    <t>FP-200658</t>
  </si>
  <si>
    <t>MN - 4 IN. PE - MOUNT VERNON</t>
  </si>
  <si>
    <t>FP-200659</t>
  </si>
  <si>
    <t>Gb # 26 - Plymouth Gate</t>
  </si>
  <si>
    <t>FP-200661</t>
  </si>
  <si>
    <t>Data Center &amp; Network Equipment</t>
  </si>
  <si>
    <t>FP-200662</t>
  </si>
  <si>
    <t>Personal Computers&amp;Peripherals CNGC</t>
  </si>
  <si>
    <t>FP-200663</t>
  </si>
  <si>
    <t>UG-GIS Enhancements CNGC</t>
  </si>
  <si>
    <t>FP-200668</t>
  </si>
  <si>
    <t>Rmdl B'Ham Office</t>
  </si>
  <si>
    <t>FP-200669</t>
  </si>
  <si>
    <t>Remodel Mt V Dist Off</t>
  </si>
  <si>
    <t>FP-200670</t>
  </si>
  <si>
    <t>Remodel Kenn Dist Office</t>
  </si>
  <si>
    <t>FP-200686</t>
  </si>
  <si>
    <t>CRM LONGVIEW PIPE REPLACEMENT</t>
  </si>
  <si>
    <t>FP-200687</t>
  </si>
  <si>
    <t>CRM ANACORTES PIPE REPLACEMENT</t>
  </si>
  <si>
    <t>FP-200691</t>
  </si>
  <si>
    <t>CRM REL ZILLAH @ MEYERS BRIDGE RD</t>
  </si>
  <si>
    <t>FP-300233</t>
  </si>
  <si>
    <t>ARLINGTON 6" HP REINFORCEMENT</t>
  </si>
  <si>
    <t>FP-300346</t>
  </si>
  <si>
    <t>C/M RPL; 12" STL HP, LONG/KELSO PH1</t>
  </si>
  <si>
    <t>FP-300363</t>
  </si>
  <si>
    <t>CRM SHELTON PIPE REPLACEMENT</t>
  </si>
  <si>
    <t>FP-301813</t>
  </si>
  <si>
    <t>UG-GAS SCADA System Enhancements</t>
  </si>
  <si>
    <t>FP-302369</t>
  </si>
  <si>
    <t>Gas Cathodic Protection - WA</t>
  </si>
  <si>
    <t>FP-302571</t>
  </si>
  <si>
    <t>UG-CC&amp;B Upgrade to v2.4</t>
  </si>
  <si>
    <t>FP-302587</t>
  </si>
  <si>
    <t>WALLA WALLA 6" HP REINFORCEMENT</t>
  </si>
  <si>
    <t>FP-302588</t>
  </si>
  <si>
    <t>HILDEBRAND BLVD 6" HP MAIN</t>
  </si>
  <si>
    <t>FP-302596</t>
  </si>
  <si>
    <t>WALLULA GATE STATION; GTN</t>
  </si>
  <si>
    <t>FP-302621</t>
  </si>
  <si>
    <t>UG-LV Cusomter Website-CNG</t>
  </si>
  <si>
    <t>FP-302648</t>
  </si>
  <si>
    <t>SOUTHRIDGE GATE STATION</t>
  </si>
  <si>
    <t>FP-302653</t>
  </si>
  <si>
    <t>BREMERTON R-64 REPLACE/RELOCATE</t>
  </si>
  <si>
    <t>FP-302663</t>
  </si>
  <si>
    <t>CRM/MAOP BELLINGHAM RMV BRG XINGS</t>
  </si>
  <si>
    <t>FP-305223</t>
  </si>
  <si>
    <t>4" PE MN, REG, 1-SL, SEDRO-WOOLLEY</t>
  </si>
  <si>
    <t>FP-305740</t>
  </si>
  <si>
    <t>CRM College Place CARS Project</t>
  </si>
  <si>
    <t>FP-306840</t>
  </si>
  <si>
    <t>Remodel the Moses Lake CNG facility</t>
  </si>
  <si>
    <t>FP-306967</t>
  </si>
  <si>
    <t>District Office Access Control Sys</t>
  </si>
  <si>
    <t>FP-306980</t>
  </si>
  <si>
    <t>ERT Replacement 2020</t>
  </si>
  <si>
    <t>FP-306982</t>
  </si>
  <si>
    <t>CRM VANCE CREEK EXPOSURE REPLACE</t>
  </si>
  <si>
    <t>FP-306983</t>
  </si>
  <si>
    <t>CRM CAMP CREEK EXPOSURE REPLACEMENT</t>
  </si>
  <si>
    <t>FP-306984</t>
  </si>
  <si>
    <t>STANWOOD REINFORCEMENT</t>
  </si>
  <si>
    <t>FP-306987</t>
  </si>
  <si>
    <t>BURLINGTON REIN. @ PETERSON ROAD</t>
  </si>
  <si>
    <t>FP-306988</t>
  </si>
  <si>
    <t>WALLA WALLA HP LINE</t>
  </si>
  <si>
    <t>FP-306995</t>
  </si>
  <si>
    <t>OTHELLO REYNOLDS RD REINFORCEMENT</t>
  </si>
  <si>
    <t>FP-306998</t>
  </si>
  <si>
    <t>SOUTH WALLA WALLA GATE-WILLIAMS</t>
  </si>
  <si>
    <t>FP-306999</t>
  </si>
  <si>
    <t>V-13 BREMERTON REPLACEMENT</t>
  </si>
  <si>
    <t>FP-307002</t>
  </si>
  <si>
    <t>V-9 ABERDEEN REPLACEMENT</t>
  </si>
  <si>
    <t>FP-307020</t>
  </si>
  <si>
    <t>Longview - New Operations Bldg 2018</t>
  </si>
  <si>
    <t>FP-307027</t>
  </si>
  <si>
    <t>CRM BREMERTON HWY 3 CASING REMOVAL</t>
  </si>
  <si>
    <t>FP-307044</t>
  </si>
  <si>
    <t>Const New Aberdeen Dist Off In Elma</t>
  </si>
  <si>
    <t>FP-307212</t>
  </si>
  <si>
    <t>CRM KELSO GRADE ST BRIDGE RELOCATE</t>
  </si>
  <si>
    <t>FP-307221</t>
  </si>
  <si>
    <t>8" YAKIMA HP PIPELINE</t>
  </si>
  <si>
    <t>FP-308022</t>
  </si>
  <si>
    <t>ERT Replacement - 2018</t>
  </si>
  <si>
    <t>FP-308023</t>
  </si>
  <si>
    <t>ERT Replacment 2019</t>
  </si>
  <si>
    <t>FP-309001</t>
  </si>
  <si>
    <t>CRM 2 IN STEEL IP BORE BELFAIR PL</t>
  </si>
  <si>
    <t>FP-309380</t>
  </si>
  <si>
    <t>MN; 6" PE Burlington to Bow</t>
  </si>
  <si>
    <t>FP-311939</t>
  </si>
  <si>
    <t>UG-PCAD Upgrade to v6.5</t>
  </si>
  <si>
    <t>FP-311969</t>
  </si>
  <si>
    <t>Sensit Portable Methane Detectors</t>
  </si>
  <si>
    <t>FP-312000</t>
  </si>
  <si>
    <t>0-2 Terrace Heights</t>
  </si>
  <si>
    <t>FP-312009</t>
  </si>
  <si>
    <t>RP; REG STA R-25 Burbank</t>
  </si>
  <si>
    <t>FP-312041</t>
  </si>
  <si>
    <t>CRM 6" Nob Hill Replacement</t>
  </si>
  <si>
    <t>FP-312043</t>
  </si>
  <si>
    <t>CRM Kenn RR Cross Near Kamiakin</t>
  </si>
  <si>
    <t>FP-312044</t>
  </si>
  <si>
    <t>V-12 PORT ORCHARD</t>
  </si>
  <si>
    <t>FP-312076</t>
  </si>
  <si>
    <t>0-2 FINLEY</t>
  </si>
  <si>
    <t>FP-313621</t>
  </si>
  <si>
    <t>FAMILY METER REPLACEMENT</t>
  </si>
  <si>
    <t>FP-314964</t>
  </si>
  <si>
    <t>MAOP RPL 8" MARCH POINT PH 1</t>
  </si>
  <si>
    <t>FP-315022</t>
  </si>
  <si>
    <t>R-64 SUNNYSIDE</t>
  </si>
  <si>
    <t>FP-315222</t>
  </si>
  <si>
    <t>DEEP WELL GB - WENATCHEE</t>
  </si>
  <si>
    <t>FP-315224</t>
  </si>
  <si>
    <t>DEEP WELL GB - SHELTON</t>
  </si>
  <si>
    <t>FP-315575</t>
  </si>
  <si>
    <t>2" STEEL MAIN - BELLINGHAM</t>
  </si>
  <si>
    <t>FP-315607</t>
  </si>
  <si>
    <t>RF; 6" STEEL HP MAIN, KENNWICK/RICH</t>
  </si>
  <si>
    <t>FP-315641</t>
  </si>
  <si>
    <t>CRM Vance Creek Replacement (#2)</t>
  </si>
  <si>
    <t>FP-315678</t>
  </si>
  <si>
    <t>RE/REL 4" Main IN SUNNYSIDE</t>
  </si>
  <si>
    <t>FP-315695</t>
  </si>
  <si>
    <t>Install 4" MN College Place</t>
  </si>
  <si>
    <t>FP-315712</t>
  </si>
  <si>
    <t>DEEP WELL GB 1 - BELLINGHAM</t>
  </si>
  <si>
    <t>FP-315731</t>
  </si>
  <si>
    <t>CRM RPL 2" STL MN - BELLINGHAM</t>
  </si>
  <si>
    <t>FP-315733</t>
  </si>
  <si>
    <t>3175' pf 2" &amp; 1" PE main Kennewick</t>
  </si>
  <si>
    <t>FP-315741</t>
  </si>
  <si>
    <t>MN RPL; 8" Kitsap HP Line</t>
  </si>
  <si>
    <t>FP-315776</t>
  </si>
  <si>
    <t>2988' of 4" &amp; 1" pe main Sunrise Ke</t>
  </si>
  <si>
    <t>FP-315802</t>
  </si>
  <si>
    <t>WHITE BLUFFS PHASE 4</t>
  </si>
  <si>
    <t>FP-315827</t>
  </si>
  <si>
    <t>3195' of main into PH-3 Madidson Pa</t>
  </si>
  <si>
    <t>FP-315843</t>
  </si>
  <si>
    <t>McCormick Woods Parcel D Phase II</t>
  </si>
  <si>
    <t>FP-315854</t>
  </si>
  <si>
    <t>CLEARWATER CREEK PHASE 4</t>
  </si>
  <si>
    <t>FP-315859</t>
  </si>
  <si>
    <t>SUNDANCE ESTATES PHASE 1</t>
  </si>
  <si>
    <t>FP-315861</t>
  </si>
  <si>
    <t>5780' of 2" 640' 1" pe Linda Lov. P</t>
  </si>
  <si>
    <t>FP-315865</t>
  </si>
  <si>
    <t>UG-ThoughtSpot Implementation Prj</t>
  </si>
  <si>
    <t>FP-315894</t>
  </si>
  <si>
    <t>10,700 of 6" &amp; 800' 4" Reinforce Pa</t>
  </si>
  <si>
    <t>FP-315903</t>
  </si>
  <si>
    <t>4725' &amp; 170' into cherry creek Kenn</t>
  </si>
  <si>
    <t>FP-315935</t>
  </si>
  <si>
    <t>WESTCLIFFE PHASE 15</t>
  </si>
  <si>
    <t>FP-315972</t>
  </si>
  <si>
    <t>Main Growth Silverdale</t>
  </si>
  <si>
    <t>FP-315973</t>
  </si>
  <si>
    <t>MN; 2"PE Main Bremerton</t>
  </si>
  <si>
    <t>FP-315989</t>
  </si>
  <si>
    <t>RP; 8" Steel HP Main, Shelton</t>
  </si>
  <si>
    <t>FP-316003</t>
  </si>
  <si>
    <t>RPL 4300' OF 2" STL MAIN-SOUTH HILL</t>
  </si>
  <si>
    <t>FP-316017</t>
  </si>
  <si>
    <t>DP BUILDINGS - TRI-CITIES</t>
  </si>
  <si>
    <t>FP-316018</t>
  </si>
  <si>
    <t>C/M RPL; 2/4" HP; WHEELER; 7,500'</t>
  </si>
  <si>
    <t>FP-316019</t>
  </si>
  <si>
    <t>UG-GIS ESRI System Upgrade CNGC</t>
  </si>
  <si>
    <t>FP-316031</t>
  </si>
  <si>
    <t>C/M RPL; 3" HP; S TOPPENISH; 6,161'</t>
  </si>
  <si>
    <t>FP-316032</t>
  </si>
  <si>
    <t>C/M RPL; 2/3" HP; SUNNYSIDE; 8,612'</t>
  </si>
  <si>
    <t>FP-316033</t>
  </si>
  <si>
    <t>C/M RPL; 3" HP; ZILLAH; 873'</t>
  </si>
  <si>
    <t>FP-316034</t>
  </si>
  <si>
    <t>C/M; 4" HP; OTHELLO; 9,801'</t>
  </si>
  <si>
    <t>FP-316035</t>
  </si>
  <si>
    <t>C/M RPL; 4" HP; ARLINGTON; 4,700'</t>
  </si>
  <si>
    <t>FP-316036</t>
  </si>
  <si>
    <t>MAOP; 2,6,8" HP; ANACORTES; PH1</t>
  </si>
  <si>
    <t>FP-316037</t>
  </si>
  <si>
    <t>MAOP; 6,8" HP; MOSES LAKE; 16,495'</t>
  </si>
  <si>
    <t>FP-316042</t>
  </si>
  <si>
    <t>MAOP RPL; 4" HP; N TEXAS RD; 997'</t>
  </si>
  <si>
    <t>FP-316043</t>
  </si>
  <si>
    <t>MAOP; 8" HP; BELLINGHAM; V-149</t>
  </si>
  <si>
    <t>FP-316044</t>
  </si>
  <si>
    <t>C/M RPL; 8" HP; BREMERTON; 4,510'</t>
  </si>
  <si>
    <t>FP-316047</t>
  </si>
  <si>
    <t>UG-GIS Landbase Repl and Enhanc</t>
  </si>
  <si>
    <t>FP-316127</t>
  </si>
  <si>
    <t>RP; R-177 (R-87) SUMAS</t>
  </si>
  <si>
    <t>FP-316145</t>
  </si>
  <si>
    <t>RP;R-TBD(R-9) PORT ORCHARD</t>
  </si>
  <si>
    <t>FP-316146</t>
  </si>
  <si>
    <t>RP; R-TBD(R-137) FERNDALE</t>
  </si>
  <si>
    <t>FP-316148</t>
  </si>
  <si>
    <t>RP;R-179 (R-19) BELLINGHAM</t>
  </si>
  <si>
    <t>FP-316154</t>
  </si>
  <si>
    <t>RP; R-TBD(R-32) PORT ORCHARD</t>
  </si>
  <si>
    <t>FP-316155</t>
  </si>
  <si>
    <t>RP; R-77 (R-2) ABERDEEN</t>
  </si>
  <si>
    <t>FP-316156</t>
  </si>
  <si>
    <t>RP; R-76 (R-6) ELMA</t>
  </si>
  <si>
    <t>FP-316158</t>
  </si>
  <si>
    <t>RP; R-TBD(R-4) MONTESANO</t>
  </si>
  <si>
    <t>FP-316182</t>
  </si>
  <si>
    <t>UG-CC&amp;B Upgrade to 2.6+</t>
  </si>
  <si>
    <t>FP-316206</t>
  </si>
  <si>
    <t>FRL; 4" HP; MTVE; 350' HDD</t>
  </si>
  <si>
    <t>FP-316212</t>
  </si>
  <si>
    <t>FRL; 4" HP; EVER; 140' LINCOLN ST</t>
  </si>
  <si>
    <t>FP-316234</t>
  </si>
  <si>
    <t>RF; R-3 COLLEGE PLACE</t>
  </si>
  <si>
    <t>FP-316235</t>
  </si>
  <si>
    <t>RP; R-184 (R-4) MT. VERNON</t>
  </si>
  <si>
    <t>FP-316237</t>
  </si>
  <si>
    <t>RP; R-75 (R-38) SHELTON</t>
  </si>
  <si>
    <t>FP-316244</t>
  </si>
  <si>
    <t>RP; O-TBD(O-3) STANWOOD</t>
  </si>
  <si>
    <t>FP-316269</t>
  </si>
  <si>
    <t>UG - JDE Weblogic - CNGC</t>
  </si>
  <si>
    <t>FP-316289</t>
  </si>
  <si>
    <t>UG - PowerPlan Lease - CNGC</t>
  </si>
  <si>
    <t>FP-316290</t>
  </si>
  <si>
    <t>Landworks Integration-CNG</t>
  </si>
  <si>
    <t>FP-316299</t>
  </si>
  <si>
    <t>RP; R-154 (R-26) BREMERTON</t>
  </si>
  <si>
    <t>FP-316319</t>
  </si>
  <si>
    <t>CRM; 2" ST; LONG; COAL CR SLOUGH</t>
  </si>
  <si>
    <t>FP-316323</t>
  </si>
  <si>
    <t>CRM; 7" ST; RICHLAND; 1,200'</t>
  </si>
  <si>
    <t>FP-316361</t>
  </si>
  <si>
    <t>FP-316406</t>
  </si>
  <si>
    <t>RP; 8" HP ST; BREMRTN, 500' EXPOSD</t>
  </si>
  <si>
    <t>FP-316429</t>
  </si>
  <si>
    <t>RF; 8" HP; ABER; 12,500' BASICH BLV</t>
  </si>
  <si>
    <t>FP-316445</t>
  </si>
  <si>
    <t>Toughbook Replacements-CNG</t>
  </si>
  <si>
    <t>FP-316447</t>
  </si>
  <si>
    <t>UG-PragmaFIELD Implementation</t>
  </si>
  <si>
    <t>FP-316451</t>
  </si>
  <si>
    <t>UG-PCAD Annual Enhancements-CNG</t>
  </si>
  <si>
    <t>FP-316456</t>
  </si>
  <si>
    <t>Powerspring Implementation (MDM)</t>
  </si>
  <si>
    <t>FP-316467</t>
  </si>
  <si>
    <t>Steele Creek Ridge Development</t>
  </si>
  <si>
    <t>FP-316474</t>
  </si>
  <si>
    <t>2533' 2" &amp; 340' 1" Kennwick develop</t>
  </si>
  <si>
    <t>FP-316484</t>
  </si>
  <si>
    <t>2950' of PE main Chiawana Ph-1 Pasc</t>
  </si>
  <si>
    <t>FP-316487</t>
  </si>
  <si>
    <t>Repl Asphalt Yakima Facility</t>
  </si>
  <si>
    <t>FP-316495</t>
  </si>
  <si>
    <t>Repl Turbine Prover in Meter Shop</t>
  </si>
  <si>
    <t>FP-316552</t>
  </si>
  <si>
    <t>3420' of 4" &amp; 2" main Burns Eststes</t>
  </si>
  <si>
    <t>FP-316558</t>
  </si>
  <si>
    <t>RP; 6" HP; WENA; 1,200' MALAGA HWY</t>
  </si>
  <si>
    <t>FP-316560</t>
  </si>
  <si>
    <t>3899' of pe main Eagle Crest PH-2 P</t>
  </si>
  <si>
    <t>FP-316568</t>
  </si>
  <si>
    <t>C/M RPL; 12" STL HP, LONG/KELSO PH2</t>
  </si>
  <si>
    <t>FP-316569</t>
  </si>
  <si>
    <t>C/M RPL; 12" STL HP, LONG/KELSO PH3</t>
  </si>
  <si>
    <t>FP-316570</t>
  </si>
  <si>
    <t>C/M RPL; 12" STL HP, LONG/KELSO PH4</t>
  </si>
  <si>
    <t>FP-316571</t>
  </si>
  <si>
    <t>C/M RPL; 12" STL HP, LONG/KELSO PH5</t>
  </si>
  <si>
    <t>FP-316572</t>
  </si>
  <si>
    <t>SUNSET HEIGHTS PHASE 2</t>
  </si>
  <si>
    <t>FP-316579</t>
  </si>
  <si>
    <t>C/M; 2,6,8" HP; ANACORTES; PH2</t>
  </si>
  <si>
    <t>FP-316580</t>
  </si>
  <si>
    <t>C/M RPL; 2,6,8" HP; ANACORTES; PH3</t>
  </si>
  <si>
    <t>FP-316584</t>
  </si>
  <si>
    <t>MN 4"2"&amp;1" PE MAIN YAKIMA</t>
  </si>
  <si>
    <t>FP-316585</t>
  </si>
  <si>
    <t>MN 6" &amp; 4" PE MAIN UNION GAP</t>
  </si>
  <si>
    <t>FP-316586</t>
  </si>
  <si>
    <t>RP; R-187 ARLINGTON GATE</t>
  </si>
  <si>
    <t>FP-316587</t>
  </si>
  <si>
    <t>RF; WALLULA GATE; R-127 &amp; O-14</t>
  </si>
  <si>
    <t>FP-316589</t>
  </si>
  <si>
    <t>RF; R-TBD; NEW WALLA WALLA GATE</t>
  </si>
  <si>
    <t>FP-316592</t>
  </si>
  <si>
    <t>MN; 4" PE Main Grandview</t>
  </si>
  <si>
    <t>FP-316597</t>
  </si>
  <si>
    <t>COLUMBIA POINT DR REINFORCEMENT</t>
  </si>
  <si>
    <t>FP-316600</t>
  </si>
  <si>
    <t>The Ridge at Hanson Park D-1</t>
  </si>
  <si>
    <t>FP-316604</t>
  </si>
  <si>
    <t>GR;4"PE;MOSE;3,900'</t>
  </si>
  <si>
    <t>FP-316612</t>
  </si>
  <si>
    <t>4", 2" and 1" PE Main Riverhawk Pas</t>
  </si>
  <si>
    <t>FP-316622</t>
  </si>
  <si>
    <t>New Main on Rainier View Ln NW</t>
  </si>
  <si>
    <t>FP-316632</t>
  </si>
  <si>
    <t>FRL; 4" ST; ELMA; 920'</t>
  </si>
  <si>
    <t>FP-316642</t>
  </si>
  <si>
    <t>FRL; 8" HP &amp; 2" IP; ANAC; 700'</t>
  </si>
  <si>
    <t>FP-316666</t>
  </si>
  <si>
    <t>GS CNTRL BCK UP FCLTY - WALLA WALLA</t>
  </si>
  <si>
    <t>FP-316668</t>
  </si>
  <si>
    <t>6051' of 4" &amp; 2" PE Col. Terrace Pa</t>
  </si>
  <si>
    <t>FP-316670</t>
  </si>
  <si>
    <t>RF; 12" HP; KENN; WALLULA HP LINE</t>
  </si>
  <si>
    <t>FP-316675</t>
  </si>
  <si>
    <t>THAYER &amp; LONG REPLACE 20' 8" STEEL</t>
  </si>
  <si>
    <t>FP-316687</t>
  </si>
  <si>
    <t>CRM ANAC PIPE RPL PH 5, 2 &amp; 3, MAIN</t>
  </si>
  <si>
    <t>FP-316689</t>
  </si>
  <si>
    <t>CRM ANAC PIPE RPL PH 5, 2 &amp; 3, SL</t>
  </si>
  <si>
    <t>FP-316690</t>
  </si>
  <si>
    <t>CRM ANAC PIPE RPL PH 6 MAIN</t>
  </si>
  <si>
    <t>FP-316691</t>
  </si>
  <si>
    <t>CRM ANAC PIPE RPL PH 6, SL</t>
  </si>
  <si>
    <t>FP-316713</t>
  </si>
  <si>
    <t>MAOP; 1/2" Whistle; ANACOR; PH1</t>
  </si>
  <si>
    <t>FP-316715</t>
  </si>
  <si>
    <t>FRL; 4" HP; SHELTON; 2,000'</t>
  </si>
  <si>
    <t>FP-316727</t>
  </si>
  <si>
    <t>RP; 8" HP; BURB; 200'</t>
  </si>
  <si>
    <t>FP-316747</t>
  </si>
  <si>
    <t>RP; R-73 (R-8), OTHELLO</t>
  </si>
  <si>
    <t>FP-316765</t>
  </si>
  <si>
    <t>1200' NEW 2" PE MN YAKIMA</t>
  </si>
  <si>
    <t>FP-316766</t>
  </si>
  <si>
    <t>CRM; 4" PE; SHEL; 6,000' PHASE 2</t>
  </si>
  <si>
    <t>FP-316767</t>
  </si>
  <si>
    <t>CRM; 2" PE; SHEL; 6,000' PHASE 2</t>
  </si>
  <si>
    <t>FP-316768</t>
  </si>
  <si>
    <t>CRM; SL PE; SHELTON PHASE 2</t>
  </si>
  <si>
    <t>FP-316775</t>
  </si>
  <si>
    <t>CRM; 4" PE; KELS; 3,500' KBS PART A</t>
  </si>
  <si>
    <t>FP-316777</t>
  </si>
  <si>
    <t>CRM; 2" PE; KELS; 12,000' KBS PART</t>
  </si>
  <si>
    <t>FP-316778</t>
  </si>
  <si>
    <t>CRM; 1/2" SL; KELS; KBS SERVICES</t>
  </si>
  <si>
    <t>FP-316781</t>
  </si>
  <si>
    <t>GR; 2' 6435' &amp; 1" 435' PE Pasco</t>
  </si>
  <si>
    <t>FP-316784</t>
  </si>
  <si>
    <t>Torque Wrench Implementation</t>
  </si>
  <si>
    <t>FP-316787</t>
  </si>
  <si>
    <t>CRM; 2" PE; KELS; 20,500' KBS PT B</t>
  </si>
  <si>
    <t>FP-316788</t>
  </si>
  <si>
    <t>Waste Management Burlington</t>
  </si>
  <si>
    <t>FP-316794</t>
  </si>
  <si>
    <t>6 inch Main Silverdale Hospital</t>
  </si>
  <si>
    <t>FP-316798</t>
  </si>
  <si>
    <t>RF; 4" PE; FERN; 3,300'</t>
  </si>
  <si>
    <t>FP-316799</t>
  </si>
  <si>
    <t>RF; 2" PE; BELL; 1500'</t>
  </si>
  <si>
    <t>FP-316800</t>
  </si>
  <si>
    <t>RF; 2" PE; FERN; 1750'</t>
  </si>
  <si>
    <t>FP-316819</t>
  </si>
  <si>
    <t>RE/REL 4"STL &amp; PE MN UNION GAP</t>
  </si>
  <si>
    <t>FP-316822</t>
  </si>
  <si>
    <t>RP; O-11(O-4) LAWR; BELLINGHAM</t>
  </si>
  <si>
    <t>FP-316823</t>
  </si>
  <si>
    <t>RP; O-12 (O-5) DEMI; BELLINGHAM</t>
  </si>
  <si>
    <t>FP-316832</t>
  </si>
  <si>
    <t>Office Structure &amp; Eq-Kennewick GO</t>
  </si>
  <si>
    <t>FP-316837</t>
  </si>
  <si>
    <t>GR; 2" &amp; 1" PE; SEDR; 4800' JONES E</t>
  </si>
  <si>
    <t>FP-316853</t>
  </si>
  <si>
    <t>Verizon 3G Modem Replacement</t>
  </si>
  <si>
    <t>FP-316865</t>
  </si>
  <si>
    <t>RP; 8" HP; CHIC; 30' V-08 &amp; HP MAIN</t>
  </si>
  <si>
    <t>FP-316872</t>
  </si>
  <si>
    <t>RF; 8" HP; YAKIMA; 18,500'</t>
  </si>
  <si>
    <t>FP-316897</t>
  </si>
  <si>
    <t>C/M RPL; 12" STL HP, LONG/KELSO PH6</t>
  </si>
  <si>
    <t>FP-316923</t>
  </si>
  <si>
    <t>C/M; RPL 8" MARCH POINT PH 2</t>
  </si>
  <si>
    <t>FP-316958</t>
  </si>
  <si>
    <t>FRL 400' 6" PWX MN, CRESENT HARBOR</t>
  </si>
  <si>
    <t>FP-316978</t>
  </si>
  <si>
    <t>RF; REG STA R-124, STEPTOE, KENN</t>
  </si>
  <si>
    <t>FP-316979</t>
  </si>
  <si>
    <t>RP; O-13 (O-6) PATERSON</t>
  </si>
  <si>
    <t>FP-316980</t>
  </si>
  <si>
    <t>UPGRADE YAKIMA GATE STATION</t>
  </si>
  <si>
    <t>FP-317012</t>
  </si>
  <si>
    <t>UG-PCAD Upgrade to v7-CNG</t>
  </si>
  <si>
    <t>FP-317047</t>
  </si>
  <si>
    <t>UG-GAS SCADA Implement DR System</t>
  </si>
  <si>
    <t>FP-317050</t>
  </si>
  <si>
    <t>UG-GAS SCADA Upgrade Autosol EFM</t>
  </si>
  <si>
    <t>FP-317060</t>
  </si>
  <si>
    <t>FRL; 10" HP; BELL; 2000'</t>
  </si>
  <si>
    <t>FP-317062</t>
  </si>
  <si>
    <t>GR-ELMA TBS-CNGC - Land</t>
  </si>
  <si>
    <t>FP-317064</t>
  </si>
  <si>
    <t>RF; 6" PE; BELL; 6,700' Fraser St</t>
  </si>
  <si>
    <t>FP-317065</t>
  </si>
  <si>
    <t>RP; 6" HP; BELL; 2500'; Meador Ave</t>
  </si>
  <si>
    <t>FP-317078</t>
  </si>
  <si>
    <t>Itron Mobile Radio (IMR)-CNG</t>
  </si>
  <si>
    <t>FP-317103</t>
  </si>
  <si>
    <t>UG-PowerPlan Upgrade to 2018.X</t>
  </si>
  <si>
    <t>FP-317120</t>
  </si>
  <si>
    <t>Purch Training Props for Sunnyside</t>
  </si>
  <si>
    <t>FP-317219</t>
  </si>
  <si>
    <t>CRM RP; 8" BRIDGE XING, WALLA WALLA</t>
  </si>
  <si>
    <t>FP-317246</t>
  </si>
  <si>
    <t>RF;4" PE;COLL;1,600'</t>
  </si>
  <si>
    <t>FP-317258</t>
  </si>
  <si>
    <t>WILD CANYON HOUSING DEVELOPMENT</t>
  </si>
  <si>
    <t>FP-317262</t>
  </si>
  <si>
    <t>C/M; 2" ST; LONG; 720' INDUSTRIAL W</t>
  </si>
  <si>
    <t>FP-317264</t>
  </si>
  <si>
    <t>PLASMA CUTTER AND TORCH</t>
  </si>
  <si>
    <t>FP-317291</t>
  </si>
  <si>
    <t>Repl Roof &amp; Parking Lot Bellingham</t>
  </si>
  <si>
    <t>FP-317293</t>
  </si>
  <si>
    <t>RP; R-76 (R-3), MOSES LAKE</t>
  </si>
  <si>
    <t>FP-317299</t>
  </si>
  <si>
    <t>Iton Mobile Radio-Early Install</t>
  </si>
  <si>
    <t>FP-317321</t>
  </si>
  <si>
    <t>Bathroom Remodel - Sunnyside Traini</t>
  </si>
  <si>
    <t>FP-317322</t>
  </si>
  <si>
    <t>ARLINGTON GATE UPGR; WILLIAMS COSTS</t>
  </si>
  <si>
    <t>FP-317326</t>
  </si>
  <si>
    <t>PURCH PLASMA CUTTER AND TORCH</t>
  </si>
  <si>
    <t>FP-317328</t>
  </si>
  <si>
    <t>PURCH 2 MUELLER SHELL CUTTERS</t>
  </si>
  <si>
    <t>FP-317332</t>
  </si>
  <si>
    <t>1780' 4" PE &amp; Steel MN Burbank Simp</t>
  </si>
  <si>
    <t>FP-317334</t>
  </si>
  <si>
    <t>Purchase Quanta-Fit CNGC</t>
  </si>
  <si>
    <t>FP-317376</t>
  </si>
  <si>
    <t>GR;4"PE;YAKI;1500</t>
  </si>
  <si>
    <t>FP-317386</t>
  </si>
  <si>
    <t>RP;8" TM;BELL;250'; LINE #3</t>
  </si>
  <si>
    <t>FP-317412</t>
  </si>
  <si>
    <t>JOLIANNA HEIGHTS DEVELOPMENT</t>
  </si>
  <si>
    <t>FP-317417</t>
  </si>
  <si>
    <t>One 8" Mueller Shell Cutter</t>
  </si>
  <si>
    <t>FP-317418</t>
  </si>
  <si>
    <t>UG Purch MOC Jira Software CNG</t>
  </si>
  <si>
    <t>FP-317420</t>
  </si>
  <si>
    <t>MAIN EXTENSION S HIGHLAND DR</t>
  </si>
  <si>
    <t>FP-317428</t>
  </si>
  <si>
    <t>CRM; 2" STL; BELL; 1900'</t>
  </si>
  <si>
    <t>FP-317435</t>
  </si>
  <si>
    <t>PUR INDOOR UTILITY GROUP SIGNS</t>
  </si>
  <si>
    <t>FP-317441</t>
  </si>
  <si>
    <t>FRL; 6" HP; OAKH; 450'</t>
  </si>
  <si>
    <t>FP-317448</t>
  </si>
  <si>
    <t>INST.NEW6000'4"PEMN,1000'1"PEMNYAKI</t>
  </si>
  <si>
    <t>FP-317454</t>
  </si>
  <si>
    <t>Purch Digital Gauges</t>
  </si>
  <si>
    <t>FP-317456</t>
  </si>
  <si>
    <t>GR; 4", 2", PE; PASCO; 9395'</t>
  </si>
  <si>
    <t>FP-317465</t>
  </si>
  <si>
    <t>Purch One 8" Mueller Stopper</t>
  </si>
  <si>
    <t>FP-317474</t>
  </si>
  <si>
    <t>CRM; RP; 2" ST; LYND; 1,160'</t>
  </si>
  <si>
    <t>FP-317480</t>
  </si>
  <si>
    <t>3 Bay garage door openers Mt. Verno</t>
  </si>
  <si>
    <t>FP-317485</t>
  </si>
  <si>
    <t>MUELLER EQUIPMENT FOR FAB SHOP</t>
  </si>
  <si>
    <t>FP-317487</t>
  </si>
  <si>
    <t>MAOP; R-79(R-11) SHEL; SHELTON GATE</t>
  </si>
  <si>
    <t>FP-317489</t>
  </si>
  <si>
    <t>GR; 2" PE MN; BLAINE; 5953'</t>
  </si>
  <si>
    <t>FP-317495</t>
  </si>
  <si>
    <t>GR;4"PE;KENN;4838' HIGHLAND</t>
  </si>
  <si>
    <t>FP-317498</t>
  </si>
  <si>
    <t>GR; 4"PE; KENN;1069'</t>
  </si>
  <si>
    <t>FP-317500</t>
  </si>
  <si>
    <t>GR;2"PE;SIDE;3600';STUB 1" 800'</t>
  </si>
  <si>
    <t>FP-317514</t>
  </si>
  <si>
    <t>CRM;RP; 2" ST; ANACOR; 6,579' P7 S1</t>
  </si>
  <si>
    <t>FP-317516</t>
  </si>
  <si>
    <t>CRM; RP; 2" ST; LONGV; 3,959' P8 S1</t>
  </si>
  <si>
    <t>FP-317518</t>
  </si>
  <si>
    <t>CRM; RP; 2" ST; KELSO; 6,501' P2 S1</t>
  </si>
  <si>
    <t>FP-317519</t>
  </si>
  <si>
    <t>CRM; RP; 2" ST; SHELT; 7,034' P3 S1</t>
  </si>
  <si>
    <t>FP-317521</t>
  </si>
  <si>
    <t>GR; 4" PE; KALA; 360' SUNSET TERRAC</t>
  </si>
  <si>
    <t>FP-317524</t>
  </si>
  <si>
    <t>CRM; RP; 3/4" SL; ANACORTES; P7 S1</t>
  </si>
  <si>
    <t>FP-317527</t>
  </si>
  <si>
    <t>CRM; RP; 3/4" SL; KELSO; P2 S1 SERV</t>
  </si>
  <si>
    <t>FP-317528</t>
  </si>
  <si>
    <t>CRM; RP; 3/4" SL; SHELTON; P3 S1</t>
  </si>
  <si>
    <t>FP-317529</t>
  </si>
  <si>
    <t>C/M; 2,6,8" HP; ANACORTES; PH2 SERV</t>
  </si>
  <si>
    <t>FP-317535</t>
  </si>
  <si>
    <t>GR; R-128 BURB; TIE-IN TO ATTALIA</t>
  </si>
  <si>
    <t>FP-317554</t>
  </si>
  <si>
    <t>UG-Install Meter Mgmt System CNG</t>
  </si>
  <si>
    <t>FP-317567</t>
  </si>
  <si>
    <t>PUR Furnace at Mt. V warehouse</t>
  </si>
  <si>
    <t>FP-317595</t>
  </si>
  <si>
    <t>RF; 6" STL; KENN R-124</t>
  </si>
  <si>
    <t>FP-317596</t>
  </si>
  <si>
    <t>CRM,RP; 3/4" SL; LONG; P8 S 1 SERV</t>
  </si>
  <si>
    <t>FP-317602</t>
  </si>
  <si>
    <t>4" Inlet and 4" Outlet at R-80</t>
  </si>
  <si>
    <t>FP-317607</t>
  </si>
  <si>
    <t>Jack Hammer for Crew MV</t>
  </si>
  <si>
    <t>FP-317609</t>
  </si>
  <si>
    <t>GR; R-81 ABER; BASICH BLV</t>
  </si>
  <si>
    <t>FP-317612</t>
  </si>
  <si>
    <t>CRM, RP; 2" ST; LONGV; 2,745' P8 S2</t>
  </si>
  <si>
    <t>FP-317614</t>
  </si>
  <si>
    <t>CRM, RP; 3/4" SL; LONGV; P8 S2 SERV</t>
  </si>
  <si>
    <t>FP-317616</t>
  </si>
  <si>
    <t>Purchase Compactor Mt Vernon</t>
  </si>
  <si>
    <t>FP-317617</t>
  </si>
  <si>
    <t>UG-Migrate Aligne To Vendor CNG</t>
  </si>
  <si>
    <t>FP-317621</t>
  </si>
  <si>
    <t>Replacement Desk for Brem Op Mange</t>
  </si>
  <si>
    <t>FP-317625</t>
  </si>
  <si>
    <t>RF; 4" PE; RICH; 4,160' Horn Rapids</t>
  </si>
  <si>
    <t>FP-317628</t>
  </si>
  <si>
    <t>MAIN-GROWTH-WALLA WALLA DISTRICT</t>
  </si>
  <si>
    <t>FP-317629</t>
  </si>
  <si>
    <t>MAIN-REPLACE-WALLA WALLA DISTRICT</t>
  </si>
  <si>
    <t>FP-317630</t>
  </si>
  <si>
    <t>SERV-GROWTH-WALLA WALLA DISTRICT</t>
  </si>
  <si>
    <t>FP-317631</t>
  </si>
  <si>
    <t>SERV-REPLACE-WALLA WALLA DISTRICT</t>
  </si>
  <si>
    <t>FP-317632</t>
  </si>
  <si>
    <t>MAIN-GROWTH-WENATCHEE DISTRICT</t>
  </si>
  <si>
    <t>FP-317633</t>
  </si>
  <si>
    <t>MAIN-REPLACE-WENATCHEE DISTRICT</t>
  </si>
  <si>
    <t>FP-317634</t>
  </si>
  <si>
    <t>SERV-GROWTH-WENATCHEE DISTRICT</t>
  </si>
  <si>
    <t>FP-317635</t>
  </si>
  <si>
    <t>SERV-REPLACE-WENATCHEE DISTRICT</t>
  </si>
  <si>
    <t>FP-317636</t>
  </si>
  <si>
    <t>MAIN-GROWTH-YAKIMA DISTRICT</t>
  </si>
  <si>
    <t>FP-317637</t>
  </si>
  <si>
    <t>MAIN-REPLACE-YAKIMA DISTRICT</t>
  </si>
  <si>
    <t>FP-317638</t>
  </si>
  <si>
    <t>SERV-GROWTH-YAKIMA DISTRICT</t>
  </si>
  <si>
    <t>FP-317639</t>
  </si>
  <si>
    <t>SERV-REPLACE-YAKIMA DISTRICT</t>
  </si>
  <si>
    <t>FP-317640</t>
  </si>
  <si>
    <t>MAIN-GROWTH-ABERDEEN DISTRICT</t>
  </si>
  <si>
    <t>FP-317641</t>
  </si>
  <si>
    <t>MAIN-REPLACE-ABERDEEN DISTRICT</t>
  </si>
  <si>
    <t>FP-317642</t>
  </si>
  <si>
    <t>SERV-GROWTH-ABERDEEN DISTRICT</t>
  </si>
  <si>
    <t>FP-317643</t>
  </si>
  <si>
    <t>SERV-REPLACE-ABERDEEN DISTRICT</t>
  </si>
  <si>
    <t>FP-317644</t>
  </si>
  <si>
    <t>MAIN-GROWTH-BELLINGHAM DISTRICT</t>
  </si>
  <si>
    <t>FP-317645</t>
  </si>
  <si>
    <t>MAIN-REPLACE-BELLINGHAM DISTRICT</t>
  </si>
  <si>
    <t>FP-317646</t>
  </si>
  <si>
    <t>SERV-GROWTH-BELLINGHAM DISTRICT</t>
  </si>
  <si>
    <t>FP-317647</t>
  </si>
  <si>
    <t>SERV-REPLACE-BELLINGHAM DISTRICT</t>
  </si>
  <si>
    <t>FP-317648</t>
  </si>
  <si>
    <t>MAIN-GROWTH-BREMERTON DISTRICT</t>
  </si>
  <si>
    <t>FP-317649</t>
  </si>
  <si>
    <t>MAIN-REPLACE-BREMERTON DISTRICT</t>
  </si>
  <si>
    <t>FP-317650</t>
  </si>
  <si>
    <t>SERV-GROWTH-BREMERTON DISTRICT</t>
  </si>
  <si>
    <t>FP-317651</t>
  </si>
  <si>
    <t>SERV-REPLACE-BREMERTON DISTRICT</t>
  </si>
  <si>
    <t>FP-317652</t>
  </si>
  <si>
    <t>MAIN-GROWTH-LONGVIEW DISTRICT</t>
  </si>
  <si>
    <t>FP-317653</t>
  </si>
  <si>
    <t>MAIN-REPLACE-LONGVIEW DISTRICT</t>
  </si>
  <si>
    <t>FP-317654</t>
  </si>
  <si>
    <t>SERV-GROWTH-LONGVIEW DISTRICT</t>
  </si>
  <si>
    <t>FP-317655</t>
  </si>
  <si>
    <t>SERV-REPLACE-LONGVIEW DISTRICT</t>
  </si>
  <si>
    <t>FP-317656</t>
  </si>
  <si>
    <t>MAIN-GROWTH-MT VERNON DISTRICT</t>
  </si>
  <si>
    <t>FP-317657</t>
  </si>
  <si>
    <t>MAIN-REPLACE-MT VERNON DISTRICT</t>
  </si>
  <si>
    <t>FP-317658</t>
  </si>
  <si>
    <t>SERV-GROWTH-MT VERNON DISTRICT</t>
  </si>
  <si>
    <t>FP-317659</t>
  </si>
  <si>
    <t>SERV-REPLACE-MT VERNON DISTRICT</t>
  </si>
  <si>
    <t>FP-317744</t>
  </si>
  <si>
    <t>Tools &amp; Minor Work Equip CNG WA</t>
  </si>
  <si>
    <t>FP-317750</t>
  </si>
  <si>
    <t>MAIN-GROWTH-KENNEWICK DISTRICT</t>
  </si>
  <si>
    <t>FP-317751</t>
  </si>
  <si>
    <t>MAIN-REPLACE-KENNEWICK DISTRICT</t>
  </si>
  <si>
    <t>FP-317752</t>
  </si>
  <si>
    <t>SERV-GROWTH-KENNEWICK DISTRICT</t>
  </si>
  <si>
    <t>FP-318092</t>
  </si>
  <si>
    <t>HPSS Replacements CNG WA</t>
  </si>
  <si>
    <t>FP-318186</t>
  </si>
  <si>
    <t>Sys Safety &amp; Integrity Mains Rpl-WA</t>
  </si>
  <si>
    <t>FP-318187</t>
  </si>
  <si>
    <t>Sys Safety &amp; Integrity Srvcs Rpl-WA</t>
  </si>
  <si>
    <t>FP-318192</t>
  </si>
  <si>
    <t>Fixed Network Equipment-CNG</t>
  </si>
  <si>
    <t>FP-318197</t>
  </si>
  <si>
    <t>Gas SCADA Equipment-CNG</t>
  </si>
  <si>
    <t>FP-318234</t>
  </si>
  <si>
    <t>GR-RICH-6"S&amp;PE-4000' KEENE RD</t>
  </si>
  <si>
    <t>FP-318280</t>
  </si>
  <si>
    <t>RP-Walla Walla-8"S Rose&amp;9th Repair</t>
  </si>
  <si>
    <t>FP-318317</t>
  </si>
  <si>
    <t>PUR Sensit PMD Trainer Bremerton WA</t>
  </si>
  <si>
    <t>FP-318319</t>
  </si>
  <si>
    <t>PUR Sensit GLT Trainer Bremerton WA</t>
  </si>
  <si>
    <t>FP-318321</t>
  </si>
  <si>
    <t>CRM, RP; 2" ST; ANACORTES; 2,057' P</t>
  </si>
  <si>
    <t>FP-318325</t>
  </si>
  <si>
    <t>CRM, RP; 3/4" SL; ANACORT; PH 7 S 2</t>
  </si>
  <si>
    <t>FP-318352</t>
  </si>
  <si>
    <t>Bremerton District Office Remodel</t>
  </si>
  <si>
    <t>FP-318359</t>
  </si>
  <si>
    <t>OFFICE ADD ON YAKIMA</t>
  </si>
  <si>
    <t>FP-318482</t>
  </si>
  <si>
    <t>RF; 4"; PE; Moses Lake 1,800'</t>
  </si>
  <si>
    <t>FP-318494</t>
  </si>
  <si>
    <t>FRL; 2" PE; BLAI; 1260' BIRCH BAY</t>
  </si>
  <si>
    <t>FP-318566</t>
  </si>
  <si>
    <t>RP-Brem-R-Werener&amp;Twin View R-21</t>
  </si>
  <si>
    <t>FP-318567</t>
  </si>
  <si>
    <t>RP-Silv-R-kitsap Mall R-65</t>
  </si>
  <si>
    <t>FP-318588</t>
  </si>
  <si>
    <t>RP-GIBRALT-4"PE2125'</t>
  </si>
  <si>
    <t>FP-318658</t>
  </si>
  <si>
    <t>UPGRADE REG STA R-62 OAK HARBOR WA</t>
  </si>
  <si>
    <t>FP-318690</t>
  </si>
  <si>
    <t>RF-Walla-1800' 6"S/6"PE Larch Ave</t>
  </si>
  <si>
    <t>FP-318706</t>
  </si>
  <si>
    <t>Repl Cisco VoIP Telephone-CNG</t>
  </si>
  <si>
    <t>FP-318740</t>
  </si>
  <si>
    <t>RF-Walla-8800ft 6"PE Cottonwood Rd</t>
  </si>
  <si>
    <t>FP-318742</t>
  </si>
  <si>
    <t>RP-MTVE-R-N TEXAS RD R-47</t>
  </si>
  <si>
    <t>FP-318746</t>
  </si>
  <si>
    <t>RF-WALLA-R-OLD MILTON HWY-2" STD</t>
  </si>
  <si>
    <t>FP-318747</t>
  </si>
  <si>
    <t>RF-WALLA-R-PLAZA WAY-2" STD</t>
  </si>
  <si>
    <t>FP-318764</t>
  </si>
  <si>
    <t>Woodland Odorizer 05 Replacement</t>
  </si>
  <si>
    <t>FP-318799</t>
  </si>
  <si>
    <t>Longview S. Gate NWP - Upgrade</t>
  </si>
  <si>
    <t>FP-318800</t>
  </si>
  <si>
    <t>Longview S. Gate Upgrade - CNG Side</t>
  </si>
  <si>
    <t>FP-318808</t>
  </si>
  <si>
    <t>GR-OTHELLO-GT-OTHELLO GATE NWP</t>
  </si>
  <si>
    <t>FP-318822</t>
  </si>
  <si>
    <t>Impl myWorld Leak Survey-CNG</t>
  </si>
  <si>
    <t>FP-318829</t>
  </si>
  <si>
    <t>GR-OTHELLO-GT-OTHELLO GATE RS</t>
  </si>
  <si>
    <t>FP-318846</t>
  </si>
  <si>
    <t>UG-Impl 2Ring Dashboard for CSC-CNG</t>
  </si>
  <si>
    <t>FP-318889</t>
  </si>
  <si>
    <t>New Transfer Prover</t>
  </si>
  <si>
    <t>FP-318904</t>
  </si>
  <si>
    <t>Transfer Prover Upgrade Bellingham</t>
  </si>
  <si>
    <t>FP-318957</t>
  </si>
  <si>
    <t>Two Meter Shop Table Lifts</t>
  </si>
  <si>
    <t>FP-318958</t>
  </si>
  <si>
    <t>Meter Shop Leak Tester</t>
  </si>
  <si>
    <t>FP-318987</t>
  </si>
  <si>
    <t>GR-OTH-OTHELLO LATERAL LOOP NWP</t>
  </si>
  <si>
    <t>FP-318992</t>
  </si>
  <si>
    <t>RP-Yakima-GT-NWP costs</t>
  </si>
  <si>
    <t>FP-319023</t>
  </si>
  <si>
    <t>RP-Blaine-R-Portal Wy R-79</t>
  </si>
  <si>
    <t>FP-319029</t>
  </si>
  <si>
    <t>RP-MTVE-MTR-N TEXAS RD</t>
  </si>
  <si>
    <t>FP-319043</t>
  </si>
  <si>
    <t>Mueller Equipment -CCNG INTERSTATE4</t>
  </si>
  <si>
    <t>FP-319052</t>
  </si>
  <si>
    <t>BUILDING UPGRADES</t>
  </si>
  <si>
    <t>FP-319053</t>
  </si>
  <si>
    <t>NEW WELDER YAK FAB SHOP</t>
  </si>
  <si>
    <t>FP-319054</t>
  </si>
  <si>
    <t>RF; 4" HP; W.RICH; Dallas Rd 2,200'</t>
  </si>
  <si>
    <t>FP-319055</t>
  </si>
  <si>
    <t>RF; 12" &amp; 6" HP; RICH; 3.3 mi</t>
  </si>
  <si>
    <t>FP-319063</t>
  </si>
  <si>
    <t>RP; O-15; (O-3) KENN</t>
  </si>
  <si>
    <t>FP-319072</t>
  </si>
  <si>
    <t>GR; 6" HP&amp;PE;W.RICH; 1.7mi KEENE RD</t>
  </si>
  <si>
    <t>FP-319084</t>
  </si>
  <si>
    <t>GR; 6"PE; KENN; 1760' TERRA</t>
  </si>
  <si>
    <t>FP-319086</t>
  </si>
  <si>
    <t>GR; 4" PE;WRIC;2946 PARADISE</t>
  </si>
  <si>
    <t>FP-319087</t>
  </si>
  <si>
    <t>GR;4" PE; PASCO; 3940' Chapel Hill</t>
  </si>
  <si>
    <t>FP-319090</t>
  </si>
  <si>
    <t>Replace Shop Roof Walla Walla</t>
  </si>
  <si>
    <t>FP-319093</t>
  </si>
  <si>
    <t>Rplc Fence 324 Rose St Walla Walla</t>
  </si>
  <si>
    <t>FP-319098</t>
  </si>
  <si>
    <t>Rplc Ovrhd Shop Door Walla Walla</t>
  </si>
  <si>
    <t>FP-319099</t>
  </si>
  <si>
    <t>Repl Fence R-1 Reg Stn Walla Walla</t>
  </si>
  <si>
    <t>FP-319100</t>
  </si>
  <si>
    <t>Purch Threading Machine Walla Walla</t>
  </si>
  <si>
    <t>FP-319102</t>
  </si>
  <si>
    <t>Purch Storage Cabinet Walla Walla</t>
  </si>
  <si>
    <t>FP-319111</t>
  </si>
  <si>
    <t>MAOP MAIN RPL CNG WA</t>
  </si>
  <si>
    <t>FP-319112</t>
  </si>
  <si>
    <t>MAOP SERV RPL CNG WA</t>
  </si>
  <si>
    <t>FP-319142</t>
  </si>
  <si>
    <t>GR-Rich-1.6 mi 6"Stl &amp; PE-Badger Rd</t>
  </si>
  <si>
    <t>FP-319143</t>
  </si>
  <si>
    <t>Purchase Squeeze Tool Walla Walla</t>
  </si>
  <si>
    <t>FP-319146</t>
  </si>
  <si>
    <t>Mount Vernon Office Remodel</t>
  </si>
  <si>
    <t>FP-319155</t>
  </si>
  <si>
    <t>UG-Impl NICE CSC Software-CNG</t>
  </si>
  <si>
    <t>FP-319180</t>
  </si>
  <si>
    <t>GR; 4" PE; LONG; 4,600' KELSO SCHOO</t>
  </si>
  <si>
    <t>FP-319192</t>
  </si>
  <si>
    <t>RPL: 6" ST MN; ABERDEEN</t>
  </si>
  <si>
    <t>FP-319193</t>
  </si>
  <si>
    <t>MN, ILLAHEE PRESERVE, BREMERTON</t>
  </si>
  <si>
    <t>FP-319194</t>
  </si>
  <si>
    <t>RP-6"S-KENN-250'</t>
  </si>
  <si>
    <t>FP-319198</t>
  </si>
  <si>
    <t>CRM, RP; 2" ST; KELSO; 4,140' PH 2</t>
  </si>
  <si>
    <t>FP-319199</t>
  </si>
  <si>
    <t>CRM, RP; 3/4" SL; KELSO; PH 2 SEC 2</t>
  </si>
  <si>
    <t>FP-319200</t>
  </si>
  <si>
    <t>GR; 2" PE; PASC; 12,234' SORANO HEI</t>
  </si>
  <si>
    <t>FP-319202</t>
  </si>
  <si>
    <t>WINDOW FOR JOHNNYS OFFCE-YAKIMA</t>
  </si>
  <si>
    <t>FP-319209</t>
  </si>
  <si>
    <t>GR; 4" HP; KALA; 2,500' SPENCER CRE</t>
  </si>
  <si>
    <t>FP-319225</t>
  </si>
  <si>
    <t>UG-Install Risk Mgmt Swft-CNG</t>
  </si>
  <si>
    <t>FP-319236</t>
  </si>
  <si>
    <t>RP; 2" ST; OAKH; 5,000' 700 CROSBY</t>
  </si>
  <si>
    <t>FP-319237</t>
  </si>
  <si>
    <t>RP; 3/4" SL; OAKH; 700 CROSBY AVE</t>
  </si>
  <si>
    <t>FP-319238</t>
  </si>
  <si>
    <t>Add 729ft stl main and 8420ft of PE</t>
  </si>
  <si>
    <t>FP-319240</t>
  </si>
  <si>
    <t>Purch Compactor/Wacker Mt. Vernon</t>
  </si>
  <si>
    <t>FP-319243</t>
  </si>
  <si>
    <t>FRL-WENATCHEE-6"S HP LINE #12 FRCD</t>
  </si>
  <si>
    <t>FP-319247</t>
  </si>
  <si>
    <t>FRL; 2" ST; YAKI;2,000'</t>
  </si>
  <si>
    <t>FP-319256</t>
  </si>
  <si>
    <t>GR; 2" PE; PROS; 2,500'</t>
  </si>
  <si>
    <t>FP-319257</t>
  </si>
  <si>
    <t>GR; 4" SL; PROS; 1500 PATERSON RD</t>
  </si>
  <si>
    <t>FP-319284</t>
  </si>
  <si>
    <t>12" Mllr Shell Cutter&amp;Stopper CNG I</t>
  </si>
  <si>
    <t>FP-319289</t>
  </si>
  <si>
    <t>PUR FUME EXTRACTOR BREMERTON</t>
  </si>
  <si>
    <t>FP-319321</t>
  </si>
  <si>
    <t>Instl Commercial Mail Box Yakima</t>
  </si>
  <si>
    <t>FP-319360</t>
  </si>
  <si>
    <t>GR-OTHELLO-R-R-077 MCCAIN SLR</t>
  </si>
  <si>
    <t>FP-319362</t>
  </si>
  <si>
    <t>PUR DESKS FOR BUS. DEV. IN MT V</t>
  </si>
  <si>
    <t>FP-319363</t>
  </si>
  <si>
    <t>REPL 2" PE MN; ABERDEEN</t>
  </si>
  <si>
    <t>FP-319364</t>
  </si>
  <si>
    <t>REMODEL CNGC GENERAL OFFICE BSMT</t>
  </si>
  <si>
    <t>FP-319366</t>
  </si>
  <si>
    <t>Crossover 123-2 Facilities Agreemen</t>
  </si>
  <si>
    <t>FP-319371</t>
  </si>
  <si>
    <t>Purchase Locator Kennewick</t>
  </si>
  <si>
    <t>FP-319380</t>
  </si>
  <si>
    <t>PURCH C200 SQUEEZE TOOLS BREMERTON</t>
  </si>
  <si>
    <t>FP-319381</t>
  </si>
  <si>
    <t>Purchase Drill Press Bellingham</t>
  </si>
  <si>
    <t>FP-319384</t>
  </si>
  <si>
    <t>PUR NEW BLINDS FOR MT VERNON OFFICE</t>
  </si>
  <si>
    <t>FP-319385</t>
  </si>
  <si>
    <t>RP; 2" ST; SEDR; 1,037' JAMESON ST</t>
  </si>
  <si>
    <t>FP-319388</t>
  </si>
  <si>
    <t>RP; 3/4" SL; SEDR; JAMESON/BATEY/3R</t>
  </si>
  <si>
    <t>FP-319393</t>
  </si>
  <si>
    <t>Inst Main Rigdgeline Deve Pt Orchrd</t>
  </si>
  <si>
    <t>FP-319394</t>
  </si>
  <si>
    <t>Purchase Chart Recorder Bellingham</t>
  </si>
  <si>
    <t>FP-319429</t>
  </si>
  <si>
    <t>Reg Sta R-52 Kalama, WA</t>
  </si>
  <si>
    <t>FP-319448</t>
  </si>
  <si>
    <t>GR; 6" PE; RICH; 6,383' WESTVINEYAR</t>
  </si>
  <si>
    <t>FP-319483</t>
  </si>
  <si>
    <t>Purchase Bandsaw for Bellingham Op</t>
  </si>
  <si>
    <t>FP-319488</t>
  </si>
  <si>
    <t>PURCH CONF RM FURNITURE MT VERNON</t>
  </si>
  <si>
    <t>FP-319492</t>
  </si>
  <si>
    <t>PUR MUELLER 3SW EQUIP FOR NW REGION</t>
  </si>
  <si>
    <t>FP-319497</t>
  </si>
  <si>
    <t>Purchase Jack Hammer Mt Vernon</t>
  </si>
  <si>
    <t>FP-319502</t>
  </si>
  <si>
    <t>MAOP; 8" TM; FERNDALE; 150'</t>
  </si>
  <si>
    <t>FP-319503</t>
  </si>
  <si>
    <t>MAOP; R-183 (R-75) FERNDALE</t>
  </si>
  <si>
    <t>FP-319506</t>
  </si>
  <si>
    <t>MAOP; R-182 (R-018) BELLINGHAM</t>
  </si>
  <si>
    <t>FP-319509</t>
  </si>
  <si>
    <t>MAOP; R-170 (R-17) CHIC;</t>
  </si>
  <si>
    <t>FP-319518</t>
  </si>
  <si>
    <t>COVID-Pandemic Emergency Equip-CNG</t>
  </si>
  <si>
    <t>FP-319523</t>
  </si>
  <si>
    <t>PURCHASE LINCOLN WELDER YAKIMA</t>
  </si>
  <si>
    <t>FP-319534</t>
  </si>
  <si>
    <t>Purc tools/equipment for Bellingham</t>
  </si>
  <si>
    <t>FP-319538</t>
  </si>
  <si>
    <t>CNG Meter Shop Fire</t>
  </si>
  <si>
    <t>FP-319540</t>
  </si>
  <si>
    <t>MAOP; R-190 (R-24) BURLINGTON</t>
  </si>
  <si>
    <t>FP-319552</t>
  </si>
  <si>
    <t>MAOP; R-184; BELLINGHAM</t>
  </si>
  <si>
    <t>FP-319559</t>
  </si>
  <si>
    <t>Inst Main EPA Facilities Manchester</t>
  </si>
  <si>
    <t>FP-319560</t>
  </si>
  <si>
    <t>UG-Impl LocusView for QC-CNGC</t>
  </si>
  <si>
    <t>FP-319569</t>
  </si>
  <si>
    <t>UG-Purchase Autosol Licenses CNGC</t>
  </si>
  <si>
    <t>FP-319570</t>
  </si>
  <si>
    <t>GR; 6" PE; RICH; 4290' KINGSGATPH1</t>
  </si>
  <si>
    <t>FP-319571</t>
  </si>
  <si>
    <t>Instl 4" Main EPA Pro Port Orchard</t>
  </si>
  <si>
    <t>FP-319574</t>
  </si>
  <si>
    <t>FRL; 2" ST; KELS; 1,132' WEST MAIN</t>
  </si>
  <si>
    <t>FP-319582</t>
  </si>
  <si>
    <t>Purchase Sensits &amp; PMD Bellingham</t>
  </si>
  <si>
    <t>FP-319601</t>
  </si>
  <si>
    <t>RP-OTH-GT-6S HP OTHELLO GATE</t>
  </si>
  <si>
    <t>FP-319605</t>
  </si>
  <si>
    <t>Inst Main Blueberry Rdg Port Orchrd</t>
  </si>
  <si>
    <t>FP-319612</t>
  </si>
  <si>
    <t>Purchase Tool for Bellingham S/M</t>
  </si>
  <si>
    <t>FP-319638</t>
  </si>
  <si>
    <t>Purch Mueller Equipment Mt Vernon</t>
  </si>
  <si>
    <t>FP-319640</t>
  </si>
  <si>
    <t>PURCHASE TURN BALL VALVES MT VERNON</t>
  </si>
  <si>
    <t>FP-319643</t>
  </si>
  <si>
    <t>PURCHASE DIGITAL GUAGES MT VERNON</t>
  </si>
  <si>
    <t>FP-319645</t>
  </si>
  <si>
    <t>PURCHASE RMLD MT VERNON</t>
  </si>
  <si>
    <t>FP-319646</t>
  </si>
  <si>
    <t>PURCHASE POSITIONER MT VERNON</t>
  </si>
  <si>
    <t>FP-319698</t>
  </si>
  <si>
    <t>UG CC&amp;B 2.7 Upgrade CNG</t>
  </si>
  <si>
    <t>FP-319765</t>
  </si>
  <si>
    <t>RP-Walla Walla-9th &amp; Emma 8"S</t>
  </si>
  <si>
    <t>FP-319784</t>
  </si>
  <si>
    <t>Purch RD8000PDLM Locator Kelso</t>
  </si>
  <si>
    <t>FP-319810</t>
  </si>
  <si>
    <t>RP-BURBANK HEIGHTS O-5-KENN</t>
  </si>
  <si>
    <t>FP-319814</t>
  </si>
  <si>
    <t>Instl Main China Garden Rd Kalma</t>
  </si>
  <si>
    <t>FP-319818</t>
  </si>
  <si>
    <t>PUR Quanta-Fit Testor for CNG IS</t>
  </si>
  <si>
    <t>FP-319825</t>
  </si>
  <si>
    <t>RF; R-132 W. RICH-DALLAS RD</t>
  </si>
  <si>
    <t>FP-319838</t>
  </si>
  <si>
    <t>Compressor Valves-Burlington WA</t>
  </si>
  <si>
    <t>FP-319839</t>
  </si>
  <si>
    <t>Dischrge Coalescnt Filtr-BURL COMP</t>
  </si>
  <si>
    <t>FP-319848</t>
  </si>
  <si>
    <t>Lincoln Fume Extractors-CNG INSTATE</t>
  </si>
  <si>
    <t>FP-319862</t>
  </si>
  <si>
    <t>Coffing Hoist Rpl -Yak Fab Shop</t>
  </si>
  <si>
    <t>FP-319864</t>
  </si>
  <si>
    <t>Olympus 27MG Gauges - CNG Interstat</t>
  </si>
  <si>
    <t>FP-319866</t>
  </si>
  <si>
    <t>UG-Purch Websphere MQ Licenses CNGC</t>
  </si>
  <si>
    <t>FP-319868</t>
  </si>
  <si>
    <t>Industrial Ice Maker-CNG Interstate</t>
  </si>
  <si>
    <t>FP-319871</t>
  </si>
  <si>
    <t>RP- FINLEY R-16</t>
  </si>
  <si>
    <t>FP-319876</t>
  </si>
  <si>
    <t>PUR RD 8100 Locator, MOUNT VERNON</t>
  </si>
  <si>
    <t>FP-319900</t>
  </si>
  <si>
    <t>RE/REPL; 6" ST MN; HOQUIAM</t>
  </si>
  <si>
    <t>FP-319904</t>
  </si>
  <si>
    <t>PUR UT Gauges for Weld Prgrm-WA</t>
  </si>
  <si>
    <t>FP-319911</t>
  </si>
  <si>
    <t>FP-319920</t>
  </si>
  <si>
    <t>Buy portable air filter for CNG INT</t>
  </si>
  <si>
    <t>FP-319932</t>
  </si>
  <si>
    <t>PUR Portable Odorizer - CNG INT</t>
  </si>
  <si>
    <t>FP-319933</t>
  </si>
  <si>
    <t>Central Vac System - CNG INSTATE</t>
  </si>
  <si>
    <t>FP-319983</t>
  </si>
  <si>
    <t>Welding Positioner-CNG Fab Shop</t>
  </si>
  <si>
    <t>FP-319987</t>
  </si>
  <si>
    <t>PUR Air Compressor - Fab Shop</t>
  </si>
  <si>
    <t>FP-319994</t>
  </si>
  <si>
    <t>GR; 4" PE MAIN; MOXEE</t>
  </si>
  <si>
    <t>FP-320007</t>
  </si>
  <si>
    <t>MAOP; 16" TM; MARCH POINT; 20'</t>
  </si>
  <si>
    <t>FP-320015</t>
  </si>
  <si>
    <t>Purchase 2 RMLD's Kennewick</t>
  </si>
  <si>
    <t>FP-320019</t>
  </si>
  <si>
    <t>GR; 2" PE; GRANDVIEW; 5,800</t>
  </si>
  <si>
    <t>FP-320040</t>
  </si>
  <si>
    <t>GR; 4" PE; YAKIMA; 6700'</t>
  </si>
  <si>
    <t>FP-320065</t>
  </si>
  <si>
    <t>Wireless radios - CNG Insterstate</t>
  </si>
  <si>
    <t>FP-320066</t>
  </si>
  <si>
    <t>Mueller Tooling - Mt Vernon Fab Sho</t>
  </si>
  <si>
    <t>FP-320089</t>
  </si>
  <si>
    <t>Purch 3 RD 8100 Locators Bremerton</t>
  </si>
  <si>
    <t>FP-320105</t>
  </si>
  <si>
    <t>Pur Off Furniture &amp; Appliances Elma</t>
  </si>
  <si>
    <t>FP-320137</t>
  </si>
  <si>
    <t>PUR CGI DETECTOR - KENNEWICK</t>
  </si>
  <si>
    <t>FP-320138</t>
  </si>
  <si>
    <t>PUR CGI DETECTOR - YAKIMA</t>
  </si>
  <si>
    <t>FP-320140</t>
  </si>
  <si>
    <t>PUR CGI DETECTOR - Bellingham</t>
  </si>
  <si>
    <t>FP-320147</t>
  </si>
  <si>
    <t>Repl Main To Retire R-028 Shelton</t>
  </si>
  <si>
    <t>FP-320152</t>
  </si>
  <si>
    <t>Replace Main To Retire R-27 Shelton</t>
  </si>
  <si>
    <t>FP-320161</t>
  </si>
  <si>
    <t>RF-RICH R-133</t>
  </si>
  <si>
    <t>FP-320205</t>
  </si>
  <si>
    <t>Instl Main Beacon Hill Dr Longview</t>
  </si>
  <si>
    <t>FP-320211</t>
  </si>
  <si>
    <t>GR; 6"PE; KENN;4954' RIDGELINE</t>
  </si>
  <si>
    <t>FP-320219</t>
  </si>
  <si>
    <t>GR; 6" PE;KENN; 510' BADGER</t>
  </si>
  <si>
    <t>FP-320224</t>
  </si>
  <si>
    <t>Indust Reg Stations-Replace-CNGC WA</t>
  </si>
  <si>
    <t>FP-320233</t>
  </si>
  <si>
    <t>UG-LandworksSoftware Licens Fee CNG</t>
  </si>
  <si>
    <t>FP-320235</t>
  </si>
  <si>
    <t>MAOP; RPL V-49 &amp; PIPING AT ML GATE</t>
  </si>
  <si>
    <t>FP-320244</t>
  </si>
  <si>
    <t>Inst Main Pt Brmertn Airprt Snyslpe</t>
  </si>
  <si>
    <t>FP-320255</t>
  </si>
  <si>
    <t>PURCH SENSIT GOLD G2 TC LONGVIEW</t>
  </si>
  <si>
    <t>FP-320261</t>
  </si>
  <si>
    <t>GR- R-131 W.RICH-TLAC</t>
  </si>
  <si>
    <t>FP-320289</t>
  </si>
  <si>
    <t>Inst Main New Plat Poulsbo Meadows</t>
  </si>
  <si>
    <t>FP-320307</t>
  </si>
  <si>
    <t>Purchase Welding Tools Bellingham</t>
  </si>
  <si>
    <t>FP-320308</t>
  </si>
  <si>
    <t>MAOP; STATION 1 (R-11) OTHELLO</t>
  </si>
  <si>
    <t>FP-320309</t>
  </si>
  <si>
    <t>MAOP; R-2 (R-12) OTHELLO</t>
  </si>
  <si>
    <t>FP-320311</t>
  </si>
  <si>
    <t>Purch PE Squeeze Tool Walla Walla</t>
  </si>
  <si>
    <t>FP-320324</t>
  </si>
  <si>
    <t>Instl Main Johnson Prkwy Poulsbo</t>
  </si>
  <si>
    <t>FP-320327</t>
  </si>
  <si>
    <t>GR;2" PE; RICH; 2200' KEENE RD</t>
  </si>
  <si>
    <t>FP-320331</t>
  </si>
  <si>
    <t>RF-4" STL-W.RICH-200'</t>
  </si>
  <si>
    <t>FP-320347</t>
  </si>
  <si>
    <t>Rep Main Tesoro Refinery Anacortes</t>
  </si>
  <si>
    <t>FP-320349</t>
  </si>
  <si>
    <t>Replace Shop Furnace Mount Vernon</t>
  </si>
  <si>
    <t>FP-320350</t>
  </si>
  <si>
    <t>GR;2" 8478' &amp; 1"320'  PE Richland</t>
  </si>
  <si>
    <t>FP-320364</t>
  </si>
  <si>
    <t>iPad Minis to support Gas Ops-CNG</t>
  </si>
  <si>
    <t>FP-320380</t>
  </si>
  <si>
    <t>GR; 2" PE; MOSE; 1,100' YOENEZAWA</t>
  </si>
  <si>
    <t>FP-320384</t>
  </si>
  <si>
    <t>ERT Project 2021</t>
  </si>
  <si>
    <t>FP-320397</t>
  </si>
  <si>
    <t>PURCH FLAMMABLE CABINET MOSES LAKE</t>
  </si>
  <si>
    <t>FP-320404</t>
  </si>
  <si>
    <t>MAOP; R-26 FERN; REBUILD</t>
  </si>
  <si>
    <t>FP-320413</t>
  </si>
  <si>
    <t>MAOP; 8" TM; FERN; 42'</t>
  </si>
  <si>
    <t>FP-320444</t>
  </si>
  <si>
    <t>GR; 4" PE; 1512'; 150 W Axton BELL</t>
  </si>
  <si>
    <t>FP-320451</t>
  </si>
  <si>
    <t>GR-IND REG STA-PCA GD-WALLULA</t>
  </si>
  <si>
    <t>FP-320452</t>
  </si>
  <si>
    <t>Station R-094 in Yakima</t>
  </si>
  <si>
    <t>FP-320457</t>
  </si>
  <si>
    <t>PURCHASE SENSIT GOLD G2 TC LONGVIEW</t>
  </si>
  <si>
    <t>FP-320458</t>
  </si>
  <si>
    <t>MAOP; R-192 ANACORTES</t>
  </si>
  <si>
    <t>FP-320460</t>
  </si>
  <si>
    <t>RF-12"HP STL-600' WALLULA</t>
  </si>
  <si>
    <t>FP-320465</t>
  </si>
  <si>
    <t>GR; 4', 2' PE; RICH; 2925' &amp; 4840'</t>
  </si>
  <si>
    <t>FP-320479</t>
  </si>
  <si>
    <t>GR; 2" 8630' 1" 140' Rich; Quail Ri</t>
  </si>
  <si>
    <t>FP-320486</t>
  </si>
  <si>
    <t>C/M; 12" HP; LONG; 1,220' WESTROCK</t>
  </si>
  <si>
    <t>FP-320492</t>
  </si>
  <si>
    <t>Purchase Missle for Bellingham Oper</t>
  </si>
  <si>
    <t>FP-320494</t>
  </si>
  <si>
    <t>PUR 2 MUELLER STOP MACHINES YAKIMA</t>
  </si>
  <si>
    <t>FP-320496</t>
  </si>
  <si>
    <t>GR; 6" PE; PLYM; 5800' AG RESERVE</t>
  </si>
  <si>
    <t>FP-320506</t>
  </si>
  <si>
    <t>Purch VM Metrotech Locator Yakima</t>
  </si>
  <si>
    <t>FP-320511</t>
  </si>
  <si>
    <t>GR S. LONGVIEW INLET PIPING</t>
  </si>
  <si>
    <t>FP-320517</t>
  </si>
  <si>
    <t>Purchase 1SA Belever Bellingham</t>
  </si>
  <si>
    <t>FP-320518</t>
  </si>
  <si>
    <t>GR;6" PE; RICH; 4060' KINGSGATE</t>
  </si>
  <si>
    <t>FP-320519</t>
  </si>
  <si>
    <t>GR; 4' PE; LONG; 2600 MT. SOLO ESTA</t>
  </si>
  <si>
    <t>FP-320549</t>
  </si>
  <si>
    <t>Crystal Pressure Guage Kennewick</t>
  </si>
  <si>
    <t>FP-320550</t>
  </si>
  <si>
    <t>Crystal Pressure Gauge Mt Vernon</t>
  </si>
  <si>
    <t>FP-320552</t>
  </si>
  <si>
    <t>Valve lube gun Kennewick</t>
  </si>
  <si>
    <t>FP-320553</t>
  </si>
  <si>
    <t>Vavlve grease gun Mt Venron</t>
  </si>
  <si>
    <t>FP-320574</t>
  </si>
  <si>
    <t>PUR 3 GROUND LEVEL SQZRS WENATCHEE</t>
  </si>
  <si>
    <t>FP-320584</t>
  </si>
  <si>
    <t>GR; 6" PE; H ST/MAPLE RIDGE; BLAINE</t>
  </si>
  <si>
    <t>FP-320586</t>
  </si>
  <si>
    <t>PURCH METROTECH VM-810 YAKIMA</t>
  </si>
  <si>
    <t>FP-320595</t>
  </si>
  <si>
    <t>GR-OTH-4S-RED MARLBE SLR</t>
  </si>
  <si>
    <t>FP-320633</t>
  </si>
  <si>
    <t>Buy new SCBA kits for CNGC</t>
  </si>
  <si>
    <t>FP-320634</t>
  </si>
  <si>
    <t>REINF MAIN MCGARIGLE SEDRO WOOLEY</t>
  </si>
  <si>
    <t>FP-320640</t>
  </si>
  <si>
    <t>UG-Pur Imp JANA Spotlight Risk CNGC</t>
  </si>
  <si>
    <t>FP-320659</t>
  </si>
  <si>
    <t>Buy LEV portable air machines</t>
  </si>
  <si>
    <t>FP-320664</t>
  </si>
  <si>
    <t>RL-8"S HP-1,900' RESERS</t>
  </si>
  <si>
    <t>FP-320673</t>
  </si>
  <si>
    <t>GR-R134 PLYM-RIVER POINT FARMS</t>
  </si>
  <si>
    <t>FP-320681</t>
  </si>
  <si>
    <t>UG-CC&amp;B Licensing &amp; Task Optim CNG</t>
  </si>
  <si>
    <t>FP-320689</t>
  </si>
  <si>
    <t>PURCHASE GREASE GUN MT VERNON</t>
  </si>
  <si>
    <t>FP-320696</t>
  </si>
  <si>
    <t>Fredonia operating system upgrade</t>
  </si>
  <si>
    <t>FP-320729</t>
  </si>
  <si>
    <t>Instl Main Werner Rd Bremerton.</t>
  </si>
  <si>
    <t>FP-320743</t>
  </si>
  <si>
    <t>REINF; 4" PE MN; 2464'; E BADGER LY</t>
  </si>
  <si>
    <t>FP-320748</t>
  </si>
  <si>
    <t>Purch Tapping Machine Kennewick</t>
  </si>
  <si>
    <t>FP-320758</t>
  </si>
  <si>
    <t>RPL 2" STL MN; 2166' WAGON WHEEL OH</t>
  </si>
  <si>
    <t>FP-320759</t>
  </si>
  <si>
    <t>RPL 3/4" STL SL; WAGON WHEEL OH</t>
  </si>
  <si>
    <t>FP-320766</t>
  </si>
  <si>
    <t>Fredonia Starter Replacement</t>
  </si>
  <si>
    <t>FP-320770</t>
  </si>
  <si>
    <t>GR; 2" PE; WENA; 10,800'</t>
  </si>
  <si>
    <t>FP-320771</t>
  </si>
  <si>
    <t>PUR DESK AND CUBE WALLS KENN DIST</t>
  </si>
  <si>
    <t>FP-320793</t>
  </si>
  <si>
    <t>PUR - MUELLER STOPPRS - MT VER CS</t>
  </si>
  <si>
    <t>FP-320940</t>
  </si>
  <si>
    <t>Pressure Guage for Bellingham MI</t>
  </si>
  <si>
    <t>FP-320942</t>
  </si>
  <si>
    <t>PUR BANDSAW - CNG FAB SHOP</t>
  </si>
  <si>
    <t>FP-320944</t>
  </si>
  <si>
    <t>PUR - DIGITAL GAUGES - MT VER CS</t>
  </si>
  <si>
    <t>FP-320947</t>
  </si>
  <si>
    <t>CGI for MI in Wenatchee</t>
  </si>
  <si>
    <t>FP-320969</t>
  </si>
  <si>
    <t>PUR Gas Laser Detector Kennewick</t>
  </si>
  <si>
    <t>FP-320975</t>
  </si>
  <si>
    <t>PUR AR/VR Hardware Kennewick</t>
  </si>
  <si>
    <t>FP-320979</t>
  </si>
  <si>
    <t>Purch Speed Shoring Equip Wenatchee</t>
  </si>
  <si>
    <t>FP-320999</t>
  </si>
  <si>
    <t>UG ThoughtSpot Betterment CNG</t>
  </si>
  <si>
    <t>FP-321004</t>
  </si>
  <si>
    <t>Purch Speed Shoring Eq Walla Walla</t>
  </si>
  <si>
    <t>FP-321012</t>
  </si>
  <si>
    <t>Pur Tool Kit Speed Shoring Wla Wla</t>
  </si>
  <si>
    <t>FP-321042</t>
  </si>
  <si>
    <t>Pur Extndble Sqze Tool Walla Walla</t>
  </si>
  <si>
    <t>FP-321089</t>
  </si>
  <si>
    <t>RF; 6" PE, GRANDVIEW, 2,500'</t>
  </si>
  <si>
    <t>FP-321093</t>
  </si>
  <si>
    <t>PURCH (4) PLIDCO CLAMPS YAKIMA</t>
  </si>
  <si>
    <t>FP-321114</t>
  </si>
  <si>
    <t>PURCH SENSIT GOLD G2 TC YAKIMA</t>
  </si>
  <si>
    <t>FP-321117</t>
  </si>
  <si>
    <t>RL-6"S HP-3,700' PASCO-PROJ. OYSTER</t>
  </si>
  <si>
    <t>FP-321138</t>
  </si>
  <si>
    <t>FP-321166</t>
  </si>
  <si>
    <t>Repl Main Flamingo Village Pasco</t>
  </si>
  <si>
    <t>FP-321201</t>
  </si>
  <si>
    <t>Repl Roof &amp; Instl Siding Kennewick</t>
  </si>
  <si>
    <t>FP-321228</t>
  </si>
  <si>
    <t>ACQUIRE DNR EASEMENT LA CONNER</t>
  </si>
  <si>
    <t>FP-321243</t>
  </si>
  <si>
    <t>C/M RPL; 8" HP; WALLA WALLA; 4,595'</t>
  </si>
  <si>
    <t>FP-321249</t>
  </si>
  <si>
    <t>PUR WELDING EQUIP - CNG FAB SHOP</t>
  </si>
  <si>
    <t>FP-321274</t>
  </si>
  <si>
    <t>Rpl Main Lower Columbia Clge Lngvw</t>
  </si>
  <si>
    <t>FP-321285</t>
  </si>
  <si>
    <t>CNG Sandblast Cabinet Replacement</t>
  </si>
  <si>
    <t>FP-321301</t>
  </si>
  <si>
    <t>HVAC replacment CNG Meter Shop</t>
  </si>
  <si>
    <t>FP-321302</t>
  </si>
  <si>
    <t>Air purifying respirators-WA</t>
  </si>
  <si>
    <t>FP-321307</t>
  </si>
  <si>
    <t>AED for Aberdeen Washington</t>
  </si>
  <si>
    <t>FP-321309</t>
  </si>
  <si>
    <t>Replace SCBA bottles-Washington</t>
  </si>
  <si>
    <t>FP-321320</t>
  </si>
  <si>
    <t>PUR MUELLER 4SW GEAR - CNG I-S</t>
  </si>
  <si>
    <t>FP-321336</t>
  </si>
  <si>
    <t>PURCHASE RMLD YAKIMA</t>
  </si>
  <si>
    <t>FP-321375</t>
  </si>
  <si>
    <t>PURCHASE (1) RMLD BREMERTON</t>
  </si>
  <si>
    <t>FP-321376</t>
  </si>
  <si>
    <t>PUR Mueller Tappping Eq - CNG I-S</t>
  </si>
  <si>
    <t>FP-321381</t>
  </si>
  <si>
    <t>Yakima Fab Shop Expansion</t>
  </si>
  <si>
    <t>FP-321391</t>
  </si>
  <si>
    <t>Pur OPS 307 Tooling Yakima Dis</t>
  </si>
  <si>
    <t>FP-321394</t>
  </si>
  <si>
    <t>Pur OPS 307 Tooling Longview Dist</t>
  </si>
  <si>
    <t>FP-321397</t>
  </si>
  <si>
    <t>Pur OPS 307 Tooling Aberdeen Dist</t>
  </si>
  <si>
    <t>FP-321399</t>
  </si>
  <si>
    <t>Pur OPS 307 Tooling Mt Vernon Dist</t>
  </si>
  <si>
    <t>FP-321401</t>
  </si>
  <si>
    <t>Pur OPS 307 Tooling Bellingham Dist</t>
  </si>
  <si>
    <t>FP-321402</t>
  </si>
  <si>
    <t>Pur OPS 307 Tooling Bremerton Dist</t>
  </si>
  <si>
    <t>FP-321416</t>
  </si>
  <si>
    <t>RPL MAIN 225 NE ERNEST OAK HARBOR</t>
  </si>
  <si>
    <t>FP-321428</t>
  </si>
  <si>
    <t>Pur OPS 307 Tooling Kennewick Dist</t>
  </si>
  <si>
    <t>FP-321434</t>
  </si>
  <si>
    <t>Pur OPS 307 Tooling Wla Wla Dist</t>
  </si>
  <si>
    <t>FP-321437</t>
  </si>
  <si>
    <t>Rpl Shop Side Doors Walla Walla</t>
  </si>
  <si>
    <t>FP-321458</t>
  </si>
  <si>
    <t>Pur OPS 307 Tooling Wenatchee Dist</t>
  </si>
  <si>
    <t>FP-321468</t>
  </si>
  <si>
    <t>C/M RPL; 6" HP TOPP-ZILLAH; 2,400'</t>
  </si>
  <si>
    <t>FP-321470</t>
  </si>
  <si>
    <t>C/M; 6" HP TOPP-ZILLAH; 1,100'</t>
  </si>
  <si>
    <t>FP-321557</t>
  </si>
  <si>
    <t>Gass SCADA cellular modems CNGC</t>
  </si>
  <si>
    <t>FP-321586</t>
  </si>
  <si>
    <t>FP-321609</t>
  </si>
  <si>
    <t>RF; 6" PE; BELL; 2.7-mi; EVERSON</t>
  </si>
  <si>
    <t>FP-321676</t>
  </si>
  <si>
    <t>GR; 2" PE; YAKI; 1400'</t>
  </si>
  <si>
    <t>FP-321687</t>
  </si>
  <si>
    <t>Replace AC/Heat units in Bremerton</t>
  </si>
  <si>
    <t>FP-321693</t>
  </si>
  <si>
    <t>Rpl Services To Retire R-28 Shelton</t>
  </si>
  <si>
    <t>FP-321694</t>
  </si>
  <si>
    <t>Pur Flammable Paint Cabinet Wla Wla</t>
  </si>
  <si>
    <t>FP-321697</t>
  </si>
  <si>
    <t>Purchase Crimping Tool Mt Vernon</t>
  </si>
  <si>
    <t>FP-321742</t>
  </si>
  <si>
    <t>C.S. Fab Shop HVAC</t>
  </si>
  <si>
    <t>FP-321743</t>
  </si>
  <si>
    <t>RL-8"HP-PASCO-DNR 320'</t>
  </si>
  <si>
    <t>FP-321753</t>
  </si>
  <si>
    <t>RL-8" HP-4,500' PASCO-DARIGOLD</t>
  </si>
  <si>
    <t>FP-321754</t>
  </si>
  <si>
    <t>MAOP; 8" TM; BURL; 20', RPL V-001</t>
  </si>
  <si>
    <t>FP-321762</t>
  </si>
  <si>
    <t>Repl Ignition Fredonia Cmpr Station</t>
  </si>
  <si>
    <t>FP-321763</t>
  </si>
  <si>
    <t>Pur XPR 7550e Handheld Radio Brmtn</t>
  </si>
  <si>
    <t>FP-321764</t>
  </si>
  <si>
    <t>GR; 4"; PE; YAKI; 9,600'</t>
  </si>
  <si>
    <t>FP-321787</t>
  </si>
  <si>
    <t>UG-PowerPlan Patch 2022 CNGC</t>
  </si>
  <si>
    <t>FP-321795</t>
  </si>
  <si>
    <t>RP; 3" ST; BELL; 2549 ALLEY PROJ</t>
  </si>
  <si>
    <t>FP-321796</t>
  </si>
  <si>
    <t>PURCH NEW ODORATOR 2 LONGVIEW</t>
  </si>
  <si>
    <t>FP-321832</t>
  </si>
  <si>
    <t>MAOP; STATION 1 (R-95) ARLINGTON</t>
  </si>
  <si>
    <t>FP-321835</t>
  </si>
  <si>
    <t>UG-DHS Gas SCADA Verve CNGC</t>
  </si>
  <si>
    <t>FP-321846</t>
  </si>
  <si>
    <t>RF; 2"PE; RICH; MEADOW HILLS</t>
  </si>
  <si>
    <t>FP-321849</t>
  </si>
  <si>
    <t>Crystal Guage for Yakima MI</t>
  </si>
  <si>
    <t>FP-321852</t>
  </si>
  <si>
    <t>Valve Grease Gun Yakima MI</t>
  </si>
  <si>
    <t>FP-321855</t>
  </si>
  <si>
    <t>INST; 2" PE; KELS; 4,300' MTBRYNION</t>
  </si>
  <si>
    <t>FP-321860</t>
  </si>
  <si>
    <t>GR; 2" PE; RICH; 2000' SKYLINE</t>
  </si>
  <si>
    <t>FP-321865</t>
  </si>
  <si>
    <t>RF; R-132 W.RICH MAIN-DALLAS RD</t>
  </si>
  <si>
    <t>FP-321866</t>
  </si>
  <si>
    <t>PURCHASE METROTECH VM-810 YAKIMA</t>
  </si>
  <si>
    <t>FP-321878</t>
  </si>
  <si>
    <t>PURCH SENSIT GOLD G2 YAKIMA</t>
  </si>
  <si>
    <t>FP-321883</t>
  </si>
  <si>
    <t>RPL Pre-lube oil pump-Compress Sta</t>
  </si>
  <si>
    <t>FP-321885</t>
  </si>
  <si>
    <t>MAOP; R-193 (R-17) BURLINGTON</t>
  </si>
  <si>
    <t>FP-321894</t>
  </si>
  <si>
    <t>INSTL MAIN MARIN WOODS OAK HARBOR</t>
  </si>
  <si>
    <t>FP-321902</t>
  </si>
  <si>
    <t>FP-321907</t>
  </si>
  <si>
    <t>GB-04 - RPL DEEP WELL GB - MOSES LK</t>
  </si>
  <si>
    <t>FP-321908</t>
  </si>
  <si>
    <t>Purchase RD8000 - Bellingham</t>
  </si>
  <si>
    <t>FP-321914</t>
  </si>
  <si>
    <t>INSTL MAIN AMAZON BURLINGTON</t>
  </si>
  <si>
    <t>FP-321930</t>
  </si>
  <si>
    <t>INSTL MAIN HIGH POINT ESTATES MTVE</t>
  </si>
  <si>
    <t>FP-321937</t>
  </si>
  <si>
    <t>RP- FINLEY R-16 MAIN</t>
  </si>
  <si>
    <t>FP-321947</t>
  </si>
  <si>
    <t>Purchase (2) RD8100 Locator Mt Vern</t>
  </si>
  <si>
    <t>FP-321948</t>
  </si>
  <si>
    <t>Purchase Grease Gun for Mt. Vernon</t>
  </si>
  <si>
    <t>FP-321951</t>
  </si>
  <si>
    <t>CNG 3G RMU REPLACMENT WA &amp; OR</t>
  </si>
  <si>
    <t>FP-321965</t>
  </si>
  <si>
    <t>UG - Irth Solutions Software CNG</t>
  </si>
  <si>
    <t>FP-321966</t>
  </si>
  <si>
    <t>Purch Inficon Irwin SXG Bellingham</t>
  </si>
  <si>
    <t>FP-321967</t>
  </si>
  <si>
    <t>Replace Gate Yakima Office</t>
  </si>
  <si>
    <t>FP-321983</t>
  </si>
  <si>
    <t>GR; 2" PE; VIEW; 6,000'</t>
  </si>
  <si>
    <t>FP-321984</t>
  </si>
  <si>
    <t>RPL Fredonia CS Coupler</t>
  </si>
  <si>
    <t>FP-321986</t>
  </si>
  <si>
    <t>Repl Garage Door Mt Vernon CS Fab</t>
  </si>
  <si>
    <t>FP-322016</t>
  </si>
  <si>
    <t>RF; 2" PE; KENN; 900' W 30th Ave</t>
  </si>
  <si>
    <t>FP-322027</t>
  </si>
  <si>
    <t>RE/REPL; MN; 3RD AVE ABERDEEN</t>
  </si>
  <si>
    <t>FP-322028</t>
  </si>
  <si>
    <t>Pur Mueller Tapping Equip Kennewick</t>
  </si>
  <si>
    <t>FP-322043</t>
  </si>
  <si>
    <t>RF; 4" PE; SIDE; 2000'</t>
  </si>
  <si>
    <t>FP-322053</t>
  </si>
  <si>
    <t>GR; 4" PE; PASC; 1500 HYW12</t>
  </si>
  <si>
    <t>FP-322054</t>
  </si>
  <si>
    <t>REPL FENCE FROM LAND SALE KELSO</t>
  </si>
  <si>
    <t>FP-322058</t>
  </si>
  <si>
    <t>FP-322089</t>
  </si>
  <si>
    <t>Purch (2) RD8100 Locators Mt Vernon</t>
  </si>
  <si>
    <t>FP-322090</t>
  </si>
  <si>
    <t>Repl V-145, Sidney Ave Port Orchard</t>
  </si>
  <si>
    <t>FP-322098</t>
  </si>
  <si>
    <t>REPL, V-098 Central Valley, Keyport</t>
  </si>
  <si>
    <t>FP-322102</t>
  </si>
  <si>
    <t>PURCH (1) PLIDCO CLAMP YAKIMA</t>
  </si>
  <si>
    <t>FP-322104</t>
  </si>
  <si>
    <t>GR Mtr Set-Solvay Chemical, Lngview</t>
  </si>
  <si>
    <t>FP-322109</t>
  </si>
  <si>
    <t>PURCH COMMUNICATION EQUIP YAKIMA</t>
  </si>
  <si>
    <t>FP-322126</t>
  </si>
  <si>
    <t>MAOP; R-53 (R-18) KELS;</t>
  </si>
  <si>
    <t>FP-322127</t>
  </si>
  <si>
    <t>MAOP; R-54 (R-30) LONG;</t>
  </si>
  <si>
    <t>FP-322142</t>
  </si>
  <si>
    <t>RF; R-187; Everson; Van Dyk Rd</t>
  </si>
  <si>
    <t>FP-322146</t>
  </si>
  <si>
    <t>PURCHASE SENSIT GOLD G2 MT VERNON</t>
  </si>
  <si>
    <t>FP-322150</t>
  </si>
  <si>
    <t>Fredonia Compressor Hot Start</t>
  </si>
  <si>
    <t>FP-322153</t>
  </si>
  <si>
    <t>4" PE REINF MAIN REMOVE R99 LYNDEN</t>
  </si>
  <si>
    <t>FP-322160</t>
  </si>
  <si>
    <t>Rpl Main W/R174 Reg Silverdale</t>
  </si>
  <si>
    <t>FP-322166</t>
  </si>
  <si>
    <t>INS G HP MN, PASCO FOR R-137(RESERS</t>
  </si>
  <si>
    <t>FP-322169</t>
  </si>
  <si>
    <t>GR HP SERV LONGVIEW, SOLVAY</t>
  </si>
  <si>
    <t>FP-322170</t>
  </si>
  <si>
    <t>FP-322176</t>
  </si>
  <si>
    <t>GR-PASCO R-137-RESERS</t>
  </si>
  <si>
    <t>FP-322183</t>
  </si>
  <si>
    <t>PURCH ASPHALT SAW-MOSES LAKE</t>
  </si>
  <si>
    <t>FP-322187</t>
  </si>
  <si>
    <t>Purch Millermatic Welder Bellingham</t>
  </si>
  <si>
    <t>FP-322202</t>
  </si>
  <si>
    <t>RP; 4"PE; KENN;46TH AVE</t>
  </si>
  <si>
    <t>FP-322205</t>
  </si>
  <si>
    <t>RP; 2" HP; FERN; 40' R-93</t>
  </si>
  <si>
    <t>FP-322208</t>
  </si>
  <si>
    <t>RP; 6" HP-Quincy-Road 11.2 NW</t>
  </si>
  <si>
    <t>FP-322219</t>
  </si>
  <si>
    <t>RP; 6" ST; MOSE; 200'</t>
  </si>
  <si>
    <t>FP-322248</t>
  </si>
  <si>
    <t>PURCHASE STIHL HOT SAW YAKIMA</t>
  </si>
  <si>
    <t>FP-322259</t>
  </si>
  <si>
    <t>Repl Culvert Aqua Court Anacortes</t>
  </si>
  <si>
    <t>FP-322266</t>
  </si>
  <si>
    <t>RF; 4" PE; KENN; 1540 STEPTOE</t>
  </si>
  <si>
    <t>FP-322276</t>
  </si>
  <si>
    <t>PURCHASE (3) NEW SCBA PACKS ELMA</t>
  </si>
  <si>
    <t>FP-322279</t>
  </si>
  <si>
    <t>FP-322280</t>
  </si>
  <si>
    <t>Yakima Fab Shop Roof Painting</t>
  </si>
  <si>
    <t>FP-322282</t>
  </si>
  <si>
    <t>Instl Main McCormick Plat Pt Ochrd</t>
  </si>
  <si>
    <t>FP-322286</t>
  </si>
  <si>
    <t>RPL REGS;  R-138 GATE; SED-WOOLLEY</t>
  </si>
  <si>
    <t>FP-322302</t>
  </si>
  <si>
    <t>FP-322305</t>
  </si>
  <si>
    <t>MAOP; R-59 OAKH; BLDG</t>
  </si>
  <si>
    <t>FP-322330</t>
  </si>
  <si>
    <t>RP; 2" PE; LONG; 500' CASCADE DR.</t>
  </si>
  <si>
    <t>FP-322331</t>
  </si>
  <si>
    <t>RP; 2" PE; LONG; 600' PINE ST</t>
  </si>
  <si>
    <t>FP-322332</t>
  </si>
  <si>
    <t>RP; 4" ST; LONG; 200' CORMAN RD</t>
  </si>
  <si>
    <t>FP-322333</t>
  </si>
  <si>
    <t>RP; 2" ST; LONG; 150' WASHINGTON WA</t>
  </si>
  <si>
    <t>FP-322350</t>
  </si>
  <si>
    <t>PUR MUELLER STOPPERS, MT VERN. SHOP</t>
  </si>
  <si>
    <t>FP-322351</t>
  </si>
  <si>
    <t>PUR PIPE BEVELER, MT. VERNON SHOP</t>
  </si>
  <si>
    <t>FP-322357</t>
  </si>
  <si>
    <t>RP; 1" PE; OAKH; 1,870' 225 NE ERNS</t>
  </si>
  <si>
    <t>FP-322360</t>
  </si>
  <si>
    <t>FP-322369</t>
  </si>
  <si>
    <t>PUR MUELLER STOP CHANGERS LONGVIEW</t>
  </si>
  <si>
    <t>FP-322385</t>
  </si>
  <si>
    <t xml:space="preserve">FRL; 2" PE; LONG; 2,000' 46TH AVE.	</t>
  </si>
  <si>
    <t>FP-322388</t>
  </si>
  <si>
    <t>Welding Air purifng respratrs - WA</t>
  </si>
  <si>
    <t>FP-322389</t>
  </si>
  <si>
    <t>PUR Noise Lvl moniter-M.Boise-G.O.</t>
  </si>
  <si>
    <t>FP-322426</t>
  </si>
  <si>
    <t xml:space="preserve">FRL; 2" ST; KALA; 150' N. 5TH AVE.	</t>
  </si>
  <si>
    <t>FP-322428</t>
  </si>
  <si>
    <t>PUR Training Tools Kennewick</t>
  </si>
  <si>
    <t>FP-322429</t>
  </si>
  <si>
    <t>PUR Training tools Bremmerton</t>
  </si>
  <si>
    <t>FP-322499</t>
  </si>
  <si>
    <t>Replace Office Roof Walla Walla</t>
  </si>
  <si>
    <t>FP-322552</t>
  </si>
  <si>
    <t>RF; 4" DP ST MN; SUNNYSIDE; 850'</t>
  </si>
  <si>
    <t>FP-322577</t>
  </si>
  <si>
    <t>Purchase Inficon IRwin SXG Kelso</t>
  </si>
  <si>
    <t>FP-322634</t>
  </si>
  <si>
    <t>Purchase Pavement Breaker Kelso</t>
  </si>
  <si>
    <t>FP-322683</t>
  </si>
  <si>
    <t>GR-6" PE-ABER-5000' FRONT ST</t>
  </si>
  <si>
    <t>FP-322766</t>
  </si>
  <si>
    <t>PUR Tool set FOR BRLINGTN COMP STA</t>
  </si>
  <si>
    <t>FP-322788</t>
  </si>
  <si>
    <t>Pur (3) Wilton Vises - Yakima CS</t>
  </si>
  <si>
    <t>FP-322789</t>
  </si>
  <si>
    <t>Pur (3) Roll-Out Wheels CS Yakima</t>
  </si>
  <si>
    <t>FP-322790</t>
  </si>
  <si>
    <t>Pur (3) Motor Drives CS Yakima</t>
  </si>
  <si>
    <t>FP-322912</t>
  </si>
  <si>
    <t>UG PUR AR/VR Trainng Dvlpmnt CNG GO</t>
  </si>
  <si>
    <t>FP-323023</t>
  </si>
  <si>
    <t>GR; 2" &amp; 4" MN; NW Plant; FERNDALE</t>
  </si>
  <si>
    <t>FP-323040</t>
  </si>
  <si>
    <t>RP-8" STL-WALL-CLINTON 400'</t>
  </si>
  <si>
    <t>FP-323055</t>
  </si>
  <si>
    <t>Rep Reg Test Bench Yakima Meter Shp</t>
  </si>
  <si>
    <t>FP-323070</t>
  </si>
  <si>
    <t>Dual Dry Well Temp Cal Bellingham</t>
  </si>
  <si>
    <t>FP-323073</t>
  </si>
  <si>
    <t>Dual Dry Well temp cal Yakima</t>
  </si>
  <si>
    <t>FP-323116</t>
  </si>
  <si>
    <t>Rpl Prk Lot Infl Systm Knwck</t>
  </si>
  <si>
    <t>FP-323166</t>
  </si>
  <si>
    <t>RP Bremerton R-023</t>
  </si>
  <si>
    <t>FP-323175</t>
  </si>
  <si>
    <t>FRL; 2" ST; SELA; 1,000'</t>
  </si>
  <si>
    <t>FP-323178</t>
  </si>
  <si>
    <t>UG - Records Mgmt Software CNGC</t>
  </si>
  <si>
    <t>FP-323184</t>
  </si>
  <si>
    <t>ROOF OVERLAY-WENATCHEE OFFICE</t>
  </si>
  <si>
    <t>FP-323186</t>
  </si>
  <si>
    <t>PUR SMARTCAL 360 STATION MT VERNON</t>
  </si>
  <si>
    <t>FP-323187</t>
  </si>
  <si>
    <t>Purchase Smart Cal Station Kelso</t>
  </si>
  <si>
    <t>FP-323188</t>
  </si>
  <si>
    <t>Purchase Smart Cal Station Elma</t>
  </si>
  <si>
    <t>FP-323189</t>
  </si>
  <si>
    <t>Pur SmartCal 360 Station Bremerton</t>
  </si>
  <si>
    <t>FP-323193</t>
  </si>
  <si>
    <t>Pur Smart Cal Test Station Wla Wla</t>
  </si>
  <si>
    <t>FP-323207</t>
  </si>
  <si>
    <t>FRL Longview, Kalama 4" STL Main</t>
  </si>
  <si>
    <t>FP-323209</t>
  </si>
  <si>
    <t>FP-323231</t>
  </si>
  <si>
    <t>Pur C1-36 Machine Mt Vernon CS</t>
  </si>
  <si>
    <t>FP-323236</t>
  </si>
  <si>
    <t>RPL MN - SHORTED CASING - WA</t>
  </si>
  <si>
    <t>FP-323255</t>
  </si>
  <si>
    <t>Pur Mueller Tapping Tools Bremerton</t>
  </si>
  <si>
    <t>FP-323257</t>
  </si>
  <si>
    <t>Bremerton Scandia Bridge relocate</t>
  </si>
  <si>
    <t>FP-323260</t>
  </si>
  <si>
    <t>Pur Sensit smart cal station Knwck</t>
  </si>
  <si>
    <t>FP-323265</t>
  </si>
  <si>
    <t>Purchase Sensit CGI Kennewick</t>
  </si>
  <si>
    <t>FP-323267</t>
  </si>
  <si>
    <t>Purchase Concrete Saw Kennewick</t>
  </si>
  <si>
    <t>FP-323272</t>
  </si>
  <si>
    <t>RF-2" PE-ABER-400'</t>
  </si>
  <si>
    <t>FP-323289</t>
  </si>
  <si>
    <t>RF; 2"; ABER; 500'</t>
  </si>
  <si>
    <t>FP-323290</t>
  </si>
  <si>
    <t>RF; 2"PE; ABER; 825'</t>
  </si>
  <si>
    <t>FP-323291</t>
  </si>
  <si>
    <t>RF; 2" PE; ABER; 100'</t>
  </si>
  <si>
    <t>FP-323292</t>
  </si>
  <si>
    <t>RF; 2" PE; ABER; 600'</t>
  </si>
  <si>
    <t>FP-323305</t>
  </si>
  <si>
    <t>RP; 2" PE; LONG; 150' 1401 INDUSTRI</t>
  </si>
  <si>
    <t>FP-323306</t>
  </si>
  <si>
    <t>RP; 2" ST; CAST; 20' 42 W. COWLIZT</t>
  </si>
  <si>
    <t>FP-323307</t>
  </si>
  <si>
    <t>RP; 2" PE; LONG; 100' 1116 15TH AVE</t>
  </si>
  <si>
    <t>FP-323318</t>
  </si>
  <si>
    <t>Inst OMNI Security Syst Yakima CS</t>
  </si>
  <si>
    <t>FP-323321</t>
  </si>
  <si>
    <t>PURCH 3" BORING TOOL-WENATCHEE</t>
  </si>
  <si>
    <t>FP-323355</t>
  </si>
  <si>
    <t>REP MOBILE RADIO REPEATER YAKIMA WA</t>
  </si>
  <si>
    <t>FP-323361</t>
  </si>
  <si>
    <t>PUR SENSIT GOLD G2 BREMERTON DIST</t>
  </si>
  <si>
    <t>FP-323372</t>
  </si>
  <si>
    <t>Install OMNI Security System, Kenne</t>
  </si>
  <si>
    <t>FP-323373</t>
  </si>
  <si>
    <t>Purchase Rammer/Whacker for Belling</t>
  </si>
  <si>
    <t>FP-323374</t>
  </si>
  <si>
    <t>Purchase Wacker/Tamper for Bellingh</t>
  </si>
  <si>
    <t>FP-323375</t>
  </si>
  <si>
    <t>Inst OMNI Security Syst Yakima Dist</t>
  </si>
  <si>
    <t>FP-323376</t>
  </si>
  <si>
    <t>FP-323379</t>
  </si>
  <si>
    <t>Pur Electric Pallet Stacker Wla Wla</t>
  </si>
  <si>
    <t>FP-323380</t>
  </si>
  <si>
    <t>PUR Portable Radios for MI's in WA</t>
  </si>
  <si>
    <t>FP-323383</t>
  </si>
  <si>
    <t>RP-FINLEY O-17 (O-1)</t>
  </si>
  <si>
    <t>FP-323384</t>
  </si>
  <si>
    <t>MN,7110' MCWOODS#12 PORT ORCHARD</t>
  </si>
  <si>
    <t>FP-323398</t>
  </si>
  <si>
    <t>Purchase MiniMc for Bellingham Cons</t>
  </si>
  <si>
    <t>FP-323402</t>
  </si>
  <si>
    <t>Pur locator transmitter Kennewick</t>
  </si>
  <si>
    <t>FP-323418</t>
  </si>
  <si>
    <t>RL-8" HP-2,800' PASCO-FOSTER WELLS</t>
  </si>
  <si>
    <t>FP-323420</t>
  </si>
  <si>
    <t>Pur Compressor for CS Yakima</t>
  </si>
  <si>
    <t>FP-323429</t>
  </si>
  <si>
    <t>Fredonia CS camera upgrade</t>
  </si>
  <si>
    <t>FP-323430</t>
  </si>
  <si>
    <t>New Oil containers FOR BURL COMPRES</t>
  </si>
  <si>
    <t>FP-323436</t>
  </si>
  <si>
    <t>Purchase Generator Kennewick</t>
  </si>
  <si>
    <t>FP-323438</t>
  </si>
  <si>
    <t>FP-323443</t>
  </si>
  <si>
    <t>RNG;O-18 &amp; CHROM, HORN RAPIDS</t>
  </si>
  <si>
    <t>FP-323446</t>
  </si>
  <si>
    <t>RNG- Horn Rapids Reg Station R-139</t>
  </si>
  <si>
    <t>FP-323447</t>
  </si>
  <si>
    <t>RNG- Horn Rapids Pipeline 6"PE</t>
  </si>
  <si>
    <t>FP-323452</t>
  </si>
  <si>
    <t>RNG-Horn Rapids Meter Set</t>
  </si>
  <si>
    <t>FP-323467</t>
  </si>
  <si>
    <t>RNG; LAMB WESTON METER SET RICHLAND</t>
  </si>
  <si>
    <t>FP-323469</t>
  </si>
  <si>
    <t>RNG; 0-19 &amp; CHROM, LAMB WESTON RICH</t>
  </si>
  <si>
    <t>FP-323470</t>
  </si>
  <si>
    <t>RNG; Lamb Weston Richland 4" Steel</t>
  </si>
  <si>
    <t>FP-323472</t>
  </si>
  <si>
    <t>RNG; LAMB WESTON RICHLAND R-141</t>
  </si>
  <si>
    <t>FP-323475</t>
  </si>
  <si>
    <t>Purchase UT Gauge Walla Walla</t>
  </si>
  <si>
    <t>FP-323493</t>
  </si>
  <si>
    <t>Purchase Rotary Hammers Kennewick</t>
  </si>
  <si>
    <t>FP-323497</t>
  </si>
  <si>
    <t>Purchase Snow Blower Walla Walla</t>
  </si>
  <si>
    <t>FP-323500</t>
  </si>
  <si>
    <t>GR; 6" PE; 9760' ROAD A</t>
  </si>
  <si>
    <t>FP-323506</t>
  </si>
  <si>
    <t>Buy Dump Truck Bremerton</t>
  </si>
  <si>
    <t>FP-323520</t>
  </si>
  <si>
    <t>4" ST FORCE RELOCATE JAMES ST BRIDG</t>
  </si>
  <si>
    <t>FP-323530</t>
  </si>
  <si>
    <t>Instl PE Main McCormick N Pt Orchrd</t>
  </si>
  <si>
    <t>FP-323589</t>
  </si>
  <si>
    <t>PURCH SENSIT GOLD G2 TC WENATCHEE</t>
  </si>
  <si>
    <t>FP-323590</t>
  </si>
  <si>
    <t>PURCH POWER BLANKET WENTACHEE</t>
  </si>
  <si>
    <t>FP-323596</t>
  </si>
  <si>
    <t>RF; 6" PE; 5,350'; Everson</t>
  </si>
  <si>
    <t>FP-323609</t>
  </si>
  <si>
    <t>PUR HP PLOTTER/SCANNER FOR CNGC GO</t>
  </si>
  <si>
    <t>FP-323617</t>
  </si>
  <si>
    <t>PURCHASE SENSIT G2 MOUNT VERNON</t>
  </si>
  <si>
    <t>FP-323618</t>
  </si>
  <si>
    <t>Rpl (3) Reznor Htr Units Bellingham</t>
  </si>
  <si>
    <t>FP-323626</t>
  </si>
  <si>
    <t>PUR METROTECH VM 810 LOCATOR YAKIMA</t>
  </si>
  <si>
    <t>FP-323627</t>
  </si>
  <si>
    <t>Fredonia CS Piston Rod Upgrade</t>
  </si>
  <si>
    <t>FP-323628</t>
  </si>
  <si>
    <t>Fredonia CS LEL detector upgrade</t>
  </si>
  <si>
    <t>FP-323630</t>
  </si>
  <si>
    <t>RP-BURBANK R-6 (R-142) MAIN</t>
  </si>
  <si>
    <t>FP-323631</t>
  </si>
  <si>
    <t>Purchase Wacker/Tamper Bellingham</t>
  </si>
  <si>
    <t>FP-323634</t>
  </si>
  <si>
    <t>PURCHASE WACKER BS60-4-AS-YAKIMA</t>
  </si>
  <si>
    <t>FP-323641</t>
  </si>
  <si>
    <t>PUR AIR COMPRESSOR - BREMERTON</t>
  </si>
  <si>
    <t>FP-323672</t>
  </si>
  <si>
    <t>Purch Steel Pipe Rack Mount Vernon</t>
  </si>
  <si>
    <t>FP-323673</t>
  </si>
  <si>
    <t>RP; 2"PE; RICH; 1500' GAGE VENUS</t>
  </si>
  <si>
    <t>FP-323680</t>
  </si>
  <si>
    <t>Replace HVAC/AC Unit, Bellingham</t>
  </si>
  <si>
    <t>FP-323686</t>
  </si>
  <si>
    <t>REPAVE OFFICE PARKING LOT MT VERNON</t>
  </si>
  <si>
    <t>FP-323698</t>
  </si>
  <si>
    <t>UG-Fixed Network Server APPUpgd CNG</t>
  </si>
  <si>
    <t>FP-323744</t>
  </si>
  <si>
    <t>PUR SPEED SHORING TOOLS  BREMERTON</t>
  </si>
  <si>
    <t>FP-323746</t>
  </si>
  <si>
    <t>MAOP; R-100(R-52) SIDE;</t>
  </si>
  <si>
    <t>FP-323754</t>
  </si>
  <si>
    <t>Pur Communication Equip Bellingham</t>
  </si>
  <si>
    <t>FP-323756</t>
  </si>
  <si>
    <t>RL-2" HP-900' Burbank</t>
  </si>
  <si>
    <t>FP-323764</t>
  </si>
  <si>
    <t>PUR MUELLER STOPPING MACHINE MTV FS</t>
  </si>
  <si>
    <t>FP-323779</t>
  </si>
  <si>
    <t>GR; 6" PE; PLYM;1700 GHI</t>
  </si>
  <si>
    <t>FP-323781</t>
  </si>
  <si>
    <t>PURCH VALVE GREASE GUN YAKIMA</t>
  </si>
  <si>
    <t>FP-323787</t>
  </si>
  <si>
    <t>RF; 2" PE; 2600'; BASICH AREA ABRDN</t>
  </si>
  <si>
    <t>FP-323799</t>
  </si>
  <si>
    <t>Grease Gun Mt Vernon</t>
  </si>
  <si>
    <t>FP-323813</t>
  </si>
  <si>
    <t>Purchase Weld Positioner Bellingham</t>
  </si>
  <si>
    <t>FP-323821</t>
  </si>
  <si>
    <t>GR; 4" HP; MOSE; 1,350'</t>
  </si>
  <si>
    <t>FP-323823</t>
  </si>
  <si>
    <t>RP; R-81 WHEE; RPL (R-53 &amp; R-54)</t>
  </si>
  <si>
    <t>FP-323826</t>
  </si>
  <si>
    <t>CC&amp;B Enhancement for CNGC</t>
  </si>
  <si>
    <t>FP-323833</t>
  </si>
  <si>
    <t>RP; 2" PE; LONG; 550' 1291 INDUSTRI</t>
  </si>
  <si>
    <t>FP-323835</t>
  </si>
  <si>
    <t>RP; 4" ST; LONG; 50' NEVADA DR &amp; CO</t>
  </si>
  <si>
    <t>FP-323836</t>
  </si>
  <si>
    <t>RP; 2" ST; LONG; 75' 58 E. PORT WAY</t>
  </si>
  <si>
    <t>FP-323837</t>
  </si>
  <si>
    <t>RP; 4" ST; LONG; 50' LAUREL RD &amp; P</t>
  </si>
  <si>
    <t>FP-323842</t>
  </si>
  <si>
    <t>PURCH (2) SENSIT GOLD G2 YAKIMA</t>
  </si>
  <si>
    <t>FP-323847</t>
  </si>
  <si>
    <t>Purchase Swamp Cooler Walla Walla</t>
  </si>
  <si>
    <t>FP-323909</t>
  </si>
  <si>
    <t>Yakima Enclose Canopy CS Fab</t>
  </si>
  <si>
    <t>FP-323951</t>
  </si>
  <si>
    <t>Purch Leak Survey Equip Kennewick</t>
  </si>
  <si>
    <t>FP-324020</t>
  </si>
  <si>
    <t>UG-Locusview Software - CNGC</t>
  </si>
  <si>
    <t>FP-324106</t>
  </si>
  <si>
    <t>Purch Stop Cock Changer Walla Walla</t>
  </si>
  <si>
    <t>FP-324134</t>
  </si>
  <si>
    <t>PURCH SPREADER BAR BELLINGHAM</t>
  </si>
  <si>
    <t>FP-324146</t>
  </si>
  <si>
    <t>Pur Shop Air Compressor Walla Walla</t>
  </si>
  <si>
    <t>FP-324204</t>
  </si>
  <si>
    <t>PURCH SMART CAL STN MOSES LAKE</t>
  </si>
  <si>
    <t>FP-324239</t>
  </si>
  <si>
    <t>Purch Electric Grease Gun Mt Vernon</t>
  </si>
  <si>
    <t>FP-324273</t>
  </si>
  <si>
    <t>Purch Electric Grease Gun Longview</t>
  </si>
  <si>
    <t>FP-324274</t>
  </si>
  <si>
    <t>Purch Electric Grease Gun Kennewick</t>
  </si>
  <si>
    <t>FP-324281</t>
  </si>
  <si>
    <t>Add HEPA Vacuum at the CNG meter sh</t>
  </si>
  <si>
    <t>FP-324315</t>
  </si>
  <si>
    <t>Pur 12in Shell Cutter Mt Vernon CS</t>
  </si>
  <si>
    <t>FP-324342</t>
  </si>
  <si>
    <t>RP; 2" ST; BELL; 360'; FLORA/UNITY</t>
  </si>
  <si>
    <t>FP-324346</t>
  </si>
  <si>
    <t>PURCH VM810 TRANSMITTER YAKIMA</t>
  </si>
  <si>
    <t>FP-324495</t>
  </si>
  <si>
    <t>Fredonia CS Storage Shed</t>
  </si>
  <si>
    <t>FP-324502</t>
  </si>
  <si>
    <t>Fredonia CS Update facility Lights</t>
  </si>
  <si>
    <t>FP-324503</t>
  </si>
  <si>
    <t>Purchase Traffic Plates Walla Walla</t>
  </si>
  <si>
    <t>FP-324524</t>
  </si>
  <si>
    <t>Purch Fork Lift Spreader Bar Kelso</t>
  </si>
  <si>
    <t>FP-324527</t>
  </si>
  <si>
    <t>Purch Fork Lift Spreader Bar Elma</t>
  </si>
  <si>
    <t>FP-324559</t>
  </si>
  <si>
    <t>Purchase Shop Welder Bremerton</t>
  </si>
  <si>
    <t>FP-324752</t>
  </si>
  <si>
    <t>POWER POLE REPLACEMENT MT VERNON</t>
  </si>
  <si>
    <t>FP-324754</t>
  </si>
  <si>
    <t>FP-324790</t>
  </si>
  <si>
    <t>Repl Shop Lights W/LED Wenatchee</t>
  </si>
  <si>
    <t>FP-324801</t>
  </si>
  <si>
    <t>Fredonia CAT Crankshaft upgrade</t>
  </si>
  <si>
    <t>FP-324804</t>
  </si>
  <si>
    <t>UPGRADE MODEL 5 PROVER - YAKIMA</t>
  </si>
  <si>
    <t>FP-324806</t>
  </si>
  <si>
    <t>MODEL 5 PROVER UPGRADE - BELLINGHAM</t>
  </si>
  <si>
    <t>FP-324808</t>
  </si>
  <si>
    <t>Instl Warning Sign Oak Harbor</t>
  </si>
  <si>
    <t>FP-324812</t>
  </si>
  <si>
    <t>Purchase LZ-30 Bremerton</t>
  </si>
  <si>
    <t>FP-324825</t>
  </si>
  <si>
    <t>Purch Sensit Gold G3 Longview</t>
  </si>
  <si>
    <t>FP-324853</t>
  </si>
  <si>
    <t>RF; 2" PE; LYND; 1290'; W FRONT</t>
  </si>
  <si>
    <t>FP-324882</t>
  </si>
  <si>
    <t>MN SINCLAIR RIDGE PLAT 1 PT ORCHARD</t>
  </si>
  <si>
    <t>FP-324893</t>
  </si>
  <si>
    <t>UG - PP License Uplift Fee - CNGC</t>
  </si>
  <si>
    <t>FP-324897</t>
  </si>
  <si>
    <t>C/M; R-200(R-60) OAKH;</t>
  </si>
  <si>
    <t>FP-324927</t>
  </si>
  <si>
    <t>Camano Island HPSS Replacements</t>
  </si>
  <si>
    <t>FP-324946</t>
  </si>
  <si>
    <t>PUR CONTROL RADIOS AVTEC SYS - WA</t>
  </si>
  <si>
    <t>FP-324950</t>
  </si>
  <si>
    <t>Purchase (2) Odorators Walla Walla</t>
  </si>
  <si>
    <t>FP-324952</t>
  </si>
  <si>
    <t>PURCH (2) ODORATORS YAKIMA</t>
  </si>
  <si>
    <t>FP-324953</t>
  </si>
  <si>
    <t>Purchase (2) Odorators Bellingham</t>
  </si>
  <si>
    <t>FP-324955</t>
  </si>
  <si>
    <t>PURCH 3 EA ODORATOR 2'S-WENATCHEE</t>
  </si>
  <si>
    <t>FP-324958</t>
  </si>
  <si>
    <t>Purchase two Odorator 2s Bremerton</t>
  </si>
  <si>
    <t>FP-324959</t>
  </si>
  <si>
    <t>PURCHASE 2 - ODORATOR's ELMA</t>
  </si>
  <si>
    <t>FP-324963</t>
  </si>
  <si>
    <t>Purchase Sensit Gold Kennewick</t>
  </si>
  <si>
    <t>FP-324969</t>
  </si>
  <si>
    <t>PUR VMS 14TB HARD DRIVE KELSO</t>
  </si>
  <si>
    <t>FP-324973</t>
  </si>
  <si>
    <t>Purchase Odorator 2's Mt. Vernon</t>
  </si>
  <si>
    <t>FP-324975</t>
  </si>
  <si>
    <t>PURCHASE RMLD-CS WENATCHEE</t>
  </si>
  <si>
    <t>FP-325028</t>
  </si>
  <si>
    <t>PURCH FOOTAGE SQEEZE TOOL YAKIMA</t>
  </si>
  <si>
    <t>FP-325044</t>
  </si>
  <si>
    <t>PURCHASE SENIT GOLD G2-MOSES LAKE</t>
  </si>
  <si>
    <t>FP-325055</t>
  </si>
  <si>
    <t>REPLACE SHOP TUBE HEATER BREMERTON</t>
  </si>
  <si>
    <t>FP-325186</t>
  </si>
  <si>
    <t>PUR VIVAX METROTECH LOCATOR-YAKIMA</t>
  </si>
  <si>
    <t>FP-325187</t>
  </si>
  <si>
    <t>FRL;2'';VIEW'800' OIE HWY</t>
  </si>
  <si>
    <t>FP-325206</t>
  </si>
  <si>
    <t>FRL;2'' ST;WAPA;1,000' S.Naches A</t>
  </si>
  <si>
    <t>FP-325214</t>
  </si>
  <si>
    <t>PUR Sensit LZ-30s - Washington</t>
  </si>
  <si>
    <t>FP-325218</t>
  </si>
  <si>
    <t>PUR 1 Rivet Buster, Bellingham</t>
  </si>
  <si>
    <t>FP-325250</t>
  </si>
  <si>
    <t>PUR - 2 HANDHELD RADIOS - BREMERTON</t>
  </si>
  <si>
    <t>FP-325257</t>
  </si>
  <si>
    <t>PURCH (2)  MET FIT TOOLS-WENATCHEE</t>
  </si>
  <si>
    <t>FP-325273</t>
  </si>
  <si>
    <t>Replace Locator Longview</t>
  </si>
  <si>
    <t>FP-325287</t>
  </si>
  <si>
    <t>Purchase Locator Walla Walla</t>
  </si>
  <si>
    <t>FP-325300</t>
  </si>
  <si>
    <t>PURCH TWO METROTECH LOCATORS YAKIMA</t>
  </si>
  <si>
    <t>FP-325304</t>
  </si>
  <si>
    <t>Replace 2LC Machine Bellingham</t>
  </si>
  <si>
    <t>FP-325310</t>
  </si>
  <si>
    <t>GR; 2" PE; WOOD; 1,400' WOODLAND CR</t>
  </si>
  <si>
    <t>FP-325341</t>
  </si>
  <si>
    <t>Purchase Saddle Machine Mt Vernon</t>
  </si>
  <si>
    <t>FP-325356</t>
  </si>
  <si>
    <t>RL;6'' PE;TOPP;1000' 580 Fort Rd</t>
  </si>
  <si>
    <t>FP-325358</t>
  </si>
  <si>
    <t>PURCH RD8000 YAKIMA</t>
  </si>
  <si>
    <t>FP-325381</t>
  </si>
  <si>
    <t>Purch Heath Detecto Pak Bellingham</t>
  </si>
  <si>
    <t>FP-325382</t>
  </si>
  <si>
    <t>PURCH NEW RMLD-MOSES LAKE</t>
  </si>
  <si>
    <t>FP-325405</t>
  </si>
  <si>
    <t>FP-325484</t>
  </si>
  <si>
    <t>Purchase RD8200 Bellingham</t>
  </si>
  <si>
    <t>Actual</t>
  </si>
  <si>
    <t>Annualized</t>
  </si>
  <si>
    <t>Forecast</t>
  </si>
  <si>
    <t>Year</t>
  </si>
  <si>
    <t>Regression</t>
  </si>
  <si>
    <t>Totals</t>
  </si>
  <si>
    <t>N/A</t>
  </si>
  <si>
    <t>397.4 - Capital Lease</t>
  </si>
  <si>
    <t>Remove from book depreciation expense</t>
  </si>
  <si>
    <t>2025 Depn Expense</t>
  </si>
  <si>
    <t>Depr. Rate (UG-200278)</t>
  </si>
  <si>
    <t>2025 Investment</t>
  </si>
  <si>
    <t>2024 Depn Expense</t>
  </si>
  <si>
    <t>2024 Investment</t>
  </si>
  <si>
    <t>FERC Account No</t>
  </si>
  <si>
    <t>Notes:</t>
  </si>
  <si>
    <t>Total</t>
  </si>
  <si>
    <t>Total General Plant</t>
  </si>
  <si>
    <t>Locus View Capital Lease</t>
  </si>
  <si>
    <t>Capital Lease</t>
  </si>
  <si>
    <t>Gas General</t>
  </si>
  <si>
    <t>Purchase  Sensit Gold Kennewick</t>
  </si>
  <si>
    <t>FP-325059</t>
  </si>
  <si>
    <t>CNG UPS Replacements</t>
  </si>
  <si>
    <t>FP-324982</t>
  </si>
  <si>
    <t>Instl Back Up Generator Walla Walla</t>
  </si>
  <si>
    <t>FP-324847</t>
  </si>
  <si>
    <t>Instl Shop Lighting Wentachee</t>
  </si>
  <si>
    <t>CONST SVCS - TOOL SHED &amp; REMODEL</t>
  </si>
  <si>
    <t>FP-324778</t>
  </si>
  <si>
    <t>Crack Seal Parking Lot Walla Walla</t>
  </si>
  <si>
    <t>FP-324761</t>
  </si>
  <si>
    <t>FP-324711</t>
  </si>
  <si>
    <t>FP-324695</t>
  </si>
  <si>
    <t>Purch Steel Road Plates Kelso</t>
  </si>
  <si>
    <t>FP-324690</t>
  </si>
  <si>
    <t>CNGC-Picarro Leak Survey Equipment</t>
  </si>
  <si>
    <t>FP-324560</t>
  </si>
  <si>
    <t>FP-324556</t>
  </si>
  <si>
    <t>Purchase Mueller Gate Valves Kelso</t>
  </si>
  <si>
    <t>FP-324530</t>
  </si>
  <si>
    <t>Purchase Odorator Walla Walla</t>
  </si>
  <si>
    <t>FP-324500</t>
  </si>
  <si>
    <t>Pur 2 Custom Pallets Mt Vernon CS</t>
  </si>
  <si>
    <t>FP-324480</t>
  </si>
  <si>
    <t>Pur Elec Fume Extractor Mt Ver CS</t>
  </si>
  <si>
    <t>FP-324475</t>
  </si>
  <si>
    <t>Purchase LMM Walla Walla</t>
  </si>
  <si>
    <t>FP-324378</t>
  </si>
  <si>
    <t>Pur Completion Machine Mt Vern CS</t>
  </si>
  <si>
    <t>FP-324301</t>
  </si>
  <si>
    <t>Replace Vacuum Pump Yak MS</t>
  </si>
  <si>
    <t>FP-324276</t>
  </si>
  <si>
    <t>Pur Emr TrlrCellCommWiFi Hdwr CNGC</t>
  </si>
  <si>
    <t>FP-324267</t>
  </si>
  <si>
    <t>Replace Office Servers CNG</t>
  </si>
  <si>
    <t>FP-324263</t>
  </si>
  <si>
    <t>Repl SAN &amp; FC Switches CNGC GO</t>
  </si>
  <si>
    <t>FP-324259</t>
  </si>
  <si>
    <t>Purch PAPR's for Washington 2024</t>
  </si>
  <si>
    <t>FP-324253</t>
  </si>
  <si>
    <t>Purch AED for Bellingham WA</t>
  </si>
  <si>
    <t>FP-324251</t>
  </si>
  <si>
    <t>PURCHASE ICE MACHINE BELLINGHAM</t>
  </si>
  <si>
    <t>FP-324128</t>
  </si>
  <si>
    <t>CONST Training Yard Elma D Off</t>
  </si>
  <si>
    <t>FP-324053</t>
  </si>
  <si>
    <t>Purchase Steel Squeezer Elma</t>
  </si>
  <si>
    <t>FP-324018</t>
  </si>
  <si>
    <t>PUR FORKLIFT SPREADER BAR MT VERNON</t>
  </si>
  <si>
    <t>FP-324015</t>
  </si>
  <si>
    <t>PURCHASE LEAK DETECTOR MT VERNON</t>
  </si>
  <si>
    <t>FP-323956</t>
  </si>
  <si>
    <t>Purch Gas Detection Equip Kennewick</t>
  </si>
  <si>
    <t>FP-323953</t>
  </si>
  <si>
    <t>Repl Mueller Equip CS WA</t>
  </si>
  <si>
    <t>FP-323926</t>
  </si>
  <si>
    <t>Purchase Fresh Air Paks Mt Vernon</t>
  </si>
  <si>
    <t>FP-323918</t>
  </si>
  <si>
    <t>PURCHASE BEVELING MACHINE MT VERNON</t>
  </si>
  <si>
    <t>FP-323917</t>
  </si>
  <si>
    <t>PUR MUELLER GATE VALVES MT VERNON</t>
  </si>
  <si>
    <t>FP-323914</t>
  </si>
  <si>
    <t>Purchase Mueller Tools - Bellingham</t>
  </si>
  <si>
    <t>FP-323791</t>
  </si>
  <si>
    <t>Sale of Aberdeen Office</t>
  </si>
  <si>
    <t>FP-323311</t>
  </si>
  <si>
    <t>REP RADIO REPEATERS CNGC</t>
  </si>
  <si>
    <t>FP-323024</t>
  </si>
  <si>
    <t>FP-322655</t>
  </si>
  <si>
    <t>Install Generator -Bremerton Office</t>
  </si>
  <si>
    <t>FP-322598</t>
  </si>
  <si>
    <t>Purchase MBW Air Rammer Kelso</t>
  </si>
  <si>
    <t>FP-322580</t>
  </si>
  <si>
    <t>PUR (2) STOP MACHINES MT VERNON</t>
  </si>
  <si>
    <t>FP-322488</t>
  </si>
  <si>
    <t>FP-322468</t>
  </si>
  <si>
    <t>PUR Trng Props Kennewick Wa Trlr</t>
  </si>
  <si>
    <t>FP-320935</t>
  </si>
  <si>
    <t>PUR Trng Props Bremerton WA Trl.</t>
  </si>
  <si>
    <t>FP-320934</t>
  </si>
  <si>
    <t>Communications Equipment CNG</t>
  </si>
  <si>
    <t>FP-318211</t>
  </si>
  <si>
    <t>Impl Work Asset Mgmt Hardware-CNG</t>
  </si>
  <si>
    <t>FP-317565</t>
  </si>
  <si>
    <t>Total Distribution Plant</t>
  </si>
  <si>
    <t>Gas Distribution</t>
  </si>
  <si>
    <t>RP; 6" ST; BELL; 2400'; NORTHWEST</t>
  </si>
  <si>
    <t>FP-325196</t>
  </si>
  <si>
    <t>R-38 Longview RTU Replacement</t>
  </si>
  <si>
    <t>FP-325163</t>
  </si>
  <si>
    <t>Selah TBS RTU Replacement</t>
  </si>
  <si>
    <t>FP-325162</t>
  </si>
  <si>
    <t>Kelso RTU replacement</t>
  </si>
  <si>
    <t>FP-325161</t>
  </si>
  <si>
    <t>RTU Replacement Kalama TBS</t>
  </si>
  <si>
    <t>FP-325160</t>
  </si>
  <si>
    <t>Fredonia CS New Relief 1910K</t>
  </si>
  <si>
    <t>FP-325057</t>
  </si>
  <si>
    <t>RP; 8" PE CLINTON; HDD 400'</t>
  </si>
  <si>
    <t>FP-325037</t>
  </si>
  <si>
    <t>C/M; R-199(R-7) MTVE;</t>
  </si>
  <si>
    <t>FP-324995</t>
  </si>
  <si>
    <t>Inst Reinf main for R99, Yakima</t>
  </si>
  <si>
    <t>FP-324988</t>
  </si>
  <si>
    <t>RP; 6" HP; OAKH; 3000'</t>
  </si>
  <si>
    <t>FP-324932</t>
  </si>
  <si>
    <t>South Bend TBS RTU Replacement</t>
  </si>
  <si>
    <t>FP-324836</t>
  </si>
  <si>
    <t>Shelton TBS RTU replacement</t>
  </si>
  <si>
    <t>FP-324835</t>
  </si>
  <si>
    <t>Redmond TBS RTU Replacement</t>
  </si>
  <si>
    <t>FP-324834</t>
  </si>
  <si>
    <t>Othello TBS RTU Replacement.</t>
  </si>
  <si>
    <t>FP-324833</t>
  </si>
  <si>
    <t>Nyssa TBS RTU Replacement</t>
  </si>
  <si>
    <t>FP-324832</t>
  </si>
  <si>
    <t>Mt Vernon TBS RTU replacement</t>
  </si>
  <si>
    <t>FP-324831</t>
  </si>
  <si>
    <t>Stanwood TBS RTU replacment</t>
  </si>
  <si>
    <t>FP-324830</t>
  </si>
  <si>
    <t>Hermiston TBS RTU Replacement</t>
  </si>
  <si>
    <t>FP-324829</t>
  </si>
  <si>
    <t>Bend TBS RTU Replacement</t>
  </si>
  <si>
    <t>FP-324828</t>
  </si>
  <si>
    <t>Sumas TBS RTU Replacement</t>
  </si>
  <si>
    <t>FP-324827</t>
  </si>
  <si>
    <t>C/M;R-198(R-66) ARL</t>
  </si>
  <si>
    <t>FP-324824</t>
  </si>
  <si>
    <t>Bellingham 1 TBS RTU Replacement</t>
  </si>
  <si>
    <t>FP-324823</t>
  </si>
  <si>
    <t>MAOP;4' ST;ARLI;5,610'</t>
  </si>
  <si>
    <t>FP-324820</t>
  </si>
  <si>
    <t>FRL-MTV-HWY 9-6" HP-400FT</t>
  </si>
  <si>
    <t>FP-324799</t>
  </si>
  <si>
    <t>8/15/204</t>
  </si>
  <si>
    <t>Fredonia CS Security Install</t>
  </si>
  <si>
    <t>FP-324704</t>
  </si>
  <si>
    <t>RP-8" HP- ELMA 1100' WILD CAT CREEK</t>
  </si>
  <si>
    <t>FP-324689</t>
  </si>
  <si>
    <t>RF-OAKH-4"PE-1000'</t>
  </si>
  <si>
    <t>FP-324581</t>
  </si>
  <si>
    <t xml:space="preserve">Fredonia CS Storage Shed </t>
  </si>
  <si>
    <t>Rpl Main Nelson Rd/Ctr Vly Brmrtn</t>
  </si>
  <si>
    <t>FP-324375</t>
  </si>
  <si>
    <t>Bremerton Replace R-36</t>
  </si>
  <si>
    <t>FP-324150</t>
  </si>
  <si>
    <t>C/M RPL; 8" TM; ANACORTES; 3,000'</t>
  </si>
  <si>
    <t>FP-324101</t>
  </si>
  <si>
    <t>FRL; R-195 (R-170) ANAC</t>
  </si>
  <si>
    <t>FP-324021</t>
  </si>
  <si>
    <t>RF; 2" PE; OAKH; 2000'</t>
  </si>
  <si>
    <t>FP-324007</t>
  </si>
  <si>
    <t>RP; 4" PE &amp; 6" STL; ANAC; 1200'</t>
  </si>
  <si>
    <t>FP-324005</t>
  </si>
  <si>
    <t>Pasco PWRF Regs and Relief</t>
  </si>
  <si>
    <t>FP-323841</t>
  </si>
  <si>
    <t>Pasco PWRF RNG Chro, Odor, GQ</t>
  </si>
  <si>
    <t>FP-323840</t>
  </si>
  <si>
    <t>RNG-2.5-mi 4" HP-PASCO-PWRF</t>
  </si>
  <si>
    <t>FP-323824</t>
  </si>
  <si>
    <t>Fredonia CS Flame / PLC spare parts</t>
  </si>
  <si>
    <t>FP-323795</t>
  </si>
  <si>
    <t>RNG-METER-PASCO-PWRF</t>
  </si>
  <si>
    <t>FP-323775</t>
  </si>
  <si>
    <t xml:space="preserve">Fredonia CS Scrubber Replacement </t>
  </si>
  <si>
    <t>FP-323731</t>
  </si>
  <si>
    <t>RP-SHEL R-17 (R-84)</t>
  </si>
  <si>
    <t>FP-323730</t>
  </si>
  <si>
    <t>RP-SHEL R-17 (R-84) MAIN</t>
  </si>
  <si>
    <t>FP-323636</t>
  </si>
  <si>
    <t>RF; 4" PE; 10,000'; Lynden</t>
  </si>
  <si>
    <t>FP-323595</t>
  </si>
  <si>
    <t>INST RNG MTR SET, DIVERT INC, LVIEW</t>
  </si>
  <si>
    <t>FP-323435</t>
  </si>
  <si>
    <t>INST RNG ODRIZR, DIVERT INC, L'VIEW</t>
  </si>
  <si>
    <t>FP-323434</t>
  </si>
  <si>
    <t>INST RNG RS, DIVERT INC, Longview</t>
  </si>
  <si>
    <t>FP-323432</t>
  </si>
  <si>
    <t>GR L'view -2" HP MN, Divert INC RNG</t>
  </si>
  <si>
    <t>FP-323431</t>
  </si>
  <si>
    <t>RF; R-XX IN JOSH WILSON RD, BURLING</t>
  </si>
  <si>
    <t>FP-322784</t>
  </si>
  <si>
    <t>RF; LAND FOR 6 MILE 20IN BURLINGTON</t>
  </si>
  <si>
    <t>FP-322783</t>
  </si>
  <si>
    <t xml:space="preserve">RF; BURLINGTON; 6 MILES OF 20 INCH </t>
  </si>
  <si>
    <t>FP-322776</t>
  </si>
  <si>
    <t>RP; R-099 (R-054); SUNNYSIDE</t>
  </si>
  <si>
    <t>FP-322765</t>
  </si>
  <si>
    <t>C/M RPL; 4" HP; E FINLEY; 2,498'</t>
  </si>
  <si>
    <t>FP-322639</t>
  </si>
  <si>
    <t>RP-4" HP MN-PASCO-160'</t>
  </si>
  <si>
    <t>FP-322504</t>
  </si>
  <si>
    <t>RPL MN CAMANO ISLAND EXPOSRE</t>
  </si>
  <si>
    <t>FP-322391</t>
  </si>
  <si>
    <t>MAOP; R-097 YAKIMA</t>
  </si>
  <si>
    <t>FP-322173</t>
  </si>
  <si>
    <t>MAOP; R-096 (R-001) YAKIMA</t>
  </si>
  <si>
    <t>FP-322165</t>
  </si>
  <si>
    <t>Instl Main Gibralter Rd Anacortes</t>
  </si>
  <si>
    <t>FP-322144</t>
  </si>
  <si>
    <t>RL; 6" HP; MTVE; 100'</t>
  </si>
  <si>
    <t>FP-322143</t>
  </si>
  <si>
    <t>RF-8" HP-ABER 1.7mi-WISHKAH RD</t>
  </si>
  <si>
    <t>FP-321879</t>
  </si>
  <si>
    <t>RF; 6" PE; KENN; 2000' OLYMPIA</t>
  </si>
  <si>
    <t>FP-321861</t>
  </si>
  <si>
    <t>RF-PASCO-6" HP-5-mi</t>
  </si>
  <si>
    <t>FP-321511</t>
  </si>
  <si>
    <t>RP; 4" HP, WAPATO, 31,000'</t>
  </si>
  <si>
    <t>FP-321116</t>
  </si>
  <si>
    <t>Indust Reg Stations-Growth-CNGC WA</t>
  </si>
  <si>
    <t>FP-320223</t>
  </si>
  <si>
    <t>RF-RICH 12" HP-3.75 miles-Ph.2</t>
  </si>
  <si>
    <t>FP-320159</t>
  </si>
  <si>
    <t>RF-RICHLAND Y TBS-CNGC</t>
  </si>
  <si>
    <t>FP-320144</t>
  </si>
  <si>
    <t>R-21 Replacement - Castle Rock</t>
  </si>
  <si>
    <t>FP-320114</t>
  </si>
  <si>
    <t>GR-BurlingtonSouthFeed-6"PE-DP</t>
  </si>
  <si>
    <t>FP-320106</t>
  </si>
  <si>
    <t>C/M RPL; 3" HP; BURLINGTON; 410'</t>
  </si>
  <si>
    <t>FP-320006</t>
  </si>
  <si>
    <t>C/M RPL; 3" HP; PROSSER; 1,500'</t>
  </si>
  <si>
    <t>FP-320004</t>
  </si>
  <si>
    <t>MAOP RPL; 8" HP; BREMERTON; 2,863'</t>
  </si>
  <si>
    <t>FP-319992</t>
  </si>
  <si>
    <t>MAOP; R-TBD; ELMA (RHD)</t>
  </si>
  <si>
    <t>FP-319107</t>
  </si>
  <si>
    <t>MAOP; 2" HP; ELMA (RHD)</t>
  </si>
  <si>
    <t>FP-319104</t>
  </si>
  <si>
    <t>RF-8" PE-KENN-2,500'</t>
  </si>
  <si>
    <t>FP-319061</t>
  </si>
  <si>
    <t>RF-S. KENN TBS-CNGC</t>
  </si>
  <si>
    <t>FP-319057</t>
  </si>
  <si>
    <t>RP-Topp-TM-Canal Crossings</t>
  </si>
  <si>
    <t>FP-319027</t>
  </si>
  <si>
    <t>RP-Ferndale-V-retire V-43 8"</t>
  </si>
  <si>
    <t>FP-319021</t>
  </si>
  <si>
    <t>RF-OAKH-4"PE-2.1MI</t>
  </si>
  <si>
    <t>FP-318656</t>
  </si>
  <si>
    <t>SERV-REPLACE-KENNEWICK DISTRICT</t>
  </si>
  <si>
    <t>FP-317753</t>
  </si>
  <si>
    <t>C/M RPL; 8" HP; YAKIMA; PH1</t>
  </si>
  <si>
    <t>FP-316046</t>
  </si>
  <si>
    <t>C/M RPL; 4" HP; MONTESANO; 1,645'</t>
  </si>
  <si>
    <t>FP-316041</t>
  </si>
  <si>
    <t>KITSAP PH V REINFORCEMENT</t>
  </si>
  <si>
    <t>FP-302595</t>
  </si>
  <si>
    <t>Total Production Plant</t>
  </si>
  <si>
    <t>Deschutes Landfill-Design and Const</t>
  </si>
  <si>
    <t>FP-322677</t>
  </si>
  <si>
    <t>Gas Intangible</t>
  </si>
  <si>
    <t>Total Intangible Plant</t>
  </si>
  <si>
    <t>UG - LIGHTHOUSE TIMP SOFTWARE-CNGC</t>
  </si>
  <si>
    <t>FP-324624</t>
  </si>
  <si>
    <t>UG - LIGHTHOUSE DIMP SOFTWARE-CNGC</t>
  </si>
  <si>
    <t>FP-324619</t>
  </si>
  <si>
    <t>UG - Trellis Energy Software CNGC</t>
  </si>
  <si>
    <t>FP-324409</t>
  </si>
  <si>
    <t>UG-IQ Geo Enhancements CNGC</t>
  </si>
  <si>
    <t>FP-324035</t>
  </si>
  <si>
    <t>UG-Maximo Enhancmnt/Upgrd/Sftw CNGC</t>
  </si>
  <si>
    <t>FP-324029</t>
  </si>
  <si>
    <t>UG-Tungsten Autovoucher - CNG</t>
  </si>
  <si>
    <t>FP-324014</t>
  </si>
  <si>
    <t>UG-CNG PUR AR/VR I-Leak Upg/Enhance</t>
  </si>
  <si>
    <t>FP-323968</t>
  </si>
  <si>
    <t>UG-CNG PUR AR/VR Gas Emrgncy Rspns</t>
  </si>
  <si>
    <t>FP-323967</t>
  </si>
  <si>
    <t>UG-Interactive Voice Assist CNG</t>
  </si>
  <si>
    <t>FP-322873</t>
  </si>
  <si>
    <t>UG - Verve Metretek Software CNGC</t>
  </si>
  <si>
    <t>FP-322752</t>
  </si>
  <si>
    <t>UG - UIPlanner Upgrade - CNGC</t>
  </si>
  <si>
    <t>FP-322685</t>
  </si>
  <si>
    <t>UG-Powerplan Upgrade 2024 CNGC</t>
  </si>
  <si>
    <t>FP-321574</t>
  </si>
  <si>
    <t>UG - CC&amp;B Upgrade&amp;Betterments CNGC</t>
  </si>
  <si>
    <t>FP-321327</t>
  </si>
  <si>
    <t>RF-RICHLAND Y TBS-WILLIAMS</t>
  </si>
  <si>
    <t>FP-320155</t>
  </si>
  <si>
    <t>RF; S. KENN GATE-WILLIAMS</t>
  </si>
  <si>
    <t>FP-320034</t>
  </si>
  <si>
    <t>Yes</t>
  </si>
  <si>
    <t>K</t>
  </si>
  <si>
    <t>J</t>
  </si>
  <si>
    <t>I</t>
  </si>
  <si>
    <t>H</t>
  </si>
  <si>
    <t>G</t>
  </si>
  <si>
    <t>F</t>
  </si>
  <si>
    <t>E</t>
  </si>
  <si>
    <t>D</t>
  </si>
  <si>
    <t>C</t>
  </si>
  <si>
    <t>B</t>
  </si>
  <si>
    <t>A</t>
  </si>
  <si>
    <t>2021 Plant / 2022 Wage</t>
  </si>
  <si>
    <t>O&amp;M Cost Savings</t>
  </si>
  <si>
    <t>WA 2025 Estimated In-Service Date</t>
  </si>
  <si>
    <t>Proposed Provisional Plant 2025</t>
  </si>
  <si>
    <t>WA 2025 Cascade Plant Additions</t>
  </si>
  <si>
    <t>WA 2024 Estimated In-Service Date</t>
  </si>
  <si>
    <t>Proposed Provisional Plant 2024</t>
  </si>
  <si>
    <t>WA 2024 Cascade Plant Additions</t>
  </si>
  <si>
    <t xml:space="preserve">FERC Account No. </t>
  </si>
  <si>
    <t xml:space="preserve"> Description      </t>
  </si>
  <si>
    <t>Funding Project</t>
  </si>
  <si>
    <t xml:space="preserve">Function            </t>
  </si>
  <si>
    <t>Line No.</t>
  </si>
  <si>
    <t xml:space="preserve"> Proposed Plant Additions</t>
  </si>
  <si>
    <t>JAD WP-1.28</t>
  </si>
  <si>
    <t>`</t>
  </si>
  <si>
    <t>2024 Annualizer</t>
  </si>
  <si>
    <t xml:space="preserve">Approach </t>
  </si>
  <si>
    <t>x</t>
  </si>
  <si>
    <t>Use 2024 Actuals, assume zero for 2025 since expenditure is non recuring</t>
  </si>
  <si>
    <t>2025 Delta</t>
  </si>
  <si>
    <t>Use Average 2018-2023</t>
  </si>
  <si>
    <t>2024 Delta</t>
  </si>
  <si>
    <t>Use Trendline</t>
  </si>
  <si>
    <t>Use Average 2022-2023</t>
  </si>
  <si>
    <t>Use Prorated 2024 Actuals + Trend</t>
  </si>
  <si>
    <t>Use Average 2020-2023</t>
  </si>
  <si>
    <t>Use Average 2019-2023</t>
  </si>
  <si>
    <t>Set to Zero, No spending to date 2024</t>
  </si>
  <si>
    <t>Use Average 2021-2023</t>
  </si>
  <si>
    <t>Project</t>
  </si>
  <si>
    <t>Amount</t>
  </si>
  <si>
    <t>Date</t>
  </si>
  <si>
    <t>CNG Forecast</t>
  </si>
  <si>
    <t>Historical Spending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</si>
  <si>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</si>
  <si>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</si>
  <si>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</si>
  <si>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</si>
  <si>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</si>
  <si>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</si>
  <si>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</si>
  <si>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</si>
  <si>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</si>
  <si>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</si>
  <si>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</si>
  <si>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</si>
  <si>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Annual </t>
  </si>
  <si>
    <t>AWEC Forecast</t>
  </si>
  <si>
    <t>Delta</t>
  </si>
  <si>
    <t>AWEC Recmd.</t>
  </si>
  <si>
    <t>Approach:</t>
  </si>
  <si>
    <t>RNG</t>
  </si>
  <si>
    <t>Small</t>
  </si>
  <si>
    <t>Large</t>
  </si>
  <si>
    <t>Studied</t>
  </si>
  <si>
    <t xml:space="preserve">Large </t>
  </si>
  <si>
    <t>Odorizer Tank UPG, B'ham R-184</t>
  </si>
  <si>
    <t>FP-325916</t>
  </si>
  <si>
    <t>Purchase Ice Machine Mt. Vernon</t>
  </si>
  <si>
    <t>FP-325495</t>
  </si>
  <si>
    <t>UG-Contact Cntr(CCaaS) Solution-CNG</t>
  </si>
  <si>
    <t>FP-325440</t>
  </si>
  <si>
    <t>MAOP;R-7(R-1) COLL</t>
  </si>
  <si>
    <t>FP-325377</t>
  </si>
  <si>
    <t>PUR - 1LC FUSION MACHINE -BREMERTON</t>
  </si>
  <si>
    <t>FP-325339</t>
  </si>
  <si>
    <t>GR; 2" PE; LONG; 2,400' MT SOLO PH</t>
  </si>
  <si>
    <t>FP-325314</t>
  </si>
  <si>
    <t>Repl Main NE 7th St Oak Harbor</t>
  </si>
  <si>
    <t>FP-325313</t>
  </si>
  <si>
    <t>Purch Metrotech Locator Kennewick</t>
  </si>
  <si>
    <t>FP-325289</t>
  </si>
  <si>
    <t>Rpl Valve &amp; Main Port Orchard V-139</t>
  </si>
  <si>
    <t>FP-325258</t>
  </si>
  <si>
    <t>MAOP; R-201(R-2) MTVE;</t>
  </si>
  <si>
    <t>FP-325251</t>
  </si>
  <si>
    <t>GR-MOSES LAKE-4" HP STL JR SIMPLOT</t>
  </si>
  <si>
    <t>FP-325239</t>
  </si>
  <si>
    <t>MAOP; R-199(R-7) MTVE;</t>
  </si>
  <si>
    <t>MAOP;R-198(R-66) ARL</t>
  </si>
  <si>
    <t>Inst Main Clear Creek Rd Silverdale</t>
  </si>
  <si>
    <t>FP-324633</t>
  </si>
  <si>
    <t>CNGC-Picarro Leak Survey Equip 2024</t>
  </si>
  <si>
    <t>UG-Dev&amp;Implmnt ITDataWarehouse CNG</t>
  </si>
  <si>
    <t>FP-323966</t>
  </si>
  <si>
    <t>UG-JAVA Technology Upgrade-CNG</t>
  </si>
  <si>
    <t>FP-323949</t>
  </si>
  <si>
    <t>FRL; 2" PE; EAST;400'</t>
  </si>
  <si>
    <t>FP-323715</t>
  </si>
  <si>
    <t>RP; 2" HP; BURL; 16' BURL HP LINE</t>
  </si>
  <si>
    <t>FP-323571</t>
  </si>
  <si>
    <t>RP; 2" PE; LONG; 125' 658 OREGON WA</t>
  </si>
  <si>
    <t>FP-323308</t>
  </si>
  <si>
    <t>Install V-326; CAMANO ISLAND</t>
  </si>
  <si>
    <t>FP-322853</t>
  </si>
  <si>
    <t>RF; R-197 PULVER RD, BURLING</t>
  </si>
  <si>
    <t>RF; BURLINGTON; 6 MILES OF 20 INCH</t>
  </si>
  <si>
    <t>RP; 6' ST; MOSE; 180'</t>
  </si>
  <si>
    <t>FP-321888</t>
  </si>
  <si>
    <t>Instl (2) HVAC/AC Units Bellingham</t>
  </si>
  <si>
    <t>FP-321688</t>
  </si>
  <si>
    <t>UG-FIS Energy Version Upgrade - CNG</t>
  </si>
  <si>
    <t>FP-321522</t>
  </si>
  <si>
    <t>PURCH MUELLER EQUIPMENT MT VERNON</t>
  </si>
  <si>
    <t>RP; 8" ST;RICH;212 THAYER</t>
  </si>
  <si>
    <t>FP-320654</t>
  </si>
  <si>
    <t>RF-8" PE-KENN-5000'</t>
  </si>
  <si>
    <t>Instl Asphalt in Storage Area Kelso</t>
  </si>
  <si>
    <t>FP-318801</t>
  </si>
  <si>
    <t>Instl District Strge Fclty Kelso</t>
  </si>
  <si>
    <t>FP-318797</t>
  </si>
  <si>
    <t>RP-SHEL-R18</t>
  </si>
  <si>
    <t>FP-318763</t>
  </si>
  <si>
    <t>SERV-GROWTH-BEND DISTRICT</t>
  </si>
  <si>
    <t>FP-317756</t>
  </si>
  <si>
    <t>GR; 6" PE; KENN; 13,000'</t>
  </si>
  <si>
    <t>FP-317605</t>
  </si>
  <si>
    <t>MN; 4" PE MAIN GRANDVIEW</t>
  </si>
  <si>
    <t>6",2" &amp; 1" main Eagle Crest Pasco</t>
  </si>
  <si>
    <t>FP-316427</t>
  </si>
  <si>
    <t>3639' &amp; 180' of main Volterra Dev P</t>
  </si>
  <si>
    <t>FP-315901</t>
  </si>
  <si>
    <t>GRAYHAWK PHASE 2</t>
  </si>
  <si>
    <t>FP-315895</t>
  </si>
  <si>
    <t>5969' &amp; 900' of Main Aple Valley Ke</t>
  </si>
  <si>
    <t>FP-315852</t>
  </si>
  <si>
    <t>INSTALL 4" PE MN MOXEE</t>
  </si>
  <si>
    <t>FP-315835</t>
  </si>
  <si>
    <t>Future Dev. Broadmoor &amp; Burns Pasco</t>
  </si>
  <si>
    <t>FP-315735</t>
  </si>
  <si>
    <t>INSTALL 2" ST ARO BORE SHELTON</t>
  </si>
  <si>
    <t>FP-315714</t>
  </si>
  <si>
    <t>DEEP WELL GB 5 - BELLINGHAM</t>
  </si>
  <si>
    <t>FP-315713</t>
  </si>
  <si>
    <t>YEW ST, PIPE REPLACEMENT</t>
  </si>
  <si>
    <t>FP-315710</t>
  </si>
  <si>
    <t>RP; ZILLAH 6" TRAN</t>
  </si>
  <si>
    <t>FP-315709</t>
  </si>
  <si>
    <t>INSTALL 4" MN COLLEGE PLACE</t>
  </si>
  <si>
    <t>INSTALL MAIN WALLA WALLA</t>
  </si>
  <si>
    <t>FP-315671</t>
  </si>
  <si>
    <t>4323' of 2" &amp; 1" pe main Pasco</t>
  </si>
  <si>
    <t>FP-315668</t>
  </si>
  <si>
    <t>MN 2" PE-32SL Burlignton</t>
  </si>
  <si>
    <t>FP-315655</t>
  </si>
  <si>
    <t>Main 4", 2" &amp; 1" PE Port Orchard</t>
  </si>
  <si>
    <t>FP-315639</t>
  </si>
  <si>
    <t>2" PE MN - FERNDALE</t>
  </si>
  <si>
    <t>FP-315634</t>
  </si>
  <si>
    <t>6" QUINCY HP LINE RELOCATION</t>
  </si>
  <si>
    <t>FP-315611</t>
  </si>
  <si>
    <t>MN 4" PE JOHN STEVENS WAY HOQUIAM</t>
  </si>
  <si>
    <t>FP-315610</t>
  </si>
  <si>
    <t>Legends Casino MN &amp; Reinforcement</t>
  </si>
  <si>
    <t>FP-315582</t>
  </si>
  <si>
    <t>AUTOZONE CLS 349</t>
  </si>
  <si>
    <t>FP-315144</t>
  </si>
  <si>
    <t>2000' 6" Southridge Blvd Kennewick</t>
  </si>
  <si>
    <t>FP-315143</t>
  </si>
  <si>
    <t>6" PE Steptoe Clearwater Kennewick</t>
  </si>
  <si>
    <t>FP-315142</t>
  </si>
  <si>
    <t>6" 4" &amp; 2" MAIN FOR WEST VILLAGE</t>
  </si>
  <si>
    <t>FP-315122</t>
  </si>
  <si>
    <t>INSTL 2" &amp; 4" MN, Reg, SL,Othello</t>
  </si>
  <si>
    <t>FP-314682</t>
  </si>
  <si>
    <t>2" STL MN, RE 2 REG STATIONS - BELL</t>
  </si>
  <si>
    <t>FP-314643</t>
  </si>
  <si>
    <t>RPL 2" STL MN/SER LINES - BELL</t>
  </si>
  <si>
    <t>FP-314561</t>
  </si>
  <si>
    <t>Replace 844' of steel main</t>
  </si>
  <si>
    <t>FP-314501</t>
  </si>
  <si>
    <t>FREESTONE BAYSIDE PHASE II</t>
  </si>
  <si>
    <t>FP-314402</t>
  </si>
  <si>
    <t>Install 4" PE Main, Reg, SL, ML</t>
  </si>
  <si>
    <t>FP-314206</t>
  </si>
  <si>
    <t>4" HP Shorted Casing- 1st and Park</t>
  </si>
  <si>
    <t>FP-313701</t>
  </si>
  <si>
    <t>CNGC Payroll Accrual</t>
  </si>
  <si>
    <t>FP-313181</t>
  </si>
  <si>
    <t>V-89; Wenatchee 8" isolation vavle</t>
  </si>
  <si>
    <t>FP-313143</t>
  </si>
  <si>
    <t>MN 4" PE SHELTON</t>
  </si>
  <si>
    <t>FP-312221</t>
  </si>
  <si>
    <t>V-7 MT VERNON</t>
  </si>
  <si>
    <t>FP-312045</t>
  </si>
  <si>
    <t>Poulsbo 4" PE Reinforcement</t>
  </si>
  <si>
    <t>FP-312040</t>
  </si>
  <si>
    <t>R-29 Nooksack</t>
  </si>
  <si>
    <t>FP-312005</t>
  </si>
  <si>
    <t>DEEP WELL GB - WALLA WALLA</t>
  </si>
  <si>
    <t>FP-311358</t>
  </si>
  <si>
    <t>DEEP WELL GB - ANACORTES</t>
  </si>
  <si>
    <t>FP-311357</t>
  </si>
  <si>
    <t>DEEP WELL GB - KENNEWICK</t>
  </si>
  <si>
    <t>FP-311356</t>
  </si>
  <si>
    <t>DEEP WELL GB - YAKIMA</t>
  </si>
  <si>
    <t>FP-311354</t>
  </si>
  <si>
    <t>Transfer 45 Toughbooks from MDU</t>
  </si>
  <si>
    <t>FP-310963</t>
  </si>
  <si>
    <t>PUR 23 PANASONIC CF-31 TOUGHBOOKS</t>
  </si>
  <si>
    <t>FP-310540</t>
  </si>
  <si>
    <t>RP 20" HP Anacortes Lateral</t>
  </si>
  <si>
    <t>FP-309960</t>
  </si>
  <si>
    <t>Construct 4" and 2" PE Main Line.</t>
  </si>
  <si>
    <t>FP-309601</t>
  </si>
  <si>
    <t>REL/RPL 3,271' of PE Main</t>
  </si>
  <si>
    <t>FP-309600</t>
  </si>
  <si>
    <t>4 in Steel IP Bore Columbia Park</t>
  </si>
  <si>
    <t>FP-309000</t>
  </si>
  <si>
    <t>CRM RP; 8" HP STL BORE, BURLINGTON</t>
  </si>
  <si>
    <t>FP-308761</t>
  </si>
  <si>
    <t>RF 4 IN PE AT RICKENBACKET DR, PASC</t>
  </si>
  <si>
    <t>FP-308262</t>
  </si>
  <si>
    <t>Olympic College campus 2" PE Main e</t>
  </si>
  <si>
    <t>FP-308100</t>
  </si>
  <si>
    <t>OLSON ROAD 6" PE REINFORCEMENT</t>
  </si>
  <si>
    <t>FP-307181</t>
  </si>
  <si>
    <t>RE &amp; RPL 4" STL MN TOPPENISH</t>
  </si>
  <si>
    <t>FP-307081</t>
  </si>
  <si>
    <t>CRM SHELTON 4" IP BRIDGE REPLACE</t>
  </si>
  <si>
    <t>FP-307025</t>
  </si>
  <si>
    <t>CRM SUNNYSIDE 2" IP MAIN RPL</t>
  </si>
  <si>
    <t>FP-307024</t>
  </si>
  <si>
    <t>CRM DAKOTA CREEK BRIDGE RELOCATE</t>
  </si>
  <si>
    <t>FP-307003</t>
  </si>
  <si>
    <t>CRM KELSO MILL STREET REPLACEMENT</t>
  </si>
  <si>
    <t>FP-306996</t>
  </si>
  <si>
    <t>CRM/MAOP 3" BURLINGTON HP LINE RPL</t>
  </si>
  <si>
    <t>FP-306986</t>
  </si>
  <si>
    <t>4" PE Main Walla Walla</t>
  </si>
  <si>
    <t>FP-306601</t>
  </si>
  <si>
    <t>REPL 4" ST MN SHELTON</t>
  </si>
  <si>
    <t>FP-305942</t>
  </si>
  <si>
    <t>EMSION CNTRL EQU ON COMP STA</t>
  </si>
  <si>
    <t>FP-305780</t>
  </si>
  <si>
    <t>RELO 2 " 1ST BREMERTON</t>
  </si>
  <si>
    <t>FP-305760</t>
  </si>
  <si>
    <t>V-09 Replacement and Relocation</t>
  </si>
  <si>
    <t>FP-305580</t>
  </si>
  <si>
    <t>RE/RPL 8: ST MAIN</t>
  </si>
  <si>
    <t>FP-305404</t>
  </si>
  <si>
    <t>COMMERCIAL FUELING LLC</t>
  </si>
  <si>
    <t>FP-304980</t>
  </si>
  <si>
    <t>3608FT 6"PE MN REINFORCEMENT FOR CO</t>
  </si>
  <si>
    <t>FP-304480</t>
  </si>
  <si>
    <t>CRM 4" GRANDVIEW HP LINE #3 RPL</t>
  </si>
  <si>
    <t>FP-304022</t>
  </si>
  <si>
    <t>BELLINGHAM GATE UPGRADE</t>
  </si>
  <si>
    <t>FP-304020</t>
  </si>
  <si>
    <t>RE &amp; RELO 2" ST MN ABERDEEN</t>
  </si>
  <si>
    <t>FP-303920</t>
  </si>
  <si>
    <t>LAND &amp; LAND RIGHTS - WASHINGTON</t>
  </si>
  <si>
    <t>FP-303081</t>
  </si>
  <si>
    <t>DEEP WELL - SHELTON</t>
  </si>
  <si>
    <t>FP-303061</t>
  </si>
  <si>
    <t>DEEP WELL - BELLINGHAM</t>
  </si>
  <si>
    <t>FP-303060</t>
  </si>
  <si>
    <t>Trac It III replacement</t>
  </si>
  <si>
    <t>FP-303022</t>
  </si>
  <si>
    <t>6" PE MN TOPPENISH</t>
  </si>
  <si>
    <t>FP-303000</t>
  </si>
  <si>
    <t>MCCLEARY GATE UPGRADE</t>
  </si>
  <si>
    <t>FP-302724</t>
  </si>
  <si>
    <t>16" N. WHATCOM VALVE VAULT</t>
  </si>
  <si>
    <t>FP-302715</t>
  </si>
  <si>
    <t>BELLINGHAM V-47 REPLACEMENT</t>
  </si>
  <si>
    <t>FP-302707</t>
  </si>
  <si>
    <t>BREMERTON V-22 REPLACEMENT</t>
  </si>
  <si>
    <t>FP-302705</t>
  </si>
  <si>
    <t>CRM 8" BELLINGHAM LINE #1</t>
  </si>
  <si>
    <t>FP-302676</t>
  </si>
  <si>
    <t>6" NORTH BREMERTON HP LINE RELOCATE</t>
  </si>
  <si>
    <t>FP-302671</t>
  </si>
  <si>
    <t>BELLINGHAM JAMES ST FORCED RELOCATE</t>
  </si>
  <si>
    <t>FP-302669</t>
  </si>
  <si>
    <t>RICHLAND 4" IP CANAL/HWY CROSSING</t>
  </si>
  <si>
    <t>FP-302665</t>
  </si>
  <si>
    <t>CRM WENATCHEE RIV. RR BRIDGE IP RPL</t>
  </si>
  <si>
    <t>FP-302664</t>
  </si>
  <si>
    <t>MCCLEARY GATE HEATER</t>
  </si>
  <si>
    <t>FP-302645</t>
  </si>
  <si>
    <t>SHELTON GATE HEATER</t>
  </si>
  <si>
    <t>FP-302643</t>
  </si>
  <si>
    <t>UG-LV Customer Website-CNG</t>
  </si>
  <si>
    <t>JDE Upgrade to v9.2.3</t>
  </si>
  <si>
    <t>FP-302619</t>
  </si>
  <si>
    <t>UG-Taleo-Human Capital Management</t>
  </si>
  <si>
    <t>FP-302616</t>
  </si>
  <si>
    <t>UG-PowerPlan Upgrade to v2015.2</t>
  </si>
  <si>
    <t>FP-302613</t>
  </si>
  <si>
    <t>Upgrade CyberSecurity Environment</t>
  </si>
  <si>
    <t>FP-302579</t>
  </si>
  <si>
    <t>RL; 6" HP Main, Camano Island</t>
  </si>
  <si>
    <t>FP-302460</t>
  </si>
  <si>
    <t>Gas Control/Supply Facilities</t>
  </si>
  <si>
    <t>FP-302362</t>
  </si>
  <si>
    <t>4" PE MN REINFORCEMENT - BELLINGHAM</t>
  </si>
  <si>
    <t>FP-302202</t>
  </si>
  <si>
    <t>Grandridge BP - Lot#4</t>
  </si>
  <si>
    <t>FP-302122</t>
  </si>
  <si>
    <t>UG -GIS System Upgrade Version 10x</t>
  </si>
  <si>
    <t>FP-301787</t>
  </si>
  <si>
    <t>NEW TRAC-IT III - BREMERTON</t>
  </si>
  <si>
    <t>FP-301420</t>
  </si>
  <si>
    <t>TRAK IT 3 CGI</t>
  </si>
  <si>
    <t>FP-301302</t>
  </si>
  <si>
    <t>8" KitsapTransmission Cut Out</t>
  </si>
  <si>
    <t>FP-301081</t>
  </si>
  <si>
    <t>2'' MN REROUTE @ MYRA RD PROJECT</t>
  </si>
  <si>
    <t>FP-300981</t>
  </si>
  <si>
    <t>6TH AVE RELOCATE</t>
  </si>
  <si>
    <t>FP-300840</t>
  </si>
  <si>
    <t>RPL;16" STEEL HP MAIN, LYNDEN</t>
  </si>
  <si>
    <t>FP-300543</t>
  </si>
  <si>
    <t>PURCH AV EQUIP FOR PENDL DIST</t>
  </si>
  <si>
    <t>FP-300516</t>
  </si>
  <si>
    <t>PURCH DATA ROUTER FOR YAKIMA</t>
  </si>
  <si>
    <t>FP-300515</t>
  </si>
  <si>
    <t>PURCH DATA ROUTER FOR B'HAM</t>
  </si>
  <si>
    <t>FP-300514</t>
  </si>
  <si>
    <t>PURCH SERVER FOR KENN GO</t>
  </si>
  <si>
    <t>FP-300513</t>
  </si>
  <si>
    <t>REL 4" PE MN, WOODLAND</t>
  </si>
  <si>
    <t>FP-300511</t>
  </si>
  <si>
    <t>REL 2" ST MN, WOODLAND</t>
  </si>
  <si>
    <t>FP-300509</t>
  </si>
  <si>
    <t>GMS PROJ - CNGC ALLOCATED COST</t>
  </si>
  <si>
    <t>FP-300507</t>
  </si>
  <si>
    <t>PURCH Q2 DESKTOP REPLACEMENTS</t>
  </si>
  <si>
    <t>FP-300506</t>
  </si>
  <si>
    <t>R-63, MOSES LAKE</t>
  </si>
  <si>
    <t>FP-300504</t>
  </si>
  <si>
    <t>PURCH BEND AUDIO/VISIUAL EQUIP</t>
  </si>
  <si>
    <t>FP-300503</t>
  </si>
  <si>
    <t>R-171 SEDRO WOOLLEY</t>
  </si>
  <si>
    <t>FP-300501</t>
  </si>
  <si>
    <t>M&amp;R #16M VERTICAL, MOSES LAKE</t>
  </si>
  <si>
    <t>FP-300500</t>
  </si>
  <si>
    <t>INST R-62 IN OTHELLO</t>
  </si>
  <si>
    <t>FP-300385</t>
  </si>
  <si>
    <t>MN 4"PE 59TH AVE NW ARLINGTON</t>
  </si>
  <si>
    <t>FP-300384</t>
  </si>
  <si>
    <t>29 ULTRASONIC THICKNESS GAUGES</t>
  </si>
  <si>
    <t>FP-300383</t>
  </si>
  <si>
    <t>M&amp;R #16M VERTICAL, QUINCY</t>
  </si>
  <si>
    <t>FP-300382</t>
  </si>
  <si>
    <t>1"PE RD 68 APTS PASCO</t>
  </si>
  <si>
    <t>FP-300377</t>
  </si>
  <si>
    <t>MN 4"PE RD 68 APTS PASCO</t>
  </si>
  <si>
    <t>FP-300375</t>
  </si>
  <si>
    <t>RPL 2" ST MN KALAMA</t>
  </si>
  <si>
    <t>FP-300374</t>
  </si>
  <si>
    <t>R-64, QUINCY</t>
  </si>
  <si>
    <t>FP-300373</t>
  </si>
  <si>
    <t>R-114, PATERSON</t>
  </si>
  <si>
    <t>FP-300372</t>
  </si>
  <si>
    <t>M&amp;R 6" TURBO, PATERSON</t>
  </si>
  <si>
    <t>FP-300371</t>
  </si>
  <si>
    <t>PURCH SAMSUNG SLATE PC FOR GIS</t>
  </si>
  <si>
    <t>FP-300370</t>
  </si>
  <si>
    <t>BELFAIR 4" MAIN RELOCATION</t>
  </si>
  <si>
    <t>FP-300369</t>
  </si>
  <si>
    <t>4"SERVICE LINE AMWAY QUINCY</t>
  </si>
  <si>
    <t>FP-300368</t>
  </si>
  <si>
    <t>4" PEMN AMWAY QUINCY</t>
  </si>
  <si>
    <t>FP-300367</t>
  </si>
  <si>
    <t>2" HP MAIN FOR AMWAY</t>
  </si>
  <si>
    <t>FP-300366</t>
  </si>
  <si>
    <t>4" STEEL MAIN, RICHLAND</t>
  </si>
  <si>
    <t>FP-300364</t>
  </si>
  <si>
    <t>FP-300362</t>
  </si>
  <si>
    <t>M&amp;R 38M, OTHELLO</t>
  </si>
  <si>
    <t>FP-300361</t>
  </si>
  <si>
    <t>4" PE S\L UNION ELEVATOR OTHEL</t>
  </si>
  <si>
    <t>FP-300360</t>
  </si>
  <si>
    <t>INST 38M M&amp;R SET @ CORN DRYER</t>
  </si>
  <si>
    <t>FP-300359</t>
  </si>
  <si>
    <t>PURCH Q1 DESKTOP REPLACEMENTS</t>
  </si>
  <si>
    <t>FP-300358</t>
  </si>
  <si>
    <t>4" SERVICE LINE OTHELLO BRUCE</t>
  </si>
  <si>
    <t>FP-300357</t>
  </si>
  <si>
    <t>4" PE MN OTHELLO BRUCE RD</t>
  </si>
  <si>
    <t>FP-300356</t>
  </si>
  <si>
    <t>4" STEEL H.P MN  OTHELLO BRUCE</t>
  </si>
  <si>
    <t>FP-300355</t>
  </si>
  <si>
    <t>RPL 6" STEEL MN YAKIMA</t>
  </si>
  <si>
    <t>FP-300351</t>
  </si>
  <si>
    <t>REL 2" ST MN, CASTLE ROCK</t>
  </si>
  <si>
    <t>FP-300348</t>
  </si>
  <si>
    <t>UG GIS ENHANCEMENTS CNG ALLOCA</t>
  </si>
  <si>
    <t>FP-300347</t>
  </si>
  <si>
    <t>PUR DESKS &amp; LOCKERS - MT VERN</t>
  </si>
  <si>
    <t>FP-300345</t>
  </si>
  <si>
    <t>MN; 6" PE, PATERSON</t>
  </si>
  <si>
    <t>FP-300344</t>
  </si>
  <si>
    <t>1' STUBS, RICHLAND</t>
  </si>
  <si>
    <t>FP-300343</t>
  </si>
  <si>
    <t>2'PE MAIN, RICHLAND</t>
  </si>
  <si>
    <t>FP-300342</t>
  </si>
  <si>
    <t>6" PE MAIN, RICHLAND</t>
  </si>
  <si>
    <t>FP-300341</t>
  </si>
  <si>
    <t>MN 6" HP STEEL, MT VERNON</t>
  </si>
  <si>
    <t>FP-300338</t>
  </si>
  <si>
    <t>R-168, MOUNT VERNON</t>
  </si>
  <si>
    <t>FP-300337</t>
  </si>
  <si>
    <t>R-167, MOUNT VERNON</t>
  </si>
  <si>
    <t>FP-300336</t>
  </si>
  <si>
    <t>MN, 4" STEEL HP, MOUNT VERNON</t>
  </si>
  <si>
    <t>FP-300334</t>
  </si>
  <si>
    <t>GB 10 - DEEPWELL GB - YAKIMA</t>
  </si>
  <si>
    <t>FP-300331</t>
  </si>
  <si>
    <t>RPL; 2" STEEL HP MAIN, KALAMA</t>
  </si>
  <si>
    <t>FP-300328</t>
  </si>
  <si>
    <t>4" PE MAIN PASCO LOOP SYSTEM</t>
  </si>
  <si>
    <t>FP-300315</t>
  </si>
  <si>
    <t>REPLACE MOBILE COLLECTORS</t>
  </si>
  <si>
    <t>FP-300309</t>
  </si>
  <si>
    <t>RPL 4" PE MN. WOODLAND</t>
  </si>
  <si>
    <t>FP-300306</t>
  </si>
  <si>
    <t>2" PE MAIN KENNEWICK</t>
  </si>
  <si>
    <t>FP-300305</t>
  </si>
  <si>
    <t>RP; 8" STEEL HP MAIN, MCLEARY</t>
  </si>
  <si>
    <t>FP-300304</t>
  </si>
  <si>
    <t>RPL 4" STEEL MN TERRACE HTS</t>
  </si>
  <si>
    <t>FP-300303</t>
  </si>
  <si>
    <t>RPL 8" STEEL HP SHELTON</t>
  </si>
  <si>
    <t>FP-300302</t>
  </si>
  <si>
    <t>2"MN PE NAVIGATOR VILLAS RD 68</t>
  </si>
  <si>
    <t>FP-300300</t>
  </si>
  <si>
    <t>PURCH SESCO CURRENT INTERRUPTS</t>
  </si>
  <si>
    <t>FP-200685</t>
  </si>
  <si>
    <t>FP-200678</t>
  </si>
  <si>
    <t>GB - GROUNDBED MT VERNON</t>
  </si>
  <si>
    <t>FP-200672</t>
  </si>
  <si>
    <t>REMODEL KENN DIST OFFICE</t>
  </si>
  <si>
    <t>REMODEL MT V DIST OFF</t>
  </si>
  <si>
    <t>RMDL B'HAM OFFICE</t>
  </si>
  <si>
    <t>GAS MODELING APPLICATION</t>
  </si>
  <si>
    <t>FP-200664</t>
  </si>
  <si>
    <t>STORES WHS LIGHTING UPGRADE</t>
  </si>
  <si>
    <t>FP-200660</t>
  </si>
  <si>
    <t>GB # 26 - PLYMOUTH GATE</t>
  </si>
  <si>
    <t>4" PE SL; PASCO</t>
  </si>
  <si>
    <t>FP-200467</t>
  </si>
  <si>
    <t>R-114, PASCO</t>
  </si>
  <si>
    <t>FP-200466</t>
  </si>
  <si>
    <t>M&amp;R 38M; PASCO</t>
  </si>
  <si>
    <t>FP-200465</t>
  </si>
  <si>
    <t>GB 26 - KING CITY 8" HP</t>
  </si>
  <si>
    <t>FP-200452</t>
  </si>
  <si>
    <t>RPL, 2" STEEL HP, BURBANK</t>
  </si>
  <si>
    <t>FP-200450</t>
  </si>
  <si>
    <t>FP-200449</t>
  </si>
  <si>
    <t>R-112, BURBANK</t>
  </si>
  <si>
    <t>FP-200448</t>
  </si>
  <si>
    <t>KENNEWICK G. OFFICE - PRELIM</t>
  </si>
  <si>
    <t>FP-200430</t>
  </si>
  <si>
    <t>KENNEWICK G. OFFICE - LAND</t>
  </si>
  <si>
    <t>FP-200429</t>
  </si>
  <si>
    <t>KENNEWICK G. OFFICE - BLDG</t>
  </si>
  <si>
    <t>FP-200428</t>
  </si>
  <si>
    <t>RF; 6" HP MAIN; MT V - EASEMEN</t>
  </si>
  <si>
    <t>FP-200427</t>
  </si>
  <si>
    <t>REINFORCEMENTS</t>
  </si>
  <si>
    <t>FP-200410</t>
  </si>
  <si>
    <t>NEW GROUND BEDS</t>
  </si>
  <si>
    <t>FP-200408</t>
  </si>
  <si>
    <t>TECHNICAL SERVICES EQUIPMENT</t>
  </si>
  <si>
    <t>FP-200403</t>
  </si>
  <si>
    <t>RPL 8" HP MN MONTESANO</t>
  </si>
  <si>
    <t>FP-200400</t>
  </si>
  <si>
    <t>KENNEWICK G. OFFICE - MISC EQU</t>
  </si>
  <si>
    <t>FP-200399</t>
  </si>
  <si>
    <t>KENNEWICK G. OFFICE - OFF EQUI</t>
  </si>
  <si>
    <t>FP-200397</t>
  </si>
  <si>
    <t>KENNEWICK G. OFFICE - TELECOMM</t>
  </si>
  <si>
    <t>FP-200396</t>
  </si>
  <si>
    <t>CRM RPL 10" SQUALICUM CRK EXPOSURE</t>
  </si>
  <si>
    <t>FP-200394</t>
  </si>
  <si>
    <t>GAS CONTROL SYS - DIRECT COSTS</t>
  </si>
  <si>
    <t>FP-200391</t>
  </si>
  <si>
    <t>RPL 8" ST HPT SIMILK BAY ANACO</t>
  </si>
  <si>
    <t>FP-200390</t>
  </si>
  <si>
    <t>RPL 2" STEEL MN BELLINGHAM</t>
  </si>
  <si>
    <t>FP-200389</t>
  </si>
  <si>
    <t>2"MN 3-RIVERS PASCO</t>
  </si>
  <si>
    <t>FP-200388</t>
  </si>
  <si>
    <t>MN 4" PE 3- RIVERS PASCO</t>
  </si>
  <si>
    <t>FP-200387</t>
  </si>
  <si>
    <t>GB7; DEEP WELL, WALLA WALLA</t>
  </si>
  <si>
    <t>FP-200386</t>
  </si>
  <si>
    <t>GIS CASCADE - DIRECT</t>
  </si>
  <si>
    <t>FP-200379</t>
  </si>
  <si>
    <t>MWM PROJECT - CNGC</t>
  </si>
  <si>
    <t>FP-200378</t>
  </si>
  <si>
    <t>M&amp;R; 8" TURBINE; GRANDVIEW</t>
  </si>
  <si>
    <t>FP-200376</t>
  </si>
  <si>
    <t>RF; 400' 6" PE, GRANDVIEW</t>
  </si>
  <si>
    <t>FP-200375</t>
  </si>
  <si>
    <t>RF; 850' 6" PE, GRANDVIEW</t>
  </si>
  <si>
    <t>FP-200374</t>
  </si>
  <si>
    <t>RS; R-46 KELSO</t>
  </si>
  <si>
    <t>FP-200373</t>
  </si>
  <si>
    <t>MN 6" STEEL KELSO</t>
  </si>
  <si>
    <t>FP-200372</t>
  </si>
  <si>
    <t>MN 12" STEEL KELSO</t>
  </si>
  <si>
    <t>FP-200371</t>
  </si>
  <si>
    <t>RF O-09 GATE UPGRADE N. PASCO</t>
  </si>
  <si>
    <t>FP-200366</t>
  </si>
  <si>
    <t>RPL 4" HP ST MN LYNDEN</t>
  </si>
  <si>
    <t>FP-200365</t>
  </si>
  <si>
    <t>RPL 4" STEEL SUNNYSIDE</t>
  </si>
  <si>
    <t>FP-200364</t>
  </si>
  <si>
    <t>MN 4" PE WISER LK RD FERND</t>
  </si>
  <si>
    <t>FP-200363</t>
  </si>
  <si>
    <t>MN 2" PE PASCO</t>
  </si>
  <si>
    <t>FP-200362</t>
  </si>
  <si>
    <t>RL; R-141, BREMERTON</t>
  </si>
  <si>
    <t>FP-200361</t>
  </si>
  <si>
    <t>CC&amp;B COSTS</t>
  </si>
  <si>
    <t>FP-200352</t>
  </si>
  <si>
    <t>REL; 12-INCH HP STL LONGVIEW</t>
  </si>
  <si>
    <t>FP-200351</t>
  </si>
  <si>
    <t>GIS CASCADE - ALLOCATED</t>
  </si>
  <si>
    <t>FP-200350</t>
  </si>
  <si>
    <t>KENNEWICK G. OFFICE - IT COSTS</t>
  </si>
  <si>
    <t>FP-200348</t>
  </si>
  <si>
    <t>KENNEWICK G. OFFICE - FURNITUR</t>
  </si>
  <si>
    <t>FP-200347</t>
  </si>
  <si>
    <t>MWM PROJECT - CNGC ALLOCATED</t>
  </si>
  <si>
    <t>FP-200346</t>
  </si>
  <si>
    <t>R-106; W RICHLAND</t>
  </si>
  <si>
    <t>FP-200345</t>
  </si>
  <si>
    <t>RPL 6" HP RICHLAND</t>
  </si>
  <si>
    <t>FP-200344</t>
  </si>
  <si>
    <t>SFTWRE - GIS CONVERSION</t>
  </si>
  <si>
    <t>FP-200342</t>
  </si>
  <si>
    <t>RPL; 4" HP, MT VERNON</t>
  </si>
  <si>
    <t>FP-200339</t>
  </si>
  <si>
    <t>RF; 4" PE MN, SILVERDALE</t>
  </si>
  <si>
    <t>FP-200338</t>
  </si>
  <si>
    <t>PURCHASE BEND OFFICE BLDG</t>
  </si>
  <si>
    <t>FP-200335</t>
  </si>
  <si>
    <t>MN; 2" PE, LONGVIEW</t>
  </si>
  <si>
    <t>FP-200333</t>
  </si>
  <si>
    <t>MN; 4" PE, WAL-MART LONGVIEW</t>
  </si>
  <si>
    <t>FP-200332</t>
  </si>
  <si>
    <t>16M VERT. M&amp;R; WAL-MART LONGVI</t>
  </si>
  <si>
    <t>FP-200331</t>
  </si>
  <si>
    <t>MN; 4" PE, WOODLAND</t>
  </si>
  <si>
    <t>FP-200330</t>
  </si>
  <si>
    <t>REL; 4" PE, WOODLAND</t>
  </si>
  <si>
    <t>FP-200329</t>
  </si>
  <si>
    <t>RPL; TESORO MSA; ANACORTES</t>
  </si>
  <si>
    <t>FP-200328</t>
  </si>
  <si>
    <t>MN 4" PE DIVISION KENNEWICK</t>
  </si>
  <si>
    <t>FP-200327</t>
  </si>
  <si>
    <t>MN 4" PE SELAH - SPEYERS RD</t>
  </si>
  <si>
    <t>FP-200326</t>
  </si>
  <si>
    <t>CUSTOM M&amp;R; LONGVIEW FIBRE,</t>
  </si>
  <si>
    <t>FP-200325</t>
  </si>
  <si>
    <t>RPL REGULATOR R-53 GRANGER</t>
  </si>
  <si>
    <t>FP-200323</t>
  </si>
  <si>
    <t>RPL 4" STEEL HP GRANGER</t>
  </si>
  <si>
    <t>FP-200322</t>
  </si>
  <si>
    <t>RF - 4" PE MAIN ON KEENE RD</t>
  </si>
  <si>
    <t>FP-200319</t>
  </si>
  <si>
    <t>MN NOB HILL - YAKIMA</t>
  </si>
  <si>
    <t>FP-200318</t>
  </si>
  <si>
    <t>RF PE MN CONVERSE AVE PRT ORCH</t>
  </si>
  <si>
    <t>FP-200317</t>
  </si>
  <si>
    <t>5 COMPUTER ROC FOR REPLACEMEN</t>
  </si>
  <si>
    <t>FP-200313</t>
  </si>
  <si>
    <t>PURCHASE 14 COMPUTERS FOR</t>
  </si>
  <si>
    <t>FP-200312</t>
  </si>
  <si>
    <t>PIPELINE TOOLBOX SOFTWARE</t>
  </si>
  <si>
    <t>FP-200311</t>
  </si>
  <si>
    <t>RF, 4" PE MAIN, 64TH &amp;</t>
  </si>
  <si>
    <t>FP-200310</t>
  </si>
  <si>
    <t>RF, 4" STEEL MAIN, 64TH &amp;</t>
  </si>
  <si>
    <t>FP-200309</t>
  </si>
  <si>
    <t>MN; VALLEY MALL BLVD;</t>
  </si>
  <si>
    <t>FP-200308</t>
  </si>
  <si>
    <t>4" H.P. MN</t>
  </si>
  <si>
    <t>FP-200307</t>
  </si>
  <si>
    <t>RPL; 6" HP MAIN, MEYERS ROAD</t>
  </si>
  <si>
    <t>FP-200306</t>
  </si>
  <si>
    <t>JDECAP08 - JDECONVCAPITALCOST</t>
  </si>
  <si>
    <t>JDECAP07 - JDECONVCAPITALCOST</t>
  </si>
  <si>
    <t>FP-200304</t>
  </si>
  <si>
    <t>RF; 6" HP MAIN; MOUNT VERNON</t>
  </si>
  <si>
    <t>FP-200303</t>
  </si>
  <si>
    <t>RF MN 4" PENORRIS ST</t>
  </si>
  <si>
    <t>FP-200302</t>
  </si>
  <si>
    <t>4" PE MOON LIGHT TERRACE MTV</t>
  </si>
  <si>
    <t>FP-200301</t>
  </si>
  <si>
    <t>PURCHASE 2006 CHEV 1500 P/U</t>
  </si>
  <si>
    <t>FP-200300</t>
  </si>
  <si>
    <t>UP-GRADE CALL CENTER HVAC SYS</t>
  </si>
  <si>
    <t>FP-200299</t>
  </si>
  <si>
    <t>GB16; 21ST &amp; LARCH; LONGVIEW</t>
  </si>
  <si>
    <t>FP-200298</t>
  </si>
  <si>
    <t>4"HP MN 1 SL AGRIUM  FINLEY</t>
  </si>
  <si>
    <t>FP-200297</t>
  </si>
  <si>
    <t>4" MN CHIAWANA  HIGH SCHOOL</t>
  </si>
  <si>
    <t>FP-200296</t>
  </si>
  <si>
    <t>4" PE MAIN; HORN RAPIDS DEV;</t>
  </si>
  <si>
    <t>FP-200295</t>
  </si>
  <si>
    <t>CC&amp;B COSTS - ALLOCATED</t>
  </si>
  <si>
    <t>FP-200294</t>
  </si>
  <si>
    <t>CAPITALIZED CIS SW CONV. COST</t>
  </si>
  <si>
    <t>FP-200293</t>
  </si>
  <si>
    <t>CAPITALIZED CIS HW CONV. COST</t>
  </si>
  <si>
    <t>FP-200292</t>
  </si>
  <si>
    <t>FP-200291</t>
  </si>
  <si>
    <t>RF; KITSAP 12" HP STEEL</t>
  </si>
  <si>
    <t>FP-200290</t>
  </si>
  <si>
    <t>GAS CONTROL SYS - ALLOC COSTS</t>
  </si>
  <si>
    <t>FP-200289</t>
  </si>
  <si>
    <t>SW - UCAS PHASE 1</t>
  </si>
  <si>
    <t>FP-200288</t>
  </si>
  <si>
    <t>RF - WOODLAND 4" HP REINFORCE</t>
  </si>
  <si>
    <t>FP-200287</t>
  </si>
  <si>
    <t>FP-200286</t>
  </si>
  <si>
    <t>MN; 4" PE, BURLINGTON</t>
  </si>
  <si>
    <t>FP-200283</t>
  </si>
  <si>
    <t>4" MN FREEWAY DR MT VERNON</t>
  </si>
  <si>
    <t>FP-200281</t>
  </si>
  <si>
    <t>SL 4" PE, YAKIMA</t>
  </si>
  <si>
    <t>FP-200278</t>
  </si>
  <si>
    <t>M&amp;R #16M VERTICAL, YAKIMA</t>
  </si>
  <si>
    <t>FP-200277</t>
  </si>
  <si>
    <t>SYSTEM COMPONENTS &amp; ACCESSORIE</t>
  </si>
  <si>
    <t>FP-200275</t>
  </si>
  <si>
    <t>12" KITSAP REINFORCEMENT</t>
  </si>
  <si>
    <t>FP-200272</t>
  </si>
  <si>
    <t>RE SEATTLE GENERAL OFFICE</t>
  </si>
  <si>
    <t>FP-200271</t>
  </si>
  <si>
    <t>MN,4"BAYSIDEPH.1,PORTORCHARD</t>
  </si>
  <si>
    <t>FP-200270</t>
  </si>
  <si>
    <t>CNGC General &amp; Administrative</t>
  </si>
  <si>
    <t>FP-200269</t>
  </si>
  <si>
    <t>CNGC Engineering &amp; Supervision</t>
  </si>
  <si>
    <t>FP-200268</t>
  </si>
  <si>
    <t>MN,1/2" MC MEADOWS#1,PORTORCH</t>
  </si>
  <si>
    <t>FP-200207</t>
  </si>
  <si>
    <t>MN - 2 IN PE - MOUNT VERNON</t>
  </si>
  <si>
    <t>FP-200206</t>
  </si>
  <si>
    <t>RPL - 2 IN MAIN - MOUNT VERNON</t>
  </si>
  <si>
    <t>FP-200205</t>
  </si>
  <si>
    <t>RPL - 4 IN MAIN - MOUNT VERNON</t>
  </si>
  <si>
    <t>FP-200204</t>
  </si>
  <si>
    <t>FP-200203</t>
  </si>
  <si>
    <t>RPL - 4" ST MAIN - MOUNT VERNO</t>
  </si>
  <si>
    <t>FP-200202</t>
  </si>
  <si>
    <t>KALAMA R-41 RELOCATE</t>
  </si>
  <si>
    <t>KALAMA 6" STEEL HP RELOCATE</t>
  </si>
  <si>
    <t>R-61, WENATCHEE REPLACE R-36</t>
  </si>
  <si>
    <t>FP-200199</t>
  </si>
  <si>
    <t>RPL M&amp;R MSA#2, LONGVIEW</t>
  </si>
  <si>
    <t>FP-200198</t>
  </si>
  <si>
    <t>MN,1/2"MCMEADOWS,PORTORCH,WA</t>
  </si>
  <si>
    <t>FP-200196</t>
  </si>
  <si>
    <t>MN,1"MCMEADOWS #2,PORTORCH,WA</t>
  </si>
  <si>
    <t>FP-200195</t>
  </si>
  <si>
    <t>MN,2"MCMEADOWS #2,PORTORCH,WA</t>
  </si>
  <si>
    <t>FP-200194</t>
  </si>
  <si>
    <t>R-165, OAK HARBOR</t>
  </si>
  <si>
    <t>FP-200187</t>
  </si>
  <si>
    <t>GB 06 - DEEPWELL GB - ANACORTE</t>
  </si>
  <si>
    <t>FP-200186</t>
  </si>
  <si>
    <t>M&amp;R 4" TURBIINE; ANACORTES</t>
  </si>
  <si>
    <t>FP-200185</t>
  </si>
  <si>
    <t>ELECTRONIC PRESSURE RECORDERS</t>
  </si>
  <si>
    <t>FP-200184</t>
  </si>
  <si>
    <t>RPL 1150' 4" PE MAIN MOXEE</t>
  </si>
  <si>
    <t>FP-200183</t>
  </si>
  <si>
    <t>RE 1150' 4" PE MAIN MOXEE</t>
  </si>
  <si>
    <t>FP-200182</t>
  </si>
  <si>
    <t>PORTABLE REG STATION TOOL</t>
  </si>
  <si>
    <t>FP-200180</t>
  </si>
  <si>
    <t>R-166, MOUNT VERNON</t>
  </si>
  <si>
    <t>FP-200179</t>
  </si>
  <si>
    <t>GB # 8 COLLEGE PLACE</t>
  </si>
  <si>
    <t>FP-200172</t>
  </si>
  <si>
    <t>M&amp;R REBUILD/REPLACE; LONGVIEW</t>
  </si>
  <si>
    <t>FP-200171</t>
  </si>
  <si>
    <t>RPL; 8" STEEL IP, WENATCHEE</t>
  </si>
  <si>
    <t>FP-200170</t>
  </si>
  <si>
    <t>M&amp;R 12" TURB UPGRADE; FERNDALE</t>
  </si>
  <si>
    <t>FP-200168</t>
  </si>
  <si>
    <t>V-90 LONGVIEW</t>
  </si>
  <si>
    <t>FP-200163</t>
  </si>
  <si>
    <t>RPL R-60, ELMA REPLCNG R-7</t>
  </si>
  <si>
    <t>FP-200157</t>
  </si>
  <si>
    <t>UG GPSLS PROJECT - HARDWARE</t>
  </si>
  <si>
    <t>FP-200155</t>
  </si>
  <si>
    <t>RL; 4" HP MAIN, MOSES LAKE</t>
  </si>
  <si>
    <t>FP-200153</t>
  </si>
  <si>
    <t>RPL; R-59, ELMA - REPLCNG R-23</t>
  </si>
  <si>
    <t>FP-200152</t>
  </si>
  <si>
    <t>O-11; MOSES LAKE</t>
  </si>
  <si>
    <t>FP-200149</t>
  </si>
  <si>
    <t>O-10; MOSES LAKE</t>
  </si>
  <si>
    <t>FP-200148</t>
  </si>
  <si>
    <t>RF; 4" PE, SILVERDALE</t>
  </si>
  <si>
    <t>FP-200146</t>
  </si>
  <si>
    <t>MN,1/2"STERLINGHILL,SILVERDALE</t>
  </si>
  <si>
    <t>FP-200145</t>
  </si>
  <si>
    <t>MN,1"STERLING HILLS,SILVERDALE</t>
  </si>
  <si>
    <t>FP-200144</t>
  </si>
  <si>
    <t>MN,4"STERLING HILLS,SILVERDALE</t>
  </si>
  <si>
    <t>FP-200143</t>
  </si>
  <si>
    <t>V-214 - V-218, SEDRO WOOLLEY</t>
  </si>
  <si>
    <t>FP-200142</t>
  </si>
  <si>
    <t>V-208 - V-211, SEDRO WOOLLEY</t>
  </si>
  <si>
    <t>FP-200141</t>
  </si>
  <si>
    <t>RPL; O-08, BELLINGHAM</t>
  </si>
  <si>
    <t>FP-200138</t>
  </si>
  <si>
    <t>RPL; V-134, RICHLAND</t>
  </si>
  <si>
    <t>FP-200137</t>
  </si>
  <si>
    <t>RPL; O-07, BELLINGHAM</t>
  </si>
  <si>
    <t>FP-200135</t>
  </si>
  <si>
    <t>REL 6" HP MAIN &amp; V-240, S'DALE</t>
  </si>
  <si>
    <t>FP-200133</t>
  </si>
  <si>
    <t>RPL; 6" STEEL, RICHLAND</t>
  </si>
  <si>
    <t>FP-200131</t>
  </si>
  <si>
    <t>PURCHASE POWERPLAN - ALLOCATED</t>
  </si>
  <si>
    <t>FP-200129</t>
  </si>
  <si>
    <t>PURCH 20 LAPTOPS &amp; DOCKING</t>
  </si>
  <si>
    <t>FP-200127</t>
  </si>
  <si>
    <t>R-150, PORT ORCHARD</t>
  </si>
  <si>
    <t>FP-200126</t>
  </si>
  <si>
    <t>R-162, SEDRO WOOLLEY</t>
  </si>
  <si>
    <t>FP-200125</t>
  </si>
  <si>
    <t>MN; 8" HP STEEL, ABERDEEN</t>
  </si>
  <si>
    <t>FP-200124</t>
  </si>
  <si>
    <t>FP-200123</t>
  </si>
  <si>
    <t>MN 6" HP, SHELTON</t>
  </si>
  <si>
    <t>FP-200120</t>
  </si>
  <si>
    <t>FP-200119</t>
  </si>
  <si>
    <t>R-57, SHELTON</t>
  </si>
  <si>
    <t>FP-200118</t>
  </si>
  <si>
    <t>MN, 6" HP, SHELTON</t>
  </si>
  <si>
    <t>FP-200117</t>
  </si>
  <si>
    <t>FP-200116</t>
  </si>
  <si>
    <t>R-56, SHELTON</t>
  </si>
  <si>
    <t>FP-200115</t>
  </si>
  <si>
    <t>2'MN PE FORT RD TOPPENISH</t>
  </si>
  <si>
    <t>FP-200113</t>
  </si>
  <si>
    <t>MN 4' PE FORT RD TOPPENISH</t>
  </si>
  <si>
    <t>FP-200112</t>
  </si>
  <si>
    <t>MN,1" MC MEADOWS#1,PORTORCH,WA</t>
  </si>
  <si>
    <t>FP-200111</t>
  </si>
  <si>
    <t>MN,2" MC MEADOWS#1,PORTORCH,WA</t>
  </si>
  <si>
    <t>FP-200110</t>
  </si>
  <si>
    <t>RPL - 8" ST. - ANACORTES</t>
  </si>
  <si>
    <t>FP-200109</t>
  </si>
  <si>
    <t>MN 2"ST E SECTION &amp; 9TH MV</t>
  </si>
  <si>
    <t>FP-200108</t>
  </si>
  <si>
    <t>FP-200106</t>
  </si>
  <si>
    <t>R-55, SHELTON</t>
  </si>
  <si>
    <t>FP-200105</t>
  </si>
  <si>
    <t>RPL 8" STEEL HP MONTESANO</t>
  </si>
  <si>
    <t>FP-200102</t>
  </si>
  <si>
    <t>RE 4"ST MN BLACKBURN &amp; I5 MT V</t>
  </si>
  <si>
    <t>FP-200099</t>
  </si>
  <si>
    <t>RPL 2"PE MN ALPINE LN/RED CREE</t>
  </si>
  <si>
    <t>FP-200092</t>
  </si>
  <si>
    <t>MN 12" HP STL SEDRO WOOLLEY</t>
  </si>
  <si>
    <t>FP-200089</t>
  </si>
  <si>
    <t>FP-200088</t>
  </si>
  <si>
    <t>MN 2" PE ABERDEEN</t>
  </si>
  <si>
    <t>FP-200086</t>
  </si>
  <si>
    <t>RPL MN 4" STL - FINLEY</t>
  </si>
  <si>
    <t>FP-200084</t>
  </si>
  <si>
    <t>FP-200083</t>
  </si>
  <si>
    <t>GIS COMPLIANCE IMPRV -CONTRACT</t>
  </si>
  <si>
    <t>FP-200081</t>
  </si>
  <si>
    <t>REPL 2" STL MAIN CASTLE ROCK W</t>
  </si>
  <si>
    <t>FP-200079</t>
  </si>
  <si>
    <t>MN - HANFORD DOE PRELIMINARY</t>
  </si>
  <si>
    <t>FP-200076</t>
  </si>
  <si>
    <t>5295' OF 4" MAIN, RICHLAND</t>
  </si>
  <si>
    <t>FP-200072</t>
  </si>
  <si>
    <t>FLOW COMPUTER REPLACEMENT</t>
  </si>
  <si>
    <t>FP-200071</t>
  </si>
  <si>
    <t>FP-200070</t>
  </si>
  <si>
    <t>FP-200069</t>
  </si>
  <si>
    <t>FP-200068</t>
  </si>
  <si>
    <t>RPL 8" STEEL HP ABERDEEN</t>
  </si>
  <si>
    <t>FP-200067</t>
  </si>
  <si>
    <t>R-58, OTHELLO</t>
  </si>
  <si>
    <t>FP-200066</t>
  </si>
  <si>
    <t>IRV-WEB IMPLEMENTATIION - ALLO</t>
  </si>
  <si>
    <t>FP-200065</t>
  </si>
  <si>
    <t>M&amp;R CUSTOM; MOSES LAKE</t>
  </si>
  <si>
    <t>FP-200062</t>
  </si>
  <si>
    <t>R-59; MOSES LAKE</t>
  </si>
  <si>
    <t>FP-200061</t>
  </si>
  <si>
    <t>SL; 4 HP STEEL, MOSES LAKE</t>
  </si>
  <si>
    <t>FP-200060</t>
  </si>
  <si>
    <t>RF 6" PE MN @ YAKIMA AIRPORT</t>
  </si>
  <si>
    <t>FP-200059</t>
  </si>
  <si>
    <t>RPL 4" STEEL HP WAPATO</t>
  </si>
  <si>
    <t>FP-200058</t>
  </si>
  <si>
    <t>RPL MN, 4” STL/HP MAIN, ZILLAH</t>
  </si>
  <si>
    <t>FP-200057</t>
  </si>
  <si>
    <t>FP-200056</t>
  </si>
  <si>
    <t>RE; R-17, ZILLAH</t>
  </si>
  <si>
    <t>FP-200055</t>
  </si>
  <si>
    <t>RP; R-60, ZILLAH</t>
  </si>
  <si>
    <t>FP-200054</t>
  </si>
  <si>
    <t>MN; 4" HP STEEL, MOSES LAKE</t>
  </si>
  <si>
    <t>FP-200052</t>
  </si>
  <si>
    <t>MN,5/8" URDAHL MEADOWS,POULSBO</t>
  </si>
  <si>
    <t>FP-200051</t>
  </si>
  <si>
    <t>MN,2" URDAHL MEADOWS,POULSBO</t>
  </si>
  <si>
    <t>FP-200050</t>
  </si>
  <si>
    <t>MN,4" URDAHL MEADOWS,POULSBO</t>
  </si>
  <si>
    <t>FP-200049</t>
  </si>
  <si>
    <t>MN 2" PE SHELTON</t>
  </si>
  <si>
    <t>FP-200047</t>
  </si>
  <si>
    <t>RPL - 2 IN. STEEL - SEDRO WOOL</t>
  </si>
  <si>
    <t>FP-200046</t>
  </si>
  <si>
    <t>UPRATE; 4" HP MAIN, WOODLAND</t>
  </si>
  <si>
    <t>FP-200045</t>
  </si>
  <si>
    <t>RPL 8" TRANSMISSION BELFAIR</t>
  </si>
  <si>
    <t>FP-200043</t>
  </si>
  <si>
    <t>RPL; 8" ST HP MN; MONTESANO</t>
  </si>
  <si>
    <t>FP-200039</t>
  </si>
  <si>
    <t>RPL 10" HP STL MAIN BELLINGHAM</t>
  </si>
  <si>
    <t>FP-200037</t>
  </si>
  <si>
    <t>RPL 8" HP ST GCOARSW &amp; HWY 9</t>
  </si>
  <si>
    <t>FP-200036</t>
  </si>
  <si>
    <t>RPL 4" HP F&amp;S RD</t>
  </si>
  <si>
    <t>FP-200035</t>
  </si>
  <si>
    <t>RMLD-IS W/ BLUETOOHT #101320-1</t>
  </si>
  <si>
    <t>FP-200034</t>
  </si>
  <si>
    <t>FP-200031</t>
  </si>
  <si>
    <t>RPL; 4" HP, RICHLAND</t>
  </si>
  <si>
    <t>FP-200030</t>
  </si>
  <si>
    <t>RPL; R-111, RICHLAND</t>
  </si>
  <si>
    <t>FP-200029</t>
  </si>
  <si>
    <t>UG AUTO TEST CNG DIRECT</t>
  </si>
  <si>
    <t>FP-200028</t>
  </si>
  <si>
    <t>REMODEL DISTRICT OFFICE</t>
  </si>
  <si>
    <t>FP-200027</t>
  </si>
  <si>
    <t>DESIGN SOLUTION - INTERFERENCE</t>
  </si>
  <si>
    <t>FP-200026</t>
  </si>
  <si>
    <t>SMART-CAL CGI STATIONS</t>
  </si>
  <si>
    <t>FP-200025</t>
  </si>
  <si>
    <t>12 - GPS SAT SYNCH INTERRUPTER</t>
  </si>
  <si>
    <t>FP-200024</t>
  </si>
  <si>
    <t>PUR COMP EQUIP FOR ENGINEERING</t>
  </si>
  <si>
    <t>FP-200023</t>
  </si>
  <si>
    <t>MN, 4" STEEL, LONGVIEW</t>
  </si>
  <si>
    <t>FP-200021</t>
  </si>
  <si>
    <t>FP-200020</t>
  </si>
  <si>
    <t>RPL 6" ST MN BLACKBURN OP MT V</t>
  </si>
  <si>
    <t>FP-200018</t>
  </si>
  <si>
    <t>V-213, OAK HARBOR</t>
  </si>
  <si>
    <t>FP-200017</t>
  </si>
  <si>
    <t>GIS COMPLIANCE IMPROVEMENTS</t>
  </si>
  <si>
    <t>FP-200015</t>
  </si>
  <si>
    <t>MN,1" URDAHL MEADOWS,POULSBO</t>
  </si>
  <si>
    <t>FP-200013</t>
  </si>
  <si>
    <t>RL; 4 PE SL, MOXEE</t>
  </si>
  <si>
    <t>FP-200012</t>
  </si>
  <si>
    <t>RPL;6" STEEL MAIN, KENNEWICK</t>
  </si>
  <si>
    <t>FP-200011</t>
  </si>
  <si>
    <t>UG GMS PURCHASE SOFTWARE</t>
  </si>
  <si>
    <t>FP-101510</t>
  </si>
  <si>
    <t>PURCHASE POWERPLAN - DIRECT</t>
  </si>
  <si>
    <t>FP-101508</t>
  </si>
  <si>
    <t>ARLINGTON GATE UPGRADE</t>
  </si>
  <si>
    <t>FP-101505</t>
  </si>
  <si>
    <t>KENNEWICK DO IMPROVEMENTS</t>
  </si>
  <si>
    <t>FP-101500</t>
  </si>
  <si>
    <t>ANACORTES BARE PIPE REPLACE</t>
  </si>
  <si>
    <t>FP-101496</t>
  </si>
  <si>
    <t>LONGVIEW BARE PIPE REPLACEMENT</t>
  </si>
  <si>
    <t>FP-101495</t>
  </si>
  <si>
    <t>MT. VERNON GATE UPGRADE</t>
  </si>
  <si>
    <t>FP-101494</t>
  </si>
  <si>
    <t>GRANDVIEW GATE UPGRADE</t>
  </si>
  <si>
    <t>FP-101493</t>
  </si>
  <si>
    <t>FERNDALE 4" HP REINFORCEMENT</t>
  </si>
  <si>
    <t>FP-101489</t>
  </si>
  <si>
    <t>REL LONGVIEW 7,800' OF 12" HP</t>
  </si>
  <si>
    <t>FP-101488</t>
  </si>
  <si>
    <t>FIELD COLLECTOR UPGRADE</t>
  </si>
  <si>
    <t>FP-101475</t>
  </si>
  <si>
    <t>PURCHASE/DEPLOY ARCGIS MOBILE</t>
  </si>
  <si>
    <t>FP-101473</t>
  </si>
  <si>
    <t>FIELD OFC PHONE SYSTEM REPLACE</t>
  </si>
  <si>
    <t>FP-101471</t>
  </si>
  <si>
    <t>FC300R ERT PROGRAMMING UNITS</t>
  </si>
  <si>
    <t>FP-101470</t>
  </si>
  <si>
    <t>GP OFFICE EQUIP - TRI - CITIES</t>
  </si>
  <si>
    <t>FP-101396</t>
  </si>
  <si>
    <t>GP OFFICE EQUIP - ABERDEEN</t>
  </si>
  <si>
    <t>FP-101360</t>
  </si>
  <si>
    <t>GP BUILDINGS - ABERDEEN</t>
  </si>
  <si>
    <t>FP-101359</t>
  </si>
  <si>
    <t>GP OFFICE EQUIP - LONGVIEW</t>
  </si>
  <si>
    <t>FP-101342</t>
  </si>
  <si>
    <t>GP BUILDINGS - LONGVIEW</t>
  </si>
  <si>
    <t>FP-101341</t>
  </si>
  <si>
    <t>DP BUILDINGS - MT VERNON</t>
  </si>
  <si>
    <t>FP-101292</t>
  </si>
  <si>
    <t>GP OFFICE EQUIP - INTERSTATE</t>
  </si>
  <si>
    <t>GP TECHNOLOGY EQ - INTERSTAT</t>
  </si>
  <si>
    <t>FP-101214</t>
  </si>
  <si>
    <t>INTANGIBLES - SOFTWARE</t>
  </si>
  <si>
    <t>FP-101209</t>
  </si>
  <si>
    <t>GP MISC EQUIP - WASHINGTON</t>
  </si>
  <si>
    <t>FP-101208</t>
  </si>
  <si>
    <t>GP TOOLS - WASHINGTON</t>
  </si>
  <si>
    <t>GP OFFICE EQUIP - WASHINGTON</t>
  </si>
  <si>
    <t>FP-101203</t>
  </si>
  <si>
    <t>GP BUILDINGS - WASHINGTON</t>
  </si>
  <si>
    <t>R STA-REINFORCE-WASHINGTON</t>
  </si>
  <si>
    <t>FP-101195</t>
  </si>
  <si>
    <t>TMAIN-RELO-REPL-WASHINGTON</t>
  </si>
  <si>
    <t>FP-101189</t>
  </si>
  <si>
    <t>IND M&amp;R-GROWTH-OREGON</t>
  </si>
  <si>
    <t>FP-101180</t>
  </si>
  <si>
    <t>STD M&amp;R-RELO-REPL-OREGON</t>
  </si>
  <si>
    <t>FP-101179</t>
  </si>
  <si>
    <t>SERV-RELO-REPL-OREGON</t>
  </si>
  <si>
    <t>FP-101177</t>
  </si>
  <si>
    <t>MAIN-RELO-REPL-OREGON</t>
  </si>
  <si>
    <t>FP-101172</t>
  </si>
  <si>
    <t>MAIN-GROWTH-OREGON</t>
  </si>
  <si>
    <t>FP-101170</t>
  </si>
  <si>
    <t>MAIN-RELO-REPL-BELLINGHAM</t>
  </si>
  <si>
    <t>FP-101166</t>
  </si>
  <si>
    <t>202406 CWIP Balance</t>
  </si>
  <si>
    <t>202405 CWIP Balance</t>
  </si>
  <si>
    <t>202404 CWIP Balance</t>
  </si>
  <si>
    <t>202403 CWIP Balance</t>
  </si>
  <si>
    <t>202402 CWIP Balance</t>
  </si>
  <si>
    <t>202401 CWIP Balance</t>
  </si>
  <si>
    <t>202312 CWIP Balance</t>
  </si>
  <si>
    <t>202311 CWIP Balance</t>
  </si>
  <si>
    <t>202310 CWIP Balance</t>
  </si>
  <si>
    <t>202309 CWIP Balance</t>
  </si>
  <si>
    <t>202308 CWIP Balance</t>
  </si>
  <si>
    <t>202307 CWIP Balance</t>
  </si>
  <si>
    <t>202306 CWIP Balance</t>
  </si>
  <si>
    <t>202305 CWIP Balance</t>
  </si>
  <si>
    <t>202304 CWIP Balance</t>
  </si>
  <si>
    <t>202303 CWIP Balance</t>
  </si>
  <si>
    <t>202302 CWIP Balance</t>
  </si>
  <si>
    <t>202301 CWIP Balance</t>
  </si>
  <si>
    <t>202212 CWIP Balance</t>
  </si>
  <si>
    <t>202211 CWIP Balance</t>
  </si>
  <si>
    <t>202210 CWIP Balance</t>
  </si>
  <si>
    <t>202209 CWIP Balance</t>
  </si>
  <si>
    <t>202208 CWIP Balance</t>
  </si>
  <si>
    <t>202207 CWIP Balance</t>
  </si>
  <si>
    <t>202206 CWIP Balance</t>
  </si>
  <si>
    <t>202205 CWIP Balance</t>
  </si>
  <si>
    <t>202204 CWIP Balance</t>
  </si>
  <si>
    <t>202203 CWIP Balance</t>
  </si>
  <si>
    <t>202202 CWIP Balance</t>
  </si>
  <si>
    <t>202201 CWIP Balance</t>
  </si>
  <si>
    <t>202112 CWIP Balance</t>
  </si>
  <si>
    <t>202111 CWIP Balance</t>
  </si>
  <si>
    <t>202110 CWIP Balance</t>
  </si>
  <si>
    <t>202109 CWIP Balance</t>
  </si>
  <si>
    <t>202108 CWIP Balance</t>
  </si>
  <si>
    <t>202107 CWIP Balance</t>
  </si>
  <si>
    <t>202106 CWIP Balance</t>
  </si>
  <si>
    <t>202105 CWIP Balance</t>
  </si>
  <si>
    <t>202104 CWIP Balance</t>
  </si>
  <si>
    <t>202103 CWIP Balance</t>
  </si>
  <si>
    <t>202102 CWIP Balance</t>
  </si>
  <si>
    <t>202101 CWIP Balance</t>
  </si>
  <si>
    <t>202012 CWIP Balance</t>
  </si>
  <si>
    <t>202011 CWIP Balance</t>
  </si>
  <si>
    <t>202010 CWIP Balance</t>
  </si>
  <si>
    <t>202009 CWIP Balance</t>
  </si>
  <si>
    <t>202008 CWIP Balance</t>
  </si>
  <si>
    <t>202007 CWIP Balance</t>
  </si>
  <si>
    <t>202006 CWIP Balance</t>
  </si>
  <si>
    <t>202005 CWIP Balance</t>
  </si>
  <si>
    <t>202004 CWIP Balance</t>
  </si>
  <si>
    <t>202003 CWIP Balance</t>
  </si>
  <si>
    <t>202002 CWIP Balance</t>
  </si>
  <si>
    <t>202001 CWIP Balance</t>
  </si>
  <si>
    <t>Funding Project Description</t>
  </si>
  <si>
    <t>Recommendation</t>
  </si>
  <si>
    <t>Include as filed</t>
  </si>
  <si>
    <t xml:space="preserve">Include at budgeted amount </t>
  </si>
  <si>
    <t>Include in 2025 (insufficient 2024 activity)</t>
  </si>
  <si>
    <t>Exclude, insuffient activity relative to size</t>
  </si>
  <si>
    <t>Exclude from MYRP, insuffient activity relative to size</t>
  </si>
  <si>
    <t>CWIP 06 2024</t>
  </si>
  <si>
    <t>Addition</t>
  </si>
  <si>
    <t xml:space="preserve">Addition </t>
  </si>
  <si>
    <t>Recommended</t>
  </si>
  <si>
    <t>Impact</t>
  </si>
  <si>
    <t>Exclude, project not started</t>
  </si>
  <si>
    <t>Exclude negative CWIP balance</t>
  </si>
  <si>
    <t>Major Capital Projects Analysis</t>
  </si>
  <si>
    <t xml:space="preserve">Proj. No. </t>
  </si>
  <si>
    <t xml:space="preserve">Proj. Desc. </t>
  </si>
  <si>
    <t xml:space="preserve">Total </t>
  </si>
  <si>
    <t xml:space="preserve">Transferred To </t>
  </si>
  <si>
    <t>Plant</t>
  </si>
  <si>
    <t>RNG - Remove From Base Rate Revenue Requirement</t>
  </si>
  <si>
    <t>Cascade</t>
  </si>
  <si>
    <t>RNG Subtotal</t>
  </si>
  <si>
    <t>AWEC Recommended</t>
  </si>
  <si>
    <t>Discrete Large Projects</t>
  </si>
  <si>
    <t>Discrete Subtotal</t>
  </si>
  <si>
    <t xml:space="preserve">Studied Run Rate </t>
  </si>
  <si>
    <t>Unstudied Small Projects</t>
  </si>
  <si>
    <t>Attestation</t>
  </si>
  <si>
    <t>Subtotal Run Rate Studied</t>
  </si>
  <si>
    <t xml:space="preserve">Grand Total </t>
  </si>
  <si>
    <t>Run Rate Capital Forecast Analysis</t>
  </si>
  <si>
    <t>Slope</t>
  </si>
  <si>
    <t>Intercept</t>
  </si>
  <si>
    <t>Trendline Forecast</t>
  </si>
  <si>
    <t>Studied Run Rate</t>
  </si>
  <si>
    <t>Major Project Threshold</t>
  </si>
  <si>
    <t>RNG Index</t>
  </si>
  <si>
    <t>Large Project Index</t>
  </si>
  <si>
    <t>Run Rate Index</t>
  </si>
  <si>
    <t>Run Rate Historial Lookup</t>
  </si>
  <si>
    <t>2024 Proration factor If applicable</t>
  </si>
  <si>
    <t>Historical Run Rate Actual</t>
  </si>
  <si>
    <t xml:space="preserve">2024 p </t>
  </si>
  <si>
    <t>Run Rate Proposed</t>
  </si>
  <si>
    <t>Revised Budget</t>
  </si>
  <si>
    <t>Washington Jurisdiction</t>
  </si>
  <si>
    <t>Twelve-Months ended December 31, 2023</t>
  </si>
  <si>
    <t>UG-240008</t>
  </si>
  <si>
    <t>Cascade Natural Gas Corp.</t>
  </si>
  <si>
    <t xml:space="preserve">Toggle Project No. </t>
  </si>
  <si>
    <t>Total Projects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</si>
</sst>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0.0%"/>
    <numFmt numFmtId="169" formatCode="mm/dd/yy;@"/>
    <numFmt numFmtId="170" formatCode="_(* #,##0.0000_);_(* \(#,##0.0000\);_(* &quot;-&quot;??_);_(@_)"/>
  </numFmts>
  <fonts count="22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C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u/>
      <sz val="14"/>
      <color theme="1"/>
      <name val="Times New Roman"/>
      <family val="1"/>
    </font>
    <font>
      <u/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1"/>
      <color theme="4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rgb="FF8EA9DB"/>
      </bottom>
      <diagonal/>
    </border>
    <border>
      <left/>
      <right/>
      <top style="thin">
        <color rgb="FF8EA9DB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151">
    <xf numFmtId="0" fontId="0" fillId="0" borderId="0" xfId="0"/>
    <xf numFmtId="0" fontId="1" fillId="2" borderId="1" xfId="0" applyFont="1" applyFill="1" applyBorder="1"/>
    <xf numFmtId="0" fontId="1" fillId="0" borderId="1" xfId="0" applyFont="1" applyBorder="1"/>
    <xf numFmtId="0" fontId="2" fillId="0" borderId="0" xfId="0" applyFont="1"/>
    <xf numFmtId="43" fontId="2" fillId="0" borderId="0" xfId="0" applyNumberFormat="1" applyFont="1"/>
    <xf numFmtId="0" fontId="1" fillId="2" borderId="2" xfId="0" applyFont="1" applyFill="1" applyBorder="1"/>
    <xf numFmtId="43" fontId="1" fillId="2" borderId="2" xfId="0" applyNumberFormat="1" applyFont="1" applyFill="1" applyBorder="1"/>
    <xf numFmtId="41" fontId="0" fillId="0" borderId="0" xfId="0" applyNumberFormat="1"/>
    <xf numFmtId="41" fontId="0" fillId="3" borderId="0" xfId="0" applyNumberFormat="1" applyFill="1"/>
    <xf numFmtId="43" fontId="0" fillId="0" borderId="0" xfId="0" applyNumberFormat="1"/>
    <xf numFmtId="0" fontId="0" fillId="4" borderId="0" xfId="0" applyFill="1"/>
    <xf numFmtId="9" fontId="0" fillId="0" borderId="0" xfId="0" applyNumberFormat="1"/>
    <xf numFmtId="164" fontId="5" fillId="0" borderId="0" xfId="2" applyNumberFormat="1" applyFont="1" applyBorder="1"/>
    <xf numFmtId="44" fontId="0" fillId="0" borderId="0" xfId="0" applyNumberFormat="1"/>
    <xf numFmtId="0" fontId="1" fillId="0" borderId="2" xfId="0" applyFont="1" applyBorder="1"/>
    <xf numFmtId="0" fontId="1" fillId="2" borderId="0" xfId="0" applyFont="1" applyFill="1"/>
    <xf numFmtId="0" fontId="2" fillId="0" borderId="2" xfId="0" applyFont="1" applyBorder="1"/>
    <xf numFmtId="43" fontId="1" fillId="2" borderId="0" xfId="0" applyNumberFormat="1" applyFont="1" applyFill="1"/>
    <xf numFmtId="43" fontId="2" fillId="0" borderId="2" xfId="0" applyNumberFormat="1" applyFont="1" applyBorder="1"/>
    <xf numFmtId="0" fontId="6" fillId="0" borderId="0" xfId="0" applyFont="1"/>
    <xf numFmtId="4" fontId="6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4" applyFont="1"/>
    <xf numFmtId="43" fontId="6" fillId="0" borderId="0" xfId="1" applyFont="1" applyFill="1" applyBorder="1"/>
    <xf numFmtId="4" fontId="6" fillId="0" borderId="0" xfId="4" applyNumberFormat="1" applyFont="1"/>
    <xf numFmtId="43" fontId="6" fillId="0" borderId="0" xfId="1" applyFont="1" applyFill="1" applyBorder="1" applyAlignment="1">
      <alignment horizontal="center"/>
    </xf>
    <xf numFmtId="39" fontId="6" fillId="0" borderId="0" xfId="0" applyNumberFormat="1" applyFont="1"/>
    <xf numFmtId="39" fontId="6" fillId="0" borderId="0" xfId="4" applyNumberFormat="1" applyFont="1"/>
    <xf numFmtId="43" fontId="6" fillId="0" borderId="3" xfId="0" applyNumberFormat="1" applyFont="1" applyBorder="1"/>
    <xf numFmtId="0" fontId="6" fillId="0" borderId="3" xfId="0" applyFont="1" applyBorder="1"/>
    <xf numFmtId="43" fontId="6" fillId="0" borderId="3" xfId="1" applyFont="1" applyFill="1" applyBorder="1"/>
    <xf numFmtId="4" fontId="6" fillId="0" borderId="3" xfId="1" applyNumberFormat="1" applyFont="1" applyFill="1" applyBorder="1"/>
    <xf numFmtId="10" fontId="6" fillId="0" borderId="3" xfId="4" applyNumberFormat="1" applyFont="1" applyBorder="1" applyAlignment="1">
      <alignment horizontal="center"/>
    </xf>
    <xf numFmtId="0" fontId="6" fillId="0" borderId="3" xfId="4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10" fontId="6" fillId="0" borderId="0" xfId="3" applyNumberFormat="1" applyFont="1" applyFill="1" applyBorder="1"/>
    <xf numFmtId="43" fontId="6" fillId="0" borderId="0" xfId="1" applyFont="1" applyFill="1"/>
    <xf numFmtId="10" fontId="6" fillId="0" borderId="4" xfId="0" applyNumberFormat="1" applyFont="1" applyBorder="1"/>
    <xf numFmtId="4" fontId="6" fillId="0" borderId="0" xfId="1" applyNumberFormat="1" applyFont="1" applyFill="1" applyBorder="1"/>
    <xf numFmtId="10" fontId="6" fillId="0" borderId="0" xfId="3" applyNumberFormat="1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10" fontId="6" fillId="0" borderId="0" xfId="0" applyNumberFormat="1" applyFont="1"/>
    <xf numFmtId="10" fontId="6" fillId="0" borderId="0" xfId="3" applyNumberFormat="1" applyFont="1" applyFill="1" applyBorder="1" applyAlignment="1">
      <alignment horizontal="center"/>
    </xf>
    <xf numFmtId="10" fontId="6" fillId="0" borderId="0" xfId="0" applyNumberFormat="1" applyFont="1" applyAlignment="1">
      <alignment horizontal="center"/>
    </xf>
    <xf numFmtId="0" fontId="6" fillId="0" borderId="0" xfId="4" applyFont="1" applyAlignment="1">
      <alignment horizontal="center"/>
    </xf>
    <xf numFmtId="165" fontId="6" fillId="0" borderId="0" xfId="4" applyNumberFormat="1" applyFont="1" applyAlignment="1">
      <alignment horizontal="center"/>
    </xf>
    <xf numFmtId="0" fontId="6" fillId="0" borderId="0" xfId="4" applyFont="1" applyAlignment="1">
      <alignment horizontal="right"/>
    </xf>
    <xf numFmtId="14" fontId="6" fillId="0" borderId="4" xfId="4" applyNumberFormat="1" applyFont="1" applyBorder="1" applyAlignment="1">
      <alignment horizontal="center" wrapText="1"/>
    </xf>
    <xf numFmtId="0" fontId="6" fillId="0" borderId="4" xfId="4" applyFont="1" applyBorder="1" applyAlignment="1">
      <alignment horizontal="center" wrapText="1"/>
    </xf>
    <xf numFmtId="4" fontId="6" fillId="0" borderId="4" xfId="4" applyNumberFormat="1" applyFont="1" applyBorder="1" applyAlignment="1">
      <alignment horizontal="center" wrapText="1"/>
    </xf>
    <xf numFmtId="0" fontId="6" fillId="0" borderId="0" xfId="5" applyFont="1"/>
    <xf numFmtId="4" fontId="6" fillId="0" borderId="0" xfId="5" applyNumberFormat="1" applyFont="1"/>
    <xf numFmtId="44" fontId="6" fillId="0" borderId="0" xfId="2" applyFont="1" applyFill="1" applyBorder="1"/>
    <xf numFmtId="43" fontId="6" fillId="0" borderId="5" xfId="1" applyFont="1" applyFill="1" applyBorder="1"/>
    <xf numFmtId="4" fontId="6" fillId="0" borderId="5" xfId="1" applyNumberFormat="1" applyFont="1" applyFill="1" applyBorder="1"/>
    <xf numFmtId="43" fontId="6" fillId="0" borderId="5" xfId="1" applyFont="1" applyFill="1" applyBorder="1" applyAlignment="1">
      <alignment horizontal="center"/>
    </xf>
    <xf numFmtId="0" fontId="6" fillId="0" borderId="5" xfId="5" applyFont="1" applyBorder="1" applyAlignment="1">
      <alignment horizontal="right"/>
    </xf>
    <xf numFmtId="43" fontId="6" fillId="0" borderId="3" xfId="1" applyFont="1" applyFill="1" applyBorder="1" applyAlignment="1">
      <alignment horizontal="center"/>
    </xf>
    <xf numFmtId="0" fontId="6" fillId="0" borderId="3" xfId="5" applyFont="1" applyBorder="1" applyAlignment="1">
      <alignment horizontal="right"/>
    </xf>
    <xf numFmtId="0" fontId="6" fillId="0" borderId="3" xfId="5" applyFont="1" applyBorder="1"/>
    <xf numFmtId="14" fontId="6" fillId="0" borderId="0" xfId="0" applyNumberFormat="1" applyFont="1"/>
    <xf numFmtId="43" fontId="7" fillId="0" borderId="0" xfId="1" applyFont="1" applyFill="1" applyBorder="1"/>
    <xf numFmtId="14" fontId="6" fillId="0" borderId="0" xfId="1" applyNumberFormat="1" applyFont="1" applyFill="1" applyBorder="1"/>
    <xf numFmtId="166" fontId="6" fillId="0" borderId="0" xfId="1" applyNumberFormat="1" applyFont="1" applyFill="1" applyBorder="1" applyAlignment="1">
      <alignment horizontal="center"/>
    </xf>
    <xf numFmtId="14" fontId="6" fillId="0" borderId="0" xfId="5" applyNumberFormat="1" applyFont="1" applyAlignment="1">
      <alignment horizontal="right" wrapText="1"/>
    </xf>
    <xf numFmtId="167" fontId="6" fillId="0" borderId="0" xfId="1" applyNumberFormat="1" applyFont="1" applyFill="1"/>
    <xf numFmtId="4" fontId="6" fillId="0" borderId="0" xfId="3" applyNumberFormat="1" applyFont="1" applyFill="1" applyBorder="1"/>
    <xf numFmtId="0" fontId="6" fillId="0" borderId="0" xfId="5" applyFont="1" applyAlignment="1">
      <alignment horizontal="right"/>
    </xf>
    <xf numFmtId="0" fontId="0" fillId="0" borderId="0" xfId="0" applyAlignment="1">
      <alignment horizontal="left"/>
    </xf>
    <xf numFmtId="166" fontId="6" fillId="0" borderId="0" xfId="0" applyNumberFormat="1" applyFont="1" applyAlignment="1">
      <alignment horizontal="center"/>
    </xf>
    <xf numFmtId="168" fontId="6" fillId="0" borderId="0" xfId="3" applyNumberFormat="1" applyFont="1" applyFill="1" applyBorder="1"/>
    <xf numFmtId="167" fontId="6" fillId="0" borderId="3" xfId="1" applyNumberFormat="1" applyFont="1" applyFill="1" applyBorder="1"/>
    <xf numFmtId="167" fontId="6" fillId="0" borderId="0" xfId="0" applyNumberFormat="1" applyFont="1"/>
    <xf numFmtId="0" fontId="6" fillId="0" borderId="0" xfId="0" applyFont="1" applyAlignment="1">
      <alignment horizontal="left"/>
    </xf>
    <xf numFmtId="4" fontId="6" fillId="0" borderId="0" xfId="1" applyNumberFormat="1" applyFont="1" applyFill="1"/>
    <xf numFmtId="169" fontId="6" fillId="0" borderId="0" xfId="1" applyNumberFormat="1" applyFont="1" applyFill="1" applyBorder="1"/>
    <xf numFmtId="43" fontId="6" fillId="0" borderId="0" xfId="1" applyFont="1" applyFill="1" applyBorder="1" applyAlignment="1">
      <alignment horizontal="center" wrapText="1"/>
    </xf>
    <xf numFmtId="0" fontId="6" fillId="0" borderId="0" xfId="5" applyFont="1" applyAlignment="1">
      <alignment horizontal="left" wrapText="1"/>
    </xf>
    <xf numFmtId="0" fontId="6" fillId="0" borderId="4" xfId="5" applyFont="1" applyBorder="1" applyAlignment="1">
      <alignment horizontal="center" wrapText="1"/>
    </xf>
    <xf numFmtId="4" fontId="6" fillId="0" borderId="4" xfId="5" applyNumberFormat="1" applyFont="1" applyBorder="1" applyAlignment="1">
      <alignment horizontal="center" wrapText="1"/>
    </xf>
    <xf numFmtId="43" fontId="6" fillId="0" borderId="4" xfId="1" applyFont="1" applyFill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4" fontId="6" fillId="0" borderId="4" xfId="1" applyNumberFormat="1" applyFont="1" applyFill="1" applyBorder="1" applyAlignment="1">
      <alignment horizontal="center" wrapText="1"/>
    </xf>
    <xf numFmtId="0" fontId="6" fillId="0" borderId="0" xfId="7" applyFont="1"/>
    <xf numFmtId="0" fontId="6" fillId="0" borderId="0" xfId="7" applyFont="1" applyAlignment="1">
      <alignment horizontal="center"/>
    </xf>
    <xf numFmtId="0" fontId="6" fillId="0" borderId="4" xfId="7" applyFont="1" applyBorder="1" applyAlignment="1">
      <alignment horizontal="center" wrapText="1"/>
    </xf>
    <xf numFmtId="0" fontId="4" fillId="0" borderId="0" xfId="7" applyFont="1" applyAlignment="1">
      <alignment horizontal="center"/>
    </xf>
    <xf numFmtId="41" fontId="6" fillId="0" borderId="0" xfId="0" applyNumberFormat="1" applyFont="1"/>
    <xf numFmtId="0" fontId="9" fillId="5" borderId="0" xfId="4" applyFont="1" applyFill="1"/>
    <xf numFmtId="0" fontId="6" fillId="0" borderId="0" xfId="1" applyNumberFormat="1" applyFont="1" applyFill="1" applyBorder="1" applyAlignment="1">
      <alignment horizontal="center" wrapText="1"/>
    </xf>
    <xf numFmtId="43" fontId="6" fillId="0" borderId="0" xfId="0" applyNumberFormat="1" applyFont="1"/>
    <xf numFmtId="0" fontId="11" fillId="0" borderId="0" xfId="0" applyFont="1"/>
    <xf numFmtId="41" fontId="11" fillId="0" borderId="0" xfId="0" applyNumberFormat="1" applyFont="1"/>
    <xf numFmtId="0" fontId="11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horizontal="center"/>
    </xf>
    <xf numFmtId="0" fontId="11" fillId="6" borderId="0" xfId="0" applyFont="1" applyFill="1"/>
    <xf numFmtId="14" fontId="15" fillId="0" borderId="0" xfId="0" applyNumberFormat="1" applyFont="1"/>
    <xf numFmtId="0" fontId="16" fillId="0" borderId="0" xfId="0" applyFont="1"/>
    <xf numFmtId="41" fontId="15" fillId="0" borderId="0" xfId="0" applyNumberFormat="1" applyFont="1"/>
    <xf numFmtId="0" fontId="15" fillId="0" borderId="0" xfId="0" applyFont="1"/>
    <xf numFmtId="41" fontId="17" fillId="0" borderId="0" xfId="0" applyNumberFormat="1" applyFont="1"/>
    <xf numFmtId="41" fontId="15" fillId="6" borderId="0" xfId="0" applyNumberFormat="1" applyFont="1" applyFill="1"/>
    <xf numFmtId="0" fontId="15" fillId="6" borderId="0" xfId="0" applyFont="1" applyFill="1"/>
    <xf numFmtId="41" fontId="17" fillId="6" borderId="0" xfId="0" applyNumberFormat="1" applyFont="1" applyFill="1"/>
    <xf numFmtId="0" fontId="18" fillId="0" borderId="0" xfId="0" applyFont="1"/>
    <xf numFmtId="0" fontId="14" fillId="0" borderId="0" xfId="0" applyFont="1" applyAlignment="1">
      <alignment horizontal="centerContinuous"/>
    </xf>
    <xf numFmtId="0" fontId="11" fillId="0" borderId="4" xfId="0" applyFont="1" applyBorder="1" applyAlignment="1">
      <alignment horizontal="centerContinuous"/>
    </xf>
    <xf numFmtId="14" fontId="6" fillId="0" borderId="0" xfId="4" applyNumberFormat="1" applyFont="1" applyAlignment="1">
      <alignment horizontal="center" wrapText="1"/>
    </xf>
    <xf numFmtId="0" fontId="0" fillId="0" borderId="0" xfId="0" applyAlignment="1">
      <alignment horizontal="center"/>
    </xf>
    <xf numFmtId="0" fontId="5" fillId="0" borderId="0" xfId="0" applyFont="1"/>
    <xf numFmtId="43" fontId="0" fillId="0" borderId="6" xfId="1" applyFont="1" applyFill="1" applyBorder="1"/>
    <xf numFmtId="43" fontId="0" fillId="0" borderId="6" xfId="1" applyFont="1" applyBorder="1"/>
    <xf numFmtId="43" fontId="0" fillId="0" borderId="0" xfId="1" applyFont="1" applyFill="1"/>
    <xf numFmtId="43" fontId="0" fillId="0" borderId="0" xfId="1" applyFont="1"/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11" fillId="0" borderId="0" xfId="0" applyNumberFormat="1" applyFont="1"/>
    <xf numFmtId="41" fontId="11" fillId="0" borderId="4" xfId="0" applyNumberFormat="1" applyFont="1" applyBorder="1"/>
    <xf numFmtId="0" fontId="11" fillId="0" borderId="4" xfId="0" applyFont="1" applyBorder="1"/>
    <xf numFmtId="0" fontId="11" fillId="0" borderId="0" xfId="0" applyFont="1" applyAlignment="1">
      <alignment horizontal="centerContinuous"/>
    </xf>
    <xf numFmtId="0" fontId="11" fillId="0" borderId="4" xfId="0" applyFont="1" applyBorder="1" applyAlignment="1">
      <alignment horizontal="center"/>
    </xf>
    <xf numFmtId="0" fontId="11" fillId="0" borderId="0" xfId="0" applyFont="1" applyAlignment="1">
      <alignment horizontal="center"/>
    </xf>
    <xf numFmtId="41" fontId="16" fillId="0" borderId="0" xfId="0" applyNumberFormat="1" applyFont="1"/>
    <xf numFmtId="170" fontId="11" fillId="0" borderId="0" xfId="1" applyNumberFormat="1" applyFont="1"/>
    <xf numFmtId="41" fontId="6" fillId="0" borderId="7" xfId="0" applyNumberFormat="1" applyFont="1" applyBorder="1"/>
    <xf numFmtId="0" fontId="6" fillId="0" borderId="0" xfId="5" applyFont="1" applyAlignment="1">
      <alignment horizontal="center" wrapText="1"/>
    </xf>
    <xf numFmtId="0" fontId="6" fillId="0" borderId="7" xfId="5" applyFont="1" applyBorder="1" applyAlignment="1">
      <alignment horizont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9" fontId="0" fillId="0" borderId="7" xfId="3" applyFont="1" applyBorder="1" applyAlignment="1">
      <alignment horizontal="center"/>
    </xf>
    <xf numFmtId="9" fontId="0" fillId="0" borderId="0" xfId="3" applyFont="1" applyAlignment="1">
      <alignment horizontal="center"/>
    </xf>
    <xf numFmtId="41" fontId="0" fillId="0" borderId="7" xfId="0" applyNumberFormat="1" applyBorder="1" applyAlignment="1">
      <alignment horizontal="center"/>
    </xf>
    <xf numFmtId="41" fontId="0" fillId="0" borderId="0" xfId="0" applyNumberFormat="1" applyAlignment="1">
      <alignment horizontal="center"/>
    </xf>
    <xf numFmtId="0" fontId="6" fillId="0" borderId="7" xfId="5" applyFont="1" applyBorder="1" applyAlignment="1">
      <alignment horizontal="left" wrapText="1"/>
    </xf>
    <xf numFmtId="41" fontId="0" fillId="0" borderId="7" xfId="0" applyNumberFormat="1" applyBorder="1" applyAlignment="1">
      <alignment horizontal="left"/>
    </xf>
    <xf numFmtId="41" fontId="0" fillId="0" borderId="0" xfId="0" applyNumberFormat="1" applyAlignment="1">
      <alignment horizontal="left"/>
    </xf>
    <xf numFmtId="41" fontId="6" fillId="0" borderId="0" xfId="0" applyNumberFormat="1" applyFont="1" applyAlignment="1">
      <alignment horizontal="left"/>
    </xf>
    <xf numFmtId="3" fontId="19" fillId="0" borderId="0" xfId="0" applyNumberFormat="1" applyFont="1"/>
    <xf numFmtId="43" fontId="11" fillId="0" borderId="0" xfId="0" applyNumberFormat="1" applyFont="1"/>
    <xf numFmtId="0" fontId="16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/>
    <xf numFmtId="0" fontId="21" fillId="7" borderId="7" xfId="0" applyFont="1" applyFill="1" applyBorder="1" applyAlignment="1">
      <alignment horizontal="center"/>
    </xf>
    <xf numFmtId="0" fontId="8" fillId="0" borderId="0" xfId="7" applyFont="1" applyAlignment="1">
      <alignment horizontal="center"/>
    </xf>
    <xf numFmtId="0" fontId="14" fillId="0" borderId="0" xfId="0" applyFont="1" applyAlignment="1">
      <alignment horizontal="center"/>
    </xf>
    <xf numFmtId="41" fontId="11" fillId="0" borderId="0" xfId="0" applyNumberFormat="1" applyFont="1" applyAlignment="1">
      <alignment horizontal="right"/>
    </xf>
    <xf numFmtId="41" fontId="11" fillId="0" borderId="0" xfId="0" applyNumberFormat="1" applyFont="1" applyAlignment="1">
      <alignment horizontal="center"/>
    </xf>
  </cellXfs>
  <cellStyles count="8">
    <cellStyle name="Comma" xfId="1" builtinId="3"/>
    <cellStyle name="Currency" xfId="2" builtinId="4"/>
    <cellStyle name="Normal" xfId="0" builtinId="0"/>
    <cellStyle name="Normal 2 11" xfId="5" xr:uid="{EDA02586-D93D-40F7-ACDB-E531F819570A}"/>
    <cellStyle name="Normal 604" xfId="4" xr:uid="{97C495D5-C55A-4F08-8AFC-90719BC5FDDC}"/>
    <cellStyle name="Normal 89" xfId="6" xr:uid="{A821E9EF-BA8A-4DEA-BF61-756B383F05F4}"/>
    <cellStyle name="Normal 89 2" xfId="7" xr:uid="{369588AD-3949-4A13-8E45-8C882DB625C8}"/>
    <cellStyle name="Percent" xfId="3" builtinId="5"/>
  </cellStyles>
  <dxfs count="0"/>
  <tableStyles count="0" defaultTableStyle="TableStyleMedium2" defaultPivotStyle="PivotStyleLight16"/>
  <colors>
    <mruColors>
      <color rgb="FFFBFBFB"/>
      <color rgb="FFFAF9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1534661108538"/>
          <c:y val="3.8018463172027755E-2"/>
          <c:w val="0.85406880289696407"/>
          <c:h val="0.76394481660528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3'!$N$24</c:f>
              <c:strCache>
                <c:ptCount val="1"/>
                <c:pt idx="0">
                  <c:v>Actual</c:v>
                </c:pt>
              </c:strCache>
            </c:strRef>
          </c:tx>
          <c:spPr>
            <a:pattFill prst="weave">
              <a:fgClr>
                <a:schemeClr val="accent3">
                  <a:lumMod val="60000"/>
                  <a:lumOff val="40000"/>
                </a:schemeClr>
              </a:fgClr>
              <a:bgClr>
                <a:schemeClr val="accent5">
                  <a:lumMod val="40000"/>
                  <a:lumOff val="60000"/>
                </a:schemeClr>
              </a:bgClr>
            </a:patt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weave">
                <a:fgClr>
                  <a:schemeClr val="accent3">
                    <a:lumMod val="60000"/>
                    <a:lumOff val="40000"/>
                  </a:schemeClr>
                </a:fgClr>
                <a:bgClr>
                  <a:schemeClr val="accent1"/>
                </a:bgClr>
              </a:patt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87-4C21-93EF-F9A3E6A26B32}"/>
              </c:ext>
            </c:extLst>
          </c:dPt>
          <c:dLbls>
            <c:dLbl>
              <c:idx val="1"/>
              <c:layout>
                <c:manualLayout>
                  <c:x val="0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7-4C21-93EF-F9A3E6A26B32}"/>
                </c:ext>
              </c:extLst>
            </c:dLbl>
            <c:dLbl>
              <c:idx val="3"/>
              <c:layout>
                <c:manualLayout>
                  <c:x val="-2.7777777777778286E-3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7-4C21-93EF-F9A3E6A26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3'!$M$25:$M$32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'Figure 3'!$N$25:$N$32</c:f>
              <c:numCache>
                <c:formatCode>_(* #,##0_);_(* \(#,##0\);_(* "-"_);_(@_)</c:formatCode>
                <c:ptCount val="8"/>
                <c:pt idx="0">
                  <c:v>72787.913329999996</c:v>
                </c:pt>
                <c:pt idx="1">
                  <c:v>61159.753909999999</c:v>
                </c:pt>
                <c:pt idx="2">
                  <c:v>96233.117510000026</c:v>
                </c:pt>
                <c:pt idx="3">
                  <c:v>59043.256279999972</c:v>
                </c:pt>
                <c:pt idx="4">
                  <c:v>56679.131730000001</c:v>
                </c:pt>
                <c:pt idx="5">
                  <c:v>91079.075309999986</c:v>
                </c:pt>
                <c:pt idx="6">
                  <c:v>84510.097821879535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87-4C21-93EF-F9A3E6A26B32}"/>
            </c:ext>
          </c:extLst>
        </c:ser>
        <c:ser>
          <c:idx val="2"/>
          <c:order val="1"/>
          <c:tx>
            <c:strRef>
              <c:f>'Figure 3'!$O$24</c:f>
              <c:strCache>
                <c:ptCount val="1"/>
                <c:pt idx="0">
                  <c:v>Forecast</c:v>
                </c:pt>
              </c:strCache>
            </c:strRef>
          </c:tx>
          <c:spPr>
            <a:pattFill prst="dashHorz">
              <a:fgClr>
                <a:schemeClr val="accent5"/>
              </a:fgClr>
              <a:bgClr>
                <a:schemeClr val="accent5">
                  <a:lumMod val="75000"/>
                </a:schemeClr>
              </a:bgClr>
            </a:patt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1.0185067526415994E-16"/>
                  <c:y val="2.777777777777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87-4C21-93EF-F9A3E6A26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3'!$M$25:$M$32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'Figure 3'!$O$25:$O$32</c:f>
              <c:numCache>
                <c:formatCode>General</c:formatCode>
                <c:ptCount val="8"/>
                <c:pt idx="6" formatCode="_(* #,##0_);_(* \(#,##0\);_(* &quot;-&quot;_);_(@_)">
                  <c:v>140193.43758551072</c:v>
                </c:pt>
                <c:pt idx="7" formatCode="_(* #,##0_);_(* \(#,##0\);_(* &quot;-&quot;_);_(@_)">
                  <c:v>107258.63347050501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87-4C21-93EF-F9A3E6A26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axId val="637306287"/>
        <c:axId val="637304847"/>
      </c:barChart>
      <c:barChart>
        <c:barDir val="col"/>
        <c:grouping val="clustered"/>
        <c:varyColors val="0"/>
        <c:ser>
          <c:idx val="1"/>
          <c:order val="3"/>
          <c:tx>
            <c:v>Annualized</c:v>
          </c:tx>
          <c:spPr>
            <a:pattFill prst="weave">
              <a:fgClr>
                <a:schemeClr val="accent5"/>
              </a:fgClr>
              <a:bgClr>
                <a:schemeClr val="accent1"/>
              </a:bgClr>
            </a:pattFill>
            <a:ln>
              <a:noFill/>
            </a:ln>
            <a:effectLst/>
          </c:spPr>
          <c:invertIfNegative val="0"/>
          <c:val>
            <c:numRef>
              <c:f>'Figure 3'!$P$25:$P$32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7-0287-4C21-93EF-F9A3E6A26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4117567"/>
        <c:axId val="144103647"/>
      </c:barChart>
      <c:lineChart>
        <c:grouping val="standard"/>
        <c:varyColors val="0"/>
        <c:ser>
          <c:idx val="3"/>
          <c:order val="2"/>
          <c:tx>
            <c:strRef>
              <c:f>'Figure 3'!$R$24</c:f>
              <c:strCache>
                <c:ptCount val="1"/>
                <c:pt idx="0">
                  <c:v>Regression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'Figure 3'!$R$25:$R$32</c:f>
              <c:numCache>
                <c:formatCode>_(* #,##0.00_);_(* \(#,##0.00\);_(* "-"??_);_(@_)</c:formatCode>
                <c:ptCount val="8"/>
                <c:pt idx="0">
                  <c:v>69914.368811904918</c:v>
                </c:pt>
                <c:pt idx="1">
                  <c:v>71080.77115847636</c:v>
                </c:pt>
                <c:pt idx="2">
                  <c:v>72247.173505047802</c:v>
                </c:pt>
                <c:pt idx="3">
                  <c:v>73413.575851619244</c:v>
                </c:pt>
                <c:pt idx="4">
                  <c:v>74579.978198190685</c:v>
                </c:pt>
                <c:pt idx="5">
                  <c:v>75746.380544762127</c:v>
                </c:pt>
                <c:pt idx="6">
                  <c:v>76912.782891333569</c:v>
                </c:pt>
                <c:pt idx="7">
                  <c:v>78079.185237905011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87-4C21-93EF-F9A3E6A26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306287"/>
        <c:axId val="637304847"/>
      </c:lineChart>
      <c:catAx>
        <c:axId val="63730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37304847"/>
        <c:crosses val="autoZero"/>
        <c:auto val="1"/>
        <c:lblAlgn val="ctr"/>
        <c:lblOffset val="100"/>
        <c:noMultiLvlLbl val="0"/>
      </c:catAx>
      <c:valAx>
        <c:axId val="637304847"/>
        <c:scaling>
          <c:orientation val="minMax"/>
          <c:max val="1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37306287"/>
        <c:crosses val="autoZero"/>
        <c:crossBetween val="between"/>
        <c:majorUnit val="25000"/>
      </c:valAx>
      <c:valAx>
        <c:axId val="144103647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4117567"/>
        <c:crosses val="max"/>
        <c:crossBetween val="between"/>
      </c:valAx>
      <c:catAx>
        <c:axId val="144117567"/>
        <c:scaling>
          <c:orientation val="minMax"/>
        </c:scaling>
        <c:delete val="1"/>
        <c:axPos val="b"/>
        <c:majorTickMark val="out"/>
        <c:minorTickMark val="none"/>
        <c:tickLblPos val="nextTo"/>
        <c:crossAx val="144103647"/>
        <c:crosses val="autoZero"/>
        <c:auto val="1"/>
        <c:lblAlgn val="ctr"/>
        <c:lblOffset val="100"/>
        <c:noMultiLvlLbl val="0"/>
      </c:catAx>
      <c:spPr>
        <a:solidFill>
          <a:srgbClr val="FAF9F8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7113188391558"/>
          <c:y val="0.89513347120804676"/>
          <c:w val="0.6730625546806648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329731537243513E-2"/>
          <c:y val="5.3527960025304126E-2"/>
          <c:w val="0.91164849376952661"/>
          <c:h val="0.855586391713549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'RunRate Dashboard'!$X$32</c:f>
              <c:strCache>
                <c:ptCount val="1"/>
                <c:pt idx="0">
                  <c:v>Actual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'RunRate Dashboard'!$W$33:$W$40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xVal>
          <c:yVal>
            <c:numRef>
              <c:f>'RunRate Dashboard'!$X$33:$X$40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895464.94000000006</c:v>
                </c:pt>
                <c:pt idx="2">
                  <c:v>654005.88</c:v>
                </c:pt>
                <c:pt idx="3">
                  <c:v>995740.71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8-494D-B926-7501450384B2}"/>
            </c:ext>
          </c:extLst>
        </c:ser>
        <c:ser>
          <c:idx val="2"/>
          <c:order val="2"/>
          <c:tx>
            <c:strRef>
              <c:f>'RunRate Dashboard'!$Z$32</c:f>
              <c:strCache>
                <c:ptCount val="1"/>
                <c:pt idx="0">
                  <c:v>CNG Forecast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'RunRate Dashboard'!$W$33:$W$40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xVal>
          <c:yVal>
            <c:numRef>
              <c:f>'RunRate Dashboard'!$Z$33:$Z$40</c:f>
              <c:numCache>
                <c:formatCode>General</c:formatCode>
                <c:ptCount val="8"/>
                <c:pt idx="6" formatCode="_(* #,##0_);_(* \(#,##0\);_(* &quot;-&quot;_);_(@_)">
                  <c:v>3980874.52</c:v>
                </c:pt>
                <c:pt idx="7" formatCode="_(* #,##0_);_(* \(#,##0\);_(* &quot;-&quot;_);_(@_)">
                  <c:v>1038161.99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8-494D-B926-7501450384B2}"/>
            </c:ext>
          </c:extLst>
        </c:ser>
        <c:ser>
          <c:idx val="3"/>
          <c:order val="3"/>
          <c:tx>
            <c:strRef>
              <c:f>'RunRate Dashboard'!$AA$32</c:f>
              <c:strCache>
                <c:ptCount val="1"/>
                <c:pt idx="0">
                  <c:v>AWEC Forecast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'RunRate Dashboard'!$W$33:$W$40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xVal>
          <c:yVal>
            <c:numRef>
              <c:f>'RunRate Dashboard'!$AA$33:$AA$40</c:f>
              <c:numCache>
                <c:formatCode>General</c:formatCode>
                <c:ptCount val="8"/>
                <c:pt idx="6" formatCode="_(* #,##0_);_(* \(#,##0\);_(* &quot;-&quot;_);_(@_)">
                  <c:v>3643178.61</c:v>
                </c:pt>
                <c:pt idx="7" formatCode="_(* #,##0_);_(* \(#,##0\);_(* &quot;-&quot;_);_(@_)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8-494D-B926-75014503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234239"/>
        <c:axId val="587193439"/>
      </c:scatterChart>
      <c:scatterChart>
        <c:scatterStyle val="smoothMarker"/>
        <c:varyColors val="0"/>
        <c:ser>
          <c:idx val="1"/>
          <c:order val="1"/>
          <c:tx>
            <c:strRef>
              <c:f>'RunRate Dashboard'!$Y$32</c:f>
              <c:strCache>
                <c:ptCount val="1"/>
                <c:pt idx="0">
                  <c:v>Regression</c:v>
                </c:pt>
              </c:strCache>
            </c:strRef>
          </c:tx>
          <c:spPr>
            <a:ln w="1270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'RunRate Dashboard'!$W$33:$W$40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xVal>
          <c:yVal>
            <c:numRef>
              <c:f>'RunRate Dashboard'!$Y$33:$Y$40</c:f>
              <c:numCache>
                <c:formatCode>_(* #,##0_);_(* \(#,##0\);_(* "-"_);_(@_)</c:formatCode>
                <c:ptCount val="8"/>
                <c:pt idx="0">
                  <c:v>591677.63523808122</c:v>
                </c:pt>
                <c:pt idx="1">
                  <c:v>524687.34980949759</c:v>
                </c:pt>
                <c:pt idx="2">
                  <c:v>457697.06438094378</c:v>
                </c:pt>
                <c:pt idx="3">
                  <c:v>390706.77895236015</c:v>
                </c:pt>
                <c:pt idx="4">
                  <c:v>323716.49352377653</c:v>
                </c:pt>
                <c:pt idx="5">
                  <c:v>256726.20809522271</c:v>
                </c:pt>
                <c:pt idx="6">
                  <c:v>189735.92266663909</c:v>
                </c:pt>
                <c:pt idx="7">
                  <c:v>122745.63723808527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08-494D-B926-75014503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234239"/>
        <c:axId val="587193439"/>
      </c:scatterChart>
      <c:valAx>
        <c:axId val="587234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7193439"/>
        <c:crosses val="autoZero"/>
        <c:crossBetween val="midCat"/>
      </c:valAx>
      <c:valAx>
        <c:axId val="58719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7234239"/>
        <c:crosses val="autoZero"/>
        <c:crossBetween val="midCat"/>
      </c:valAx>
      <c:spPr>
        <a:solidFill>
          <a:srgbClr val="FBFBFB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911108388272748"/>
          <c:y val="8.5813711204202794E-2"/>
          <c:w val="0.42304490415791079"/>
          <c:h val="7.7203641127405354E-2"/>
        </c:manualLayout>
      </c:layout>
      <c:overlay val="0"/>
      <c:spPr>
        <a:solidFill>
          <a:sysClr val="window" lastClr="FFFFFF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3</xdr:row>
      <xdr:rowOff>1</xdr:rowOff>
    </xdr:from>
    <xdr:to>
      <xdr:col>12</xdr:col>
      <xdr:colOff>0</xdr:colOff>
      <xdr:row>15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D59581-C4BB-4D23-BE10-35D159B6C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194640</xdr:colOff>
      <xdr:row>13</xdr:row>
      <xdr:rowOff>190499</xdr:rowOff>
    </xdr:from>
    <xdr:to>
      <xdr:col>16</xdr:col>
      <xdr:colOff>571500</xdr:colOff>
      <xdr:row>27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20886B-CF5A-7EE3-3E1E-7C63ADE89B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FBFAF7"/>
      </a:lt2>
      <a:accent1>
        <a:srgbClr val="B93C39"/>
      </a:accent1>
      <a:accent2>
        <a:srgbClr val="979CA7"/>
      </a:accent2>
      <a:accent3>
        <a:srgbClr val="97755B"/>
      </a:accent3>
      <a:accent4>
        <a:srgbClr val="54A5B0"/>
      </a:accent4>
      <a:accent5>
        <a:srgbClr val="E1B459"/>
      </a:accent5>
      <a:accent6>
        <a:srgbClr val="8C9DF4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ADA80-8484-4582-9E96-8D937E469AFB}">
  <sheetPr codeName="Sheet4"/>
  <dimension ref="B1:AF53"/>
  <sheetViews>
    <sheetView zoomScale="85" zoomScaleNormal="85" workbookViewId="0"/>
  </sheetViews>
  <sheetFormatPr defaultRowHeight="15" x14ac:dyDescent="0.25"/>
  <cols>
    <col min="2" max="2" width="1.42578125" customWidth="1"/>
    <col min="12" max="12" width="1.42578125" customWidth="1"/>
    <col min="14" max="14" width="11.5703125" bestFit="1" customWidth="1"/>
    <col min="15" max="15" width="15.28515625" bestFit="1" customWidth="1"/>
    <col min="16" max="16" width="4.140625" customWidth="1"/>
    <col min="17" max="17" width="15.28515625" customWidth="1"/>
    <col min="18" max="18" width="21.140625" customWidth="1"/>
    <col min="19" max="20" width="15.28515625" customWidth="1"/>
    <col min="21" max="31" width="14.7109375" customWidth="1"/>
    <col min="32" max="32" width="12.140625" customWidth="1"/>
  </cols>
  <sheetData>
    <row r="1" spans="2:20" x14ac:dyDescent="0.25">
      <c r="R1" s="7"/>
      <c r="S1" s="7"/>
      <c r="T1" s="7"/>
    </row>
    <row r="2" spans="2:20" x14ac:dyDescent="0.25">
      <c r="R2" s="7"/>
      <c r="S2" s="7"/>
      <c r="T2" s="7"/>
    </row>
    <row r="3" spans="2:20" ht="7.5" customHeight="1" x14ac:dyDescent="0.25"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R3" s="7"/>
      <c r="S3" s="7"/>
      <c r="T3" s="7"/>
    </row>
    <row r="4" spans="2:20" x14ac:dyDescent="0.25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R4" s="7"/>
      <c r="S4" s="7"/>
      <c r="T4" s="7"/>
    </row>
    <row r="5" spans="2:20" x14ac:dyDescent="0.25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R5" s="7"/>
      <c r="S5" s="7"/>
      <c r="T5" s="7"/>
    </row>
    <row r="6" spans="2:20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R6" s="7"/>
      <c r="S6" s="7"/>
      <c r="T6" s="7"/>
    </row>
    <row r="7" spans="2:20" x14ac:dyDescent="0.25"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R7" s="7"/>
      <c r="S7" s="7"/>
      <c r="T7" s="7"/>
    </row>
    <row r="8" spans="2:20" x14ac:dyDescent="0.25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R8" s="7"/>
      <c r="S8" s="7"/>
      <c r="T8" s="7"/>
    </row>
    <row r="9" spans="2:20" x14ac:dyDescent="0.25"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R9" s="7"/>
      <c r="S9" s="7"/>
      <c r="T9" s="7"/>
    </row>
    <row r="10" spans="2:20" x14ac:dyDescent="0.25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R10" s="7"/>
      <c r="S10" s="7"/>
      <c r="T10" s="7"/>
    </row>
    <row r="11" spans="2:20" x14ac:dyDescent="0.25"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R11" s="7"/>
      <c r="S11" s="7"/>
      <c r="T11" s="7"/>
    </row>
    <row r="12" spans="2:20" x14ac:dyDescent="0.25"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 s="7"/>
      <c r="S12" s="7"/>
      <c r="T12" s="7"/>
    </row>
    <row r="13" spans="2:20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R13" s="7"/>
      <c r="S13" s="7"/>
      <c r="T13" s="7"/>
    </row>
    <row r="14" spans="2:20" x14ac:dyDescent="0.25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R14" s="7"/>
      <c r="S14" s="7"/>
      <c r="T14" s="7"/>
    </row>
    <row r="15" spans="2:20" x14ac:dyDescent="0.25"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R15" s="7"/>
      <c r="S15" s="7"/>
      <c r="T15" s="7"/>
    </row>
    <row r="16" spans="2:20" x14ac:dyDescent="0.25"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R16" s="7"/>
      <c r="S16" s="7"/>
      <c r="T16" s="7"/>
    </row>
    <row r="17" spans="2:32" ht="7.5" customHeight="1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R17" s="7"/>
      <c r="S17" s="7"/>
      <c r="T17" s="7"/>
    </row>
    <row r="18" spans="2:32" x14ac:dyDescent="0.25">
      <c r="R18" s="7"/>
      <c r="S18" s="7"/>
      <c r="T18" s="7"/>
    </row>
    <row r="19" spans="2:32" x14ac:dyDescent="0.25">
      <c r="R19" s="7"/>
      <c r="S19" s="7"/>
      <c r="T19" s="7"/>
    </row>
    <row r="20" spans="2:32" x14ac:dyDescent="0.25">
      <c r="R20" s="7" t="s">
        <v>1830</v>
      </c>
      <c r="S20" s="7"/>
      <c r="T20" s="7"/>
    </row>
    <row r="21" spans="2:32" x14ac:dyDescent="0.25">
      <c r="R21" s="7" t="s">
        <v>3167</v>
      </c>
      <c r="S21" s="7" t="s">
        <v>3168</v>
      </c>
      <c r="T21" s="7"/>
    </row>
    <row r="22" spans="2:32" x14ac:dyDescent="0.25">
      <c r="R22" s="7" cm="1">
        <f t="array" ref="R22:S22">+LINEST(N25:N30,M25:M30)</f>
        <v>1166.4023465714249</v>
      </c>
      <c r="S22" s="7">
        <v>-2283885.5665692305</v>
      </c>
      <c r="T22" s="7"/>
    </row>
    <row r="24" spans="2:32" x14ac:dyDescent="0.25">
      <c r="M24" t="s">
        <v>1829</v>
      </c>
      <c r="N24" t="s">
        <v>1826</v>
      </c>
      <c r="O24" t="s">
        <v>1828</v>
      </c>
      <c r="Q24" t="s">
        <v>1827</v>
      </c>
      <c r="R24" t="s">
        <v>1830</v>
      </c>
      <c r="U24">
        <v>1</v>
      </c>
      <c r="V24">
        <f>+U24+1</f>
        <v>2</v>
      </c>
      <c r="W24">
        <f>+V24+1</f>
        <v>3</v>
      </c>
      <c r="X24">
        <f t="shared" ref="X24:AF24" si="0">+W24+1</f>
        <v>4</v>
      </c>
      <c r="Y24">
        <f t="shared" si="0"/>
        <v>5</v>
      </c>
      <c r="Z24">
        <f t="shared" si="0"/>
        <v>6</v>
      </c>
      <c r="AA24">
        <f t="shared" si="0"/>
        <v>7</v>
      </c>
      <c r="AB24">
        <f t="shared" si="0"/>
        <v>8</v>
      </c>
      <c r="AC24">
        <f t="shared" si="0"/>
        <v>9</v>
      </c>
      <c r="AD24">
        <f t="shared" si="0"/>
        <v>10</v>
      </c>
      <c r="AE24">
        <f t="shared" si="0"/>
        <v>11</v>
      </c>
      <c r="AF24">
        <f t="shared" si="0"/>
        <v>12</v>
      </c>
    </row>
    <row r="25" spans="2:32" x14ac:dyDescent="0.25">
      <c r="L25" s="145">
        <v>2018</v>
      </c>
      <c r="M25">
        <f t="shared" ref="M25:M30" si="1">+L25</f>
        <v>2018</v>
      </c>
      <c r="N25" s="7" cm="1">
        <f t="array" ref="N25">+SUM('AWEC DR 9'!$C$922:$CB$922*N(VALUE(LEFT('AWEC DR 9'!$C$2:$CB$2,4))=$L25))/1000</f>
        <v>72787.913329999996</v>
      </c>
      <c r="R25" s="9">
        <f t="shared" ref="R25:R32" si="2">+$S$22+$R$22*M25</f>
        <v>69914.368811904918</v>
      </c>
      <c r="U25" s="7" cm="1">
        <f t="array" ref="U25">+SUM('AWEC DR 9'!$C$922:$CB$922*N(VALUE('AWEC DR 9'!$C$2:$CB$2)=VALUE($L25&amp;TEXT(U$24,"00"))))</f>
        <v>4357720.49</v>
      </c>
      <c r="V25" s="7" cm="1">
        <f t="array" ref="V25">+SUM('AWEC DR 9'!$C$922:$CB$922*N(VALUE('AWEC DR 9'!$C$2:$CB$2)=VALUE($L25&amp;TEXT(V$24,"00"))))</f>
        <v>2082213.28</v>
      </c>
      <c r="W25" s="7" cm="1">
        <f t="array" ref="W25">+SUM('AWEC DR 9'!$C$922:$CB$922*N(VALUE('AWEC DR 9'!$C$2:$CB$2)=VALUE($L25&amp;TEXT(W$24,"00"))))</f>
        <v>2079308.7</v>
      </c>
      <c r="X25" s="7" cm="1">
        <f t="array" ref="X25">+SUM('AWEC DR 9'!$C$922:$CB$922*N(VALUE('AWEC DR 9'!$C$2:$CB$2)=VALUE($L25&amp;TEXT(X$24,"00"))))</f>
        <v>4615388.84</v>
      </c>
      <c r="Y25" s="7" cm="1">
        <f t="array" ref="Y25">+SUM('AWEC DR 9'!$C$922:$CB$922*N(VALUE('AWEC DR 9'!$C$2:$CB$2)=VALUE($L25&amp;TEXT(Y$24,"00"))))</f>
        <v>4050648.4199999985</v>
      </c>
      <c r="Z25" s="7" cm="1">
        <f t="array" ref="Z25">+SUM('AWEC DR 9'!$C$922:$CB$922*N(VALUE('AWEC DR 9'!$C$2:$CB$2)=VALUE($L25&amp;TEXT(Z$24,"00"))))</f>
        <v>5298751.7299999995</v>
      </c>
      <c r="AA25" s="7" cm="1">
        <f t="array" ref="AA25">+SUM('AWEC DR 9'!$C$922:$CB$922*N(VALUE('AWEC DR 9'!$C$2:$CB$2)=VALUE($L25&amp;TEXT(AA$24,"00"))))</f>
        <v>2671763.9399999995</v>
      </c>
      <c r="AB25" s="7" cm="1">
        <f t="array" ref="AB25">+SUM('AWEC DR 9'!$C$922:$CB$922*N(VALUE('AWEC DR 9'!$C$2:$CB$2)=VALUE($L25&amp;TEXT(AB$24,"00"))))</f>
        <v>7785085.6599999992</v>
      </c>
      <c r="AC25" s="7" cm="1">
        <f t="array" ref="AC25">+SUM('AWEC DR 9'!$C$922:$CB$922*N(VALUE('AWEC DR 9'!$C$2:$CB$2)=VALUE($L25&amp;TEXT(AC$24,"00"))))</f>
        <v>10470765.289999995</v>
      </c>
      <c r="AD25" s="7" cm="1">
        <f t="array" ref="AD25">+SUM('AWEC DR 9'!$C$922:$CB$922*N(VALUE('AWEC DR 9'!$C$2:$CB$2)=VALUE($L25&amp;TEXT(AD$24,"00"))))</f>
        <v>10474833.969999999</v>
      </c>
      <c r="AE25" s="7" cm="1">
        <f t="array" ref="AE25">+SUM('AWEC DR 9'!$C$922:$CB$922*N(VALUE('AWEC DR 9'!$C$2:$CB$2)=VALUE($L25&amp;TEXT(AE$24,"00"))))</f>
        <v>5663096.0899999999</v>
      </c>
      <c r="AF25" s="7" cm="1">
        <f t="array" ref="AF25">+SUM('AWEC DR 9'!$C$922:$CB$922*N(VALUE('AWEC DR 9'!$C$2:$CB$2)=VALUE($L25&amp;TEXT(AF$24,"00"))))</f>
        <v>13238336.92</v>
      </c>
    </row>
    <row r="26" spans="2:32" x14ac:dyDescent="0.25">
      <c r="L26" s="145">
        <f t="shared" ref="L26:L31" si="3">+L25+1</f>
        <v>2019</v>
      </c>
      <c r="M26">
        <f t="shared" si="1"/>
        <v>2019</v>
      </c>
      <c r="N26" s="7" cm="1">
        <f t="array" ref="N26">+SUM('AWEC DR 9'!$C$922:$CB$922*N(VALUE(LEFT('AWEC DR 9'!$C$2:$CB$2,4))=$L26))/1000</f>
        <v>61159.753909999999</v>
      </c>
      <c r="R26" s="9">
        <f t="shared" si="2"/>
        <v>71080.77115847636</v>
      </c>
      <c r="U26" s="7" cm="1">
        <f t="array" ref="U26">+SUM('AWEC DR 9'!$C$922:$CB$922*N(VALUE('AWEC DR 9'!$C$2:$CB$2)=VALUE($L26&amp;TEXT(U$24,"00"))))</f>
        <v>3532877.3299999991</v>
      </c>
      <c r="V26" s="7" cm="1">
        <f t="array" ref="V26">+SUM('AWEC DR 9'!$C$922:$CB$922*N(VALUE('AWEC DR 9'!$C$2:$CB$2)=VALUE($L26&amp;TEXT(V$24,"00"))))</f>
        <v>1972164.88</v>
      </c>
      <c r="W26" s="7" cm="1">
        <f t="array" ref="W26">+SUM('AWEC DR 9'!$C$922:$CB$922*N(VALUE('AWEC DR 9'!$C$2:$CB$2)=VALUE($L26&amp;TEXT(W$24,"00"))))</f>
        <v>2758687.8899999997</v>
      </c>
      <c r="X26" s="7" cm="1">
        <f t="array" ref="X26">+SUM('AWEC DR 9'!$C$922:$CB$922*N(VALUE('AWEC DR 9'!$C$2:$CB$2)=VALUE($L26&amp;TEXT(X$24,"00"))))</f>
        <v>5116401.9799999986</v>
      </c>
      <c r="Y26" s="7" cm="1">
        <f t="array" ref="Y26">+SUM('AWEC DR 9'!$C$922:$CB$922*N(VALUE('AWEC DR 9'!$C$2:$CB$2)=VALUE($L26&amp;TEXT(Y$24,"00"))))</f>
        <v>4097939.87</v>
      </c>
      <c r="Z26" s="7" cm="1">
        <f t="array" ref="Z26">+SUM('AWEC DR 9'!$C$922:$CB$922*N(VALUE('AWEC DR 9'!$C$2:$CB$2)=VALUE($L26&amp;TEXT(Z$24,"00"))))</f>
        <v>4481724.78</v>
      </c>
      <c r="AA26" s="7" cm="1">
        <f t="array" ref="AA26">+SUM('AWEC DR 9'!$C$922:$CB$922*N(VALUE('AWEC DR 9'!$C$2:$CB$2)=VALUE($L26&amp;TEXT(AA$24,"00"))))</f>
        <v>3863028.9400000009</v>
      </c>
      <c r="AB26" s="7" cm="1">
        <f t="array" ref="AB26">+SUM('AWEC DR 9'!$C$922:$CB$922*N(VALUE('AWEC DR 9'!$C$2:$CB$2)=VALUE($L26&amp;TEXT(AB$24,"00"))))</f>
        <v>3711349.95</v>
      </c>
      <c r="AC26" s="7" cm="1">
        <f t="array" ref="AC26">+SUM('AWEC DR 9'!$C$922:$CB$922*N(VALUE('AWEC DR 9'!$C$2:$CB$2)=VALUE($L26&amp;TEXT(AC$24,"00"))))</f>
        <v>6596283.5499999998</v>
      </c>
      <c r="AD26" s="7" cm="1">
        <f t="array" ref="AD26">+SUM('AWEC DR 9'!$C$922:$CB$922*N(VALUE('AWEC DR 9'!$C$2:$CB$2)=VALUE($L26&amp;TEXT(AD$24,"00"))))</f>
        <v>6644500.8699999973</v>
      </c>
      <c r="AE26" s="7" cm="1">
        <f t="array" ref="AE26">+SUM('AWEC DR 9'!$C$922:$CB$922*N(VALUE('AWEC DR 9'!$C$2:$CB$2)=VALUE($L26&amp;TEXT(AE$24,"00"))))</f>
        <v>5496528.6599999992</v>
      </c>
      <c r="AF26" s="7" cm="1">
        <f t="array" ref="AF26">+SUM('AWEC DR 9'!$C$922:$CB$922*N(VALUE('AWEC DR 9'!$C$2:$CB$2)=VALUE($L26&amp;TEXT(AF$24,"00"))))</f>
        <v>12888265.209999999</v>
      </c>
    </row>
    <row r="27" spans="2:32" x14ac:dyDescent="0.25">
      <c r="L27" s="145">
        <f t="shared" si="3"/>
        <v>2020</v>
      </c>
      <c r="M27">
        <f t="shared" si="1"/>
        <v>2020</v>
      </c>
      <c r="N27" s="7" cm="1">
        <f t="array" ref="N27">+SUM('AWEC DR 9'!$C$922:$CB$922*N(VALUE(LEFT('AWEC DR 9'!$C$2:$CB$2,4))=$L27))/1000</f>
        <v>96233.117510000026</v>
      </c>
      <c r="R27" s="9">
        <f t="shared" si="2"/>
        <v>72247.173505047802</v>
      </c>
      <c r="U27" s="7" cm="1">
        <f t="array" ref="U27">+SUM('AWEC DR 9'!$C$922:$CB$922*N(VALUE('AWEC DR 9'!$C$2:$CB$2)=VALUE($L27&amp;TEXT(U$24,"00"))))</f>
        <v>7303838.3499999987</v>
      </c>
      <c r="V27" s="7" cm="1">
        <f t="array" ref="V27">+SUM('AWEC DR 9'!$C$922:$CB$922*N(VALUE('AWEC DR 9'!$C$2:$CB$2)=VALUE($L27&amp;TEXT(V$24,"00"))))</f>
        <v>3466280.7300000004</v>
      </c>
      <c r="W27" s="7" cm="1">
        <f t="array" ref="W27">+SUM('AWEC DR 9'!$C$922:$CB$922*N(VALUE('AWEC DR 9'!$C$2:$CB$2)=VALUE($L27&amp;TEXT(W$24,"00"))))</f>
        <v>3953090.6099999994</v>
      </c>
      <c r="X27" s="7" cm="1">
        <f t="array" ref="X27">+SUM('AWEC DR 9'!$C$922:$CB$922*N(VALUE('AWEC DR 9'!$C$2:$CB$2)=VALUE($L27&amp;TEXT(X$24,"00"))))</f>
        <v>1537043.2400000002</v>
      </c>
      <c r="Y27" s="7" cm="1">
        <f t="array" ref="Y27">+SUM('AWEC DR 9'!$C$922:$CB$922*N(VALUE('AWEC DR 9'!$C$2:$CB$2)=VALUE($L27&amp;TEXT(Y$24,"00"))))</f>
        <v>2648089.7000000002</v>
      </c>
      <c r="Z27" s="7" cm="1">
        <f t="array" ref="Z27">+SUM('AWEC DR 9'!$C$922:$CB$922*N(VALUE('AWEC DR 9'!$C$2:$CB$2)=VALUE($L27&amp;TEXT(Z$24,"00"))))</f>
        <v>5220166.1300000018</v>
      </c>
      <c r="AA27" s="7" cm="1">
        <f t="array" ref="AA27">+SUM('AWEC DR 9'!$C$922:$CB$922*N(VALUE('AWEC DR 9'!$C$2:$CB$2)=VALUE($L27&amp;TEXT(AA$24,"00"))))</f>
        <v>4295378.7500000009</v>
      </c>
      <c r="AB27" s="7" cm="1">
        <f t="array" ref="AB27">+SUM('AWEC DR 9'!$C$922:$CB$922*N(VALUE('AWEC DR 9'!$C$2:$CB$2)=VALUE($L27&amp;TEXT(AB$24,"00"))))</f>
        <v>3773075.06</v>
      </c>
      <c r="AC27" s="7" cm="1">
        <f t="array" ref="AC27">+SUM('AWEC DR 9'!$C$922:$CB$922*N(VALUE('AWEC DR 9'!$C$2:$CB$2)=VALUE($L27&amp;TEXT(AC$24,"00"))))</f>
        <v>6814079.919999999</v>
      </c>
      <c r="AD27" s="7" cm="1">
        <f t="array" ref="AD27">+SUM('AWEC DR 9'!$C$922:$CB$922*N(VALUE('AWEC DR 9'!$C$2:$CB$2)=VALUE($L27&amp;TEXT(AD$24,"00"))))</f>
        <v>4467141.5600000015</v>
      </c>
      <c r="AE27" s="7" cm="1">
        <f t="array" ref="AE27">+SUM('AWEC DR 9'!$C$922:$CB$922*N(VALUE('AWEC DR 9'!$C$2:$CB$2)=VALUE($L27&amp;TEXT(AE$24,"00"))))</f>
        <v>11075130.959999997</v>
      </c>
      <c r="AF27" s="7" cm="1">
        <f t="array" ref="AF27">+SUM('AWEC DR 9'!$C$922:$CB$922*N(VALUE('AWEC DR 9'!$C$2:$CB$2)=VALUE($L27&amp;TEXT(AF$24,"00"))))</f>
        <v>41679802.500000022</v>
      </c>
    </row>
    <row r="28" spans="2:32" x14ac:dyDescent="0.25">
      <c r="L28" s="145">
        <f t="shared" si="3"/>
        <v>2021</v>
      </c>
      <c r="M28">
        <f t="shared" si="1"/>
        <v>2021</v>
      </c>
      <c r="N28" s="7" cm="1">
        <f t="array" ref="N28">+SUM('AWEC DR 9'!$C$922:$CB$922*N(VALUE(LEFT('AWEC DR 9'!$C$2:$CB$2,4))=$L28))/1000</f>
        <v>59043.256279999972</v>
      </c>
      <c r="R28" s="9">
        <f t="shared" si="2"/>
        <v>73413.575851619244</v>
      </c>
      <c r="U28" s="7" cm="1">
        <f t="array" ref="U28">+SUM('AWEC DR 9'!$C$922:$CB$922*N(VALUE('AWEC DR 9'!$C$2:$CB$2)=VALUE($L28&amp;TEXT(U$24,"00"))))</f>
        <v>3515594.8000000003</v>
      </c>
      <c r="V28" s="7" cm="1">
        <f t="array" ref="V28">+SUM('AWEC DR 9'!$C$922:$CB$922*N(VALUE('AWEC DR 9'!$C$2:$CB$2)=VALUE($L28&amp;TEXT(V$24,"00"))))</f>
        <v>2814100.3400000003</v>
      </c>
      <c r="W28" s="7" cm="1">
        <f t="array" ref="W28">+SUM('AWEC DR 9'!$C$922:$CB$922*N(VALUE('AWEC DR 9'!$C$2:$CB$2)=VALUE($L28&amp;TEXT(W$24,"00"))))</f>
        <v>3298377.9000000004</v>
      </c>
      <c r="X28" s="7" cm="1">
        <f t="array" ref="X28">+SUM('AWEC DR 9'!$C$922:$CB$922*N(VALUE('AWEC DR 9'!$C$2:$CB$2)=VALUE($L28&amp;TEXT(X$24,"00"))))</f>
        <v>3331469.6500000004</v>
      </c>
      <c r="Y28" s="7" cm="1">
        <f t="array" ref="Y28">+SUM('AWEC DR 9'!$C$922:$CB$922*N(VALUE('AWEC DR 9'!$C$2:$CB$2)=VALUE($L28&amp;TEXT(Y$24,"00"))))</f>
        <v>2289536.5599999996</v>
      </c>
      <c r="Z28" s="7" cm="1">
        <f t="array" ref="Z28">+SUM('AWEC DR 9'!$C$922:$CB$922*N(VALUE('AWEC DR 9'!$C$2:$CB$2)=VALUE($L28&amp;TEXT(Z$24,"00"))))</f>
        <v>3668749.8699999996</v>
      </c>
      <c r="AA28" s="7" cm="1">
        <f t="array" ref="AA28">+SUM('AWEC DR 9'!$C$922:$CB$922*N(VALUE('AWEC DR 9'!$C$2:$CB$2)=VALUE($L28&amp;TEXT(AA$24,"00"))))</f>
        <v>2093197.55</v>
      </c>
      <c r="AB28" s="7" cm="1">
        <f t="array" ref="AB28">+SUM('AWEC DR 9'!$C$922:$CB$922*N(VALUE('AWEC DR 9'!$C$2:$CB$2)=VALUE($L28&amp;TEXT(AB$24,"00"))))</f>
        <v>3220601.4100000011</v>
      </c>
      <c r="AC28" s="7" cm="1">
        <f t="array" ref="AC28">+SUM('AWEC DR 9'!$C$922:$CB$922*N(VALUE('AWEC DR 9'!$C$2:$CB$2)=VALUE($L28&amp;TEXT(AC$24,"00"))))</f>
        <v>4279174.1000000006</v>
      </c>
      <c r="AD28" s="7" cm="1">
        <f t="array" ref="AD28">+SUM('AWEC DR 9'!$C$922:$CB$922*N(VALUE('AWEC DR 9'!$C$2:$CB$2)=VALUE($L28&amp;TEXT(AD$24,"00"))))</f>
        <v>5083324.2800000021</v>
      </c>
      <c r="AE28" s="7" cm="1">
        <f t="array" ref="AE28">+SUM('AWEC DR 9'!$C$922:$CB$922*N(VALUE('AWEC DR 9'!$C$2:$CB$2)=VALUE($L28&amp;TEXT(AE$24,"00"))))</f>
        <v>3163765.6799999992</v>
      </c>
      <c r="AF28" s="7" cm="1">
        <f t="array" ref="AF28">+SUM('AWEC DR 9'!$C$922:$CB$922*N(VALUE('AWEC DR 9'!$C$2:$CB$2)=VALUE($L28&amp;TEXT(AF$24,"00"))))</f>
        <v>22285364.139999967</v>
      </c>
    </row>
    <row r="29" spans="2:32" x14ac:dyDescent="0.25">
      <c r="L29" s="145">
        <f t="shared" si="3"/>
        <v>2022</v>
      </c>
      <c r="M29">
        <f t="shared" si="1"/>
        <v>2022</v>
      </c>
      <c r="N29" s="7" cm="1">
        <f t="array" ref="N29">+SUM('AWEC DR 9'!$C$922:$CB$922*N(VALUE(LEFT('AWEC DR 9'!$C$2:$CB$2,4))=$L29))/1000</f>
        <v>56679.131730000001</v>
      </c>
      <c r="R29" s="9">
        <f t="shared" si="2"/>
        <v>74579.978198190685</v>
      </c>
      <c r="U29" s="7" cm="1">
        <f t="array" ref="U29">+SUM('AWEC DR 9'!$C$922:$CB$922*N(VALUE('AWEC DR 9'!$C$2:$CB$2)=VALUE($L29&amp;TEXT(U$24,"00"))))</f>
        <v>1487555.1199999996</v>
      </c>
      <c r="V29" s="7" cm="1">
        <f t="array" ref="V29">+SUM('AWEC DR 9'!$C$922:$CB$922*N(VALUE('AWEC DR 9'!$C$2:$CB$2)=VALUE($L29&amp;TEXT(V$24,"00"))))</f>
        <v>1438169.23</v>
      </c>
      <c r="W29" s="7" cm="1">
        <f t="array" ref="W29">+SUM('AWEC DR 9'!$C$922:$CB$922*N(VALUE('AWEC DR 9'!$C$2:$CB$2)=VALUE($L29&amp;TEXT(W$24,"00"))))</f>
        <v>3375229.92</v>
      </c>
      <c r="X29" s="7" cm="1">
        <f t="array" ref="X29">+SUM('AWEC DR 9'!$C$922:$CB$922*N(VALUE('AWEC DR 9'!$C$2:$CB$2)=VALUE($L29&amp;TEXT(X$24,"00"))))</f>
        <v>6094942.1099999985</v>
      </c>
      <c r="Y29" s="7" cm="1">
        <f t="array" ref="Y29">+SUM('AWEC DR 9'!$C$922:$CB$922*N(VALUE('AWEC DR 9'!$C$2:$CB$2)=VALUE($L29&amp;TEXT(Y$24,"00"))))</f>
        <v>3280209.3699999987</v>
      </c>
      <c r="Z29" s="7" cm="1">
        <f t="array" ref="Z29">+SUM('AWEC DR 9'!$C$922:$CB$922*N(VALUE('AWEC DR 9'!$C$2:$CB$2)=VALUE($L29&amp;TEXT(Z$24,"00"))))</f>
        <v>916410.05999999971</v>
      </c>
      <c r="AA29" s="7" cm="1">
        <f t="array" ref="AA29">+SUM('AWEC DR 9'!$C$922:$CB$922*N(VALUE('AWEC DR 9'!$C$2:$CB$2)=VALUE($L29&amp;TEXT(AA$24,"00"))))</f>
        <v>2690598.4400000004</v>
      </c>
      <c r="AB29" s="7" cm="1">
        <f t="array" ref="AB29">+SUM('AWEC DR 9'!$C$922:$CB$922*N(VALUE('AWEC DR 9'!$C$2:$CB$2)=VALUE($L29&amp;TEXT(AB$24,"00"))))</f>
        <v>1741717.61</v>
      </c>
      <c r="AC29" s="7" cm="1">
        <f t="array" ref="AC29">+SUM('AWEC DR 9'!$C$922:$CB$922*N(VALUE('AWEC DR 9'!$C$2:$CB$2)=VALUE($L29&amp;TEXT(AC$24,"00"))))</f>
        <v>5606179.4499999993</v>
      </c>
      <c r="AD29" s="7" cm="1">
        <f t="array" ref="AD29">+SUM('AWEC DR 9'!$C$922:$CB$922*N(VALUE('AWEC DR 9'!$C$2:$CB$2)=VALUE($L29&amp;TEXT(AD$24,"00"))))</f>
        <v>6985803.4400000004</v>
      </c>
      <c r="AE29" s="7" cm="1">
        <f t="array" ref="AE29">+SUM('AWEC DR 9'!$C$922:$CB$922*N(VALUE('AWEC DR 9'!$C$2:$CB$2)=VALUE($L29&amp;TEXT(AE$24,"00"))))</f>
        <v>13469978.379999997</v>
      </c>
      <c r="AF29" s="7" cm="1">
        <f t="array" ref="AF29">+SUM('AWEC DR 9'!$C$922:$CB$922*N(VALUE('AWEC DR 9'!$C$2:$CB$2)=VALUE($L29&amp;TEXT(AF$24,"00"))))</f>
        <v>9592338.6000000052</v>
      </c>
    </row>
    <row r="30" spans="2:32" x14ac:dyDescent="0.25">
      <c r="L30" s="145">
        <f t="shared" si="3"/>
        <v>2023</v>
      </c>
      <c r="M30">
        <f t="shared" si="1"/>
        <v>2023</v>
      </c>
      <c r="N30" s="7" cm="1">
        <f t="array" ref="N30">+SUM('AWEC DR 9'!$C$922:$CB$922*N(VALUE(LEFT('AWEC DR 9'!$C$2:$CB$2,4))=$L30))/1000</f>
        <v>91079.075309999986</v>
      </c>
      <c r="R30" s="9">
        <f t="shared" si="2"/>
        <v>75746.380544762127</v>
      </c>
      <c r="U30" s="7" cm="1">
        <f t="array" ref="U30">+SUM('AWEC DR 9'!$C$922:$CB$922*N(VALUE('AWEC DR 9'!$C$2:$CB$2)=VALUE($L30&amp;TEXT(U$24,"00"))))</f>
        <v>4972345.169999999</v>
      </c>
      <c r="V30" s="7" cm="1">
        <f t="array" ref="V30">+SUM('AWEC DR 9'!$C$922:$CB$922*N(VALUE('AWEC DR 9'!$C$2:$CB$2)=VALUE($L30&amp;TEXT(V$24,"00"))))</f>
        <v>5381183.0099999998</v>
      </c>
      <c r="W30" s="7" cm="1">
        <f t="array" ref="W30">+SUM('AWEC DR 9'!$C$922:$CB$922*N(VALUE('AWEC DR 9'!$C$2:$CB$2)=VALUE($L30&amp;TEXT(W$24,"00"))))</f>
        <v>8969039.3600000031</v>
      </c>
      <c r="X30" s="7" cm="1">
        <f t="array" ref="X30">+SUM('AWEC DR 9'!$C$922:$CB$922*N(VALUE('AWEC DR 9'!$C$2:$CB$2)=VALUE($L30&amp;TEXT(X$24,"00"))))</f>
        <v>2405655.709999999</v>
      </c>
      <c r="Y30" s="7" cm="1">
        <f t="array" ref="Y30">+SUM('AWEC DR 9'!$C$922:$CB$922*N(VALUE('AWEC DR 9'!$C$2:$CB$2)=VALUE($L30&amp;TEXT(Y$24,"00"))))</f>
        <v>4311971.3100000005</v>
      </c>
      <c r="Z30" s="7" cm="1">
        <f t="array" ref="Z30">+SUM('AWEC DR 9'!$C$922:$CB$922*N(VALUE('AWEC DR 9'!$C$2:$CB$2)=VALUE($L30&amp;TEXT(Z$24,"00"))))</f>
        <v>2952094.65</v>
      </c>
      <c r="AA30" s="7" cm="1">
        <f t="array" ref="AA30">+SUM('AWEC DR 9'!$C$922:$CB$922*N(VALUE('AWEC DR 9'!$C$2:$CB$2)=VALUE($L30&amp;TEXT(AA$24,"00"))))</f>
        <v>13263935.23</v>
      </c>
      <c r="AB30" s="7" cm="1">
        <f t="array" ref="AB30">+SUM('AWEC DR 9'!$C$922:$CB$922*N(VALUE('AWEC DR 9'!$C$2:$CB$2)=VALUE($L30&amp;TEXT(AB$24,"00"))))</f>
        <v>5240914.8200000012</v>
      </c>
      <c r="AC30" s="7" cm="1">
        <f t="array" ref="AC30">+SUM('AWEC DR 9'!$C$922:$CB$922*N(VALUE('AWEC DR 9'!$C$2:$CB$2)=VALUE($L30&amp;TEXT(AC$24,"00"))))</f>
        <v>17562765.969999995</v>
      </c>
      <c r="AD30" s="7" cm="1">
        <f t="array" ref="AD30">+SUM('AWEC DR 9'!$C$922:$CB$922*N(VALUE('AWEC DR 9'!$C$2:$CB$2)=VALUE($L30&amp;TEXT(AD$24,"00"))))</f>
        <v>6074615.4499999993</v>
      </c>
      <c r="AE30" s="7" cm="1">
        <f t="array" ref="AE30">+SUM('AWEC DR 9'!$C$922:$CB$922*N(VALUE('AWEC DR 9'!$C$2:$CB$2)=VALUE($L30&amp;TEXT(AE$24,"00"))))</f>
        <v>4742409.3299999982</v>
      </c>
      <c r="AF30" s="7" cm="1">
        <f t="array" ref="AF30">+SUM('AWEC DR 9'!$C$922:$CB$922*N(VALUE('AWEC DR 9'!$C$2:$CB$2)=VALUE($L30&amp;TEXT(AF$24,"00"))))</f>
        <v>15202145.300000003</v>
      </c>
    </row>
    <row r="31" spans="2:32" x14ac:dyDescent="0.25">
      <c r="L31" s="145">
        <f t="shared" si="3"/>
        <v>2024</v>
      </c>
      <c r="M31">
        <v>2024</v>
      </c>
      <c r="N31" s="7">
        <f>+SUM($U$31:$AF$31)/1000</f>
        <v>84510.097821879535</v>
      </c>
      <c r="O31" s="7">
        <v>140193.43758551072</v>
      </c>
      <c r="P31" s="9"/>
      <c r="Q31" s="9">
        <f>+SUM(AA31:AF31)/1000</f>
        <v>58774.08938187953</v>
      </c>
      <c r="R31" s="9">
        <f t="shared" si="2"/>
        <v>76912.782891333569</v>
      </c>
      <c r="S31" s="11">
        <f>+O31/R31-1</f>
        <v>0.82275861456714416</v>
      </c>
      <c r="T31" s="9"/>
      <c r="U31" s="7" cm="1">
        <f t="array" ref="U31">+SUM('AWEC DR 9'!$C$922:$CB$922*N(VALUE('AWEC DR 9'!$C$2:$CB$2)=VALUE($L31&amp;TEXT(U$24,"00"))))</f>
        <v>3376431.94</v>
      </c>
      <c r="V31" s="7" cm="1">
        <f t="array" ref="V31">+SUM('AWEC DR 9'!$C$922:$CB$922*N(VALUE('AWEC DR 9'!$C$2:$CB$2)=VALUE($L31&amp;TEXT(V$24,"00"))))</f>
        <v>4429148.07</v>
      </c>
      <c r="W31" s="7" cm="1">
        <f t="array" ref="W31">+SUM('AWEC DR 9'!$C$922:$CB$922*N(VALUE('AWEC DR 9'!$C$2:$CB$2)=VALUE($L31&amp;TEXT(W$24,"00"))))</f>
        <v>5367437.1499999994</v>
      </c>
      <c r="X31" s="7" cm="1">
        <f t="array" ref="X31">+SUM('AWEC DR 9'!$C$922:$CB$922*N(VALUE('AWEC DR 9'!$C$2:$CB$2)=VALUE($L31&amp;TEXT(X$24,"00"))))</f>
        <v>3862704.8599999994</v>
      </c>
      <c r="Y31" s="7" cm="1">
        <f t="array" ref="Y31">+SUM('AWEC DR 9'!$C$922:$CB$922*N(VALUE('AWEC DR 9'!$C$2:$CB$2)=VALUE($L31&amp;TEXT(Y$24,"00"))))</f>
        <v>5253928.3599999994</v>
      </c>
      <c r="Z31" s="7" cm="1">
        <f t="array" ref="Z31">+SUM('AWEC DR 9'!$C$922:$CB$922*N(VALUE('AWEC DR 9'!$C$2:$CB$2)=VALUE($L31&amp;TEXT(Z$24,"00"))))</f>
        <v>3446358.0599999991</v>
      </c>
      <c r="AA31" s="8">
        <f t="shared" ref="AA31:AF31" si="4">+SUM(AA25:AA30)/SUM($U$25:$Z$30)*SUM($U$31:$Z$31)</f>
        <v>5584836.4676665198</v>
      </c>
      <c r="AB31" s="8">
        <f t="shared" si="4"/>
        <v>4926296.5254071467</v>
      </c>
      <c r="AC31" s="8">
        <f t="shared" si="4"/>
        <v>9926810.0990946051</v>
      </c>
      <c r="AD31" s="8">
        <f t="shared" si="4"/>
        <v>7683618.1725340886</v>
      </c>
      <c r="AE31" s="8">
        <f t="shared" si="4"/>
        <v>8434123.3778258804</v>
      </c>
      <c r="AF31" s="8">
        <f t="shared" si="4"/>
        <v>22218404.739351287</v>
      </c>
    </row>
    <row r="32" spans="2:32" x14ac:dyDescent="0.25">
      <c r="L32" s="145"/>
      <c r="M32">
        <v>2025</v>
      </c>
      <c r="O32" s="7">
        <v>107258.63347050501</v>
      </c>
      <c r="P32" s="9"/>
      <c r="Q32" s="9"/>
      <c r="R32" s="9">
        <f t="shared" si="2"/>
        <v>78079.185237905011</v>
      </c>
      <c r="S32" s="11">
        <f>+O32/R32-1</f>
        <v>0.37371609531645422</v>
      </c>
    </row>
    <row r="33" spans="12:20" x14ac:dyDescent="0.25">
      <c r="L33" s="145"/>
      <c r="R33" s="9"/>
      <c r="S33" s="9"/>
      <c r="T33" s="9"/>
    </row>
    <row r="34" spans="12:20" x14ac:dyDescent="0.25">
      <c r="R34" s="9"/>
      <c r="S34" s="9"/>
      <c r="T34" s="9"/>
    </row>
    <row r="35" spans="12:20" x14ac:dyDescent="0.25">
      <c r="R35" t="s">
        <v>3180</v>
      </c>
      <c r="S35" s="12">
        <v>108355955.76296882</v>
      </c>
      <c r="T35" s="12">
        <v>137591597.71378908</v>
      </c>
    </row>
    <row r="36" spans="12:20" x14ac:dyDescent="0.25">
      <c r="S36" s="7">
        <f>+S35/1000</f>
        <v>108355.95576296882</v>
      </c>
      <c r="T36" s="7">
        <f>+T35/1000</f>
        <v>137591.59771378909</v>
      </c>
    </row>
    <row r="37" spans="12:20" x14ac:dyDescent="0.25">
      <c r="S37" s="9">
        <f>+S36/R31-1</f>
        <v>0.4088159560688347</v>
      </c>
      <c r="T37" s="9">
        <f>+T36/R32-1</f>
        <v>0.76220585927672646</v>
      </c>
    </row>
    <row r="39" spans="12:20" ht="7.5" customHeight="1" x14ac:dyDescent="0.25"/>
    <row r="40" spans="12:20" x14ac:dyDescent="0.25">
      <c r="S40" s="13">
        <f>+O31/S36-1</f>
        <v>0.29382309074165835</v>
      </c>
      <c r="T40" s="9">
        <f>+T36/O32-1</f>
        <v>0.28280207626946252</v>
      </c>
    </row>
    <row r="53" ht="7.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8274F-D50A-4B64-B1F2-07842C981F26}">
  <sheetPr codeName="Sheet6">
    <pageSetUpPr fitToPage="1"/>
  </sheetPr>
  <dimension ref="B2:Q117"/>
  <sheetViews>
    <sheetView tabSelected="1" zoomScaleNormal="100" zoomScaleSheetLayoutView="55" workbookViewId="0"/>
  </sheetViews>
  <sheetFormatPr defaultRowHeight="15" x14ac:dyDescent="0.25"/>
  <cols>
    <col min="1" max="1" width="1" style="91" customWidth="1"/>
    <col min="2" max="2" width="3" style="91" bestFit="1" customWidth="1"/>
    <col min="3" max="3" width="1" style="91" customWidth="1"/>
    <col min="4" max="4" width="9.140625" style="91"/>
    <col min="5" max="5" width="3.140625" style="91" customWidth="1"/>
    <col min="6" max="6" width="37.85546875" style="91" customWidth="1"/>
    <col min="7" max="7" width="3.140625" style="91" customWidth="1"/>
    <col min="8" max="9" width="14.140625" style="91" customWidth="1"/>
    <col min="10" max="10" width="3.140625" style="91" customWidth="1"/>
    <col min="11" max="12" width="14.140625" style="91" customWidth="1"/>
    <col min="13" max="13" width="3.140625" style="91" customWidth="1"/>
    <col min="14" max="15" width="14.140625" style="91" customWidth="1"/>
    <col min="16" max="16" width="3.140625" style="91" customWidth="1"/>
    <col min="17" max="17" width="14.140625" style="91" customWidth="1"/>
    <col min="18" max="18" width="3.140625" style="91" customWidth="1"/>
    <col min="19" max="16384" width="9.140625" style="91"/>
  </cols>
  <sheetData>
    <row r="2" spans="2:17" x14ac:dyDescent="0.25">
      <c r="H2" s="142" t="s">
        <v>3156</v>
      </c>
      <c r="I2" s="142"/>
      <c r="K2" s="142" t="s">
        <v>3158</v>
      </c>
      <c r="L2" s="142"/>
      <c r="N2" s="142" t="s">
        <v>2191</v>
      </c>
      <c r="O2" s="142"/>
      <c r="Q2" s="143" t="s">
        <v>2172</v>
      </c>
    </row>
    <row r="3" spans="2:17" x14ac:dyDescent="0.25">
      <c r="H3" s="108">
        <v>2024</v>
      </c>
      <c r="I3" s="108">
        <v>2025</v>
      </c>
      <c r="K3" s="108">
        <v>2024</v>
      </c>
      <c r="L3" s="108">
        <v>2025</v>
      </c>
      <c r="N3" s="108">
        <v>2024</v>
      </c>
      <c r="O3" s="108">
        <v>2025</v>
      </c>
      <c r="Q3" s="144" t="s">
        <v>3163</v>
      </c>
    </row>
    <row r="4" spans="2:17" x14ac:dyDescent="0.25">
      <c r="D4" s="107" t="s">
        <v>3155</v>
      </c>
    </row>
    <row r="5" spans="2:17" x14ac:dyDescent="0.25">
      <c r="B5" s="91">
        <v>1</v>
      </c>
      <c r="D5" s="91" t="str">
        <f>+INDEX('24-25 Plant Additions (RunRate)'!$C$10:$C$245,MATCH($B5,'24-25 Plant Additions (RunRate)'!$R$10:$R$245,0))</f>
        <v>FP-322677</v>
      </c>
      <c r="F5" s="91" t="str">
        <f>+INDEX('24-25 Plant Additions (RunRate)'!$D$10:$D$245,MATCH($B5,'24-25 Plant Additions (RunRate)'!$R$10:$R$245,0))</f>
        <v>Deschutes Landfill-Design and Const</v>
      </c>
      <c r="H5" s="92">
        <f>+INDEX('24-25 Plant Additions (RunRate)'!$G$10:$G$245,MATCH($B5,'24-25 Plant Additions (RunRate)'!$R$10:$R$245,0))</f>
        <v>0</v>
      </c>
      <c r="I5" s="92">
        <f>+INDEX('24-25 Plant Additions (RunRate)'!$J$10:$J$245,MATCH($B5,'24-25 Plant Additions (RunRate)'!$R$10:$R$245,0))</f>
        <v>17454194.260000002</v>
      </c>
      <c r="K5" s="126">
        <v>0</v>
      </c>
      <c r="L5" s="126">
        <v>0</v>
      </c>
      <c r="N5" s="92">
        <f>+K5-H5</f>
        <v>0</v>
      </c>
      <c r="O5" s="92">
        <f>+L5-I5</f>
        <v>-17454194.260000002</v>
      </c>
      <c r="Q5" s="124" t="s">
        <v>1832</v>
      </c>
    </row>
    <row r="6" spans="2:17" x14ac:dyDescent="0.25">
      <c r="B6" s="91">
        <v>2</v>
      </c>
      <c r="D6" s="91" t="str">
        <f>+INDEX('24-25 Plant Additions (RunRate)'!$C$10:$C$245,MATCH($B6,'24-25 Plant Additions (RunRate)'!$R$10:$R$245,0))</f>
        <v>FP-323431</v>
      </c>
      <c r="F6" s="91" t="str">
        <f>+INDEX('24-25 Plant Additions (RunRate)'!$D$10:$D$245,MATCH($B6,'24-25 Plant Additions (RunRate)'!$R$10:$R$245,0))</f>
        <v>GR L'view -2" HP MN, Divert INC RNG</v>
      </c>
      <c r="H6" s="92">
        <f>+INDEX('24-25 Plant Additions (RunRate)'!$G$10:$G$245,MATCH($B6,'24-25 Plant Additions (RunRate)'!$R$10:$R$245,0))</f>
        <v>237521.69</v>
      </c>
      <c r="I6" s="92">
        <f>+INDEX('24-25 Plant Additions (RunRate)'!$J$10:$J$245,MATCH($B6,'24-25 Plant Additions (RunRate)'!$R$10:$R$245,0))</f>
        <v>0</v>
      </c>
      <c r="K6" s="126">
        <v>0</v>
      </c>
      <c r="L6" s="126">
        <v>0</v>
      </c>
      <c r="N6" s="92">
        <f t="shared" ref="N6:O19" si="0">+K6-H6</f>
        <v>-237521.69</v>
      </c>
      <c r="O6" s="92">
        <f t="shared" si="0"/>
        <v>0</v>
      </c>
      <c r="Q6" s="124" t="s">
        <v>1832</v>
      </c>
    </row>
    <row r="7" spans="2:17" x14ac:dyDescent="0.25">
      <c r="B7" s="91">
        <v>3</v>
      </c>
      <c r="D7" s="91" t="str">
        <f>+INDEX('24-25 Plant Additions (RunRate)'!$C$10:$C$245,MATCH($B7,'24-25 Plant Additions (RunRate)'!$R$10:$R$245,0))</f>
        <v>FP-323432</v>
      </c>
      <c r="F7" s="91" t="str">
        <f>+INDEX('24-25 Plant Additions (RunRate)'!$D$10:$D$245,MATCH($B7,'24-25 Plant Additions (RunRate)'!$R$10:$R$245,0))</f>
        <v>INST RNG RS, DIVERT INC, Longview</v>
      </c>
      <c r="H7" s="92">
        <f>+INDEX('24-25 Plant Additions (RunRate)'!$G$10:$G$245,MATCH($B7,'24-25 Plant Additions (RunRate)'!$R$10:$R$245,0))</f>
        <v>582324.92000000004</v>
      </c>
      <c r="I7" s="92">
        <f>+INDEX('24-25 Plant Additions (RunRate)'!$J$10:$J$245,MATCH($B7,'24-25 Plant Additions (RunRate)'!$R$10:$R$245,0))</f>
        <v>0</v>
      </c>
      <c r="K7" s="126">
        <v>0</v>
      </c>
      <c r="L7" s="126">
        <v>0</v>
      </c>
      <c r="N7" s="92">
        <f t="shared" si="0"/>
        <v>-582324.92000000004</v>
      </c>
      <c r="O7" s="92">
        <f t="shared" si="0"/>
        <v>0</v>
      </c>
      <c r="Q7" s="124" t="s">
        <v>1832</v>
      </c>
    </row>
    <row r="8" spans="2:17" x14ac:dyDescent="0.25">
      <c r="B8" s="91">
        <v>4</v>
      </c>
      <c r="D8" s="91" t="str">
        <f>+INDEX('24-25 Plant Additions (RunRate)'!$C$10:$C$245,MATCH($B8,'24-25 Plant Additions (RunRate)'!$R$10:$R$245,0))</f>
        <v>FP-323434</v>
      </c>
      <c r="F8" s="91" t="str">
        <f>+INDEX('24-25 Plant Additions (RunRate)'!$D$10:$D$245,MATCH($B8,'24-25 Plant Additions (RunRate)'!$R$10:$R$245,0))</f>
        <v>INST RNG ODRIZR, DIVERT INC, L'VIEW</v>
      </c>
      <c r="H8" s="92">
        <f>+INDEX('24-25 Plant Additions (RunRate)'!$G$10:$G$245,MATCH($B8,'24-25 Plant Additions (RunRate)'!$R$10:$R$245,0))</f>
        <v>1181773.33</v>
      </c>
      <c r="I8" s="92">
        <f>+INDEX('24-25 Plant Additions (RunRate)'!$J$10:$J$245,MATCH($B8,'24-25 Plant Additions (RunRate)'!$R$10:$R$245,0))</f>
        <v>0</v>
      </c>
      <c r="K8" s="126">
        <v>0</v>
      </c>
      <c r="L8" s="126">
        <v>0</v>
      </c>
      <c r="N8" s="92">
        <f t="shared" si="0"/>
        <v>-1181773.33</v>
      </c>
      <c r="O8" s="92">
        <f t="shared" si="0"/>
        <v>0</v>
      </c>
      <c r="Q8" s="124" t="s">
        <v>1832</v>
      </c>
    </row>
    <row r="9" spans="2:17" x14ac:dyDescent="0.25">
      <c r="B9" s="91">
        <v>5</v>
      </c>
      <c r="D9" s="91" t="str">
        <f>+INDEX('24-25 Plant Additions (RunRate)'!$C$10:$C$245,MATCH($B9,'24-25 Plant Additions (RunRate)'!$R$10:$R$245,0))</f>
        <v>FP-323435</v>
      </c>
      <c r="F9" s="91" t="str">
        <f>+INDEX('24-25 Plant Additions (RunRate)'!$D$10:$D$245,MATCH($B9,'24-25 Plant Additions (RunRate)'!$R$10:$R$245,0))</f>
        <v>INST RNG MTR SET, DIVERT INC, LVIEW</v>
      </c>
      <c r="H9" s="92">
        <f>+INDEX('24-25 Plant Additions (RunRate)'!$G$10:$G$245,MATCH($B9,'24-25 Plant Additions (RunRate)'!$R$10:$R$245,0))</f>
        <v>97718.88</v>
      </c>
      <c r="I9" s="92">
        <f>+INDEX('24-25 Plant Additions (RunRate)'!$J$10:$J$245,MATCH($B9,'24-25 Plant Additions (RunRate)'!$R$10:$R$245,0))</f>
        <v>0</v>
      </c>
      <c r="K9" s="126">
        <v>0</v>
      </c>
      <c r="L9" s="126">
        <v>0</v>
      </c>
      <c r="N9" s="92">
        <f t="shared" si="0"/>
        <v>-97718.88</v>
      </c>
      <c r="O9" s="92">
        <f t="shared" si="0"/>
        <v>0</v>
      </c>
      <c r="Q9" s="124" t="s">
        <v>1832</v>
      </c>
    </row>
    <row r="10" spans="2:17" x14ac:dyDescent="0.25">
      <c r="B10" s="91">
        <v>6</v>
      </c>
      <c r="D10" s="91" t="str">
        <f>+INDEX('24-25 Plant Additions (RunRate)'!$C$10:$C$245,MATCH($B10,'24-25 Plant Additions (RunRate)'!$R$10:$R$245,0))</f>
        <v>FP-323443</v>
      </c>
      <c r="F10" s="91" t="str">
        <f>+INDEX('24-25 Plant Additions (RunRate)'!$D$10:$D$245,MATCH($B10,'24-25 Plant Additions (RunRate)'!$R$10:$R$245,0))</f>
        <v>RNG;O-18 &amp; CHROM, HORN RAPIDS</v>
      </c>
      <c r="H10" s="92">
        <f>+INDEX('24-25 Plant Additions (RunRate)'!$G$10:$G$245,MATCH($B10,'24-25 Plant Additions (RunRate)'!$R$10:$R$245,0))</f>
        <v>1117240.8899999999</v>
      </c>
      <c r="I10" s="92">
        <f>+INDEX('24-25 Plant Additions (RunRate)'!$J$10:$J$245,MATCH($B10,'24-25 Plant Additions (RunRate)'!$R$10:$R$245,0))</f>
        <v>0</v>
      </c>
      <c r="K10" s="126">
        <v>0</v>
      </c>
      <c r="L10" s="126">
        <v>0</v>
      </c>
      <c r="N10" s="92">
        <f t="shared" si="0"/>
        <v>-1117240.8899999999</v>
      </c>
      <c r="O10" s="92">
        <f t="shared" si="0"/>
        <v>0</v>
      </c>
      <c r="Q10" s="124" t="s">
        <v>1832</v>
      </c>
    </row>
    <row r="11" spans="2:17" x14ac:dyDescent="0.25">
      <c r="B11" s="91">
        <v>7</v>
      </c>
      <c r="D11" s="91" t="str">
        <f>+INDEX('24-25 Plant Additions (RunRate)'!$C$10:$C$245,MATCH($B11,'24-25 Plant Additions (RunRate)'!$R$10:$R$245,0))</f>
        <v>FP-323446</v>
      </c>
      <c r="F11" s="91" t="str">
        <f>+INDEX('24-25 Plant Additions (RunRate)'!$D$10:$D$245,MATCH($B11,'24-25 Plant Additions (RunRate)'!$R$10:$R$245,0))</f>
        <v>RNG- Horn Rapids Reg Station R-139</v>
      </c>
      <c r="H11" s="92">
        <f>+INDEX('24-25 Plant Additions (RunRate)'!$G$10:$G$245,MATCH($B11,'24-25 Plant Additions (RunRate)'!$R$10:$R$245,0))</f>
        <v>365957.98</v>
      </c>
      <c r="I11" s="92">
        <f>+INDEX('24-25 Plant Additions (RunRate)'!$J$10:$J$245,MATCH($B11,'24-25 Plant Additions (RunRate)'!$R$10:$R$245,0))</f>
        <v>0</v>
      </c>
      <c r="K11" s="126">
        <v>0</v>
      </c>
      <c r="L11" s="126">
        <v>0</v>
      </c>
      <c r="N11" s="92">
        <f t="shared" si="0"/>
        <v>-365957.98</v>
      </c>
      <c r="O11" s="92">
        <f t="shared" si="0"/>
        <v>0</v>
      </c>
      <c r="Q11" s="124" t="s">
        <v>1832</v>
      </c>
    </row>
    <row r="12" spans="2:17" x14ac:dyDescent="0.25">
      <c r="B12" s="91">
        <v>8</v>
      </c>
      <c r="D12" s="91" t="str">
        <f>+INDEX('24-25 Plant Additions (RunRate)'!$C$10:$C$245,MATCH($B12,'24-25 Plant Additions (RunRate)'!$R$10:$R$245,0))</f>
        <v>FP-323452</v>
      </c>
      <c r="F12" s="91" t="str">
        <f>+INDEX('24-25 Plant Additions (RunRate)'!$D$10:$D$245,MATCH($B12,'24-25 Plant Additions (RunRate)'!$R$10:$R$245,0))</f>
        <v>RNG-Horn Rapids Meter Set</v>
      </c>
      <c r="H12" s="92">
        <f>+INDEX('24-25 Plant Additions (RunRate)'!$G$10:$G$245,MATCH($B12,'24-25 Plant Additions (RunRate)'!$R$10:$R$245,0))</f>
        <v>43012.79</v>
      </c>
      <c r="I12" s="92">
        <f>+INDEX('24-25 Plant Additions (RunRate)'!$J$10:$J$245,MATCH($B12,'24-25 Plant Additions (RunRate)'!$R$10:$R$245,0))</f>
        <v>0</v>
      </c>
      <c r="K12" s="126">
        <v>0</v>
      </c>
      <c r="L12" s="126">
        <v>0</v>
      </c>
      <c r="N12" s="92">
        <f t="shared" si="0"/>
        <v>-43012.79</v>
      </c>
      <c r="O12" s="92">
        <f t="shared" si="0"/>
        <v>0</v>
      </c>
      <c r="Q12" s="124" t="s">
        <v>1832</v>
      </c>
    </row>
    <row r="13" spans="2:17" x14ac:dyDescent="0.25">
      <c r="B13" s="91">
        <v>9</v>
      </c>
      <c r="D13" s="91" t="str">
        <f>+INDEX('24-25 Plant Additions (RunRate)'!$C$10:$C$245,MATCH($B13,'24-25 Plant Additions (RunRate)'!$R$10:$R$245,0))</f>
        <v>FP-323467</v>
      </c>
      <c r="F13" s="91" t="str">
        <f>+INDEX('24-25 Plant Additions (RunRate)'!$D$10:$D$245,MATCH($B13,'24-25 Plant Additions (RunRate)'!$R$10:$R$245,0))</f>
        <v>RNG; LAMB WESTON METER SET RICHLAND</v>
      </c>
      <c r="H13" s="92">
        <f>+INDEX('24-25 Plant Additions (RunRate)'!$G$10:$G$245,MATCH($B13,'24-25 Plant Additions (RunRate)'!$R$10:$R$245,0))</f>
        <v>56595.090000000004</v>
      </c>
      <c r="I13" s="92">
        <f>+INDEX('24-25 Plant Additions (RunRate)'!$J$10:$J$245,MATCH($B13,'24-25 Plant Additions (RunRate)'!$R$10:$R$245,0))</f>
        <v>0</v>
      </c>
      <c r="K13" s="126">
        <v>0</v>
      </c>
      <c r="L13" s="126">
        <v>0</v>
      </c>
      <c r="N13" s="92">
        <f t="shared" si="0"/>
        <v>-56595.090000000004</v>
      </c>
      <c r="O13" s="92">
        <f t="shared" si="0"/>
        <v>0</v>
      </c>
      <c r="Q13" s="124" t="s">
        <v>1832</v>
      </c>
    </row>
    <row r="14" spans="2:17" x14ac:dyDescent="0.25">
      <c r="B14" s="91">
        <v>10</v>
      </c>
      <c r="D14" s="91" t="str">
        <f>+INDEX('24-25 Plant Additions (RunRate)'!$C$10:$C$245,MATCH($B14,'24-25 Plant Additions (RunRate)'!$R$10:$R$245,0))</f>
        <v>FP-323469</v>
      </c>
      <c r="F14" s="91" t="str">
        <f>+INDEX('24-25 Plant Additions (RunRate)'!$D$10:$D$245,MATCH($B14,'24-25 Plant Additions (RunRate)'!$R$10:$R$245,0))</f>
        <v>RNG; 0-19 &amp; CHROM, LAMB WESTON RICH</v>
      </c>
      <c r="H14" s="92">
        <f>+INDEX('24-25 Plant Additions (RunRate)'!$G$10:$G$245,MATCH($B14,'24-25 Plant Additions (RunRate)'!$R$10:$R$245,0))</f>
        <v>1117315.6200000001</v>
      </c>
      <c r="I14" s="92">
        <f>+INDEX('24-25 Plant Additions (RunRate)'!$J$10:$J$245,MATCH($B14,'24-25 Plant Additions (RunRate)'!$R$10:$R$245,0))</f>
        <v>0</v>
      </c>
      <c r="K14" s="126">
        <v>0</v>
      </c>
      <c r="L14" s="126">
        <v>0</v>
      </c>
      <c r="N14" s="92">
        <f t="shared" si="0"/>
        <v>-1117315.6200000001</v>
      </c>
      <c r="O14" s="92">
        <f t="shared" si="0"/>
        <v>0</v>
      </c>
      <c r="Q14" s="124" t="s">
        <v>1832</v>
      </c>
    </row>
    <row r="15" spans="2:17" x14ac:dyDescent="0.25">
      <c r="B15" s="91">
        <v>11</v>
      </c>
      <c r="D15" s="91" t="str">
        <f>+INDEX('24-25 Plant Additions (RunRate)'!$C$10:$C$245,MATCH($B15,'24-25 Plant Additions (RunRate)'!$R$10:$R$245,0))</f>
        <v>FP-323472</v>
      </c>
      <c r="F15" s="91" t="str">
        <f>+INDEX('24-25 Plant Additions (RunRate)'!$D$10:$D$245,MATCH($B15,'24-25 Plant Additions (RunRate)'!$R$10:$R$245,0))</f>
        <v>RNG; LAMB WESTON RICHLAND R-141</v>
      </c>
      <c r="H15" s="92">
        <f>+INDEX('24-25 Plant Additions (RunRate)'!$G$10:$G$245,MATCH($B15,'24-25 Plant Additions (RunRate)'!$R$10:$R$245,0))</f>
        <v>540060.30000000005</v>
      </c>
      <c r="I15" s="92">
        <f>+INDEX('24-25 Plant Additions (RunRate)'!$J$10:$J$245,MATCH($B15,'24-25 Plant Additions (RunRate)'!$R$10:$R$245,0))</f>
        <v>0</v>
      </c>
      <c r="K15" s="126">
        <v>0</v>
      </c>
      <c r="L15" s="126">
        <v>0</v>
      </c>
      <c r="N15" s="92">
        <f t="shared" si="0"/>
        <v>-540060.30000000005</v>
      </c>
      <c r="O15" s="92">
        <f t="shared" si="0"/>
        <v>0</v>
      </c>
      <c r="Q15" s="124" t="s">
        <v>1832</v>
      </c>
    </row>
    <row r="16" spans="2:17" x14ac:dyDescent="0.25">
      <c r="B16" s="91">
        <v>12</v>
      </c>
      <c r="D16" s="91" t="str">
        <f>+INDEX('24-25 Plant Additions (RunRate)'!$C$10:$C$245,MATCH($B16,'24-25 Plant Additions (RunRate)'!$R$10:$R$245,0))</f>
        <v>FP-323775</v>
      </c>
      <c r="F16" s="91" t="str">
        <f>+INDEX('24-25 Plant Additions (RunRate)'!$D$10:$D$245,MATCH($B16,'24-25 Plant Additions (RunRate)'!$R$10:$R$245,0))</f>
        <v>RNG-METER-PASCO-PWRF</v>
      </c>
      <c r="H16" s="92">
        <f>+INDEX('24-25 Plant Additions (RunRate)'!$G$10:$G$245,MATCH($B16,'24-25 Plant Additions (RunRate)'!$R$10:$R$245,0))</f>
        <v>200050.77</v>
      </c>
      <c r="I16" s="92">
        <f>+INDEX('24-25 Plant Additions (RunRate)'!$J$10:$J$245,MATCH($B16,'24-25 Plant Additions (RunRate)'!$R$10:$R$245,0))</f>
        <v>0</v>
      </c>
      <c r="K16" s="126">
        <v>0</v>
      </c>
      <c r="L16" s="126">
        <v>0</v>
      </c>
      <c r="N16" s="92">
        <f t="shared" si="0"/>
        <v>-200050.77</v>
      </c>
      <c r="O16" s="92">
        <f t="shared" si="0"/>
        <v>0</v>
      </c>
      <c r="Q16" s="124" t="s">
        <v>1832</v>
      </c>
    </row>
    <row r="17" spans="2:17" x14ac:dyDescent="0.25">
      <c r="B17" s="91">
        <v>13</v>
      </c>
      <c r="D17" s="91" t="str">
        <f>+INDEX('24-25 Plant Additions (RunRate)'!$C$10:$C$245,MATCH($B17,'24-25 Plant Additions (RunRate)'!$R$10:$R$245,0))</f>
        <v>FP-323824</v>
      </c>
      <c r="F17" s="91" t="str">
        <f>+INDEX('24-25 Plant Additions (RunRate)'!$D$10:$D$245,MATCH($B17,'24-25 Plant Additions (RunRate)'!$R$10:$R$245,0))</f>
        <v>RNG-2.5-mi 4" HP-PASCO-PWRF</v>
      </c>
      <c r="H17" s="92">
        <f>+INDEX('24-25 Plant Additions (RunRate)'!$G$10:$G$245,MATCH($B17,'24-25 Plant Additions (RunRate)'!$R$10:$R$245,0))</f>
        <v>1934355.9500000002</v>
      </c>
      <c r="I17" s="92">
        <f>+INDEX('24-25 Plant Additions (RunRate)'!$J$10:$J$245,MATCH($B17,'24-25 Plant Additions (RunRate)'!$R$10:$R$245,0))</f>
        <v>0</v>
      </c>
      <c r="K17" s="126">
        <v>0</v>
      </c>
      <c r="L17" s="126">
        <v>0</v>
      </c>
      <c r="N17" s="92">
        <f t="shared" si="0"/>
        <v>-1934355.9500000002</v>
      </c>
      <c r="O17" s="92">
        <f t="shared" si="0"/>
        <v>0</v>
      </c>
      <c r="Q17" s="124" t="s">
        <v>1832</v>
      </c>
    </row>
    <row r="18" spans="2:17" x14ac:dyDescent="0.25">
      <c r="B18" s="91">
        <v>14</v>
      </c>
      <c r="D18" s="91" t="str">
        <f>+INDEX('24-25 Plant Additions (RunRate)'!$C$10:$C$245,MATCH($B18,'24-25 Plant Additions (RunRate)'!$R$10:$R$245,0))</f>
        <v>FP-323840</v>
      </c>
      <c r="F18" s="91" t="str">
        <f>+INDEX('24-25 Plant Additions (RunRate)'!$D$10:$D$245,MATCH($B18,'24-25 Plant Additions (RunRate)'!$R$10:$R$245,0))</f>
        <v>Pasco PWRF RNG Chro, Odor, GQ</v>
      </c>
      <c r="H18" s="92">
        <f>+INDEX('24-25 Plant Additions (RunRate)'!$G$10:$G$245,MATCH($B18,'24-25 Plant Additions (RunRate)'!$R$10:$R$245,0))</f>
        <v>0</v>
      </c>
      <c r="I18" s="92">
        <f>+INDEX('24-25 Plant Additions (RunRate)'!$J$10:$J$245,MATCH($B18,'24-25 Plant Additions (RunRate)'!$R$10:$R$245,0))</f>
        <v>886934.01</v>
      </c>
      <c r="K18" s="126">
        <v>0</v>
      </c>
      <c r="L18" s="126">
        <v>0</v>
      </c>
      <c r="N18" s="92">
        <f t="shared" si="0"/>
        <v>0</v>
      </c>
      <c r="O18" s="92">
        <f t="shared" si="0"/>
        <v>-886934.01</v>
      </c>
      <c r="Q18" s="124" t="s">
        <v>1832</v>
      </c>
    </row>
    <row r="19" spans="2:17" x14ac:dyDescent="0.25">
      <c r="B19" s="91">
        <v>15</v>
      </c>
      <c r="D19" s="91" t="str">
        <f>+INDEX('24-25 Plant Additions (RunRate)'!$C$10:$C$245,MATCH($B19,'24-25 Plant Additions (RunRate)'!$R$10:$R$245,0))</f>
        <v>FP-323841</v>
      </c>
      <c r="F19" s="91" t="str">
        <f>+INDEX('24-25 Plant Additions (RunRate)'!$D$10:$D$245,MATCH($B19,'24-25 Plant Additions (RunRate)'!$R$10:$R$245,0))</f>
        <v>Pasco PWRF Regs and Relief</v>
      </c>
      <c r="H19" s="92">
        <f>+INDEX('24-25 Plant Additions (RunRate)'!$G$10:$G$245,MATCH($B19,'24-25 Plant Additions (RunRate)'!$R$10:$R$245,0))</f>
        <v>789230.02</v>
      </c>
      <c r="I19" s="92">
        <f>+INDEX('24-25 Plant Additions (RunRate)'!$J$10:$J$245,MATCH($B19,'24-25 Plant Additions (RunRate)'!$R$10:$R$245,0))</f>
        <v>0</v>
      </c>
      <c r="K19" s="126">
        <v>0</v>
      </c>
      <c r="L19" s="126">
        <v>0</v>
      </c>
      <c r="N19" s="92">
        <f t="shared" si="0"/>
        <v>-789230.02</v>
      </c>
      <c r="O19" s="92">
        <f t="shared" si="0"/>
        <v>0</v>
      </c>
      <c r="Q19" s="124" t="s">
        <v>1832</v>
      </c>
    </row>
    <row r="20" spans="2:17" x14ac:dyDescent="0.25">
      <c r="Q20" s="124"/>
    </row>
    <row r="21" spans="2:17" x14ac:dyDescent="0.25">
      <c r="F21" s="100" t="s">
        <v>3157</v>
      </c>
      <c r="G21" s="100"/>
      <c r="H21" s="125">
        <f>+SUBTOTAL(9,H5:H19)</f>
        <v>8263158.2299999986</v>
      </c>
      <c r="I21" s="125">
        <f>+SUBTOTAL(9,I5:I19)</f>
        <v>18341128.270000003</v>
      </c>
      <c r="J21" s="100"/>
      <c r="K21" s="125">
        <f>+SUBTOTAL(9,K5:K19)</f>
        <v>0</v>
      </c>
      <c r="L21" s="125">
        <f>+SUBTOTAL(9,L5:L19)</f>
        <v>0</v>
      </c>
      <c r="M21" s="100"/>
      <c r="N21" s="125">
        <f>+SUBTOTAL(9,N5:N19)</f>
        <v>-8263158.2299999986</v>
      </c>
      <c r="O21" s="125">
        <f>+SUBTOTAL(9,O5:O19)</f>
        <v>-18341128.270000003</v>
      </c>
      <c r="Q21" s="124"/>
    </row>
    <row r="22" spans="2:17" x14ac:dyDescent="0.25">
      <c r="Q22" s="124"/>
    </row>
    <row r="23" spans="2:17" x14ac:dyDescent="0.25">
      <c r="D23" s="107" t="s">
        <v>3159</v>
      </c>
      <c r="Q23" s="124"/>
    </row>
    <row r="24" spans="2:17" x14ac:dyDescent="0.25">
      <c r="D24" s="91" t="str">
        <f>+'Discrete Project Review'!D6</f>
        <v>FP-316019</v>
      </c>
      <c r="F24" s="91" t="str">
        <f>+'Discrete Project Review'!E6</f>
        <v>UG-GIS ESRI System Upgrade CNGC</v>
      </c>
      <c r="H24" s="92">
        <f>+'Discrete Project Review'!G6</f>
        <v>0</v>
      </c>
      <c r="I24" s="92">
        <f>+'Discrete Project Review'!J6</f>
        <v>2616181.56</v>
      </c>
      <c r="K24" s="92">
        <f>+'Discrete Project Review'!R6</f>
        <v>0</v>
      </c>
      <c r="L24" s="92">
        <f>+'Discrete Project Review'!S6</f>
        <v>2616181.56</v>
      </c>
      <c r="N24" s="92">
        <f t="shared" ref="N24" si="1">+K24-H24</f>
        <v>0</v>
      </c>
      <c r="O24" s="92">
        <f t="shared" ref="O24" si="2">+L24-I24</f>
        <v>0</v>
      </c>
      <c r="Q24" s="124" t="s">
        <v>2130</v>
      </c>
    </row>
    <row r="25" spans="2:17" x14ac:dyDescent="0.25">
      <c r="D25" s="91" t="str">
        <f>+'Discrete Project Review'!D7</f>
        <v>FP-320034</v>
      </c>
      <c r="F25" s="91" t="str">
        <f>+'Discrete Project Review'!E7</f>
        <v>RF; S. KENN GATE-WILLIAMS</v>
      </c>
      <c r="H25" s="92">
        <f>+'Discrete Project Review'!G7</f>
        <v>3016751.45</v>
      </c>
      <c r="I25" s="92">
        <f>+'Discrete Project Review'!J7</f>
        <v>0</v>
      </c>
      <c r="K25" s="92">
        <f>+'Discrete Project Review'!R7</f>
        <v>3016751.45</v>
      </c>
      <c r="L25" s="92">
        <f>+'Discrete Project Review'!S7</f>
        <v>0</v>
      </c>
      <c r="N25" s="92">
        <f t="shared" ref="N25:N38" si="3">+K25-H25</f>
        <v>0</v>
      </c>
      <c r="O25" s="92">
        <f t="shared" ref="O25:O38" si="4">+L25-I25</f>
        <v>0</v>
      </c>
      <c r="Q25" s="124" t="s">
        <v>2130</v>
      </c>
    </row>
    <row r="26" spans="2:17" x14ac:dyDescent="0.25">
      <c r="D26" s="91" t="str">
        <f>+'Discrete Project Review'!D8</f>
        <v>FP-320155</v>
      </c>
      <c r="F26" s="91" t="str">
        <f>+'Discrete Project Review'!E8</f>
        <v>RF-RICHLAND Y TBS-WILLIAMS</v>
      </c>
      <c r="H26" s="92">
        <f>+'Discrete Project Review'!G8</f>
        <v>0</v>
      </c>
      <c r="I26" s="92">
        <f>+'Discrete Project Review'!J8</f>
        <v>5054117.12</v>
      </c>
      <c r="K26" s="92">
        <f>+'Discrete Project Review'!R8</f>
        <v>0</v>
      </c>
      <c r="L26" s="92">
        <f>+'Discrete Project Review'!S8</f>
        <v>0</v>
      </c>
      <c r="N26" s="92">
        <f t="shared" si="3"/>
        <v>0</v>
      </c>
      <c r="O26" s="92">
        <f t="shared" si="4"/>
        <v>-5054117.12</v>
      </c>
      <c r="Q26" s="124" t="s">
        <v>2130</v>
      </c>
    </row>
    <row r="27" spans="2:17" x14ac:dyDescent="0.25">
      <c r="D27" s="91" t="str">
        <f>+'Discrete Project Review'!D9</f>
        <v>FP-302595</v>
      </c>
      <c r="F27" s="91" t="str">
        <f>+'Discrete Project Review'!E9</f>
        <v>KITSAP PH V REINFORCEMENT</v>
      </c>
      <c r="H27" s="92">
        <f>+'Discrete Project Review'!G9</f>
        <v>0</v>
      </c>
      <c r="I27" s="92">
        <f>+'Discrete Project Review'!J9</f>
        <v>5827349.1699999999</v>
      </c>
      <c r="K27" s="92">
        <f>+'Discrete Project Review'!R9</f>
        <v>0</v>
      </c>
      <c r="L27" s="92">
        <f>+'Discrete Project Review'!S9</f>
        <v>0</v>
      </c>
      <c r="N27" s="92">
        <f t="shared" si="3"/>
        <v>0</v>
      </c>
      <c r="O27" s="92">
        <f t="shared" si="4"/>
        <v>-5827349.1699999999</v>
      </c>
      <c r="Q27" s="124" t="s">
        <v>2130</v>
      </c>
    </row>
    <row r="28" spans="2:17" x14ac:dyDescent="0.25">
      <c r="D28" s="91" t="str">
        <f>+'Discrete Project Review'!D10</f>
        <v>FP-316018</v>
      </c>
      <c r="F28" s="91" t="str">
        <f>+'Discrete Project Review'!E10</f>
        <v>C/M RPL; 2/4" HP; WHEELER; 7,500'</v>
      </c>
      <c r="H28" s="92">
        <f>+'Discrete Project Review'!G10</f>
        <v>2430742.7749890001</v>
      </c>
      <c r="I28" s="92">
        <f>+'Discrete Project Review'!J10</f>
        <v>0</v>
      </c>
      <c r="K28" s="92">
        <f>+'Discrete Project Review'!R10</f>
        <v>2430742.7749890001</v>
      </c>
      <c r="L28" s="92">
        <f>+'Discrete Project Review'!S10</f>
        <v>0</v>
      </c>
      <c r="N28" s="92">
        <f t="shared" si="3"/>
        <v>0</v>
      </c>
      <c r="O28" s="92">
        <f t="shared" si="4"/>
        <v>0</v>
      </c>
      <c r="Q28" s="124" t="s">
        <v>2130</v>
      </c>
    </row>
    <row r="29" spans="2:17" x14ac:dyDescent="0.25">
      <c r="D29" s="91" t="str">
        <f>+'Discrete Project Review'!D11</f>
        <v>FP-316041</v>
      </c>
      <c r="F29" s="91" t="str">
        <f>+'Discrete Project Review'!E11</f>
        <v>C/M RPL; 4" HP; MONTESANO; 1,645'</v>
      </c>
      <c r="H29" s="92">
        <f>+'Discrete Project Review'!G11</f>
        <v>0</v>
      </c>
      <c r="I29" s="92">
        <f>+'Discrete Project Review'!J11</f>
        <v>1191031.1399999999</v>
      </c>
      <c r="K29" s="92">
        <f>+'Discrete Project Review'!R11</f>
        <v>0</v>
      </c>
      <c r="L29" s="92">
        <f>+'Discrete Project Review'!S11</f>
        <v>0</v>
      </c>
      <c r="N29" s="92">
        <f t="shared" si="3"/>
        <v>0</v>
      </c>
      <c r="O29" s="92">
        <f t="shared" si="4"/>
        <v>-1191031.1399999999</v>
      </c>
      <c r="Q29" s="124" t="s">
        <v>2130</v>
      </c>
    </row>
    <row r="30" spans="2:17" x14ac:dyDescent="0.25">
      <c r="D30" s="91" t="str">
        <f>+'Discrete Project Review'!D12</f>
        <v>FP-316046</v>
      </c>
      <c r="F30" s="91" t="str">
        <f>+'Discrete Project Review'!E12</f>
        <v>C/M RPL; 8" HP; YAKIMA; PH1</v>
      </c>
      <c r="H30" s="92">
        <f>+'Discrete Project Review'!G12</f>
        <v>3037182.6</v>
      </c>
      <c r="I30" s="92">
        <f>+'Discrete Project Review'!J12</f>
        <v>0</v>
      </c>
      <c r="K30" s="92">
        <f>+'Discrete Project Review'!R12</f>
        <v>3037182.6</v>
      </c>
      <c r="L30" s="92">
        <f>+'Discrete Project Review'!S12</f>
        <v>0</v>
      </c>
      <c r="N30" s="92">
        <f t="shared" si="3"/>
        <v>0</v>
      </c>
      <c r="O30" s="92">
        <f t="shared" si="4"/>
        <v>0</v>
      </c>
      <c r="Q30" s="124" t="s">
        <v>2130</v>
      </c>
    </row>
    <row r="31" spans="2:17" x14ac:dyDescent="0.25">
      <c r="D31" s="91" t="str">
        <f>+'Discrete Project Review'!D13</f>
        <v>FP-318656</v>
      </c>
      <c r="F31" s="91" t="str">
        <f>+'Discrete Project Review'!E13</f>
        <v>RF-OAKH-4"PE-2.1MI</v>
      </c>
      <c r="H31" s="92">
        <f>+'Discrete Project Review'!G13</f>
        <v>1403134.75</v>
      </c>
      <c r="I31" s="92">
        <f>+'Discrete Project Review'!J13</f>
        <v>0</v>
      </c>
      <c r="K31" s="92">
        <f>+'Discrete Project Review'!R13</f>
        <v>0</v>
      </c>
      <c r="L31" s="92">
        <f>+'Discrete Project Review'!S13</f>
        <v>1403134.75</v>
      </c>
      <c r="N31" s="92">
        <f t="shared" si="3"/>
        <v>-1403134.75</v>
      </c>
      <c r="O31" s="92">
        <f t="shared" si="4"/>
        <v>1403134.75</v>
      </c>
      <c r="Q31" s="124" t="s">
        <v>2130</v>
      </c>
    </row>
    <row r="32" spans="2:17" x14ac:dyDescent="0.25">
      <c r="D32" s="91" t="str">
        <f>+'Discrete Project Review'!D14</f>
        <v>FP-319057</v>
      </c>
      <c r="F32" s="91" t="str">
        <f>+'Discrete Project Review'!E14</f>
        <v>RF-S. KENN TBS-CNGC</v>
      </c>
      <c r="H32" s="92">
        <f>+'Discrete Project Review'!G14</f>
        <v>1901518.06</v>
      </c>
      <c r="I32" s="92">
        <f>+'Discrete Project Review'!J14</f>
        <v>0</v>
      </c>
      <c r="K32" s="92">
        <f>+'Discrete Project Review'!R14</f>
        <v>1901518.06</v>
      </c>
      <c r="L32" s="92">
        <f>+'Discrete Project Review'!S14</f>
        <v>0</v>
      </c>
      <c r="N32" s="92">
        <f t="shared" si="3"/>
        <v>0</v>
      </c>
      <c r="O32" s="92">
        <f t="shared" si="4"/>
        <v>0</v>
      </c>
      <c r="Q32" s="124" t="s">
        <v>2130</v>
      </c>
    </row>
    <row r="33" spans="4:17" x14ac:dyDescent="0.25">
      <c r="D33" s="91" t="str">
        <f>+'Discrete Project Review'!D15</f>
        <v>FP-319061</v>
      </c>
      <c r="F33" s="91" t="str">
        <f>+'Discrete Project Review'!E15</f>
        <v>RF-8" PE-KENN-2,500'</v>
      </c>
      <c r="H33" s="92">
        <f>+'Discrete Project Review'!G15</f>
        <v>2258569</v>
      </c>
      <c r="I33" s="92">
        <f>+'Discrete Project Review'!J15</f>
        <v>0</v>
      </c>
      <c r="K33" s="92">
        <f>+'Discrete Project Review'!R15</f>
        <v>0</v>
      </c>
      <c r="L33" s="92">
        <f>+'Discrete Project Review'!S15</f>
        <v>2258569</v>
      </c>
      <c r="N33" s="92">
        <f t="shared" si="3"/>
        <v>-2258569</v>
      </c>
      <c r="O33" s="92">
        <f t="shared" si="4"/>
        <v>2258569</v>
      </c>
      <c r="Q33" s="124" t="s">
        <v>2130</v>
      </c>
    </row>
    <row r="34" spans="4:17" x14ac:dyDescent="0.25">
      <c r="D34" s="91" t="str">
        <f>+'Discrete Project Review'!D16</f>
        <v>FP-319992</v>
      </c>
      <c r="F34" s="91" t="str">
        <f>+'Discrete Project Review'!E16</f>
        <v>MAOP RPL; 8" HP; BREMERTON; 2,863'</v>
      </c>
      <c r="H34" s="92">
        <f>+'Discrete Project Review'!G16</f>
        <v>0</v>
      </c>
      <c r="I34" s="92">
        <f>+'Discrete Project Review'!J16</f>
        <v>1796668.1126259998</v>
      </c>
      <c r="K34" s="92">
        <f>+'Discrete Project Review'!R16</f>
        <v>0</v>
      </c>
      <c r="L34" s="92">
        <f>+'Discrete Project Review'!S16</f>
        <v>1796668.1126259998</v>
      </c>
      <c r="N34" s="92">
        <f t="shared" si="3"/>
        <v>0</v>
      </c>
      <c r="O34" s="92">
        <f t="shared" si="4"/>
        <v>0</v>
      </c>
      <c r="Q34" s="124" t="s">
        <v>2130</v>
      </c>
    </row>
    <row r="35" spans="4:17" x14ac:dyDescent="0.25">
      <c r="D35" s="91" t="str">
        <f>+'Discrete Project Review'!D17</f>
        <v>FP-320004</v>
      </c>
      <c r="F35" s="91" t="str">
        <f>+'Discrete Project Review'!E17</f>
        <v>C/M RPL; 3" HP; PROSSER; 1,500'</v>
      </c>
      <c r="H35" s="92">
        <f>+'Discrete Project Review'!G17</f>
        <v>1069397.6499999999</v>
      </c>
      <c r="I35" s="92">
        <f>+'Discrete Project Review'!J17</f>
        <v>0</v>
      </c>
      <c r="K35" s="92">
        <f>+'Discrete Project Review'!R17</f>
        <v>0</v>
      </c>
      <c r="L35" s="92">
        <f>+'Discrete Project Review'!S17</f>
        <v>1069397.6499999999</v>
      </c>
      <c r="N35" s="92">
        <f t="shared" si="3"/>
        <v>-1069397.6499999999</v>
      </c>
      <c r="O35" s="92">
        <f t="shared" si="4"/>
        <v>1069397.6499999999</v>
      </c>
      <c r="Q35" s="124" t="s">
        <v>2130</v>
      </c>
    </row>
    <row r="36" spans="4:17" x14ac:dyDescent="0.25">
      <c r="D36" s="91" t="str">
        <f>+'Discrete Project Review'!D18</f>
        <v>FP-320106</v>
      </c>
      <c r="F36" s="91" t="str">
        <f>+'Discrete Project Review'!E18</f>
        <v>GR-BurlingtonSouthFeed-6"PE-DP</v>
      </c>
      <c r="H36" s="92">
        <f>+'Discrete Project Review'!G18</f>
        <v>1829249.22</v>
      </c>
      <c r="I36" s="92">
        <f>+'Discrete Project Review'!J18</f>
        <v>0</v>
      </c>
      <c r="K36" s="92">
        <f>+'Discrete Project Review'!R18</f>
        <v>0</v>
      </c>
      <c r="L36" s="92">
        <f>+'Discrete Project Review'!S18</f>
        <v>1829249.22</v>
      </c>
      <c r="N36" s="92">
        <f t="shared" si="3"/>
        <v>-1829249.22</v>
      </c>
      <c r="O36" s="92">
        <f t="shared" si="4"/>
        <v>1829249.22</v>
      </c>
      <c r="Q36" s="124" t="s">
        <v>2130</v>
      </c>
    </row>
    <row r="37" spans="4:17" x14ac:dyDescent="0.25">
      <c r="D37" s="91" t="str">
        <f>+'Discrete Project Review'!D19</f>
        <v>FP-320144</v>
      </c>
      <c r="F37" s="91" t="str">
        <f>+'Discrete Project Review'!E19</f>
        <v>RF-RICHLAND Y TBS-CNGC</v>
      </c>
      <c r="H37" s="92">
        <f>+'Discrete Project Review'!G19</f>
        <v>0</v>
      </c>
      <c r="I37" s="92">
        <f>+'Discrete Project Review'!J19</f>
        <v>2531049.7000000002</v>
      </c>
      <c r="K37" s="92">
        <f>+'Discrete Project Review'!R19</f>
        <v>0</v>
      </c>
      <c r="L37" s="92">
        <f>+'Discrete Project Review'!S19</f>
        <v>2531049.7000000002</v>
      </c>
      <c r="N37" s="92">
        <f t="shared" si="3"/>
        <v>0</v>
      </c>
      <c r="O37" s="92">
        <f t="shared" si="4"/>
        <v>0</v>
      </c>
      <c r="Q37" s="124" t="s">
        <v>2130</v>
      </c>
    </row>
    <row r="38" spans="4:17" x14ac:dyDescent="0.25">
      <c r="D38" s="91" t="str">
        <f>+'Discrete Project Review'!D20</f>
        <v>FP-320159</v>
      </c>
      <c r="F38" s="91" t="str">
        <f>+'Discrete Project Review'!E20</f>
        <v>RF-RICH 12" HP-3.75 miles-Ph.2</v>
      </c>
      <c r="H38" s="92">
        <f>+'Discrete Project Review'!G20</f>
        <v>0</v>
      </c>
      <c r="I38" s="92">
        <f>+'Discrete Project Review'!J20</f>
        <v>8810449.4399999995</v>
      </c>
      <c r="K38" s="92">
        <f>+'Discrete Project Review'!R20</f>
        <v>0</v>
      </c>
      <c r="L38" s="92">
        <f>+'Discrete Project Review'!S20</f>
        <v>0</v>
      </c>
      <c r="N38" s="92">
        <f t="shared" si="3"/>
        <v>0</v>
      </c>
      <c r="O38" s="92">
        <f t="shared" si="4"/>
        <v>-8810449.4399999995</v>
      </c>
      <c r="Q38" s="124" t="s">
        <v>2130</v>
      </c>
    </row>
    <row r="39" spans="4:17" x14ac:dyDescent="0.25">
      <c r="D39" s="91" t="str">
        <f>+'Discrete Project Review'!D21</f>
        <v>FP-321116</v>
      </c>
      <c r="F39" s="91" t="str">
        <f>+'Discrete Project Review'!E21</f>
        <v>RP; 4" HP, WAPATO, 31,000'</v>
      </c>
      <c r="H39" s="92">
        <f>+'Discrete Project Review'!G21</f>
        <v>16645248.84</v>
      </c>
      <c r="I39" s="92">
        <f>+'Discrete Project Review'!J21</f>
        <v>0</v>
      </c>
      <c r="K39" s="92">
        <f>+'Discrete Project Review'!R21</f>
        <v>16645248.84</v>
      </c>
      <c r="L39" s="92">
        <f>+'Discrete Project Review'!S21</f>
        <v>0</v>
      </c>
      <c r="N39" s="92">
        <f t="shared" ref="N39:N49" si="5">+K39-H39</f>
        <v>0</v>
      </c>
      <c r="O39" s="92">
        <f t="shared" ref="O39:O49" si="6">+L39-I39</f>
        <v>0</v>
      </c>
      <c r="Q39" s="124" t="s">
        <v>2130</v>
      </c>
    </row>
    <row r="40" spans="4:17" x14ac:dyDescent="0.25">
      <c r="D40" s="91" t="str">
        <f>+'Discrete Project Review'!D22</f>
        <v>FP-321468</v>
      </c>
      <c r="F40" s="91" t="str">
        <f>+'Discrete Project Review'!E22</f>
        <v>C/M RPL; 6" HP TOPP-ZILLAH; 2,400'</v>
      </c>
      <c r="H40" s="92">
        <f>+'Discrete Project Review'!G22</f>
        <v>1111422.1399999999</v>
      </c>
      <c r="I40" s="92">
        <f>+'Discrete Project Review'!J22</f>
        <v>0</v>
      </c>
      <c r="K40" s="92">
        <f>+'Discrete Project Review'!R22</f>
        <v>1111422.1399999999</v>
      </c>
      <c r="L40" s="92">
        <f>+'Discrete Project Review'!S22</f>
        <v>0</v>
      </c>
      <c r="N40" s="92">
        <f t="shared" si="5"/>
        <v>0</v>
      </c>
      <c r="O40" s="92">
        <f t="shared" si="6"/>
        <v>0</v>
      </c>
      <c r="Q40" s="124" t="s">
        <v>2130</v>
      </c>
    </row>
    <row r="41" spans="4:17" x14ac:dyDescent="0.25">
      <c r="D41" s="91" t="str">
        <f>+'Discrete Project Review'!D23</f>
        <v>FP-321511</v>
      </c>
      <c r="F41" s="91" t="str">
        <f>+'Discrete Project Review'!E23</f>
        <v>RF-PASCO-6" HP-5-mi</v>
      </c>
      <c r="H41" s="92">
        <f>+'Discrete Project Review'!G23</f>
        <v>0</v>
      </c>
      <c r="I41" s="92">
        <f>+'Discrete Project Review'!J23</f>
        <v>5365866.16</v>
      </c>
      <c r="K41" s="92">
        <f>+'Discrete Project Review'!R23</f>
        <v>0</v>
      </c>
      <c r="L41" s="92">
        <f>+'Discrete Project Review'!S23</f>
        <v>0</v>
      </c>
      <c r="N41" s="92">
        <f t="shared" si="5"/>
        <v>0</v>
      </c>
      <c r="O41" s="92">
        <f t="shared" si="6"/>
        <v>-5365866.16</v>
      </c>
      <c r="Q41" s="124" t="s">
        <v>2130</v>
      </c>
    </row>
    <row r="42" spans="4:17" x14ac:dyDescent="0.25">
      <c r="D42" s="91" t="str">
        <f>+'Discrete Project Review'!D24</f>
        <v>FP-321879</v>
      </c>
      <c r="F42" s="91" t="str">
        <f>+'Discrete Project Review'!E24</f>
        <v>RF-8" HP-ABER 1.7mi-WISHKAH RD</v>
      </c>
      <c r="H42" s="92">
        <f>+'Discrete Project Review'!G24</f>
        <v>3973423.27</v>
      </c>
      <c r="I42" s="92">
        <f>+'Discrete Project Review'!J24</f>
        <v>0</v>
      </c>
      <c r="K42" s="92">
        <f>+'Discrete Project Review'!R24</f>
        <v>0</v>
      </c>
      <c r="L42" s="92">
        <f>+'Discrete Project Review'!S24</f>
        <v>0</v>
      </c>
      <c r="N42" s="92">
        <f t="shared" si="5"/>
        <v>-3973423.27</v>
      </c>
      <c r="O42" s="92">
        <f t="shared" si="6"/>
        <v>0</v>
      </c>
      <c r="Q42" s="124" t="s">
        <v>2130</v>
      </c>
    </row>
    <row r="43" spans="4:17" x14ac:dyDescent="0.25">
      <c r="D43" s="91" t="str">
        <f>+'Discrete Project Review'!D25</f>
        <v>FP-322391</v>
      </c>
      <c r="F43" s="91" t="str">
        <f>+'Discrete Project Review'!E25</f>
        <v>RPL MN CAMANO ISLAND EXPOSRE</v>
      </c>
      <c r="H43" s="92">
        <f>+'Discrete Project Review'!G25</f>
        <v>0</v>
      </c>
      <c r="I43" s="92">
        <f>+'Discrete Project Review'!J25</f>
        <v>5604681.3499999996</v>
      </c>
      <c r="K43" s="92">
        <f>+'Discrete Project Review'!R25</f>
        <v>0</v>
      </c>
      <c r="L43" s="92">
        <f>+'Discrete Project Review'!S25</f>
        <v>0</v>
      </c>
      <c r="N43" s="92">
        <f t="shared" si="5"/>
        <v>0</v>
      </c>
      <c r="O43" s="92">
        <f t="shared" si="6"/>
        <v>-5604681.3499999996</v>
      </c>
      <c r="Q43" s="124" t="s">
        <v>2130</v>
      </c>
    </row>
    <row r="44" spans="4:17" x14ac:dyDescent="0.25">
      <c r="D44" s="91" t="str">
        <f>+'Discrete Project Review'!D26</f>
        <v>FP-322639</v>
      </c>
      <c r="F44" s="91" t="str">
        <f>+'Discrete Project Review'!E26</f>
        <v>C/M RPL; 4" HP; E FINLEY; 2,498'</v>
      </c>
      <c r="H44" s="92">
        <f>+'Discrete Project Review'!G26</f>
        <v>0</v>
      </c>
      <c r="I44" s="92">
        <f>+'Discrete Project Review'!J26</f>
        <v>1220755.99</v>
      </c>
      <c r="K44" s="92">
        <f>+'Discrete Project Review'!R26</f>
        <v>0</v>
      </c>
      <c r="L44" s="92">
        <f>+'Discrete Project Review'!S26</f>
        <v>1220755.99</v>
      </c>
      <c r="N44" s="92">
        <f t="shared" si="5"/>
        <v>0</v>
      </c>
      <c r="O44" s="92">
        <f t="shared" si="6"/>
        <v>0</v>
      </c>
      <c r="Q44" s="124" t="s">
        <v>2130</v>
      </c>
    </row>
    <row r="45" spans="4:17" x14ac:dyDescent="0.25">
      <c r="D45" s="91" t="str">
        <f>+'Discrete Project Review'!D27</f>
        <v>FP-322776</v>
      </c>
      <c r="F45" s="91" t="str">
        <f>+'Discrete Project Review'!E27</f>
        <v xml:space="preserve">RF; BURLINGTON; 6 MILES OF 20 INCH </v>
      </c>
      <c r="H45" s="92">
        <f>+'Discrete Project Review'!G27</f>
        <v>29040773.440000001</v>
      </c>
      <c r="I45" s="92">
        <f>+'Discrete Project Review'!J27</f>
        <v>0</v>
      </c>
      <c r="K45" s="92">
        <f>+'Discrete Project Review'!R27</f>
        <v>0</v>
      </c>
      <c r="L45" s="92">
        <f>+'Discrete Project Review'!S27</f>
        <v>0</v>
      </c>
      <c r="N45" s="92">
        <f t="shared" si="5"/>
        <v>-29040773.440000001</v>
      </c>
      <c r="O45" s="92">
        <f t="shared" si="6"/>
        <v>0</v>
      </c>
      <c r="Q45" s="124" t="s">
        <v>2130</v>
      </c>
    </row>
    <row r="46" spans="4:17" x14ac:dyDescent="0.25">
      <c r="D46" s="91" t="str">
        <f>+'Discrete Project Review'!D28</f>
        <v>FP-324101</v>
      </c>
      <c r="F46" s="91" t="str">
        <f>+'Discrete Project Review'!E28</f>
        <v>C/M RPL; 8" TM; ANACORTES; 3,000'</v>
      </c>
      <c r="H46" s="92">
        <f>+'Discrete Project Review'!G28</f>
        <v>2632121.5699999998</v>
      </c>
      <c r="I46" s="92">
        <f>+'Discrete Project Review'!J28</f>
        <v>0</v>
      </c>
      <c r="K46" s="92">
        <f>+'Discrete Project Review'!R28</f>
        <v>0</v>
      </c>
      <c r="L46" s="92">
        <f>+'Discrete Project Review'!S28</f>
        <v>2632121.5699999998</v>
      </c>
      <c r="N46" s="92">
        <f t="shared" si="5"/>
        <v>-2632121.5699999998</v>
      </c>
      <c r="O46" s="92">
        <f t="shared" si="6"/>
        <v>2632121.5699999998</v>
      </c>
      <c r="Q46" s="124" t="s">
        <v>2130</v>
      </c>
    </row>
    <row r="47" spans="4:17" x14ac:dyDescent="0.25">
      <c r="D47" s="91" t="str">
        <f>+'Discrete Project Review'!D29</f>
        <v>FP-324689</v>
      </c>
      <c r="F47" s="91" t="str">
        <f>+'Discrete Project Review'!E29</f>
        <v>RP-8" HP- ELMA 1100' WILD CAT CREEK</v>
      </c>
      <c r="H47" s="92">
        <f>+'Discrete Project Review'!G29</f>
        <v>1634772.28</v>
      </c>
      <c r="I47" s="92">
        <f>+'Discrete Project Review'!J29</f>
        <v>0</v>
      </c>
      <c r="K47" s="92">
        <f>+'Discrete Project Review'!R29</f>
        <v>0</v>
      </c>
      <c r="L47" s="92">
        <f>+'Discrete Project Review'!S29</f>
        <v>1634772.28</v>
      </c>
      <c r="N47" s="92">
        <f t="shared" si="5"/>
        <v>-1634772.28</v>
      </c>
      <c r="O47" s="92">
        <f t="shared" si="6"/>
        <v>1634772.28</v>
      </c>
      <c r="Q47" s="124" t="s">
        <v>2130</v>
      </c>
    </row>
    <row r="48" spans="4:17" x14ac:dyDescent="0.25">
      <c r="D48" s="91" t="str">
        <f>+'Discrete Project Review'!D30</f>
        <v>FP-324932</v>
      </c>
      <c r="F48" s="91" t="str">
        <f>+'Discrete Project Review'!E30</f>
        <v>RP; 6" HP; OAKH; 3000'</v>
      </c>
      <c r="H48" s="92">
        <f>+'Discrete Project Review'!G30</f>
        <v>1001332.75</v>
      </c>
      <c r="I48" s="92">
        <f>+'Discrete Project Review'!J30</f>
        <v>0</v>
      </c>
      <c r="K48" s="92">
        <f>+'Discrete Project Review'!R30</f>
        <v>0</v>
      </c>
      <c r="L48" s="92">
        <f>+'Discrete Project Review'!S30</f>
        <v>1001332.75</v>
      </c>
      <c r="N48" s="92">
        <f t="shared" si="5"/>
        <v>-1001332.75</v>
      </c>
      <c r="O48" s="92">
        <f t="shared" si="6"/>
        <v>1001332.75</v>
      </c>
      <c r="Q48" s="124" t="s">
        <v>2130</v>
      </c>
    </row>
    <row r="49" spans="2:17" x14ac:dyDescent="0.25">
      <c r="D49" s="91" t="str">
        <f>+'Discrete Project Review'!D31</f>
        <v>FP-324560</v>
      </c>
      <c r="F49" s="91" t="str">
        <f>+'Discrete Project Review'!E31</f>
        <v>CNGC-Picarro Leak Survey Equipment</v>
      </c>
      <c r="H49" s="92">
        <f>+'Discrete Project Review'!G31</f>
        <v>0</v>
      </c>
      <c r="I49" s="92">
        <f>+'Discrete Project Review'!J31</f>
        <v>1813571.088</v>
      </c>
      <c r="K49" s="92">
        <f>+'Discrete Project Review'!R31</f>
        <v>0</v>
      </c>
      <c r="L49" s="92">
        <f>+'Discrete Project Review'!S31</f>
        <v>0</v>
      </c>
      <c r="N49" s="92">
        <f t="shared" si="5"/>
        <v>0</v>
      </c>
      <c r="O49" s="92">
        <f t="shared" si="6"/>
        <v>-1813571.088</v>
      </c>
      <c r="Q49" s="124" t="s">
        <v>2130</v>
      </c>
    </row>
    <row r="50" spans="2:17" x14ac:dyDescent="0.25">
      <c r="H50" s="92"/>
      <c r="I50" s="92"/>
      <c r="K50" s="92"/>
      <c r="L50" s="92"/>
      <c r="N50" s="92"/>
      <c r="O50" s="92"/>
      <c r="Q50" s="124"/>
    </row>
    <row r="51" spans="2:17" x14ac:dyDescent="0.25">
      <c r="F51" s="100" t="s">
        <v>3160</v>
      </c>
      <c r="G51" s="100"/>
      <c r="H51" s="125">
        <f>+SUBTOTAL(9,H24:H49)</f>
        <v>72985639.794989005</v>
      </c>
      <c r="I51" s="125">
        <f>+SUBTOTAL(9,I24:I49)</f>
        <v>41831720.830625996</v>
      </c>
      <c r="J51" s="100"/>
      <c r="K51" s="125">
        <f>+SUBTOTAL(9,K24:K49)</f>
        <v>28142865.864989001</v>
      </c>
      <c r="L51" s="125">
        <f>+SUBTOTAL(9,L24:L49)</f>
        <v>19993232.582626</v>
      </c>
      <c r="M51" s="100"/>
      <c r="N51" s="125">
        <f>+SUBTOTAL(9,N24:N49)</f>
        <v>-44842773.93</v>
      </c>
      <c r="O51" s="125">
        <f>+SUBTOTAL(9,O24:O49)</f>
        <v>-21838488.247999996</v>
      </c>
      <c r="Q51" s="124"/>
    </row>
    <row r="52" spans="2:17" x14ac:dyDescent="0.25">
      <c r="H52" s="92"/>
      <c r="I52" s="92"/>
      <c r="K52" s="92"/>
      <c r="L52" s="92"/>
      <c r="N52" s="92"/>
      <c r="O52" s="92"/>
      <c r="Q52" s="124"/>
    </row>
    <row r="53" spans="2:17" x14ac:dyDescent="0.25">
      <c r="D53" s="107" t="s">
        <v>3161</v>
      </c>
      <c r="H53" s="92"/>
      <c r="I53" s="92"/>
      <c r="K53" s="92"/>
      <c r="L53" s="92"/>
      <c r="N53" s="92"/>
      <c r="O53" s="92"/>
      <c r="Q53" s="124"/>
    </row>
    <row r="54" spans="2:17" x14ac:dyDescent="0.25">
      <c r="B54" s="91">
        <v>1</v>
      </c>
      <c r="D54" s="91" t="str">
        <f>+INDEX('24-25 Plant Additions (RunRate)'!$C$10:$C$245,MATCH($B54,'24-25 Plant Additions (RunRate)'!$T$10:$T$245,0))</f>
        <v>FP-101480</v>
      </c>
      <c r="F54" s="91" t="str">
        <f>+INDEX('24-25 Plant Additions (RunRate)'!$D$10:$D$245,MATCH($B54,'24-25 Plant Additions (RunRate)'!$T$10:$T$245,0))</f>
        <v>UG-Work Asset Management</v>
      </c>
      <c r="H54" s="92">
        <f>+INDEX('24-25 Plant Additions (RunRate)'!$G$10:$G$245,MATCH($B54,'24-25 Plant Additions (RunRate)'!$T$10:$T$245,0))</f>
        <v>3980874.52</v>
      </c>
      <c r="I54" s="92">
        <f>+INDEX('24-25 Plant Additions (RunRate)'!$J$10:$J$245,MATCH($B54,'24-25 Plant Additions (RunRate)'!$T$10:$T$245,0))</f>
        <v>1038161.99</v>
      </c>
      <c r="K54" s="92">
        <f>+INDEX('24-25 Plant Additions (RunRate)'!$AO$10:$AO$245,MATCH($B54,'24-25 Plant Additions (RunRate)'!$T$10:$T$245,0))</f>
        <v>3643178.61</v>
      </c>
      <c r="L54" s="92">
        <f>+INDEX('24-25 Plant Additions (RunRate)'!$AP$10:$AP$245,MATCH($B54,'24-25 Plant Additions (RunRate)'!$T$10:$T$245,0))</f>
        <v>0</v>
      </c>
      <c r="N54" s="92">
        <f t="shared" ref="N54" si="7">+K54-H54</f>
        <v>-337695.91000000015</v>
      </c>
      <c r="O54" s="92">
        <f t="shared" ref="O54" si="8">+L54-I54</f>
        <v>-1038161.99</v>
      </c>
      <c r="Q54" s="124" t="str">
        <f>+IF(OR(K54&gt;'24-25 Plant Additions (RunRate)'!$O$4,L54&gt;'24-25 Plant Additions (RunRate)'!$O$4),"Yes", "Portfolio")</f>
        <v>Yes</v>
      </c>
    </row>
    <row r="55" spans="2:17" x14ac:dyDescent="0.25">
      <c r="B55" s="91">
        <f>+B54+1</f>
        <v>2</v>
      </c>
      <c r="D55" s="91" t="str">
        <f>+INDEX('24-25 Plant Additions (RunRate)'!$C$10:$C$245,MATCH($B55,'24-25 Plant Additions (RunRate)'!$T$10:$T$245,0))</f>
        <v>FP-200064</v>
      </c>
      <c r="F55" s="91" t="str">
        <f>+INDEX('24-25 Plant Additions (RunRate)'!$D$10:$D$245,MATCH($B55,'24-25 Plant Additions (RunRate)'!$T$10:$T$245,0))</f>
        <v>UG-Customer Self Service Web/IVRCNG</v>
      </c>
      <c r="H55" s="92">
        <f>+INDEX('24-25 Plant Additions (RunRate)'!$G$10:$G$245,MATCH($B55,'24-25 Plant Additions (RunRate)'!$T$10:$T$245,0))</f>
        <v>148544.66</v>
      </c>
      <c r="I55" s="92">
        <f>+INDEX('24-25 Plant Additions (RunRate)'!$J$10:$J$245,MATCH($B55,'24-25 Plant Additions (RunRate)'!$T$10:$T$245,0))</f>
        <v>185337.55</v>
      </c>
      <c r="K55" s="92">
        <f>+INDEX('24-25 Plant Additions (RunRate)'!$AO$10:$AO$245,MATCH($B55,'24-25 Plant Additions (RunRate)'!$T$10:$T$245,0))</f>
        <v>89593.503333333341</v>
      </c>
      <c r="L55" s="92">
        <f>+INDEX('24-25 Plant Additions (RunRate)'!$AP$10:$AP$245,MATCH($B55,'24-25 Plant Additions (RunRate)'!$T$10:$T$245,0))</f>
        <v>89593.503333333341</v>
      </c>
      <c r="N55" s="92">
        <f t="shared" ref="N55" si="9">+K55-H55</f>
        <v>-58951.156666666662</v>
      </c>
      <c r="O55" s="92">
        <f t="shared" ref="O55" si="10">+L55-I55</f>
        <v>-95744.046666666647</v>
      </c>
      <c r="Q55" s="124" t="str">
        <f>+IF(OR(K55&gt;'24-25 Plant Additions (RunRate)'!$O$4,L55&gt;'24-25 Plant Additions (RunRate)'!$O$4),"Yes", "Portfolio")</f>
        <v>Portfolio</v>
      </c>
    </row>
    <row r="56" spans="2:17" x14ac:dyDescent="0.25">
      <c r="B56" s="91">
        <f t="shared" ref="B56:B90" si="11">+B55+1</f>
        <v>3</v>
      </c>
      <c r="D56" s="91" t="str">
        <f>+INDEX('24-25 Plant Additions (RunRate)'!$C$10:$C$245,MATCH($B56,'24-25 Plant Additions (RunRate)'!$T$10:$T$245,0))</f>
        <v>FP-320999</v>
      </c>
      <c r="F56" s="91" t="str">
        <f>+INDEX('24-25 Plant Additions (RunRate)'!$D$10:$D$245,MATCH($B56,'24-25 Plant Additions (RunRate)'!$T$10:$T$245,0))</f>
        <v>UG ThoughtSpot Betterment CNG</v>
      </c>
      <c r="H56" s="92">
        <f>+INDEX('24-25 Plant Additions (RunRate)'!$G$10:$G$245,MATCH($B56,'24-25 Plant Additions (RunRate)'!$T$10:$T$245,0))</f>
        <v>44563.44</v>
      </c>
      <c r="I56" s="92">
        <f>+INDEX('24-25 Plant Additions (RunRate)'!$J$10:$J$245,MATCH($B56,'24-25 Plant Additions (RunRate)'!$T$10:$T$245,0))</f>
        <v>48576.72</v>
      </c>
      <c r="K56" s="92">
        <f>+INDEX('24-25 Plant Additions (RunRate)'!$AO$10:$AO$245,MATCH($B56,'24-25 Plant Additions (RunRate)'!$T$10:$T$245,0))</f>
        <v>30964.215000000004</v>
      </c>
      <c r="L56" s="92">
        <f>+INDEX('24-25 Plant Additions (RunRate)'!$AP$10:$AP$245,MATCH($B56,'24-25 Plant Additions (RunRate)'!$T$10:$T$245,0))</f>
        <v>30964.215000000004</v>
      </c>
      <c r="N56" s="92">
        <f t="shared" ref="N56:N91" si="12">+K56-H56</f>
        <v>-13599.224999999999</v>
      </c>
      <c r="O56" s="92">
        <f t="shared" ref="O56:O91" si="13">+L56-I56</f>
        <v>-17612.504999999997</v>
      </c>
      <c r="Q56" s="124" t="str">
        <f>+IF(OR(K56&gt;'24-25 Plant Additions (RunRate)'!$O$4,L56&gt;'24-25 Plant Additions (RunRate)'!$O$4),"Yes", "Portfolio")</f>
        <v>Portfolio</v>
      </c>
    </row>
    <row r="57" spans="2:17" x14ac:dyDescent="0.25">
      <c r="B57" s="91">
        <f t="shared" si="11"/>
        <v>4</v>
      </c>
      <c r="D57" s="91" t="str">
        <f>+INDEX('24-25 Plant Additions (RunRate)'!$C$10:$C$245,MATCH($B57,'24-25 Plant Additions (RunRate)'!$T$10:$T$245,0))</f>
        <v>FP-101194</v>
      </c>
      <c r="F57" s="91" t="str">
        <f>+INDEX('24-25 Plant Additions (RunRate)'!$D$10:$D$245,MATCH($B57,'24-25 Plant Additions (RunRate)'!$T$10:$T$245,0))</f>
        <v>Dist Reg Station Growth Washington</v>
      </c>
      <c r="H57" s="92">
        <f>+INDEX('24-25 Plant Additions (RunRate)'!$G$10:$G$245,MATCH($B57,'24-25 Plant Additions (RunRate)'!$T$10:$T$245,0))</f>
        <v>242320</v>
      </c>
      <c r="I57" s="92">
        <f>+INDEX('24-25 Plant Additions (RunRate)'!$J$10:$J$245,MATCH($B57,'24-25 Plant Additions (RunRate)'!$T$10:$T$245,0))</f>
        <v>725580</v>
      </c>
      <c r="K57" s="92">
        <f>+INDEX('24-25 Plant Additions (RunRate)'!$AO$10:$AO$245,MATCH($B57,'24-25 Plant Additions (RunRate)'!$T$10:$T$245,0))</f>
        <v>240662.24066667259</v>
      </c>
      <c r="L57" s="92">
        <f>+INDEX('24-25 Plant Additions (RunRate)'!$AP$10:$AP$245,MATCH($B57,'24-25 Plant Additions (RunRate)'!$T$10:$T$245,0))</f>
        <v>267234.101809524</v>
      </c>
      <c r="N57" s="92">
        <f t="shared" si="12"/>
        <v>-1657.7593333274126</v>
      </c>
      <c r="O57" s="92">
        <f t="shared" si="13"/>
        <v>-458345.898190476</v>
      </c>
      <c r="Q57" s="124" t="str">
        <f>+IF(OR(K57&gt;'24-25 Plant Additions (RunRate)'!$O$4,L57&gt;'24-25 Plant Additions (RunRate)'!$O$4),"Yes", "Portfolio")</f>
        <v>Portfolio</v>
      </c>
    </row>
    <row r="58" spans="2:17" x14ac:dyDescent="0.25">
      <c r="B58" s="91">
        <f t="shared" si="11"/>
        <v>5</v>
      </c>
      <c r="D58" s="91" t="str">
        <f>+INDEX('24-25 Plant Additions (RunRate)'!$C$10:$C$245,MATCH($B58,'24-25 Plant Additions (RunRate)'!$T$10:$T$245,0))</f>
        <v>FP-101196</v>
      </c>
      <c r="F58" s="91" t="str">
        <f>+INDEX('24-25 Plant Additions (RunRate)'!$D$10:$D$245,MATCH($B58,'24-25 Plant Additions (RunRate)'!$T$10:$T$245,0))</f>
        <v>Dist Reg Station Replace Washington</v>
      </c>
      <c r="H58" s="92">
        <f>+INDEX('24-25 Plant Additions (RunRate)'!$G$10:$G$245,MATCH($B58,'24-25 Plant Additions (RunRate)'!$T$10:$T$245,0))</f>
        <v>498617.42</v>
      </c>
      <c r="I58" s="92">
        <f>+INDEX('24-25 Plant Additions (RunRate)'!$J$10:$J$245,MATCH($B58,'24-25 Plant Additions (RunRate)'!$T$10:$T$245,0))</f>
        <v>460976.94</v>
      </c>
      <c r="K58" s="92">
        <f>+INDEX('24-25 Plant Additions (RunRate)'!$AO$10:$AO$245,MATCH($B58,'24-25 Plant Additions (RunRate)'!$T$10:$T$245,0))</f>
        <v>406860.71</v>
      </c>
      <c r="L58" s="92">
        <f>+INDEX('24-25 Plant Additions (RunRate)'!$AP$10:$AP$245,MATCH($B58,'24-25 Plant Additions (RunRate)'!$T$10:$T$245,0))</f>
        <v>406860.71</v>
      </c>
      <c r="N58" s="92">
        <f t="shared" si="12"/>
        <v>-91756.709999999963</v>
      </c>
      <c r="O58" s="92">
        <f t="shared" si="13"/>
        <v>-54116.229999999981</v>
      </c>
      <c r="Q58" s="124" t="str">
        <f>+IF(OR(K58&gt;'24-25 Plant Additions (RunRate)'!$O$4,L58&gt;'24-25 Plant Additions (RunRate)'!$O$4),"Yes", "Portfolio")</f>
        <v>Portfolio</v>
      </c>
    </row>
    <row r="59" spans="2:17" x14ac:dyDescent="0.25">
      <c r="B59" s="91">
        <f t="shared" si="11"/>
        <v>6</v>
      </c>
      <c r="D59" s="91" t="str">
        <f>+INDEX('24-25 Plant Additions (RunRate)'!$C$10:$C$245,MATCH($B59,'24-25 Plant Additions (RunRate)'!$T$10:$T$245,0))</f>
        <v>FP-101210</v>
      </c>
      <c r="F59" s="91" t="str">
        <f>+INDEX('24-25 Plant Additions (RunRate)'!$D$10:$D$245,MATCH($B59,'24-25 Plant Additions (RunRate)'!$T$10:$T$245,0))</f>
        <v>Gas Meters-Total Company CNGC</v>
      </c>
      <c r="H59" s="92">
        <f>+INDEX('24-25 Plant Additions (RunRate)'!$G$10:$G$245,MATCH($B59,'24-25 Plant Additions (RunRate)'!$T$10:$T$245,0))</f>
        <v>5937987.0246250005</v>
      </c>
      <c r="I59" s="92">
        <f>+INDEX('24-25 Plant Additions (RunRate)'!$J$10:$J$245,MATCH($B59,'24-25 Plant Additions (RunRate)'!$T$10:$T$245,0))</f>
        <v>6106833.2000000002</v>
      </c>
      <c r="K59" s="92">
        <f>+INDEX('24-25 Plant Additions (RunRate)'!$AO$10:$AO$245,MATCH($B59,'24-25 Plant Additions (RunRate)'!$T$10:$T$245,0))</f>
        <v>3195561.9529540865</v>
      </c>
      <c r="L59" s="92">
        <f>+INDEX('24-25 Plant Additions (RunRate)'!$AP$10:$AP$245,MATCH($B59,'24-25 Plant Additions (RunRate)'!$T$10:$T$245,0))</f>
        <v>4750341.8353332281</v>
      </c>
      <c r="N59" s="92">
        <f t="shared" si="12"/>
        <v>-2742425.0716709141</v>
      </c>
      <c r="O59" s="92">
        <f t="shared" si="13"/>
        <v>-1356491.3646667721</v>
      </c>
      <c r="Q59" s="124" t="str">
        <f>+IF(OR(K59&gt;'24-25 Plant Additions (RunRate)'!$O$4,L59&gt;'24-25 Plant Additions (RunRate)'!$O$4),"Yes", "Portfolio")</f>
        <v>Yes</v>
      </c>
    </row>
    <row r="60" spans="2:17" x14ac:dyDescent="0.25">
      <c r="B60" s="91">
        <f t="shared" si="11"/>
        <v>7</v>
      </c>
      <c r="D60" s="91" t="str">
        <f>+INDEX('24-25 Plant Additions (RunRate)'!$C$10:$C$245,MATCH($B60,'24-25 Plant Additions (RunRate)'!$T$10:$T$245,0))</f>
        <v>FP-101259</v>
      </c>
      <c r="F60" s="91" t="str">
        <f>+INDEX('24-25 Plant Additions (RunRate)'!$D$10:$D$245,MATCH($B60,'24-25 Plant Additions (RunRate)'!$T$10:$T$245,0))</f>
        <v>Gas Regulators-Total Company CNGC</v>
      </c>
      <c r="H60" s="92">
        <f>+INDEX('24-25 Plant Additions (RunRate)'!$G$10:$G$245,MATCH($B60,'24-25 Plant Additions (RunRate)'!$T$10:$T$245,0))</f>
        <v>547264.69999999995</v>
      </c>
      <c r="I60" s="92">
        <f>+INDEX('24-25 Plant Additions (RunRate)'!$J$10:$J$245,MATCH($B60,'24-25 Plant Additions (RunRate)'!$T$10:$T$245,0))</f>
        <v>562922.22</v>
      </c>
      <c r="K60" s="92">
        <f>+INDEX('24-25 Plant Additions (RunRate)'!$AO$10:$AO$245,MATCH($B60,'24-25 Plant Additions (RunRate)'!$T$10:$T$245,0))</f>
        <v>533478.22499999998</v>
      </c>
      <c r="L60" s="92">
        <f>+INDEX('24-25 Plant Additions (RunRate)'!$AP$10:$AP$245,MATCH($B60,'24-25 Plant Additions (RunRate)'!$T$10:$T$245,0))</f>
        <v>533478.22499999998</v>
      </c>
      <c r="N60" s="92">
        <f t="shared" si="12"/>
        <v>-13786.474999999977</v>
      </c>
      <c r="O60" s="92">
        <f t="shared" si="13"/>
        <v>-29443.994999999995</v>
      </c>
      <c r="Q60" s="124" t="str">
        <f>+IF(OR(K60&gt;'24-25 Plant Additions (RunRate)'!$O$4,L60&gt;'24-25 Plant Additions (RunRate)'!$O$4),"Yes", "Portfolio")</f>
        <v>Portfolio</v>
      </c>
    </row>
    <row r="61" spans="2:17" x14ac:dyDescent="0.25">
      <c r="B61" s="91">
        <f t="shared" si="11"/>
        <v>8</v>
      </c>
      <c r="D61" s="91" t="str">
        <f>+INDEX('24-25 Plant Additions (RunRate)'!$C$10:$C$245,MATCH($B61,'24-25 Plant Additions (RunRate)'!$T$10:$T$245,0))</f>
        <v>FP-302369</v>
      </c>
      <c r="F61" s="91" t="str">
        <f>+INDEX('24-25 Plant Additions (RunRate)'!$D$10:$D$245,MATCH($B61,'24-25 Plant Additions (RunRate)'!$T$10:$T$245,0))</f>
        <v>Gas Cathodic Protection - WA</v>
      </c>
      <c r="H61" s="92">
        <f>+INDEX('24-25 Plant Additions (RunRate)'!$G$10:$G$245,MATCH($B61,'24-25 Plant Additions (RunRate)'!$T$10:$T$245,0))</f>
        <v>602782.14</v>
      </c>
      <c r="I61" s="92">
        <f>+INDEX('24-25 Plant Additions (RunRate)'!$J$10:$J$245,MATCH($B61,'24-25 Plant Additions (RunRate)'!$T$10:$T$245,0))</f>
        <v>576860.29</v>
      </c>
      <c r="K61" s="92">
        <f>+INDEX('24-25 Plant Additions (RunRate)'!$AO$10:$AO$245,MATCH($B61,'24-25 Plant Additions (RunRate)'!$T$10:$T$245,0))</f>
        <v>296728.8033333334</v>
      </c>
      <c r="L61" s="92">
        <f>+INDEX('24-25 Plant Additions (RunRate)'!$AP$10:$AP$245,MATCH($B61,'24-25 Plant Additions (RunRate)'!$T$10:$T$245,0))</f>
        <v>296728.8033333334</v>
      </c>
      <c r="N61" s="92">
        <f t="shared" si="12"/>
        <v>-306053.33666666661</v>
      </c>
      <c r="O61" s="92">
        <f t="shared" si="13"/>
        <v>-280131.48666666663</v>
      </c>
      <c r="Q61" s="124" t="str">
        <f>+IF(OR(K61&gt;'24-25 Plant Additions (RunRate)'!$O$4,L61&gt;'24-25 Plant Additions (RunRate)'!$O$4),"Yes", "Portfolio")</f>
        <v>Portfolio</v>
      </c>
    </row>
    <row r="62" spans="2:17" x14ac:dyDescent="0.25">
      <c r="B62" s="91">
        <f t="shared" si="11"/>
        <v>9</v>
      </c>
      <c r="D62" s="91" t="str">
        <f>+INDEX('24-25 Plant Additions (RunRate)'!$C$10:$C$245,MATCH($B62,'24-25 Plant Additions (RunRate)'!$T$10:$T$245,0))</f>
        <v>FP-317628</v>
      </c>
      <c r="F62" s="91" t="str">
        <f>+INDEX('24-25 Plant Additions (RunRate)'!$D$10:$D$245,MATCH($B62,'24-25 Plant Additions (RunRate)'!$T$10:$T$245,0))</f>
        <v>MAIN-GROWTH-WALLA WALLA DISTRICT</v>
      </c>
      <c r="H62" s="92">
        <f>+INDEX('24-25 Plant Additions (RunRate)'!$G$10:$G$245,MATCH($B62,'24-25 Plant Additions (RunRate)'!$T$10:$T$245,0))</f>
        <v>87598.680000000008</v>
      </c>
      <c r="I62" s="92">
        <f>+INDEX('24-25 Plant Additions (RunRate)'!$J$10:$J$245,MATCH($B62,'24-25 Plant Additions (RunRate)'!$T$10:$T$245,0))</f>
        <v>90059.04</v>
      </c>
      <c r="K62" s="92">
        <f>+INDEX('24-25 Plant Additions (RunRate)'!$AO$10:$AO$245,MATCH($B62,'24-25 Plant Additions (RunRate)'!$T$10:$T$245,0))</f>
        <v>143661.82750000001</v>
      </c>
      <c r="L62" s="92">
        <f>+INDEX('24-25 Plant Additions (RunRate)'!$AP$10:$AP$245,MATCH($B62,'24-25 Plant Additions (RunRate)'!$T$10:$T$245,0))</f>
        <v>143661.82750000001</v>
      </c>
      <c r="N62" s="92">
        <f t="shared" si="12"/>
        <v>56063.147500000006</v>
      </c>
      <c r="O62" s="92">
        <f t="shared" si="13"/>
        <v>53602.78750000002</v>
      </c>
      <c r="Q62" s="124" t="str">
        <f>+IF(OR(K62&gt;'24-25 Plant Additions (RunRate)'!$O$4,L62&gt;'24-25 Plant Additions (RunRate)'!$O$4),"Yes", "Portfolio")</f>
        <v>Portfolio</v>
      </c>
    </row>
    <row r="63" spans="2:17" x14ac:dyDescent="0.25">
      <c r="B63" s="91">
        <f t="shared" si="11"/>
        <v>10</v>
      </c>
      <c r="D63" s="91" t="str">
        <f>+INDEX('24-25 Plant Additions (RunRate)'!$C$10:$C$245,MATCH($B63,'24-25 Plant Additions (RunRate)'!$T$10:$T$245,0))</f>
        <v>FP-317629</v>
      </c>
      <c r="F63" s="91" t="str">
        <f>+INDEX('24-25 Plant Additions (RunRate)'!$D$10:$D$245,MATCH($B63,'24-25 Plant Additions (RunRate)'!$T$10:$T$245,0))</f>
        <v>MAIN-REPLACE-WALLA WALLA DISTRICT</v>
      </c>
      <c r="H63" s="92">
        <f>+INDEX('24-25 Plant Additions (RunRate)'!$G$10:$G$245,MATCH($B63,'24-25 Plant Additions (RunRate)'!$T$10:$T$245,0))</f>
        <v>260834.37784400009</v>
      </c>
      <c r="I63" s="92">
        <f>+INDEX('24-25 Plant Additions (RunRate)'!$J$10:$J$245,MATCH($B63,'24-25 Plant Additions (RunRate)'!$T$10:$T$245,0))</f>
        <v>224689.91446899995</v>
      </c>
      <c r="K63" s="92">
        <f>+INDEX('24-25 Plant Additions (RunRate)'!$AO$10:$AO$245,MATCH($B63,'24-25 Plant Additions (RunRate)'!$T$10:$T$245,0))</f>
        <v>84544.570000000298</v>
      </c>
      <c r="L63" s="92">
        <f>+INDEX('24-25 Plant Additions (RunRate)'!$AP$10:$AP$245,MATCH($B63,'24-25 Plant Additions (RunRate)'!$T$10:$T$245,0))</f>
        <v>69125.594999998808</v>
      </c>
      <c r="N63" s="92">
        <f t="shared" si="12"/>
        <v>-176289.80784399979</v>
      </c>
      <c r="O63" s="92">
        <f t="shared" si="13"/>
        <v>-155564.31946900114</v>
      </c>
      <c r="Q63" s="124" t="str">
        <f>+IF(OR(K63&gt;'24-25 Plant Additions (RunRate)'!$O$4,L63&gt;'24-25 Plant Additions (RunRate)'!$O$4),"Yes", "Portfolio")</f>
        <v>Portfolio</v>
      </c>
    </row>
    <row r="64" spans="2:17" x14ac:dyDescent="0.25">
      <c r="B64" s="91">
        <f t="shared" si="11"/>
        <v>11</v>
      </c>
      <c r="D64" s="91" t="str">
        <f>+INDEX('24-25 Plant Additions (RunRate)'!$C$10:$C$245,MATCH($B64,'24-25 Plant Additions (RunRate)'!$T$10:$T$245,0))</f>
        <v>FP-317630</v>
      </c>
      <c r="F64" s="91" t="str">
        <f>+INDEX('24-25 Plant Additions (RunRate)'!$D$10:$D$245,MATCH($B64,'24-25 Plant Additions (RunRate)'!$T$10:$T$245,0))</f>
        <v>SERV-GROWTH-WALLA WALLA DISTRICT</v>
      </c>
      <c r="H64" s="92">
        <f>+INDEX('24-25 Plant Additions (RunRate)'!$G$10:$G$245,MATCH($B64,'24-25 Plant Additions (RunRate)'!$T$10:$T$245,0))</f>
        <v>432802.92000000016</v>
      </c>
      <c r="I64" s="92">
        <f>+INDEX('24-25 Plant Additions (RunRate)'!$J$10:$J$245,MATCH($B64,'24-25 Plant Additions (RunRate)'!$T$10:$T$245,0))</f>
        <v>444940.08000000013</v>
      </c>
      <c r="K64" s="92">
        <f>+INDEX('24-25 Plant Additions (RunRate)'!$AO$10:$AO$245,MATCH($B64,'24-25 Plant Additions (RunRate)'!$T$10:$T$245,0))</f>
        <v>421666.68799999997</v>
      </c>
      <c r="L64" s="92">
        <f>+INDEX('24-25 Plant Additions (RunRate)'!$AP$10:$AP$245,MATCH($B64,'24-25 Plant Additions (RunRate)'!$T$10:$T$245,0))</f>
        <v>421666.68799999997</v>
      </c>
      <c r="N64" s="92">
        <f t="shared" si="12"/>
        <v>-11136.232000000193</v>
      </c>
      <c r="O64" s="92">
        <f t="shared" si="13"/>
        <v>-23273.392000000167</v>
      </c>
      <c r="Q64" s="124" t="str">
        <f>+IF(OR(K64&gt;'24-25 Plant Additions (RunRate)'!$O$4,L64&gt;'24-25 Plant Additions (RunRate)'!$O$4),"Yes", "Portfolio")</f>
        <v>Portfolio</v>
      </c>
    </row>
    <row r="65" spans="2:17" x14ac:dyDescent="0.25">
      <c r="B65" s="91">
        <f t="shared" si="11"/>
        <v>12</v>
      </c>
      <c r="D65" s="91" t="str">
        <f>+INDEX('24-25 Plant Additions (RunRate)'!$C$10:$C$245,MATCH($B65,'24-25 Plant Additions (RunRate)'!$T$10:$T$245,0))</f>
        <v>FP-317631</v>
      </c>
      <c r="F65" s="91" t="str">
        <f>+INDEX('24-25 Plant Additions (RunRate)'!$D$10:$D$245,MATCH($B65,'24-25 Plant Additions (RunRate)'!$T$10:$T$245,0))</f>
        <v>SERV-REPLACE-WALLA WALLA DISTRICT</v>
      </c>
      <c r="H65" s="92">
        <f>+INDEX('24-25 Plant Additions (RunRate)'!$G$10:$G$245,MATCH($B65,'24-25 Plant Additions (RunRate)'!$T$10:$T$245,0))</f>
        <v>230492.44047400006</v>
      </c>
      <c r="I65" s="92">
        <f>+INDEX('24-25 Plant Additions (RunRate)'!$J$10:$J$245,MATCH($B65,'24-25 Plant Additions (RunRate)'!$T$10:$T$245,0))</f>
        <v>178839.24196299998</v>
      </c>
      <c r="K65" s="92">
        <f>+INDEX('24-25 Plant Additions (RunRate)'!$AO$10:$AO$245,MATCH($B65,'24-25 Plant Additions (RunRate)'!$T$10:$T$245,0))</f>
        <v>184523.08750000002</v>
      </c>
      <c r="L65" s="92">
        <f>+INDEX('24-25 Plant Additions (RunRate)'!$AP$10:$AP$245,MATCH($B65,'24-25 Plant Additions (RunRate)'!$T$10:$T$245,0))</f>
        <v>184523.08750000002</v>
      </c>
      <c r="N65" s="92">
        <f t="shared" si="12"/>
        <v>-45969.352974000038</v>
      </c>
      <c r="O65" s="92">
        <f t="shared" si="13"/>
        <v>5683.8455370000447</v>
      </c>
      <c r="Q65" s="124" t="str">
        <f>+IF(OR(K65&gt;'24-25 Plant Additions (RunRate)'!$O$4,L65&gt;'24-25 Plant Additions (RunRate)'!$O$4),"Yes", "Portfolio")</f>
        <v>Portfolio</v>
      </c>
    </row>
    <row r="66" spans="2:17" x14ac:dyDescent="0.25">
      <c r="B66" s="91">
        <f t="shared" si="11"/>
        <v>13</v>
      </c>
      <c r="D66" s="91" t="str">
        <f>+INDEX('24-25 Plant Additions (RunRate)'!$C$10:$C$245,MATCH($B66,'24-25 Plant Additions (RunRate)'!$T$10:$T$245,0))</f>
        <v>FP-317632</v>
      </c>
      <c r="F66" s="91" t="str">
        <f>+INDEX('24-25 Plant Additions (RunRate)'!$D$10:$D$245,MATCH($B66,'24-25 Plant Additions (RunRate)'!$T$10:$T$245,0))</f>
        <v>MAIN-GROWTH-WENATCHEE DISTRICT</v>
      </c>
      <c r="H66" s="92">
        <f>+INDEX('24-25 Plant Additions (RunRate)'!$G$10:$G$245,MATCH($B66,'24-25 Plant Additions (RunRate)'!$T$10:$T$245,0))</f>
        <v>14539.2</v>
      </c>
      <c r="I66" s="92">
        <f>+INDEX('24-25 Plant Additions (RunRate)'!$J$10:$J$245,MATCH($B66,'24-25 Plant Additions (RunRate)'!$T$10:$T$245,0))</f>
        <v>14511.600000000002</v>
      </c>
      <c r="K66" s="92">
        <f>+INDEX('24-25 Plant Additions (RunRate)'!$AO$10:$AO$245,MATCH($B66,'24-25 Plant Additions (RunRate)'!$T$10:$T$245,0))</f>
        <v>4725.4375</v>
      </c>
      <c r="L66" s="92">
        <f>+INDEX('24-25 Plant Additions (RunRate)'!$AP$10:$AP$245,MATCH($B66,'24-25 Plant Additions (RunRate)'!$T$10:$T$245,0))</f>
        <v>4725.4375</v>
      </c>
      <c r="N66" s="92">
        <f t="shared" si="12"/>
        <v>-9813.7625000000007</v>
      </c>
      <c r="O66" s="92">
        <f t="shared" si="13"/>
        <v>-9786.1625000000022</v>
      </c>
      <c r="Q66" s="124" t="str">
        <f>+IF(OR(K66&gt;'24-25 Plant Additions (RunRate)'!$O$4,L66&gt;'24-25 Plant Additions (RunRate)'!$O$4),"Yes", "Portfolio")</f>
        <v>Portfolio</v>
      </c>
    </row>
    <row r="67" spans="2:17" x14ac:dyDescent="0.25">
      <c r="B67" s="91">
        <f t="shared" si="11"/>
        <v>14</v>
      </c>
      <c r="D67" s="91" t="str">
        <f>+INDEX('24-25 Plant Additions (RunRate)'!$C$10:$C$245,MATCH($B67,'24-25 Plant Additions (RunRate)'!$T$10:$T$245,0))</f>
        <v>FP-317633</v>
      </c>
      <c r="F67" s="91" t="str">
        <f>+INDEX('24-25 Plant Additions (RunRate)'!$D$10:$D$245,MATCH($B67,'24-25 Plant Additions (RunRate)'!$T$10:$T$245,0))</f>
        <v>MAIN-REPLACE-WENATCHEE DISTRICT</v>
      </c>
      <c r="H67" s="92">
        <f>+INDEX('24-25 Plant Additions (RunRate)'!$G$10:$G$245,MATCH($B67,'24-25 Plant Additions (RunRate)'!$T$10:$T$245,0))</f>
        <v>19699.351382000001</v>
      </c>
      <c r="I67" s="92">
        <f>+INDEX('24-25 Plant Additions (RunRate)'!$J$10:$J$245,MATCH($B67,'24-25 Plant Additions (RunRate)'!$T$10:$T$245,0))</f>
        <v>18350.622632999999</v>
      </c>
      <c r="K67" s="92">
        <f>+INDEX('24-25 Plant Additions (RunRate)'!$AO$10:$AO$245,MATCH($B67,'24-25 Plant Additions (RunRate)'!$T$10:$T$245,0))</f>
        <v>13623.474999999999</v>
      </c>
      <c r="L67" s="92">
        <f>+INDEX('24-25 Plant Additions (RunRate)'!$AP$10:$AP$245,MATCH($B67,'24-25 Plant Additions (RunRate)'!$T$10:$T$245,0))</f>
        <v>13623.474999999999</v>
      </c>
      <c r="N67" s="92">
        <f t="shared" si="12"/>
        <v>-6075.8763820000022</v>
      </c>
      <c r="O67" s="92">
        <f t="shared" si="13"/>
        <v>-4727.1476330000005</v>
      </c>
      <c r="Q67" s="124" t="str">
        <f>+IF(OR(K67&gt;'24-25 Plant Additions (RunRate)'!$O$4,L67&gt;'24-25 Plant Additions (RunRate)'!$O$4),"Yes", "Portfolio")</f>
        <v>Portfolio</v>
      </c>
    </row>
    <row r="68" spans="2:17" x14ac:dyDescent="0.25">
      <c r="B68" s="91">
        <f t="shared" si="11"/>
        <v>15</v>
      </c>
      <c r="D68" s="91" t="str">
        <f>+INDEX('24-25 Plant Additions (RunRate)'!$C$10:$C$245,MATCH($B68,'24-25 Plant Additions (RunRate)'!$T$10:$T$245,0))</f>
        <v>FP-317634</v>
      </c>
      <c r="F68" s="91" t="str">
        <f>+INDEX('24-25 Plant Additions (RunRate)'!$D$10:$D$245,MATCH($B68,'24-25 Plant Additions (RunRate)'!$T$10:$T$245,0))</f>
        <v>SERV-GROWTH-WENATCHEE DISTRICT</v>
      </c>
      <c r="H68" s="92">
        <f>+INDEX('24-25 Plant Additions (RunRate)'!$G$10:$G$245,MATCH($B68,'24-25 Plant Additions (RunRate)'!$T$10:$T$245,0))</f>
        <v>54194.889999999992</v>
      </c>
      <c r="I68" s="92">
        <f>+INDEX('24-25 Plant Additions (RunRate)'!$J$10:$J$245,MATCH($B68,'24-25 Plant Additions (RunRate)'!$T$10:$T$245,0))</f>
        <v>58743</v>
      </c>
      <c r="K68" s="92">
        <f>+INDEX('24-25 Plant Additions (RunRate)'!$AO$10:$AO$245,MATCH($B68,'24-25 Plant Additions (RunRate)'!$T$10:$T$245,0))</f>
        <v>106420.70333333332</v>
      </c>
      <c r="L68" s="92">
        <f>+INDEX('24-25 Plant Additions (RunRate)'!$AP$10:$AP$245,MATCH($B68,'24-25 Plant Additions (RunRate)'!$T$10:$T$245,0))</f>
        <v>106420.70333333332</v>
      </c>
      <c r="N68" s="92">
        <f t="shared" si="12"/>
        <v>52225.813333333332</v>
      </c>
      <c r="O68" s="92">
        <f t="shared" si="13"/>
        <v>47677.703333333324</v>
      </c>
      <c r="Q68" s="124" t="str">
        <f>+IF(OR(K68&gt;'24-25 Plant Additions (RunRate)'!$O$4,L68&gt;'24-25 Plant Additions (RunRate)'!$O$4),"Yes", "Portfolio")</f>
        <v>Portfolio</v>
      </c>
    </row>
    <row r="69" spans="2:17" x14ac:dyDescent="0.25">
      <c r="B69" s="91">
        <f t="shared" si="11"/>
        <v>16</v>
      </c>
      <c r="D69" s="91" t="str">
        <f>+INDEX('24-25 Plant Additions (RunRate)'!$C$10:$C$245,MATCH($B69,'24-25 Plant Additions (RunRate)'!$T$10:$T$245,0))</f>
        <v>FP-317635</v>
      </c>
      <c r="F69" s="91" t="str">
        <f>+INDEX('24-25 Plant Additions (RunRate)'!$D$10:$D$245,MATCH($B69,'24-25 Plant Additions (RunRate)'!$T$10:$T$245,0))</f>
        <v>SERV-REPLACE-WENATCHEE DISTRICT</v>
      </c>
      <c r="H69" s="92">
        <f>+INDEX('24-25 Plant Additions (RunRate)'!$G$10:$G$245,MATCH($B69,'24-25 Plant Additions (RunRate)'!$T$10:$T$245,0))</f>
        <v>64673.637801999997</v>
      </c>
      <c r="I69" s="92">
        <f>+INDEX('24-25 Plant Additions (RunRate)'!$J$10:$J$245,MATCH($B69,'24-25 Plant Additions (RunRate)'!$T$10:$T$245,0))</f>
        <v>52841.280960999982</v>
      </c>
      <c r="K69" s="92">
        <f>+INDEX('24-25 Plant Additions (RunRate)'!$AO$10:$AO$245,MATCH($B69,'24-25 Plant Additions (RunRate)'!$T$10:$T$245,0))</f>
        <v>1010.115</v>
      </c>
      <c r="L69" s="92">
        <f>+INDEX('24-25 Plant Additions (RunRate)'!$AP$10:$AP$245,MATCH($B69,'24-25 Plant Additions (RunRate)'!$T$10:$T$245,0))</f>
        <v>1010.115</v>
      </c>
      <c r="N69" s="92">
        <f t="shared" si="12"/>
        <v>-63663.522802</v>
      </c>
      <c r="O69" s="92">
        <f t="shared" si="13"/>
        <v>-51831.165960999984</v>
      </c>
      <c r="Q69" s="124" t="str">
        <f>+IF(OR(K69&gt;'24-25 Plant Additions (RunRate)'!$O$4,L69&gt;'24-25 Plant Additions (RunRate)'!$O$4),"Yes", "Portfolio")</f>
        <v>Portfolio</v>
      </c>
    </row>
    <row r="70" spans="2:17" x14ac:dyDescent="0.25">
      <c r="B70" s="91">
        <f t="shared" si="11"/>
        <v>17</v>
      </c>
      <c r="D70" s="91" t="str">
        <f>+INDEX('24-25 Plant Additions (RunRate)'!$C$10:$C$245,MATCH($B70,'24-25 Plant Additions (RunRate)'!$T$10:$T$245,0))</f>
        <v>FP-317636</v>
      </c>
      <c r="F70" s="91" t="str">
        <f>+INDEX('24-25 Plant Additions (RunRate)'!$D$10:$D$245,MATCH($B70,'24-25 Plant Additions (RunRate)'!$T$10:$T$245,0))</f>
        <v>MAIN-GROWTH-YAKIMA DISTRICT</v>
      </c>
      <c r="H70" s="92">
        <f>+INDEX('24-25 Plant Additions (RunRate)'!$G$10:$G$245,MATCH($B70,'24-25 Plant Additions (RunRate)'!$T$10:$T$245,0))</f>
        <v>102137.88000000002</v>
      </c>
      <c r="I70" s="92">
        <f>+INDEX('24-25 Plant Additions (RunRate)'!$J$10:$J$245,MATCH($B70,'24-25 Plant Additions (RunRate)'!$T$10:$T$245,0))</f>
        <v>104991.36</v>
      </c>
      <c r="K70" s="92">
        <f>+INDEX('24-25 Plant Additions (RunRate)'!$AO$10:$AO$245,MATCH($B70,'24-25 Plant Additions (RunRate)'!$T$10:$T$245,0))</f>
        <v>247300.73250000001</v>
      </c>
      <c r="L70" s="92">
        <f>+INDEX('24-25 Plant Additions (RunRate)'!$AP$10:$AP$245,MATCH($B70,'24-25 Plant Additions (RunRate)'!$T$10:$T$245,0))</f>
        <v>247300.73250000001</v>
      </c>
      <c r="N70" s="92">
        <f t="shared" si="12"/>
        <v>145162.85249999998</v>
      </c>
      <c r="O70" s="92">
        <f t="shared" si="13"/>
        <v>142309.3725</v>
      </c>
      <c r="Q70" s="124" t="str">
        <f>+IF(OR(K70&gt;'24-25 Plant Additions (RunRate)'!$O$4,L70&gt;'24-25 Plant Additions (RunRate)'!$O$4),"Yes", "Portfolio")</f>
        <v>Portfolio</v>
      </c>
    </row>
    <row r="71" spans="2:17" x14ac:dyDescent="0.25">
      <c r="B71" s="91">
        <f t="shared" si="11"/>
        <v>18</v>
      </c>
      <c r="D71" s="91" t="str">
        <f>+INDEX('24-25 Plant Additions (RunRate)'!$C$10:$C$245,MATCH($B71,'24-25 Plant Additions (RunRate)'!$T$10:$T$245,0))</f>
        <v>FP-317637</v>
      </c>
      <c r="F71" s="91" t="str">
        <f>+INDEX('24-25 Plant Additions (RunRate)'!$D$10:$D$245,MATCH($B71,'24-25 Plant Additions (RunRate)'!$T$10:$T$245,0))</f>
        <v>MAIN-REPLACE-YAKIMA DISTRICT</v>
      </c>
      <c r="H71" s="92">
        <f>+INDEX('24-25 Plant Additions (RunRate)'!$G$10:$G$245,MATCH($B71,'24-25 Plant Additions (RunRate)'!$T$10:$T$245,0))</f>
        <v>183118.15119299997</v>
      </c>
      <c r="I71" s="92">
        <f>+INDEX('24-25 Plant Additions (RunRate)'!$J$10:$J$245,MATCH($B71,'24-25 Plant Additions (RunRate)'!$T$10:$T$245,0))</f>
        <v>188332.45476299999</v>
      </c>
      <c r="K71" s="92">
        <f>+INDEX('24-25 Plant Additions (RunRate)'!$AO$10:$AO$245,MATCH($B71,'24-25 Plant Additions (RunRate)'!$T$10:$T$245,0))</f>
        <v>201854.49000000209</v>
      </c>
      <c r="L71" s="92">
        <f>+INDEX('24-25 Plant Additions (RunRate)'!$AP$10:$AP$245,MATCH($B71,'24-25 Plant Additions (RunRate)'!$T$10:$T$245,0))</f>
        <v>224484.68599999696</v>
      </c>
      <c r="N71" s="92">
        <f t="shared" si="12"/>
        <v>18736.338807002117</v>
      </c>
      <c r="O71" s="92">
        <f t="shared" si="13"/>
        <v>36152.231236996973</v>
      </c>
      <c r="Q71" s="124" t="str">
        <f>+IF(OR(K71&gt;'24-25 Plant Additions (RunRate)'!$O$4,L71&gt;'24-25 Plant Additions (RunRate)'!$O$4),"Yes", "Portfolio")</f>
        <v>Portfolio</v>
      </c>
    </row>
    <row r="72" spans="2:17" x14ac:dyDescent="0.25">
      <c r="B72" s="91">
        <f t="shared" si="11"/>
        <v>19</v>
      </c>
      <c r="D72" s="91" t="str">
        <f>+INDEX('24-25 Plant Additions (RunRate)'!$C$10:$C$245,MATCH($B72,'24-25 Plant Additions (RunRate)'!$T$10:$T$245,0))</f>
        <v>FP-317638</v>
      </c>
      <c r="F72" s="91" t="str">
        <f>+INDEX('24-25 Plant Additions (RunRate)'!$D$10:$D$245,MATCH($B72,'24-25 Plant Additions (RunRate)'!$T$10:$T$245,0))</f>
        <v>SERV-GROWTH-YAKIMA DISTRICT</v>
      </c>
      <c r="H72" s="92">
        <f>+INDEX('24-25 Plant Additions (RunRate)'!$G$10:$G$245,MATCH($B72,'24-25 Plant Additions (RunRate)'!$T$10:$T$245,0))</f>
        <v>674851.56</v>
      </c>
      <c r="I72" s="92">
        <f>+INDEX('24-25 Plant Additions (RunRate)'!$J$10:$J$245,MATCH($B72,'24-25 Plant Additions (RunRate)'!$T$10:$T$245,0))</f>
        <v>693785.04</v>
      </c>
      <c r="K72" s="92">
        <f>+INDEX('24-25 Plant Additions (RunRate)'!$AO$10:$AO$245,MATCH($B72,'24-25 Plant Additions (RunRate)'!$T$10:$T$245,0))</f>
        <v>481502.20266669989</v>
      </c>
      <c r="L72" s="92">
        <f>+INDEX('24-25 Plant Additions (RunRate)'!$AP$10:$AP$245,MATCH($B72,'24-25 Plant Additions (RunRate)'!$T$10:$T$245,0))</f>
        <v>327047.00009524822</v>
      </c>
      <c r="N72" s="92">
        <f t="shared" si="12"/>
        <v>-193349.35733330017</v>
      </c>
      <c r="O72" s="92">
        <f t="shared" si="13"/>
        <v>-366738.03990475181</v>
      </c>
      <c r="Q72" s="124" t="str">
        <f>+IF(OR(K72&gt;'24-25 Plant Additions (RunRate)'!$O$4,L72&gt;'24-25 Plant Additions (RunRate)'!$O$4),"Yes", "Portfolio")</f>
        <v>Portfolio</v>
      </c>
    </row>
    <row r="73" spans="2:17" x14ac:dyDescent="0.25">
      <c r="B73" s="91">
        <f t="shared" si="11"/>
        <v>20</v>
      </c>
      <c r="D73" s="91" t="str">
        <f>+INDEX('24-25 Plant Additions (RunRate)'!$C$10:$C$245,MATCH($B73,'24-25 Plant Additions (RunRate)'!$T$10:$T$245,0))</f>
        <v>FP-317639</v>
      </c>
      <c r="F73" s="91" t="str">
        <f>+INDEX('24-25 Plant Additions (RunRate)'!$D$10:$D$245,MATCH($B73,'24-25 Plant Additions (RunRate)'!$T$10:$T$245,0))</f>
        <v>SERV-REPLACE-YAKIMA DISTRICT</v>
      </c>
      <c r="H73" s="92">
        <f>+INDEX('24-25 Plant Additions (RunRate)'!$G$10:$G$245,MATCH($B73,'24-25 Plant Additions (RunRate)'!$T$10:$T$245,0))</f>
        <v>315682.85518500005</v>
      </c>
      <c r="I73" s="92">
        <f>+INDEX('24-25 Plant Additions (RunRate)'!$J$10:$J$245,MATCH($B73,'24-25 Plant Additions (RunRate)'!$T$10:$T$245,0))</f>
        <v>293445.8054769999</v>
      </c>
      <c r="K73" s="92">
        <f>+INDEX('24-25 Plant Additions (RunRate)'!$AO$10:$AO$245,MATCH($B73,'24-25 Plant Additions (RunRate)'!$T$10:$T$245,0))</f>
        <v>91630.605000000447</v>
      </c>
      <c r="L73" s="92">
        <f>+INDEX('24-25 Plant Additions (RunRate)'!$AP$10:$AP$245,MATCH($B73,'24-25 Plant Additions (RunRate)'!$T$10:$T$245,0))</f>
        <v>105890.96400000155</v>
      </c>
      <c r="N73" s="92">
        <f t="shared" si="12"/>
        <v>-224052.2501849996</v>
      </c>
      <c r="O73" s="92">
        <f t="shared" si="13"/>
        <v>-187554.84147699835</v>
      </c>
      <c r="Q73" s="124" t="str">
        <f>+IF(OR(K73&gt;'24-25 Plant Additions (RunRate)'!$O$4,L73&gt;'24-25 Plant Additions (RunRate)'!$O$4),"Yes", "Portfolio")</f>
        <v>Portfolio</v>
      </c>
    </row>
    <row r="74" spans="2:17" x14ac:dyDescent="0.25">
      <c r="B74" s="91">
        <f t="shared" si="11"/>
        <v>21</v>
      </c>
      <c r="D74" s="91" t="str">
        <f>+INDEX('24-25 Plant Additions (RunRate)'!$C$10:$C$245,MATCH($B74,'24-25 Plant Additions (RunRate)'!$T$10:$T$245,0))</f>
        <v>FP-317640</v>
      </c>
      <c r="F74" s="91" t="str">
        <f>+INDEX('24-25 Plant Additions (RunRate)'!$D$10:$D$245,MATCH($B74,'24-25 Plant Additions (RunRate)'!$T$10:$T$245,0))</f>
        <v>MAIN-GROWTH-ABERDEEN DISTRICT</v>
      </c>
      <c r="H74" s="92">
        <f>+INDEX('24-25 Plant Additions (RunRate)'!$G$10:$G$245,MATCH($B74,'24-25 Plant Additions (RunRate)'!$T$10:$T$245,0))</f>
        <v>167040.84000000005</v>
      </c>
      <c r="I74" s="92">
        <f>+INDEX('24-25 Plant Additions (RunRate)'!$J$10:$J$245,MATCH($B74,'24-25 Plant Additions (RunRate)'!$T$10:$T$245,0))</f>
        <v>171725.36000000002</v>
      </c>
      <c r="K74" s="92">
        <f>+INDEX('24-25 Plant Additions (RunRate)'!$AO$10:$AO$245,MATCH($B74,'24-25 Plant Additions (RunRate)'!$T$10:$T$245,0))</f>
        <v>103605.74499999732</v>
      </c>
      <c r="L74" s="92">
        <f>+INDEX('24-25 Plant Additions (RunRate)'!$AP$10:$AP$245,MATCH($B74,'24-25 Plant Additions (RunRate)'!$T$10:$T$245,0))</f>
        <v>125973.51999999583</v>
      </c>
      <c r="N74" s="92">
        <f t="shared" si="12"/>
        <v>-63435.095000002737</v>
      </c>
      <c r="O74" s="92">
        <f t="shared" si="13"/>
        <v>-45751.840000004187</v>
      </c>
      <c r="Q74" s="124" t="str">
        <f>+IF(OR(K74&gt;'24-25 Plant Additions (RunRate)'!$O$4,L74&gt;'24-25 Plant Additions (RunRate)'!$O$4),"Yes", "Portfolio")</f>
        <v>Portfolio</v>
      </c>
    </row>
    <row r="75" spans="2:17" x14ac:dyDescent="0.25">
      <c r="B75" s="91">
        <f t="shared" si="11"/>
        <v>22</v>
      </c>
      <c r="D75" s="91" t="str">
        <f>+INDEX('24-25 Plant Additions (RunRate)'!$C$10:$C$245,MATCH($B75,'24-25 Plant Additions (RunRate)'!$T$10:$T$245,0))</f>
        <v>FP-317641</v>
      </c>
      <c r="F75" s="91" t="str">
        <f>+INDEX('24-25 Plant Additions (RunRate)'!$D$10:$D$245,MATCH($B75,'24-25 Plant Additions (RunRate)'!$T$10:$T$245,0))</f>
        <v>MAIN-REPLACE-ABERDEEN DISTRICT</v>
      </c>
      <c r="H75" s="92">
        <f>+INDEX('24-25 Plant Additions (RunRate)'!$G$10:$G$245,MATCH($B75,'24-25 Plant Additions (RunRate)'!$T$10:$T$245,0))</f>
        <v>53179.953616999999</v>
      </c>
      <c r="I75" s="92">
        <f>+INDEX('24-25 Plant Additions (RunRate)'!$J$10:$J$245,MATCH($B75,'24-25 Plant Additions (RunRate)'!$T$10:$T$245,0))</f>
        <v>51291.966120000005</v>
      </c>
      <c r="K75" s="92">
        <f>+INDEX('24-25 Plant Additions (RunRate)'!$AO$10:$AO$245,MATCH($B75,'24-25 Plant Additions (RunRate)'!$T$10:$T$245,0))</f>
        <v>88272.780000001192</v>
      </c>
      <c r="L75" s="92">
        <f>+INDEX('24-25 Plant Additions (RunRate)'!$AP$10:$AP$245,MATCH($B75,'24-25 Plant Additions (RunRate)'!$T$10:$T$245,0))</f>
        <v>120934.13000000268</v>
      </c>
      <c r="N75" s="92">
        <f t="shared" si="12"/>
        <v>35092.826383001193</v>
      </c>
      <c r="O75" s="92">
        <f t="shared" si="13"/>
        <v>69642.163880002685</v>
      </c>
      <c r="Q75" s="124" t="str">
        <f>+IF(OR(K75&gt;'24-25 Plant Additions (RunRate)'!$O$4,L75&gt;'24-25 Plant Additions (RunRate)'!$O$4),"Yes", "Portfolio")</f>
        <v>Portfolio</v>
      </c>
    </row>
    <row r="76" spans="2:17" x14ac:dyDescent="0.25">
      <c r="B76" s="91">
        <f t="shared" si="11"/>
        <v>23</v>
      </c>
      <c r="D76" s="91" t="str">
        <f>+INDEX('24-25 Plant Additions (RunRate)'!$C$10:$C$245,MATCH($B76,'24-25 Plant Additions (RunRate)'!$T$10:$T$245,0))</f>
        <v>FP-317642</v>
      </c>
      <c r="F76" s="91" t="str">
        <f>+INDEX('24-25 Plant Additions (RunRate)'!$D$10:$D$245,MATCH($B76,'24-25 Plant Additions (RunRate)'!$T$10:$T$245,0))</f>
        <v>SERV-GROWTH-ABERDEEN DISTRICT</v>
      </c>
      <c r="H76" s="92">
        <f>+INDEX('24-25 Plant Additions (RunRate)'!$G$10:$G$245,MATCH($B76,'24-25 Plant Additions (RunRate)'!$T$10:$T$245,0))</f>
        <v>266465.95999999996</v>
      </c>
      <c r="I76" s="92">
        <f>+INDEX('24-25 Plant Additions (RunRate)'!$J$10:$J$245,MATCH($B76,'24-25 Plant Additions (RunRate)'!$T$10:$T$245,0))</f>
        <v>273939.12000000005</v>
      </c>
      <c r="K76" s="92">
        <f>+INDEX('24-25 Plant Additions (RunRate)'!$AO$10:$AO$245,MATCH($B76,'24-25 Plant Additions (RunRate)'!$T$10:$T$245,0))</f>
        <v>122716.02933332324</v>
      </c>
      <c r="L76" s="92">
        <f>+INDEX('24-25 Plant Additions (RunRate)'!$AP$10:$AP$245,MATCH($B76,'24-25 Plant Additions (RunRate)'!$T$10:$T$245,0))</f>
        <v>66874.709619045258</v>
      </c>
      <c r="N76" s="92">
        <f t="shared" si="12"/>
        <v>-143749.93066667672</v>
      </c>
      <c r="O76" s="92">
        <f t="shared" si="13"/>
        <v>-207064.4103809548</v>
      </c>
      <c r="Q76" s="124" t="str">
        <f>+IF(OR(K76&gt;'24-25 Plant Additions (RunRate)'!$O$4,L76&gt;'24-25 Plant Additions (RunRate)'!$O$4),"Yes", "Portfolio")</f>
        <v>Portfolio</v>
      </c>
    </row>
    <row r="77" spans="2:17" x14ac:dyDescent="0.25">
      <c r="B77" s="91">
        <f t="shared" si="11"/>
        <v>24</v>
      </c>
      <c r="D77" s="91" t="str">
        <f>+INDEX('24-25 Plant Additions (RunRate)'!$C$10:$C$245,MATCH($B77,'24-25 Plant Additions (RunRate)'!$T$10:$T$245,0))</f>
        <v>FP-317643</v>
      </c>
      <c r="F77" s="91" t="str">
        <f>+INDEX('24-25 Plant Additions (RunRate)'!$D$10:$D$245,MATCH($B77,'24-25 Plant Additions (RunRate)'!$T$10:$T$245,0))</f>
        <v>SERV-REPLACE-ABERDEEN DISTRICT</v>
      </c>
      <c r="H77" s="92">
        <f>+INDEX('24-25 Plant Additions (RunRate)'!$G$10:$G$245,MATCH($B77,'24-25 Plant Additions (RunRate)'!$T$10:$T$245,0))</f>
        <v>282029.444426</v>
      </c>
      <c r="I77" s="92">
        <f>+INDEX('24-25 Plant Additions (RunRate)'!$J$10:$J$245,MATCH($B77,'24-25 Plant Additions (RunRate)'!$T$10:$T$245,0))</f>
        <v>265057.40761200001</v>
      </c>
      <c r="K77" s="92">
        <f>+INDEX('24-25 Plant Additions (RunRate)'!$AO$10:$AO$245,MATCH($B77,'24-25 Plant Additions (RunRate)'!$T$10:$T$245,0))</f>
        <v>90396.394999999553</v>
      </c>
      <c r="L77" s="92">
        <f>+INDEX('24-25 Plant Additions (RunRate)'!$AP$10:$AP$245,MATCH($B77,'24-25 Plant Additions (RunRate)'!$T$10:$T$245,0))</f>
        <v>106121.63399999961</v>
      </c>
      <c r="N77" s="92">
        <f t="shared" si="12"/>
        <v>-191633.04942600045</v>
      </c>
      <c r="O77" s="92">
        <f t="shared" si="13"/>
        <v>-158935.7736120004</v>
      </c>
      <c r="Q77" s="124" t="str">
        <f>+IF(OR(K77&gt;'24-25 Plant Additions (RunRate)'!$O$4,L77&gt;'24-25 Plant Additions (RunRate)'!$O$4),"Yes", "Portfolio")</f>
        <v>Portfolio</v>
      </c>
    </row>
    <row r="78" spans="2:17" x14ac:dyDescent="0.25">
      <c r="B78" s="91">
        <f t="shared" si="11"/>
        <v>25</v>
      </c>
      <c r="D78" s="91" t="str">
        <f>+INDEX('24-25 Plant Additions (RunRate)'!$C$10:$C$245,MATCH($B78,'24-25 Plant Additions (RunRate)'!$T$10:$T$245,0))</f>
        <v>FP-317644</v>
      </c>
      <c r="F78" s="91" t="str">
        <f>+INDEX('24-25 Plant Additions (RunRate)'!$D$10:$D$245,MATCH($B78,'24-25 Plant Additions (RunRate)'!$T$10:$T$245,0))</f>
        <v>MAIN-GROWTH-BELLINGHAM DISTRICT</v>
      </c>
      <c r="H78" s="92">
        <f>+INDEX('24-25 Plant Additions (RunRate)'!$G$10:$G$245,MATCH($B78,'24-25 Plant Additions (RunRate)'!$T$10:$T$245,0))</f>
        <v>808875.54000000015</v>
      </c>
      <c r="I78" s="92">
        <f>+INDEX('24-25 Plant Additions (RunRate)'!$J$10:$J$245,MATCH($B78,'24-25 Plant Additions (RunRate)'!$T$10:$T$245,0))</f>
        <v>802352.47</v>
      </c>
      <c r="K78" s="92">
        <f>+INDEX('24-25 Plant Additions (RunRate)'!$AO$10:$AO$245,MATCH($B78,'24-25 Plant Additions (RunRate)'!$T$10:$T$245,0))</f>
        <v>312546.42500000447</v>
      </c>
      <c r="L78" s="92">
        <f>+INDEX('24-25 Plant Additions (RunRate)'!$AP$10:$AP$245,MATCH($B78,'24-25 Plant Additions (RunRate)'!$T$10:$T$245,0))</f>
        <v>285193.96500000358</v>
      </c>
      <c r="N78" s="92">
        <f t="shared" si="12"/>
        <v>-496329.11499999568</v>
      </c>
      <c r="O78" s="92">
        <f t="shared" si="13"/>
        <v>-517158.5049999964</v>
      </c>
      <c r="Q78" s="124" t="str">
        <f>+IF(OR(K78&gt;'24-25 Plant Additions (RunRate)'!$O$4,L78&gt;'24-25 Plant Additions (RunRate)'!$O$4),"Yes", "Portfolio")</f>
        <v>Portfolio</v>
      </c>
    </row>
    <row r="79" spans="2:17" x14ac:dyDescent="0.25">
      <c r="B79" s="91">
        <f t="shared" si="11"/>
        <v>26</v>
      </c>
      <c r="D79" s="91" t="str">
        <f>+INDEX('24-25 Plant Additions (RunRate)'!$C$10:$C$245,MATCH($B79,'24-25 Plant Additions (RunRate)'!$T$10:$T$245,0))</f>
        <v>FP-317645</v>
      </c>
      <c r="F79" s="91" t="str">
        <f>+INDEX('24-25 Plant Additions (RunRate)'!$D$10:$D$245,MATCH($B79,'24-25 Plant Additions (RunRate)'!$T$10:$T$245,0))</f>
        <v>MAIN-REPLACE-BELLINGHAM DISTRICT</v>
      </c>
      <c r="H79" s="92">
        <f>+INDEX('24-25 Plant Additions (RunRate)'!$G$10:$G$245,MATCH($B79,'24-25 Plant Additions (RunRate)'!$T$10:$T$245,0))</f>
        <v>386986.508164</v>
      </c>
      <c r="I79" s="92">
        <f>+INDEX('24-25 Plant Additions (RunRate)'!$J$10:$J$245,MATCH($B79,'24-25 Plant Additions (RunRate)'!$T$10:$T$245,0))</f>
        <v>332380.73159999988</v>
      </c>
      <c r="K79" s="92">
        <f>+INDEX('24-25 Plant Additions (RunRate)'!$AO$10:$AO$245,MATCH($B79,'24-25 Plant Additions (RunRate)'!$T$10:$T$245,0))</f>
        <v>268742.82999999914</v>
      </c>
      <c r="L79" s="92">
        <f>+INDEX('24-25 Plant Additions (RunRate)'!$AP$10:$AP$245,MATCH($B79,'24-25 Plant Additions (RunRate)'!$T$10:$T$245,0))</f>
        <v>271558.39899999928</v>
      </c>
      <c r="N79" s="92">
        <f t="shared" si="12"/>
        <v>-118243.67816400086</v>
      </c>
      <c r="O79" s="92">
        <f t="shared" si="13"/>
        <v>-60822.332600000605</v>
      </c>
      <c r="Q79" s="124" t="str">
        <f>+IF(OR(K79&gt;'24-25 Plant Additions (RunRate)'!$O$4,L79&gt;'24-25 Plant Additions (RunRate)'!$O$4),"Yes", "Portfolio")</f>
        <v>Portfolio</v>
      </c>
    </row>
    <row r="80" spans="2:17" x14ac:dyDescent="0.25">
      <c r="B80" s="91">
        <f t="shared" si="11"/>
        <v>27</v>
      </c>
      <c r="D80" s="91" t="str">
        <f>+INDEX('24-25 Plant Additions (RunRate)'!$C$10:$C$245,MATCH($B80,'24-25 Plant Additions (RunRate)'!$T$10:$T$245,0))</f>
        <v>FP-317646</v>
      </c>
      <c r="F80" s="91" t="str">
        <f>+INDEX('24-25 Plant Additions (RunRate)'!$D$10:$D$245,MATCH($B80,'24-25 Plant Additions (RunRate)'!$T$10:$T$245,0))</f>
        <v>SERV-GROWTH-BELLINGHAM DISTRICT</v>
      </c>
      <c r="H80" s="92">
        <f>+INDEX('24-25 Plant Additions (RunRate)'!$G$10:$G$245,MATCH($B80,'24-25 Plant Additions (RunRate)'!$T$10:$T$245,0))</f>
        <v>1278711.4899999998</v>
      </c>
      <c r="I80" s="92">
        <f>+INDEX('24-25 Plant Additions (RunRate)'!$J$10:$J$245,MATCH($B80,'24-25 Plant Additions (RunRate)'!$T$10:$T$245,0))</f>
        <v>1314530.92</v>
      </c>
      <c r="K80" s="92">
        <f>+INDEX('24-25 Plant Additions (RunRate)'!$AO$10:$AO$245,MATCH($B80,'24-25 Plant Additions (RunRate)'!$T$10:$T$245,0))</f>
        <v>690700.33266669512</v>
      </c>
      <c r="L80" s="92">
        <f>+INDEX('24-25 Plant Additions (RunRate)'!$AP$10:$AP$245,MATCH($B80,'24-25 Plant Additions (RunRate)'!$T$10:$T$245,0))</f>
        <v>504010.32866668701</v>
      </c>
      <c r="N80" s="92">
        <f t="shared" si="12"/>
        <v>-588011.15733330464</v>
      </c>
      <c r="O80" s="92">
        <f t="shared" si="13"/>
        <v>-810520.59133331291</v>
      </c>
      <c r="Q80" s="124" t="str">
        <f>+IF(OR(K80&gt;'24-25 Plant Additions (RunRate)'!$O$4,L80&gt;'24-25 Plant Additions (RunRate)'!$O$4),"Yes", "Portfolio")</f>
        <v>Portfolio</v>
      </c>
    </row>
    <row r="81" spans="2:17" x14ac:dyDescent="0.25">
      <c r="B81" s="91">
        <f t="shared" si="11"/>
        <v>28</v>
      </c>
      <c r="D81" s="91" t="str">
        <f>+INDEX('24-25 Plant Additions (RunRate)'!$C$10:$C$245,MATCH($B81,'24-25 Plant Additions (RunRate)'!$T$10:$T$245,0))</f>
        <v>FP-317647</v>
      </c>
      <c r="F81" s="91" t="str">
        <f>+INDEX('24-25 Plant Additions (RunRate)'!$D$10:$D$245,MATCH($B81,'24-25 Plant Additions (RunRate)'!$T$10:$T$245,0))</f>
        <v>SERV-REPLACE-BELLINGHAM DISTRICT</v>
      </c>
      <c r="H81" s="92">
        <f>+INDEX('24-25 Plant Additions (RunRate)'!$G$10:$G$245,MATCH($B81,'24-25 Plant Additions (RunRate)'!$T$10:$T$245,0))</f>
        <v>338345.28705900005</v>
      </c>
      <c r="I81" s="92">
        <f>+INDEX('24-25 Plant Additions (RunRate)'!$J$10:$J$245,MATCH($B81,'24-25 Plant Additions (RunRate)'!$T$10:$T$245,0))</f>
        <v>253990.75584</v>
      </c>
      <c r="K81" s="92">
        <f>+INDEX('24-25 Plant Additions (RunRate)'!$AO$10:$AO$245,MATCH($B81,'24-25 Plant Additions (RunRate)'!$T$10:$T$245,0))</f>
        <v>122634.6400000006</v>
      </c>
      <c r="L81" s="92">
        <f>+INDEX('24-25 Plant Additions (RunRate)'!$AP$10:$AP$245,MATCH($B81,'24-25 Plant Additions (RunRate)'!$T$10:$T$245,0))</f>
        <v>130637.57599999942</v>
      </c>
      <c r="N81" s="92">
        <f t="shared" si="12"/>
        <v>-215710.64705899946</v>
      </c>
      <c r="O81" s="92">
        <f t="shared" si="13"/>
        <v>-123353.17984000058</v>
      </c>
      <c r="Q81" s="124" t="str">
        <f>+IF(OR(K81&gt;'24-25 Plant Additions (RunRate)'!$O$4,L81&gt;'24-25 Plant Additions (RunRate)'!$O$4),"Yes", "Portfolio")</f>
        <v>Portfolio</v>
      </c>
    </row>
    <row r="82" spans="2:17" x14ac:dyDescent="0.25">
      <c r="B82" s="91">
        <f t="shared" si="11"/>
        <v>29</v>
      </c>
      <c r="D82" s="91" t="str">
        <f>+INDEX('24-25 Plant Additions (RunRate)'!$C$10:$C$245,MATCH($B82,'24-25 Plant Additions (RunRate)'!$T$10:$T$245,0))</f>
        <v>FP-317648</v>
      </c>
      <c r="F82" s="91" t="str">
        <f>+INDEX('24-25 Plant Additions (RunRate)'!$D$10:$D$245,MATCH($B82,'24-25 Plant Additions (RunRate)'!$T$10:$T$245,0))</f>
        <v>MAIN-GROWTH-BREMERTON DISTRICT</v>
      </c>
      <c r="H82" s="92">
        <f>+INDEX('24-25 Plant Additions (RunRate)'!$G$10:$G$245,MATCH($B82,'24-25 Plant Additions (RunRate)'!$T$10:$T$245,0))</f>
        <v>910308.31000000029</v>
      </c>
      <c r="I82" s="92">
        <f>+INDEX('24-25 Plant Additions (RunRate)'!$J$10:$J$245,MATCH($B82,'24-25 Plant Additions (RunRate)'!$T$10:$T$245,0))</f>
        <v>989922.18000000017</v>
      </c>
      <c r="K82" s="92">
        <f>+INDEX('24-25 Plant Additions (RunRate)'!$AO$10:$AO$245,MATCH($B82,'24-25 Plant Additions (RunRate)'!$T$10:$T$245,0))</f>
        <v>379746.03999999911</v>
      </c>
      <c r="L82" s="92">
        <f>+INDEX('24-25 Plant Additions (RunRate)'!$AP$10:$AP$245,MATCH($B82,'24-25 Plant Additions (RunRate)'!$T$10:$T$245,0))</f>
        <v>399297.27099999785</v>
      </c>
      <c r="N82" s="92">
        <f t="shared" si="12"/>
        <v>-530562.27000000118</v>
      </c>
      <c r="O82" s="92">
        <f t="shared" si="13"/>
        <v>-590624.90900000231</v>
      </c>
      <c r="Q82" s="124" t="str">
        <f>+IF(OR(K82&gt;'24-25 Plant Additions (RunRate)'!$O$4,L82&gt;'24-25 Plant Additions (RunRate)'!$O$4),"Yes", "Portfolio")</f>
        <v>Portfolio</v>
      </c>
    </row>
    <row r="83" spans="2:17" x14ac:dyDescent="0.25">
      <c r="B83" s="91">
        <f t="shared" si="11"/>
        <v>30</v>
      </c>
      <c r="D83" s="91" t="str">
        <f>+INDEX('24-25 Plant Additions (RunRate)'!$C$10:$C$245,MATCH($B83,'24-25 Plant Additions (RunRate)'!$T$10:$T$245,0))</f>
        <v>FP-317649</v>
      </c>
      <c r="F83" s="91" t="str">
        <f>+INDEX('24-25 Plant Additions (RunRate)'!$D$10:$D$245,MATCH($B83,'24-25 Plant Additions (RunRate)'!$T$10:$T$245,0))</f>
        <v>MAIN-REPLACE-BREMERTON DISTRICT</v>
      </c>
      <c r="H83" s="92">
        <f>+INDEX('24-25 Plant Additions (RunRate)'!$G$10:$G$245,MATCH($B83,'24-25 Plant Additions (RunRate)'!$T$10:$T$245,0))</f>
        <v>209100.09783299998</v>
      </c>
      <c r="I83" s="92">
        <f>+INDEX('24-25 Plant Additions (RunRate)'!$J$10:$J$245,MATCH($B83,'24-25 Plant Additions (RunRate)'!$T$10:$T$245,0))</f>
        <v>191980.12066799999</v>
      </c>
      <c r="K83" s="92">
        <f>+INDEX('24-25 Plant Additions (RunRate)'!$AO$10:$AO$245,MATCH($B83,'24-25 Plant Additions (RunRate)'!$T$10:$T$245,0))</f>
        <v>100617.66500000004</v>
      </c>
      <c r="L83" s="92">
        <f>+INDEX('24-25 Plant Additions (RunRate)'!$AP$10:$AP$245,MATCH($B83,'24-25 Plant Additions (RunRate)'!$T$10:$T$245,0))</f>
        <v>103594.5</v>
      </c>
      <c r="N83" s="92">
        <f t="shared" si="12"/>
        <v>-108482.43283299994</v>
      </c>
      <c r="O83" s="92">
        <f t="shared" si="13"/>
        <v>-88385.620667999989</v>
      </c>
      <c r="Q83" s="124" t="str">
        <f>+IF(OR(K83&gt;'24-25 Plant Additions (RunRate)'!$O$4,L83&gt;'24-25 Plant Additions (RunRate)'!$O$4),"Yes", "Portfolio")</f>
        <v>Portfolio</v>
      </c>
    </row>
    <row r="84" spans="2:17" x14ac:dyDescent="0.25">
      <c r="B84" s="91">
        <f t="shared" si="11"/>
        <v>31</v>
      </c>
      <c r="D84" s="91" t="str">
        <f>+INDEX('24-25 Plant Additions (RunRate)'!$C$10:$C$245,MATCH($B84,'24-25 Plant Additions (RunRate)'!$T$10:$T$245,0))</f>
        <v>FP-317650</v>
      </c>
      <c r="F84" s="91" t="str">
        <f>+INDEX('24-25 Plant Additions (RunRate)'!$D$10:$D$245,MATCH($B84,'24-25 Plant Additions (RunRate)'!$T$10:$T$245,0))</f>
        <v>SERV-GROWTH-BREMERTON DISTRICT</v>
      </c>
      <c r="H84" s="92">
        <f>+INDEX('24-25 Plant Additions (RunRate)'!$G$10:$G$245,MATCH($B84,'24-25 Plant Additions (RunRate)'!$T$10:$T$245,0))</f>
        <v>1179967.52</v>
      </c>
      <c r="I84" s="92">
        <f>+INDEX('24-25 Plant Additions (RunRate)'!$J$10:$J$245,MATCH($B84,'24-25 Plant Additions (RunRate)'!$T$10:$T$245,0))</f>
        <v>1213059.6800000004</v>
      </c>
      <c r="K84" s="92">
        <f>+INDEX('24-25 Plant Additions (RunRate)'!$AO$10:$AO$245,MATCH($B84,'24-25 Plant Additions (RunRate)'!$T$10:$T$245,0))</f>
        <v>878460.73133337498</v>
      </c>
      <c r="L84" s="92">
        <f>+INDEX('24-25 Plant Additions (RunRate)'!$AP$10:$AP$245,MATCH($B84,'24-25 Plant Additions (RunRate)'!$T$10:$T$245,0))</f>
        <v>528919.24504756927</v>
      </c>
      <c r="N84" s="92">
        <f t="shared" si="12"/>
        <v>-301506.78866662504</v>
      </c>
      <c r="O84" s="92">
        <f t="shared" si="13"/>
        <v>-684140.43495243113</v>
      </c>
      <c r="Q84" s="124" t="str">
        <f>+IF(OR(K84&gt;'24-25 Plant Additions (RunRate)'!$O$4,L84&gt;'24-25 Plant Additions (RunRate)'!$O$4),"Yes", "Portfolio")</f>
        <v>Portfolio</v>
      </c>
    </row>
    <row r="85" spans="2:17" x14ac:dyDescent="0.25">
      <c r="B85" s="91">
        <f t="shared" si="11"/>
        <v>32</v>
      </c>
      <c r="D85" s="91" t="str">
        <f>+INDEX('24-25 Plant Additions (RunRate)'!$C$10:$C$245,MATCH($B85,'24-25 Plant Additions (RunRate)'!$T$10:$T$245,0))</f>
        <v>FP-317651</v>
      </c>
      <c r="F85" s="91" t="str">
        <f>+INDEX('24-25 Plant Additions (RunRate)'!$D$10:$D$245,MATCH($B85,'24-25 Plant Additions (RunRate)'!$T$10:$T$245,0))</f>
        <v>SERV-REPLACE-BREMERTON DISTRICT</v>
      </c>
      <c r="H85" s="92">
        <f>+INDEX('24-25 Plant Additions (RunRate)'!$G$10:$G$245,MATCH($B85,'24-25 Plant Additions (RunRate)'!$T$10:$T$245,0))</f>
        <v>127046.58327200002</v>
      </c>
      <c r="I85" s="92">
        <f>+INDEX('24-25 Plant Additions (RunRate)'!$J$10:$J$245,MATCH($B85,'24-25 Plant Additions (RunRate)'!$T$10:$T$245,0))</f>
        <v>94866.156276000023</v>
      </c>
      <c r="K85" s="92">
        <f>+INDEX('24-25 Plant Additions (RunRate)'!$AO$10:$AO$245,MATCH($B85,'24-25 Plant Additions (RunRate)'!$T$10:$T$245,0))</f>
        <v>30673.550000000745</v>
      </c>
      <c r="L85" s="92">
        <f>+INDEX('24-25 Plant Additions (RunRate)'!$AP$10:$AP$245,MATCH($B85,'24-25 Plant Additions (RunRate)'!$T$10:$T$245,0))</f>
        <v>36571.064999999478</v>
      </c>
      <c r="N85" s="92">
        <f t="shared" si="12"/>
        <v>-96373.033271999273</v>
      </c>
      <c r="O85" s="92">
        <f t="shared" si="13"/>
        <v>-58295.091276000545</v>
      </c>
      <c r="Q85" s="124" t="str">
        <f>+IF(OR(K85&gt;'24-25 Plant Additions (RunRate)'!$O$4,L85&gt;'24-25 Plant Additions (RunRate)'!$O$4),"Yes", "Portfolio")</f>
        <v>Portfolio</v>
      </c>
    </row>
    <row r="86" spans="2:17" x14ac:dyDescent="0.25">
      <c r="B86" s="91">
        <f t="shared" si="11"/>
        <v>33</v>
      </c>
      <c r="D86" s="91" t="str">
        <f>+INDEX('24-25 Plant Additions (RunRate)'!$C$10:$C$245,MATCH($B86,'24-25 Plant Additions (RunRate)'!$T$10:$T$245,0))</f>
        <v>FP-317652</v>
      </c>
      <c r="F86" s="91" t="str">
        <f>+INDEX('24-25 Plant Additions (RunRate)'!$D$10:$D$245,MATCH($B86,'24-25 Plant Additions (RunRate)'!$T$10:$T$245,0))</f>
        <v>MAIN-GROWTH-LONGVIEW DISTRICT</v>
      </c>
      <c r="H86" s="92">
        <f>+INDEX('24-25 Plant Additions (RunRate)'!$G$10:$G$245,MATCH($B86,'24-25 Plant Additions (RunRate)'!$T$10:$T$245,0))</f>
        <v>6249.8099999999995</v>
      </c>
      <c r="I86" s="92">
        <f>+INDEX('24-25 Plant Additions (RunRate)'!$J$10:$J$245,MATCH($B86,'24-25 Plant Additions (RunRate)'!$T$10:$T$245,0))</f>
        <v>20139.649999999994</v>
      </c>
      <c r="K86" s="92">
        <f>+INDEX('24-25 Plant Additions (RunRate)'!$AO$10:$AO$245,MATCH($B86,'24-25 Plant Additions (RunRate)'!$T$10:$T$245,0))</f>
        <v>43225.069999992847</v>
      </c>
      <c r="L86" s="92">
        <f>+INDEX('24-25 Plant Additions (RunRate)'!$AP$10:$AP$245,MATCH($B86,'24-25 Plant Additions (RunRate)'!$T$10:$T$245,0))</f>
        <v>1510.777999997139</v>
      </c>
      <c r="N86" s="92">
        <f t="shared" si="12"/>
        <v>36975.25999999285</v>
      </c>
      <c r="O86" s="92">
        <f t="shared" si="13"/>
        <v>-18628.872000002855</v>
      </c>
      <c r="Q86" s="124" t="str">
        <f>+IF(OR(K86&gt;'24-25 Plant Additions (RunRate)'!$O$4,L86&gt;'24-25 Plant Additions (RunRate)'!$O$4),"Yes", "Portfolio")</f>
        <v>Portfolio</v>
      </c>
    </row>
    <row r="87" spans="2:17" x14ac:dyDescent="0.25">
      <c r="B87" s="91">
        <f t="shared" si="11"/>
        <v>34</v>
      </c>
      <c r="D87" s="91" t="str">
        <f>+INDEX('24-25 Plant Additions (RunRate)'!$C$10:$C$245,MATCH($B87,'24-25 Plant Additions (RunRate)'!$T$10:$T$245,0))</f>
        <v>FP-317653</v>
      </c>
      <c r="F87" s="91" t="str">
        <f>+INDEX('24-25 Plant Additions (RunRate)'!$D$10:$D$245,MATCH($B87,'24-25 Plant Additions (RunRate)'!$T$10:$T$245,0))</f>
        <v>MAIN-REPLACE-LONGVIEW DISTRICT</v>
      </c>
      <c r="H87" s="92">
        <f>+INDEX('24-25 Plant Additions (RunRate)'!$G$10:$G$245,MATCH($B87,'24-25 Plant Additions (RunRate)'!$T$10:$T$245,0))</f>
        <v>294068.29199999996</v>
      </c>
      <c r="I87" s="92">
        <f>+INDEX('24-25 Plant Additions (RunRate)'!$J$10:$J$245,MATCH($B87,'24-25 Plant Additions (RunRate)'!$T$10:$T$245,0))</f>
        <v>300913.47839999996</v>
      </c>
      <c r="K87" s="92">
        <f>+INDEX('24-25 Plant Additions (RunRate)'!$AO$10:$AO$245,MATCH($B87,'24-25 Plant Additions (RunRate)'!$T$10:$T$245,0))</f>
        <v>340327.31000000238</v>
      </c>
      <c r="L87" s="92">
        <f>+INDEX('24-25 Plant Additions (RunRate)'!$AP$10:$AP$245,MATCH($B87,'24-25 Plant Additions (RunRate)'!$T$10:$T$245,0))</f>
        <v>456767.68999999762</v>
      </c>
      <c r="N87" s="92">
        <f t="shared" si="12"/>
        <v>46259.018000002427</v>
      </c>
      <c r="O87" s="92">
        <f t="shared" si="13"/>
        <v>155854.21159999765</v>
      </c>
      <c r="Q87" s="124" t="str">
        <f>+IF(OR(K87&gt;'24-25 Plant Additions (RunRate)'!$O$4,L87&gt;'24-25 Plant Additions (RunRate)'!$O$4),"Yes", "Portfolio")</f>
        <v>Portfolio</v>
      </c>
    </row>
    <row r="88" spans="2:17" x14ac:dyDescent="0.25">
      <c r="B88" s="91">
        <f t="shared" si="11"/>
        <v>35</v>
      </c>
      <c r="D88" s="91" t="str">
        <f>+INDEX('24-25 Plant Additions (RunRate)'!$C$10:$C$245,MATCH($B88,'24-25 Plant Additions (RunRate)'!$T$10:$T$245,0))</f>
        <v>FP-317654</v>
      </c>
      <c r="F88" s="91" t="str">
        <f>+INDEX('24-25 Plant Additions (RunRate)'!$D$10:$D$245,MATCH($B88,'24-25 Plant Additions (RunRate)'!$T$10:$T$245,0))</f>
        <v>SERV-GROWTH-LONGVIEW DISTRICT</v>
      </c>
      <c r="H88" s="92">
        <f>+INDEX('24-25 Plant Additions (RunRate)'!$G$10:$G$245,MATCH($B88,'24-25 Plant Additions (RunRate)'!$T$10:$T$245,0))</f>
        <v>344511.1700000001</v>
      </c>
      <c r="I88" s="92">
        <f>+INDEX('24-25 Plant Additions (RunRate)'!$J$10:$J$245,MATCH($B88,'24-25 Plant Additions (RunRate)'!$T$10:$T$245,0))</f>
        <v>354172.51</v>
      </c>
      <c r="K88" s="92">
        <f>+INDEX('24-25 Plant Additions (RunRate)'!$AO$10:$AO$245,MATCH($B88,'24-25 Plant Additions (RunRate)'!$T$10:$T$245,0))</f>
        <v>196882.61866667867</v>
      </c>
      <c r="L88" s="92">
        <f>+INDEX('24-25 Plant Additions (RunRate)'!$AP$10:$AP$245,MATCH($B88,'24-25 Plant Additions (RunRate)'!$T$10:$T$245,0))</f>
        <v>91313.063523828983</v>
      </c>
      <c r="N88" s="92">
        <f t="shared" si="12"/>
        <v>-147628.55133332143</v>
      </c>
      <c r="O88" s="92">
        <f t="shared" si="13"/>
        <v>-262859.44647617103</v>
      </c>
      <c r="Q88" s="124" t="str">
        <f>+IF(OR(K88&gt;'24-25 Plant Additions (RunRate)'!$O$4,L88&gt;'24-25 Plant Additions (RunRate)'!$O$4),"Yes", "Portfolio")</f>
        <v>Portfolio</v>
      </c>
    </row>
    <row r="89" spans="2:17" x14ac:dyDescent="0.25">
      <c r="B89" s="91">
        <f t="shared" si="11"/>
        <v>36</v>
      </c>
      <c r="D89" s="91" t="str">
        <f>+INDEX('24-25 Plant Additions (RunRate)'!$C$10:$C$245,MATCH($B89,'24-25 Plant Additions (RunRate)'!$T$10:$T$245,0))</f>
        <v>FP-317655</v>
      </c>
      <c r="F89" s="91" t="str">
        <f>+INDEX('24-25 Plant Additions (RunRate)'!$D$10:$D$245,MATCH($B89,'24-25 Plant Additions (RunRate)'!$T$10:$T$245,0))</f>
        <v>SERV-REPLACE-LONGVIEW DISTRICT</v>
      </c>
      <c r="H89" s="92">
        <f>+INDEX('24-25 Plant Additions (RunRate)'!$G$10:$G$245,MATCH($B89,'24-25 Plant Additions (RunRate)'!$T$10:$T$245,0))</f>
        <v>100146.05000999998</v>
      </c>
      <c r="I89" s="92">
        <f>+INDEX('24-25 Plant Additions (RunRate)'!$J$10:$J$245,MATCH($B89,'24-25 Plant Additions (RunRate)'!$T$10:$T$245,0))</f>
        <v>94811.555040000021</v>
      </c>
      <c r="K89" s="92">
        <f>+INDEX('24-25 Plant Additions (RunRate)'!$AO$10:$AO$245,MATCH($B89,'24-25 Plant Additions (RunRate)'!$T$10:$T$245,0))</f>
        <v>16580.8475</v>
      </c>
      <c r="L89" s="92">
        <f>+INDEX('24-25 Plant Additions (RunRate)'!$AP$10:$AP$245,MATCH($B89,'24-25 Plant Additions (RunRate)'!$T$10:$T$245,0))</f>
        <v>16580.8475</v>
      </c>
      <c r="N89" s="92">
        <f t="shared" si="12"/>
        <v>-83565.202509999974</v>
      </c>
      <c r="O89" s="92">
        <f t="shared" si="13"/>
        <v>-78230.707540000018</v>
      </c>
      <c r="Q89" s="124" t="str">
        <f>+IF(OR(K89&gt;'24-25 Plant Additions (RunRate)'!$O$4,L89&gt;'24-25 Plant Additions (RunRate)'!$O$4),"Yes", "Portfolio")</f>
        <v>Portfolio</v>
      </c>
    </row>
    <row r="90" spans="2:17" x14ac:dyDescent="0.25">
      <c r="B90" s="91">
        <f t="shared" si="11"/>
        <v>37</v>
      </c>
      <c r="D90" s="91" t="str">
        <f>+INDEX('24-25 Plant Additions (RunRate)'!$C$10:$C$245,MATCH($B90,'24-25 Plant Additions (RunRate)'!$T$10:$T$245,0))</f>
        <v>FP-317656</v>
      </c>
      <c r="F90" s="91" t="str">
        <f>+INDEX('24-25 Plant Additions (RunRate)'!$D$10:$D$245,MATCH($B90,'24-25 Plant Additions (RunRate)'!$T$10:$T$245,0))</f>
        <v>MAIN-GROWTH-MT VERNON DISTRICT</v>
      </c>
      <c r="H90" s="92">
        <f>+INDEX('24-25 Plant Additions (RunRate)'!$G$10:$G$245,MATCH($B90,'24-25 Plant Additions (RunRate)'!$T$10:$T$245,0))</f>
        <v>502438.18999999989</v>
      </c>
      <c r="I90" s="92">
        <f>+INDEX('24-25 Plant Additions (RunRate)'!$J$10:$J$245,MATCH($B90,'24-25 Plant Additions (RunRate)'!$T$10:$T$245,0))</f>
        <v>574643.58999999985</v>
      </c>
      <c r="K90" s="92">
        <f>+INDEX('24-25 Plant Additions (RunRate)'!$AO$10:$AO$245,MATCH($B90,'24-25 Plant Additions (RunRate)'!$T$10:$T$245,0))</f>
        <v>323725.55750000005</v>
      </c>
      <c r="L90" s="92">
        <f>+INDEX('24-25 Plant Additions (RunRate)'!$AP$10:$AP$245,MATCH($B90,'24-25 Plant Additions (RunRate)'!$T$10:$T$245,0))</f>
        <v>323725.55750000005</v>
      </c>
      <c r="N90" s="92">
        <f t="shared" si="12"/>
        <v>-178712.63249999983</v>
      </c>
      <c r="O90" s="92">
        <f t="shared" si="13"/>
        <v>-250918.0324999998</v>
      </c>
      <c r="Q90" s="124" t="str">
        <f>+IF(OR(K90&gt;'24-25 Plant Additions (RunRate)'!$O$4,L90&gt;'24-25 Plant Additions (RunRate)'!$O$4),"Yes", "Portfolio")</f>
        <v>Portfolio</v>
      </c>
    </row>
    <row r="91" spans="2:17" x14ac:dyDescent="0.25">
      <c r="B91" s="91">
        <f>+B90+1</f>
        <v>38</v>
      </c>
      <c r="D91" s="91" t="str">
        <f>+INDEX('24-25 Plant Additions (RunRate)'!$C$10:$C$245,MATCH($B91,'24-25 Plant Additions (RunRate)'!$T$10:$T$245,0))</f>
        <v>FP-317657</v>
      </c>
      <c r="F91" s="91" t="str">
        <f>+INDEX('24-25 Plant Additions (RunRate)'!$D$10:$D$245,MATCH($B91,'24-25 Plant Additions (RunRate)'!$T$10:$T$245,0))</f>
        <v>MAIN-REPLACE-MT VERNON DISTRICT</v>
      </c>
      <c r="H91" s="92">
        <f>+INDEX('24-25 Plant Additions (RunRate)'!$G$10:$G$245,MATCH($B91,'24-25 Plant Additions (RunRate)'!$T$10:$T$245,0))</f>
        <v>270192.07960999996</v>
      </c>
      <c r="I91" s="92">
        <f>+INDEX('24-25 Plant Additions (RunRate)'!$J$10:$J$245,MATCH($B91,'24-25 Plant Additions (RunRate)'!$T$10:$T$245,0))</f>
        <v>199395.12877200003</v>
      </c>
      <c r="K91" s="92">
        <f>+INDEX('24-25 Plant Additions (RunRate)'!$AO$10:$AO$245,MATCH($B91,'24-25 Plant Additions (RunRate)'!$T$10:$T$245,0))</f>
        <v>150820.62</v>
      </c>
      <c r="L91" s="92">
        <f>+INDEX('24-25 Plant Additions (RunRate)'!$AP$10:$AP$245,MATCH($B91,'24-25 Plant Additions (RunRate)'!$T$10:$T$245,0))</f>
        <v>150820.62</v>
      </c>
      <c r="N91" s="92">
        <f t="shared" si="12"/>
        <v>-119371.45960999996</v>
      </c>
      <c r="O91" s="92">
        <f t="shared" si="13"/>
        <v>-48574.50877200003</v>
      </c>
      <c r="Q91" s="124" t="str">
        <f>+IF(OR(K91&gt;'24-25 Plant Additions (RunRate)'!$O$4,L91&gt;'24-25 Plant Additions (RunRate)'!$O$4),"Yes", "Portfolio")</f>
        <v>Portfolio</v>
      </c>
    </row>
    <row r="92" spans="2:17" x14ac:dyDescent="0.25">
      <c r="B92" s="91">
        <f t="shared" ref="B92:B100" si="14">+B91+1</f>
        <v>39</v>
      </c>
      <c r="D92" s="91" t="str">
        <f>+INDEX('24-25 Plant Additions (RunRate)'!$C$10:$C$245,MATCH($B92,'24-25 Plant Additions (RunRate)'!$T$10:$T$245,0))</f>
        <v>FP-317658</v>
      </c>
      <c r="F92" s="91" t="str">
        <f>+INDEX('24-25 Plant Additions (RunRate)'!$D$10:$D$245,MATCH($B92,'24-25 Plant Additions (RunRate)'!$T$10:$T$245,0))</f>
        <v>SERV-GROWTH-MT VERNON DISTRICT</v>
      </c>
      <c r="H92" s="92">
        <f>+INDEX('24-25 Plant Additions (RunRate)'!$G$10:$G$245,MATCH($B92,'24-25 Plant Additions (RunRate)'!$T$10:$T$245,0))</f>
        <v>1103684.1000000003</v>
      </c>
      <c r="I92" s="92">
        <f>+INDEX('24-25 Plant Additions (RunRate)'!$J$10:$J$245,MATCH($B92,'24-25 Plant Additions (RunRate)'!$T$10:$T$245,0))</f>
        <v>1123492.8500000001</v>
      </c>
      <c r="K92" s="92">
        <f>+INDEX('24-25 Plant Additions (RunRate)'!$AO$10:$AO$245,MATCH($B92,'24-25 Plant Additions (RunRate)'!$T$10:$T$245,0))</f>
        <v>425175.603333354</v>
      </c>
      <c r="L92" s="92">
        <f>+INDEX('24-25 Plant Additions (RunRate)'!$AP$10:$AP$245,MATCH($B92,'24-25 Plant Additions (RunRate)'!$T$10:$T$245,0))</f>
        <v>196913.94190478325</v>
      </c>
      <c r="N92" s="92">
        <f t="shared" ref="N92:N110" si="15">+K92-H92</f>
        <v>-678508.49666664633</v>
      </c>
      <c r="O92" s="92">
        <f t="shared" ref="O92:O110" si="16">+L92-I92</f>
        <v>-926578.90809521684</v>
      </c>
      <c r="Q92" s="124" t="str">
        <f>+IF(OR(K92&gt;'24-25 Plant Additions (RunRate)'!$O$4,L92&gt;'24-25 Plant Additions (RunRate)'!$O$4),"Yes", "Portfolio")</f>
        <v>Portfolio</v>
      </c>
    </row>
    <row r="93" spans="2:17" x14ac:dyDescent="0.25">
      <c r="B93" s="91">
        <f t="shared" si="14"/>
        <v>40</v>
      </c>
      <c r="D93" s="91" t="str">
        <f>+INDEX('24-25 Plant Additions (RunRate)'!$C$10:$C$245,MATCH($B93,'24-25 Plant Additions (RunRate)'!$T$10:$T$245,0))</f>
        <v>FP-317659</v>
      </c>
      <c r="F93" s="91" t="str">
        <f>+INDEX('24-25 Plant Additions (RunRate)'!$D$10:$D$245,MATCH($B93,'24-25 Plant Additions (RunRate)'!$T$10:$T$245,0))</f>
        <v>SERV-REPLACE-MT VERNON DISTRICT</v>
      </c>
      <c r="H93" s="92">
        <f>+INDEX('24-25 Plant Additions (RunRate)'!$G$10:$G$245,MATCH($B93,'24-25 Plant Additions (RunRate)'!$T$10:$T$245,0))</f>
        <v>231192.58399599997</v>
      </c>
      <c r="I93" s="92">
        <f>+INDEX('24-25 Plant Additions (RunRate)'!$J$10:$J$245,MATCH($B93,'24-25 Plant Additions (RunRate)'!$T$10:$T$245,0))</f>
        <v>207994.88067599997</v>
      </c>
      <c r="K93" s="92">
        <f>+INDEX('24-25 Plant Additions (RunRate)'!$AO$10:$AO$245,MATCH($B93,'24-25 Plant Additions (RunRate)'!$T$10:$T$245,0))</f>
        <v>120608.11749999999</v>
      </c>
      <c r="L93" s="92">
        <f>+INDEX('24-25 Plant Additions (RunRate)'!$AP$10:$AP$245,MATCH($B93,'24-25 Plant Additions (RunRate)'!$T$10:$T$245,0))</f>
        <v>120608.11749999999</v>
      </c>
      <c r="N93" s="92">
        <f t="shared" si="15"/>
        <v>-110584.46649599998</v>
      </c>
      <c r="O93" s="92">
        <f t="shared" si="16"/>
        <v>-87386.763175999979</v>
      </c>
      <c r="Q93" s="124" t="str">
        <f>+IF(OR(K93&gt;'24-25 Plant Additions (RunRate)'!$O$4,L93&gt;'24-25 Plant Additions (RunRate)'!$O$4),"Yes", "Portfolio")</f>
        <v>Portfolio</v>
      </c>
    </row>
    <row r="94" spans="2:17" x14ac:dyDescent="0.25">
      <c r="B94" s="91">
        <f t="shared" si="14"/>
        <v>41</v>
      </c>
      <c r="D94" s="91" t="str">
        <f>+INDEX('24-25 Plant Additions (RunRate)'!$C$10:$C$245,MATCH($B94,'24-25 Plant Additions (RunRate)'!$T$10:$T$245,0))</f>
        <v>FP-317750</v>
      </c>
      <c r="F94" s="91" t="str">
        <f>+INDEX('24-25 Plant Additions (RunRate)'!$D$10:$D$245,MATCH($B94,'24-25 Plant Additions (RunRate)'!$T$10:$T$245,0))</f>
        <v>MAIN-GROWTH-KENNEWICK DISTRICT</v>
      </c>
      <c r="H94" s="92">
        <f>+INDEX('24-25 Plant Additions (RunRate)'!$G$10:$G$245,MATCH($B94,'24-25 Plant Additions (RunRate)'!$T$10:$T$245,0))</f>
        <v>1222711.99</v>
      </c>
      <c r="I94" s="92">
        <f>+INDEX('24-25 Plant Additions (RunRate)'!$J$10:$J$245,MATCH($B94,'24-25 Plant Additions (RunRate)'!$T$10:$T$245,0))</f>
        <v>1161647.57</v>
      </c>
      <c r="K94" s="92">
        <f>+INDEX('24-25 Plant Additions (RunRate)'!$AO$10:$AO$245,MATCH($B94,'24-25 Plant Additions (RunRate)'!$T$10:$T$245,0))</f>
        <v>1127764.46</v>
      </c>
      <c r="L94" s="92">
        <f>+INDEX('24-25 Plant Additions (RunRate)'!$AP$10:$AP$245,MATCH($B94,'24-25 Plant Additions (RunRate)'!$T$10:$T$245,0))</f>
        <v>1127764.46</v>
      </c>
      <c r="N94" s="92">
        <f t="shared" si="15"/>
        <v>-94947.530000000028</v>
      </c>
      <c r="O94" s="92">
        <f t="shared" si="16"/>
        <v>-33883.110000000102</v>
      </c>
      <c r="Q94" s="124" t="str">
        <f>+IF(OR(K94&gt;'24-25 Plant Additions (RunRate)'!$O$4,L94&gt;'24-25 Plant Additions (RunRate)'!$O$4),"Yes", "Portfolio")</f>
        <v>Yes</v>
      </c>
    </row>
    <row r="95" spans="2:17" x14ac:dyDescent="0.25">
      <c r="B95" s="91">
        <f t="shared" si="14"/>
        <v>42</v>
      </c>
      <c r="D95" s="91" t="str">
        <f>+INDEX('24-25 Plant Additions (RunRate)'!$C$10:$C$245,MATCH($B95,'24-25 Plant Additions (RunRate)'!$T$10:$T$245,0))</f>
        <v>FP-317751</v>
      </c>
      <c r="F95" s="91" t="str">
        <f>+INDEX('24-25 Plant Additions (RunRate)'!$D$10:$D$245,MATCH($B95,'24-25 Plant Additions (RunRate)'!$T$10:$T$245,0))</f>
        <v>MAIN-REPLACE-KENNEWICK DISTRICT</v>
      </c>
      <c r="H95" s="92">
        <f>+INDEX('24-25 Plant Additions (RunRate)'!$G$10:$G$245,MATCH($B95,'24-25 Plant Additions (RunRate)'!$T$10:$T$245,0))</f>
        <v>121240.83308500001</v>
      </c>
      <c r="I95" s="92">
        <f>+INDEX('24-25 Plant Additions (RunRate)'!$J$10:$J$245,MATCH($B95,'24-25 Plant Additions (RunRate)'!$T$10:$T$245,0))</f>
        <v>124081.232498</v>
      </c>
      <c r="K95" s="92">
        <f>+INDEX('24-25 Plant Additions (RunRate)'!$AO$10:$AO$245,MATCH($B95,'24-25 Plant Additions (RunRate)'!$T$10:$T$245,0))</f>
        <v>130715.46500000078</v>
      </c>
      <c r="L95" s="92">
        <f>+INDEX('24-25 Plant Additions (RunRate)'!$AP$10:$AP$245,MATCH($B95,'24-25 Plant Additions (RunRate)'!$T$10:$T$245,0))</f>
        <v>134134.77600000054</v>
      </c>
      <c r="N95" s="92">
        <f t="shared" si="15"/>
        <v>9474.6319150007766</v>
      </c>
      <c r="O95" s="92">
        <f t="shared" si="16"/>
        <v>10053.543502000539</v>
      </c>
      <c r="Q95" s="124" t="str">
        <f>+IF(OR(K95&gt;'24-25 Plant Additions (RunRate)'!$O$4,L95&gt;'24-25 Plant Additions (RunRate)'!$O$4),"Yes", "Portfolio")</f>
        <v>Portfolio</v>
      </c>
    </row>
    <row r="96" spans="2:17" x14ac:dyDescent="0.25">
      <c r="B96" s="91">
        <f t="shared" si="14"/>
        <v>43</v>
      </c>
      <c r="D96" s="91" t="str">
        <f>+INDEX('24-25 Plant Additions (RunRate)'!$C$10:$C$245,MATCH($B96,'24-25 Plant Additions (RunRate)'!$T$10:$T$245,0))</f>
        <v>FP-317752</v>
      </c>
      <c r="F96" s="91" t="str">
        <f>+INDEX('24-25 Plant Additions (RunRate)'!$D$10:$D$245,MATCH($B96,'24-25 Plant Additions (RunRate)'!$T$10:$T$245,0))</f>
        <v>SERV-GROWTH-KENNEWICK DISTRICT</v>
      </c>
      <c r="H96" s="92">
        <f>+INDEX('24-25 Plant Additions (RunRate)'!$G$10:$G$245,MATCH($B96,'24-25 Plant Additions (RunRate)'!$T$10:$T$245,0))</f>
        <v>1692514.2700000005</v>
      </c>
      <c r="I96" s="92">
        <f>+INDEX('24-25 Plant Additions (RunRate)'!$J$10:$J$245,MATCH($B96,'24-25 Plant Additions (RunRate)'!$T$10:$T$245,0))</f>
        <v>1739980.7999999996</v>
      </c>
      <c r="K96" s="92">
        <f>+INDEX('24-25 Plant Additions (RunRate)'!$AO$10:$AO$245,MATCH($B96,'24-25 Plant Additions (RunRate)'!$T$10:$T$245,0))</f>
        <v>1058346.5406666994</v>
      </c>
      <c r="L96" s="92">
        <f>+INDEX('24-25 Plant Additions (RunRate)'!$AP$10:$AP$245,MATCH($B96,'24-25 Plant Additions (RunRate)'!$T$10:$T$245,0))</f>
        <v>707665.09752380848</v>
      </c>
      <c r="N96" s="92">
        <f t="shared" si="15"/>
        <v>-634167.72933330107</v>
      </c>
      <c r="O96" s="92">
        <f t="shared" si="16"/>
        <v>-1032315.7024761911</v>
      </c>
      <c r="Q96" s="124" t="str">
        <f>+IF(OR(K96&gt;'24-25 Plant Additions (RunRate)'!$O$4,L96&gt;'24-25 Plant Additions (RunRate)'!$O$4),"Yes", "Portfolio")</f>
        <v>Yes</v>
      </c>
    </row>
    <row r="97" spans="2:17" x14ac:dyDescent="0.25">
      <c r="B97" s="91">
        <f t="shared" si="14"/>
        <v>44</v>
      </c>
      <c r="D97" s="91" t="str">
        <f>+INDEX('24-25 Plant Additions (RunRate)'!$C$10:$C$245,MATCH($B97,'24-25 Plant Additions (RunRate)'!$T$10:$T$245,0))</f>
        <v>FP-318092</v>
      </c>
      <c r="F97" s="91" t="str">
        <f>+INDEX('24-25 Plant Additions (RunRate)'!$D$10:$D$245,MATCH($B97,'24-25 Plant Additions (RunRate)'!$T$10:$T$245,0))</f>
        <v>HPSS Replacements CNG WA</v>
      </c>
      <c r="H97" s="92">
        <f>+INDEX('24-25 Plant Additions (RunRate)'!$G$10:$G$245,MATCH($B97,'24-25 Plant Additions (RunRate)'!$T$10:$T$245,0))</f>
        <v>111603.304754</v>
      </c>
      <c r="I97" s="92">
        <f>+INDEX('24-25 Plant Additions (RunRate)'!$J$10:$J$245,MATCH($B97,'24-25 Plant Additions (RunRate)'!$T$10:$T$245,0))</f>
        <v>230710.25399999999</v>
      </c>
      <c r="K97" s="92">
        <f>+INDEX('24-25 Plant Additions (RunRate)'!$AO$10:$AO$245,MATCH($B97,'24-25 Plant Additions (RunRate)'!$T$10:$T$245,0))</f>
        <v>120281.75666666665</v>
      </c>
      <c r="L97" s="92">
        <f>+INDEX('24-25 Plant Additions (RunRate)'!$AP$10:$AP$245,MATCH($B97,'24-25 Plant Additions (RunRate)'!$T$10:$T$245,0))</f>
        <v>120281.75666666665</v>
      </c>
      <c r="N97" s="92">
        <f t="shared" si="15"/>
        <v>8678.4519126666564</v>
      </c>
      <c r="O97" s="92">
        <f t="shared" si="16"/>
        <v>-110428.49733333333</v>
      </c>
      <c r="Q97" s="124" t="str">
        <f>+IF(OR(K97&gt;'24-25 Plant Additions (RunRate)'!$O$4,L97&gt;'24-25 Plant Additions (RunRate)'!$O$4),"Yes", "Portfolio")</f>
        <v>Portfolio</v>
      </c>
    </row>
    <row r="98" spans="2:17" x14ac:dyDescent="0.25">
      <c r="B98" s="91">
        <f t="shared" si="14"/>
        <v>45</v>
      </c>
      <c r="D98" s="91" t="str">
        <f>+INDEX('24-25 Plant Additions (RunRate)'!$C$10:$C$245,MATCH($B98,'24-25 Plant Additions (RunRate)'!$T$10:$T$245,0))</f>
        <v>FP-318186</v>
      </c>
      <c r="F98" s="91" t="str">
        <f>+INDEX('24-25 Plant Additions (RunRate)'!$D$10:$D$245,MATCH($B98,'24-25 Plant Additions (RunRate)'!$T$10:$T$245,0))</f>
        <v>Sys Safety &amp; Integrity Mains Rpl-WA</v>
      </c>
      <c r="H98" s="92">
        <f>+INDEX('24-25 Plant Additions (RunRate)'!$G$10:$G$245,MATCH($B98,'24-25 Plant Additions (RunRate)'!$T$10:$T$245,0))</f>
        <v>3504094.9597229999</v>
      </c>
      <c r="I98" s="92">
        <f>+INDEX('24-25 Plant Additions (RunRate)'!$J$10:$J$245,MATCH($B98,'24-25 Plant Additions (RunRate)'!$T$10:$T$245,0))</f>
        <v>3997962.8722509998</v>
      </c>
      <c r="K98" s="92">
        <f>+INDEX('24-25 Plant Additions (RunRate)'!$AO$10:$AO$245,MATCH($B98,'24-25 Plant Additions (RunRate)'!$T$10:$T$245,0))</f>
        <v>3518348.4725000006</v>
      </c>
      <c r="L98" s="92">
        <f>+INDEX('24-25 Plant Additions (RunRate)'!$AP$10:$AP$245,MATCH($B98,'24-25 Plant Additions (RunRate)'!$T$10:$T$245,0))</f>
        <v>3518348.4725000006</v>
      </c>
      <c r="N98" s="92">
        <f t="shared" si="15"/>
        <v>14253.512777000666</v>
      </c>
      <c r="O98" s="92">
        <f t="shared" si="16"/>
        <v>-479614.39975099918</v>
      </c>
      <c r="Q98" s="124" t="str">
        <f>+IF(OR(K98&gt;'24-25 Plant Additions (RunRate)'!$O$4,L98&gt;'24-25 Plant Additions (RunRate)'!$O$4),"Yes", "Portfolio")</f>
        <v>Yes</v>
      </c>
    </row>
    <row r="99" spans="2:17" x14ac:dyDescent="0.25">
      <c r="B99" s="91">
        <f t="shared" si="14"/>
        <v>46</v>
      </c>
      <c r="D99" s="91" t="str">
        <f>+INDEX('24-25 Plant Additions (RunRate)'!$C$10:$C$245,MATCH($B99,'24-25 Plant Additions (RunRate)'!$T$10:$T$245,0))</f>
        <v>FP-318187</v>
      </c>
      <c r="F99" s="91" t="str">
        <f>+INDEX('24-25 Plant Additions (RunRate)'!$D$10:$D$245,MATCH($B99,'24-25 Plant Additions (RunRate)'!$T$10:$T$245,0))</f>
        <v>Sys Safety &amp; Integrity Srvcs Rpl-WA</v>
      </c>
      <c r="H99" s="92">
        <f>+INDEX('24-25 Plant Additions (RunRate)'!$G$10:$G$245,MATCH($B99,'24-25 Plant Additions (RunRate)'!$T$10:$T$245,0))</f>
        <v>3511692.4775140001</v>
      </c>
      <c r="I99" s="92">
        <f>+INDEX('24-25 Plant Additions (RunRate)'!$J$10:$J$245,MATCH($B99,'24-25 Plant Additions (RunRate)'!$T$10:$T$245,0))</f>
        <v>3997962.8722509998</v>
      </c>
      <c r="K99" s="92">
        <f>+INDEX('24-25 Plant Additions (RunRate)'!$AO$10:$AO$245,MATCH($B99,'24-25 Plant Additions (RunRate)'!$T$10:$T$245,0))</f>
        <v>926264.08999999613</v>
      </c>
      <c r="L99" s="92">
        <f>+INDEX('24-25 Plant Additions (RunRate)'!$AP$10:$AP$245,MATCH($B99,'24-25 Plant Additions (RunRate)'!$T$10:$T$245,0))</f>
        <v>943597.51099999994</v>
      </c>
      <c r="N99" s="92">
        <f t="shared" si="15"/>
        <v>-2585428.387514004</v>
      </c>
      <c r="O99" s="92">
        <f t="shared" si="16"/>
        <v>-3054365.3612509998</v>
      </c>
      <c r="Q99" s="124" t="str">
        <f>+IF(OR(K99&gt;'24-25 Plant Additions (RunRate)'!$O$4,L99&gt;'24-25 Plant Additions (RunRate)'!$O$4),"Yes", "Portfolio")</f>
        <v>Portfolio</v>
      </c>
    </row>
    <row r="100" spans="2:17" x14ac:dyDescent="0.25">
      <c r="B100" s="91">
        <f t="shared" si="14"/>
        <v>47</v>
      </c>
      <c r="D100" s="91" t="str">
        <f>+INDEX('24-25 Plant Additions (RunRate)'!$C$10:$C$245,MATCH($B100,'24-25 Plant Additions (RunRate)'!$T$10:$T$245,0))</f>
        <v>FP-319111</v>
      </c>
      <c r="F100" s="91" t="str">
        <f>+INDEX('24-25 Plant Additions (RunRate)'!$D$10:$D$245,MATCH($B100,'24-25 Plant Additions (RunRate)'!$T$10:$T$245,0))</f>
        <v>MAOP MAIN RPL CNG WA</v>
      </c>
      <c r="H100" s="92">
        <f>+INDEX('24-25 Plant Additions (RunRate)'!$G$10:$G$245,MATCH($B100,'24-25 Plant Additions (RunRate)'!$T$10:$T$245,0))</f>
        <v>3610320.72</v>
      </c>
      <c r="I100" s="92">
        <f>+INDEX('24-25 Plant Additions (RunRate)'!$J$10:$J$245,MATCH($B100,'24-25 Plant Additions (RunRate)'!$T$10:$T$245,0))</f>
        <v>5910841.3118439987</v>
      </c>
      <c r="K100" s="92">
        <f>+INDEX('24-25 Plant Additions (RunRate)'!$AO$10:$AO$245,MATCH($B100,'24-25 Plant Additions (RunRate)'!$T$10:$T$245,0))</f>
        <v>153338.53499999997</v>
      </c>
      <c r="L100" s="92">
        <f>+INDEX('24-25 Plant Additions (RunRate)'!$AP$10:$AP$245,MATCH($B100,'24-25 Plant Additions (RunRate)'!$T$10:$T$245,0))</f>
        <v>153338.53499999997</v>
      </c>
      <c r="N100" s="92">
        <f t="shared" si="15"/>
        <v>-3456982.1850000001</v>
      </c>
      <c r="O100" s="92">
        <f t="shared" si="16"/>
        <v>-5757502.7768439986</v>
      </c>
      <c r="Q100" s="124" t="str">
        <f>+IF(OR(K100&gt;'24-25 Plant Additions (RunRate)'!$O$4,L100&gt;'24-25 Plant Additions (RunRate)'!$O$4),"Yes", "Portfolio")</f>
        <v>Portfolio</v>
      </c>
    </row>
    <row r="101" spans="2:17" x14ac:dyDescent="0.25">
      <c r="B101" s="91">
        <f>+B100+1</f>
        <v>48</v>
      </c>
      <c r="D101" s="91" t="str">
        <f>+INDEX('24-25 Plant Additions (RunRate)'!$C$10:$C$245,MATCH($B101,'24-25 Plant Additions (RunRate)'!$T$10:$T$245,0))</f>
        <v>FP-319112</v>
      </c>
      <c r="F101" s="91" t="str">
        <f>+INDEX('24-25 Plant Additions (RunRate)'!$D$10:$D$245,MATCH($B101,'24-25 Plant Additions (RunRate)'!$T$10:$T$245,0))</f>
        <v>MAOP SERV RPL CNG WA</v>
      </c>
      <c r="H101" s="92">
        <f>+INDEX('24-25 Plant Additions (RunRate)'!$G$10:$G$245,MATCH($B101,'24-25 Plant Additions (RunRate)'!$T$10:$T$245,0))</f>
        <v>375340.57199999999</v>
      </c>
      <c r="I101" s="92">
        <f>+INDEX('24-25 Plant Additions (RunRate)'!$J$10:$J$245,MATCH($B101,'24-25 Plant Additions (RunRate)'!$T$10:$T$245,0))</f>
        <v>912858.45250000001</v>
      </c>
      <c r="K101" s="92">
        <f>+INDEX('24-25 Plant Additions (RunRate)'!$AO$10:$AO$245,MATCH($B101,'24-25 Plant Additions (RunRate)'!$T$10:$T$245,0))</f>
        <v>128877.07666666668</v>
      </c>
      <c r="L101" s="92">
        <f>+INDEX('24-25 Plant Additions (RunRate)'!$AP$10:$AP$245,MATCH($B101,'24-25 Plant Additions (RunRate)'!$T$10:$T$245,0))</f>
        <v>128877.07666666668</v>
      </c>
      <c r="N101" s="92">
        <f t="shared" si="15"/>
        <v>-246463.49533333333</v>
      </c>
      <c r="O101" s="92">
        <f t="shared" si="16"/>
        <v>-783981.37583333335</v>
      </c>
      <c r="Q101" s="124" t="str">
        <f>+IF(OR(K101&gt;'24-25 Plant Additions (RunRate)'!$O$4,L101&gt;'24-25 Plant Additions (RunRate)'!$O$4),"Yes", "Portfolio")</f>
        <v>Portfolio</v>
      </c>
    </row>
    <row r="102" spans="2:17" x14ac:dyDescent="0.25">
      <c r="B102" s="91">
        <f t="shared" ref="B102:B109" si="17">+B101+1</f>
        <v>49</v>
      </c>
      <c r="D102" s="91" t="str">
        <f>+INDEX('24-25 Plant Additions (RunRate)'!$C$10:$C$245,MATCH($B102,'24-25 Plant Additions (RunRate)'!$T$10:$T$245,0))</f>
        <v>FP-101163</v>
      </c>
      <c r="F102" s="91" t="str">
        <f>+INDEX('24-25 Plant Additions (RunRate)'!$D$10:$D$245,MATCH($B102,'24-25 Plant Additions (RunRate)'!$T$10:$T$245,0))</f>
        <v>Gas Work Equipment-CNGC</v>
      </c>
      <c r="H102" s="92">
        <f>+INDEX('24-25 Plant Additions (RunRate)'!$G$10:$G$245,MATCH($B102,'24-25 Plant Additions (RunRate)'!$T$10:$T$245,0))</f>
        <v>2463904.4573269999</v>
      </c>
      <c r="I102" s="92">
        <f>+INDEX('24-25 Plant Additions (RunRate)'!$J$10:$J$245,MATCH($B102,'24-25 Plant Additions (RunRate)'!$T$10:$T$245,0))</f>
        <v>2289180.1058280002</v>
      </c>
      <c r="K102" s="92">
        <f>+INDEX('24-25 Plant Additions (RunRate)'!$AO$10:$AO$245,MATCH($B102,'24-25 Plant Additions (RunRate)'!$T$10:$T$245,0))</f>
        <v>3286821.6849999428</v>
      </c>
      <c r="L102" s="92">
        <f>+INDEX('24-25 Plant Additions (RunRate)'!$AP$10:$AP$245,MATCH($B102,'24-25 Plant Additions (RunRate)'!$T$10:$T$245,0))</f>
        <v>3852145.1189997196</v>
      </c>
      <c r="N102" s="92">
        <f t="shared" si="15"/>
        <v>822917.22767294291</v>
      </c>
      <c r="O102" s="92">
        <f t="shared" si="16"/>
        <v>1562965.0131717194</v>
      </c>
      <c r="Q102" s="124" t="str">
        <f>+IF(OR(K102&gt;'24-25 Plant Additions (RunRate)'!$O$4,L102&gt;'24-25 Plant Additions (RunRate)'!$O$4),"Yes", "Portfolio")</f>
        <v>Yes</v>
      </c>
    </row>
    <row r="103" spans="2:17" x14ac:dyDescent="0.25">
      <c r="B103" s="91">
        <f t="shared" si="17"/>
        <v>50</v>
      </c>
      <c r="D103" s="91" t="str">
        <f>+INDEX('24-25 Plant Additions (RunRate)'!$C$10:$C$245,MATCH($B103,'24-25 Plant Additions (RunRate)'!$T$10:$T$245,0))</f>
        <v>FP-101164</v>
      </c>
      <c r="F103" s="91" t="str">
        <f>+INDEX('24-25 Plant Additions (RunRate)'!$D$10:$D$245,MATCH($B103,'24-25 Plant Additions (RunRate)'!$T$10:$T$245,0))</f>
        <v>IT Network Equipment-CNG</v>
      </c>
      <c r="H103" s="92">
        <f>+INDEX('24-25 Plant Additions (RunRate)'!$G$10:$G$245,MATCH($B103,'24-25 Plant Additions (RunRate)'!$T$10:$T$245,0))</f>
        <v>87401.493662000037</v>
      </c>
      <c r="I103" s="92">
        <f>+INDEX('24-25 Plant Additions (RunRate)'!$J$10:$J$245,MATCH($B103,'24-25 Plant Additions (RunRate)'!$T$10:$T$245,0))</f>
        <v>37782.730999999992</v>
      </c>
      <c r="K103" s="92">
        <f>+INDEX('24-25 Plant Additions (RunRate)'!$AO$10:$AO$245,MATCH($B103,'24-25 Plant Additions (RunRate)'!$T$10:$T$245,0))</f>
        <v>0</v>
      </c>
      <c r="L103" s="92">
        <f>+INDEX('24-25 Plant Additions (RunRate)'!$AP$10:$AP$245,MATCH($B103,'24-25 Plant Additions (RunRate)'!$T$10:$T$245,0))</f>
        <v>0</v>
      </c>
      <c r="N103" s="92">
        <f t="shared" si="15"/>
        <v>-87401.493662000037</v>
      </c>
      <c r="O103" s="92">
        <f t="shared" si="16"/>
        <v>-37782.730999999992</v>
      </c>
      <c r="Q103" s="124" t="str">
        <f>+IF(OR(K103&gt;'24-25 Plant Additions (RunRate)'!$O$4,L103&gt;'24-25 Plant Additions (RunRate)'!$O$4),"Yes", "Portfolio")</f>
        <v>Portfolio</v>
      </c>
    </row>
    <row r="104" spans="2:17" x14ac:dyDescent="0.25">
      <c r="B104" s="91">
        <f t="shared" si="17"/>
        <v>51</v>
      </c>
      <c r="D104" s="91" t="str">
        <f>+INDEX('24-25 Plant Additions (RunRate)'!$C$10:$C$245,MATCH($B104,'24-25 Plant Additions (RunRate)'!$T$10:$T$245,0))</f>
        <v>FP-101215</v>
      </c>
      <c r="F104" s="91" t="str">
        <f>+INDEX('24-25 Plant Additions (RunRate)'!$D$10:$D$245,MATCH($B104,'24-25 Plant Additions (RunRate)'!$T$10:$T$245,0))</f>
        <v>Gas Vehicles-CNGC</v>
      </c>
      <c r="H104" s="92">
        <f>+INDEX('24-25 Plant Additions (RunRate)'!$G$10:$G$245,MATCH($B104,'24-25 Plant Additions (RunRate)'!$T$10:$T$245,0))</f>
        <v>1060664.9308400003</v>
      </c>
      <c r="I104" s="92">
        <f>+INDEX('24-25 Plant Additions (RunRate)'!$J$10:$J$245,MATCH($B104,'24-25 Plant Additions (RunRate)'!$T$10:$T$245,0))</f>
        <v>769996.95369600004</v>
      </c>
      <c r="K104" s="92">
        <f>+INDEX('24-25 Plant Additions (RunRate)'!$AO$10:$AO$245,MATCH($B104,'24-25 Plant Additions (RunRate)'!$T$10:$T$245,0))</f>
        <v>0</v>
      </c>
      <c r="L104" s="92">
        <f>+INDEX('24-25 Plant Additions (RunRate)'!$AP$10:$AP$245,MATCH($B104,'24-25 Plant Additions (RunRate)'!$T$10:$T$245,0))</f>
        <v>0</v>
      </c>
      <c r="N104" s="92">
        <f t="shared" si="15"/>
        <v>-1060664.9308400003</v>
      </c>
      <c r="O104" s="92">
        <f t="shared" si="16"/>
        <v>-769996.95369600004</v>
      </c>
      <c r="Q104" s="124" t="str">
        <f>+IF(OR(K104&gt;'24-25 Plant Additions (RunRate)'!$O$4,L104&gt;'24-25 Plant Additions (RunRate)'!$O$4),"Yes", "Portfolio")</f>
        <v>Portfolio</v>
      </c>
    </row>
    <row r="105" spans="2:17" x14ac:dyDescent="0.25">
      <c r="B105" s="91">
        <f t="shared" si="17"/>
        <v>52</v>
      </c>
      <c r="D105" s="91" t="str">
        <f>+INDEX('24-25 Plant Additions (RunRate)'!$C$10:$C$245,MATCH($B105,'24-25 Plant Additions (RunRate)'!$T$10:$T$245,0))</f>
        <v>FP-200662</v>
      </c>
      <c r="F105" s="91" t="str">
        <f>+INDEX('24-25 Plant Additions (RunRate)'!$D$10:$D$245,MATCH($B105,'24-25 Plant Additions (RunRate)'!$T$10:$T$245,0))</f>
        <v>Personal Computers&amp;Peripherals CNGC</v>
      </c>
      <c r="H105" s="92">
        <f>+INDEX('24-25 Plant Additions (RunRate)'!$G$10:$G$245,MATCH($B105,'24-25 Plant Additions (RunRate)'!$T$10:$T$245,0))</f>
        <v>113444.00484100005</v>
      </c>
      <c r="I105" s="92">
        <f>+INDEX('24-25 Plant Additions (RunRate)'!$J$10:$J$245,MATCH($B105,'24-25 Plant Additions (RunRate)'!$T$10:$T$245,0))</f>
        <v>94456.827500000014</v>
      </c>
      <c r="K105" s="92">
        <f>+INDEX('24-25 Plant Additions (RunRate)'!$AO$10:$AO$245,MATCH($B105,'24-25 Plant Additions (RunRate)'!$T$10:$T$245,0))</f>
        <v>70533.544999999998</v>
      </c>
      <c r="L105" s="92">
        <f>+INDEX('24-25 Plant Additions (RunRate)'!$AP$10:$AP$245,MATCH($B105,'24-25 Plant Additions (RunRate)'!$T$10:$T$245,0))</f>
        <v>70533.544999999998</v>
      </c>
      <c r="N105" s="92">
        <f t="shared" si="15"/>
        <v>-42910.459841000047</v>
      </c>
      <c r="O105" s="92">
        <f t="shared" si="16"/>
        <v>-23923.282500000016</v>
      </c>
      <c r="Q105" s="124" t="str">
        <f>+IF(OR(K105&gt;'24-25 Plant Additions (RunRate)'!$O$4,L105&gt;'24-25 Plant Additions (RunRate)'!$O$4),"Yes", "Portfolio")</f>
        <v>Portfolio</v>
      </c>
    </row>
    <row r="106" spans="2:17" x14ac:dyDescent="0.25">
      <c r="B106" s="91">
        <f t="shared" si="17"/>
        <v>53</v>
      </c>
      <c r="D106" s="91" t="str">
        <f>+INDEX('24-25 Plant Additions (RunRate)'!$C$10:$C$245,MATCH($B106,'24-25 Plant Additions (RunRate)'!$T$10:$T$245,0))</f>
        <v>FP-316445</v>
      </c>
      <c r="F106" s="91" t="str">
        <f>+INDEX('24-25 Plant Additions (RunRate)'!$D$10:$D$245,MATCH($B106,'24-25 Plant Additions (RunRate)'!$T$10:$T$245,0))</f>
        <v>Toughbook Replacements-CNG</v>
      </c>
      <c r="H106" s="92">
        <f>+INDEX('24-25 Plant Additions (RunRate)'!$G$10:$G$245,MATCH($B106,'24-25 Plant Additions (RunRate)'!$T$10:$T$245,0))</f>
        <v>139476.66683600002</v>
      </c>
      <c r="I106" s="92">
        <f>+INDEX('24-25 Plant Additions (RunRate)'!$J$10:$J$245,MATCH($B106,'24-25 Plant Additions (RunRate)'!$T$10:$T$245,0))</f>
        <v>139796.10469999997</v>
      </c>
      <c r="K106" s="92">
        <f>+INDEX('24-25 Plant Additions (RunRate)'!$AO$10:$AO$245,MATCH($B106,'24-25 Plant Additions (RunRate)'!$T$10:$T$245,0))</f>
        <v>0</v>
      </c>
      <c r="L106" s="92">
        <f>+INDEX('24-25 Plant Additions (RunRate)'!$AP$10:$AP$245,MATCH($B106,'24-25 Plant Additions (RunRate)'!$T$10:$T$245,0))</f>
        <v>0</v>
      </c>
      <c r="N106" s="92">
        <f t="shared" si="15"/>
        <v>-139476.66683600002</v>
      </c>
      <c r="O106" s="92">
        <f t="shared" si="16"/>
        <v>-139796.10469999997</v>
      </c>
      <c r="Q106" s="124" t="str">
        <f>+IF(OR(K106&gt;'24-25 Plant Additions (RunRate)'!$O$4,L106&gt;'24-25 Plant Additions (RunRate)'!$O$4),"Yes", "Portfolio")</f>
        <v>Portfolio</v>
      </c>
    </row>
    <row r="107" spans="2:17" x14ac:dyDescent="0.25">
      <c r="B107" s="91">
        <f t="shared" si="17"/>
        <v>54</v>
      </c>
      <c r="D107" s="91" t="str">
        <f>+INDEX('24-25 Plant Additions (RunRate)'!$C$10:$C$245,MATCH($B107,'24-25 Plant Additions (RunRate)'!$T$10:$T$245,0))</f>
        <v>FP-316832</v>
      </c>
      <c r="F107" s="91" t="str">
        <f>+INDEX('24-25 Plant Additions (RunRate)'!$D$10:$D$245,MATCH($B107,'24-25 Plant Additions (RunRate)'!$T$10:$T$245,0))</f>
        <v>Office Structure &amp; Eq-Kennewick GO</v>
      </c>
      <c r="H107" s="92">
        <f>+INDEX('24-25 Plant Additions (RunRate)'!$G$10:$G$245,MATCH($B107,'24-25 Plant Additions (RunRate)'!$T$10:$T$245,0))</f>
        <v>97895.851235000009</v>
      </c>
      <c r="I107" s="92">
        <f>+INDEX('24-25 Plant Additions (RunRate)'!$J$10:$J$245,MATCH($B107,'24-25 Plant Additions (RunRate)'!$T$10:$T$245,0))</f>
        <v>148276.99154800002</v>
      </c>
      <c r="K107" s="92">
        <f>+INDEX('24-25 Plant Additions (RunRate)'!$AO$10:$AO$245,MATCH($B107,'24-25 Plant Additions (RunRate)'!$T$10:$T$245,0))</f>
        <v>0</v>
      </c>
      <c r="L107" s="92">
        <f>+INDEX('24-25 Plant Additions (RunRate)'!$AP$10:$AP$245,MATCH($B107,'24-25 Plant Additions (RunRate)'!$T$10:$T$245,0))</f>
        <v>0</v>
      </c>
      <c r="N107" s="92">
        <f t="shared" si="15"/>
        <v>-97895.851235000009</v>
      </c>
      <c r="O107" s="92">
        <f t="shared" si="16"/>
        <v>-148276.99154800002</v>
      </c>
      <c r="Q107" s="124" t="str">
        <f>+IF(OR(K107&gt;'24-25 Plant Additions (RunRate)'!$O$4,L107&gt;'24-25 Plant Additions (RunRate)'!$O$4),"Yes", "Portfolio")</f>
        <v>Portfolio</v>
      </c>
    </row>
    <row r="108" spans="2:17" x14ac:dyDescent="0.25">
      <c r="B108" s="91">
        <f t="shared" si="17"/>
        <v>55</v>
      </c>
      <c r="D108" s="91" t="str">
        <f>+INDEX('24-25 Plant Additions (RunRate)'!$C$10:$C$245,MATCH($B108,'24-25 Plant Additions (RunRate)'!$T$10:$T$245,0))</f>
        <v>FP-317744</v>
      </c>
      <c r="F108" s="91" t="str">
        <f>+INDEX('24-25 Plant Additions (RunRate)'!$D$10:$D$245,MATCH($B108,'24-25 Plant Additions (RunRate)'!$T$10:$T$245,0))</f>
        <v>Tools &amp; Minor Work Equip CNG WA</v>
      </c>
      <c r="H108" s="92">
        <f>+INDEX('24-25 Plant Additions (RunRate)'!$G$10:$G$245,MATCH($B108,'24-25 Plant Additions (RunRate)'!$T$10:$T$245,0))</f>
        <v>163538.84</v>
      </c>
      <c r="I108" s="92">
        <f>+INDEX('24-25 Plant Additions (RunRate)'!$J$10:$J$245,MATCH($B108,'24-25 Plant Additions (RunRate)'!$T$10:$T$245,0))</f>
        <v>142508.39000000001</v>
      </c>
      <c r="K108" s="92">
        <f>+INDEX('24-25 Plant Additions (RunRate)'!$AO$10:$AO$245,MATCH($B108,'24-25 Plant Additions (RunRate)'!$T$10:$T$245,0))</f>
        <v>0</v>
      </c>
      <c r="L108" s="92">
        <f>+INDEX('24-25 Plant Additions (RunRate)'!$AP$10:$AP$245,MATCH($B108,'24-25 Plant Additions (RunRate)'!$T$10:$T$245,0))</f>
        <v>0</v>
      </c>
      <c r="N108" s="92">
        <f t="shared" si="15"/>
        <v>-163538.84</v>
      </c>
      <c r="O108" s="92">
        <f t="shared" si="16"/>
        <v>-142508.39000000001</v>
      </c>
      <c r="Q108" s="124" t="str">
        <f>+IF(OR(K108&gt;'24-25 Plant Additions (RunRate)'!$O$4,L108&gt;'24-25 Plant Additions (RunRate)'!$O$4),"Yes", "Portfolio")</f>
        <v>Portfolio</v>
      </c>
    </row>
    <row r="109" spans="2:17" x14ac:dyDescent="0.25">
      <c r="B109" s="91">
        <f t="shared" si="17"/>
        <v>56</v>
      </c>
      <c r="D109" s="91" t="str">
        <f>+INDEX('24-25 Plant Additions (RunRate)'!$C$10:$C$245,MATCH($B109,'24-25 Plant Additions (RunRate)'!$T$10:$T$245,0))</f>
        <v>FP-318192</v>
      </c>
      <c r="F109" s="91" t="str">
        <f>+INDEX('24-25 Plant Additions (RunRate)'!$D$10:$D$245,MATCH($B109,'24-25 Plant Additions (RunRate)'!$T$10:$T$245,0))</f>
        <v>Fixed Network Equipment-CNG</v>
      </c>
      <c r="H109" s="92">
        <f>+INDEX('24-25 Plant Additions (RunRate)'!$G$10:$G$245,MATCH($B109,'24-25 Plant Additions (RunRate)'!$T$10:$T$245,0))</f>
        <v>1387227.5384</v>
      </c>
      <c r="I109" s="92">
        <f>+INDEX('24-25 Plant Additions (RunRate)'!$J$10:$J$245,MATCH($B109,'24-25 Plant Additions (RunRate)'!$T$10:$T$245,0))</f>
        <v>0</v>
      </c>
      <c r="K109" s="92">
        <f>+INDEX('24-25 Plant Additions (RunRate)'!$AO$10:$AO$245,MATCH($B109,'24-25 Plant Additions (RunRate)'!$T$10:$T$245,0))</f>
        <v>422743.01833333331</v>
      </c>
      <c r="L109" s="92">
        <f>+INDEX('24-25 Plant Additions (RunRate)'!$AP$10:$AP$245,MATCH($B109,'24-25 Plant Additions (RunRate)'!$T$10:$T$245,0))</f>
        <v>422743.01833333331</v>
      </c>
      <c r="N109" s="92">
        <f t="shared" si="15"/>
        <v>-964484.52006666665</v>
      </c>
      <c r="O109" s="92">
        <f t="shared" si="16"/>
        <v>422743.01833333331</v>
      </c>
      <c r="Q109" s="124" t="str">
        <f>+IF(OR(K109&gt;'24-25 Plant Additions (RunRate)'!$O$4,L109&gt;'24-25 Plant Additions (RunRate)'!$O$4),"Yes", "Portfolio")</f>
        <v>Portfolio</v>
      </c>
    </row>
    <row r="110" spans="2:17" x14ac:dyDescent="0.25">
      <c r="B110" s="91">
        <f>+B109+1</f>
        <v>57</v>
      </c>
      <c r="D110" s="91" t="str">
        <f>+INDEX('24-25 Plant Additions (RunRate)'!$C$10:$C$245,MATCH($B110,'24-25 Plant Additions (RunRate)'!$T$10:$T$245,0))</f>
        <v>FP-318197</v>
      </c>
      <c r="F110" s="91" t="str">
        <f>+INDEX('24-25 Plant Additions (RunRate)'!$D$10:$D$245,MATCH($B110,'24-25 Plant Additions (RunRate)'!$T$10:$T$245,0))</f>
        <v>Gas SCADA Equipment-CNG</v>
      </c>
      <c r="H110" s="92">
        <f>+INDEX('24-25 Plant Additions (RunRate)'!$G$10:$G$245,MATCH($B110,'24-25 Plant Additions (RunRate)'!$T$10:$T$245,0))</f>
        <v>52022.181260999998</v>
      </c>
      <c r="I110" s="92">
        <f>+INDEX('24-25 Plant Additions (RunRate)'!$J$10:$J$245,MATCH($B110,'24-25 Plant Additions (RunRate)'!$T$10:$T$245,0))</f>
        <v>0</v>
      </c>
      <c r="K110" s="92">
        <f>+INDEX('24-25 Plant Additions (RunRate)'!$AO$10:$AO$245,MATCH($B110,'24-25 Plant Additions (RunRate)'!$T$10:$T$245,0))</f>
        <v>0</v>
      </c>
      <c r="L110" s="92">
        <f>+INDEX('24-25 Plant Additions (RunRate)'!$AP$10:$AP$245,MATCH($B110,'24-25 Plant Additions (RunRate)'!$T$10:$T$245,0))</f>
        <v>0</v>
      </c>
      <c r="N110" s="92">
        <f t="shared" si="15"/>
        <v>-52022.181260999998</v>
      </c>
      <c r="O110" s="92">
        <f t="shared" si="16"/>
        <v>0</v>
      </c>
      <c r="Q110" s="124" t="str">
        <f>+IF(OR(K110&gt;'24-25 Plant Additions (RunRate)'!$O$4,L110&gt;'24-25 Plant Additions (RunRate)'!$O$4),"Yes", "Portfolio")</f>
        <v>Portfolio</v>
      </c>
    </row>
    <row r="111" spans="2:17" x14ac:dyDescent="0.25">
      <c r="H111" s="92"/>
      <c r="I111" s="92"/>
      <c r="K111" s="92"/>
      <c r="L111" s="92"/>
      <c r="N111" s="92"/>
      <c r="O111" s="92"/>
    </row>
    <row r="112" spans="2:17" x14ac:dyDescent="0.25">
      <c r="D112" s="100" t="s">
        <v>3164</v>
      </c>
      <c r="F112" s="100"/>
      <c r="G112" s="100"/>
      <c r="H112" s="125">
        <f>+SUBTOTAL(9,H54:H110)</f>
        <v>43019214.749970011</v>
      </c>
      <c r="I112" s="125">
        <f>+SUBTOTAL(9,I54:I110)</f>
        <v>42597482.330886006</v>
      </c>
      <c r="J112" s="100"/>
      <c r="K112" s="125">
        <f>+SUBTOTAL(9,K54:K110)</f>
        <v>26169985.746954191</v>
      </c>
      <c r="L112" s="125">
        <f>+SUBTOTAL(9,L54:L110)</f>
        <v>23442038.032190103</v>
      </c>
      <c r="M112" s="100"/>
      <c r="N112" s="125">
        <f>+SUBTOTAL(9,N54:N110)</f>
        <v>-16849229.003015809</v>
      </c>
      <c r="O112" s="125">
        <f>+SUBTOTAL(9,O54:O110)</f>
        <v>-19155444.298695892</v>
      </c>
    </row>
    <row r="113" spans="4:15" x14ac:dyDescent="0.25">
      <c r="H113" s="92"/>
      <c r="I113" s="92"/>
      <c r="K113" s="92"/>
      <c r="L113" s="92"/>
      <c r="N113" s="92"/>
      <c r="O113" s="92"/>
    </row>
    <row r="114" spans="4:15" x14ac:dyDescent="0.25">
      <c r="D114" s="100" t="s">
        <v>3162</v>
      </c>
      <c r="H114" s="92">
        <f>+'24-25 Plant Additions (RunRate)'!Q269</f>
        <v>15925424.810551805</v>
      </c>
      <c r="I114" s="92">
        <f>+'24-25 Plant Additions (RunRate)'!T269</f>
        <v>4488302.0389929991</v>
      </c>
      <c r="K114" s="92">
        <f>+H114</f>
        <v>15925424.810551805</v>
      </c>
      <c r="L114" s="92">
        <f>+I114</f>
        <v>4488302.0389929991</v>
      </c>
      <c r="N114" s="92">
        <f t="shared" ref="N114" si="18">+K114-H114</f>
        <v>0</v>
      </c>
      <c r="O114" s="92">
        <f t="shared" ref="O114" si="19">+L114-I114</f>
        <v>0</v>
      </c>
    </row>
    <row r="115" spans="4:15" x14ac:dyDescent="0.25">
      <c r="H115" s="92"/>
      <c r="I115" s="92"/>
      <c r="J115" s="92"/>
      <c r="L115" s="92"/>
      <c r="N115" s="92"/>
      <c r="O115" s="92"/>
    </row>
    <row r="116" spans="4:15" x14ac:dyDescent="0.25">
      <c r="D116" s="100" t="s">
        <v>3165</v>
      </c>
      <c r="H116" s="92">
        <f>+SUBTOTAL(9,H5:H114)</f>
        <v>140193437.58551076</v>
      </c>
      <c r="I116" s="92">
        <f>+SUBTOTAL(9,I5:I114)</f>
        <v>107258633.47050504</v>
      </c>
      <c r="J116" s="92"/>
      <c r="K116" s="92">
        <f>+SUBTOTAL(9,K5:K114)</f>
        <v>70238276.422495008</v>
      </c>
      <c r="L116" s="92">
        <f>+SUBTOTAL(9,L5:L114)</f>
        <v>47923572.653809108</v>
      </c>
      <c r="N116" s="92">
        <f>+SUBTOTAL(9,N5:N114)</f>
        <v>-69955161.163015828</v>
      </c>
      <c r="O116" s="92">
        <f>+SUBTOTAL(9,O5:O114)</f>
        <v>-59335060.816695876</v>
      </c>
    </row>
    <row r="117" spans="4:15" x14ac:dyDescent="0.25">
      <c r="H117" s="92"/>
      <c r="I117" s="92"/>
      <c r="K117" s="92"/>
      <c r="L117" s="92"/>
      <c r="N117" s="92"/>
      <c r="O117" s="92"/>
    </row>
  </sheetData>
  <pageMargins left="0.7" right="0.7" top="0.75" bottom="0.75" header="0.3" footer="0.3"/>
  <pageSetup scale="7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1BAAB-79C0-4C93-8CFB-260BBD39418F}">
  <sheetPr codeName="Sheet8"/>
  <dimension ref="B1:V40"/>
  <sheetViews>
    <sheetView zoomScaleNormal="100" zoomScaleSheetLayoutView="100" workbookViewId="0">
      <selection activeCell="N40" sqref="N39:N40"/>
    </sheetView>
  </sheetViews>
  <sheetFormatPr defaultRowHeight="15" x14ac:dyDescent="0.25"/>
  <cols>
    <col min="1" max="1" width="1.42578125" style="91" customWidth="1"/>
    <col min="2" max="2" width="3.85546875" style="91" bestFit="1" customWidth="1"/>
    <col min="3" max="3" width="1.42578125" style="91" customWidth="1"/>
    <col min="4" max="4" width="15.28515625" style="91" customWidth="1"/>
    <col min="5" max="5" width="42.5703125" style="91" customWidth="1"/>
    <col min="6" max="6" width="2.140625" style="91" customWidth="1"/>
    <col min="7" max="7" width="12.7109375" style="91" customWidth="1"/>
    <col min="8" max="8" width="10.42578125" style="91" customWidth="1"/>
    <col min="9" max="9" width="2.140625" style="91" customWidth="1"/>
    <col min="10" max="10" width="12.7109375" style="91" customWidth="1"/>
    <col min="11" max="11" width="10.42578125" style="91" customWidth="1"/>
    <col min="12" max="12" width="2.140625" style="91" customWidth="1"/>
    <col min="13" max="14" width="12.7109375" style="91" customWidth="1"/>
    <col min="15" max="15" width="2.140625" style="91" customWidth="1"/>
    <col min="16" max="16" width="46.5703125" style="91" customWidth="1"/>
    <col min="17" max="17" width="2.140625" style="91" customWidth="1"/>
    <col min="18" max="19" width="12.7109375" style="91" customWidth="1"/>
    <col min="20" max="20" width="2.140625" style="91" customWidth="1"/>
    <col min="21" max="22" width="12.7109375" style="91" customWidth="1"/>
    <col min="23" max="16384" width="9.140625" style="91"/>
  </cols>
  <sheetData>
    <row r="1" spans="2:22" x14ac:dyDescent="0.25">
      <c r="D1" s="100" t="s">
        <v>3149</v>
      </c>
    </row>
    <row r="3" spans="2:22" x14ac:dyDescent="0.25">
      <c r="G3" s="122">
        <v>2024</v>
      </c>
      <c r="H3" s="122"/>
      <c r="J3" s="122">
        <v>2025</v>
      </c>
      <c r="K3" s="122"/>
      <c r="M3" s="124" t="s">
        <v>3153</v>
      </c>
      <c r="R3" s="122" t="s">
        <v>3145</v>
      </c>
      <c r="S3" s="122"/>
      <c r="U3" s="122" t="s">
        <v>3146</v>
      </c>
      <c r="V3" s="122"/>
    </row>
    <row r="4" spans="2:22" x14ac:dyDescent="0.25">
      <c r="D4" s="121" t="s">
        <v>3150</v>
      </c>
      <c r="E4" s="121" t="s">
        <v>3151</v>
      </c>
      <c r="G4" s="123" t="s">
        <v>3143</v>
      </c>
      <c r="H4" s="123" t="s">
        <v>2174</v>
      </c>
      <c r="I4" s="124"/>
      <c r="J4" s="123" t="s">
        <v>3144</v>
      </c>
      <c r="K4" s="123" t="s">
        <v>2174</v>
      </c>
      <c r="M4" s="123" t="s">
        <v>3154</v>
      </c>
      <c r="N4" s="121" t="s">
        <v>3142</v>
      </c>
      <c r="P4" s="121" t="s">
        <v>3136</v>
      </c>
      <c r="R4" s="123">
        <v>2024</v>
      </c>
      <c r="S4" s="123">
        <v>2025</v>
      </c>
      <c r="T4" s="124"/>
      <c r="U4" s="123">
        <v>2024</v>
      </c>
      <c r="V4" s="123">
        <v>2025</v>
      </c>
    </row>
    <row r="5" spans="2:22" x14ac:dyDescent="0.25">
      <c r="K5" s="126"/>
      <c r="L5" s="126"/>
    </row>
    <row r="6" spans="2:22" x14ac:dyDescent="0.25">
      <c r="B6" s="91">
        <v>1</v>
      </c>
      <c r="D6" s="91" t="str">
        <f>+INDEX('24-25 Plant Additions (RunRate)'!$C$10:$C$259,MATCH($B6,'24-25 Plant Additions (RunRate)'!$S$10:$S$259))</f>
        <v>FP-316019</v>
      </c>
      <c r="E6" s="91" t="str">
        <f>+INDEX('24-25 Plant Additions (RunRate)'!$D$10:$D$259,MATCH($B6,'24-25 Plant Additions (RunRate)'!$S$10:$S$259))</f>
        <v>UG-GIS ESRI System Upgrade CNGC</v>
      </c>
      <c r="G6" s="92">
        <f>+INDEX('24-25 Plant Additions (RunRate)'!$G$10:$G$259,MATCH($B6,'24-25 Plant Additions (RunRate)'!$S$10:$S$259))</f>
        <v>0</v>
      </c>
      <c r="H6" s="99" t="str">
        <f>+IF(G6=0,"",INDEX('24-25 Plant Additions (RunRate)'!$H$10:$H$259,MATCH($B6,'24-25 Plant Additions (RunRate)'!$S$10:$S$259)))</f>
        <v/>
      </c>
      <c r="I6" s="119"/>
      <c r="J6" s="92">
        <f>+INDEX('24-25 Plant Additions (RunRate)'!$J$10:$J$259,MATCH($B6,'24-25 Plant Additions (RunRate)'!$S$10:$S$259))</f>
        <v>2616181.56</v>
      </c>
      <c r="K6" s="99">
        <f>++IF(J6=0,"",INDEX('24-25 Plant Additions (RunRate)'!$K$10:$K$259,MATCH($B6,'24-25 Plant Additions (RunRate)'!$S$10:$S$259)))</f>
        <v>45839</v>
      </c>
      <c r="L6" s="126"/>
      <c r="N6" s="92">
        <f>+IFERROR(INDEX('DR 11 Monthly CWIP Balances'!$BD$2:$BD$1437,MATCH(D6,'DR 11 Monthly CWIP Balances'!$A$2:$A$1437,0)),0)</f>
        <v>1817361.75</v>
      </c>
      <c r="P6" s="91" t="s">
        <v>3137</v>
      </c>
      <c r="R6" s="92">
        <v>0</v>
      </c>
      <c r="S6" s="92">
        <f>+J6</f>
        <v>2616181.56</v>
      </c>
      <c r="U6" s="92">
        <f t="shared" ref="U6:U31" si="0">+R6-G6</f>
        <v>0</v>
      </c>
      <c r="V6" s="92">
        <f t="shared" ref="V6:V31" si="1">+S6-J6</f>
        <v>0</v>
      </c>
    </row>
    <row r="7" spans="2:22" x14ac:dyDescent="0.25">
      <c r="B7" s="91">
        <f>+B6+1</f>
        <v>2</v>
      </c>
      <c r="D7" s="91" t="str">
        <f>+INDEX('24-25 Plant Additions (RunRate)'!$C$10:$C$259,MATCH($B7,'24-25 Plant Additions (RunRate)'!$S$10:$S$259))</f>
        <v>FP-320034</v>
      </c>
      <c r="E7" s="91" t="str">
        <f>+INDEX('24-25 Plant Additions (RunRate)'!$D$10:$D$259,MATCH($B7,'24-25 Plant Additions (RunRate)'!$S$10:$S$259))</f>
        <v>RF; S. KENN GATE-WILLIAMS</v>
      </c>
      <c r="G7" s="92">
        <f>+INDEX('24-25 Plant Additions (RunRate)'!$G$10:$G$259,MATCH($B7,'24-25 Plant Additions (RunRate)'!$S$10:$S$259))</f>
        <v>3016751.45</v>
      </c>
      <c r="H7" s="99">
        <f>+IF(G7=0,"",INDEX('24-25 Plant Additions (RunRate)'!$H$10:$H$259,MATCH($B7,'24-25 Plant Additions (RunRate)'!$S$10:$S$259)))</f>
        <v>45595</v>
      </c>
      <c r="I7" s="119"/>
      <c r="J7" s="92">
        <f>+INDEX('24-25 Plant Additions (RunRate)'!$J$10:$J$259,MATCH($B7,'24-25 Plant Additions (RunRate)'!$S$10:$S$259))</f>
        <v>0</v>
      </c>
      <c r="K7" s="99" t="str">
        <f>++IF(J7=0,"",INDEX('24-25 Plant Additions (RunRate)'!$K$10:$K$259,MATCH($B7,'24-25 Plant Additions (RunRate)'!$S$10:$S$259)))</f>
        <v/>
      </c>
      <c r="L7" s="126"/>
      <c r="N7" s="92">
        <f>+IFERROR(INDEX('DR 11 Monthly CWIP Balances'!$BD$2:$BD$1437,MATCH(D7,'DR 11 Monthly CWIP Balances'!$A$2:$A$1437,0)),0)</f>
        <v>2757989.76</v>
      </c>
      <c r="P7" s="91" t="s">
        <v>3137</v>
      </c>
      <c r="R7" s="92">
        <f>+G7</f>
        <v>3016751.45</v>
      </c>
      <c r="S7" s="92">
        <v>0</v>
      </c>
      <c r="U7" s="92">
        <f t="shared" si="0"/>
        <v>0</v>
      </c>
      <c r="V7" s="92">
        <f t="shared" si="1"/>
        <v>0</v>
      </c>
    </row>
    <row r="8" spans="2:22" x14ac:dyDescent="0.25">
      <c r="B8" s="91">
        <f t="shared" ref="B8:B31" si="2">+B7+1</f>
        <v>3</v>
      </c>
      <c r="D8" s="91" t="str">
        <f>+INDEX('24-25 Plant Additions (RunRate)'!$C$10:$C$259,MATCH($B8,'24-25 Plant Additions (RunRate)'!$S$10:$S$259))</f>
        <v>FP-320155</v>
      </c>
      <c r="E8" s="91" t="str">
        <f>+INDEX('24-25 Plant Additions (RunRate)'!$D$10:$D$259,MATCH($B8,'24-25 Plant Additions (RunRate)'!$S$10:$S$259))</f>
        <v>RF-RICHLAND Y TBS-WILLIAMS</v>
      </c>
      <c r="G8" s="92">
        <f>+INDEX('24-25 Plant Additions (RunRate)'!$G$10:$G$259,MATCH($B8,'24-25 Plant Additions (RunRate)'!$S$10:$S$259))</f>
        <v>0</v>
      </c>
      <c r="H8" s="99" t="str">
        <f>+IF(G8=0,"",INDEX('24-25 Plant Additions (RunRate)'!$H$10:$H$259,MATCH($B8,'24-25 Plant Additions (RunRate)'!$S$10:$S$259)))</f>
        <v/>
      </c>
      <c r="I8" s="119"/>
      <c r="J8" s="92">
        <f>+INDEX('24-25 Plant Additions (RunRate)'!$J$10:$J$259,MATCH($B8,'24-25 Plant Additions (RunRate)'!$S$10:$S$259))</f>
        <v>5054117.12</v>
      </c>
      <c r="K8" s="99">
        <f>++IF(J8=0,"",INDEX('24-25 Plant Additions (RunRate)'!$K$10:$K$259,MATCH($B8,'24-25 Plant Additions (RunRate)'!$S$10:$S$259)))</f>
        <v>45962</v>
      </c>
      <c r="L8" s="126"/>
      <c r="N8" s="92">
        <f>+IFERROR(INDEX('DR 11 Monthly CWIP Balances'!$BD$2:$BD$1437,MATCH(D8,'DR 11 Monthly CWIP Balances'!$A$2:$A$1437,0)),0)</f>
        <v>0</v>
      </c>
      <c r="P8" s="91" t="s">
        <v>3147</v>
      </c>
      <c r="R8" s="92">
        <v>0</v>
      </c>
      <c r="S8" s="92">
        <v>0</v>
      </c>
      <c r="U8" s="92">
        <f t="shared" si="0"/>
        <v>0</v>
      </c>
      <c r="V8" s="92">
        <f t="shared" si="1"/>
        <v>-5054117.12</v>
      </c>
    </row>
    <row r="9" spans="2:22" x14ac:dyDescent="0.25">
      <c r="B9" s="91">
        <f t="shared" si="2"/>
        <v>4</v>
      </c>
      <c r="D9" s="91" t="str">
        <f>+INDEX('24-25 Plant Additions (RunRate)'!$C$10:$C$259,MATCH($B9,'24-25 Plant Additions (RunRate)'!$S$10:$S$259))</f>
        <v>FP-302595</v>
      </c>
      <c r="E9" s="91" t="str">
        <f>+INDEX('24-25 Plant Additions (RunRate)'!$D$10:$D$259,MATCH($B9,'24-25 Plant Additions (RunRate)'!$S$10:$S$259))</f>
        <v>KITSAP PH V REINFORCEMENT</v>
      </c>
      <c r="G9" s="92">
        <f>+INDEX('24-25 Plant Additions (RunRate)'!$G$10:$G$259,MATCH($B9,'24-25 Plant Additions (RunRate)'!$S$10:$S$259))</f>
        <v>0</v>
      </c>
      <c r="H9" s="99" t="str">
        <f>+IF(G9=0,"",INDEX('24-25 Plant Additions (RunRate)'!$H$10:$H$259,MATCH($B9,'24-25 Plant Additions (RunRate)'!$S$10:$S$259)))</f>
        <v/>
      </c>
      <c r="I9" s="119"/>
      <c r="J9" s="92">
        <f>+INDEX('24-25 Plant Additions (RunRate)'!$J$10:$J$259,MATCH($B9,'24-25 Plant Additions (RunRate)'!$S$10:$S$259))</f>
        <v>5827349.1699999999</v>
      </c>
      <c r="K9" s="99">
        <f>++IF(J9=0,"",INDEX('24-25 Plant Additions (RunRate)'!$K$10:$K$259,MATCH($B9,'24-25 Plant Additions (RunRate)'!$S$10:$S$259)))</f>
        <v>45961</v>
      </c>
      <c r="L9" s="126"/>
      <c r="N9" s="92">
        <f>+IFERROR(INDEX('DR 11 Monthly CWIP Balances'!$BD$2:$BD$1437,MATCH(D9,'DR 11 Monthly CWIP Balances'!$A$2:$A$1437,0)),0)</f>
        <v>0</v>
      </c>
      <c r="P9" s="91" t="s">
        <v>3147</v>
      </c>
      <c r="R9" s="92">
        <v>0</v>
      </c>
      <c r="S9" s="92">
        <v>0</v>
      </c>
      <c r="U9" s="92">
        <f t="shared" si="0"/>
        <v>0</v>
      </c>
      <c r="V9" s="92">
        <f t="shared" si="1"/>
        <v>-5827349.1699999999</v>
      </c>
    </row>
    <row r="10" spans="2:22" x14ac:dyDescent="0.25">
      <c r="B10" s="91">
        <f t="shared" si="2"/>
        <v>5</v>
      </c>
      <c r="D10" s="91" t="str">
        <f>+INDEX('24-25 Plant Additions (RunRate)'!$C$10:$C$259,MATCH($B10,'24-25 Plant Additions (RunRate)'!$S$10:$S$259))</f>
        <v>FP-316018</v>
      </c>
      <c r="E10" s="91" t="str">
        <f>+INDEX('24-25 Plant Additions (RunRate)'!$D$10:$D$259,MATCH($B10,'24-25 Plant Additions (RunRate)'!$S$10:$S$259))</f>
        <v>C/M RPL; 2/4" HP; WHEELER; 7,500'</v>
      </c>
      <c r="G10" s="92">
        <f>+INDEX('24-25 Plant Additions (RunRate)'!$G$10:$G$259,MATCH($B10,'24-25 Plant Additions (RunRate)'!$S$10:$S$259))</f>
        <v>2430742.7749890001</v>
      </c>
      <c r="H10" s="99">
        <f>+IF(G10=0,"",INDEX('24-25 Plant Additions (RunRate)'!$H$10:$H$259,MATCH($B10,'24-25 Plant Additions (RunRate)'!$S$10:$S$259)))</f>
        <v>45342</v>
      </c>
      <c r="I10" s="119"/>
      <c r="J10" s="92">
        <f>+INDEX('24-25 Plant Additions (RunRate)'!$J$10:$J$259,MATCH($B10,'24-25 Plant Additions (RunRate)'!$S$10:$S$259))</f>
        <v>0</v>
      </c>
      <c r="K10" s="99" t="str">
        <f>++IF(J10=0,"",INDEX('24-25 Plant Additions (RunRate)'!$K$10:$K$259,MATCH($B10,'24-25 Plant Additions (RunRate)'!$S$10:$S$259)))</f>
        <v/>
      </c>
      <c r="L10" s="126"/>
      <c r="M10" s="92">
        <f>+INDEX('AWEC DR 9 (wDetail)'!CQ8:CQ926,MATCH(D10,'AWEC DR 9 (wDetail)'!E8:E926,0))</f>
        <v>2887176.09</v>
      </c>
      <c r="N10" s="92">
        <f>+IFERROR(INDEX('DR 11 Monthly CWIP Balances'!$BD$2:$BD$1437,MATCH(D10,'DR 11 Monthly CWIP Balances'!$A$2:$A$1437,0)),0)</f>
        <v>0</v>
      </c>
      <c r="P10" s="91" t="s">
        <v>3138</v>
      </c>
      <c r="R10" s="92">
        <f>+G10</f>
        <v>2430742.7749890001</v>
      </c>
      <c r="S10" s="92">
        <v>0</v>
      </c>
      <c r="U10" s="92">
        <f t="shared" si="0"/>
        <v>0</v>
      </c>
      <c r="V10" s="92">
        <f t="shared" si="1"/>
        <v>0</v>
      </c>
    </row>
    <row r="11" spans="2:22" x14ac:dyDescent="0.25">
      <c r="B11" s="91">
        <f t="shared" si="2"/>
        <v>6</v>
      </c>
      <c r="D11" s="91" t="str">
        <f>+INDEX('24-25 Plant Additions (RunRate)'!$C$10:$C$259,MATCH($B11,'24-25 Plant Additions (RunRate)'!$S$10:$S$259))</f>
        <v>FP-316041</v>
      </c>
      <c r="E11" s="91" t="str">
        <f>+INDEX('24-25 Plant Additions (RunRate)'!$D$10:$D$259,MATCH($B11,'24-25 Plant Additions (RunRate)'!$S$10:$S$259))</f>
        <v>C/M RPL; 4" HP; MONTESANO; 1,645'</v>
      </c>
      <c r="G11" s="92">
        <f>+INDEX('24-25 Plant Additions (RunRate)'!$G$10:$G$259,MATCH($B11,'24-25 Plant Additions (RunRate)'!$S$10:$S$259))</f>
        <v>0</v>
      </c>
      <c r="H11" s="99" t="str">
        <f>+IF(G11=0,"",INDEX('24-25 Plant Additions (RunRate)'!$H$10:$H$259,MATCH($B11,'24-25 Plant Additions (RunRate)'!$S$10:$S$259)))</f>
        <v/>
      </c>
      <c r="I11" s="119"/>
      <c r="J11" s="92">
        <f>+INDEX('24-25 Plant Additions (RunRate)'!$J$10:$J$259,MATCH($B11,'24-25 Plant Additions (RunRate)'!$S$10:$S$259))</f>
        <v>1191031.1399999999</v>
      </c>
      <c r="K11" s="99">
        <f>++IF(J11=0,"",INDEX('24-25 Plant Additions (RunRate)'!$K$10:$K$259,MATCH($B11,'24-25 Plant Additions (RunRate)'!$S$10:$S$259)))</f>
        <v>45961</v>
      </c>
      <c r="L11" s="126"/>
      <c r="N11" s="92">
        <f>+IFERROR(INDEX('DR 11 Monthly CWIP Balances'!$BD$2:$BD$1437,MATCH(D11,'DR 11 Monthly CWIP Balances'!$A$2:$A$1437,0)),0)</f>
        <v>0</v>
      </c>
      <c r="P11" s="91" t="s">
        <v>3147</v>
      </c>
      <c r="R11" s="92">
        <v>0</v>
      </c>
      <c r="S11" s="92">
        <v>0</v>
      </c>
      <c r="U11" s="92">
        <f t="shared" si="0"/>
        <v>0</v>
      </c>
      <c r="V11" s="92">
        <f t="shared" si="1"/>
        <v>-1191031.1399999999</v>
      </c>
    </row>
    <row r="12" spans="2:22" x14ac:dyDescent="0.25">
      <c r="B12" s="91">
        <f t="shared" si="2"/>
        <v>7</v>
      </c>
      <c r="D12" s="91" t="str">
        <f>+INDEX('24-25 Plant Additions (RunRate)'!$C$10:$C$259,MATCH($B12,'24-25 Plant Additions (RunRate)'!$S$10:$S$259))</f>
        <v>FP-316046</v>
      </c>
      <c r="E12" s="91" t="str">
        <f>+INDEX('24-25 Plant Additions (RunRate)'!$D$10:$D$259,MATCH($B12,'24-25 Plant Additions (RunRate)'!$S$10:$S$259))</f>
        <v>C/M RPL; 8" HP; YAKIMA; PH1</v>
      </c>
      <c r="G12" s="92">
        <f>+INDEX('24-25 Plant Additions (RunRate)'!$G$10:$G$259,MATCH($B12,'24-25 Plant Additions (RunRate)'!$S$10:$S$259))</f>
        <v>3037182.6</v>
      </c>
      <c r="H12" s="99">
        <f>+IF(G12=0,"",INDEX('24-25 Plant Additions (RunRate)'!$H$10:$H$259,MATCH($B12,'24-25 Plant Additions (RunRate)'!$S$10:$S$259)))</f>
        <v>45566</v>
      </c>
      <c r="I12" s="119"/>
      <c r="J12" s="92">
        <f>+INDEX('24-25 Plant Additions (RunRate)'!$J$10:$J$259,MATCH($B12,'24-25 Plant Additions (RunRate)'!$S$10:$S$259))</f>
        <v>0</v>
      </c>
      <c r="K12" s="99" t="str">
        <f>++IF(J12=0,"",INDEX('24-25 Plant Additions (RunRate)'!$K$10:$K$259,MATCH($B12,'24-25 Plant Additions (RunRate)'!$S$10:$S$259)))</f>
        <v/>
      </c>
      <c r="L12" s="126"/>
      <c r="N12" s="92">
        <f>+IFERROR(INDEX('DR 11 Monthly CWIP Balances'!$BD$2:$BD$1437,MATCH(D12,'DR 11 Monthly CWIP Balances'!$A$2:$A$1437,0)),0)</f>
        <v>524231.73999999993</v>
      </c>
      <c r="P12" s="91" t="s">
        <v>3137</v>
      </c>
      <c r="R12" s="92">
        <f>+G12</f>
        <v>3037182.6</v>
      </c>
      <c r="S12" s="92">
        <v>0</v>
      </c>
      <c r="U12" s="92">
        <f t="shared" si="0"/>
        <v>0</v>
      </c>
      <c r="V12" s="92">
        <f t="shared" si="1"/>
        <v>0</v>
      </c>
    </row>
    <row r="13" spans="2:22" x14ac:dyDescent="0.25">
      <c r="B13" s="91">
        <f t="shared" si="2"/>
        <v>8</v>
      </c>
      <c r="D13" s="91" t="str">
        <f>+INDEX('24-25 Plant Additions (RunRate)'!$C$10:$C$259,MATCH($B13,'24-25 Plant Additions (RunRate)'!$S$10:$S$259))</f>
        <v>FP-318656</v>
      </c>
      <c r="E13" s="91" t="str">
        <f>+INDEX('24-25 Plant Additions (RunRate)'!$D$10:$D$259,MATCH($B13,'24-25 Plant Additions (RunRate)'!$S$10:$S$259))</f>
        <v>RF-OAKH-4"PE-2.1MI</v>
      </c>
      <c r="G13" s="92">
        <f>+INDEX('24-25 Plant Additions (RunRate)'!$G$10:$G$259,MATCH($B13,'24-25 Plant Additions (RunRate)'!$S$10:$S$259))</f>
        <v>1403134.75</v>
      </c>
      <c r="H13" s="99">
        <f>+IF(G13=0,"",INDEX('24-25 Plant Additions (RunRate)'!$H$10:$H$259,MATCH($B13,'24-25 Plant Additions (RunRate)'!$S$10:$S$259)))</f>
        <v>45626</v>
      </c>
      <c r="I13" s="119"/>
      <c r="J13" s="92">
        <f>+INDEX('24-25 Plant Additions (RunRate)'!$J$10:$J$259,MATCH($B13,'24-25 Plant Additions (RunRate)'!$S$10:$S$259))</f>
        <v>0</v>
      </c>
      <c r="K13" s="99" t="str">
        <f>++IF(J13=0,"",INDEX('24-25 Plant Additions (RunRate)'!$K$10:$K$259,MATCH($B13,'24-25 Plant Additions (RunRate)'!$S$10:$S$259)))</f>
        <v/>
      </c>
      <c r="L13" s="126"/>
      <c r="N13" s="92">
        <f>+IFERROR(INDEX('DR 11 Monthly CWIP Balances'!$BD$2:$BD$1437,MATCH(D13,'DR 11 Monthly CWIP Balances'!$A$2:$A$1437,0)),0)</f>
        <v>1174046.0400000003</v>
      </c>
      <c r="P13" s="91" t="s">
        <v>3137</v>
      </c>
      <c r="R13" s="92">
        <v>0</v>
      </c>
      <c r="S13" s="92">
        <f>+G13</f>
        <v>1403134.75</v>
      </c>
      <c r="U13" s="92">
        <f t="shared" si="0"/>
        <v>-1403134.75</v>
      </c>
      <c r="V13" s="92">
        <f t="shared" si="1"/>
        <v>1403134.75</v>
      </c>
    </row>
    <row r="14" spans="2:22" x14ac:dyDescent="0.25">
      <c r="B14" s="91">
        <f t="shared" si="2"/>
        <v>9</v>
      </c>
      <c r="D14" s="91" t="str">
        <f>+INDEX('24-25 Plant Additions (RunRate)'!$C$10:$C$259,MATCH($B14,'24-25 Plant Additions (RunRate)'!$S$10:$S$259))</f>
        <v>FP-319057</v>
      </c>
      <c r="E14" s="91" t="str">
        <f>+INDEX('24-25 Plant Additions (RunRate)'!$D$10:$D$259,MATCH($B14,'24-25 Plant Additions (RunRate)'!$S$10:$S$259))</f>
        <v>RF-S. KENN TBS-CNGC</v>
      </c>
      <c r="G14" s="92">
        <f>+INDEX('24-25 Plant Additions (RunRate)'!$G$10:$G$259,MATCH($B14,'24-25 Plant Additions (RunRate)'!$S$10:$S$259))</f>
        <v>1901518.06</v>
      </c>
      <c r="H14" s="99">
        <f>+IF(G14=0,"",INDEX('24-25 Plant Additions (RunRate)'!$H$10:$H$259,MATCH($B14,'24-25 Plant Additions (RunRate)'!$S$10:$S$259)))</f>
        <v>45626</v>
      </c>
      <c r="I14" s="119"/>
      <c r="J14" s="92">
        <f>+INDEX('24-25 Plant Additions (RunRate)'!$J$10:$J$259,MATCH($B14,'24-25 Plant Additions (RunRate)'!$S$10:$S$259))</f>
        <v>0</v>
      </c>
      <c r="K14" s="99" t="str">
        <f>++IF(J14=0,"",INDEX('24-25 Plant Additions (RunRate)'!$K$10:$K$259,MATCH($B14,'24-25 Plant Additions (RunRate)'!$S$10:$S$259)))</f>
        <v/>
      </c>
      <c r="L14" s="126"/>
      <c r="N14" s="92">
        <f>+IFERROR(INDEX('DR 11 Monthly CWIP Balances'!$BD$2:$BD$1437,MATCH(D14,'DR 11 Monthly CWIP Balances'!$A$2:$A$1437,0)),0)</f>
        <v>239184.09000000003</v>
      </c>
      <c r="P14" s="91" t="s">
        <v>3137</v>
      </c>
      <c r="R14" s="92">
        <f>+G14</f>
        <v>1901518.06</v>
      </c>
      <c r="S14" s="92">
        <v>0</v>
      </c>
      <c r="U14" s="92">
        <f t="shared" si="0"/>
        <v>0</v>
      </c>
      <c r="V14" s="92">
        <f t="shared" si="1"/>
        <v>0</v>
      </c>
    </row>
    <row r="15" spans="2:22" x14ac:dyDescent="0.25">
      <c r="B15" s="91">
        <f t="shared" si="2"/>
        <v>10</v>
      </c>
      <c r="D15" s="91" t="str">
        <f>+INDEX('24-25 Plant Additions (RunRate)'!$C$10:$C$259,MATCH($B15,'24-25 Plant Additions (RunRate)'!$S$10:$S$259))</f>
        <v>FP-319061</v>
      </c>
      <c r="E15" s="91" t="str">
        <f>+INDEX('24-25 Plant Additions (RunRate)'!$D$10:$D$259,MATCH($B15,'24-25 Plant Additions (RunRate)'!$S$10:$S$259))</f>
        <v>RF-8" PE-KENN-2,500'</v>
      </c>
      <c r="G15" s="92">
        <f>+INDEX('24-25 Plant Additions (RunRate)'!$G$10:$G$259,MATCH($B15,'24-25 Plant Additions (RunRate)'!$S$10:$S$259))</f>
        <v>2258569</v>
      </c>
      <c r="H15" s="99">
        <f>+IF(G15=0,"",INDEX('24-25 Plant Additions (RunRate)'!$H$10:$H$259,MATCH($B15,'24-25 Plant Additions (RunRate)'!$S$10:$S$259)))</f>
        <v>45566</v>
      </c>
      <c r="I15" s="119"/>
      <c r="J15" s="92">
        <f>+INDEX('24-25 Plant Additions (RunRate)'!$J$10:$J$259,MATCH($B15,'24-25 Plant Additions (RunRate)'!$S$10:$S$259))</f>
        <v>0</v>
      </c>
      <c r="K15" s="99" t="str">
        <f>++IF(J15=0,"",INDEX('24-25 Plant Additions (RunRate)'!$K$10:$K$259,MATCH($B15,'24-25 Plant Additions (RunRate)'!$S$10:$S$259)))</f>
        <v/>
      </c>
      <c r="L15" s="126"/>
      <c r="N15" s="92">
        <f>+IFERROR(INDEX('DR 11 Monthly CWIP Balances'!$BD$2:$BD$1437,MATCH(D15,'DR 11 Monthly CWIP Balances'!$A$2:$A$1437,0)),0)</f>
        <v>4326.0600000000004</v>
      </c>
      <c r="P15" s="91" t="s">
        <v>3139</v>
      </c>
      <c r="R15" s="92">
        <v>0</v>
      </c>
      <c r="S15" s="92">
        <f>+G15</f>
        <v>2258569</v>
      </c>
      <c r="U15" s="92">
        <f t="shared" si="0"/>
        <v>-2258569</v>
      </c>
      <c r="V15" s="92">
        <f t="shared" si="1"/>
        <v>2258569</v>
      </c>
    </row>
    <row r="16" spans="2:22" x14ac:dyDescent="0.25">
      <c r="B16" s="91">
        <f t="shared" si="2"/>
        <v>11</v>
      </c>
      <c r="D16" s="91" t="str">
        <f>+INDEX('24-25 Plant Additions (RunRate)'!$C$10:$C$259,MATCH($B16,'24-25 Plant Additions (RunRate)'!$S$10:$S$259))</f>
        <v>FP-319992</v>
      </c>
      <c r="E16" s="91" t="str">
        <f>+INDEX('24-25 Plant Additions (RunRate)'!$D$10:$D$259,MATCH($B16,'24-25 Plant Additions (RunRate)'!$S$10:$S$259))</f>
        <v>MAOP RPL; 8" HP; BREMERTON; 2,863'</v>
      </c>
      <c r="G16" s="92">
        <f>+INDEX('24-25 Plant Additions (RunRate)'!$G$10:$G$259,MATCH($B16,'24-25 Plant Additions (RunRate)'!$S$10:$S$259))</f>
        <v>0</v>
      </c>
      <c r="H16" s="99" t="str">
        <f>+IF(G16=0,"",INDEX('24-25 Plant Additions (RunRate)'!$H$10:$H$259,MATCH($B16,'24-25 Plant Additions (RunRate)'!$S$10:$S$259)))</f>
        <v/>
      </c>
      <c r="I16" s="119"/>
      <c r="J16" s="92">
        <f>+INDEX('24-25 Plant Additions (RunRate)'!$J$10:$J$259,MATCH($B16,'24-25 Plant Additions (RunRate)'!$S$10:$S$259))</f>
        <v>1796668.1126259998</v>
      </c>
      <c r="K16" s="99">
        <f>++IF(J16=0,"",INDEX('24-25 Plant Additions (RunRate)'!$K$10:$K$259,MATCH($B16,'24-25 Plant Additions (RunRate)'!$S$10:$S$259)))</f>
        <v>45961</v>
      </c>
      <c r="L16" s="126"/>
      <c r="N16" s="92">
        <f>+IFERROR(INDEX('DR 11 Monthly CWIP Balances'!$BD$2:$BD$1437,MATCH(D16,'DR 11 Monthly CWIP Balances'!$A$2:$A$1437,0)),0)</f>
        <v>0</v>
      </c>
      <c r="P16" s="91" t="s">
        <v>3137</v>
      </c>
      <c r="R16" s="92">
        <f>+G16</f>
        <v>0</v>
      </c>
      <c r="S16" s="92">
        <f>+J16</f>
        <v>1796668.1126259998</v>
      </c>
      <c r="U16" s="92">
        <f t="shared" si="0"/>
        <v>0</v>
      </c>
      <c r="V16" s="92">
        <f t="shared" si="1"/>
        <v>0</v>
      </c>
    </row>
    <row r="17" spans="2:22" x14ac:dyDescent="0.25">
      <c r="B17" s="91">
        <f t="shared" si="2"/>
        <v>12</v>
      </c>
      <c r="D17" s="91" t="str">
        <f>+INDEX('24-25 Plant Additions (RunRate)'!$C$10:$C$259,MATCH($B17,'24-25 Plant Additions (RunRate)'!$S$10:$S$259))</f>
        <v>FP-320004</v>
      </c>
      <c r="E17" s="91" t="str">
        <f>+INDEX('24-25 Plant Additions (RunRate)'!$D$10:$D$259,MATCH($B17,'24-25 Plant Additions (RunRate)'!$S$10:$S$259))</f>
        <v>C/M RPL; 3" HP; PROSSER; 1,500'</v>
      </c>
      <c r="G17" s="92">
        <f>+INDEX('24-25 Plant Additions (RunRate)'!$G$10:$G$259,MATCH($B17,'24-25 Plant Additions (RunRate)'!$S$10:$S$259))</f>
        <v>1069397.6499999999</v>
      </c>
      <c r="H17" s="99">
        <f>+IF(G17=0,"",INDEX('24-25 Plant Additions (RunRate)'!$H$10:$H$259,MATCH($B17,'24-25 Plant Additions (RunRate)'!$S$10:$S$259)))</f>
        <v>45412</v>
      </c>
      <c r="I17" s="119"/>
      <c r="J17" s="92">
        <f>+INDEX('24-25 Plant Additions (RunRate)'!$J$10:$J$259,MATCH($B17,'24-25 Plant Additions (RunRate)'!$S$10:$S$259))</f>
        <v>0</v>
      </c>
      <c r="K17" s="99" t="str">
        <f>++IF(J17=0,"",INDEX('24-25 Plant Additions (RunRate)'!$K$10:$K$259,MATCH($B17,'24-25 Plant Additions (RunRate)'!$S$10:$S$259)))</f>
        <v/>
      </c>
      <c r="L17" s="126"/>
      <c r="N17" s="92">
        <f>+IFERROR(INDEX('DR 11 Monthly CWIP Balances'!$BD$2:$BD$1437,MATCH(D17,'DR 11 Monthly CWIP Balances'!$A$2:$A$1437,0)),0)</f>
        <v>223188.21000000002</v>
      </c>
      <c r="P17" s="91" t="s">
        <v>3139</v>
      </c>
      <c r="R17" s="92">
        <v>0</v>
      </c>
      <c r="S17" s="92">
        <f>+G17</f>
        <v>1069397.6499999999</v>
      </c>
      <c r="U17" s="92">
        <f t="shared" si="0"/>
        <v>-1069397.6499999999</v>
      </c>
      <c r="V17" s="92">
        <f t="shared" si="1"/>
        <v>1069397.6499999999</v>
      </c>
    </row>
    <row r="18" spans="2:22" x14ac:dyDescent="0.25">
      <c r="B18" s="91">
        <f t="shared" si="2"/>
        <v>13</v>
      </c>
      <c r="D18" s="91" t="str">
        <f>+INDEX('24-25 Plant Additions (RunRate)'!$C$10:$C$259,MATCH($B18,'24-25 Plant Additions (RunRate)'!$S$10:$S$259))</f>
        <v>FP-320106</v>
      </c>
      <c r="E18" s="91" t="str">
        <f>+INDEX('24-25 Plant Additions (RunRate)'!$D$10:$D$259,MATCH($B18,'24-25 Plant Additions (RunRate)'!$S$10:$S$259))</f>
        <v>GR-BurlingtonSouthFeed-6"PE-DP</v>
      </c>
      <c r="G18" s="92">
        <f>+INDEX('24-25 Plant Additions (RunRate)'!$G$10:$G$259,MATCH($B18,'24-25 Plant Additions (RunRate)'!$S$10:$S$259))</f>
        <v>1829249.22</v>
      </c>
      <c r="H18" s="99">
        <f>+IF(G18=0,"",INDEX('24-25 Plant Additions (RunRate)'!$H$10:$H$259,MATCH($B18,'24-25 Plant Additions (RunRate)'!$S$10:$S$259)))</f>
        <v>45597</v>
      </c>
      <c r="I18" s="119"/>
      <c r="J18" s="92">
        <f>+INDEX('24-25 Plant Additions (RunRate)'!$J$10:$J$259,MATCH($B18,'24-25 Plant Additions (RunRate)'!$S$10:$S$259))</f>
        <v>0</v>
      </c>
      <c r="K18" s="99" t="str">
        <f>++IF(J18=0,"",INDEX('24-25 Plant Additions (RunRate)'!$K$10:$K$259,MATCH($B18,'24-25 Plant Additions (RunRate)'!$S$10:$S$259)))</f>
        <v/>
      </c>
      <c r="L18" s="126"/>
      <c r="N18" s="92">
        <f>+IFERROR(INDEX('DR 11 Monthly CWIP Balances'!$BD$2:$BD$1437,MATCH(D18,'DR 11 Monthly CWIP Balances'!$A$2:$A$1437,0)),0)</f>
        <v>165345.88</v>
      </c>
      <c r="P18" s="91" t="s">
        <v>3139</v>
      </c>
      <c r="R18" s="92">
        <v>0</v>
      </c>
      <c r="S18" s="92">
        <f>+G18</f>
        <v>1829249.22</v>
      </c>
      <c r="U18" s="92">
        <f t="shared" si="0"/>
        <v>-1829249.22</v>
      </c>
      <c r="V18" s="92">
        <f t="shared" si="1"/>
        <v>1829249.22</v>
      </c>
    </row>
    <row r="19" spans="2:22" x14ac:dyDescent="0.25">
      <c r="B19" s="91">
        <f t="shared" si="2"/>
        <v>14</v>
      </c>
      <c r="D19" s="91" t="str">
        <f>+INDEX('24-25 Plant Additions (RunRate)'!$C$10:$C$259,MATCH($B19,'24-25 Plant Additions (RunRate)'!$S$10:$S$259))</f>
        <v>FP-320144</v>
      </c>
      <c r="E19" s="91" t="str">
        <f>+INDEX('24-25 Plant Additions (RunRate)'!$D$10:$D$259,MATCH($B19,'24-25 Plant Additions (RunRate)'!$S$10:$S$259))</f>
        <v>RF-RICHLAND Y TBS-CNGC</v>
      </c>
      <c r="G19" s="92">
        <f>+INDEX('24-25 Plant Additions (RunRate)'!$G$10:$G$259,MATCH($B19,'24-25 Plant Additions (RunRate)'!$S$10:$S$259))</f>
        <v>0</v>
      </c>
      <c r="H19" s="99" t="str">
        <f>+IF(G19=0,"",INDEX('24-25 Plant Additions (RunRate)'!$H$10:$H$259,MATCH($B19,'24-25 Plant Additions (RunRate)'!$S$10:$S$259)))</f>
        <v/>
      </c>
      <c r="I19" s="119"/>
      <c r="J19" s="92">
        <f>+INDEX('24-25 Plant Additions (RunRate)'!$J$10:$J$259,MATCH($B19,'24-25 Plant Additions (RunRate)'!$S$10:$S$259))</f>
        <v>2531049.7000000002</v>
      </c>
      <c r="K19" s="99">
        <f>++IF(J19=0,"",INDEX('24-25 Plant Additions (RunRate)'!$K$10:$K$259,MATCH($B19,'24-25 Plant Additions (RunRate)'!$S$10:$S$259)))</f>
        <v>45991</v>
      </c>
      <c r="L19" s="126"/>
      <c r="N19" s="92">
        <f>+IFERROR(INDEX('DR 11 Monthly CWIP Balances'!$BD$2:$BD$1437,MATCH(D19,'DR 11 Monthly CWIP Balances'!$A$2:$A$1437,0)),0)</f>
        <v>0</v>
      </c>
      <c r="P19" s="91" t="s">
        <v>3137</v>
      </c>
      <c r="R19" s="92">
        <f>+G19</f>
        <v>0</v>
      </c>
      <c r="S19" s="92">
        <f>+J19</f>
        <v>2531049.7000000002</v>
      </c>
      <c r="U19" s="92">
        <f t="shared" si="0"/>
        <v>0</v>
      </c>
      <c r="V19" s="92">
        <f t="shared" si="1"/>
        <v>0</v>
      </c>
    </row>
    <row r="20" spans="2:22" x14ac:dyDescent="0.25">
      <c r="B20" s="91">
        <f t="shared" si="2"/>
        <v>15</v>
      </c>
      <c r="D20" s="91" t="str">
        <f>+INDEX('24-25 Plant Additions (RunRate)'!$C$10:$C$259,MATCH($B20,'24-25 Plant Additions (RunRate)'!$S$10:$S$259))</f>
        <v>FP-320159</v>
      </c>
      <c r="E20" s="91" t="str">
        <f>+INDEX('24-25 Plant Additions (RunRate)'!$D$10:$D$259,MATCH($B20,'24-25 Plant Additions (RunRate)'!$S$10:$S$259))</f>
        <v>RF-RICH 12" HP-3.75 miles-Ph.2</v>
      </c>
      <c r="G20" s="92">
        <f>+INDEX('24-25 Plant Additions (RunRate)'!$G$10:$G$259,MATCH($B20,'24-25 Plant Additions (RunRate)'!$S$10:$S$259))</f>
        <v>0</v>
      </c>
      <c r="H20" s="99" t="str">
        <f>+IF(G20=0,"",INDEX('24-25 Plant Additions (RunRate)'!$H$10:$H$259,MATCH($B20,'24-25 Plant Additions (RunRate)'!$S$10:$S$259)))</f>
        <v/>
      </c>
      <c r="I20" s="119"/>
      <c r="J20" s="92">
        <f>+INDEX('24-25 Plant Additions (RunRate)'!$J$10:$J$259,MATCH($B20,'24-25 Plant Additions (RunRate)'!$S$10:$S$259))</f>
        <v>8810449.4399999995</v>
      </c>
      <c r="K20" s="99">
        <f>++IF(J20=0,"",INDEX('24-25 Plant Additions (RunRate)'!$K$10:$K$259,MATCH($B20,'24-25 Plant Additions (RunRate)'!$S$10:$S$259)))</f>
        <v>45991</v>
      </c>
      <c r="N20" s="92">
        <f>+IFERROR(INDEX('DR 11 Monthly CWIP Balances'!$BD$2:$BD$1437,MATCH(D20,'DR 11 Monthly CWIP Balances'!$A$2:$A$1437,0)),0)</f>
        <v>173</v>
      </c>
      <c r="P20" s="91" t="s">
        <v>3140</v>
      </c>
      <c r="R20" s="92">
        <v>0</v>
      </c>
      <c r="S20" s="92">
        <v>0</v>
      </c>
      <c r="U20" s="92">
        <f t="shared" si="0"/>
        <v>0</v>
      </c>
      <c r="V20" s="92">
        <f t="shared" si="1"/>
        <v>-8810449.4399999995</v>
      </c>
    </row>
    <row r="21" spans="2:22" x14ac:dyDescent="0.25">
      <c r="B21" s="91">
        <f t="shared" si="2"/>
        <v>16</v>
      </c>
      <c r="D21" s="91" t="str">
        <f>+INDEX('24-25 Plant Additions (RunRate)'!$C$10:$C$259,MATCH($B21,'24-25 Plant Additions (RunRate)'!$S$10:$S$259))</f>
        <v>FP-321116</v>
      </c>
      <c r="E21" s="91" t="str">
        <f>+INDEX('24-25 Plant Additions (RunRate)'!$D$10:$D$259,MATCH($B21,'24-25 Plant Additions (RunRate)'!$S$10:$S$259))</f>
        <v>RP; 4" HP, WAPATO, 31,000'</v>
      </c>
      <c r="G21" s="92">
        <f>+INDEX('24-25 Plant Additions (RunRate)'!$G$10:$G$259,MATCH($B21,'24-25 Plant Additions (RunRate)'!$S$10:$S$259))</f>
        <v>16645248.84</v>
      </c>
      <c r="H21" s="99">
        <f>+IF(G21=0,"",INDEX('24-25 Plant Additions (RunRate)'!$H$10:$H$259,MATCH($B21,'24-25 Plant Additions (RunRate)'!$S$10:$S$259)))</f>
        <v>45450</v>
      </c>
      <c r="I21" s="119"/>
      <c r="J21" s="92">
        <f>+INDEX('24-25 Plant Additions (RunRate)'!$J$10:$J$259,MATCH($B21,'24-25 Plant Additions (RunRate)'!$S$10:$S$259))</f>
        <v>0</v>
      </c>
      <c r="K21" s="99" t="str">
        <f>++IF(J21=0,"",INDEX('24-25 Plant Additions (RunRate)'!$K$10:$K$259,MATCH($B21,'24-25 Plant Additions (RunRate)'!$S$10:$S$259)))</f>
        <v/>
      </c>
      <c r="N21" s="92">
        <f>+IFERROR(INDEX('DR 11 Monthly CWIP Balances'!$BD$2:$BD$1437,MATCH(D21,'DR 11 Monthly CWIP Balances'!$A$2:$A$1437,0)),0)</f>
        <v>15663410.800000003</v>
      </c>
      <c r="P21" s="91" t="s">
        <v>3137</v>
      </c>
      <c r="R21" s="92">
        <f>+G21</f>
        <v>16645248.84</v>
      </c>
      <c r="S21" s="92"/>
      <c r="U21" s="92">
        <f t="shared" si="0"/>
        <v>0</v>
      </c>
      <c r="V21" s="92">
        <f t="shared" si="1"/>
        <v>0</v>
      </c>
    </row>
    <row r="22" spans="2:22" x14ac:dyDescent="0.25">
      <c r="B22" s="91">
        <f t="shared" si="2"/>
        <v>17</v>
      </c>
      <c r="D22" s="91" t="str">
        <f>+INDEX('24-25 Plant Additions (RunRate)'!$C$10:$C$259,MATCH($B22,'24-25 Plant Additions (RunRate)'!$S$10:$S$259))</f>
        <v>FP-321468</v>
      </c>
      <c r="E22" s="91" t="str">
        <f>+INDEX('24-25 Plant Additions (RunRate)'!$D$10:$D$259,MATCH($B22,'24-25 Plant Additions (RunRate)'!$S$10:$S$259))</f>
        <v>C/M RPL; 6" HP TOPP-ZILLAH; 2,400'</v>
      </c>
      <c r="G22" s="92">
        <f>+INDEX('24-25 Plant Additions (RunRate)'!$G$10:$G$259,MATCH($B22,'24-25 Plant Additions (RunRate)'!$S$10:$S$259))</f>
        <v>1111422.1399999999</v>
      </c>
      <c r="H22" s="99">
        <f>+IF(G22=0,"",INDEX('24-25 Plant Additions (RunRate)'!$H$10:$H$259,MATCH($B22,'24-25 Plant Additions (RunRate)'!$S$10:$S$259)))</f>
        <v>45303</v>
      </c>
      <c r="I22" s="119"/>
      <c r="J22" s="92">
        <f>+INDEX('24-25 Plant Additions (RunRate)'!$J$10:$J$259,MATCH($B22,'24-25 Plant Additions (RunRate)'!$S$10:$S$259))</f>
        <v>0</v>
      </c>
      <c r="K22" s="99" t="str">
        <f>++IF(J22=0,"",INDEX('24-25 Plant Additions (RunRate)'!$K$10:$K$259,MATCH($B22,'24-25 Plant Additions (RunRate)'!$S$10:$S$259)))</f>
        <v/>
      </c>
      <c r="M22" s="92">
        <f>+INDEX('AWEC DR 9 (wDetail)'!CQ20:CQ938,MATCH(D22,'AWEC DR 9 (wDetail)'!E20:E938,0))</f>
        <v>1919113.4</v>
      </c>
      <c r="N22" s="92">
        <f>+IFERROR(INDEX('DR 11 Monthly CWIP Balances'!$BD$2:$BD$1437,MATCH(D22,'DR 11 Monthly CWIP Balances'!$A$2:$A$1437,0)),0)</f>
        <v>0</v>
      </c>
      <c r="P22" s="91" t="s">
        <v>3138</v>
      </c>
      <c r="R22" s="92">
        <f>+G22</f>
        <v>1111422.1399999999</v>
      </c>
      <c r="S22" s="92"/>
      <c r="U22" s="92">
        <f t="shared" si="0"/>
        <v>0</v>
      </c>
      <c r="V22" s="92">
        <f t="shared" si="1"/>
        <v>0</v>
      </c>
    </row>
    <row r="23" spans="2:22" x14ac:dyDescent="0.25">
      <c r="B23" s="91">
        <f t="shared" si="2"/>
        <v>18</v>
      </c>
      <c r="D23" s="91" t="str">
        <f>+INDEX('24-25 Plant Additions (RunRate)'!$C$10:$C$259,MATCH($B23,'24-25 Plant Additions (RunRate)'!$S$10:$S$259))</f>
        <v>FP-321511</v>
      </c>
      <c r="E23" s="91" t="str">
        <f>+INDEX('24-25 Plant Additions (RunRate)'!$D$10:$D$259,MATCH($B23,'24-25 Plant Additions (RunRate)'!$S$10:$S$259))</f>
        <v>RF-PASCO-6" HP-5-mi</v>
      </c>
      <c r="G23" s="92">
        <f>+INDEX('24-25 Plant Additions (RunRate)'!$G$10:$G$259,MATCH($B23,'24-25 Plant Additions (RunRate)'!$S$10:$S$259))</f>
        <v>0</v>
      </c>
      <c r="H23" s="99" t="str">
        <f>+IF(G23=0,"",INDEX('24-25 Plant Additions (RunRate)'!$H$10:$H$259,MATCH($B23,'24-25 Plant Additions (RunRate)'!$S$10:$S$259)))</f>
        <v/>
      </c>
      <c r="I23" s="119"/>
      <c r="J23" s="92">
        <f>+INDEX('24-25 Plant Additions (RunRate)'!$J$10:$J$259,MATCH($B23,'24-25 Plant Additions (RunRate)'!$S$10:$S$259))</f>
        <v>5365866.16</v>
      </c>
      <c r="K23" s="99">
        <f>++IF(J23=0,"",INDEX('24-25 Plant Additions (RunRate)'!$K$10:$K$259,MATCH($B23,'24-25 Plant Additions (RunRate)'!$S$10:$S$259)))</f>
        <v>45960</v>
      </c>
      <c r="N23" s="92">
        <f>+IFERROR(INDEX('DR 11 Monthly CWIP Balances'!$BD$2:$BD$1437,MATCH(D23,'DR 11 Monthly CWIP Balances'!$A$2:$A$1437,0)),0)</f>
        <v>0</v>
      </c>
      <c r="P23" s="91" t="s">
        <v>3147</v>
      </c>
      <c r="R23" s="92">
        <v>0</v>
      </c>
      <c r="S23" s="92">
        <v>0</v>
      </c>
      <c r="U23" s="92">
        <f t="shared" si="0"/>
        <v>0</v>
      </c>
      <c r="V23" s="92">
        <f t="shared" si="1"/>
        <v>-5365866.16</v>
      </c>
    </row>
    <row r="24" spans="2:22" x14ac:dyDescent="0.25">
      <c r="B24" s="91">
        <f t="shared" si="2"/>
        <v>19</v>
      </c>
      <c r="D24" s="91" t="str">
        <f>+INDEX('24-25 Plant Additions (RunRate)'!$C$10:$C$259,MATCH($B24,'24-25 Plant Additions (RunRate)'!$S$10:$S$259))</f>
        <v>FP-321879</v>
      </c>
      <c r="E24" s="91" t="str">
        <f>+INDEX('24-25 Plant Additions (RunRate)'!$D$10:$D$259,MATCH($B24,'24-25 Plant Additions (RunRate)'!$S$10:$S$259))</f>
        <v>RF-8" HP-ABER 1.7mi-WISHKAH RD</v>
      </c>
      <c r="G24" s="92">
        <f>+INDEX('24-25 Plant Additions (RunRate)'!$G$10:$G$259,MATCH($B24,'24-25 Plant Additions (RunRate)'!$S$10:$S$259))</f>
        <v>3973423.27</v>
      </c>
      <c r="H24" s="99">
        <f>+IF(G24=0,"",INDEX('24-25 Plant Additions (RunRate)'!$H$10:$H$259,MATCH($B24,'24-25 Plant Additions (RunRate)'!$S$10:$S$259)))</f>
        <v>45565</v>
      </c>
      <c r="I24" s="119"/>
      <c r="J24" s="92">
        <f>+INDEX('24-25 Plant Additions (RunRate)'!$J$10:$J$259,MATCH($B24,'24-25 Plant Additions (RunRate)'!$S$10:$S$259))</f>
        <v>0</v>
      </c>
      <c r="K24" s="99" t="str">
        <f>++IF(J24=0,"",INDEX('24-25 Plant Additions (RunRate)'!$K$10:$K$259,MATCH($B24,'24-25 Plant Additions (RunRate)'!$S$10:$S$259)))</f>
        <v/>
      </c>
      <c r="N24" s="92">
        <f>+IFERROR(INDEX('DR 11 Monthly CWIP Balances'!$BD$2:$BD$1437,MATCH(D24,'DR 11 Monthly CWIP Balances'!$A$2:$A$1437,0)),0)</f>
        <v>-1236751.8899999994</v>
      </c>
      <c r="P24" s="91" t="s">
        <v>3148</v>
      </c>
      <c r="R24" s="92">
        <v>0</v>
      </c>
      <c r="S24" s="92">
        <v>0</v>
      </c>
      <c r="U24" s="92">
        <f t="shared" si="0"/>
        <v>-3973423.27</v>
      </c>
      <c r="V24" s="92">
        <f t="shared" si="1"/>
        <v>0</v>
      </c>
    </row>
    <row r="25" spans="2:22" x14ac:dyDescent="0.25">
      <c r="B25" s="91">
        <f t="shared" si="2"/>
        <v>20</v>
      </c>
      <c r="D25" s="91" t="str">
        <f>+INDEX('24-25 Plant Additions (RunRate)'!$C$10:$C$259,MATCH($B25,'24-25 Plant Additions (RunRate)'!$S$10:$S$259))</f>
        <v>FP-322391</v>
      </c>
      <c r="E25" s="91" t="str">
        <f>+INDEX('24-25 Plant Additions (RunRate)'!$D$10:$D$259,MATCH($B25,'24-25 Plant Additions (RunRate)'!$S$10:$S$259))</f>
        <v>RPL MN CAMANO ISLAND EXPOSRE</v>
      </c>
      <c r="G25" s="92">
        <f>+INDEX('24-25 Plant Additions (RunRate)'!$G$10:$G$259,MATCH($B25,'24-25 Plant Additions (RunRate)'!$S$10:$S$259))</f>
        <v>0</v>
      </c>
      <c r="H25" s="99" t="str">
        <f>+IF(G25=0,"",INDEX('24-25 Plant Additions (RunRate)'!$H$10:$H$259,MATCH($B25,'24-25 Plant Additions (RunRate)'!$S$10:$S$259)))</f>
        <v/>
      </c>
      <c r="I25" s="119"/>
      <c r="J25" s="92">
        <f>+INDEX('24-25 Plant Additions (RunRate)'!$J$10:$J$259,MATCH($B25,'24-25 Plant Additions (RunRate)'!$S$10:$S$259))</f>
        <v>5604681.3499999996</v>
      </c>
      <c r="K25" s="99">
        <f>++IF(J25=0,"",INDEX('24-25 Plant Additions (RunRate)'!$K$10:$K$259,MATCH($B25,'24-25 Plant Additions (RunRate)'!$S$10:$S$259)))</f>
        <v>45992</v>
      </c>
      <c r="N25" s="92">
        <f>+IFERROR(INDEX('DR 11 Monthly CWIP Balances'!$BD$2:$BD$1437,MATCH(D25,'DR 11 Monthly CWIP Balances'!$A$2:$A$1437,0)),0)</f>
        <v>0</v>
      </c>
      <c r="P25" s="91" t="s">
        <v>3147</v>
      </c>
      <c r="R25" s="92">
        <v>0</v>
      </c>
      <c r="S25" s="92">
        <v>0</v>
      </c>
      <c r="U25" s="92">
        <f t="shared" si="0"/>
        <v>0</v>
      </c>
      <c r="V25" s="92">
        <f t="shared" si="1"/>
        <v>-5604681.3499999996</v>
      </c>
    </row>
    <row r="26" spans="2:22" x14ac:dyDescent="0.25">
      <c r="B26" s="91">
        <f>+B25+1</f>
        <v>21</v>
      </c>
      <c r="D26" s="91" t="str">
        <f>+INDEX('24-25 Plant Additions (RunRate)'!$C$10:$C$259,MATCH($B26,'24-25 Plant Additions (RunRate)'!$S$10:$S$259))</f>
        <v>FP-322639</v>
      </c>
      <c r="E26" s="91" t="str">
        <f>+INDEX('24-25 Plant Additions (RunRate)'!$D$10:$D$259,MATCH($B26,'24-25 Plant Additions (RunRate)'!$S$10:$S$259))</f>
        <v>C/M RPL; 4" HP; E FINLEY; 2,498'</v>
      </c>
      <c r="G26" s="92">
        <f>+INDEX('24-25 Plant Additions (RunRate)'!$G$10:$G$259,MATCH($B26,'24-25 Plant Additions (RunRate)'!$S$10:$S$259))</f>
        <v>0</v>
      </c>
      <c r="H26" s="99" t="str">
        <f>+IF(G26=0,"",INDEX('24-25 Plant Additions (RunRate)'!$H$10:$H$259,MATCH($B26,'24-25 Plant Additions (RunRate)'!$S$10:$S$259)))</f>
        <v/>
      </c>
      <c r="I26" s="119"/>
      <c r="J26" s="92">
        <f>+INDEX('24-25 Plant Additions (RunRate)'!$J$10:$J$259,MATCH($B26,'24-25 Plant Additions (RunRate)'!$S$10:$S$259))</f>
        <v>1220755.99</v>
      </c>
      <c r="K26" s="99">
        <f>++IF(J26=0,"",INDEX('24-25 Plant Additions (RunRate)'!$K$10:$K$259,MATCH($B26,'24-25 Plant Additions (RunRate)'!$S$10:$S$259)))</f>
        <v>46022</v>
      </c>
      <c r="N26" s="92">
        <f>+IFERROR(INDEX('DR 11 Monthly CWIP Balances'!$BD$2:$BD$1437,MATCH(D26,'DR 11 Monthly CWIP Balances'!$A$2:$A$1437,0)),0)</f>
        <v>0</v>
      </c>
      <c r="P26" s="91" t="s">
        <v>3137</v>
      </c>
      <c r="R26" s="92">
        <f>+G26</f>
        <v>0</v>
      </c>
      <c r="S26" s="92">
        <f>+J26</f>
        <v>1220755.99</v>
      </c>
      <c r="U26" s="92">
        <f t="shared" si="0"/>
        <v>0</v>
      </c>
      <c r="V26" s="92">
        <f t="shared" si="1"/>
        <v>0</v>
      </c>
    </row>
    <row r="27" spans="2:22" x14ac:dyDescent="0.25">
      <c r="B27" s="91">
        <f t="shared" si="2"/>
        <v>22</v>
      </c>
      <c r="D27" s="91" t="str">
        <f>+INDEX('24-25 Plant Additions (RunRate)'!$C$10:$C$259,MATCH($B27,'24-25 Plant Additions (RunRate)'!$S$10:$S$259))</f>
        <v>FP-322776</v>
      </c>
      <c r="E27" s="91" t="str">
        <f>+INDEX('24-25 Plant Additions (RunRate)'!$D$10:$D$259,MATCH($B27,'24-25 Plant Additions (RunRate)'!$S$10:$S$259))</f>
        <v xml:space="preserve">RF; BURLINGTON; 6 MILES OF 20 INCH </v>
      </c>
      <c r="G27" s="92">
        <f>+INDEX('24-25 Plant Additions (RunRate)'!$G$10:$G$259,MATCH($B27,'24-25 Plant Additions (RunRate)'!$S$10:$S$259))</f>
        <v>29040773.440000001</v>
      </c>
      <c r="H27" s="99">
        <f>+IF(G27=0,"",INDEX('24-25 Plant Additions (RunRate)'!$H$10:$H$259,MATCH($B27,'24-25 Plant Additions (RunRate)'!$S$10:$S$259)))</f>
        <v>45595</v>
      </c>
      <c r="I27" s="119"/>
      <c r="J27" s="92">
        <f>+INDEX('24-25 Plant Additions (RunRate)'!$J$10:$J$259,MATCH($B27,'24-25 Plant Additions (RunRate)'!$S$10:$S$259))</f>
        <v>0</v>
      </c>
      <c r="K27" s="99" t="str">
        <f>++IF(J27=0,"",INDEX('24-25 Plant Additions (RunRate)'!$K$10:$K$259,MATCH($B27,'24-25 Plant Additions (RunRate)'!$S$10:$S$259)))</f>
        <v/>
      </c>
      <c r="N27" s="92">
        <f>+IFERROR(INDEX('DR 11 Monthly CWIP Balances'!$BD$2:$BD$1437,MATCH(D27,'DR 11 Monthly CWIP Balances'!$A$2:$A$1437,0)),0)</f>
        <v>1838114.77</v>
      </c>
      <c r="P27" s="91" t="s">
        <v>3141</v>
      </c>
      <c r="R27" s="92">
        <v>0</v>
      </c>
      <c r="S27" s="92">
        <v>0</v>
      </c>
      <c r="U27" s="92">
        <f t="shared" si="0"/>
        <v>-29040773.440000001</v>
      </c>
      <c r="V27" s="92">
        <f t="shared" si="1"/>
        <v>0</v>
      </c>
    </row>
    <row r="28" spans="2:22" x14ac:dyDescent="0.25">
      <c r="B28" s="91">
        <f t="shared" si="2"/>
        <v>23</v>
      </c>
      <c r="D28" s="91" t="str">
        <f>+INDEX('24-25 Plant Additions (RunRate)'!$C$10:$C$259,MATCH($B28,'24-25 Plant Additions (RunRate)'!$S$10:$S$259))</f>
        <v>FP-324101</v>
      </c>
      <c r="E28" s="91" t="str">
        <f>+INDEX('24-25 Plant Additions (RunRate)'!$D$10:$D$259,MATCH($B28,'24-25 Plant Additions (RunRate)'!$S$10:$S$259))</f>
        <v>C/M RPL; 8" TM; ANACORTES; 3,000'</v>
      </c>
      <c r="G28" s="92">
        <f>+INDEX('24-25 Plant Additions (RunRate)'!$G$10:$G$259,MATCH($B28,'24-25 Plant Additions (RunRate)'!$S$10:$S$259))</f>
        <v>2632121.5699999998</v>
      </c>
      <c r="H28" s="99">
        <f>+IF(G28=0,"",INDEX('24-25 Plant Additions (RunRate)'!$H$10:$H$259,MATCH($B28,'24-25 Plant Additions (RunRate)'!$S$10:$S$259)))</f>
        <v>45626</v>
      </c>
      <c r="I28" s="119"/>
      <c r="J28" s="92">
        <f>+INDEX('24-25 Plant Additions (RunRate)'!$J$10:$J$259,MATCH($B28,'24-25 Plant Additions (RunRate)'!$S$10:$S$259))</f>
        <v>0</v>
      </c>
      <c r="K28" s="99" t="str">
        <f>++IF(J28=0,"",INDEX('24-25 Plant Additions (RunRate)'!$K$10:$K$259,MATCH($B28,'24-25 Plant Additions (RunRate)'!$S$10:$S$259)))</f>
        <v/>
      </c>
      <c r="N28" s="92">
        <f>+IFERROR(INDEX('DR 11 Monthly CWIP Balances'!$BD$2:$BD$1437,MATCH(D28,'DR 11 Monthly CWIP Balances'!$A$2:$A$1437,0)),0)</f>
        <v>96004.26999999999</v>
      </c>
      <c r="P28" s="91" t="s">
        <v>3139</v>
      </c>
      <c r="R28" s="92">
        <v>0</v>
      </c>
      <c r="S28" s="92">
        <f>+G28</f>
        <v>2632121.5699999998</v>
      </c>
      <c r="U28" s="92">
        <f t="shared" si="0"/>
        <v>-2632121.5699999998</v>
      </c>
      <c r="V28" s="92">
        <f t="shared" si="1"/>
        <v>2632121.5699999998</v>
      </c>
    </row>
    <row r="29" spans="2:22" x14ac:dyDescent="0.25">
      <c r="B29" s="91">
        <f t="shared" si="2"/>
        <v>24</v>
      </c>
      <c r="D29" s="91" t="str">
        <f>+INDEX('24-25 Plant Additions (RunRate)'!$C$10:$C$259,MATCH($B29,'24-25 Plant Additions (RunRate)'!$S$10:$S$259))</f>
        <v>FP-324689</v>
      </c>
      <c r="E29" s="91" t="str">
        <f>+INDEX('24-25 Plant Additions (RunRate)'!$D$10:$D$259,MATCH($B29,'24-25 Plant Additions (RunRate)'!$S$10:$S$259))</f>
        <v>RP-8" HP- ELMA 1100' WILD CAT CREEK</v>
      </c>
      <c r="G29" s="92">
        <f>+INDEX('24-25 Plant Additions (RunRate)'!$G$10:$G$259,MATCH($B29,'24-25 Plant Additions (RunRate)'!$S$10:$S$259))</f>
        <v>1634772.28</v>
      </c>
      <c r="H29" s="99">
        <f>+IF(G29=0,"",INDEX('24-25 Plant Additions (RunRate)'!$H$10:$H$259,MATCH($B29,'24-25 Plant Additions (RunRate)'!$S$10:$S$259)))</f>
        <v>45626</v>
      </c>
      <c r="I29" s="119"/>
      <c r="J29" s="92">
        <f>+INDEX('24-25 Plant Additions (RunRate)'!$J$10:$J$259,MATCH($B29,'24-25 Plant Additions (RunRate)'!$S$10:$S$259))</f>
        <v>0</v>
      </c>
      <c r="K29" s="99" t="str">
        <f>++IF(J29=0,"",INDEX('24-25 Plant Additions (RunRate)'!$K$10:$K$259,MATCH($B29,'24-25 Plant Additions (RunRate)'!$S$10:$S$259)))</f>
        <v/>
      </c>
      <c r="N29" s="92">
        <f>+IFERROR(INDEX('DR 11 Monthly CWIP Balances'!$BD$2:$BD$1437,MATCH(D29,'DR 11 Monthly CWIP Balances'!$A$2:$A$1437,0)),0)</f>
        <v>676.12</v>
      </c>
      <c r="P29" s="91" t="s">
        <v>3139</v>
      </c>
      <c r="R29" s="92">
        <v>0</v>
      </c>
      <c r="S29" s="92">
        <f>+G29</f>
        <v>1634772.28</v>
      </c>
      <c r="U29" s="92">
        <f t="shared" si="0"/>
        <v>-1634772.28</v>
      </c>
      <c r="V29" s="92">
        <f t="shared" si="1"/>
        <v>1634772.28</v>
      </c>
    </row>
    <row r="30" spans="2:22" x14ac:dyDescent="0.25">
      <c r="B30" s="91">
        <f>+B29+1</f>
        <v>25</v>
      </c>
      <c r="D30" s="91" t="str">
        <f>+INDEX('24-25 Plant Additions (RunRate)'!$C$10:$C$259,MATCH($B30,'24-25 Plant Additions (RunRate)'!$S$10:$S$259))</f>
        <v>FP-324932</v>
      </c>
      <c r="E30" s="91" t="str">
        <f>+INDEX('24-25 Plant Additions (RunRate)'!$D$10:$D$259,MATCH($B30,'24-25 Plant Additions (RunRate)'!$S$10:$S$259))</f>
        <v>RP; 6" HP; OAKH; 3000'</v>
      </c>
      <c r="G30" s="92">
        <f>+INDEX('24-25 Plant Additions (RunRate)'!$G$10:$G$259,MATCH($B30,'24-25 Plant Additions (RunRate)'!$S$10:$S$259))</f>
        <v>1001332.75</v>
      </c>
      <c r="H30" s="99">
        <f>+IF(G30=0,"",INDEX('24-25 Plant Additions (RunRate)'!$H$10:$H$259,MATCH($B30,'24-25 Plant Additions (RunRate)'!$S$10:$S$259)))</f>
        <v>45427</v>
      </c>
      <c r="I30" s="119"/>
      <c r="J30" s="92">
        <f>+INDEX('24-25 Plant Additions (RunRate)'!$J$10:$J$259,MATCH($B30,'24-25 Plant Additions (RunRate)'!$S$10:$S$259))</f>
        <v>0</v>
      </c>
      <c r="K30" s="99" t="str">
        <f>++IF(J30=0,"",INDEX('24-25 Plant Additions (RunRate)'!$K$10:$K$259,MATCH($B30,'24-25 Plant Additions (RunRate)'!$S$10:$S$259)))</f>
        <v/>
      </c>
      <c r="N30" s="92">
        <f>+IFERROR(INDEX('DR 11 Monthly CWIP Balances'!$BD$2:$BD$1437,MATCH(D30,'DR 11 Monthly CWIP Balances'!$A$2:$A$1437,0)),0)</f>
        <v>73952.77</v>
      </c>
      <c r="P30" s="91" t="s">
        <v>3139</v>
      </c>
      <c r="R30" s="92">
        <v>0</v>
      </c>
      <c r="S30" s="92">
        <f>+G30</f>
        <v>1001332.75</v>
      </c>
      <c r="U30" s="92">
        <f t="shared" si="0"/>
        <v>-1001332.75</v>
      </c>
      <c r="V30" s="92">
        <f t="shared" si="1"/>
        <v>1001332.75</v>
      </c>
    </row>
    <row r="31" spans="2:22" x14ac:dyDescent="0.25">
      <c r="B31" s="91">
        <f t="shared" si="2"/>
        <v>26</v>
      </c>
      <c r="D31" s="91" t="str">
        <f>+INDEX('24-25 Plant Additions (RunRate)'!$C$10:$C$259,MATCH($B31,'24-25 Plant Additions (RunRate)'!$S$10:$S$259))</f>
        <v>FP-324560</v>
      </c>
      <c r="E31" s="91" t="str">
        <f>+INDEX('24-25 Plant Additions (RunRate)'!$D$10:$D$259,MATCH($B31,'24-25 Plant Additions (RunRate)'!$S$10:$S$259))</f>
        <v>CNGC-Picarro Leak Survey Equipment</v>
      </c>
      <c r="G31" s="120">
        <f>+INDEX('24-25 Plant Additions (RunRate)'!$G$10:$G$259,MATCH($B31,'24-25 Plant Additions (RunRate)'!$S$10:$S$259))</f>
        <v>0</v>
      </c>
      <c r="H31" s="99" t="str">
        <f>+IF(G31=0,"",INDEX('24-25 Plant Additions (RunRate)'!$H$10:$H$259,MATCH($B31,'24-25 Plant Additions (RunRate)'!$S$10:$S$259)))</f>
        <v/>
      </c>
      <c r="I31" s="119"/>
      <c r="J31" s="120">
        <f>+INDEX('24-25 Plant Additions (RunRate)'!$J$10:$J$259,MATCH($B31,'24-25 Plant Additions (RunRate)'!$S$10:$S$259))</f>
        <v>1813571.088</v>
      </c>
      <c r="K31" s="99">
        <f>++IF(J31=0,"",INDEX('24-25 Plant Additions (RunRate)'!$K$10:$K$259,MATCH($B31,'24-25 Plant Additions (RunRate)'!$S$10:$S$259)))</f>
        <v>45777</v>
      </c>
      <c r="M31" s="121"/>
      <c r="N31" s="120">
        <f>+IFERROR(INDEX('DR 11 Monthly CWIP Balances'!$BD$2:$BD$1437,MATCH(D31,'DR 11 Monthly CWIP Balances'!$A$2:$A$1437,0)),0)</f>
        <v>0</v>
      </c>
      <c r="P31" s="91" t="s">
        <v>3147</v>
      </c>
      <c r="R31" s="120">
        <v>0</v>
      </c>
      <c r="S31" s="120">
        <v>0</v>
      </c>
      <c r="U31" s="120">
        <f t="shared" si="0"/>
        <v>0</v>
      </c>
      <c r="V31" s="120">
        <f t="shared" si="1"/>
        <v>-1813571.088</v>
      </c>
    </row>
    <row r="33" spans="5:22" x14ac:dyDescent="0.25">
      <c r="E33" s="91" t="s">
        <v>3152</v>
      </c>
      <c r="G33" s="92">
        <f>+SUM(G6:G31)</f>
        <v>72985639.794989005</v>
      </c>
      <c r="J33" s="92">
        <f>+SUM(J6:J31)</f>
        <v>41831720.830625996</v>
      </c>
      <c r="M33" s="92">
        <f>+SUM(M6:M31)</f>
        <v>4806289.49</v>
      </c>
      <c r="N33" s="92">
        <f>+SUM(N6:N31)</f>
        <v>23341253.370000001</v>
      </c>
      <c r="R33" s="92">
        <f>+SUM(R6:R31)</f>
        <v>28142865.864989001</v>
      </c>
      <c r="S33" s="92">
        <f>+SUM(S6:S31)</f>
        <v>19993232.582626</v>
      </c>
      <c r="U33" s="92">
        <f>+SUM(U6:U31)</f>
        <v>-44842773.93</v>
      </c>
      <c r="V33" s="92">
        <f>+SUM(V6:V31)</f>
        <v>-21838488.247999996</v>
      </c>
    </row>
    <row r="39" spans="5:22" x14ac:dyDescent="0.25">
      <c r="N39" s="141"/>
    </row>
    <row r="40" spans="5:22" ht="15.75" x14ac:dyDescent="0.25">
      <c r="N40" s="140"/>
    </row>
  </sheetData>
  <pageMargins left="0.7" right="0.7" top="0.75" bottom="0.75" header="0.3" footer="0.3"/>
  <pageSetup scale="70" orientation="landscape" r:id="rId1"/>
  <colBreaks count="1" manualBreakCount="1">
    <brk id="14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4E903-6527-4BD2-8589-626AE6678C86}">
  <sheetPr codeName="Sheet5">
    <pageSetUpPr fitToPage="1"/>
  </sheetPr>
  <dimension ref="A1:BN1048576"/>
  <sheetViews>
    <sheetView zoomScaleNormal="100" workbookViewId="0">
      <pane xSplit="4" topLeftCell="K1" activePane="topRight" state="frozen"/>
      <selection activeCell="A189" sqref="A189"/>
      <selection pane="topRight" sqref="A1:L1"/>
    </sheetView>
  </sheetViews>
  <sheetFormatPr defaultColWidth="9.140625" defaultRowHeight="15" outlineLevelRow="1" x14ac:dyDescent="0.25"/>
  <cols>
    <col min="1" max="1" width="6.28515625" style="21" customWidth="1"/>
    <col min="2" max="2" width="14.140625" style="19" bestFit="1" customWidth="1"/>
    <col min="3" max="3" width="17.42578125" style="19" customWidth="1"/>
    <col min="4" max="4" width="60.140625" style="19" bestFit="1" customWidth="1"/>
    <col min="5" max="5" width="13.5703125" style="21" bestFit="1" customWidth="1"/>
    <col min="6" max="6" width="18.85546875" style="19" bestFit="1" customWidth="1"/>
    <col min="7" max="8" width="18.85546875" style="19" customWidth="1"/>
    <col min="9" max="9" width="16.7109375" style="20" bestFit="1" customWidth="1"/>
    <col min="10" max="12" width="18" style="19" customWidth="1"/>
    <col min="13" max="13" width="15.140625" style="19" bestFit="1" customWidth="1"/>
    <col min="14" max="15" width="15.140625" style="19" customWidth="1"/>
    <col min="16" max="16" width="16.5703125" style="19" bestFit="1" customWidth="1"/>
    <col min="17" max="21" width="16.5703125" style="19" customWidth="1"/>
    <col min="22" max="22" width="2.5703125" style="19" customWidth="1"/>
    <col min="23" max="23" width="13.140625" style="19" customWidth="1"/>
    <col min="24" max="24" width="2.5703125" style="19" customWidth="1"/>
    <col min="25" max="31" width="16.5703125" style="19" customWidth="1"/>
    <col min="32" max="32" width="2.5703125" style="19" customWidth="1"/>
    <col min="33" max="34" width="16.5703125" style="19" customWidth="1"/>
    <col min="35" max="35" width="2.5703125" style="19" customWidth="1"/>
    <col min="36" max="37" width="16.5703125" style="19" customWidth="1"/>
    <col min="38" max="38" width="2.5703125" style="19" customWidth="1"/>
    <col min="39" max="39" width="68.28515625" style="73" bestFit="1" customWidth="1"/>
    <col min="40" max="40" width="2.5703125" style="19" customWidth="1"/>
    <col min="41" max="42" width="16.5703125" style="19" customWidth="1"/>
    <col min="43" max="43" width="2.5703125" style="19" customWidth="1"/>
    <col min="44" max="45" width="16.5703125" style="19" customWidth="1"/>
    <col min="46" max="46" width="15" style="19" bestFit="1" customWidth="1"/>
    <col min="47" max="47" width="15" style="19" customWidth="1"/>
    <col min="48" max="48" width="9.140625" style="19"/>
    <col min="49" max="49" width="13.28515625" style="19" customWidth="1"/>
    <col min="50" max="51" width="16.140625" style="19" customWidth="1"/>
    <col min="52" max="52" width="9.140625" style="19"/>
    <col min="53" max="53" width="10.85546875" style="19" customWidth="1"/>
    <col min="54" max="54" width="9.140625" style="19"/>
    <col min="55" max="55" width="15.28515625" style="19" customWidth="1"/>
    <col min="56" max="56" width="14.7109375" style="19" customWidth="1"/>
    <col min="57" max="57" width="9.140625" style="19" customWidth="1"/>
    <col min="58" max="58" width="9.140625" style="19"/>
    <col min="59" max="59" width="13.5703125" style="19" customWidth="1"/>
    <col min="60" max="60" width="15.140625" style="19" customWidth="1"/>
    <col min="61" max="61" width="11.28515625" style="19" bestFit="1" customWidth="1"/>
    <col min="62" max="63" width="9.140625" style="19"/>
    <col min="64" max="64" width="15.7109375" style="19" customWidth="1"/>
    <col min="65" max="65" width="16.85546875" style="19" bestFit="1" customWidth="1"/>
    <col min="66" max="67" width="9.140625" style="19"/>
    <col min="68" max="68" width="9.7109375" style="19" bestFit="1" customWidth="1"/>
    <col min="69" max="16384" width="9.140625" style="19"/>
  </cols>
  <sheetData>
    <row r="1" spans="1:65" x14ac:dyDescent="0.25">
      <c r="A1" s="147" t="s">
        <v>3184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83"/>
      <c r="N1" s="83"/>
      <c r="O1" s="83"/>
      <c r="P1" s="19" t="s">
        <v>2157</v>
      </c>
    </row>
    <row r="2" spans="1:65" x14ac:dyDescent="0.25">
      <c r="A2" s="147" t="s">
        <v>3181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83"/>
      <c r="N2" s="83"/>
      <c r="O2" s="83"/>
    </row>
    <row r="3" spans="1:65" x14ac:dyDescent="0.25">
      <c r="A3" s="147" t="s">
        <v>3182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83"/>
      <c r="N3" s="83"/>
      <c r="O3" s="83"/>
    </row>
    <row r="4" spans="1:65" x14ac:dyDescent="0.25">
      <c r="A4" s="147" t="s">
        <v>3183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83"/>
      <c r="N4" s="83"/>
      <c r="O4" s="127">
        <v>1000000</v>
      </c>
      <c r="P4" s="19" t="s">
        <v>3171</v>
      </c>
    </row>
    <row r="5" spans="1:65" x14ac:dyDescent="0.25">
      <c r="A5" s="147" t="s">
        <v>2156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83"/>
      <c r="N5" s="83"/>
      <c r="O5" s="83"/>
    </row>
    <row r="6" spans="1:65" x14ac:dyDescent="0.25">
      <c r="A6" s="147" t="s">
        <v>2155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83"/>
      <c r="N6" s="83"/>
      <c r="O6" s="83"/>
    </row>
    <row r="7" spans="1:65" x14ac:dyDescent="0.25">
      <c r="D7" s="84"/>
      <c r="Y7" s="19" t="s">
        <v>3177</v>
      </c>
      <c r="AG7" s="19" t="s">
        <v>1830</v>
      </c>
      <c r="AJ7" s="19" t="s">
        <v>3169</v>
      </c>
      <c r="AO7" s="19" t="s">
        <v>3179</v>
      </c>
    </row>
    <row r="8" spans="1:65" ht="60" outlineLevel="1" x14ac:dyDescent="0.25">
      <c r="A8" s="81" t="s">
        <v>2154</v>
      </c>
      <c r="B8" s="78" t="s">
        <v>2153</v>
      </c>
      <c r="C8" s="78" t="s">
        <v>2152</v>
      </c>
      <c r="D8" s="78" t="s">
        <v>2151</v>
      </c>
      <c r="E8" s="80" t="s">
        <v>2150</v>
      </c>
      <c r="F8" s="80" t="s">
        <v>2149</v>
      </c>
      <c r="G8" s="78" t="s">
        <v>2148</v>
      </c>
      <c r="H8" s="78" t="s">
        <v>2147</v>
      </c>
      <c r="I8" s="82" t="s">
        <v>2146</v>
      </c>
      <c r="J8" s="78" t="s">
        <v>2145</v>
      </c>
      <c r="K8" s="78" t="s">
        <v>2144</v>
      </c>
      <c r="L8" s="78" t="s">
        <v>2143</v>
      </c>
      <c r="M8"/>
      <c r="N8" s="129" t="s">
        <v>2194</v>
      </c>
      <c r="O8" s="129" t="s">
        <v>2196</v>
      </c>
      <c r="P8" s="129" t="s">
        <v>3170</v>
      </c>
      <c r="Q8" s="129" t="s">
        <v>2195</v>
      </c>
      <c r="R8" s="129" t="s">
        <v>3172</v>
      </c>
      <c r="S8" s="129" t="s">
        <v>3173</v>
      </c>
      <c r="T8" s="129" t="s">
        <v>3174</v>
      </c>
      <c r="U8" s="129" t="s">
        <v>3175</v>
      </c>
      <c r="V8" s="128"/>
      <c r="W8" s="129" t="s">
        <v>3176</v>
      </c>
      <c r="Y8" s="129">
        <v>2018</v>
      </c>
      <c r="Z8" s="129">
        <v>2019</v>
      </c>
      <c r="AA8" s="129">
        <v>2020</v>
      </c>
      <c r="AB8" s="129">
        <v>2021</v>
      </c>
      <c r="AC8" s="129">
        <v>2022</v>
      </c>
      <c r="AD8" s="129">
        <v>2023</v>
      </c>
      <c r="AE8" s="129" t="s">
        <v>3178</v>
      </c>
      <c r="AF8" s="128"/>
      <c r="AG8" s="129" t="s">
        <v>3167</v>
      </c>
      <c r="AH8" s="129" t="s">
        <v>3168</v>
      </c>
      <c r="AJ8" s="129">
        <v>2024</v>
      </c>
      <c r="AK8" s="129">
        <v>2025</v>
      </c>
      <c r="AL8" s="76"/>
      <c r="AM8" s="136" t="s">
        <v>2159</v>
      </c>
      <c r="AN8" s="76"/>
      <c r="AO8" s="129">
        <v>2024</v>
      </c>
      <c r="AP8" s="129">
        <v>2025</v>
      </c>
      <c r="AQ8" s="89"/>
      <c r="AR8" s="129" t="s">
        <v>2164</v>
      </c>
      <c r="AS8" s="129" t="s">
        <v>2162</v>
      </c>
      <c r="AU8" s="85" t="s">
        <v>2142</v>
      </c>
      <c r="BA8" s="21"/>
    </row>
    <row r="9" spans="1:65" outlineLevel="1" x14ac:dyDescent="0.25">
      <c r="A9" s="81"/>
      <c r="B9" s="78" t="s">
        <v>2141</v>
      </c>
      <c r="C9" s="78" t="s">
        <v>2140</v>
      </c>
      <c r="D9" s="78" t="s">
        <v>2139</v>
      </c>
      <c r="E9" s="80" t="s">
        <v>2138</v>
      </c>
      <c r="F9" s="80" t="s">
        <v>2137</v>
      </c>
      <c r="G9" s="78" t="s">
        <v>2136</v>
      </c>
      <c r="H9" s="78" t="s">
        <v>2135</v>
      </c>
      <c r="I9" s="79" t="s">
        <v>2134</v>
      </c>
      <c r="J9" s="78" t="s">
        <v>2133</v>
      </c>
      <c r="K9" s="78" t="s">
        <v>2132</v>
      </c>
      <c r="L9" s="78" t="s">
        <v>2131</v>
      </c>
      <c r="M9"/>
      <c r="N9"/>
      <c r="O9"/>
      <c r="P9"/>
      <c r="Q9"/>
      <c r="R9"/>
      <c r="S9"/>
      <c r="T9"/>
      <c r="U9"/>
      <c r="V9"/>
      <c r="W9"/>
      <c r="Y9"/>
      <c r="Z9"/>
      <c r="AA9"/>
      <c r="AB9"/>
      <c r="AC9"/>
      <c r="AD9"/>
      <c r="AE9"/>
      <c r="AF9"/>
      <c r="AG9"/>
      <c r="AH9"/>
      <c r="AI9" s="87"/>
      <c r="AJ9"/>
      <c r="AK9"/>
      <c r="AM9" s="68"/>
      <c r="AO9"/>
      <c r="AP9"/>
      <c r="AR9"/>
      <c r="AS9"/>
      <c r="AU9" s="86" t="s">
        <v>2130</v>
      </c>
      <c r="BA9" s="21"/>
    </row>
    <row r="10" spans="1:65" ht="14.25" customHeight="1" outlineLevel="1" x14ac:dyDescent="0.25">
      <c r="A10" s="34">
        <v>1</v>
      </c>
      <c r="B10" s="22" t="s">
        <v>2098</v>
      </c>
      <c r="C10" s="77" t="s">
        <v>97</v>
      </c>
      <c r="D10" s="77" t="s">
        <v>98</v>
      </c>
      <c r="E10" s="63">
        <v>303</v>
      </c>
      <c r="F10" s="76">
        <v>3980874.52</v>
      </c>
      <c r="G10" s="23">
        <f>+F10</f>
        <v>3980874.52</v>
      </c>
      <c r="H10" s="75">
        <v>45657</v>
      </c>
      <c r="I10" s="20">
        <v>1038161.99</v>
      </c>
      <c r="J10" s="23">
        <f t="shared" ref="J10:J30" si="0">+I10</f>
        <v>1038161.99</v>
      </c>
      <c r="K10" s="62">
        <v>46022</v>
      </c>
      <c r="L10" s="72">
        <v>250000</v>
      </c>
      <c r="M10"/>
      <c r="N10" s="130"/>
      <c r="O10" s="131" t="str">
        <f>+IF(AND(OR(G10&lt;$O$4,J10&lt;$O$4),N10&lt;&gt;"x",P10&lt;&gt;"x"),"x","")</f>
        <v/>
      </c>
      <c r="P10" s="131" t="s">
        <v>2160</v>
      </c>
      <c r="Q10" s="131" t="str">
        <f>+IF(AND(N10&lt;&gt;"x",O10&lt;&gt;"x",P10&lt;&gt;"x"),"x","")</f>
        <v/>
      </c>
      <c r="R10" s="131"/>
      <c r="S10" s="131"/>
      <c r="T10" s="131" cm="1">
        <f t="array" ref="T10">+SUM(N($P$9:P10&lt;&gt;0))</f>
        <v>1</v>
      </c>
      <c r="U10" s="131">
        <f>+IFERROR(MATCH(C10,'AWEC DR 9 (wDetail)'!$E$4:$E$922,0),"")</f>
        <v>15</v>
      </c>
      <c r="V10" s="111"/>
      <c r="W10" s="132" cm="1">
        <f t="array" ref="W10">+IF(ISNUMBER($U10),INDEX('AWEC DR 9 (wDetail)'!CI$4:CI$922,$U10),"")</f>
        <v>0</v>
      </c>
      <c r="X10" s="21"/>
      <c r="Y10" s="134" cm="1">
        <f t="array" ref="Y10">+IF(ISNUMBER($U10),INDEX('AWEC DR 9 (wDetail)'!CK$4:CK$922,$U10),"")</f>
        <v>0</v>
      </c>
      <c r="Z10" s="134" cm="1">
        <f t="array" ref="Z10">+IF(ISNUMBER($U10),INDEX('AWEC DR 9 (wDetail)'!CL$4:CL$922,$U10),"")</f>
        <v>895464.94000000006</v>
      </c>
      <c r="AA10" s="134" cm="1">
        <f t="array" ref="AA10">+IF(ISNUMBER($U10),INDEX('AWEC DR 9 (wDetail)'!CM$4:CM$922,$U10),"")</f>
        <v>654005.88</v>
      </c>
      <c r="AB10" s="134" cm="1">
        <f t="array" ref="AB10">+IF(ISNUMBER($U10),INDEX('AWEC DR 9 (wDetail)'!CN$4:CN$922,$U10),"")</f>
        <v>995740.71</v>
      </c>
      <c r="AC10" s="134" cm="1">
        <f t="array" ref="AC10">+IF(ISNUMBER($U10),INDEX('AWEC DR 9 (wDetail)'!CO$4:CO$922,$U10),"")</f>
        <v>0</v>
      </c>
      <c r="AD10" s="134" cm="1">
        <f t="array" ref="AD10">+IF(ISNUMBER($U10),INDEX('AWEC DR 9 (wDetail)'!CP$4:CP$922,$U10),"")</f>
        <v>0</v>
      </c>
      <c r="AE10" s="134" cm="1">
        <f t="array" ref="AE10">+IF(ISNUMBER($U10),INDEX('AWEC DR 9 (wDetail)'!CQ$4:CQ$922,$U10),"")</f>
        <v>3643178.61</v>
      </c>
      <c r="AF10" s="135"/>
      <c r="AG10" s="134" cm="1">
        <f t="array" ref="AG10:AH10">+LINEST(Y10:AD10,$Y$8:$AD$8)</f>
        <v>-66990.285428571398</v>
      </c>
      <c r="AH10" s="134">
        <v>135778073.63009515</v>
      </c>
      <c r="AI10" s="87"/>
      <c r="AJ10" s="134">
        <f>+$AH10+AJ$8*$AG10</f>
        <v>189735.92266663909</v>
      </c>
      <c r="AK10" s="134">
        <f>+$AH10+AK$8*$AG10</f>
        <v>122745.63723808527</v>
      </c>
      <c r="AM10" s="137" t="s">
        <v>2161</v>
      </c>
      <c r="AO10" s="134">
        <f>+AE10</f>
        <v>3643178.61</v>
      </c>
      <c r="AP10" s="134">
        <v>0</v>
      </c>
      <c r="AR10" s="134">
        <f>+AO10-G10</f>
        <v>-337695.91000000015</v>
      </c>
      <c r="AS10" s="134">
        <f>+AP10-J10</f>
        <v>-1038161.99</v>
      </c>
      <c r="AU10" s="86"/>
      <c r="BA10" s="21"/>
    </row>
    <row r="11" spans="1:65" outlineLevel="1" x14ac:dyDescent="0.25">
      <c r="A11" s="34">
        <f>MAX($A$10:A10)+1</f>
        <v>2</v>
      </c>
      <c r="B11" s="22" t="s">
        <v>2098</v>
      </c>
      <c r="C11" s="22" t="s">
        <v>101</v>
      </c>
      <c r="D11" s="22" t="s">
        <v>102</v>
      </c>
      <c r="E11" s="63">
        <v>303</v>
      </c>
      <c r="F11" s="23">
        <v>148544.66</v>
      </c>
      <c r="G11" s="23">
        <f>+F11</f>
        <v>148544.66</v>
      </c>
      <c r="H11" s="62">
        <v>45657</v>
      </c>
      <c r="I11" s="20">
        <v>185337.55</v>
      </c>
      <c r="J11" s="23">
        <f t="shared" si="0"/>
        <v>185337.55</v>
      </c>
      <c r="K11" s="62">
        <v>46022</v>
      </c>
      <c r="L11" s="72">
        <v>12500</v>
      </c>
      <c r="M11"/>
      <c r="N11" s="130"/>
      <c r="O11" s="131" t="str">
        <f>+IF(AND(OR(G11&lt;$O$4,J11&lt;$O$4),N11&lt;&gt;"x",P11&lt;&gt;"x"),"x","")</f>
        <v/>
      </c>
      <c r="P11" s="131" t="s">
        <v>2160</v>
      </c>
      <c r="Q11" s="131" t="str">
        <f t="shared" ref="Q11:Q33" si="1">+IF(AND(N11&lt;&gt;"x",O11&lt;&gt;"x",P11&lt;&gt;"x"),"x","")</f>
        <v/>
      </c>
      <c r="R11" s="131"/>
      <c r="S11" s="131" t="str" cm="1">
        <f t="array" ref="S11">+IF(O11&lt;&gt;"",SUM(N(O$9:$O11&lt;&gt;0)),"")</f>
        <v/>
      </c>
      <c r="T11" s="131" cm="1">
        <f t="array" ref="T11">+IF(P11&lt;&gt;"",SUM(N($P$9:P11&lt;&gt;0)),"")</f>
        <v>2</v>
      </c>
      <c r="U11" s="131">
        <f>+IFERROR(MATCH(C11,'AWEC DR 9 (wDetail)'!$E$4:$E$922,0),"")</f>
        <v>138</v>
      </c>
      <c r="V11" s="111"/>
      <c r="W11" s="132" cm="1">
        <f t="array" ref="W11">+IF(ISNUMBER($U11),INDEX('AWEC DR 9 (wDetail)'!CI$4:CI$922,$U11),"")</f>
        <v>14.724326485352284</v>
      </c>
      <c r="X11" s="21"/>
      <c r="Y11" s="134" cm="1">
        <f t="array" ref="Y11">+IF(ISNUMBER($U11),INDEX('AWEC DR 9 (wDetail)'!CK$4:CK$922,$U11),"")</f>
        <v>129788.14</v>
      </c>
      <c r="Z11" s="134" cm="1">
        <f t="array" ref="Z11">+IF(ISNUMBER($U11),INDEX('AWEC DR 9 (wDetail)'!CL$4:CL$922,$U11),"")</f>
        <v>82433.279999999999</v>
      </c>
      <c r="AA11" s="134" cm="1">
        <f t="array" ref="AA11">+IF(ISNUMBER($U11),INDEX('AWEC DR 9 (wDetail)'!CM$4:CM$922,$U11),"")</f>
        <v>57391.27</v>
      </c>
      <c r="AB11" s="134" cm="1">
        <f t="array" ref="AB11">+IF(ISNUMBER($U11),INDEX('AWEC DR 9 (wDetail)'!CN$4:CN$922,$U11),"")</f>
        <v>76417.340000000011</v>
      </c>
      <c r="AC11" s="134" cm="1">
        <f t="array" ref="AC11">+IF(ISNUMBER($U11),INDEX('AWEC DR 9 (wDetail)'!CO$4:CO$922,$U11),"")</f>
        <v>88091.010000000009</v>
      </c>
      <c r="AD11" s="134" cm="1">
        <f t="array" ref="AD11">+IF(ISNUMBER($U11),INDEX('AWEC DR 9 (wDetail)'!CP$4:CP$922,$U11),"")</f>
        <v>103439.98</v>
      </c>
      <c r="AE11" s="134" cm="1">
        <f t="array" ref="AE11">+IF(ISNUMBER($U11),INDEX('AWEC DR 9 (wDetail)'!CQ$4:CQ$922,$U11),"")</f>
        <v>3122.75</v>
      </c>
      <c r="AF11" s="135"/>
      <c r="AG11" s="134" cm="1">
        <f t="array" ref="AG11:AH11">+LINEST(Y11:AD11,$Y$8:$AD$8)</f>
        <v>-2735.4725714285723</v>
      </c>
      <c r="AH11" s="134">
        <v>5616615.8339047637</v>
      </c>
      <c r="AI11" s="87"/>
      <c r="AJ11" s="134">
        <f>+$AH11+AJ$8*$AG11</f>
        <v>80019.349333332852</v>
      </c>
      <c r="AK11" s="134">
        <f>+$AH11+AK$8*$AG11</f>
        <v>77283.876761904918</v>
      </c>
      <c r="AL11" s="60"/>
      <c r="AM11" s="137" t="s">
        <v>2163</v>
      </c>
      <c r="AN11" s="60"/>
      <c r="AO11" s="134">
        <f>+AVERAGE(Y11:AD11)</f>
        <v>89593.503333333341</v>
      </c>
      <c r="AP11" s="134">
        <f>+AO11</f>
        <v>89593.503333333341</v>
      </c>
      <c r="AQ11" s="87"/>
      <c r="AR11" s="134">
        <f>+AO11-G11</f>
        <v>-58951.156666666662</v>
      </c>
      <c r="AS11" s="134">
        <f>+AP11-J11</f>
        <v>-95744.046666666647</v>
      </c>
      <c r="AU11" s="27"/>
      <c r="AX11" s="26"/>
      <c r="AY11" s="26"/>
      <c r="BA11" s="21"/>
      <c r="BC11" s="26"/>
      <c r="BD11" s="26"/>
      <c r="BE11" s="26"/>
      <c r="BH11" s="26"/>
      <c r="BI11" s="60"/>
      <c r="BL11" s="26"/>
      <c r="BM11" s="60"/>
    </row>
    <row r="12" spans="1:65" outlineLevel="1" x14ac:dyDescent="0.25">
      <c r="A12" s="34">
        <f>MAX($A$10:A11)+1</f>
        <v>3</v>
      </c>
      <c r="B12" s="22" t="s">
        <v>2098</v>
      </c>
      <c r="C12" s="73" t="s">
        <v>289</v>
      </c>
      <c r="D12" s="73" t="s">
        <v>290</v>
      </c>
      <c r="E12" s="63">
        <v>303</v>
      </c>
      <c r="F12" s="23"/>
      <c r="G12" s="23"/>
      <c r="H12" s="23"/>
      <c r="I12" s="20">
        <v>2616181.56</v>
      </c>
      <c r="J12" s="23">
        <f t="shared" si="0"/>
        <v>2616181.56</v>
      </c>
      <c r="K12" s="62">
        <v>45839</v>
      </c>
      <c r="L12" s="72">
        <v>20000</v>
      </c>
      <c r="M12"/>
      <c r="N12" s="130"/>
      <c r="O12" s="131" t="str">
        <f t="shared" ref="O12:O29" si="2">+IF(AND(OR(G12&gt;$O$4,J12&gt;$O$4),N12&lt;&gt;"x",P12&lt;&gt;"x"),"x","")</f>
        <v>x</v>
      </c>
      <c r="P12" s="131"/>
      <c r="Q12" s="131" t="str">
        <f t="shared" si="1"/>
        <v/>
      </c>
      <c r="R12" s="131" t="str" cm="1">
        <f t="array" ref="R12">+IF(N12&lt;&gt;"",SUM(N(N$10:$N12&lt;&gt;"")),"")</f>
        <v/>
      </c>
      <c r="S12" s="131" cm="1">
        <f t="array" ref="S12">+IF(O12&lt;&gt;"",SUM(N(O$9:$O12&lt;&gt;"")),"")</f>
        <v>1</v>
      </c>
      <c r="T12" s="131" t="str" cm="1">
        <f t="array" ref="T12">+IF(P12&lt;&gt;"",SUM(N($P$9:P12&lt;&gt;0)),"")</f>
        <v/>
      </c>
      <c r="U12" s="131"/>
      <c r="V12" s="111"/>
      <c r="W12" s="132"/>
      <c r="X12" s="21"/>
      <c r="Y12" s="134"/>
      <c r="Z12" s="134"/>
      <c r="AA12" s="134"/>
      <c r="AB12" s="134"/>
      <c r="AC12" s="134"/>
      <c r="AD12" s="134"/>
      <c r="AE12" s="134"/>
      <c r="AF12" s="135"/>
      <c r="AG12" s="134"/>
      <c r="AH12" s="134"/>
      <c r="AI12" s="87"/>
      <c r="AJ12" s="134"/>
      <c r="AK12" s="134"/>
      <c r="AL12" s="60"/>
      <c r="AM12" s="137"/>
      <c r="AN12" s="60"/>
      <c r="AO12" s="134"/>
      <c r="AP12" s="134"/>
      <c r="AQ12" s="60"/>
      <c r="AR12" s="134"/>
      <c r="AS12" s="134"/>
      <c r="AU12" s="27"/>
      <c r="AX12" s="26"/>
      <c r="AY12" s="26"/>
      <c r="BA12" s="21"/>
      <c r="BC12" s="26"/>
      <c r="BD12" s="26"/>
      <c r="BE12" s="26"/>
      <c r="BH12" s="26"/>
      <c r="BI12" s="60"/>
      <c r="BL12" s="26"/>
      <c r="BM12" s="60"/>
    </row>
    <row r="13" spans="1:65" outlineLevel="1" x14ac:dyDescent="0.25">
      <c r="A13" s="34">
        <f>MAX($A$10:A12)+1</f>
        <v>4</v>
      </c>
      <c r="B13" s="22" t="s">
        <v>2098</v>
      </c>
      <c r="C13" s="22" t="s">
        <v>364</v>
      </c>
      <c r="D13" s="22" t="s">
        <v>365</v>
      </c>
      <c r="E13" s="63">
        <v>303</v>
      </c>
      <c r="F13" s="23">
        <v>109304.13</v>
      </c>
      <c r="G13" s="23">
        <f>+F13</f>
        <v>109304.13</v>
      </c>
      <c r="H13" s="62">
        <v>45657</v>
      </c>
      <c r="I13" s="20">
        <v>20571.150000000001</v>
      </c>
      <c r="J13" s="23">
        <f t="shared" si="0"/>
        <v>20571.150000000001</v>
      </c>
      <c r="K13" s="62">
        <v>46022</v>
      </c>
      <c r="L13" s="72"/>
      <c r="M13"/>
      <c r="N13" s="130"/>
      <c r="O13" s="131" t="str">
        <f t="shared" si="2"/>
        <v/>
      </c>
      <c r="P13" s="131"/>
      <c r="Q13" s="131" t="str">
        <f t="shared" si="1"/>
        <v>x</v>
      </c>
      <c r="R13" s="131" t="str" cm="1">
        <f t="array" ref="R13">+IF(N13&lt;&gt;"",SUM(N(N$10:$N13&lt;&gt;"")),"")</f>
        <v/>
      </c>
      <c r="S13" s="131" t="str" cm="1">
        <f t="array" ref="S13">+IF(O13&lt;&gt;"",SUM(N(O$9:$O13&lt;&gt;"")),"")</f>
        <v/>
      </c>
      <c r="T13" s="131" t="str" cm="1">
        <f t="array" ref="T13">+IF(P13&lt;&gt;"",SUM(N($P$9:P13&lt;&gt;0)),"")</f>
        <v/>
      </c>
      <c r="U13" s="131"/>
      <c r="V13" s="111"/>
      <c r="W13" s="132"/>
      <c r="X13" s="21"/>
      <c r="Y13" s="134"/>
      <c r="Z13" s="134"/>
      <c r="AA13" s="134"/>
      <c r="AB13" s="134"/>
      <c r="AC13" s="134"/>
      <c r="AD13" s="134"/>
      <c r="AE13" s="134"/>
      <c r="AF13" s="135"/>
      <c r="AG13" s="134"/>
      <c r="AH13" s="134"/>
      <c r="AI13" s="87"/>
      <c r="AJ13" s="134"/>
      <c r="AK13" s="134"/>
      <c r="AL13" s="60"/>
      <c r="AM13" s="137"/>
      <c r="AN13" s="60"/>
      <c r="AO13" s="134"/>
      <c r="AP13" s="134"/>
      <c r="AQ13" s="60"/>
      <c r="AR13" s="134"/>
      <c r="AS13" s="134"/>
      <c r="AU13" s="27"/>
      <c r="AX13" s="26"/>
      <c r="AY13" s="26"/>
      <c r="BC13" s="26"/>
      <c r="BD13" s="26"/>
      <c r="BE13" s="26"/>
      <c r="BH13" s="26"/>
      <c r="BI13" s="60"/>
      <c r="BL13" s="26"/>
      <c r="BM13" s="60"/>
    </row>
    <row r="14" spans="1:65" outlineLevel="1" x14ac:dyDescent="0.25">
      <c r="A14" s="34">
        <f>MAX($A$10:A13)+1</f>
        <v>5</v>
      </c>
      <c r="B14" s="22" t="s">
        <v>2098</v>
      </c>
      <c r="C14" s="22" t="s">
        <v>2129</v>
      </c>
      <c r="D14" s="22" t="s">
        <v>2128</v>
      </c>
      <c r="E14" s="63">
        <v>303</v>
      </c>
      <c r="F14" s="23">
        <v>3016751.45</v>
      </c>
      <c r="G14" s="23">
        <f>+F14</f>
        <v>3016751.45</v>
      </c>
      <c r="H14" s="62">
        <v>45595</v>
      </c>
      <c r="I14" s="20">
        <v>0</v>
      </c>
      <c r="J14" s="23">
        <f t="shared" si="0"/>
        <v>0</v>
      </c>
      <c r="K14" s="23"/>
      <c r="L14" s="72"/>
      <c r="M14"/>
      <c r="N14" s="130"/>
      <c r="O14" s="131" t="str">
        <f t="shared" si="2"/>
        <v>x</v>
      </c>
      <c r="P14" s="131"/>
      <c r="Q14" s="131" t="str">
        <f t="shared" si="1"/>
        <v/>
      </c>
      <c r="R14" s="131" t="str" cm="1">
        <f t="array" ref="R14">+IF(N14&lt;&gt;"",SUM(N(N$10:$N14&lt;&gt;"")),"")</f>
        <v/>
      </c>
      <c r="S14" s="131" cm="1">
        <f t="array" ref="S14">+IF(O14&lt;&gt;"",SUM(N(O$9:$O14&lt;&gt;"")),"")</f>
        <v>2</v>
      </c>
      <c r="T14" s="131" t="str" cm="1">
        <f t="array" ref="T14">+IF(P14&lt;&gt;"",SUM(N($P$9:P14&lt;&gt;0)),"")</f>
        <v/>
      </c>
      <c r="U14" s="131"/>
      <c r="V14" s="111"/>
      <c r="W14" s="132"/>
      <c r="X14" s="21"/>
      <c r="Y14" s="134"/>
      <c r="Z14" s="134"/>
      <c r="AA14" s="134"/>
      <c r="AB14" s="134"/>
      <c r="AC14" s="134"/>
      <c r="AD14" s="134"/>
      <c r="AE14" s="134"/>
      <c r="AF14" s="135"/>
      <c r="AG14" s="134"/>
      <c r="AH14" s="134"/>
      <c r="AI14" s="87"/>
      <c r="AJ14" s="134"/>
      <c r="AK14" s="134"/>
      <c r="AL14" s="60"/>
      <c r="AM14" s="137"/>
      <c r="AN14" s="60"/>
      <c r="AO14" s="134"/>
      <c r="AP14" s="134"/>
      <c r="AQ14" s="60"/>
      <c r="AR14" s="134"/>
      <c r="AS14" s="134"/>
      <c r="AU14" s="27"/>
      <c r="AX14" s="26"/>
      <c r="AY14" s="26"/>
      <c r="BC14" s="26"/>
      <c r="BD14" s="26"/>
      <c r="BE14" s="26"/>
      <c r="BH14" s="26"/>
      <c r="BI14" s="60"/>
      <c r="BL14" s="26"/>
      <c r="BM14" s="60"/>
    </row>
    <row r="15" spans="1:65" outlineLevel="1" x14ac:dyDescent="0.25">
      <c r="A15" s="34">
        <f>MAX($A$10:A14)+1</f>
        <v>6</v>
      </c>
      <c r="B15" s="22" t="s">
        <v>2098</v>
      </c>
      <c r="C15" s="73" t="s">
        <v>2127</v>
      </c>
      <c r="D15" s="73" t="s">
        <v>2126</v>
      </c>
      <c r="E15" s="63">
        <v>303</v>
      </c>
      <c r="F15" s="23"/>
      <c r="G15" s="23"/>
      <c r="I15" s="20">
        <v>5054117.12</v>
      </c>
      <c r="J15" s="23">
        <f t="shared" si="0"/>
        <v>5054117.12</v>
      </c>
      <c r="K15" s="64">
        <v>45962</v>
      </c>
      <c r="L15" s="72"/>
      <c r="M15"/>
      <c r="N15" s="130"/>
      <c r="O15" s="131" t="str">
        <f t="shared" si="2"/>
        <v>x</v>
      </c>
      <c r="P15" s="131"/>
      <c r="Q15" s="131" t="str">
        <f t="shared" si="1"/>
        <v/>
      </c>
      <c r="R15" s="131" t="str" cm="1">
        <f t="array" ref="R15">+IF(N15&lt;&gt;"",SUM(N(N$10:$N15&lt;&gt;"")),"")</f>
        <v/>
      </c>
      <c r="S15" s="131" cm="1">
        <f t="array" ref="S15">+IF(O15&lt;&gt;"",SUM(N(O$9:$O15&lt;&gt;"")),"")</f>
        <v>3</v>
      </c>
      <c r="T15" s="131" t="str" cm="1">
        <f t="array" ref="T15">+IF(P15&lt;&gt;"",SUM(N($P$9:P15&lt;&gt;0)),"")</f>
        <v/>
      </c>
      <c r="U15" s="131"/>
      <c r="V15" s="111"/>
      <c r="W15" s="132"/>
      <c r="X15" s="21"/>
      <c r="Y15" s="134"/>
      <c r="Z15" s="134"/>
      <c r="AA15" s="134"/>
      <c r="AB15" s="134"/>
      <c r="AC15" s="134"/>
      <c r="AD15" s="134"/>
      <c r="AE15" s="134"/>
      <c r="AF15" s="135"/>
      <c r="AG15" s="134"/>
      <c r="AH15" s="134"/>
      <c r="AI15" s="87"/>
      <c r="AJ15" s="134"/>
      <c r="AK15" s="134"/>
      <c r="AL15" s="60"/>
      <c r="AM15" s="137"/>
      <c r="AN15" s="60"/>
      <c r="AO15" s="134"/>
      <c r="AP15" s="134"/>
      <c r="AQ15" s="60"/>
      <c r="AR15" s="134"/>
      <c r="AS15" s="134"/>
      <c r="AU15" s="27"/>
      <c r="AX15" s="26"/>
      <c r="AY15" s="26"/>
      <c r="BC15" s="26"/>
      <c r="BD15" s="26"/>
      <c r="BE15" s="26"/>
      <c r="BH15" s="26"/>
      <c r="BI15" s="60"/>
      <c r="BL15" s="26"/>
      <c r="BM15" s="60"/>
    </row>
    <row r="16" spans="1:65" outlineLevel="1" x14ac:dyDescent="0.25">
      <c r="A16" s="34">
        <f>MAX($A$10:A15)+1</f>
        <v>7</v>
      </c>
      <c r="B16" s="22" t="s">
        <v>2098</v>
      </c>
      <c r="C16" s="22" t="s">
        <v>1197</v>
      </c>
      <c r="D16" s="22" t="s">
        <v>1198</v>
      </c>
      <c r="E16" s="63">
        <v>303</v>
      </c>
      <c r="F16" s="23">
        <v>44563.44</v>
      </c>
      <c r="G16" s="23">
        <f t="shared" ref="G16:G25" si="3">+F16</f>
        <v>44563.44</v>
      </c>
      <c r="H16" s="64">
        <v>45657</v>
      </c>
      <c r="I16" s="20">
        <v>48576.72</v>
      </c>
      <c r="J16" s="23">
        <f t="shared" si="0"/>
        <v>48576.72</v>
      </c>
      <c r="K16" s="62">
        <v>46022</v>
      </c>
      <c r="L16" s="72"/>
      <c r="M16"/>
      <c r="N16" s="130"/>
      <c r="O16" s="131" t="str">
        <f t="shared" si="2"/>
        <v/>
      </c>
      <c r="P16" s="131" t="s">
        <v>2160</v>
      </c>
      <c r="Q16" s="131" t="str">
        <f t="shared" si="1"/>
        <v/>
      </c>
      <c r="R16" s="131" t="str" cm="1">
        <f t="array" ref="R16">+IF(N16&lt;&gt;"",SUM(N(N$10:$N16&lt;&gt;"")),"")</f>
        <v/>
      </c>
      <c r="S16" s="131" t="str" cm="1">
        <f t="array" ref="S16">+IF(O16&lt;&gt;"",SUM(N(O$9:$O16&lt;&gt;"")),"")</f>
        <v/>
      </c>
      <c r="T16" s="131" cm="1">
        <f t="array" ref="T16">+IF(P16&lt;&gt;"",SUM(N($P$9:P16&lt;&gt;0)),"")</f>
        <v>3</v>
      </c>
      <c r="U16" s="131">
        <f>+IFERROR(MATCH(C16,'AWEC DR 9 (wDetail)'!$E$4:$E$922,0),"")</f>
        <v>422</v>
      </c>
      <c r="V16" s="111"/>
      <c r="W16" s="132" cm="1">
        <f t="array" ref="W16">+IF(ISNUMBER($U16),INDEX('AWEC DR 9 (wDetail)'!CI$4:CI$922,$U16),"")</f>
        <v>0</v>
      </c>
      <c r="X16" s="21"/>
      <c r="Y16" s="134" cm="1">
        <f t="array" ref="Y16">+IF(ISNUMBER($U16),INDEX('AWEC DR 9 (wDetail)'!CK$4:CK$922,$U16),"")</f>
        <v>0</v>
      </c>
      <c r="Z16" s="134" cm="1">
        <f t="array" ref="Z16">+IF(ISNUMBER($U16),INDEX('AWEC DR 9 (wDetail)'!CL$4:CL$922,$U16),"")</f>
        <v>0</v>
      </c>
      <c r="AA16" s="134" cm="1">
        <f t="array" ref="AA16">+IF(ISNUMBER($U16),INDEX('AWEC DR 9 (wDetail)'!CM$4:CM$922,$U16),"")</f>
        <v>0</v>
      </c>
      <c r="AB16" s="134" cm="1">
        <f t="array" ref="AB16">+IF(ISNUMBER($U16),INDEX('AWEC DR 9 (wDetail)'!CN$4:CN$922,$U16),"")</f>
        <v>0</v>
      </c>
      <c r="AC16" s="134" cm="1">
        <f t="array" ref="AC16">+IF(ISNUMBER($U16),INDEX('AWEC DR 9 (wDetail)'!CO$4:CO$922,$U16),"")</f>
        <v>32225.420000000002</v>
      </c>
      <c r="AD16" s="134" cm="1">
        <f t="array" ref="AD16">+IF(ISNUMBER($U16),INDEX('AWEC DR 9 (wDetail)'!CP$4:CP$922,$U16),"")</f>
        <v>29703.010000000002</v>
      </c>
      <c r="AE16" s="134" cm="1">
        <f t="array" ref="AE16">+IF(ISNUMBER($U16),INDEX('AWEC DR 9 (wDetail)'!CQ$4:CQ$922,$U16),"")</f>
        <v>202.15</v>
      </c>
      <c r="AF16" s="135"/>
      <c r="AG16" s="134" cm="1">
        <f t="array" ref="AG16:AH16">+LINEST(AC16:AD16,$AC$8:$AD$8)</f>
        <v>-2522.4100000000003</v>
      </c>
      <c r="AH16" s="134">
        <v>5132538.4400000004</v>
      </c>
      <c r="AI16" s="87"/>
      <c r="AJ16" s="134">
        <f>+$AH16+AJ$8*$AG16</f>
        <v>27180.599999999627</v>
      </c>
      <c r="AK16" s="134">
        <f>+$AH16+AK$8*$AG16</f>
        <v>24658.189999999478</v>
      </c>
      <c r="AL16" s="60"/>
      <c r="AM16" s="137" t="s">
        <v>2166</v>
      </c>
      <c r="AN16" s="60"/>
      <c r="AO16" s="134">
        <f>+AVERAGE(AC16:AD16)</f>
        <v>30964.215000000004</v>
      </c>
      <c r="AP16" s="134">
        <f>+AO16</f>
        <v>30964.215000000004</v>
      </c>
      <c r="AQ16" s="87"/>
      <c r="AR16" s="134">
        <f>+AO16-G16</f>
        <v>-13599.224999999999</v>
      </c>
      <c r="AS16" s="134">
        <f>+AP16-J16</f>
        <v>-17612.504999999997</v>
      </c>
      <c r="AU16" s="27"/>
      <c r="AX16" s="26"/>
      <c r="AY16" s="26"/>
      <c r="BC16" s="26"/>
      <c r="BD16" s="26"/>
      <c r="BE16" s="26"/>
      <c r="BH16" s="26"/>
      <c r="BI16" s="60"/>
      <c r="BL16" s="26"/>
      <c r="BM16" s="60"/>
    </row>
    <row r="17" spans="1:65" outlineLevel="1" x14ac:dyDescent="0.25">
      <c r="A17" s="34">
        <f>MAX($A$10:A16)+1</f>
        <v>8</v>
      </c>
      <c r="B17" s="22" t="s">
        <v>2098</v>
      </c>
      <c r="C17" s="22" t="s">
        <v>2125</v>
      </c>
      <c r="D17" s="22" t="s">
        <v>2124</v>
      </c>
      <c r="E17" s="63">
        <v>303</v>
      </c>
      <c r="F17" s="23">
        <v>395808.65</v>
      </c>
      <c r="G17" s="23">
        <f t="shared" si="3"/>
        <v>395808.65</v>
      </c>
      <c r="H17" s="64">
        <v>45505</v>
      </c>
      <c r="I17" s="20">
        <v>0</v>
      </c>
      <c r="J17" s="23">
        <f t="shared" si="0"/>
        <v>0</v>
      </c>
      <c r="K17" s="23"/>
      <c r="L17" s="72"/>
      <c r="M17"/>
      <c r="N17" s="130"/>
      <c r="O17" s="131" t="str">
        <f t="shared" si="2"/>
        <v/>
      </c>
      <c r="P17" s="131"/>
      <c r="Q17" s="131" t="str">
        <f t="shared" si="1"/>
        <v>x</v>
      </c>
      <c r="R17" s="131" t="str" cm="1">
        <f t="array" ref="R17">+IF(N17&lt;&gt;"",SUM(N(N$10:$N17&lt;&gt;"")),"")</f>
        <v/>
      </c>
      <c r="S17" s="131" t="str" cm="1">
        <f t="array" ref="S17">+IF(O17&lt;&gt;"",SUM(N(O$9:$O17&lt;&gt;"")),"")</f>
        <v/>
      </c>
      <c r="T17" s="131" t="str" cm="1">
        <f t="array" ref="T17">+IF(P17&lt;&gt;"",SUM(N($P$9:P17&lt;&gt;0)),"")</f>
        <v/>
      </c>
      <c r="U17" s="131"/>
      <c r="V17" s="111"/>
      <c r="W17" s="132"/>
      <c r="X17" s="21"/>
      <c r="Y17" s="134"/>
      <c r="Z17" s="134"/>
      <c r="AA17" s="134"/>
      <c r="AB17" s="134"/>
      <c r="AC17" s="134"/>
      <c r="AD17" s="134"/>
      <c r="AE17" s="134"/>
      <c r="AF17" s="135"/>
      <c r="AG17" s="134"/>
      <c r="AH17" s="134"/>
      <c r="AI17" s="87"/>
      <c r="AJ17" s="134"/>
      <c r="AK17" s="134"/>
      <c r="AL17" s="60"/>
      <c r="AM17" s="137"/>
      <c r="AN17" s="60"/>
      <c r="AO17" s="134"/>
      <c r="AP17" s="134"/>
      <c r="AQ17" s="60"/>
      <c r="AR17" s="134"/>
      <c r="AS17" s="134"/>
      <c r="AU17" s="27"/>
      <c r="AX17" s="26"/>
      <c r="AY17" s="26"/>
      <c r="BA17" s="21"/>
      <c r="BC17" s="26"/>
      <c r="BD17" s="26"/>
      <c r="BE17" s="26"/>
      <c r="BH17" s="26"/>
      <c r="BI17" s="60"/>
      <c r="BL17" s="26"/>
      <c r="BM17" s="60"/>
    </row>
    <row r="18" spans="1:65" outlineLevel="1" x14ac:dyDescent="0.25">
      <c r="A18" s="34">
        <f>MAX($A$10:A17)+1</f>
        <v>9</v>
      </c>
      <c r="B18" s="22" t="s">
        <v>2098</v>
      </c>
      <c r="C18" s="22" t="s">
        <v>2123</v>
      </c>
      <c r="D18" s="22" t="s">
        <v>2122</v>
      </c>
      <c r="E18" s="63">
        <v>303</v>
      </c>
      <c r="F18" s="23">
        <v>249076.76</v>
      </c>
      <c r="G18" s="23">
        <f t="shared" si="3"/>
        <v>249076.76</v>
      </c>
      <c r="H18" s="64">
        <v>45565</v>
      </c>
      <c r="I18" s="24"/>
      <c r="J18" s="23">
        <f t="shared" si="0"/>
        <v>0</v>
      </c>
      <c r="K18" s="23"/>
      <c r="L18" s="72"/>
      <c r="M18"/>
      <c r="N18" s="130"/>
      <c r="O18" s="131" t="str">
        <f t="shared" si="2"/>
        <v/>
      </c>
      <c r="P18" s="131"/>
      <c r="Q18" s="131" t="str">
        <f t="shared" si="1"/>
        <v>x</v>
      </c>
      <c r="R18" s="131" t="str" cm="1">
        <f t="array" ref="R18">+IF(N18&lt;&gt;"",SUM(N(N$10:$N18&lt;&gt;"")),"")</f>
        <v/>
      </c>
      <c r="S18" s="131" t="str" cm="1">
        <f t="array" ref="S18">+IF(O18&lt;&gt;"",SUM(N(O$9:$O18&lt;&gt;"")),"")</f>
        <v/>
      </c>
      <c r="T18" s="131" t="str" cm="1">
        <f t="array" ref="T18">+IF(P18&lt;&gt;"",SUM(N($P$9:P18&lt;&gt;0)),"")</f>
        <v/>
      </c>
      <c r="U18" s="131"/>
      <c r="V18" s="111"/>
      <c r="W18" s="132"/>
      <c r="X18" s="21"/>
      <c r="Y18" s="134"/>
      <c r="Z18" s="134"/>
      <c r="AA18" s="134"/>
      <c r="AB18" s="134"/>
      <c r="AC18" s="134"/>
      <c r="AD18" s="134"/>
      <c r="AE18" s="134"/>
      <c r="AF18" s="135"/>
      <c r="AG18" s="134"/>
      <c r="AH18" s="134"/>
      <c r="AI18" s="87"/>
      <c r="AJ18" s="134"/>
      <c r="AK18" s="134"/>
      <c r="AL18" s="60"/>
      <c r="AM18" s="137"/>
      <c r="AN18" s="60"/>
      <c r="AO18" s="134"/>
      <c r="AP18" s="134"/>
      <c r="AQ18" s="60"/>
      <c r="AR18" s="134"/>
      <c r="AS18" s="134"/>
      <c r="AU18" s="27"/>
      <c r="AX18" s="26"/>
      <c r="AY18" s="26"/>
      <c r="BA18" s="21"/>
      <c r="BC18" s="26"/>
      <c r="BD18" s="26"/>
      <c r="BE18" s="26"/>
      <c r="BH18" s="26"/>
      <c r="BI18" s="60"/>
      <c r="BL18" s="26"/>
      <c r="BM18" s="60"/>
    </row>
    <row r="19" spans="1:65" outlineLevel="1" x14ac:dyDescent="0.25">
      <c r="A19" s="34">
        <f>MAX($A$10:A18)+1</f>
        <v>10</v>
      </c>
      <c r="B19" s="22" t="s">
        <v>2098</v>
      </c>
      <c r="C19" s="73" t="s">
        <v>2121</v>
      </c>
      <c r="D19" s="73" t="s">
        <v>2120</v>
      </c>
      <c r="E19" s="63">
        <v>303</v>
      </c>
      <c r="F19" s="23">
        <v>0</v>
      </c>
      <c r="G19" s="23">
        <f t="shared" si="3"/>
        <v>0</v>
      </c>
      <c r="I19" s="20">
        <v>870373.19</v>
      </c>
      <c r="J19" s="23">
        <f t="shared" si="0"/>
        <v>870373.19</v>
      </c>
      <c r="K19" s="64">
        <v>45991</v>
      </c>
      <c r="L19" s="72"/>
      <c r="M19"/>
      <c r="N19" s="130"/>
      <c r="O19" s="131" t="str">
        <f t="shared" si="2"/>
        <v/>
      </c>
      <c r="P19" s="131"/>
      <c r="Q19" s="131" t="str">
        <f t="shared" si="1"/>
        <v>x</v>
      </c>
      <c r="R19" s="131" t="str" cm="1">
        <f t="array" ref="R19">+IF(N19&lt;&gt;"",SUM(N(N$10:$N19&lt;&gt;"")),"")</f>
        <v/>
      </c>
      <c r="S19" s="131" t="str" cm="1">
        <f t="array" ref="S19">+IF(O19&lt;&gt;"",SUM(N(O$9:$O19&lt;&gt;"")),"")</f>
        <v/>
      </c>
      <c r="T19" s="131" t="str" cm="1">
        <f t="array" ref="T19">+IF(P19&lt;&gt;"",SUM(N($P$9:P19&lt;&gt;0)),"")</f>
        <v/>
      </c>
      <c r="U19" s="131"/>
      <c r="V19" s="111"/>
      <c r="W19" s="132"/>
      <c r="X19" s="21"/>
      <c r="Y19" s="134"/>
      <c r="Z19" s="134"/>
      <c r="AA19" s="134"/>
      <c r="AB19" s="134"/>
      <c r="AC19" s="134"/>
      <c r="AD19" s="134"/>
      <c r="AE19" s="134"/>
      <c r="AF19" s="135"/>
      <c r="AG19" s="134"/>
      <c r="AH19" s="134"/>
      <c r="AI19" s="87"/>
      <c r="AJ19" s="134"/>
      <c r="AK19" s="134"/>
      <c r="AL19" s="60"/>
      <c r="AM19" s="137"/>
      <c r="AN19" s="60"/>
      <c r="AO19" s="134"/>
      <c r="AP19" s="134"/>
      <c r="AQ19" s="60"/>
      <c r="AR19" s="134"/>
      <c r="AS19" s="134"/>
      <c r="AU19" s="27"/>
      <c r="AX19" s="26"/>
      <c r="AY19" s="26"/>
      <c r="BA19" s="21"/>
      <c r="BC19" s="26"/>
      <c r="BD19" s="26"/>
      <c r="BE19" s="26"/>
      <c r="BH19" s="26"/>
      <c r="BI19" s="60"/>
      <c r="BL19" s="26"/>
      <c r="BM19" s="60"/>
    </row>
    <row r="20" spans="1:65" outlineLevel="1" x14ac:dyDescent="0.25">
      <c r="A20" s="34">
        <f>MAX($A$10:A19)+1</f>
        <v>11</v>
      </c>
      <c r="B20" s="22" t="s">
        <v>2098</v>
      </c>
      <c r="C20" s="22" t="s">
        <v>2119</v>
      </c>
      <c r="D20" s="19" t="s">
        <v>2118</v>
      </c>
      <c r="E20" s="63">
        <v>303</v>
      </c>
      <c r="F20" s="23">
        <v>0</v>
      </c>
      <c r="G20" s="23">
        <f t="shared" si="3"/>
        <v>0</v>
      </c>
      <c r="H20" s="64"/>
      <c r="I20" s="24">
        <v>52427.32</v>
      </c>
      <c r="J20" s="23">
        <f t="shared" si="0"/>
        <v>52427.32</v>
      </c>
      <c r="K20" s="62">
        <v>45809</v>
      </c>
      <c r="L20" s="72"/>
      <c r="M20"/>
      <c r="N20" s="130"/>
      <c r="O20" s="131" t="str">
        <f t="shared" si="2"/>
        <v/>
      </c>
      <c r="P20" s="131"/>
      <c r="Q20" s="131" t="str">
        <f t="shared" si="1"/>
        <v>x</v>
      </c>
      <c r="R20" s="131" t="str" cm="1">
        <f t="array" ref="R20">+IF(N20&lt;&gt;"",SUM(N(N$10:$N20&lt;&gt;"")),"")</f>
        <v/>
      </c>
      <c r="S20" s="131" t="str" cm="1">
        <f t="array" ref="S20">+IF(O20&lt;&gt;"",SUM(N(O$9:$O20&lt;&gt;"")),"")</f>
        <v/>
      </c>
      <c r="T20" s="131" t="str" cm="1">
        <f t="array" ref="T20">+IF(P20&lt;&gt;"",SUM(N($P$9:P20&lt;&gt;0)),"")</f>
        <v/>
      </c>
      <c r="U20" s="131"/>
      <c r="V20" s="111"/>
      <c r="W20" s="132"/>
      <c r="X20" s="21"/>
      <c r="Y20" s="134"/>
      <c r="Z20" s="134"/>
      <c r="AA20" s="134"/>
      <c r="AB20" s="134"/>
      <c r="AC20" s="134"/>
      <c r="AD20" s="134"/>
      <c r="AE20" s="134"/>
      <c r="AF20" s="135"/>
      <c r="AG20" s="134"/>
      <c r="AH20" s="134"/>
      <c r="AI20" s="87"/>
      <c r="AJ20" s="134"/>
      <c r="AK20" s="134"/>
      <c r="AL20" s="60"/>
      <c r="AM20" s="137"/>
      <c r="AN20" s="60"/>
      <c r="AO20" s="134"/>
      <c r="AP20" s="134"/>
      <c r="AQ20" s="60"/>
      <c r="AR20" s="134"/>
      <c r="AS20" s="134"/>
      <c r="AU20" s="27"/>
      <c r="AX20" s="26"/>
      <c r="AY20" s="26"/>
      <c r="BA20" s="21"/>
      <c r="BC20" s="26"/>
      <c r="BD20" s="26"/>
      <c r="BE20" s="26"/>
      <c r="BH20" s="26"/>
      <c r="BI20" s="60"/>
      <c r="BL20" s="26"/>
      <c r="BM20" s="60"/>
    </row>
    <row r="21" spans="1:65" outlineLevel="1" x14ac:dyDescent="0.25">
      <c r="A21" s="34">
        <f>MAX($A$10:A20)+1</f>
        <v>12</v>
      </c>
      <c r="B21" s="22" t="s">
        <v>2098</v>
      </c>
      <c r="C21" s="22" t="s">
        <v>2117</v>
      </c>
      <c r="D21" s="19" t="s">
        <v>2116</v>
      </c>
      <c r="E21" s="63">
        <v>303</v>
      </c>
      <c r="F21" s="23">
        <v>0</v>
      </c>
      <c r="G21" s="23">
        <f t="shared" si="3"/>
        <v>0</v>
      </c>
      <c r="I21" s="38">
        <v>267463.90999999997</v>
      </c>
      <c r="J21" s="23">
        <f t="shared" si="0"/>
        <v>267463.90999999997</v>
      </c>
      <c r="K21" s="64">
        <v>46022</v>
      </c>
      <c r="L21" s="72">
        <v>175000</v>
      </c>
      <c r="M21"/>
      <c r="N21" s="130"/>
      <c r="O21" s="131" t="str">
        <f t="shared" si="2"/>
        <v/>
      </c>
      <c r="P21" s="131"/>
      <c r="Q21" s="131" t="str">
        <f t="shared" si="1"/>
        <v>x</v>
      </c>
      <c r="R21" s="131" t="str" cm="1">
        <f t="array" ref="R21">+IF(N21&lt;&gt;"",SUM(N(N$10:$N21&lt;&gt;"")),"")</f>
        <v/>
      </c>
      <c r="S21" s="131" t="str" cm="1">
        <f t="array" ref="S21">+IF(O21&lt;&gt;"",SUM(N(O$9:$O21&lt;&gt;"")),"")</f>
        <v/>
      </c>
      <c r="T21" s="131" t="str" cm="1">
        <f t="array" ref="T21">+IF(P21&lt;&gt;"",SUM(N($P$9:P21&lt;&gt;0)),"")</f>
        <v/>
      </c>
      <c r="U21" s="131"/>
      <c r="V21" s="111"/>
      <c r="W21" s="132"/>
      <c r="X21" s="21"/>
      <c r="Y21" s="134"/>
      <c r="Z21" s="134"/>
      <c r="AA21" s="134"/>
      <c r="AB21" s="134"/>
      <c r="AC21" s="134"/>
      <c r="AD21" s="134"/>
      <c r="AE21" s="134"/>
      <c r="AF21" s="135"/>
      <c r="AG21" s="134"/>
      <c r="AH21" s="134"/>
      <c r="AI21" s="87"/>
      <c r="AJ21" s="134"/>
      <c r="AK21" s="134"/>
      <c r="AL21" s="60"/>
      <c r="AM21" s="137"/>
      <c r="AN21" s="60"/>
      <c r="AO21" s="134"/>
      <c r="AP21" s="134"/>
      <c r="AQ21" s="60"/>
      <c r="AR21" s="134"/>
      <c r="AS21" s="134"/>
      <c r="AU21" s="27"/>
      <c r="AX21" s="26"/>
      <c r="AY21" s="26"/>
      <c r="BA21" s="21"/>
      <c r="BC21" s="26"/>
      <c r="BD21" s="26"/>
      <c r="BE21" s="26"/>
      <c r="BH21" s="26"/>
      <c r="BI21" s="60"/>
      <c r="BL21" s="26"/>
      <c r="BM21" s="60"/>
    </row>
    <row r="22" spans="1:65" outlineLevel="1" x14ac:dyDescent="0.25">
      <c r="A22" s="34">
        <f>MAX($A$10:A21)+1</f>
        <v>13</v>
      </c>
      <c r="B22" s="22" t="s">
        <v>2098</v>
      </c>
      <c r="C22" s="22" t="s">
        <v>2115</v>
      </c>
      <c r="D22" s="22" t="s">
        <v>2114</v>
      </c>
      <c r="E22" s="63">
        <v>303</v>
      </c>
      <c r="F22" s="23">
        <v>41466.040550000005</v>
      </c>
      <c r="G22" s="23">
        <f t="shared" si="3"/>
        <v>41466.040550000005</v>
      </c>
      <c r="H22" s="64">
        <v>45651</v>
      </c>
      <c r="I22" s="24"/>
      <c r="J22" s="23">
        <f t="shared" si="0"/>
        <v>0</v>
      </c>
      <c r="K22" s="23"/>
      <c r="L22" s="72"/>
      <c r="M22"/>
      <c r="N22" s="130"/>
      <c r="O22" s="131" t="str">
        <f t="shared" si="2"/>
        <v/>
      </c>
      <c r="P22" s="131"/>
      <c r="Q22" s="131" t="str">
        <f t="shared" si="1"/>
        <v>x</v>
      </c>
      <c r="R22" s="131" t="str" cm="1">
        <f t="array" ref="R22">+IF(N22&lt;&gt;"",SUM(N(N$10:$N22&lt;&gt;"")),"")</f>
        <v/>
      </c>
      <c r="S22" s="131" t="str" cm="1">
        <f t="array" ref="S22">+IF(O22&lt;&gt;"",SUM(N(O$9:$O22&lt;&gt;"")),"")</f>
        <v/>
      </c>
      <c r="T22" s="131" t="str" cm="1">
        <f t="array" ref="T22">+IF(P22&lt;&gt;"",SUM(N($P$9:P22&lt;&gt;0)),"")</f>
        <v/>
      </c>
      <c r="U22" s="131"/>
      <c r="V22" s="111"/>
      <c r="W22" s="132"/>
      <c r="X22" s="21"/>
      <c r="Y22" s="134"/>
      <c r="Z22" s="134"/>
      <c r="AA22" s="134"/>
      <c r="AB22" s="134"/>
      <c r="AC22" s="134"/>
      <c r="AD22" s="134"/>
      <c r="AE22" s="134"/>
      <c r="AF22" s="135"/>
      <c r="AG22" s="134"/>
      <c r="AH22" s="134"/>
      <c r="AI22" s="87"/>
      <c r="AJ22" s="134"/>
      <c r="AK22" s="134"/>
      <c r="AL22" s="60"/>
      <c r="AM22" s="137"/>
      <c r="AN22" s="60"/>
      <c r="AO22" s="134"/>
      <c r="AP22" s="134"/>
      <c r="AQ22" s="60"/>
      <c r="AR22" s="134"/>
      <c r="AS22" s="134"/>
      <c r="AU22" s="27"/>
      <c r="AX22" s="26"/>
      <c r="AY22" s="26"/>
      <c r="BC22" s="26"/>
      <c r="BD22" s="26"/>
      <c r="BE22" s="26"/>
      <c r="BH22" s="26"/>
      <c r="BI22" s="60"/>
      <c r="BL22" s="26"/>
      <c r="BM22" s="60"/>
    </row>
    <row r="23" spans="1:65" outlineLevel="1" x14ac:dyDescent="0.25">
      <c r="A23" s="34">
        <f>MAX($A$10:A22)+1</f>
        <v>14</v>
      </c>
      <c r="B23" s="22" t="s">
        <v>2098</v>
      </c>
      <c r="C23" s="22" t="s">
        <v>2113</v>
      </c>
      <c r="D23" s="22" t="s">
        <v>2112</v>
      </c>
      <c r="E23" s="63">
        <v>303</v>
      </c>
      <c r="F23" s="23">
        <v>7539.2800999999999</v>
      </c>
      <c r="G23" s="23">
        <f t="shared" si="3"/>
        <v>7539.2800999999999</v>
      </c>
      <c r="H23" s="64">
        <v>45444</v>
      </c>
      <c r="I23" s="24"/>
      <c r="J23" s="23">
        <f t="shared" si="0"/>
        <v>0</v>
      </c>
      <c r="K23" s="23"/>
      <c r="L23" s="72"/>
      <c r="M23"/>
      <c r="N23" s="130"/>
      <c r="O23" s="131" t="str">
        <f t="shared" si="2"/>
        <v/>
      </c>
      <c r="P23" s="131"/>
      <c r="Q23" s="131" t="str">
        <f t="shared" si="1"/>
        <v>x</v>
      </c>
      <c r="R23" s="131" t="str" cm="1">
        <f t="array" ref="R23">+IF(N23&lt;&gt;"",SUM(N(N$10:$N23&lt;&gt;"")),"")</f>
        <v/>
      </c>
      <c r="S23" s="131" t="str" cm="1">
        <f t="array" ref="S23">+IF(O23&lt;&gt;"",SUM(N(O$9:$O23&lt;&gt;"")),"")</f>
        <v/>
      </c>
      <c r="T23" s="131" t="str" cm="1">
        <f t="array" ref="T23">+IF(P23&lt;&gt;"",SUM(N($P$9:P23&lt;&gt;0)),"")</f>
        <v/>
      </c>
      <c r="U23" s="131"/>
      <c r="V23" s="111"/>
      <c r="W23" s="132"/>
      <c r="X23" s="21"/>
      <c r="Y23" s="134"/>
      <c r="Z23" s="134"/>
      <c r="AA23" s="134"/>
      <c r="AB23" s="134"/>
      <c r="AC23" s="134"/>
      <c r="AD23" s="134"/>
      <c r="AE23" s="134"/>
      <c r="AF23" s="135"/>
      <c r="AG23" s="134"/>
      <c r="AH23" s="134"/>
      <c r="AI23" s="87"/>
      <c r="AJ23" s="134"/>
      <c r="AK23" s="134"/>
      <c r="AL23" s="60"/>
      <c r="AM23" s="137"/>
      <c r="AN23" s="60"/>
      <c r="AO23" s="134"/>
      <c r="AP23" s="134"/>
      <c r="AQ23" s="60"/>
      <c r="AR23" s="134"/>
      <c r="AS23" s="134"/>
      <c r="AU23" s="27"/>
      <c r="AX23" s="26"/>
      <c r="AY23" s="26"/>
      <c r="BC23" s="26"/>
      <c r="BD23" s="26"/>
      <c r="BE23" s="26"/>
      <c r="BH23" s="26"/>
      <c r="BI23" s="60"/>
      <c r="BL23" s="26"/>
      <c r="BM23" s="60"/>
    </row>
    <row r="24" spans="1:65" outlineLevel="1" x14ac:dyDescent="0.25">
      <c r="A24" s="34">
        <f>MAX($A$10:A23)+1</f>
        <v>15</v>
      </c>
      <c r="B24" s="22" t="s">
        <v>2098</v>
      </c>
      <c r="C24" s="22" t="s">
        <v>2111</v>
      </c>
      <c r="D24" s="22" t="s">
        <v>2110</v>
      </c>
      <c r="E24" s="63">
        <v>303</v>
      </c>
      <c r="F24" s="23">
        <v>0</v>
      </c>
      <c r="G24" s="23">
        <f t="shared" si="3"/>
        <v>0</v>
      </c>
      <c r="H24" s="64"/>
      <c r="I24" s="24">
        <v>24020.778488</v>
      </c>
      <c r="J24" s="23">
        <f t="shared" si="0"/>
        <v>24020.778488</v>
      </c>
      <c r="K24" s="62">
        <v>45992</v>
      </c>
      <c r="L24" s="72"/>
      <c r="M24"/>
      <c r="N24" s="130"/>
      <c r="O24" s="131" t="str">
        <f t="shared" si="2"/>
        <v/>
      </c>
      <c r="P24" s="131"/>
      <c r="Q24" s="131" t="str">
        <f t="shared" si="1"/>
        <v>x</v>
      </c>
      <c r="R24" s="131" t="str" cm="1">
        <f t="array" ref="R24">+IF(N24&lt;&gt;"",SUM(N(N$10:$N24&lt;&gt;"")),"")</f>
        <v/>
      </c>
      <c r="S24" s="131" t="str" cm="1">
        <f t="array" ref="S24">+IF(O24&lt;&gt;"",SUM(N(O$9:$O24&lt;&gt;"")),"")</f>
        <v/>
      </c>
      <c r="T24" s="131" t="str" cm="1">
        <f t="array" ref="T24">+IF(P24&lt;&gt;"",SUM(N($P$9:P24&lt;&gt;0)),"")</f>
        <v/>
      </c>
      <c r="U24" s="131"/>
      <c r="V24" s="111"/>
      <c r="W24" s="132"/>
      <c r="X24" s="21"/>
      <c r="Y24" s="134"/>
      <c r="Z24" s="134"/>
      <c r="AA24" s="134"/>
      <c r="AB24" s="134"/>
      <c r="AC24" s="134"/>
      <c r="AD24" s="134"/>
      <c r="AE24" s="134"/>
      <c r="AF24" s="135"/>
      <c r="AG24" s="134"/>
      <c r="AH24" s="134"/>
      <c r="AI24" s="87"/>
      <c r="AJ24" s="134"/>
      <c r="AK24" s="134"/>
      <c r="AL24" s="60"/>
      <c r="AM24" s="137"/>
      <c r="AN24" s="60"/>
      <c r="AO24" s="134"/>
      <c r="AP24" s="134"/>
      <c r="AQ24" s="60"/>
      <c r="AR24" s="134"/>
      <c r="AS24" s="134"/>
      <c r="AU24" s="27"/>
      <c r="AX24" s="26"/>
      <c r="AY24" s="26"/>
      <c r="BC24" s="26"/>
      <c r="BD24" s="26"/>
      <c r="BE24" s="26"/>
      <c r="BH24" s="26"/>
      <c r="BI24" s="60"/>
      <c r="BL24" s="26"/>
      <c r="BM24" s="60"/>
    </row>
    <row r="25" spans="1:65" outlineLevel="1" x14ac:dyDescent="0.25">
      <c r="A25" s="34">
        <f>MAX($A$10:A24)+1</f>
        <v>16</v>
      </c>
      <c r="B25" s="22" t="s">
        <v>2098</v>
      </c>
      <c r="C25" s="22" t="s">
        <v>1698</v>
      </c>
      <c r="D25" s="22" t="s">
        <v>1699</v>
      </c>
      <c r="E25" s="63">
        <v>303</v>
      </c>
      <c r="F25" s="23">
        <v>810507.85611499997</v>
      </c>
      <c r="G25" s="23">
        <f t="shared" si="3"/>
        <v>810507.85611499997</v>
      </c>
      <c r="H25" s="64">
        <v>45382</v>
      </c>
      <c r="I25" s="24">
        <v>0</v>
      </c>
      <c r="J25" s="23">
        <f t="shared" si="0"/>
        <v>0</v>
      </c>
      <c r="K25" s="23"/>
      <c r="L25" s="72">
        <v>10000</v>
      </c>
      <c r="M25"/>
      <c r="N25" s="130"/>
      <c r="O25" s="131" t="str">
        <f t="shared" si="2"/>
        <v/>
      </c>
      <c r="P25" s="131"/>
      <c r="Q25" s="131" t="str">
        <f t="shared" si="1"/>
        <v>x</v>
      </c>
      <c r="R25" s="131" t="str" cm="1">
        <f t="array" ref="R25">+IF(N25&lt;&gt;"",SUM(N(N$10:$N25&lt;&gt;"")),"")</f>
        <v/>
      </c>
      <c r="S25" s="131" t="str" cm="1">
        <f t="array" ref="S25">+IF(O25&lt;&gt;"",SUM(N(O$9:$O25&lt;&gt;"")),"")</f>
        <v/>
      </c>
      <c r="T25" s="131" t="str" cm="1">
        <f t="array" ref="T25">+IF(P25&lt;&gt;"",SUM(N($P$9:P25&lt;&gt;0)),"")</f>
        <v/>
      </c>
      <c r="U25" s="131"/>
      <c r="V25" s="111"/>
      <c r="W25" s="132"/>
      <c r="X25" s="21"/>
      <c r="Y25" s="134"/>
      <c r="Z25" s="134"/>
      <c r="AA25" s="134"/>
      <c r="AB25" s="134"/>
      <c r="AC25" s="134"/>
      <c r="AD25" s="134"/>
      <c r="AE25" s="134"/>
      <c r="AF25" s="135"/>
      <c r="AG25" s="134"/>
      <c r="AH25" s="134"/>
      <c r="AI25" s="87"/>
      <c r="AJ25" s="134"/>
      <c r="AK25" s="134"/>
      <c r="AL25" s="60"/>
      <c r="AM25" s="137"/>
      <c r="AN25" s="60"/>
      <c r="AO25" s="134"/>
      <c r="AP25" s="134"/>
      <c r="AQ25" s="60"/>
      <c r="AR25" s="134"/>
      <c r="AS25" s="134"/>
      <c r="AU25" s="27"/>
      <c r="AX25" s="26"/>
      <c r="AY25" s="26"/>
      <c r="BC25" s="26"/>
      <c r="BD25" s="26"/>
      <c r="BE25" s="26"/>
      <c r="BH25" s="26"/>
      <c r="BI25" s="60"/>
      <c r="BL25" s="26"/>
      <c r="BM25" s="60"/>
    </row>
    <row r="26" spans="1:65" outlineLevel="1" x14ac:dyDescent="0.25">
      <c r="A26" s="34">
        <f>MAX($A$10:A25)+1</f>
        <v>17</v>
      </c>
      <c r="B26" s="22" t="s">
        <v>2098</v>
      </c>
      <c r="C26" s="73" t="s">
        <v>2109</v>
      </c>
      <c r="D26" s="73" t="s">
        <v>2108</v>
      </c>
      <c r="E26" s="63">
        <v>303</v>
      </c>
      <c r="F26" s="23">
        <v>0</v>
      </c>
      <c r="G26" s="23"/>
      <c r="I26" s="20">
        <v>61073.288584000002</v>
      </c>
      <c r="J26" s="23">
        <f t="shared" si="0"/>
        <v>61073.288584000002</v>
      </c>
      <c r="K26" s="64">
        <v>46022</v>
      </c>
      <c r="L26" s="72"/>
      <c r="M26"/>
      <c r="N26" s="130"/>
      <c r="O26" s="131" t="str">
        <f t="shared" si="2"/>
        <v/>
      </c>
      <c r="P26" s="131"/>
      <c r="Q26" s="131" t="str">
        <f t="shared" si="1"/>
        <v>x</v>
      </c>
      <c r="R26" s="131" t="str" cm="1">
        <f t="array" ref="R26">+IF(N26&lt;&gt;"",SUM(N(N$10:$N26&lt;&gt;"")),"")</f>
        <v/>
      </c>
      <c r="S26" s="131" t="str" cm="1">
        <f t="array" ref="S26">+IF(O26&lt;&gt;"",SUM(N(O$9:$O26&lt;&gt;"")),"")</f>
        <v/>
      </c>
      <c r="T26" s="131" t="str" cm="1">
        <f t="array" ref="T26">+IF(P26&lt;&gt;"",SUM(N($P$9:P26&lt;&gt;0)),"")</f>
        <v/>
      </c>
      <c r="U26" s="131"/>
      <c r="V26" s="111"/>
      <c r="W26" s="132"/>
      <c r="X26" s="21"/>
      <c r="Y26" s="134"/>
      <c r="Z26" s="134"/>
      <c r="AA26" s="134"/>
      <c r="AB26" s="134"/>
      <c r="AC26" s="134"/>
      <c r="AD26" s="134"/>
      <c r="AE26" s="134"/>
      <c r="AF26" s="135"/>
      <c r="AG26" s="134"/>
      <c r="AH26" s="134"/>
      <c r="AI26" s="87"/>
      <c r="AJ26" s="134"/>
      <c r="AK26" s="134"/>
      <c r="AL26" s="60"/>
      <c r="AM26" s="137"/>
      <c r="AN26" s="60"/>
      <c r="AO26" s="134"/>
      <c r="AP26" s="134"/>
      <c r="AQ26" s="60"/>
      <c r="AR26" s="134"/>
      <c r="AS26" s="134"/>
      <c r="AU26" s="27"/>
      <c r="AX26" s="26"/>
      <c r="AY26" s="26"/>
      <c r="BC26" s="26"/>
      <c r="BD26" s="26"/>
      <c r="BE26" s="26"/>
      <c r="BH26" s="26"/>
      <c r="BI26" s="60"/>
      <c r="BL26" s="26"/>
      <c r="BM26" s="60"/>
    </row>
    <row r="27" spans="1:65" outlineLevel="1" x14ac:dyDescent="0.25">
      <c r="A27" s="34">
        <f>MAX($A$10:A26)+1</f>
        <v>18</v>
      </c>
      <c r="B27" s="22" t="s">
        <v>2098</v>
      </c>
      <c r="C27" s="22" t="s">
        <v>2107</v>
      </c>
      <c r="D27" s="22" t="s">
        <v>2106</v>
      </c>
      <c r="E27" s="63">
        <v>303</v>
      </c>
      <c r="F27" s="23">
        <v>52501.443155000008</v>
      </c>
      <c r="G27" s="23">
        <f>+F27</f>
        <v>52501.443155000008</v>
      </c>
      <c r="H27" s="64">
        <v>45657</v>
      </c>
      <c r="I27" s="74">
        <v>34898.571628000005</v>
      </c>
      <c r="J27" s="23">
        <f t="shared" si="0"/>
        <v>34898.571628000005</v>
      </c>
      <c r="K27" s="64">
        <v>46022</v>
      </c>
      <c r="L27" s="72"/>
      <c r="M27"/>
      <c r="N27" s="130"/>
      <c r="O27" s="131" t="str">
        <f t="shared" si="2"/>
        <v/>
      </c>
      <c r="P27" s="131"/>
      <c r="Q27" s="131" t="str">
        <f t="shared" si="1"/>
        <v>x</v>
      </c>
      <c r="R27" s="131" t="str" cm="1">
        <f t="array" ref="R27">+IF(N27&lt;&gt;"",SUM(N(N$10:$N27&lt;&gt;"")),"")</f>
        <v/>
      </c>
      <c r="S27" s="131" t="str" cm="1">
        <f t="array" ref="S27">+IF(O27&lt;&gt;"",SUM(N(O$9:$O27&lt;&gt;"")),"")</f>
        <v/>
      </c>
      <c r="T27" s="131" t="str" cm="1">
        <f t="array" ref="T27">+IF(P27&lt;&gt;"",SUM(N($P$9:P27&lt;&gt;0)),"")</f>
        <v/>
      </c>
      <c r="U27" s="131"/>
      <c r="V27" s="111"/>
      <c r="W27" s="132"/>
      <c r="X27" s="21"/>
      <c r="Y27" s="134"/>
      <c r="Z27" s="134"/>
      <c r="AA27" s="134"/>
      <c r="AB27" s="134"/>
      <c r="AC27" s="134"/>
      <c r="AD27" s="134"/>
      <c r="AE27" s="134"/>
      <c r="AF27" s="135"/>
      <c r="AG27" s="134"/>
      <c r="AH27" s="134"/>
      <c r="AI27" s="87"/>
      <c r="AJ27" s="134"/>
      <c r="AK27" s="134"/>
      <c r="AL27" s="60"/>
      <c r="AM27" s="137"/>
      <c r="AN27" s="60"/>
      <c r="AO27" s="134"/>
      <c r="AP27" s="134"/>
      <c r="AQ27" s="60"/>
      <c r="AR27" s="134"/>
      <c r="AS27" s="134"/>
      <c r="AU27" s="27"/>
      <c r="AX27" s="26"/>
      <c r="AY27" s="26"/>
      <c r="BC27" s="26"/>
      <c r="BD27" s="26"/>
      <c r="BE27" s="26"/>
      <c r="BH27" s="26"/>
      <c r="BI27" s="60"/>
      <c r="BL27" s="26"/>
      <c r="BM27" s="60"/>
    </row>
    <row r="28" spans="1:65" outlineLevel="1" x14ac:dyDescent="0.25">
      <c r="A28" s="34">
        <f>MAX($A$10:A27)+1</f>
        <v>19</v>
      </c>
      <c r="B28" s="22" t="s">
        <v>2098</v>
      </c>
      <c r="C28" s="22" t="s">
        <v>2105</v>
      </c>
      <c r="D28" s="22" t="s">
        <v>2104</v>
      </c>
      <c r="E28" s="63">
        <v>303</v>
      </c>
      <c r="F28" s="23">
        <v>149733.94637000002</v>
      </c>
      <c r="G28" s="23">
        <f>+F28</f>
        <v>149733.94637000002</v>
      </c>
      <c r="H28" s="64">
        <v>45383</v>
      </c>
      <c r="I28" s="24">
        <v>0</v>
      </c>
      <c r="J28" s="23">
        <f t="shared" si="0"/>
        <v>0</v>
      </c>
      <c r="K28" s="23"/>
      <c r="L28" s="72"/>
      <c r="M28"/>
      <c r="N28" s="130"/>
      <c r="O28" s="131" t="str">
        <f t="shared" si="2"/>
        <v/>
      </c>
      <c r="P28" s="131"/>
      <c r="Q28" s="131" t="str">
        <f t="shared" si="1"/>
        <v>x</v>
      </c>
      <c r="R28" s="131" t="str" cm="1">
        <f t="array" ref="R28">+IF(N28&lt;&gt;"",SUM(N(N$10:$N28&lt;&gt;"")),"")</f>
        <v/>
      </c>
      <c r="S28" s="131" t="str" cm="1">
        <f t="array" ref="S28">+IF(O28&lt;&gt;"",SUM(N(O$9:$O28&lt;&gt;"")),"")</f>
        <v/>
      </c>
      <c r="T28" s="131" t="str" cm="1">
        <f t="array" ref="T28">+IF(P28&lt;&gt;"",SUM(N($P$9:P28&lt;&gt;0)),"")</f>
        <v/>
      </c>
      <c r="U28" s="131"/>
      <c r="V28" s="111"/>
      <c r="W28" s="132"/>
      <c r="X28" s="21"/>
      <c r="Y28" s="134"/>
      <c r="Z28" s="134"/>
      <c r="AA28" s="134"/>
      <c r="AB28" s="134"/>
      <c r="AC28" s="134"/>
      <c r="AD28" s="134"/>
      <c r="AE28" s="134"/>
      <c r="AF28" s="135"/>
      <c r="AG28" s="134"/>
      <c r="AH28" s="134"/>
      <c r="AI28" s="87"/>
      <c r="AJ28" s="134"/>
      <c r="AK28" s="134"/>
      <c r="AL28" s="60"/>
      <c r="AM28" s="137"/>
      <c r="AN28" s="60"/>
      <c r="AO28" s="134"/>
      <c r="AP28" s="134"/>
      <c r="AQ28" s="60"/>
      <c r="AR28" s="134"/>
      <c r="AS28" s="134"/>
      <c r="AU28" s="27"/>
      <c r="AX28" s="26"/>
      <c r="AY28" s="26"/>
      <c r="BC28" s="26"/>
      <c r="BD28" s="26"/>
      <c r="BE28" s="26"/>
      <c r="BH28" s="26"/>
      <c r="BI28" s="60"/>
      <c r="BL28" s="26"/>
      <c r="BM28" s="60"/>
    </row>
    <row r="29" spans="1:65" outlineLevel="1" x14ac:dyDescent="0.25">
      <c r="A29" s="34">
        <f>MAX($A$10:A28)+1</f>
        <v>20</v>
      </c>
      <c r="B29" s="22" t="s">
        <v>2098</v>
      </c>
      <c r="C29" s="73" t="s">
        <v>2103</v>
      </c>
      <c r="D29" s="73" t="s">
        <v>2102</v>
      </c>
      <c r="E29" s="63">
        <v>303</v>
      </c>
      <c r="F29" s="23">
        <v>0</v>
      </c>
      <c r="G29" s="23">
        <f>+F29</f>
        <v>0</v>
      </c>
      <c r="I29" s="20">
        <v>345851.46120300004</v>
      </c>
      <c r="J29" s="23">
        <f t="shared" si="0"/>
        <v>345851.46120300004</v>
      </c>
      <c r="K29" s="64">
        <v>45992</v>
      </c>
      <c r="L29" s="72"/>
      <c r="M29"/>
      <c r="N29" s="130"/>
      <c r="O29" s="131" t="str">
        <f t="shared" si="2"/>
        <v/>
      </c>
      <c r="P29" s="131"/>
      <c r="Q29" s="131" t="str">
        <f t="shared" si="1"/>
        <v>x</v>
      </c>
      <c r="R29" s="131" t="str" cm="1">
        <f t="array" ref="R29">+IF(N29&lt;&gt;"",SUM(N(N$10:$N29&lt;&gt;"")),"")</f>
        <v/>
      </c>
      <c r="S29" s="131" t="str" cm="1">
        <f t="array" ref="S29">+IF(O29&lt;&gt;"",SUM(N(O$9:$O29&lt;&gt;"")),"")</f>
        <v/>
      </c>
      <c r="T29" s="131" t="str" cm="1">
        <f t="array" ref="T29">+IF(P29&lt;&gt;"",SUM(N($P$9:P29&lt;&gt;0)),"")</f>
        <v/>
      </c>
      <c r="U29" s="131"/>
      <c r="V29" s="111"/>
      <c r="W29" s="132"/>
      <c r="X29" s="21"/>
      <c r="Y29" s="134"/>
      <c r="Z29" s="134"/>
      <c r="AA29" s="134"/>
      <c r="AB29" s="134"/>
      <c r="AC29" s="134"/>
      <c r="AD29" s="134"/>
      <c r="AE29" s="134"/>
      <c r="AF29" s="135"/>
      <c r="AG29" s="134"/>
      <c r="AH29" s="134"/>
      <c r="AI29" s="87"/>
      <c r="AJ29" s="134"/>
      <c r="AK29" s="134"/>
      <c r="AL29" s="60"/>
      <c r="AM29" s="137"/>
      <c r="AN29" s="60"/>
      <c r="AO29" s="134"/>
      <c r="AP29" s="134"/>
      <c r="AQ29" s="60"/>
      <c r="AR29" s="134"/>
      <c r="AS29" s="134"/>
      <c r="AU29" s="27"/>
      <c r="AX29" s="26"/>
      <c r="AY29" s="26"/>
      <c r="BC29" s="26"/>
      <c r="BD29" s="26"/>
      <c r="BE29" s="26"/>
      <c r="BH29" s="26"/>
      <c r="BI29" s="60"/>
      <c r="BL29" s="26"/>
      <c r="BM29" s="60"/>
    </row>
    <row r="30" spans="1:65" outlineLevel="1" x14ac:dyDescent="0.25">
      <c r="A30" s="34">
        <f>MAX($A$10:A29)+1</f>
        <v>21</v>
      </c>
      <c r="B30" s="22" t="s">
        <v>2098</v>
      </c>
      <c r="C30" s="73" t="s">
        <v>2101</v>
      </c>
      <c r="D30" s="73" t="s">
        <v>2100</v>
      </c>
      <c r="E30" s="63">
        <v>303</v>
      </c>
      <c r="F30" s="23">
        <v>0</v>
      </c>
      <c r="G30" s="23">
        <f>+F30</f>
        <v>0</v>
      </c>
      <c r="I30" s="20">
        <v>221968.01196600002</v>
      </c>
      <c r="J30" s="23">
        <f t="shared" si="0"/>
        <v>221968.01196600002</v>
      </c>
      <c r="K30" s="64">
        <v>45992</v>
      </c>
      <c r="L30" s="72"/>
      <c r="M30"/>
      <c r="N30" s="130"/>
      <c r="O30" s="131"/>
      <c r="P30" s="131"/>
      <c r="Q30" s="131" t="str">
        <f t="shared" si="1"/>
        <v>x</v>
      </c>
      <c r="R30" s="131" t="str" cm="1">
        <f t="array" ref="R30">+IF(N30&lt;&gt;"",SUM(N(N$10:$N30&lt;&gt;"")),"")</f>
        <v/>
      </c>
      <c r="S30" s="131" t="str" cm="1">
        <f t="array" ref="S30">+IF(O30&lt;&gt;"",SUM(N(O$9:$O30&lt;&gt;"")),"")</f>
        <v/>
      </c>
      <c r="T30" s="131" t="str" cm="1">
        <f t="array" ref="T30">+IF(P30&lt;&gt;"",SUM(N($P$9:P30&lt;&gt;0)),"")</f>
        <v/>
      </c>
      <c r="U30" s="131"/>
      <c r="V30" s="111"/>
      <c r="W30" s="132"/>
      <c r="X30" s="21"/>
      <c r="Y30" s="134"/>
      <c r="Z30" s="134"/>
      <c r="AA30" s="134"/>
      <c r="AB30" s="134"/>
      <c r="AC30" s="134"/>
      <c r="AD30" s="134"/>
      <c r="AE30" s="134"/>
      <c r="AF30" s="135"/>
      <c r="AG30" s="134"/>
      <c r="AH30" s="134"/>
      <c r="AI30" s="87"/>
      <c r="AJ30" s="134"/>
      <c r="AK30" s="134"/>
      <c r="AL30" s="60"/>
      <c r="AM30" s="137"/>
      <c r="AN30" s="60"/>
      <c r="AO30" s="134"/>
      <c r="AP30" s="134"/>
      <c r="AQ30" s="60"/>
      <c r="AR30" s="134"/>
      <c r="AS30" s="134"/>
      <c r="AU30" s="27"/>
      <c r="AX30" s="26"/>
      <c r="AY30" s="26"/>
      <c r="BC30" s="26"/>
      <c r="BD30" s="26"/>
      <c r="BE30" s="26"/>
      <c r="BH30" s="26"/>
      <c r="BI30" s="60"/>
      <c r="BL30" s="26"/>
      <c r="BM30" s="60"/>
    </row>
    <row r="31" spans="1:65" outlineLevel="1" x14ac:dyDescent="0.25">
      <c r="A31" s="34">
        <f>MAX($A$10:A30)+1</f>
        <v>22</v>
      </c>
      <c r="B31" s="59"/>
      <c r="C31" s="59"/>
      <c r="D31" s="58" t="s">
        <v>2099</v>
      </c>
      <c r="E31" s="57"/>
      <c r="F31" s="30">
        <f>SUM(F10:F30)</f>
        <v>9006672.1762900017</v>
      </c>
      <c r="G31" s="30">
        <f>SUM(G10:G30)</f>
        <v>9006672.1762900017</v>
      </c>
      <c r="H31" s="30"/>
      <c r="I31" s="31">
        <f>SUM(I10:I30)</f>
        <v>10841022.621869002</v>
      </c>
      <c r="J31" s="30">
        <f>SUM(J10:J30)</f>
        <v>10841022.621869002</v>
      </c>
      <c r="K31" s="30"/>
      <c r="L31" s="71">
        <f>SUM(L10:L30)</f>
        <v>467500</v>
      </c>
      <c r="M31"/>
      <c r="N31"/>
      <c r="O31" s="111"/>
      <c r="P31" s="111"/>
      <c r="Q31" s="111"/>
      <c r="R31" s="111" t="str" cm="1">
        <f t="array" ref="R31">+IF(N31&lt;&gt;"",SUM(N(N$10:$N31&lt;&gt;"")),"")</f>
        <v/>
      </c>
      <c r="S31" s="111" t="str" cm="1">
        <f t="array" ref="S31">+IF(O31&lt;&gt;"",SUM(N(O$9:$O31&lt;&gt;"")),"")</f>
        <v/>
      </c>
      <c r="T31" s="111" t="str" cm="1">
        <f t="array" ref="T31">+IF(P31&lt;&gt;"",SUM(N($P$9:P31&lt;&gt;0)),"")</f>
        <v/>
      </c>
      <c r="U31" s="111"/>
      <c r="V31" s="111"/>
      <c r="W31" s="133"/>
      <c r="X31" s="21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87"/>
      <c r="AJ31" s="135"/>
      <c r="AK31" s="135"/>
      <c r="AL31" s="60"/>
      <c r="AM31" s="138"/>
      <c r="AN31" s="60"/>
      <c r="AO31" s="135"/>
      <c r="AP31" s="135"/>
      <c r="AQ31" s="60"/>
      <c r="AR31" s="135"/>
      <c r="AS31" s="135"/>
      <c r="AX31" s="26"/>
      <c r="AY31" s="26"/>
      <c r="BC31" s="26"/>
      <c r="BD31" s="26"/>
      <c r="BE31" s="26"/>
      <c r="BH31" s="26"/>
      <c r="BI31" s="60"/>
      <c r="BL31" s="26"/>
      <c r="BM31" s="60"/>
    </row>
    <row r="32" spans="1:65" outlineLevel="1" x14ac:dyDescent="0.25">
      <c r="A32" s="34">
        <f>MAX($A$10:A31)+1</f>
        <v>23</v>
      </c>
      <c r="B32" s="50"/>
      <c r="C32" s="50"/>
      <c r="D32" s="67"/>
      <c r="E32" s="25"/>
      <c r="F32" s="23"/>
      <c r="G32" s="23"/>
      <c r="H32" s="23"/>
      <c r="I32" s="38"/>
      <c r="J32" s="23"/>
      <c r="K32" s="23"/>
      <c r="L32" s="23"/>
      <c r="M32"/>
      <c r="N32"/>
      <c r="O32" s="111"/>
      <c r="P32" s="111"/>
      <c r="Q32" s="111"/>
      <c r="R32" s="111" t="str" cm="1">
        <f t="array" ref="R32">+IF(N32&lt;&gt;"",SUM(N(N$10:$N32&lt;&gt;"")),"")</f>
        <v/>
      </c>
      <c r="S32" s="111" t="str" cm="1">
        <f t="array" ref="S32">+IF(O32&lt;&gt;"",SUM(N(O$9:$O32&lt;&gt;"")),"")</f>
        <v/>
      </c>
      <c r="T32" s="111" t="str" cm="1">
        <f t="array" ref="T32">+IF(P32&lt;&gt;"",SUM(N($P$9:P32&lt;&gt;0)),"")</f>
        <v/>
      </c>
      <c r="U32" s="111"/>
      <c r="V32" s="111"/>
      <c r="W32" s="133"/>
      <c r="X32" s="21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87"/>
      <c r="AJ32" s="135"/>
      <c r="AK32" s="135"/>
      <c r="AL32" s="60"/>
      <c r="AM32" s="138"/>
      <c r="AN32" s="60"/>
      <c r="AO32" s="135"/>
      <c r="AP32" s="135"/>
      <c r="AQ32" s="60"/>
      <c r="AR32" s="135"/>
      <c r="AS32" s="135"/>
      <c r="AX32" s="26"/>
      <c r="AY32" s="26"/>
      <c r="BC32" s="26"/>
      <c r="BD32" s="26"/>
      <c r="BE32" s="26"/>
      <c r="BH32" s="26"/>
      <c r="BI32" s="60"/>
      <c r="BL32" s="26"/>
      <c r="BM32" s="60"/>
    </row>
    <row r="33" spans="1:66" outlineLevel="1" x14ac:dyDescent="0.25">
      <c r="A33" s="34">
        <f>MAX($A$10:A32)+1</f>
        <v>24</v>
      </c>
      <c r="B33" s="22" t="s">
        <v>2098</v>
      </c>
      <c r="C33" s="26" t="s">
        <v>2097</v>
      </c>
      <c r="D33" s="88" t="s">
        <v>2096</v>
      </c>
      <c r="E33" s="63">
        <v>333</v>
      </c>
      <c r="G33" s="23"/>
      <c r="I33" s="20">
        <v>17454194.260000002</v>
      </c>
      <c r="J33" s="23">
        <f>+I33</f>
        <v>17454194.260000002</v>
      </c>
      <c r="K33" s="64">
        <v>45823</v>
      </c>
      <c r="M33"/>
      <c r="N33" s="131" t="s">
        <v>2160</v>
      </c>
      <c r="O33" s="131" t="str">
        <f>+IF(AND(OR(G33&lt;$O$4,J33&lt;$O$4),N33&lt;&gt;"x",P33&lt;&gt;"x"),"x","")</f>
        <v/>
      </c>
      <c r="P33" s="131"/>
      <c r="Q33" s="131" t="str">
        <f t="shared" si="1"/>
        <v/>
      </c>
      <c r="R33" s="131" cm="1">
        <f t="array" ref="R33">+IF(N33&lt;&gt;"",SUM(N(N$10:$N33&lt;&gt;"")),"")</f>
        <v>1</v>
      </c>
      <c r="S33" s="131" t="str" cm="1">
        <f t="array" ref="S33">+IF(O33&lt;&gt;"",SUM(N(O$9:$O33&lt;&gt;"")),"")</f>
        <v/>
      </c>
      <c r="T33" s="131" t="str" cm="1">
        <f t="array" ref="T33">+IF(P33&lt;&gt;"",SUM(N($P$9:P33&lt;&gt;0)),"")</f>
        <v/>
      </c>
      <c r="U33" s="131"/>
      <c r="V33" s="111"/>
      <c r="W33" s="132"/>
      <c r="X33" s="21"/>
      <c r="Y33" s="134"/>
      <c r="Z33" s="134"/>
      <c r="AA33" s="134"/>
      <c r="AB33" s="134"/>
      <c r="AC33" s="134"/>
      <c r="AD33" s="134"/>
      <c r="AE33" s="134"/>
      <c r="AF33" s="135"/>
      <c r="AG33" s="134"/>
      <c r="AH33" s="134"/>
      <c r="AI33" s="87"/>
      <c r="AJ33" s="134"/>
      <c r="AK33" s="134"/>
      <c r="AL33" s="60"/>
      <c r="AM33" s="137"/>
      <c r="AN33" s="60"/>
      <c r="AO33" s="134"/>
      <c r="AP33" s="134"/>
      <c r="AQ33" s="60"/>
      <c r="AR33" s="134"/>
      <c r="AS33" s="134"/>
      <c r="AU33" s="27"/>
      <c r="AX33" s="26"/>
      <c r="AY33" s="26"/>
      <c r="BA33" s="21"/>
      <c r="BC33" s="26"/>
      <c r="BD33" s="26"/>
      <c r="BE33" s="26"/>
      <c r="BH33" s="26"/>
      <c r="BI33" s="60"/>
      <c r="BL33" s="26"/>
      <c r="BM33" s="60"/>
    </row>
    <row r="34" spans="1:66" outlineLevel="1" x14ac:dyDescent="0.25">
      <c r="A34" s="34">
        <f>MAX($A$10:A33)+1</f>
        <v>25</v>
      </c>
      <c r="B34" s="59"/>
      <c r="C34" s="59"/>
      <c r="D34" s="58" t="s">
        <v>2095</v>
      </c>
      <c r="E34" s="57"/>
      <c r="F34" s="30">
        <f>F33</f>
        <v>0</v>
      </c>
      <c r="G34" s="30">
        <f>G33</f>
        <v>0</v>
      </c>
      <c r="H34" s="30"/>
      <c r="I34" s="31">
        <f>I33</f>
        <v>17454194.260000002</v>
      </c>
      <c r="J34" s="30">
        <f>J33</f>
        <v>17454194.260000002</v>
      </c>
      <c r="K34" s="30"/>
      <c r="L34" s="30">
        <f>L33</f>
        <v>0</v>
      </c>
      <c r="M34"/>
      <c r="N34"/>
      <c r="O34" s="111"/>
      <c r="P34" s="111"/>
      <c r="Q34" s="111"/>
      <c r="R34" s="111" t="str" cm="1">
        <f t="array" ref="R34">+IF(N34&lt;&gt;"",SUM(N(N$10:$N34&lt;&gt;"")),"")</f>
        <v/>
      </c>
      <c r="S34" s="111" t="str" cm="1">
        <f t="array" ref="S34">+IF(O34&lt;&gt;"",SUM(N(O$9:$O34&lt;&gt;"")),"")</f>
        <v/>
      </c>
      <c r="T34" s="111" t="str" cm="1">
        <f t="array" ref="T34">+IF(P34&lt;&gt;"",SUM(N($P$9:P34&lt;&gt;0)),"")</f>
        <v/>
      </c>
      <c r="U34" s="111"/>
      <c r="V34" s="111"/>
      <c r="W34" s="133"/>
      <c r="X34" s="21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87"/>
      <c r="AJ34" s="135"/>
      <c r="AK34" s="135"/>
      <c r="AL34" s="60"/>
      <c r="AM34" s="138"/>
      <c r="AN34" s="60"/>
      <c r="AO34" s="135"/>
      <c r="AP34" s="135"/>
      <c r="AQ34" s="60"/>
      <c r="AR34" s="135"/>
      <c r="AS34" s="135"/>
      <c r="AX34" s="26"/>
      <c r="AY34" s="26"/>
      <c r="BC34" s="26"/>
      <c r="BD34" s="26"/>
      <c r="BE34" s="26"/>
      <c r="BH34" s="26"/>
      <c r="BI34" s="60"/>
      <c r="BL34" s="26"/>
      <c r="BM34" s="60"/>
    </row>
    <row r="35" spans="1:66" outlineLevel="1" x14ac:dyDescent="0.25">
      <c r="A35" s="34">
        <f>MAX($A$10:A34)+1</f>
        <v>26</v>
      </c>
      <c r="B35" s="50"/>
      <c r="C35" s="50"/>
      <c r="D35" s="50"/>
      <c r="E35" s="25"/>
      <c r="F35" s="23"/>
      <c r="G35" s="23"/>
      <c r="H35" s="23"/>
      <c r="I35" s="51"/>
      <c r="J35" s="23"/>
      <c r="K35" s="23"/>
      <c r="L35" s="23"/>
      <c r="M35"/>
      <c r="N35"/>
      <c r="O35" s="111"/>
      <c r="P35" s="111"/>
      <c r="Q35" s="111"/>
      <c r="R35" s="111" t="str" cm="1">
        <f t="array" ref="R35">+IF(N35&lt;&gt;"",SUM(N(N$10:$N35&lt;&gt;"")),"")</f>
        <v/>
      </c>
      <c r="S35" s="111" t="str" cm="1">
        <f t="array" ref="S35">+IF(O35&lt;&gt;"",SUM(N(O$9:$O35&lt;&gt;"")),"")</f>
        <v/>
      </c>
      <c r="T35" s="111" t="str" cm="1">
        <f t="array" ref="T35">+IF(P35&lt;&gt;"",SUM(N($P$9:P35&lt;&gt;0)),"")</f>
        <v/>
      </c>
      <c r="U35" s="111"/>
      <c r="V35" s="111"/>
      <c r="W35" s="133"/>
      <c r="X35" s="21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87"/>
      <c r="AJ35" s="135"/>
      <c r="AK35" s="135"/>
      <c r="AL35" s="60"/>
      <c r="AM35" s="138"/>
      <c r="AN35" s="60"/>
      <c r="AO35" s="135"/>
      <c r="AP35" s="135"/>
      <c r="AQ35" s="60"/>
      <c r="AR35" s="135"/>
      <c r="AS35" s="135"/>
      <c r="AX35" s="26"/>
      <c r="AY35" s="26"/>
      <c r="BC35" s="26"/>
      <c r="BD35" s="26"/>
      <c r="BE35" s="26"/>
      <c r="BH35" s="26"/>
      <c r="BI35" s="60"/>
      <c r="BL35" s="26"/>
      <c r="BM35" s="60"/>
    </row>
    <row r="36" spans="1:66" outlineLevel="1" x14ac:dyDescent="0.25">
      <c r="A36" s="34">
        <f>MAX($A$10:A35)+1</f>
        <v>27</v>
      </c>
      <c r="B36" s="22" t="s">
        <v>1932</v>
      </c>
      <c r="C36" s="22" t="s">
        <v>15</v>
      </c>
      <c r="D36" s="50" t="s">
        <v>16</v>
      </c>
      <c r="E36" s="63">
        <v>378</v>
      </c>
      <c r="F36" s="23">
        <v>242320</v>
      </c>
      <c r="G36" s="23">
        <f t="shared" ref="G36:G67" si="4">+F36</f>
        <v>242320</v>
      </c>
      <c r="H36" s="62">
        <v>45657</v>
      </c>
      <c r="I36" s="51">
        <v>725580</v>
      </c>
      <c r="J36" s="23">
        <f t="shared" ref="J36:J41" si="5">+I36</f>
        <v>725580</v>
      </c>
      <c r="K36" s="62">
        <v>46022</v>
      </c>
      <c r="M36"/>
      <c r="N36" s="131"/>
      <c r="O36" s="131" t="str">
        <f t="shared" ref="O36:O67" si="6">+IF(AND(OR(G36&gt;$O$4,J36&gt;$O$4),N36&lt;&gt;"x",P36&lt;&gt;"x"),"x","")</f>
        <v/>
      </c>
      <c r="P36" s="131" t="s">
        <v>2160</v>
      </c>
      <c r="Q36" s="131" t="str">
        <f t="shared" ref="Q36:Q99" si="7">+IF(AND(N36&lt;&gt;"x",O36&lt;&gt;"x",P36&lt;&gt;"x"),"x","")</f>
        <v/>
      </c>
      <c r="R36" s="131" t="str" cm="1">
        <f t="array" ref="R36">+IF(N36&lt;&gt;"",SUM(N(N$10:$N36&lt;&gt;"")),"")</f>
        <v/>
      </c>
      <c r="S36" s="131" t="str" cm="1">
        <f t="array" ref="S36">+IF(O36&lt;&gt;"",SUM(N(O$9:$O36&lt;&gt;"")),"")</f>
        <v/>
      </c>
      <c r="T36" s="131" cm="1">
        <f t="array" ref="T36">+IF(P36&lt;&gt;"",SUM(N($P$9:P36&lt;&gt;0)),"")</f>
        <v>4</v>
      </c>
      <c r="U36" s="131">
        <f>+IFERROR(MATCH(C36,'AWEC DR 9 (wDetail)'!$E$4:$E$922,0),"")</f>
        <v>93</v>
      </c>
      <c r="V36" s="111"/>
      <c r="W36" s="132" cm="1">
        <f t="array" ref="W36">+IF(ISNUMBER($U36),INDEX('AWEC DR 9 (wDetail)'!CI$4:CI$922,$U36),"")</f>
        <v>5.3279132080473186</v>
      </c>
      <c r="X36" s="21"/>
      <c r="Y36" s="134" cm="1">
        <f t="array" ref="Y36">+IF(ISNUMBER($U36),INDEX('AWEC DR 9 (wDetail)'!CK$4:CK$922,$U36),"")</f>
        <v>167753.26999999999</v>
      </c>
      <c r="Z36" s="134" cm="1">
        <f t="array" ref="Z36">+IF(ISNUMBER($U36),INDEX('AWEC DR 9 (wDetail)'!CL$4:CL$922,$U36),"")</f>
        <v>124691.43000000001</v>
      </c>
      <c r="AA36" s="134" cm="1">
        <f t="array" ref="AA36">+IF(ISNUMBER($U36),INDEX('AWEC DR 9 (wDetail)'!CM$4:CM$922,$U36),"")</f>
        <v>15912.34</v>
      </c>
      <c r="AB36" s="134" cm="1">
        <f t="array" ref="AB36">+IF(ISNUMBER($U36),INDEX('AWEC DR 9 (wDetail)'!CN$4:CN$922,$U36),"")</f>
        <v>62325.18</v>
      </c>
      <c r="AC36" s="134" cm="1">
        <f t="array" ref="AC36">+IF(ISNUMBER($U36),INDEX('AWEC DR 9 (wDetail)'!CO$4:CO$922,$U36),"")</f>
        <v>239983.88</v>
      </c>
      <c r="AD36" s="134" cm="1">
        <f t="array" ref="AD36">+IF(ISNUMBER($U36),INDEX('AWEC DR 9 (wDetail)'!CP$4:CP$922,$U36),"")</f>
        <v>275298.26</v>
      </c>
      <c r="AE36" s="134" cm="1">
        <f t="array" ref="AE36">+IF(ISNUMBER($U36),INDEX('AWEC DR 9 (wDetail)'!CQ$4:CQ$922,$U36),"")</f>
        <v>27309.83</v>
      </c>
      <c r="AF36" s="135"/>
      <c r="AG36" s="134" cm="1">
        <f t="array" ref="AG36:AH36">+LINEST(Y36:AD36,$Y$8:$AD$8)</f>
        <v>26571.861142857149</v>
      </c>
      <c r="AH36" s="134">
        <v>-53540784.712476201</v>
      </c>
      <c r="AI36" s="87"/>
      <c r="AJ36" s="134">
        <f t="shared" ref="AJ36:AK40" si="8">+$AH36+AJ$8*$AG36</f>
        <v>240662.24066667259</v>
      </c>
      <c r="AK36" s="134">
        <f t="shared" si="8"/>
        <v>267234.101809524</v>
      </c>
      <c r="AL36" s="87">
        <f>+AE36*W36</f>
        <v>145504.40396652691</v>
      </c>
      <c r="AM36" s="137" t="s">
        <v>2165</v>
      </c>
      <c r="AN36" s="60"/>
      <c r="AO36" s="134">
        <f>+AJ36</f>
        <v>240662.24066667259</v>
      </c>
      <c r="AP36" s="134">
        <f>+AK36</f>
        <v>267234.101809524</v>
      </c>
      <c r="AQ36" s="87"/>
      <c r="AR36" s="134">
        <f>+AO36-G36</f>
        <v>-1657.7593333274126</v>
      </c>
      <c r="AS36" s="134">
        <f>+AP36-J36</f>
        <v>-458345.898190476</v>
      </c>
      <c r="AX36" s="26"/>
      <c r="AY36" s="26"/>
      <c r="BC36" s="26"/>
      <c r="BD36" s="26"/>
      <c r="BE36" s="26"/>
      <c r="BH36" s="26"/>
      <c r="BI36" s="60"/>
      <c r="BL36" s="26"/>
      <c r="BM36" s="60"/>
    </row>
    <row r="37" spans="1:66" outlineLevel="1" x14ac:dyDescent="0.25">
      <c r="A37" s="34">
        <f>MAX($A$10:A36)+1</f>
        <v>28</v>
      </c>
      <c r="B37" s="22" t="s">
        <v>1932</v>
      </c>
      <c r="C37" s="22" t="s">
        <v>17</v>
      </c>
      <c r="D37" s="50" t="s">
        <v>18</v>
      </c>
      <c r="E37" s="63">
        <v>378</v>
      </c>
      <c r="F37" s="23">
        <v>498617.42</v>
      </c>
      <c r="G37" s="23">
        <f t="shared" si="4"/>
        <v>498617.42</v>
      </c>
      <c r="H37" s="62">
        <v>45657</v>
      </c>
      <c r="I37" s="51">
        <v>460976.94</v>
      </c>
      <c r="J37" s="23">
        <f t="shared" si="5"/>
        <v>460976.94</v>
      </c>
      <c r="K37" s="62">
        <v>46022</v>
      </c>
      <c r="M37"/>
      <c r="N37" s="131"/>
      <c r="O37" s="131" t="str">
        <f t="shared" si="6"/>
        <v/>
      </c>
      <c r="P37" s="131" t="s">
        <v>2160</v>
      </c>
      <c r="Q37" s="131" t="str">
        <f t="shared" si="7"/>
        <v/>
      </c>
      <c r="R37" s="131" t="str" cm="1">
        <f t="array" ref="R37">+IF(N37&lt;&gt;"",SUM(N(N$10:$N37&lt;&gt;"")),"")</f>
        <v/>
      </c>
      <c r="S37" s="131" t="str" cm="1">
        <f t="array" ref="S37">+IF(O37&lt;&gt;"",SUM(N(O$9:$O37&lt;&gt;"")),"")</f>
        <v/>
      </c>
      <c r="T37" s="131" cm="1">
        <f t="array" ref="T37">+IF(P37&lt;&gt;"",SUM(N($P$9:P37&lt;&gt;0)),"")</f>
        <v>5</v>
      </c>
      <c r="U37" s="131">
        <f>+IFERROR(MATCH(C37,'AWEC DR 9 (wDetail)'!$E$4:$E$922,0),"")</f>
        <v>46</v>
      </c>
      <c r="V37" s="111"/>
      <c r="W37" s="132" cm="1">
        <f t="array" ref="W37">+IF(ISNUMBER($U37),INDEX('AWEC DR 9 (wDetail)'!CI$4:CI$922,$U37),"")</f>
        <v>1.3191437902913641</v>
      </c>
      <c r="X37" s="21"/>
      <c r="Y37" s="134" cm="1">
        <f t="array" ref="Y37">+IF(ISNUMBER($U37),INDEX('AWEC DR 9 (wDetail)'!CK$4:CK$922,$U37),"")</f>
        <v>375032.49</v>
      </c>
      <c r="Z37" s="134" cm="1">
        <f t="array" ref="Z37">+IF(ISNUMBER($U37),INDEX('AWEC DR 9 (wDetail)'!CL$4:CL$922,$U37),"")</f>
        <v>317528.02</v>
      </c>
      <c r="AA37" s="134" cm="1">
        <f t="array" ref="AA37">+IF(ISNUMBER($U37),INDEX('AWEC DR 9 (wDetail)'!CM$4:CM$922,$U37),"")</f>
        <v>656682.28000000014</v>
      </c>
      <c r="AB37" s="134" cm="1">
        <f t="array" ref="AB37">+IF(ISNUMBER($U37),INDEX('AWEC DR 9 (wDetail)'!CN$4:CN$922,$U37),"")</f>
        <v>373264.55999999994</v>
      </c>
      <c r="AC37" s="134" cm="1">
        <f t="array" ref="AC37">+IF(ISNUMBER($U37),INDEX('AWEC DR 9 (wDetail)'!CO$4:CO$922,$U37),"")</f>
        <v>372109.32999999996</v>
      </c>
      <c r="AD37" s="134" cm="1">
        <f t="array" ref="AD37">+IF(ISNUMBER($U37),INDEX('AWEC DR 9 (wDetail)'!CP$4:CP$922,$U37),"")</f>
        <v>346547.58000000007</v>
      </c>
      <c r="AE37" s="134" cm="1">
        <f t="array" ref="AE37">+IF(ISNUMBER($U37),INDEX('AWEC DR 9 (wDetail)'!CQ$4:CQ$922,$U37),"")</f>
        <v>166692.42000000001</v>
      </c>
      <c r="AF37" s="135"/>
      <c r="AG37" s="134" cm="1">
        <f t="array" ref="AG37:AH37">+LINEST(Y37:AD37,$Y$8:$AD$8)</f>
        <v>-7488.5239999999985</v>
      </c>
      <c r="AH37" s="134">
        <v>15537423.451999998</v>
      </c>
      <c r="AI37" s="87"/>
      <c r="AJ37" s="134">
        <f t="shared" si="8"/>
        <v>380650.87600000016</v>
      </c>
      <c r="AK37" s="134">
        <f t="shared" si="8"/>
        <v>373162.35199999996</v>
      </c>
      <c r="AL37" s="60"/>
      <c r="AM37" s="137" t="s">
        <v>2163</v>
      </c>
      <c r="AN37" s="60"/>
      <c r="AO37" s="134">
        <f>+AVERAGE(Y37:AD37)</f>
        <v>406860.71</v>
      </c>
      <c r="AP37" s="134">
        <f>+AO37</f>
        <v>406860.71</v>
      </c>
      <c r="AQ37" s="87"/>
      <c r="AR37" s="134">
        <f>+AO37-G37</f>
        <v>-91756.709999999963</v>
      </c>
      <c r="AS37" s="134">
        <f>+AP37-J37</f>
        <v>-54116.229999999981</v>
      </c>
      <c r="AU37" s="27"/>
      <c r="AX37" s="26"/>
      <c r="AY37" s="26"/>
      <c r="BC37" s="26"/>
      <c r="BD37" s="26"/>
      <c r="BE37" s="26"/>
      <c r="BH37" s="26"/>
      <c r="BI37" s="60"/>
      <c r="BL37" s="26"/>
      <c r="BM37" s="60"/>
    </row>
    <row r="38" spans="1:66" outlineLevel="1" x14ac:dyDescent="0.25">
      <c r="A38" s="34">
        <f>MAX($A$10:A37)+1</f>
        <v>29</v>
      </c>
      <c r="B38" s="22" t="s">
        <v>1932</v>
      </c>
      <c r="C38" s="22" t="s">
        <v>39</v>
      </c>
      <c r="D38" s="22" t="s">
        <v>40</v>
      </c>
      <c r="E38" s="63">
        <v>381</v>
      </c>
      <c r="F38" s="23">
        <v>5937987.0246250005</v>
      </c>
      <c r="G38" s="23">
        <f t="shared" si="4"/>
        <v>5937987.0246250005</v>
      </c>
      <c r="H38" s="62">
        <v>45657</v>
      </c>
      <c r="I38" s="24">
        <v>6106833.2000000002</v>
      </c>
      <c r="J38" s="23">
        <f t="shared" si="5"/>
        <v>6106833.2000000002</v>
      </c>
      <c r="K38" s="62">
        <v>46022</v>
      </c>
      <c r="M38"/>
      <c r="N38" s="131"/>
      <c r="O38" s="131" t="str">
        <f t="shared" si="6"/>
        <v/>
      </c>
      <c r="P38" s="131" t="s">
        <v>2160</v>
      </c>
      <c r="Q38" s="131" t="str">
        <f t="shared" si="7"/>
        <v/>
      </c>
      <c r="R38" s="131" t="str" cm="1">
        <f t="array" ref="R38">+IF(N38&lt;&gt;"",SUM(N(N$10:$N38&lt;&gt;"")),"")</f>
        <v/>
      </c>
      <c r="S38" s="131" t="str" cm="1">
        <f t="array" ref="S38">+IF(O38&lt;&gt;"",SUM(N(O$9:$O38&lt;&gt;"")),"")</f>
        <v/>
      </c>
      <c r="T38" s="131" cm="1">
        <f t="array" ref="T38">+IF(P38&lt;&gt;"",SUM(N($P$9:P38&lt;&gt;0)),"")</f>
        <v>6</v>
      </c>
      <c r="U38" s="131">
        <f>+IFERROR(MATCH(C38,'AWEC DR 9 (wDetail)'!$E$4:$E$922,0),"")</f>
        <v>1</v>
      </c>
      <c r="V38" s="111"/>
      <c r="W38" s="132" cm="1">
        <f t="array" ref="W38">+IF(ISNUMBER($U38),INDEX('AWEC DR 9 (wDetail)'!CI$4:CI$922,$U38),"")</f>
        <v>2.1586597409725314</v>
      </c>
      <c r="X38" s="21"/>
      <c r="Y38" s="134" cm="1">
        <f t="array" ref="Y38">+IF(ISNUMBER($U38),INDEX('AWEC DR 9 (wDetail)'!CK$4:CK$922,$U38),"")</f>
        <v>2811598.34</v>
      </c>
      <c r="Z38" s="134" cm="1">
        <f t="array" ref="Z38">+IF(ISNUMBER($U38),INDEX('AWEC DR 9 (wDetail)'!CL$4:CL$922,$U38),"")</f>
        <v>1759289.4100000001</v>
      </c>
      <c r="AA38" s="134" cm="1">
        <f t="array" ref="AA38">+IF(ISNUMBER($U38),INDEX('AWEC DR 9 (wDetail)'!CM$4:CM$922,$U38),"")</f>
        <v>5123425.3699999992</v>
      </c>
      <c r="AB38" s="134" cm="1">
        <f t="array" ref="AB38">+IF(ISNUMBER($U38),INDEX('AWEC DR 9 (wDetail)'!CN$4:CN$922,$U38),"")</f>
        <v>2070004.9100000004</v>
      </c>
      <c r="AC38" s="134" cm="1">
        <f t="array" ref="AC38">+IF(ISNUMBER($U38),INDEX('AWEC DR 9 (wDetail)'!CO$4:CO$922,$U38),"")</f>
        <v>4962564.25</v>
      </c>
      <c r="AD38" s="134" cm="1">
        <f t="array" ref="AD38">+IF(ISNUMBER($U38),INDEX('AWEC DR 9 (wDetail)'!CP$4:CP$922,$U38),"")</f>
        <v>3615728.0700000003</v>
      </c>
      <c r="AE38" s="134" cm="1">
        <f t="array" ref="AE38">+IF(ISNUMBER($U38),INDEX('AWEC DR 9 (wDetail)'!CQ$4:CQ$922,$U38),"")</f>
        <v>1480345.37</v>
      </c>
      <c r="AF38" s="135"/>
      <c r="AG38" s="134" cm="1">
        <f t="array" ref="AG38:AH38">+LINEST(Y38:AD38,$Y$8:$AD$8)</f>
        <v>302201.50600000005</v>
      </c>
      <c r="AH38" s="134">
        <v>-607207707.81466687</v>
      </c>
      <c r="AI38" s="87"/>
      <c r="AJ38" s="134">
        <f t="shared" si="8"/>
        <v>4448140.3293331861</v>
      </c>
      <c r="AK38" s="134">
        <f t="shared" si="8"/>
        <v>4750341.8353332281</v>
      </c>
      <c r="AL38" s="87">
        <f>+AE38*W38</f>
        <v>3195561.9529540865</v>
      </c>
      <c r="AM38" s="137" t="s">
        <v>2167</v>
      </c>
      <c r="AN38" s="60"/>
      <c r="AO38" s="134">
        <f>+AL38</f>
        <v>3195561.9529540865</v>
      </c>
      <c r="AP38" s="134">
        <f>+AK38</f>
        <v>4750341.8353332281</v>
      </c>
      <c r="AQ38" s="87"/>
      <c r="AR38" s="134">
        <f>+AO38-G38</f>
        <v>-2742425.0716709141</v>
      </c>
      <c r="AS38" s="134">
        <f>+AP38-J38</f>
        <v>-1356491.3646667721</v>
      </c>
      <c r="AU38" s="27"/>
      <c r="AX38" s="26"/>
      <c r="AY38" s="26"/>
      <c r="BC38" s="26"/>
      <c r="BD38" s="26"/>
      <c r="BE38" s="26"/>
    </row>
    <row r="39" spans="1:66" outlineLevel="1" x14ac:dyDescent="0.25">
      <c r="A39" s="34">
        <f>MAX($A$10:A38)+1</f>
        <v>30</v>
      </c>
      <c r="B39" s="22" t="s">
        <v>1932</v>
      </c>
      <c r="C39" s="22" t="s">
        <v>47</v>
      </c>
      <c r="D39" s="22" t="s">
        <v>48</v>
      </c>
      <c r="E39" s="63">
        <v>383</v>
      </c>
      <c r="F39" s="23">
        <v>547264.69999999995</v>
      </c>
      <c r="G39" s="23">
        <f t="shared" si="4"/>
        <v>547264.69999999995</v>
      </c>
      <c r="H39" s="62">
        <v>45657</v>
      </c>
      <c r="I39" s="24">
        <v>562922.22</v>
      </c>
      <c r="J39" s="23">
        <f t="shared" si="5"/>
        <v>562922.22</v>
      </c>
      <c r="K39" s="62">
        <v>46022</v>
      </c>
      <c r="M39"/>
      <c r="N39" s="131"/>
      <c r="O39" s="131" t="str">
        <f t="shared" si="6"/>
        <v/>
      </c>
      <c r="P39" s="131" t="s">
        <v>2160</v>
      </c>
      <c r="Q39" s="131" t="str">
        <f t="shared" si="7"/>
        <v/>
      </c>
      <c r="R39" s="131" t="str" cm="1">
        <f t="array" ref="R39">+IF(N39&lt;&gt;"",SUM(N(N$10:$N39&lt;&gt;"")),"")</f>
        <v/>
      </c>
      <c r="S39" s="131" t="str" cm="1">
        <f t="array" ref="S39">+IF(O39&lt;&gt;"",SUM(N(O$9:$O39&lt;&gt;"")),"")</f>
        <v/>
      </c>
      <c r="T39" s="131" cm="1">
        <f t="array" ref="T39">+IF(P39&lt;&gt;"",SUM(N($P$9:P39&lt;&gt;0)),"")</f>
        <v>7</v>
      </c>
      <c r="U39" s="131">
        <f>+IFERROR(MATCH(C39,'AWEC DR 9 (wDetail)'!$E$4:$E$922,0),"")</f>
        <v>36</v>
      </c>
      <c r="V39" s="111"/>
      <c r="W39" s="132" cm="1">
        <f t="array" ref="W39">+IF(ISNUMBER($U39),INDEX('AWEC DR 9 (wDetail)'!CI$4:CI$922,$U39),"")</f>
        <v>2.9258323246232338</v>
      </c>
      <c r="X39" s="21"/>
      <c r="Y39" s="134" cm="1">
        <f t="array" ref="Y39">+IF(ISNUMBER($U39),INDEX('AWEC DR 9 (wDetail)'!CK$4:CK$922,$U39),"")</f>
        <v>690109.90999999992</v>
      </c>
      <c r="Z39" s="134" cm="1">
        <f t="array" ref="Z39">+IF(ISNUMBER($U39),INDEX('AWEC DR 9 (wDetail)'!CL$4:CL$922,$U39),"")</f>
        <v>555453.81000000006</v>
      </c>
      <c r="AA39" s="134" cm="1">
        <f t="array" ref="AA39">+IF(ISNUMBER($U39),INDEX('AWEC DR 9 (wDetail)'!CM$4:CM$922,$U39),"")</f>
        <v>442171.54</v>
      </c>
      <c r="AB39" s="134" cm="1">
        <f t="array" ref="AB39">+IF(ISNUMBER($U39),INDEX('AWEC DR 9 (wDetail)'!CN$4:CN$922,$U39),"")</f>
        <v>461660.45</v>
      </c>
      <c r="AC39" s="134" cm="1">
        <f t="array" ref="AC39">+IF(ISNUMBER($U39),INDEX('AWEC DR 9 (wDetail)'!CO$4:CO$922,$U39),"")</f>
        <v>522341.95000000007</v>
      </c>
      <c r="AD39" s="134" cm="1">
        <f t="array" ref="AD39">+IF(ISNUMBER($U39),INDEX('AWEC DR 9 (wDetail)'!CP$4:CP$922,$U39),"")</f>
        <v>529131.69000000006</v>
      </c>
      <c r="AE39" s="134" cm="1">
        <f t="array" ref="AE39">+IF(ISNUMBER($U39),INDEX('AWEC DR 9 (wDetail)'!CQ$4:CQ$922,$U39),"")</f>
        <v>260215.07</v>
      </c>
      <c r="AF39" s="135"/>
      <c r="AG39" s="134" cm="1">
        <f t="array" ref="AG39:AH39">+LINEST(Y39:AD39,$Y$8:$AD$8)</f>
        <v>-25278.221999999987</v>
      </c>
      <c r="AH39" s="134">
        <v>51608125.775999978</v>
      </c>
      <c r="AI39" s="87"/>
      <c r="AJ39" s="134">
        <f t="shared" si="8"/>
        <v>445004.44800000638</v>
      </c>
      <c r="AK39" s="134">
        <f t="shared" si="8"/>
        <v>419726.22600000352</v>
      </c>
      <c r="AL39" s="60"/>
      <c r="AM39" s="137" t="s">
        <v>2163</v>
      </c>
      <c r="AN39" s="60"/>
      <c r="AO39" s="134">
        <f>+AVERAGE(Y39:AD39)</f>
        <v>533478.22499999998</v>
      </c>
      <c r="AP39" s="134">
        <f>+AO39</f>
        <v>533478.22499999998</v>
      </c>
      <c r="AQ39" s="87"/>
      <c r="AR39" s="134">
        <f>+AO39-G39</f>
        <v>-13786.474999999977</v>
      </c>
      <c r="AS39" s="134">
        <f>+AP39-J39</f>
        <v>-29443.994999999995</v>
      </c>
      <c r="AT39" s="22"/>
      <c r="AU39" s="27"/>
      <c r="AX39" s="26"/>
      <c r="AY39" s="26"/>
      <c r="BC39" s="26"/>
      <c r="BD39" s="26"/>
      <c r="BE39" s="26"/>
      <c r="BH39" s="26"/>
      <c r="BJ39" s="70"/>
      <c r="BL39" s="26"/>
      <c r="BN39" s="70"/>
    </row>
    <row r="40" spans="1:66" outlineLevel="1" x14ac:dyDescent="0.25">
      <c r="A40" s="34">
        <f>MAX($A$10:A39)+1</f>
        <v>31</v>
      </c>
      <c r="B40" s="22" t="s">
        <v>1932</v>
      </c>
      <c r="C40" s="22" t="s">
        <v>147</v>
      </c>
      <c r="D40" s="22" t="s">
        <v>148</v>
      </c>
      <c r="E40" s="63">
        <v>376.1</v>
      </c>
      <c r="F40" s="23">
        <v>602782.14</v>
      </c>
      <c r="G40" s="23">
        <f t="shared" si="4"/>
        <v>602782.14</v>
      </c>
      <c r="H40" s="62">
        <v>45657</v>
      </c>
      <c r="I40" s="24">
        <v>576860.29</v>
      </c>
      <c r="J40" s="23">
        <f t="shared" si="5"/>
        <v>576860.29</v>
      </c>
      <c r="K40" s="62">
        <v>46022</v>
      </c>
      <c r="M40"/>
      <c r="N40" s="131"/>
      <c r="O40" s="131" t="str">
        <f t="shared" si="6"/>
        <v/>
      </c>
      <c r="P40" s="131" t="s">
        <v>2160</v>
      </c>
      <c r="Q40" s="131" t="str">
        <f t="shared" si="7"/>
        <v/>
      </c>
      <c r="R40" s="131" t="str" cm="1">
        <f t="array" ref="R40">+IF(N40&lt;&gt;"",SUM(N(N$10:$N40&lt;&gt;"")),"")</f>
        <v/>
      </c>
      <c r="S40" s="131" t="str" cm="1">
        <f t="array" ref="S40">+IF(O40&lt;&gt;"",SUM(N(O$9:$O40&lt;&gt;"")),"")</f>
        <v/>
      </c>
      <c r="T40" s="131" cm="1">
        <f t="array" ref="T40">+IF(P40&lt;&gt;"",SUM(N($P$9:P40&lt;&gt;0)),"")</f>
        <v>8</v>
      </c>
      <c r="U40" s="131">
        <f>+IFERROR(MATCH(C40,'AWEC DR 9 (wDetail)'!$E$4:$E$922,0),"")</f>
        <v>58</v>
      </c>
      <c r="V40" s="111"/>
      <c r="W40" s="132" cm="1">
        <f t="array" ref="W40">+IF(ISNUMBER($U40),INDEX('AWEC DR 9 (wDetail)'!CI$4:CI$922,$U40),"")</f>
        <v>4.0622729502763475</v>
      </c>
      <c r="X40" s="21"/>
      <c r="Y40" s="134" cm="1">
        <f t="array" ref="Y40">+IF(ISNUMBER($U40),INDEX('AWEC DR 9 (wDetail)'!CK$4:CK$922,$U40),"")</f>
        <v>344178.56</v>
      </c>
      <c r="Z40" s="134" cm="1">
        <f t="array" ref="Z40">+IF(ISNUMBER($U40),INDEX('AWEC DR 9 (wDetail)'!CL$4:CL$922,$U40),"")</f>
        <v>515345.17000000004</v>
      </c>
      <c r="AA40" s="134" cm="1">
        <f t="array" ref="AA40">+IF(ISNUMBER($U40),INDEX('AWEC DR 9 (wDetail)'!CM$4:CM$922,$U40),"")</f>
        <v>285170.56000000006</v>
      </c>
      <c r="AB40" s="134" cm="1">
        <f t="array" ref="AB40">+IF(ISNUMBER($U40),INDEX('AWEC DR 9 (wDetail)'!CN$4:CN$922,$U40),"")</f>
        <v>191691.16000000003</v>
      </c>
      <c r="AC40" s="134" cm="1">
        <f t="array" ref="AC40">+IF(ISNUMBER($U40),INDEX('AWEC DR 9 (wDetail)'!CO$4:CO$922,$U40),"")</f>
        <v>131314.28</v>
      </c>
      <c r="AD40" s="134" cm="1">
        <f t="array" ref="AD40">+IF(ISNUMBER($U40),INDEX('AWEC DR 9 (wDetail)'!CP$4:CP$922,$U40),"")</f>
        <v>312673.08999999997</v>
      </c>
      <c r="AE40" s="134" cm="1">
        <f t="array" ref="AE40">+IF(ISNUMBER($U40),INDEX('AWEC DR 9 (wDetail)'!CQ$4:CQ$922,$U40),"")</f>
        <v>833.19999999999709</v>
      </c>
      <c r="AF40" s="135"/>
      <c r="AG40" s="134" cm="1">
        <f t="array" ref="AG40:AH40">+LINEST(Y40:AD40,$Y$8:$AD$8)</f>
        <v>-40088.554857142866</v>
      </c>
      <c r="AH40" s="134">
        <v>81295653.892190486</v>
      </c>
      <c r="AI40" s="87"/>
      <c r="AJ40" s="134">
        <f t="shared" si="8"/>
        <v>156418.86133332551</v>
      </c>
      <c r="AK40" s="134">
        <f t="shared" si="8"/>
        <v>116330.30647617579</v>
      </c>
      <c r="AL40" s="60"/>
      <c r="AM40" s="137" t="s">
        <v>2163</v>
      </c>
      <c r="AN40" s="60"/>
      <c r="AO40" s="134">
        <f>+AVERAGE(Y40:AD40)</f>
        <v>296728.8033333334</v>
      </c>
      <c r="AP40" s="134">
        <f>+AO40</f>
        <v>296728.8033333334</v>
      </c>
      <c r="AQ40" s="87"/>
      <c r="AR40" s="134">
        <f>+AO40-G40</f>
        <v>-306053.33666666661</v>
      </c>
      <c r="AS40" s="134">
        <f>+AP40-J40</f>
        <v>-280131.48666666663</v>
      </c>
      <c r="AU40" s="27"/>
      <c r="AX40" s="26"/>
      <c r="AY40" s="26"/>
      <c r="AZ40" s="26"/>
      <c r="BC40" s="26"/>
      <c r="BD40" s="26"/>
      <c r="BE40" s="26"/>
      <c r="BL40" s="26"/>
      <c r="BN40" s="70"/>
    </row>
    <row r="41" spans="1:66" outlineLevel="1" x14ac:dyDescent="0.25">
      <c r="A41" s="34">
        <f>MAX($A$10:A40)+1</f>
        <v>32</v>
      </c>
      <c r="B41" s="22" t="s">
        <v>1932</v>
      </c>
      <c r="C41" s="22" t="s">
        <v>2094</v>
      </c>
      <c r="D41" s="22" t="s">
        <v>2093</v>
      </c>
      <c r="E41" s="63">
        <v>376.2</v>
      </c>
      <c r="F41" s="23">
        <v>0</v>
      </c>
      <c r="G41" s="23">
        <f t="shared" si="4"/>
        <v>0</v>
      </c>
      <c r="I41" s="24">
        <v>5827349.1699999999</v>
      </c>
      <c r="J41" s="23">
        <f t="shared" si="5"/>
        <v>5827349.1699999999</v>
      </c>
      <c r="K41" s="64">
        <v>45961</v>
      </c>
      <c r="M41"/>
      <c r="N41" s="131"/>
      <c r="O41" s="131" t="str">
        <f t="shared" si="6"/>
        <v>x</v>
      </c>
      <c r="P41" s="131"/>
      <c r="Q41" s="131" t="str">
        <f t="shared" si="7"/>
        <v/>
      </c>
      <c r="R41" s="131" t="str" cm="1">
        <f t="array" ref="R41">+IF(N41&lt;&gt;"",SUM(N(N$10:$N41&lt;&gt;"")),"")</f>
        <v/>
      </c>
      <c r="S41" s="131" cm="1">
        <f t="array" ref="S41">+IF(O41&lt;&gt;"",SUM(N(O$9:$O41&lt;&gt;"")),"")</f>
        <v>4</v>
      </c>
      <c r="T41" s="131" t="str" cm="1">
        <f t="array" ref="T41">+IF(P41&lt;&gt;"",SUM(N($P$9:P41&lt;&gt;0)),"")</f>
        <v/>
      </c>
      <c r="U41" s="131"/>
      <c r="V41" s="111"/>
      <c r="W41" s="132"/>
      <c r="X41" s="21"/>
      <c r="Y41" s="134"/>
      <c r="Z41" s="134"/>
      <c r="AA41" s="134"/>
      <c r="AB41" s="134"/>
      <c r="AC41" s="134"/>
      <c r="AD41" s="134"/>
      <c r="AE41" s="134"/>
      <c r="AF41" s="135"/>
      <c r="AG41" s="134"/>
      <c r="AH41" s="134"/>
      <c r="AI41" s="87"/>
      <c r="AJ41" s="134"/>
      <c r="AK41" s="134"/>
      <c r="AL41" s="60"/>
      <c r="AM41" s="137"/>
      <c r="AN41" s="60"/>
      <c r="AO41" s="134"/>
      <c r="AP41" s="134"/>
      <c r="AQ41" s="60"/>
      <c r="AR41" s="134"/>
      <c r="AS41" s="134"/>
      <c r="AU41" s="27"/>
      <c r="AX41" s="26"/>
      <c r="AY41" s="26"/>
      <c r="AZ41" s="26"/>
      <c r="BC41" s="26"/>
      <c r="BD41" s="26"/>
      <c r="BE41" s="26"/>
      <c r="BL41" s="26"/>
      <c r="BN41" s="70"/>
    </row>
    <row r="42" spans="1:66" outlineLevel="1" x14ac:dyDescent="0.25">
      <c r="A42" s="34">
        <f>MAX($A$10:A41)+1</f>
        <v>33</v>
      </c>
      <c r="B42" s="22" t="s">
        <v>1932</v>
      </c>
      <c r="C42" s="22" t="s">
        <v>287</v>
      </c>
      <c r="D42" s="22" t="s">
        <v>288</v>
      </c>
      <c r="E42" s="63">
        <v>376.2</v>
      </c>
      <c r="F42" s="23">
        <v>2430742.7749890001</v>
      </c>
      <c r="G42" s="23">
        <f t="shared" si="4"/>
        <v>2430742.7749890001</v>
      </c>
      <c r="H42" s="62">
        <v>45342</v>
      </c>
      <c r="I42" s="24"/>
      <c r="J42" s="23"/>
      <c r="K42" s="64"/>
      <c r="M42"/>
      <c r="N42" s="131"/>
      <c r="O42" s="131" t="str">
        <f t="shared" si="6"/>
        <v>x</v>
      </c>
      <c r="P42" s="131"/>
      <c r="Q42" s="131" t="str">
        <f t="shared" si="7"/>
        <v/>
      </c>
      <c r="R42" s="131" t="str" cm="1">
        <f t="array" ref="R42">+IF(N42&lt;&gt;"",SUM(N(N$10:$N42&lt;&gt;"")),"")</f>
        <v/>
      </c>
      <c r="S42" s="131" cm="1">
        <f t="array" ref="S42">+IF(O42&lt;&gt;"",SUM(N(O$9:$O42&lt;&gt;"")),"")</f>
        <v>5</v>
      </c>
      <c r="T42" s="131" t="str" cm="1">
        <f t="array" ref="T42">+IF(P42&lt;&gt;"",SUM(N($P$9:P42&lt;&gt;0)),"")</f>
        <v/>
      </c>
      <c r="U42" s="131"/>
      <c r="V42" s="111"/>
      <c r="W42" s="132"/>
      <c r="X42" s="21"/>
      <c r="Y42" s="134"/>
      <c r="Z42" s="134"/>
      <c r="AA42" s="134"/>
      <c r="AB42" s="134"/>
      <c r="AC42" s="134"/>
      <c r="AD42" s="134"/>
      <c r="AE42" s="134"/>
      <c r="AF42" s="135"/>
      <c r="AG42" s="134"/>
      <c r="AH42" s="134"/>
      <c r="AI42" s="87"/>
      <c r="AJ42" s="134"/>
      <c r="AK42" s="134"/>
      <c r="AL42" s="60"/>
      <c r="AM42" s="137"/>
      <c r="AN42" s="60"/>
      <c r="AO42" s="134"/>
      <c r="AP42" s="134"/>
      <c r="AQ42" s="60"/>
      <c r="AR42" s="134"/>
      <c r="AS42" s="134"/>
      <c r="AU42" s="27"/>
      <c r="AX42" s="26"/>
      <c r="AY42" s="26"/>
      <c r="AZ42" s="26"/>
      <c r="BC42" s="26"/>
      <c r="BD42" s="26"/>
      <c r="BE42" s="26"/>
      <c r="BL42" s="26"/>
      <c r="BN42" s="70"/>
    </row>
    <row r="43" spans="1:66" outlineLevel="1" x14ac:dyDescent="0.25">
      <c r="A43" s="34">
        <f>MAX($A$10:A42)+1</f>
        <v>34</v>
      </c>
      <c r="B43" s="22" t="s">
        <v>1932</v>
      </c>
      <c r="C43" s="22" t="s">
        <v>293</v>
      </c>
      <c r="D43" s="22" t="s">
        <v>294</v>
      </c>
      <c r="E43" s="63">
        <v>376.2</v>
      </c>
      <c r="F43" s="23">
        <v>427000</v>
      </c>
      <c r="G43" s="23">
        <f t="shared" si="4"/>
        <v>427000</v>
      </c>
      <c r="H43" s="62">
        <v>45443</v>
      </c>
      <c r="I43" s="24"/>
      <c r="J43" s="23"/>
      <c r="K43" s="64"/>
      <c r="M43"/>
      <c r="N43" s="131"/>
      <c r="O43" s="131" t="str">
        <f t="shared" si="6"/>
        <v/>
      </c>
      <c r="P43" s="131"/>
      <c r="Q43" s="131" t="str">
        <f t="shared" si="7"/>
        <v>x</v>
      </c>
      <c r="R43" s="131" t="str" cm="1">
        <f t="array" ref="R43">+IF(N43&lt;&gt;"",SUM(N(N$10:$N43&lt;&gt;"")),"")</f>
        <v/>
      </c>
      <c r="S43" s="131" t="str" cm="1">
        <f t="array" ref="S43">+IF(O43&lt;&gt;"",SUM(N(O$9:$O43&lt;&gt;"")),"")</f>
        <v/>
      </c>
      <c r="T43" s="131" t="str" cm="1">
        <f t="array" ref="T43">+IF(P43&lt;&gt;"",SUM(N($P$9:P43&lt;&gt;0)),"")</f>
        <v/>
      </c>
      <c r="U43" s="131"/>
      <c r="V43" s="111"/>
      <c r="W43" s="132"/>
      <c r="X43" s="21"/>
      <c r="Y43" s="134"/>
      <c r="Z43" s="134"/>
      <c r="AA43" s="134"/>
      <c r="AB43" s="134"/>
      <c r="AC43" s="134"/>
      <c r="AD43" s="134"/>
      <c r="AE43" s="134"/>
      <c r="AF43" s="135"/>
      <c r="AG43" s="134"/>
      <c r="AH43" s="134"/>
      <c r="AI43" s="87"/>
      <c r="AJ43" s="134"/>
      <c r="AK43" s="134"/>
      <c r="AL43" s="60"/>
      <c r="AM43" s="137"/>
      <c r="AN43" s="60"/>
      <c r="AO43" s="134"/>
      <c r="AP43" s="134"/>
      <c r="AQ43" s="60"/>
      <c r="AR43" s="134"/>
      <c r="AS43" s="134"/>
      <c r="AU43" s="27"/>
      <c r="AX43" s="26"/>
      <c r="AY43" s="26"/>
      <c r="AZ43" s="26"/>
      <c r="BC43" s="26"/>
      <c r="BD43" s="26"/>
      <c r="BE43" s="26"/>
      <c r="BL43" s="26"/>
      <c r="BN43" s="70"/>
    </row>
    <row r="44" spans="1:66" outlineLevel="1" x14ac:dyDescent="0.25">
      <c r="A44" s="34">
        <f>MAX($A$10:A43)+1</f>
        <v>35</v>
      </c>
      <c r="B44" s="22" t="s">
        <v>1932</v>
      </c>
      <c r="C44" s="22" t="s">
        <v>2092</v>
      </c>
      <c r="D44" s="22" t="s">
        <v>2091</v>
      </c>
      <c r="E44" s="63">
        <v>376.2</v>
      </c>
      <c r="F44" s="23">
        <v>0</v>
      </c>
      <c r="G44" s="23">
        <f t="shared" si="4"/>
        <v>0</v>
      </c>
      <c r="H44" s="64">
        <v>0</v>
      </c>
      <c r="I44" s="24">
        <v>1191031.1399999999</v>
      </c>
      <c r="J44" s="23">
        <f>+I44</f>
        <v>1191031.1399999999</v>
      </c>
      <c r="K44" s="62">
        <v>45961</v>
      </c>
      <c r="M44"/>
      <c r="N44" s="131"/>
      <c r="O44" s="131" t="str">
        <f t="shared" si="6"/>
        <v>x</v>
      </c>
      <c r="P44" s="131"/>
      <c r="Q44" s="131" t="str">
        <f t="shared" si="7"/>
        <v/>
      </c>
      <c r="R44" s="131" t="str" cm="1">
        <f t="array" ref="R44">+IF(N44&lt;&gt;"",SUM(N(N$10:$N44&lt;&gt;"")),"")</f>
        <v/>
      </c>
      <c r="S44" s="131" cm="1">
        <f t="array" ref="S44">+IF(O44&lt;&gt;"",SUM(N(O$9:$O44&lt;&gt;"")),"")</f>
        <v>6</v>
      </c>
      <c r="T44" s="131" t="str" cm="1">
        <f t="array" ref="T44">+IF(P44&lt;&gt;"",SUM(N($P$9:P44&lt;&gt;0)),"")</f>
        <v/>
      </c>
      <c r="U44" s="131"/>
      <c r="V44" s="111"/>
      <c r="W44" s="132"/>
      <c r="X44" s="21"/>
      <c r="Y44" s="134"/>
      <c r="Z44" s="134"/>
      <c r="AA44" s="134"/>
      <c r="AB44" s="134"/>
      <c r="AC44" s="134"/>
      <c r="AD44" s="134"/>
      <c r="AE44" s="134"/>
      <c r="AF44" s="135"/>
      <c r="AG44" s="134"/>
      <c r="AH44" s="134"/>
      <c r="AI44" s="87"/>
      <c r="AJ44" s="134"/>
      <c r="AK44" s="134"/>
      <c r="AL44" s="60"/>
      <c r="AM44" s="137"/>
      <c r="AN44" s="60"/>
      <c r="AO44" s="134"/>
      <c r="AP44" s="134"/>
      <c r="AQ44" s="60"/>
      <c r="AR44" s="134"/>
      <c r="AS44" s="134"/>
      <c r="AU44" s="27"/>
      <c r="AX44" s="26"/>
      <c r="AY44" s="26"/>
      <c r="BC44" s="26"/>
      <c r="BD44" s="26"/>
      <c r="BE44" s="26"/>
    </row>
    <row r="45" spans="1:66" outlineLevel="1" x14ac:dyDescent="0.25">
      <c r="A45" s="34">
        <f>MAX($A$10:A44)+1</f>
        <v>36</v>
      </c>
      <c r="B45" s="22" t="s">
        <v>1932</v>
      </c>
      <c r="C45" s="22" t="s">
        <v>2090</v>
      </c>
      <c r="D45" s="22" t="s">
        <v>2089</v>
      </c>
      <c r="E45" s="63">
        <v>376.2</v>
      </c>
      <c r="F45" s="23">
        <v>3037182.6</v>
      </c>
      <c r="G45" s="23">
        <f t="shared" si="4"/>
        <v>3037182.6</v>
      </c>
      <c r="H45" s="64">
        <v>45566</v>
      </c>
      <c r="I45" s="24"/>
      <c r="J45" s="23">
        <f>+I45</f>
        <v>0</v>
      </c>
      <c r="K45" s="23"/>
      <c r="M45"/>
      <c r="N45" s="131"/>
      <c r="O45" s="131" t="str">
        <f t="shared" si="6"/>
        <v>x</v>
      </c>
      <c r="P45" s="131"/>
      <c r="Q45" s="131" t="str">
        <f t="shared" si="7"/>
        <v/>
      </c>
      <c r="R45" s="131" t="str" cm="1">
        <f t="array" ref="R45">+IF(N45&lt;&gt;"",SUM(N(N$10:$N45&lt;&gt;"")),"")</f>
        <v/>
      </c>
      <c r="S45" s="131" cm="1">
        <f t="array" ref="S45">+IF(O45&lt;&gt;"",SUM(N(O$9:$O45&lt;&gt;"")),"")</f>
        <v>7</v>
      </c>
      <c r="T45" s="131" t="str" cm="1">
        <f t="array" ref="T45">+IF(P45&lt;&gt;"",SUM(N($P$9:P45&lt;&gt;0)),"")</f>
        <v/>
      </c>
      <c r="U45" s="131"/>
      <c r="V45" s="111"/>
      <c r="W45" s="132"/>
      <c r="X45" s="21"/>
      <c r="Y45" s="134"/>
      <c r="Z45" s="134"/>
      <c r="AA45" s="134"/>
      <c r="AB45" s="134"/>
      <c r="AC45" s="134"/>
      <c r="AD45" s="134"/>
      <c r="AE45" s="134"/>
      <c r="AF45" s="135"/>
      <c r="AG45" s="134"/>
      <c r="AH45" s="134"/>
      <c r="AI45" s="87"/>
      <c r="AJ45" s="134"/>
      <c r="AK45" s="134"/>
      <c r="AL45" s="60"/>
      <c r="AM45" s="137"/>
      <c r="AN45" s="60"/>
      <c r="AO45" s="134"/>
      <c r="AP45" s="134"/>
      <c r="AQ45" s="60"/>
      <c r="AR45" s="134"/>
      <c r="AS45" s="134"/>
      <c r="AU45" s="27"/>
      <c r="AX45" s="26"/>
      <c r="AY45" s="26"/>
      <c r="BC45" s="26"/>
      <c r="BD45" s="26"/>
      <c r="BE45" s="26"/>
    </row>
    <row r="46" spans="1:66" outlineLevel="1" x14ac:dyDescent="0.25">
      <c r="A46" s="34">
        <f>MAX($A$10:A45)+1</f>
        <v>37</v>
      </c>
      <c r="B46" s="22" t="s">
        <v>1932</v>
      </c>
      <c r="C46" s="22" t="s">
        <v>358</v>
      </c>
      <c r="D46" s="22" t="s">
        <v>359</v>
      </c>
      <c r="E46" s="63">
        <v>376.2</v>
      </c>
      <c r="F46" s="23">
        <v>750000</v>
      </c>
      <c r="G46" s="23">
        <f t="shared" si="4"/>
        <v>750000</v>
      </c>
      <c r="H46" s="64">
        <v>45535</v>
      </c>
      <c r="I46" s="24"/>
      <c r="J46" s="23"/>
      <c r="K46" s="23"/>
      <c r="M46"/>
      <c r="N46" s="131"/>
      <c r="O46" s="131" t="str">
        <f t="shared" si="6"/>
        <v/>
      </c>
      <c r="P46" s="131"/>
      <c r="Q46" s="131" t="str">
        <f t="shared" si="7"/>
        <v>x</v>
      </c>
      <c r="R46" s="131" t="str" cm="1">
        <f t="array" ref="R46">+IF(N46&lt;&gt;"",SUM(N(N$10:$N46&lt;&gt;"")),"")</f>
        <v/>
      </c>
      <c r="S46" s="131" t="str" cm="1">
        <f t="array" ref="S46">+IF(O46&lt;&gt;"",SUM(N(O$9:$O46&lt;&gt;"")),"")</f>
        <v/>
      </c>
      <c r="T46" s="131" t="str" cm="1">
        <f t="array" ref="T46">+IF(P46&lt;&gt;"",SUM(N($P$9:P46&lt;&gt;0)),"")</f>
        <v/>
      </c>
      <c r="U46" s="131"/>
      <c r="V46" s="111"/>
      <c r="W46" s="132"/>
      <c r="X46" s="21"/>
      <c r="Y46" s="134"/>
      <c r="Z46" s="134"/>
      <c r="AA46" s="134"/>
      <c r="AB46" s="134"/>
      <c r="AC46" s="134"/>
      <c r="AD46" s="134"/>
      <c r="AE46" s="134"/>
      <c r="AF46" s="135"/>
      <c r="AG46" s="134"/>
      <c r="AH46" s="134"/>
      <c r="AI46" s="87"/>
      <c r="AJ46" s="134"/>
      <c r="AK46" s="134"/>
      <c r="AL46" s="60"/>
      <c r="AM46" s="137"/>
      <c r="AN46" s="60"/>
      <c r="AO46" s="134"/>
      <c r="AP46" s="134"/>
      <c r="AQ46" s="60"/>
      <c r="AR46" s="134"/>
      <c r="AS46" s="134"/>
      <c r="AU46" s="27"/>
      <c r="AX46" s="26"/>
      <c r="AY46" s="26"/>
      <c r="BC46" s="26"/>
      <c r="BD46" s="26"/>
      <c r="BE46" s="26"/>
    </row>
    <row r="47" spans="1:66" outlineLevel="1" x14ac:dyDescent="0.25">
      <c r="A47" s="34">
        <f>MAX($A$10:A46)+1</f>
        <v>38</v>
      </c>
      <c r="B47" s="22" t="s">
        <v>1932</v>
      </c>
      <c r="C47" s="22" t="s">
        <v>642</v>
      </c>
      <c r="D47" s="22" t="s">
        <v>643</v>
      </c>
      <c r="E47" s="63">
        <v>376.3</v>
      </c>
      <c r="F47" s="23">
        <v>87598.680000000008</v>
      </c>
      <c r="G47" s="23">
        <f t="shared" si="4"/>
        <v>87598.680000000008</v>
      </c>
      <c r="H47" s="62">
        <v>45657</v>
      </c>
      <c r="I47" s="20">
        <v>90059.04</v>
      </c>
      <c r="J47" s="23">
        <f t="shared" ref="J47:J85" si="9">+I47</f>
        <v>90059.04</v>
      </c>
      <c r="K47" s="62">
        <v>46022</v>
      </c>
      <c r="M47"/>
      <c r="N47" s="131"/>
      <c r="O47" s="131" t="str">
        <f t="shared" si="6"/>
        <v/>
      </c>
      <c r="P47" s="131" t="s">
        <v>2160</v>
      </c>
      <c r="Q47" s="131" t="str">
        <f t="shared" si="7"/>
        <v/>
      </c>
      <c r="R47" s="131" t="str" cm="1">
        <f t="array" ref="R47">+IF(N47&lt;&gt;"",SUM(N(N$10:$N47&lt;&gt;"")),"")</f>
        <v/>
      </c>
      <c r="S47" s="131" t="str" cm="1">
        <f t="array" ref="S47">+IF(O47&lt;&gt;"",SUM(N(O$9:$O47&lt;&gt;"")),"")</f>
        <v/>
      </c>
      <c r="T47" s="131" cm="1">
        <f t="array" ref="T47">+IF(P47&lt;&gt;"",SUM(N($P$9:P47&lt;&gt;0)),"")</f>
        <v>9</v>
      </c>
      <c r="U47" s="131">
        <f>+IFERROR(MATCH(C47,'AWEC DR 9 (wDetail)'!$E$4:$E$922,0),"")</f>
        <v>128</v>
      </c>
      <c r="V47" s="111"/>
      <c r="W47" s="132" cm="1">
        <f t="array" ref="W47">+IF(ISNUMBER($U47),INDEX('AWEC DR 9 (wDetail)'!CI$4:CI$922,$U47),"")</f>
        <v>0</v>
      </c>
      <c r="X47" s="21"/>
      <c r="Y47" s="134" cm="1">
        <f t="array" ref="Y47">+IF(ISNUMBER($U47),INDEX('AWEC DR 9 (wDetail)'!CK$4:CK$922,$U47),"")</f>
        <v>0</v>
      </c>
      <c r="Z47" s="134" cm="1">
        <f t="array" ref="Z47">+IF(ISNUMBER($U47),INDEX('AWEC DR 9 (wDetail)'!CL$4:CL$922,$U47),"")</f>
        <v>0</v>
      </c>
      <c r="AA47" s="134" cm="1">
        <f t="array" ref="AA47">+IF(ISNUMBER($U47),INDEX('AWEC DR 9 (wDetail)'!CM$4:CM$922,$U47),"")</f>
        <v>219956.01</v>
      </c>
      <c r="AB47" s="134" cm="1">
        <f t="array" ref="AB47">+IF(ISNUMBER($U47),INDEX('AWEC DR 9 (wDetail)'!CN$4:CN$922,$U47),"")</f>
        <v>232852.45999999996</v>
      </c>
      <c r="AC47" s="134" cm="1">
        <f t="array" ref="AC47">+IF(ISNUMBER($U47),INDEX('AWEC DR 9 (wDetail)'!CO$4:CO$922,$U47),"")</f>
        <v>98894.07</v>
      </c>
      <c r="AD47" s="134" cm="1">
        <f t="array" ref="AD47">+IF(ISNUMBER($U47),INDEX('AWEC DR 9 (wDetail)'!CP$4:CP$922,$U47),"")</f>
        <v>22944.77</v>
      </c>
      <c r="AE47" s="134" cm="1">
        <f t="array" ref="AE47">+IF(ISNUMBER($U47),INDEX('AWEC DR 9 (wDetail)'!CQ$4:CQ$922,$U47),"")</f>
        <v>2146.17</v>
      </c>
      <c r="AF47" s="135"/>
      <c r="AG47" s="134" cm="1">
        <f t="array" ref="AG47:AH47">+LINEST(AA47:AD47,$AA$8:$AD$8)</f>
        <v>-72499.210999999981</v>
      </c>
      <c r="AH47" s="134">
        <v>146700816.86399993</v>
      </c>
      <c r="AI47" s="87"/>
      <c r="AJ47" s="134">
        <f t="shared" ref="AJ47:AK62" si="10">+$AH47+AJ$8*$AG47</f>
        <v>-37586.200000017881</v>
      </c>
      <c r="AK47" s="134">
        <f t="shared" si="10"/>
        <v>-110085.41100004315</v>
      </c>
      <c r="AL47" s="60"/>
      <c r="AM47" s="137" t="s">
        <v>2168</v>
      </c>
      <c r="AN47" s="60"/>
      <c r="AO47" s="134">
        <f>+AVERAGE(AA47:AD47)</f>
        <v>143661.82750000001</v>
      </c>
      <c r="AP47" s="134">
        <f>+AO47</f>
        <v>143661.82750000001</v>
      </c>
      <c r="AQ47" s="87"/>
      <c r="AR47" s="134">
        <f t="shared" ref="AR47:AR81" si="11">+AO47-G47</f>
        <v>56063.147500000006</v>
      </c>
      <c r="AS47" s="134">
        <f t="shared" ref="AS47:AS81" si="12">+AP47-J47</f>
        <v>53602.78750000002</v>
      </c>
      <c r="AU47" s="27"/>
      <c r="AX47" s="26"/>
      <c r="AY47" s="26"/>
      <c r="BC47" s="26"/>
      <c r="BD47" s="26"/>
      <c r="BE47" s="26"/>
      <c r="BH47" s="26"/>
    </row>
    <row r="48" spans="1:66" outlineLevel="1" x14ac:dyDescent="0.25">
      <c r="A48" s="34">
        <f>MAX($A$10:A47)+1</f>
        <v>39</v>
      </c>
      <c r="B48" s="22" t="s">
        <v>1932</v>
      </c>
      <c r="C48" s="22" t="s">
        <v>644</v>
      </c>
      <c r="D48" s="22" t="s">
        <v>645</v>
      </c>
      <c r="E48" s="63">
        <v>376.3</v>
      </c>
      <c r="F48" s="23">
        <v>260834.37784400009</v>
      </c>
      <c r="G48" s="23">
        <f t="shared" si="4"/>
        <v>260834.37784400009</v>
      </c>
      <c r="H48" s="62">
        <v>45657</v>
      </c>
      <c r="I48" s="20">
        <v>224689.91446899995</v>
      </c>
      <c r="J48" s="23">
        <f t="shared" si="9"/>
        <v>224689.91446899995</v>
      </c>
      <c r="K48" s="62">
        <v>46022</v>
      </c>
      <c r="M48"/>
      <c r="N48" s="131"/>
      <c r="O48" s="131" t="str">
        <f t="shared" si="6"/>
        <v/>
      </c>
      <c r="P48" s="131" t="s">
        <v>2160</v>
      </c>
      <c r="Q48" s="131" t="str">
        <f t="shared" si="7"/>
        <v/>
      </c>
      <c r="R48" s="131" t="str" cm="1">
        <f t="array" ref="R48">+IF(N48&lt;&gt;"",SUM(N(N$10:$N48&lt;&gt;"")),"")</f>
        <v/>
      </c>
      <c r="S48" s="131" t="str" cm="1">
        <f t="array" ref="S48">+IF(O48&lt;&gt;"",SUM(N(O$9:$O48&lt;&gt;"")),"")</f>
        <v/>
      </c>
      <c r="T48" s="131" cm="1">
        <f t="array" ref="T48">+IF(P48&lt;&gt;"",SUM(N($P$9:P48&lt;&gt;0)),"")</f>
        <v>10</v>
      </c>
      <c r="U48" s="131">
        <f>+IFERROR(MATCH(C48,'AWEC DR 9 (wDetail)'!$E$4:$E$922,0),"")</f>
        <v>146</v>
      </c>
      <c r="V48" s="111"/>
      <c r="W48" s="132" cm="1">
        <f t="array" ref="W48">+IF(ISNUMBER($U48),INDEX('AWEC DR 9 (wDetail)'!CI$4:CI$922,$U48),"")</f>
        <v>0</v>
      </c>
      <c r="X48" s="21"/>
      <c r="Y48" s="134" cm="1">
        <f t="array" ref="Y48">+IF(ISNUMBER($U48),INDEX('AWEC DR 9 (wDetail)'!CK$4:CK$922,$U48),"")</f>
        <v>0</v>
      </c>
      <c r="Z48" s="134" cm="1">
        <f t="array" ref="Z48">+IF(ISNUMBER($U48),INDEX('AWEC DR 9 (wDetail)'!CL$4:CL$922,$U48),"")</f>
        <v>0</v>
      </c>
      <c r="AA48" s="134" cm="1">
        <f t="array" ref="AA48">+IF(ISNUMBER($U48),INDEX('AWEC DR 9 (wDetail)'!CM$4:CM$922,$U48),"")</f>
        <v>20176.650000000001</v>
      </c>
      <c r="AB48" s="134" cm="1">
        <f t="array" ref="AB48">+IF(ISNUMBER($U48),INDEX('AWEC DR 9 (wDetail)'!CN$4:CN$922,$U48),"")</f>
        <v>314943.01</v>
      </c>
      <c r="AC48" s="134" cm="1">
        <f t="array" ref="AC48">+IF(ISNUMBER($U48),INDEX('AWEC DR 9 (wDetail)'!CO$4:CO$922,$U48),"")</f>
        <v>125230.95</v>
      </c>
      <c r="AD48" s="134" cm="1">
        <f t="array" ref="AD48">+IF(ISNUMBER($U48),INDEX('AWEC DR 9 (wDetail)'!CP$4:CP$922,$U48),"")</f>
        <v>32017.42</v>
      </c>
      <c r="AE48" s="134" cm="1">
        <f t="array" ref="AE48">+IF(ISNUMBER($U48),INDEX('AWEC DR 9 (wDetail)'!CQ$4:CQ$922,$U48),"")</f>
        <v>16156.189999999999</v>
      </c>
      <c r="AF48" s="135"/>
      <c r="AG48" s="134" cm="1">
        <f t="array" ref="AG48:AH48">+LINEST(AA48:AD48,$AA$8:$AD$8)</f>
        <v>-15418.975000000029</v>
      </c>
      <c r="AH48" s="134">
        <v>31292549.970000058</v>
      </c>
      <c r="AI48" s="87"/>
      <c r="AJ48" s="134">
        <f t="shared" si="10"/>
        <v>84544.570000000298</v>
      </c>
      <c r="AK48" s="134">
        <f t="shared" si="10"/>
        <v>69125.594999998808</v>
      </c>
      <c r="AL48" s="60"/>
      <c r="AM48" s="137" t="s">
        <v>2165</v>
      </c>
      <c r="AN48" s="60"/>
      <c r="AO48" s="134">
        <f>+AJ48</f>
        <v>84544.570000000298</v>
      </c>
      <c r="AP48" s="134">
        <f>+AK48</f>
        <v>69125.594999998808</v>
      </c>
      <c r="AQ48" s="87"/>
      <c r="AR48" s="134">
        <f t="shared" si="11"/>
        <v>-176289.80784399979</v>
      </c>
      <c r="AS48" s="134">
        <f t="shared" si="12"/>
        <v>-155564.31946900114</v>
      </c>
      <c r="AU48" s="27"/>
      <c r="AX48" s="26"/>
      <c r="AY48" s="26"/>
      <c r="BC48" s="26"/>
      <c r="BD48" s="26"/>
      <c r="BE48" s="26"/>
      <c r="BH48" s="26"/>
    </row>
    <row r="49" spans="1:60" outlineLevel="1" x14ac:dyDescent="0.25">
      <c r="A49" s="34">
        <f>MAX($A$10:A48)+1</f>
        <v>40</v>
      </c>
      <c r="B49" s="22" t="s">
        <v>1932</v>
      </c>
      <c r="C49" s="22" t="s">
        <v>646</v>
      </c>
      <c r="D49" s="22" t="s">
        <v>647</v>
      </c>
      <c r="E49" s="63">
        <v>380.3</v>
      </c>
      <c r="F49" s="23">
        <v>432802.92000000016</v>
      </c>
      <c r="G49" s="23">
        <f t="shared" si="4"/>
        <v>432802.92000000016</v>
      </c>
      <c r="H49" s="62">
        <v>45657</v>
      </c>
      <c r="I49" s="20">
        <v>444940.08000000013</v>
      </c>
      <c r="J49" s="23">
        <f t="shared" si="9"/>
        <v>444940.08000000013</v>
      </c>
      <c r="K49" s="62">
        <v>46022</v>
      </c>
      <c r="M49"/>
      <c r="N49" s="131"/>
      <c r="O49" s="131" t="str">
        <f t="shared" si="6"/>
        <v/>
      </c>
      <c r="P49" s="131" t="s">
        <v>2160</v>
      </c>
      <c r="Q49" s="131" t="str">
        <f t="shared" si="7"/>
        <v/>
      </c>
      <c r="R49" s="131" t="str" cm="1">
        <f t="array" ref="R49">+IF(N49&lt;&gt;"",SUM(N(N$10:$N49&lt;&gt;"")),"")</f>
        <v/>
      </c>
      <c r="S49" s="131" t="str" cm="1">
        <f t="array" ref="S49">+IF(O49&lt;&gt;"",SUM(N(O$9:$O49&lt;&gt;"")),"")</f>
        <v/>
      </c>
      <c r="T49" s="131" cm="1">
        <f t="array" ref="T49">+IF(P49&lt;&gt;"",SUM(N($P$9:P49&lt;&gt;0)),"")</f>
        <v>11</v>
      </c>
      <c r="U49" s="131">
        <f>+IFERROR(MATCH(C49,'AWEC DR 9 (wDetail)'!$E$4:$E$922,0),"")</f>
        <v>37</v>
      </c>
      <c r="V49" s="111"/>
      <c r="W49" s="132" cm="1">
        <f t="array" ref="W49">+IF(ISNUMBER($U49),INDEX('AWEC DR 9 (wDetail)'!CI$4:CI$922,$U49),"")</f>
        <v>1.8035427331810288</v>
      </c>
      <c r="X49" s="21"/>
      <c r="Y49" s="134" cm="1">
        <f t="array" ref="Y49">+IF(ISNUMBER($U49),INDEX('AWEC DR 9 (wDetail)'!CK$4:CK$922,$U49),"")</f>
        <v>1116685.6800000002</v>
      </c>
      <c r="Z49" s="134" cm="1">
        <f t="array" ref="Z49">+IF(ISNUMBER($U49),INDEX('AWEC DR 9 (wDetail)'!CL$4:CL$922,$U49),"")</f>
        <v>611816.55999999994</v>
      </c>
      <c r="AA49" s="134" cm="1">
        <f t="array" ref="AA49">+IF(ISNUMBER($U49),INDEX('AWEC DR 9 (wDetail)'!CM$4:CM$922,$U49),"")</f>
        <v>522255.48000000004</v>
      </c>
      <c r="AB49" s="134" cm="1">
        <f t="array" ref="AB49">+IF(ISNUMBER($U49),INDEX('AWEC DR 9 (wDetail)'!CN$4:CN$922,$U49),"")</f>
        <v>537558.59000000008</v>
      </c>
      <c r="AC49" s="134" cm="1">
        <f t="array" ref="AC49">+IF(ISNUMBER($U49),INDEX('AWEC DR 9 (wDetail)'!CO$4:CO$922,$U49),"")</f>
        <v>266524.19</v>
      </c>
      <c r="AD49" s="134" cm="1">
        <f t="array" ref="AD49">+IF(ISNUMBER($U49),INDEX('AWEC DR 9 (wDetail)'!CP$4:CP$922,$U49),"")</f>
        <v>170178.62</v>
      </c>
      <c r="AE49" s="134" cm="1">
        <f t="array" ref="AE49">+IF(ISNUMBER($U49),INDEX('AWEC DR 9 (wDetail)'!CQ$4:CQ$922,$U49),"")</f>
        <v>87139.93</v>
      </c>
      <c r="AF49" s="135"/>
      <c r="AG49" s="134" cm="1">
        <f t="array" ref="AG49:AH49">+LINEST(Y49:AD49,$Y$8:$AD$8)</f>
        <v>-164374.55142857149</v>
      </c>
      <c r="AH49" s="134">
        <v>332656284.34809536</v>
      </c>
      <c r="AI49" s="87"/>
      <c r="AJ49" s="134">
        <f t="shared" si="10"/>
        <v>-37807.743333339691</v>
      </c>
      <c r="AK49" s="134">
        <f t="shared" si="10"/>
        <v>-202182.29476189613</v>
      </c>
      <c r="AL49" s="60"/>
      <c r="AM49" s="137" t="s">
        <v>2169</v>
      </c>
      <c r="AN49" s="60"/>
      <c r="AO49" s="134">
        <f>+AVERAGE(Z49:AD49)</f>
        <v>421666.68799999997</v>
      </c>
      <c r="AP49" s="134">
        <f t="shared" ref="AP49:AP55" si="13">+AO49</f>
        <v>421666.68799999997</v>
      </c>
      <c r="AQ49" s="87"/>
      <c r="AR49" s="134">
        <f t="shared" si="11"/>
        <v>-11136.232000000193</v>
      </c>
      <c r="AS49" s="134">
        <f t="shared" si="12"/>
        <v>-23273.392000000167</v>
      </c>
      <c r="AU49" s="27"/>
      <c r="AX49" s="26"/>
      <c r="AY49" s="26"/>
      <c r="AZ49" s="26"/>
      <c r="BC49" s="26"/>
      <c r="BD49" s="26"/>
      <c r="BE49" s="26"/>
      <c r="BH49" s="26"/>
    </row>
    <row r="50" spans="1:60" outlineLevel="1" x14ac:dyDescent="0.25">
      <c r="A50" s="34">
        <f>MAX($A$10:A49)+1</f>
        <v>41</v>
      </c>
      <c r="B50" s="22" t="s">
        <v>1932</v>
      </c>
      <c r="C50" s="22" t="s">
        <v>648</v>
      </c>
      <c r="D50" s="22" t="s">
        <v>649</v>
      </c>
      <c r="E50" s="63">
        <v>380.3</v>
      </c>
      <c r="F50" s="23">
        <v>230492.44047400006</v>
      </c>
      <c r="G50" s="23">
        <f t="shared" si="4"/>
        <v>230492.44047400006</v>
      </c>
      <c r="H50" s="62">
        <v>45657</v>
      </c>
      <c r="I50" s="20">
        <v>178839.24196299998</v>
      </c>
      <c r="J50" s="23">
        <f t="shared" si="9"/>
        <v>178839.24196299998</v>
      </c>
      <c r="K50" s="62">
        <v>46022</v>
      </c>
      <c r="M50"/>
      <c r="N50" s="131"/>
      <c r="O50" s="131" t="str">
        <f t="shared" si="6"/>
        <v/>
      </c>
      <c r="P50" s="131" t="s">
        <v>2160</v>
      </c>
      <c r="Q50" s="131" t="str">
        <f t="shared" si="7"/>
        <v/>
      </c>
      <c r="R50" s="131" t="str" cm="1">
        <f t="array" ref="R50">+IF(N50&lt;&gt;"",SUM(N(N$10:$N50&lt;&gt;"")),"")</f>
        <v/>
      </c>
      <c r="S50" s="131" t="str" cm="1">
        <f t="array" ref="S50">+IF(O50&lt;&gt;"",SUM(N(O$9:$O50&lt;&gt;"")),"")</f>
        <v/>
      </c>
      <c r="T50" s="131" cm="1">
        <f t="array" ref="T50">+IF(P50&lt;&gt;"",SUM(N($P$9:P50&lt;&gt;0)),"")</f>
        <v>12</v>
      </c>
      <c r="U50" s="131">
        <f>+IFERROR(MATCH(C50,'AWEC DR 9 (wDetail)'!$E$4:$E$922,0),"")</f>
        <v>104</v>
      </c>
      <c r="V50" s="111"/>
      <c r="W50" s="132" cm="1">
        <f t="array" ref="W50">+IF(ISNUMBER($U50),INDEX('AWEC DR 9 (wDetail)'!CI$4:CI$922,$U50),"")</f>
        <v>0</v>
      </c>
      <c r="X50" s="21"/>
      <c r="Y50" s="134" cm="1">
        <f t="array" ref="Y50">+IF(ISNUMBER($U50),INDEX('AWEC DR 9 (wDetail)'!CK$4:CK$922,$U50),"")</f>
        <v>0</v>
      </c>
      <c r="Z50" s="134" cm="1">
        <f t="array" ref="Z50">+IF(ISNUMBER($U50),INDEX('AWEC DR 9 (wDetail)'!CL$4:CL$922,$U50),"")</f>
        <v>0</v>
      </c>
      <c r="AA50" s="134" cm="1">
        <f t="array" ref="AA50">+IF(ISNUMBER($U50),INDEX('AWEC DR 9 (wDetail)'!CM$4:CM$922,$U50),"")</f>
        <v>215237.72000000003</v>
      </c>
      <c r="AB50" s="134" cm="1">
        <f t="array" ref="AB50">+IF(ISNUMBER($U50),INDEX('AWEC DR 9 (wDetail)'!CN$4:CN$922,$U50),"")</f>
        <v>229086.96000000002</v>
      </c>
      <c r="AC50" s="134" cm="1">
        <f t="array" ref="AC50">+IF(ISNUMBER($U50),INDEX('AWEC DR 9 (wDetail)'!CO$4:CO$922,$U50),"")</f>
        <v>122801.90000000002</v>
      </c>
      <c r="AD50" s="134" cm="1">
        <f t="array" ref="AD50">+IF(ISNUMBER($U50),INDEX('AWEC DR 9 (wDetail)'!CP$4:CP$922,$U50),"")</f>
        <v>170965.77000000002</v>
      </c>
      <c r="AE50" s="134" cm="1">
        <f t="array" ref="AE50">+IF(ISNUMBER($U50),INDEX('AWEC DR 9 (wDetail)'!CQ$4:CQ$922,$U50),"")</f>
        <v>35873.089999999997</v>
      </c>
      <c r="AF50" s="135"/>
      <c r="AG50" s="134" cm="1">
        <f t="array" ref="AG50:AH50">+LINEST(AA50:AD50,$AA$8:$AD$8)</f>
        <v>-23910.091000000004</v>
      </c>
      <c r="AH50" s="134">
        <v>48518772.044000007</v>
      </c>
      <c r="AI50" s="87"/>
      <c r="AJ50" s="134">
        <f t="shared" si="10"/>
        <v>124747.8599999994</v>
      </c>
      <c r="AK50" s="134">
        <f t="shared" si="10"/>
        <v>100837.76900000125</v>
      </c>
      <c r="AL50" s="60"/>
      <c r="AM50" s="137" t="s">
        <v>2168</v>
      </c>
      <c r="AN50" s="60"/>
      <c r="AO50" s="134">
        <f>+AVERAGE(AA50:AD50)</f>
        <v>184523.08750000002</v>
      </c>
      <c r="AP50" s="134">
        <f t="shared" si="13"/>
        <v>184523.08750000002</v>
      </c>
      <c r="AQ50" s="87"/>
      <c r="AR50" s="134">
        <f t="shared" si="11"/>
        <v>-45969.352974000038</v>
      </c>
      <c r="AS50" s="134">
        <f t="shared" si="12"/>
        <v>5683.8455370000447</v>
      </c>
      <c r="AU50" s="27"/>
      <c r="AX50" s="26"/>
      <c r="AY50" s="26"/>
      <c r="BC50" s="26"/>
      <c r="BD50" s="26"/>
      <c r="BE50" s="26"/>
      <c r="BH50" s="26"/>
    </row>
    <row r="51" spans="1:60" outlineLevel="1" x14ac:dyDescent="0.25">
      <c r="A51" s="34">
        <f>MAX($A$10:A50)+1</f>
        <v>42</v>
      </c>
      <c r="B51" s="22" t="s">
        <v>1932</v>
      </c>
      <c r="C51" s="22" t="s">
        <v>650</v>
      </c>
      <c r="D51" s="22" t="s">
        <v>651</v>
      </c>
      <c r="E51" s="63">
        <v>376.3</v>
      </c>
      <c r="F51" s="23">
        <v>14539.2</v>
      </c>
      <c r="G51" s="23">
        <f t="shared" si="4"/>
        <v>14539.2</v>
      </c>
      <c r="H51" s="62">
        <v>45657</v>
      </c>
      <c r="I51" s="20">
        <v>14511.600000000002</v>
      </c>
      <c r="J51" s="23">
        <f t="shared" si="9"/>
        <v>14511.600000000002</v>
      </c>
      <c r="K51" s="62">
        <v>46022</v>
      </c>
      <c r="M51"/>
      <c r="N51" s="131"/>
      <c r="O51" s="131" t="str">
        <f t="shared" si="6"/>
        <v/>
      </c>
      <c r="P51" s="131" t="s">
        <v>2160</v>
      </c>
      <c r="Q51" s="131" t="str">
        <f t="shared" si="7"/>
        <v/>
      </c>
      <c r="R51" s="131" t="str" cm="1">
        <f t="array" ref="R51">+IF(N51&lt;&gt;"",SUM(N(N$10:$N51&lt;&gt;"")),"")</f>
        <v/>
      </c>
      <c r="S51" s="131" t="str" cm="1">
        <f t="array" ref="S51">+IF(O51&lt;&gt;"",SUM(N(O$9:$O51&lt;&gt;"")),"")</f>
        <v/>
      </c>
      <c r="T51" s="131" cm="1">
        <f t="array" ref="T51">+IF(P51&lt;&gt;"",SUM(N($P$9:P51&lt;&gt;0)),"")</f>
        <v>13</v>
      </c>
      <c r="U51" s="131">
        <f>+IFERROR(MATCH(C51,'AWEC DR 9 (wDetail)'!$E$4:$E$922,0),"")</f>
        <v>561</v>
      </c>
      <c r="V51" s="111"/>
      <c r="W51" s="132" cm="1">
        <f t="array" ref="W51">+IF(ISNUMBER($U51),INDEX('AWEC DR 9 (wDetail)'!CI$4:CI$922,$U51),"")</f>
        <v>0</v>
      </c>
      <c r="X51" s="21"/>
      <c r="Y51" s="134" cm="1">
        <f t="array" ref="Y51">+IF(ISNUMBER($U51),INDEX('AWEC DR 9 (wDetail)'!CK$4:CK$922,$U51),"")</f>
        <v>0</v>
      </c>
      <c r="Z51" s="134" cm="1">
        <f t="array" ref="Z51">+IF(ISNUMBER($U51),INDEX('AWEC DR 9 (wDetail)'!CL$4:CL$922,$U51),"")</f>
        <v>0</v>
      </c>
      <c r="AA51" s="134" cm="1">
        <f t="array" ref="AA51">+IF(ISNUMBER($U51),INDEX('AWEC DR 9 (wDetail)'!CM$4:CM$922,$U51),"")</f>
        <v>5375.16</v>
      </c>
      <c r="AB51" s="134" cm="1">
        <f t="array" ref="AB51">+IF(ISNUMBER($U51),INDEX('AWEC DR 9 (wDetail)'!CN$4:CN$922,$U51),"")</f>
        <v>12465.46</v>
      </c>
      <c r="AC51" s="134" cm="1">
        <f t="array" ref="AC51">+IF(ISNUMBER($U51),INDEX('AWEC DR 9 (wDetail)'!CO$4:CO$922,$U51),"")</f>
        <v>1251.96</v>
      </c>
      <c r="AD51" s="134" cm="1">
        <f t="array" ref="AD51">+IF(ISNUMBER($U51),INDEX('AWEC DR 9 (wDetail)'!CP$4:CP$922,$U51),"")</f>
        <v>-190.82999999999987</v>
      </c>
      <c r="AE51" s="134" cm="1">
        <f t="array" ref="AE51">+IF(ISNUMBER($U51),INDEX('AWEC DR 9 (wDetail)'!CQ$4:CQ$922,$U51),"")</f>
        <v>-11.73</v>
      </c>
      <c r="AF51" s="135"/>
      <c r="AG51" s="134" cm="1">
        <f t="array" ref="AG51:AH51">+LINEST(AA51:AD51,$AA$8:$AD$8)</f>
        <v>-2791.146999999999</v>
      </c>
      <c r="AH51" s="134">
        <v>5647029.0979999984</v>
      </c>
      <c r="AI51" s="87"/>
      <c r="AJ51" s="134">
        <f t="shared" si="10"/>
        <v>-2252.429999999702</v>
      </c>
      <c r="AK51" s="134">
        <f t="shared" si="10"/>
        <v>-5043.5769999995828</v>
      </c>
      <c r="AL51" s="60"/>
      <c r="AM51" s="137" t="s">
        <v>2168</v>
      </c>
      <c r="AN51" s="60"/>
      <c r="AO51" s="134">
        <f>+AVERAGE(AA51:AD51)</f>
        <v>4725.4375</v>
      </c>
      <c r="AP51" s="134">
        <f t="shared" si="13"/>
        <v>4725.4375</v>
      </c>
      <c r="AQ51" s="87"/>
      <c r="AR51" s="134">
        <f t="shared" si="11"/>
        <v>-9813.7625000000007</v>
      </c>
      <c r="AS51" s="134">
        <f t="shared" si="12"/>
        <v>-9786.1625000000022</v>
      </c>
      <c r="AU51" s="27"/>
      <c r="AX51" s="26"/>
      <c r="AY51" s="26"/>
      <c r="BC51" s="26"/>
      <c r="BD51" s="26"/>
      <c r="BE51" s="26"/>
      <c r="BH51" s="26"/>
    </row>
    <row r="52" spans="1:60" outlineLevel="1" x14ac:dyDescent="0.25">
      <c r="A52" s="34">
        <f>MAX($A$10:A51)+1</f>
        <v>43</v>
      </c>
      <c r="B52" s="22" t="s">
        <v>1932</v>
      </c>
      <c r="C52" s="22" t="s">
        <v>652</v>
      </c>
      <c r="D52" s="22" t="s">
        <v>653</v>
      </c>
      <c r="E52" s="63">
        <v>376.3</v>
      </c>
      <c r="F52" s="23">
        <v>19699.351382000001</v>
      </c>
      <c r="G52" s="23">
        <f t="shared" si="4"/>
        <v>19699.351382000001</v>
      </c>
      <c r="H52" s="62">
        <v>45657</v>
      </c>
      <c r="I52" s="20">
        <v>18350.622632999999</v>
      </c>
      <c r="J52" s="23">
        <f t="shared" si="9"/>
        <v>18350.622632999999</v>
      </c>
      <c r="K52" s="62">
        <v>46022</v>
      </c>
      <c r="M52"/>
      <c r="N52" s="131"/>
      <c r="O52" s="131" t="str">
        <f t="shared" si="6"/>
        <v/>
      </c>
      <c r="P52" s="131" t="s">
        <v>2160</v>
      </c>
      <c r="Q52" s="131" t="str">
        <f t="shared" si="7"/>
        <v/>
      </c>
      <c r="R52" s="131" t="str" cm="1">
        <f t="array" ref="R52">+IF(N52&lt;&gt;"",SUM(N(N$10:$N52&lt;&gt;"")),"")</f>
        <v/>
      </c>
      <c r="S52" s="131" t="str" cm="1">
        <f t="array" ref="S52">+IF(O52&lt;&gt;"",SUM(N(O$9:$O52&lt;&gt;"")),"")</f>
        <v/>
      </c>
      <c r="T52" s="131" cm="1">
        <f t="array" ref="T52">+IF(P52&lt;&gt;"",SUM(N($P$9:P52&lt;&gt;0)),"")</f>
        <v>14</v>
      </c>
      <c r="U52" s="131">
        <f>+IFERROR(MATCH(C52,'AWEC DR 9 (wDetail)'!$E$4:$E$922,0),"")</f>
        <v>523</v>
      </c>
      <c r="V52" s="111"/>
      <c r="W52" s="132" cm="1">
        <f t="array" ref="W52">+IF(ISNUMBER($U52),INDEX('AWEC DR 9 (wDetail)'!CI$4:CI$922,$U52),"")</f>
        <v>0</v>
      </c>
      <c r="X52" s="21"/>
      <c r="Y52" s="134" cm="1">
        <f t="array" ref="Y52">+IF(ISNUMBER($U52),INDEX('AWEC DR 9 (wDetail)'!CK$4:CK$922,$U52),"")</f>
        <v>0</v>
      </c>
      <c r="Z52" s="134" cm="1">
        <f t="array" ref="Z52">+IF(ISNUMBER($U52),INDEX('AWEC DR 9 (wDetail)'!CL$4:CL$922,$U52),"")</f>
        <v>0</v>
      </c>
      <c r="AA52" s="134" cm="1">
        <f t="array" ref="AA52">+IF(ISNUMBER($U52),INDEX('AWEC DR 9 (wDetail)'!CM$4:CM$922,$U52),"")</f>
        <v>0</v>
      </c>
      <c r="AB52" s="134" cm="1">
        <f t="array" ref="AB52">+IF(ISNUMBER($U52),INDEX('AWEC DR 9 (wDetail)'!CN$4:CN$922,$U52),"")</f>
        <v>0</v>
      </c>
      <c r="AC52" s="134" cm="1">
        <f t="array" ref="AC52">+IF(ISNUMBER($U52),INDEX('AWEC DR 9 (wDetail)'!CO$4:CO$922,$U52),"")</f>
        <v>16292.96</v>
      </c>
      <c r="AD52" s="134" cm="1">
        <f t="array" ref="AD52">+IF(ISNUMBER($U52),INDEX('AWEC DR 9 (wDetail)'!CP$4:CP$922,$U52),"")</f>
        <v>10953.989999999998</v>
      </c>
      <c r="AE52" s="134" cm="1">
        <f t="array" ref="AE52">+IF(ISNUMBER($U52),INDEX('AWEC DR 9 (wDetail)'!CQ$4:CQ$922,$U52),"")</f>
        <v>358.65</v>
      </c>
      <c r="AF52" s="135"/>
      <c r="AG52" s="134" cm="1">
        <f t="array" ref="AG52:AH52">+LINEST(AC52:AD52,$AC$8:$AD$8)</f>
        <v>-5338.9700000000012</v>
      </c>
      <c r="AH52" s="134">
        <v>10811690.300000003</v>
      </c>
      <c r="AI52" s="87"/>
      <c r="AJ52" s="134">
        <f t="shared" si="10"/>
        <v>5615.019999999553</v>
      </c>
      <c r="AK52" s="134">
        <f t="shared" si="10"/>
        <v>276.05000000074506</v>
      </c>
      <c r="AL52" s="60"/>
      <c r="AM52" s="137" t="s">
        <v>2166</v>
      </c>
      <c r="AN52" s="60"/>
      <c r="AO52" s="134">
        <f>+AVERAGE(AC52:AD52)</f>
        <v>13623.474999999999</v>
      </c>
      <c r="AP52" s="134">
        <f t="shared" si="13"/>
        <v>13623.474999999999</v>
      </c>
      <c r="AQ52" s="87"/>
      <c r="AR52" s="134">
        <f t="shared" si="11"/>
        <v>-6075.8763820000022</v>
      </c>
      <c r="AS52" s="134">
        <f t="shared" si="12"/>
        <v>-4727.1476330000005</v>
      </c>
      <c r="AU52" s="27"/>
      <c r="AX52" s="26"/>
      <c r="AY52" s="26"/>
      <c r="BC52" s="26"/>
      <c r="BD52" s="26"/>
      <c r="BE52" s="26"/>
      <c r="BH52" s="26"/>
    </row>
    <row r="53" spans="1:60" outlineLevel="1" x14ac:dyDescent="0.25">
      <c r="A53" s="34">
        <f>MAX($A$10:A52)+1</f>
        <v>44</v>
      </c>
      <c r="B53" s="22" t="s">
        <v>1932</v>
      </c>
      <c r="C53" s="22" t="s">
        <v>654</v>
      </c>
      <c r="D53" s="22" t="s">
        <v>655</v>
      </c>
      <c r="E53" s="63">
        <v>380.3</v>
      </c>
      <c r="F53" s="23">
        <v>54194.889999999992</v>
      </c>
      <c r="G53" s="23">
        <f t="shared" si="4"/>
        <v>54194.889999999992</v>
      </c>
      <c r="H53" s="62">
        <v>45657</v>
      </c>
      <c r="I53" s="20">
        <v>58743</v>
      </c>
      <c r="J53" s="23">
        <f t="shared" si="9"/>
        <v>58743</v>
      </c>
      <c r="K53" s="62">
        <v>46022</v>
      </c>
      <c r="M53"/>
      <c r="N53" s="131"/>
      <c r="O53" s="131" t="str">
        <f t="shared" si="6"/>
        <v/>
      </c>
      <c r="P53" s="131" t="s">
        <v>2160</v>
      </c>
      <c r="Q53" s="131" t="str">
        <f t="shared" si="7"/>
        <v/>
      </c>
      <c r="R53" s="131" t="str" cm="1">
        <f t="array" ref="R53">+IF(N53&lt;&gt;"",SUM(N(N$10:$N53&lt;&gt;"")),"")</f>
        <v/>
      </c>
      <c r="S53" s="131" t="str" cm="1">
        <f t="array" ref="S53">+IF(O53&lt;&gt;"",SUM(N(O$9:$O53&lt;&gt;"")),"")</f>
        <v/>
      </c>
      <c r="T53" s="131" cm="1">
        <f t="array" ref="T53">+IF(P53&lt;&gt;"",SUM(N($P$9:P53&lt;&gt;0)),"")</f>
        <v>15</v>
      </c>
      <c r="U53" s="131">
        <f>+IFERROR(MATCH(C53,'AWEC DR 9 (wDetail)'!$E$4:$E$922,0),"")</f>
        <v>118</v>
      </c>
      <c r="V53" s="111"/>
      <c r="W53" s="132" cm="1">
        <f t="array" ref="W53">+IF(ISNUMBER($U53),INDEX('AWEC DR 9 (wDetail)'!CI$4:CI$922,$U53),"")</f>
        <v>2.3322547603342056</v>
      </c>
      <c r="X53" s="21"/>
      <c r="Y53" s="134" cm="1">
        <f t="array" ref="Y53">+IF(ISNUMBER($U53),INDEX('AWEC DR 9 (wDetail)'!CK$4:CK$922,$U53),"")</f>
        <v>127452.07999999999</v>
      </c>
      <c r="Z53" s="134" cm="1">
        <f t="array" ref="Z53">+IF(ISNUMBER($U53),INDEX('AWEC DR 9 (wDetail)'!CL$4:CL$922,$U53),"")</f>
        <v>123377.34000000001</v>
      </c>
      <c r="AA53" s="134" cm="1">
        <f t="array" ref="AA53">+IF(ISNUMBER($U53),INDEX('AWEC DR 9 (wDetail)'!CM$4:CM$922,$U53),"")</f>
        <v>93007.72</v>
      </c>
      <c r="AB53" s="134" cm="1">
        <f t="array" ref="AB53">+IF(ISNUMBER($U53),INDEX('AWEC DR 9 (wDetail)'!CN$4:CN$922,$U53),"")</f>
        <v>142136.35999999999</v>
      </c>
      <c r="AC53" s="134" cm="1">
        <f t="array" ref="AC53">+IF(ISNUMBER($U53),INDEX('AWEC DR 9 (wDetail)'!CO$4:CO$922,$U53),"")</f>
        <v>64914.400000000001</v>
      </c>
      <c r="AD53" s="134" cm="1">
        <f t="array" ref="AD53">+IF(ISNUMBER($U53),INDEX('AWEC DR 9 (wDetail)'!CP$4:CP$922,$U53),"")</f>
        <v>87636.319999999992</v>
      </c>
      <c r="AE53" s="134" cm="1">
        <f t="array" ref="AE53">+IF(ISNUMBER($U53),INDEX('AWEC DR 9 (wDetail)'!CQ$4:CQ$922,$U53),"")</f>
        <v>4727.2300000000014</v>
      </c>
      <c r="AF53" s="135"/>
      <c r="AG53" s="134" cm="1">
        <f t="array" ref="AG53:AH53">+LINEST(Y53:AD53,$Y$8:$AD$8)</f>
        <v>-9295.3994285714289</v>
      </c>
      <c r="AH53" s="134">
        <v>18887775.248761903</v>
      </c>
      <c r="AI53" s="87"/>
      <c r="AJ53" s="134">
        <f t="shared" si="10"/>
        <v>73886.805333331227</v>
      </c>
      <c r="AK53" s="134">
        <f t="shared" si="10"/>
        <v>64591.405904758722</v>
      </c>
      <c r="AL53" s="60"/>
      <c r="AM53" s="137" t="s">
        <v>2163</v>
      </c>
      <c r="AN53" s="60"/>
      <c r="AO53" s="134">
        <f>+AVERAGE(Y53:AD53)</f>
        <v>106420.70333333332</v>
      </c>
      <c r="AP53" s="134">
        <f t="shared" si="13"/>
        <v>106420.70333333332</v>
      </c>
      <c r="AQ53" s="87"/>
      <c r="AR53" s="134">
        <f t="shared" si="11"/>
        <v>52225.813333333332</v>
      </c>
      <c r="AS53" s="134">
        <f t="shared" si="12"/>
        <v>47677.703333333324</v>
      </c>
      <c r="AU53" s="27"/>
      <c r="AX53" s="26"/>
      <c r="AY53" s="26"/>
      <c r="BC53" s="26"/>
      <c r="BD53" s="26"/>
      <c r="BE53" s="26"/>
      <c r="BH53" s="26"/>
    </row>
    <row r="54" spans="1:60" outlineLevel="1" x14ac:dyDescent="0.25">
      <c r="A54" s="34">
        <f>MAX($A$10:A53)+1</f>
        <v>45</v>
      </c>
      <c r="B54" s="22" t="s">
        <v>1932</v>
      </c>
      <c r="C54" s="22" t="s">
        <v>656</v>
      </c>
      <c r="D54" s="22" t="s">
        <v>657</v>
      </c>
      <c r="E54" s="63">
        <v>380.3</v>
      </c>
      <c r="F54" s="23">
        <v>64673.637801999997</v>
      </c>
      <c r="G54" s="23">
        <f t="shared" si="4"/>
        <v>64673.637801999997</v>
      </c>
      <c r="H54" s="62">
        <v>45657</v>
      </c>
      <c r="I54" s="20">
        <v>52841.280960999982</v>
      </c>
      <c r="J54" s="23">
        <f t="shared" si="9"/>
        <v>52841.280960999982</v>
      </c>
      <c r="K54" s="62">
        <v>46022</v>
      </c>
      <c r="M54"/>
      <c r="N54" s="131"/>
      <c r="O54" s="131" t="str">
        <f t="shared" si="6"/>
        <v/>
      </c>
      <c r="P54" s="131" t="s">
        <v>2160</v>
      </c>
      <c r="Q54" s="131" t="str">
        <f t="shared" si="7"/>
        <v/>
      </c>
      <c r="R54" s="131" t="str" cm="1">
        <f t="array" ref="R54">+IF(N54&lt;&gt;"",SUM(N(N$10:$N54&lt;&gt;"")),"")</f>
        <v/>
      </c>
      <c r="S54" s="131" t="str" cm="1">
        <f t="array" ref="S54">+IF(O54&lt;&gt;"",SUM(N(O$9:$O54&lt;&gt;"")),"")</f>
        <v/>
      </c>
      <c r="T54" s="131" cm="1">
        <f t="array" ref="T54">+IF(P54&lt;&gt;"",SUM(N($P$9:P54&lt;&gt;0)),"")</f>
        <v>16</v>
      </c>
      <c r="U54" s="131">
        <f>+IFERROR(MATCH(C54,'AWEC DR 9 (wDetail)'!$E$4:$E$922,0),"")</f>
        <v>598</v>
      </c>
      <c r="V54" s="111"/>
      <c r="W54" s="132" cm="1">
        <f t="array" ref="W54">+IF(ISNUMBER($U54),INDEX('AWEC DR 9 (wDetail)'!CI$4:CI$922,$U54),"")</f>
        <v>0</v>
      </c>
      <c r="X54" s="21"/>
      <c r="Y54" s="134" cm="1">
        <f t="array" ref="Y54">+IF(ISNUMBER($U54),INDEX('AWEC DR 9 (wDetail)'!CK$4:CK$922,$U54),"")</f>
        <v>0</v>
      </c>
      <c r="Z54" s="134" cm="1">
        <f t="array" ref="Z54">+IF(ISNUMBER($U54),INDEX('AWEC DR 9 (wDetail)'!CL$4:CL$922,$U54),"")</f>
        <v>0</v>
      </c>
      <c r="AA54" s="134" cm="1">
        <f t="array" ref="AA54">+IF(ISNUMBER($U54),INDEX('AWEC DR 9 (wDetail)'!CM$4:CM$922,$U54),"")</f>
        <v>0</v>
      </c>
      <c r="AB54" s="134" cm="1">
        <f t="array" ref="AB54">+IF(ISNUMBER($U54),INDEX('AWEC DR 9 (wDetail)'!CN$4:CN$922,$U54),"")</f>
        <v>0</v>
      </c>
      <c r="AC54" s="134" cm="1">
        <f t="array" ref="AC54">+IF(ISNUMBER($U54),INDEX('AWEC DR 9 (wDetail)'!CO$4:CO$922,$U54),"")</f>
        <v>1645.49</v>
      </c>
      <c r="AD54" s="134" cm="1">
        <f t="array" ref="AD54">+IF(ISNUMBER($U54),INDEX('AWEC DR 9 (wDetail)'!CP$4:CP$922,$U54),"")</f>
        <v>374.74</v>
      </c>
      <c r="AE54" s="134" cm="1">
        <f t="array" ref="AE54">+IF(ISNUMBER($U54),INDEX('AWEC DR 9 (wDetail)'!CQ$4:CQ$922,$U54),"")</f>
        <v>11093.899999999998</v>
      </c>
      <c r="AF54" s="135"/>
      <c r="AG54" s="134" cm="1">
        <f t="array" ref="AG54:AH54">+LINEST(AC54:AD54,$AC$8:$AD$8)</f>
        <v>-1270.75</v>
      </c>
      <c r="AH54" s="134">
        <v>2571101.9900000002</v>
      </c>
      <c r="AI54" s="87"/>
      <c r="AJ54" s="134">
        <f t="shared" si="10"/>
        <v>-896.00999999977648</v>
      </c>
      <c r="AK54" s="134">
        <f t="shared" si="10"/>
        <v>-2166.7599999997765</v>
      </c>
      <c r="AL54" s="60"/>
      <c r="AM54" s="137" t="s">
        <v>2166</v>
      </c>
      <c r="AN54" s="60"/>
      <c r="AO54" s="134">
        <f>+AVERAGE(AC54:AD54)</f>
        <v>1010.115</v>
      </c>
      <c r="AP54" s="134">
        <f t="shared" si="13"/>
        <v>1010.115</v>
      </c>
      <c r="AQ54" s="87"/>
      <c r="AR54" s="134">
        <f t="shared" si="11"/>
        <v>-63663.522802</v>
      </c>
      <c r="AS54" s="134">
        <f t="shared" si="12"/>
        <v>-51831.165960999984</v>
      </c>
      <c r="AU54" s="27"/>
      <c r="AX54" s="26"/>
      <c r="AY54" s="26"/>
      <c r="BC54" s="26"/>
      <c r="BD54" s="26"/>
      <c r="BE54" s="26"/>
      <c r="BH54" s="26"/>
    </row>
    <row r="55" spans="1:60" outlineLevel="1" x14ac:dyDescent="0.25">
      <c r="A55" s="34">
        <f>MAX($A$10:A54)+1</f>
        <v>46</v>
      </c>
      <c r="B55" s="22" t="s">
        <v>1932</v>
      </c>
      <c r="C55" s="22" t="s">
        <v>658</v>
      </c>
      <c r="D55" s="22" t="s">
        <v>659</v>
      </c>
      <c r="E55" s="63">
        <v>376.3</v>
      </c>
      <c r="F55" s="23">
        <v>102137.88000000002</v>
      </c>
      <c r="G55" s="23">
        <f t="shared" si="4"/>
        <v>102137.88000000002</v>
      </c>
      <c r="H55" s="62">
        <v>45657</v>
      </c>
      <c r="I55" s="20">
        <v>104991.36</v>
      </c>
      <c r="J55" s="23">
        <f t="shared" si="9"/>
        <v>104991.36</v>
      </c>
      <c r="K55" s="62">
        <v>46022</v>
      </c>
      <c r="M55"/>
      <c r="N55" s="131"/>
      <c r="O55" s="131" t="str">
        <f t="shared" si="6"/>
        <v/>
      </c>
      <c r="P55" s="131" t="s">
        <v>2160</v>
      </c>
      <c r="Q55" s="131" t="str">
        <f t="shared" si="7"/>
        <v/>
      </c>
      <c r="R55" s="131" t="str" cm="1">
        <f t="array" ref="R55">+IF(N55&lt;&gt;"",SUM(N(N$10:$N55&lt;&gt;"")),"")</f>
        <v/>
      </c>
      <c r="S55" s="131" t="str" cm="1">
        <f t="array" ref="S55">+IF(O55&lt;&gt;"",SUM(N(O$9:$O55&lt;&gt;"")),"")</f>
        <v/>
      </c>
      <c r="T55" s="131" cm="1">
        <f t="array" ref="T55">+IF(P55&lt;&gt;"",SUM(N($P$9:P55&lt;&gt;0)),"")</f>
        <v>17</v>
      </c>
      <c r="U55" s="131">
        <f>+IFERROR(MATCH(C55,'AWEC DR 9 (wDetail)'!$E$4:$E$922,0),"")</f>
        <v>87</v>
      </c>
      <c r="V55" s="111"/>
      <c r="W55" s="132" cm="1">
        <f t="array" ref="W55">+IF(ISNUMBER($U55),INDEX('AWEC DR 9 (wDetail)'!CI$4:CI$922,$U55),"")</f>
        <v>2.5073094771078508</v>
      </c>
      <c r="X55" s="21"/>
      <c r="Y55" s="134" cm="1">
        <f t="array" ref="Y55">+IF(ISNUMBER($U55),INDEX('AWEC DR 9 (wDetail)'!CK$4:CK$922,$U55),"")</f>
        <v>0</v>
      </c>
      <c r="Z55" s="134" cm="1">
        <f t="array" ref="Z55">+IF(ISNUMBER($U55),INDEX('AWEC DR 9 (wDetail)'!CL$4:CL$922,$U55),"")</f>
        <v>-1188</v>
      </c>
      <c r="AA55" s="134" cm="1">
        <f t="array" ref="AA55">+IF(ISNUMBER($U55),INDEX('AWEC DR 9 (wDetail)'!CM$4:CM$922,$U55),"")</f>
        <v>268180.82</v>
      </c>
      <c r="AB55" s="134" cm="1">
        <f t="array" ref="AB55">+IF(ISNUMBER($U55),INDEX('AWEC DR 9 (wDetail)'!CN$4:CN$922,$U55),"")</f>
        <v>387194.16</v>
      </c>
      <c r="AC55" s="134" cm="1">
        <f t="array" ref="AC55">+IF(ISNUMBER($U55),INDEX('AWEC DR 9 (wDetail)'!CO$4:CO$922,$U55),"")</f>
        <v>200024.8</v>
      </c>
      <c r="AD55" s="134" cm="1">
        <f t="array" ref="AD55">+IF(ISNUMBER($U55),INDEX('AWEC DR 9 (wDetail)'!CP$4:CP$922,$U55),"")</f>
        <v>133803.15</v>
      </c>
      <c r="AE55" s="134" cm="1">
        <f t="array" ref="AE55">+IF(ISNUMBER($U55),INDEX('AWEC DR 9 (wDetail)'!CQ$4:CQ$922,$U55),"")</f>
        <v>-1326.46</v>
      </c>
      <c r="AF55" s="135"/>
      <c r="AG55" s="134" cm="1">
        <f t="array" ref="AG55:AH55">+LINEST(AA55:AD55,$AA$8:$AD$8)</f>
        <v>-59030.237000000008</v>
      </c>
      <c r="AH55" s="134">
        <v>119576924.82800002</v>
      </c>
      <c r="AI55" s="87"/>
      <c r="AJ55" s="134">
        <f t="shared" si="10"/>
        <v>99725.140000000596</v>
      </c>
      <c r="AK55" s="134">
        <f t="shared" si="10"/>
        <v>40694.90300001204</v>
      </c>
      <c r="AL55" s="60"/>
      <c r="AM55" s="137" t="s">
        <v>2168</v>
      </c>
      <c r="AN55" s="60"/>
      <c r="AO55" s="134">
        <f>+AVERAGE(AA55:AD55)</f>
        <v>247300.73250000001</v>
      </c>
      <c r="AP55" s="134">
        <f t="shared" si="13"/>
        <v>247300.73250000001</v>
      </c>
      <c r="AQ55" s="87"/>
      <c r="AR55" s="134">
        <f t="shared" si="11"/>
        <v>145162.85249999998</v>
      </c>
      <c r="AS55" s="134">
        <f t="shared" si="12"/>
        <v>142309.3725</v>
      </c>
      <c r="AU55" s="27"/>
      <c r="AX55" s="26"/>
      <c r="AY55" s="26"/>
      <c r="BC55" s="26"/>
      <c r="BD55" s="26"/>
      <c r="BE55" s="26"/>
      <c r="BH55" s="26"/>
    </row>
    <row r="56" spans="1:60" outlineLevel="1" x14ac:dyDescent="0.25">
      <c r="A56" s="34">
        <f>MAX($A$10:A55)+1</f>
        <v>47</v>
      </c>
      <c r="B56" s="22" t="s">
        <v>1932</v>
      </c>
      <c r="C56" s="22" t="s">
        <v>660</v>
      </c>
      <c r="D56" s="22" t="s">
        <v>661</v>
      </c>
      <c r="E56" s="63">
        <v>376.3</v>
      </c>
      <c r="F56" s="23">
        <v>183118.15119299997</v>
      </c>
      <c r="G56" s="23">
        <f t="shared" si="4"/>
        <v>183118.15119299997</v>
      </c>
      <c r="H56" s="62">
        <v>45657</v>
      </c>
      <c r="I56" s="20">
        <v>188332.45476299999</v>
      </c>
      <c r="J56" s="23">
        <f t="shared" si="9"/>
        <v>188332.45476299999</v>
      </c>
      <c r="K56" s="62">
        <v>46022</v>
      </c>
      <c r="M56"/>
      <c r="N56" s="131"/>
      <c r="O56" s="131" t="str">
        <f t="shared" si="6"/>
        <v/>
      </c>
      <c r="P56" s="131" t="s">
        <v>2160</v>
      </c>
      <c r="Q56" s="131" t="str">
        <f t="shared" si="7"/>
        <v/>
      </c>
      <c r="R56" s="131" t="str" cm="1">
        <f t="array" ref="R56">+IF(N56&lt;&gt;"",SUM(N(N$10:$N56&lt;&gt;"")),"")</f>
        <v/>
      </c>
      <c r="S56" s="131" t="str" cm="1">
        <f t="array" ref="S56">+IF(O56&lt;&gt;"",SUM(N(O$9:$O56&lt;&gt;"")),"")</f>
        <v/>
      </c>
      <c r="T56" s="131" cm="1">
        <f t="array" ref="T56">+IF(P56&lt;&gt;"",SUM(N($P$9:P56&lt;&gt;0)),"")</f>
        <v>18</v>
      </c>
      <c r="U56" s="131">
        <f>+IFERROR(MATCH(C56,'AWEC DR 9 (wDetail)'!$E$4:$E$922,0),"")</f>
        <v>127</v>
      </c>
      <c r="V56" s="111"/>
      <c r="W56" s="132" cm="1">
        <f t="array" ref="W56">+IF(ISNUMBER($U56),INDEX('AWEC DR 9 (wDetail)'!CI$4:CI$922,$U56),"")</f>
        <v>0</v>
      </c>
      <c r="X56" s="21"/>
      <c r="Y56" s="134" cm="1">
        <f t="array" ref="Y56">+IF(ISNUMBER($U56),INDEX('AWEC DR 9 (wDetail)'!CK$4:CK$922,$U56),"")</f>
        <v>0</v>
      </c>
      <c r="Z56" s="134" cm="1">
        <f t="array" ref="Z56">+IF(ISNUMBER($U56),INDEX('AWEC DR 9 (wDetail)'!CL$4:CL$922,$U56),"")</f>
        <v>0</v>
      </c>
      <c r="AA56" s="134" cm="1">
        <f t="array" ref="AA56">+IF(ISNUMBER($U56),INDEX('AWEC DR 9 (wDetail)'!CM$4:CM$922,$U56),"")</f>
        <v>164663.11000000004</v>
      </c>
      <c r="AB56" s="134" cm="1">
        <f t="array" ref="AB56">+IF(ISNUMBER($U56),INDEX('AWEC DR 9 (wDetail)'!CN$4:CN$922,$U56),"")</f>
        <v>60330.28</v>
      </c>
      <c r="AC56" s="134" cm="1">
        <f t="array" ref="AC56">+IF(ISNUMBER($U56),INDEX('AWEC DR 9 (wDetail)'!CO$4:CO$922,$U56),"")</f>
        <v>143873.13</v>
      </c>
      <c r="AD56" s="134" cm="1">
        <f t="array" ref="AD56">+IF(ISNUMBER($U56),INDEX('AWEC DR 9 (wDetail)'!CP$4:CP$922,$U56),"")</f>
        <v>212249.48</v>
      </c>
      <c r="AE56" s="134" cm="1">
        <f t="array" ref="AE56">+IF(ISNUMBER($U56),INDEX('AWEC DR 9 (wDetail)'!CQ$4:CQ$922,$U56),"")</f>
        <v>9843.84</v>
      </c>
      <c r="AF56" s="135"/>
      <c r="AG56" s="134" cm="1">
        <f t="array" ref="AG56:AH56">+LINEST(AA56:AD56,$AA$8:$AD$8)</f>
        <v>22630.195999999993</v>
      </c>
      <c r="AH56" s="134">
        <v>-45601662.213999987</v>
      </c>
      <c r="AI56" s="87"/>
      <c r="AJ56" s="134">
        <f t="shared" si="10"/>
        <v>201854.49000000209</v>
      </c>
      <c r="AK56" s="134">
        <f t="shared" si="10"/>
        <v>224484.68599999696</v>
      </c>
      <c r="AL56" s="60"/>
      <c r="AM56" s="137" t="s">
        <v>2165</v>
      </c>
      <c r="AN56" s="60"/>
      <c r="AO56" s="134">
        <f t="shared" ref="AO56" si="14">+AJ56</f>
        <v>201854.49000000209</v>
      </c>
      <c r="AP56" s="134">
        <f t="shared" ref="AP56" si="15">+AK56</f>
        <v>224484.68599999696</v>
      </c>
      <c r="AQ56" s="87"/>
      <c r="AR56" s="134">
        <f t="shared" si="11"/>
        <v>18736.338807002117</v>
      </c>
      <c r="AS56" s="134">
        <f t="shared" si="12"/>
        <v>36152.231236996973</v>
      </c>
      <c r="AU56" s="27"/>
      <c r="AX56" s="26"/>
      <c r="AY56" s="26"/>
      <c r="BC56" s="26"/>
      <c r="BD56" s="26"/>
      <c r="BE56" s="26"/>
      <c r="BH56" s="26"/>
    </row>
    <row r="57" spans="1:60" outlineLevel="1" x14ac:dyDescent="0.25">
      <c r="A57" s="34">
        <f>MAX($A$10:A56)+1</f>
        <v>48</v>
      </c>
      <c r="B57" s="22" t="s">
        <v>1932</v>
      </c>
      <c r="C57" s="22" t="s">
        <v>662</v>
      </c>
      <c r="D57" s="22" t="s">
        <v>663</v>
      </c>
      <c r="E57" s="63">
        <v>380.3</v>
      </c>
      <c r="F57" s="23">
        <v>674851.56</v>
      </c>
      <c r="G57" s="23">
        <f t="shared" si="4"/>
        <v>674851.56</v>
      </c>
      <c r="H57" s="62">
        <v>45657</v>
      </c>
      <c r="I57" s="20">
        <v>693785.04</v>
      </c>
      <c r="J57" s="23">
        <f t="shared" si="9"/>
        <v>693785.04</v>
      </c>
      <c r="K57" s="62">
        <v>46022</v>
      </c>
      <c r="M57"/>
      <c r="N57" s="131"/>
      <c r="O57" s="131" t="str">
        <f t="shared" si="6"/>
        <v/>
      </c>
      <c r="P57" s="131" t="s">
        <v>2160</v>
      </c>
      <c r="Q57" s="131" t="str">
        <f t="shared" si="7"/>
        <v/>
      </c>
      <c r="R57" s="131" t="str" cm="1">
        <f t="array" ref="R57">+IF(N57&lt;&gt;"",SUM(N(N$10:$N57&lt;&gt;"")),"")</f>
        <v/>
      </c>
      <c r="S57" s="131" t="str" cm="1">
        <f t="array" ref="S57">+IF(O57&lt;&gt;"",SUM(N(O$9:$O57&lt;&gt;"")),"")</f>
        <v/>
      </c>
      <c r="T57" s="131" cm="1">
        <f t="array" ref="T57">+IF(P57&lt;&gt;"",SUM(N($P$9:P57&lt;&gt;0)),"")</f>
        <v>19</v>
      </c>
      <c r="U57" s="131">
        <f>+IFERROR(MATCH(C57,'AWEC DR 9 (wDetail)'!$E$4:$E$922,0),"")</f>
        <v>14</v>
      </c>
      <c r="V57" s="111"/>
      <c r="W57" s="132" cm="1">
        <f t="array" ref="W57">+IF(ISNUMBER($U57),INDEX('AWEC DR 9 (wDetail)'!CI$4:CI$922,$U57),"")</f>
        <v>2.2767348378194683</v>
      </c>
      <c r="X57" s="21"/>
      <c r="Y57" s="134" cm="1">
        <f t="array" ref="Y57">+IF(ISNUMBER($U57),INDEX('AWEC DR 9 (wDetail)'!CK$4:CK$922,$U57),"")</f>
        <v>1265923.0300000003</v>
      </c>
      <c r="Z57" s="134" cm="1">
        <f t="array" ref="Z57">+IF(ISNUMBER($U57),INDEX('AWEC DR 9 (wDetail)'!CL$4:CL$922,$U57),"")</f>
        <v>1399508.6500000001</v>
      </c>
      <c r="AA57" s="134" cm="1">
        <f t="array" ref="AA57">+IF(ISNUMBER($U57),INDEX('AWEC DR 9 (wDetail)'!CM$4:CM$922,$U57),"")</f>
        <v>1202556.7599999998</v>
      </c>
      <c r="AB57" s="134" cm="1">
        <f t="array" ref="AB57">+IF(ISNUMBER($U57),INDEX('AWEC DR 9 (wDetail)'!CN$4:CN$922,$U57),"")</f>
        <v>919411.55999999982</v>
      </c>
      <c r="AC57" s="134" cm="1">
        <f t="array" ref="AC57">+IF(ISNUMBER($U57),INDEX('AWEC DR 9 (wDetail)'!CO$4:CO$922,$U57),"")</f>
        <v>660254.07000000007</v>
      </c>
      <c r="AD57" s="134" cm="1">
        <f t="array" ref="AD57">+IF(ISNUMBER($U57),INDEX('AWEC DR 9 (wDetail)'!CP$4:CP$922,$U57),"")</f>
        <v>684918.39999999991</v>
      </c>
      <c r="AE57" s="134" cm="1">
        <f t="array" ref="AE57">+IF(ISNUMBER($U57),INDEX('AWEC DR 9 (wDetail)'!CQ$4:CQ$922,$U57),"")</f>
        <v>204831.07</v>
      </c>
      <c r="AF57" s="135"/>
      <c r="AG57" s="134" cm="1">
        <f t="array" ref="AG57:AH57">+LINEST(Y57:AD57,$Y$8:$AD$8)</f>
        <v>-154455.20257142858</v>
      </c>
      <c r="AH57" s="134">
        <v>313098832.20723814</v>
      </c>
      <c r="AI57" s="87"/>
      <c r="AJ57" s="134">
        <f t="shared" si="10"/>
        <v>481502.20266669989</v>
      </c>
      <c r="AK57" s="134">
        <f t="shared" si="10"/>
        <v>327047.00009524822</v>
      </c>
      <c r="AL57" s="60"/>
      <c r="AM57" s="137" t="s">
        <v>2165</v>
      </c>
      <c r="AN57" s="60"/>
      <c r="AO57" s="134">
        <f t="shared" ref="AO57:AO73" si="16">+AJ57</f>
        <v>481502.20266669989</v>
      </c>
      <c r="AP57" s="134">
        <f t="shared" ref="AP57:AP73" si="17">+AK57</f>
        <v>327047.00009524822</v>
      </c>
      <c r="AQ57" s="87"/>
      <c r="AR57" s="134">
        <f t="shared" si="11"/>
        <v>-193349.35733330017</v>
      </c>
      <c r="AS57" s="134">
        <f t="shared" si="12"/>
        <v>-366738.03990475181</v>
      </c>
      <c r="AU57" s="27"/>
      <c r="AX57" s="26"/>
      <c r="AY57" s="26"/>
      <c r="BC57" s="26"/>
      <c r="BD57" s="26"/>
      <c r="BE57" s="26"/>
      <c r="BH57" s="26"/>
    </row>
    <row r="58" spans="1:60" outlineLevel="1" x14ac:dyDescent="0.25">
      <c r="A58" s="34">
        <f>MAX($A$10:A57)+1</f>
        <v>49</v>
      </c>
      <c r="B58" s="22" t="s">
        <v>1932</v>
      </c>
      <c r="C58" s="22" t="s">
        <v>664</v>
      </c>
      <c r="D58" s="22" t="s">
        <v>665</v>
      </c>
      <c r="E58" s="63">
        <v>380.3</v>
      </c>
      <c r="F58" s="23">
        <v>315682.85518500005</v>
      </c>
      <c r="G58" s="23">
        <f t="shared" si="4"/>
        <v>315682.85518500005</v>
      </c>
      <c r="H58" s="62">
        <v>45657</v>
      </c>
      <c r="I58" s="20">
        <v>293445.8054769999</v>
      </c>
      <c r="J58" s="23">
        <f t="shared" si="9"/>
        <v>293445.8054769999</v>
      </c>
      <c r="K58" s="62">
        <v>46022</v>
      </c>
      <c r="M58"/>
      <c r="N58" s="131"/>
      <c r="O58" s="131" t="str">
        <f t="shared" si="6"/>
        <v/>
      </c>
      <c r="P58" s="131" t="s">
        <v>2160</v>
      </c>
      <c r="Q58" s="131" t="str">
        <f t="shared" si="7"/>
        <v/>
      </c>
      <c r="R58" s="131" t="str" cm="1">
        <f t="array" ref="R58">+IF(N58&lt;&gt;"",SUM(N(N$10:$N58&lt;&gt;"")),"")</f>
        <v/>
      </c>
      <c r="S58" s="131" t="str" cm="1">
        <f t="array" ref="S58">+IF(O58&lt;&gt;"",SUM(N(O$9:$O58&lt;&gt;"")),"")</f>
        <v/>
      </c>
      <c r="T58" s="131" cm="1">
        <f t="array" ref="T58">+IF(P58&lt;&gt;"",SUM(N($P$9:P58&lt;&gt;0)),"")</f>
        <v>20</v>
      </c>
      <c r="U58" s="131">
        <f>+IFERROR(MATCH(C58,'AWEC DR 9 (wDetail)'!$E$4:$E$922,0),"")</f>
        <v>234</v>
      </c>
      <c r="V58" s="111"/>
      <c r="W58" s="132" cm="1">
        <f t="array" ref="W58">+IF(ISNUMBER($U58),INDEX('AWEC DR 9 (wDetail)'!CI$4:CI$922,$U58),"")</f>
        <v>0</v>
      </c>
      <c r="X58" s="21"/>
      <c r="Y58" s="134" cm="1">
        <f t="array" ref="Y58">+IF(ISNUMBER($U58),INDEX('AWEC DR 9 (wDetail)'!CK$4:CK$922,$U58),"")</f>
        <v>0</v>
      </c>
      <c r="Z58" s="134" cm="1">
        <f t="array" ref="Z58">+IF(ISNUMBER($U58),INDEX('AWEC DR 9 (wDetail)'!CL$4:CL$922,$U58),"")</f>
        <v>0</v>
      </c>
      <c r="AA58" s="134" cm="1">
        <f t="array" ref="AA58">+IF(ISNUMBER($U58),INDEX('AWEC DR 9 (wDetail)'!CM$4:CM$922,$U58),"")</f>
        <v>15998.960000000001</v>
      </c>
      <c r="AB58" s="134" cm="1">
        <f t="array" ref="AB58">+IF(ISNUMBER($U58),INDEX('AWEC DR 9 (wDetail)'!CN$4:CN$922,$U58),"")</f>
        <v>53071.24</v>
      </c>
      <c r="AC58" s="134" cm="1">
        <f t="array" ref="AC58">+IF(ISNUMBER($U58),INDEX('AWEC DR 9 (wDetail)'!CO$4:CO$922,$U58),"")</f>
        <v>110437.09</v>
      </c>
      <c r="AD58" s="134" cm="1">
        <f t="array" ref="AD58">+IF(ISNUMBER($U58),INDEX('AWEC DR 9 (wDetail)'!CP$4:CP$922,$U58),"")</f>
        <v>44411.539999999994</v>
      </c>
      <c r="AE58" s="134" cm="1">
        <f t="array" ref="AE58">+IF(ISNUMBER($U58),INDEX('AWEC DR 9 (wDetail)'!CQ$4:CQ$922,$U58),"")</f>
        <v>5850.3200000000006</v>
      </c>
      <c r="AF58" s="135"/>
      <c r="AG58" s="134" cm="1">
        <f t="array" ref="AG58:AH58">+LINEST(AA58:AD58,$AA$8:$AD$8)</f>
        <v>14260.358999999999</v>
      </c>
      <c r="AH58" s="134">
        <v>-28771336.010999996</v>
      </c>
      <c r="AI58" s="87"/>
      <c r="AJ58" s="134">
        <f t="shared" si="10"/>
        <v>91630.605000000447</v>
      </c>
      <c r="AK58" s="134">
        <f t="shared" si="10"/>
        <v>105890.96400000155</v>
      </c>
      <c r="AL58" s="60"/>
      <c r="AM58" s="137" t="s">
        <v>2165</v>
      </c>
      <c r="AN58" s="60"/>
      <c r="AO58" s="134">
        <f t="shared" si="16"/>
        <v>91630.605000000447</v>
      </c>
      <c r="AP58" s="134">
        <f t="shared" si="17"/>
        <v>105890.96400000155</v>
      </c>
      <c r="AQ58" s="87"/>
      <c r="AR58" s="134">
        <f t="shared" si="11"/>
        <v>-224052.2501849996</v>
      </c>
      <c r="AS58" s="134">
        <f t="shared" si="12"/>
        <v>-187554.84147699835</v>
      </c>
      <c r="AU58" s="27"/>
      <c r="AX58" s="26"/>
      <c r="AY58" s="26"/>
      <c r="BC58" s="26"/>
      <c r="BD58" s="26"/>
      <c r="BE58" s="26"/>
      <c r="BH58" s="26"/>
    </row>
    <row r="59" spans="1:60" outlineLevel="1" x14ac:dyDescent="0.25">
      <c r="A59" s="34">
        <f>MAX($A$10:A58)+1</f>
        <v>50</v>
      </c>
      <c r="B59" s="22" t="s">
        <v>1932</v>
      </c>
      <c r="C59" s="22" t="s">
        <v>666</v>
      </c>
      <c r="D59" s="22" t="s">
        <v>667</v>
      </c>
      <c r="E59" s="63">
        <v>376.3</v>
      </c>
      <c r="F59" s="23">
        <v>167040.84000000005</v>
      </c>
      <c r="G59" s="23">
        <f t="shared" si="4"/>
        <v>167040.84000000005</v>
      </c>
      <c r="H59" s="62">
        <v>45657</v>
      </c>
      <c r="I59" s="20">
        <v>171725.36000000002</v>
      </c>
      <c r="J59" s="23">
        <f t="shared" si="9"/>
        <v>171725.36000000002</v>
      </c>
      <c r="K59" s="62">
        <v>46022</v>
      </c>
      <c r="M59"/>
      <c r="N59" s="131"/>
      <c r="O59" s="131" t="str">
        <f t="shared" si="6"/>
        <v/>
      </c>
      <c r="P59" s="131" t="s">
        <v>2160</v>
      </c>
      <c r="Q59" s="131" t="str">
        <f t="shared" si="7"/>
        <v/>
      </c>
      <c r="R59" s="131" t="str" cm="1">
        <f t="array" ref="R59">+IF(N59&lt;&gt;"",SUM(N(N$10:$N59&lt;&gt;"")),"")</f>
        <v/>
      </c>
      <c r="S59" s="131" t="str" cm="1">
        <f t="array" ref="S59">+IF(O59&lt;&gt;"",SUM(N(O$9:$O59&lt;&gt;"")),"")</f>
        <v/>
      </c>
      <c r="T59" s="131" cm="1">
        <f t="array" ref="T59">+IF(P59&lt;&gt;"",SUM(N($P$9:P59&lt;&gt;0)),"")</f>
        <v>21</v>
      </c>
      <c r="U59" s="131">
        <f>+IFERROR(MATCH(C59,'AWEC DR 9 (wDetail)'!$E$4:$E$922,0),"")</f>
        <v>270</v>
      </c>
      <c r="V59" s="111"/>
      <c r="W59" s="132" cm="1">
        <f t="array" ref="W59">+IF(ISNUMBER($U59),INDEX('AWEC DR 9 (wDetail)'!CI$4:CI$922,$U59),"")</f>
        <v>0</v>
      </c>
      <c r="X59" s="21"/>
      <c r="Y59" s="134" cm="1">
        <f t="array" ref="Y59">+IF(ISNUMBER($U59),INDEX('AWEC DR 9 (wDetail)'!CK$4:CK$922,$U59),"")</f>
        <v>0</v>
      </c>
      <c r="Z59" s="134" cm="1">
        <f t="array" ref="Z59">+IF(ISNUMBER($U59),INDEX('AWEC DR 9 (wDetail)'!CL$4:CL$922,$U59),"")</f>
        <v>0</v>
      </c>
      <c r="AA59" s="134" cm="1">
        <f t="array" ref="AA59">+IF(ISNUMBER($U59),INDEX('AWEC DR 9 (wDetail)'!CM$4:CM$922,$U59),"")</f>
        <v>17679.559999999998</v>
      </c>
      <c r="AB59" s="134" cm="1">
        <f t="array" ref="AB59">+IF(ISNUMBER($U59),INDEX('AWEC DR 9 (wDetail)'!CN$4:CN$922,$U59),"")</f>
        <v>12334.27</v>
      </c>
      <c r="AC59" s="134" cm="1">
        <f t="array" ref="AC59">+IF(ISNUMBER($U59),INDEX('AWEC DR 9 (wDetail)'!CO$4:CO$922,$U59),"")</f>
        <v>96571.75</v>
      </c>
      <c r="AD59" s="134" cm="1">
        <f t="array" ref="AD59">+IF(ISNUMBER($U59),INDEX('AWEC DR 9 (wDetail)'!CP$4:CP$922,$U59),"")</f>
        <v>64159.650000000009</v>
      </c>
      <c r="AE59" s="134" cm="1">
        <f t="array" ref="AE59">+IF(ISNUMBER($U59),INDEX('AWEC DR 9 (wDetail)'!CQ$4:CQ$922,$U59),"")</f>
        <v>1582.95</v>
      </c>
      <c r="AF59" s="135"/>
      <c r="AG59" s="134" cm="1">
        <f t="array" ref="AG59:AH59">+LINEST(AA59:AD59,$AA$8:$AD$8)</f>
        <v>22367.775000000005</v>
      </c>
      <c r="AH59" s="134">
        <v>-45168770.855000012</v>
      </c>
      <c r="AI59" s="87"/>
      <c r="AJ59" s="134">
        <f t="shared" si="10"/>
        <v>103605.74499999732</v>
      </c>
      <c r="AK59" s="134">
        <f t="shared" si="10"/>
        <v>125973.51999999583</v>
      </c>
      <c r="AL59" s="60"/>
      <c r="AM59" s="137" t="s">
        <v>2165</v>
      </c>
      <c r="AN59" s="60"/>
      <c r="AO59" s="134">
        <f t="shared" si="16"/>
        <v>103605.74499999732</v>
      </c>
      <c r="AP59" s="134">
        <f t="shared" si="17"/>
        <v>125973.51999999583</v>
      </c>
      <c r="AQ59" s="87"/>
      <c r="AR59" s="134">
        <f t="shared" si="11"/>
        <v>-63435.095000002737</v>
      </c>
      <c r="AS59" s="134">
        <f t="shared" si="12"/>
        <v>-45751.840000004187</v>
      </c>
      <c r="AU59" s="27"/>
      <c r="AX59" s="26"/>
      <c r="AY59" s="26"/>
      <c r="BC59" s="26"/>
      <c r="BD59" s="26"/>
      <c r="BE59" s="26"/>
      <c r="BH59" s="26"/>
    </row>
    <row r="60" spans="1:60" outlineLevel="1" x14ac:dyDescent="0.25">
      <c r="A60" s="34">
        <f>MAX($A$10:A59)+1</f>
        <v>51</v>
      </c>
      <c r="B60" s="22" t="s">
        <v>1932</v>
      </c>
      <c r="C60" s="22" t="s">
        <v>668</v>
      </c>
      <c r="D60" s="19" t="s">
        <v>669</v>
      </c>
      <c r="E60" s="63">
        <v>376.3</v>
      </c>
      <c r="F60" s="36">
        <v>53179.953616999999</v>
      </c>
      <c r="G60" s="23">
        <f t="shared" si="4"/>
        <v>53179.953616999999</v>
      </c>
      <c r="H60" s="62">
        <v>45657</v>
      </c>
      <c r="I60" s="20">
        <v>51291.966120000005</v>
      </c>
      <c r="J60" s="23">
        <f t="shared" si="9"/>
        <v>51291.966120000005</v>
      </c>
      <c r="K60" s="62">
        <v>46022</v>
      </c>
      <c r="M60"/>
      <c r="N60" s="131"/>
      <c r="O60" s="131" t="str">
        <f t="shared" si="6"/>
        <v/>
      </c>
      <c r="P60" s="131" t="s">
        <v>2160</v>
      </c>
      <c r="Q60" s="131" t="str">
        <f t="shared" si="7"/>
        <v/>
      </c>
      <c r="R60" s="131" t="str" cm="1">
        <f t="array" ref="R60">+IF(N60&lt;&gt;"",SUM(N(N$10:$N60&lt;&gt;"")),"")</f>
        <v/>
      </c>
      <c r="S60" s="131" t="str" cm="1">
        <f t="array" ref="S60">+IF(O60&lt;&gt;"",SUM(N(O$9:$O60&lt;&gt;"")),"")</f>
        <v/>
      </c>
      <c r="T60" s="131" cm="1">
        <f t="array" ref="T60">+IF(P60&lt;&gt;"",SUM(N($P$9:P60&lt;&gt;0)),"")</f>
        <v>22</v>
      </c>
      <c r="U60" s="131">
        <f>+IFERROR(MATCH(C60,'AWEC DR 9 (wDetail)'!$E$4:$E$922,0),"")</f>
        <v>388</v>
      </c>
      <c r="V60" s="111"/>
      <c r="W60" s="132" cm="1">
        <f t="array" ref="W60">+IF(ISNUMBER($U60),INDEX('AWEC DR 9 (wDetail)'!CI$4:CI$922,$U60),"")</f>
        <v>0</v>
      </c>
      <c r="X60" s="21"/>
      <c r="Y60" s="134" cm="1">
        <f t="array" ref="Y60">+IF(ISNUMBER($U60),INDEX('AWEC DR 9 (wDetail)'!CK$4:CK$922,$U60),"")</f>
        <v>0</v>
      </c>
      <c r="Z60" s="134" cm="1">
        <f t="array" ref="Z60">+IF(ISNUMBER($U60),INDEX('AWEC DR 9 (wDetail)'!CL$4:CL$922,$U60),"")</f>
        <v>0</v>
      </c>
      <c r="AA60" s="134" cm="1">
        <f t="array" ref="AA60">+IF(ISNUMBER($U60),INDEX('AWEC DR 9 (wDetail)'!CM$4:CM$922,$U60),"")</f>
        <v>-2188.2200000000003</v>
      </c>
      <c r="AB60" s="134" cm="1">
        <f t="array" ref="AB60">+IF(ISNUMBER($U60),INDEX('AWEC DR 9 (wDetail)'!CN$4:CN$922,$U60),"")</f>
        <v>2930.33</v>
      </c>
      <c r="AC60" s="134" cm="1">
        <f t="array" ref="AC60">+IF(ISNUMBER($U60),INDEX('AWEC DR 9 (wDetail)'!CO$4:CO$922,$U60),"")</f>
        <v>22950.079999999998</v>
      </c>
      <c r="AD60" s="134" cm="1">
        <f t="array" ref="AD60">+IF(ISNUMBER($U60),INDEX('AWEC DR 9 (wDetail)'!CP$4:CP$922,$U60),"")</f>
        <v>55611.43</v>
      </c>
      <c r="AE60" s="134" cm="1">
        <f t="array" ref="AE60">+IF(ISNUMBER($U60),INDEX('AWEC DR 9 (wDetail)'!CQ$4:CQ$922,$U60),"")</f>
        <v>7498.6500000000005</v>
      </c>
      <c r="AF60" s="135"/>
      <c r="AG60" s="134" cm="1">
        <f t="array" ref="AG60:AH60">+LINEST(AC60:AD60,$AC$8:$AD$8)</f>
        <v>32661.350000000013</v>
      </c>
      <c r="AH60" s="134">
        <v>-66018299.620000027</v>
      </c>
      <c r="AI60" s="87"/>
      <c r="AJ60" s="134">
        <f t="shared" si="10"/>
        <v>88272.780000001192</v>
      </c>
      <c r="AK60" s="134">
        <f t="shared" si="10"/>
        <v>120934.13000000268</v>
      </c>
      <c r="AL60" s="60"/>
      <c r="AM60" s="137" t="s">
        <v>2165</v>
      </c>
      <c r="AN60" s="60"/>
      <c r="AO60" s="134">
        <f t="shared" si="16"/>
        <v>88272.780000001192</v>
      </c>
      <c r="AP60" s="134">
        <f t="shared" si="17"/>
        <v>120934.13000000268</v>
      </c>
      <c r="AQ60" s="87"/>
      <c r="AR60" s="134">
        <f t="shared" si="11"/>
        <v>35092.826383001193</v>
      </c>
      <c r="AS60" s="134">
        <f t="shared" si="12"/>
        <v>69642.163880002685</v>
      </c>
      <c r="AU60" s="27"/>
      <c r="AX60" s="26"/>
      <c r="AY60" s="26"/>
      <c r="BC60" s="26"/>
      <c r="BD60" s="26"/>
      <c r="BE60" s="26"/>
      <c r="BH60" s="26"/>
    </row>
    <row r="61" spans="1:60" outlineLevel="1" x14ac:dyDescent="0.25">
      <c r="A61" s="34">
        <f>MAX($A$10:A60)+1</f>
        <v>52</v>
      </c>
      <c r="B61" s="22" t="s">
        <v>1932</v>
      </c>
      <c r="C61" s="22" t="s">
        <v>670</v>
      </c>
      <c r="D61" s="19" t="s">
        <v>671</v>
      </c>
      <c r="E61" s="69">
        <v>380.3</v>
      </c>
      <c r="F61" s="36">
        <v>266465.95999999996</v>
      </c>
      <c r="G61" s="23">
        <f t="shared" si="4"/>
        <v>266465.95999999996</v>
      </c>
      <c r="H61" s="62">
        <v>45657</v>
      </c>
      <c r="I61" s="20">
        <v>273939.12000000005</v>
      </c>
      <c r="J61" s="23">
        <f t="shared" si="9"/>
        <v>273939.12000000005</v>
      </c>
      <c r="K61" s="62">
        <v>46022</v>
      </c>
      <c r="M61"/>
      <c r="N61" s="131"/>
      <c r="O61" s="131" t="str">
        <f t="shared" si="6"/>
        <v/>
      </c>
      <c r="P61" s="131" t="s">
        <v>2160</v>
      </c>
      <c r="Q61" s="131" t="str">
        <f t="shared" si="7"/>
        <v/>
      </c>
      <c r="R61" s="131" t="str" cm="1">
        <f t="array" ref="R61">+IF(N61&lt;&gt;"",SUM(N(N$10:$N61&lt;&gt;"")),"")</f>
        <v/>
      </c>
      <c r="S61" s="131" t="str" cm="1">
        <f t="array" ref="S61">+IF(O61&lt;&gt;"",SUM(N(O$9:$O61&lt;&gt;"")),"")</f>
        <v/>
      </c>
      <c r="T61" s="131" cm="1">
        <f t="array" ref="T61">+IF(P61&lt;&gt;"",SUM(N($P$9:P61&lt;&gt;0)),"")</f>
        <v>23</v>
      </c>
      <c r="U61" s="131">
        <f>+IFERROR(MATCH(C61,'AWEC DR 9 (wDetail)'!$E$4:$E$922,0),"")</f>
        <v>52</v>
      </c>
      <c r="V61" s="111"/>
      <c r="W61" s="132" cm="1">
        <f t="array" ref="W61">+IF(ISNUMBER($U61),INDEX('AWEC DR 9 (wDetail)'!CI$4:CI$922,$U61),"")</f>
        <v>1.6285999217771487</v>
      </c>
      <c r="X61" s="21"/>
      <c r="Y61" s="134" cm="1">
        <f t="array" ref="Y61">+IF(ISNUMBER($U61),INDEX('AWEC DR 9 (wDetail)'!CK$4:CK$922,$U61),"")</f>
        <v>472550.66000000003</v>
      </c>
      <c r="Z61" s="134" cm="1">
        <f t="array" ref="Z61">+IF(ISNUMBER($U61),INDEX('AWEC DR 9 (wDetail)'!CL$4:CL$922,$U61),"")</f>
        <v>393561.85</v>
      </c>
      <c r="AA61" s="134" cm="1">
        <f t="array" ref="AA61">+IF(ISNUMBER($U61),INDEX('AWEC DR 9 (wDetail)'!CM$4:CM$922,$U61),"")</f>
        <v>370904.92</v>
      </c>
      <c r="AB61" s="134" cm="1">
        <f t="array" ref="AB61">+IF(ISNUMBER($U61),INDEX('AWEC DR 9 (wDetail)'!CN$4:CN$922,$U61),"")</f>
        <v>250925.35</v>
      </c>
      <c r="AC61" s="134" cm="1">
        <f t="array" ref="AC61">+IF(ISNUMBER($U61),INDEX('AWEC DR 9 (wDetail)'!CO$4:CO$922,$U61),"")</f>
        <v>198066.66000000003</v>
      </c>
      <c r="AD61" s="134" cm="1">
        <f t="array" ref="AD61">+IF(ISNUMBER($U61),INDEX('AWEC DR 9 (wDetail)'!CP$4:CP$922,$U61),"")</f>
        <v>222954.44999999998</v>
      </c>
      <c r="AE61" s="134" cm="1">
        <f t="array" ref="AE61">+IF(ISNUMBER($U61),INDEX('AWEC DR 9 (wDetail)'!CQ$4:CQ$922,$U61),"")</f>
        <v>98449.329999999987</v>
      </c>
      <c r="AF61" s="135"/>
      <c r="AG61" s="134" cm="1">
        <f t="array" ref="AG61:AH61">+LINEST(Y61:AD61,$Y$8:$AD$8)</f>
        <v>-55841.319714285717</v>
      </c>
      <c r="AH61" s="134">
        <v>113145547.13104762</v>
      </c>
      <c r="AI61" s="87"/>
      <c r="AJ61" s="134">
        <f t="shared" si="10"/>
        <v>122716.02933332324</v>
      </c>
      <c r="AK61" s="134">
        <f t="shared" si="10"/>
        <v>66874.709619045258</v>
      </c>
      <c r="AL61" s="60"/>
      <c r="AM61" s="137" t="s">
        <v>2165</v>
      </c>
      <c r="AN61" s="60"/>
      <c r="AO61" s="134">
        <f t="shared" si="16"/>
        <v>122716.02933332324</v>
      </c>
      <c r="AP61" s="134">
        <f t="shared" si="17"/>
        <v>66874.709619045258</v>
      </c>
      <c r="AQ61" s="87"/>
      <c r="AR61" s="134">
        <f t="shared" si="11"/>
        <v>-143749.93066667672</v>
      </c>
      <c r="AS61" s="134">
        <f t="shared" si="12"/>
        <v>-207064.4103809548</v>
      </c>
      <c r="AU61" s="27"/>
      <c r="AX61" s="26"/>
      <c r="AY61" s="26"/>
      <c r="BC61" s="26"/>
      <c r="BD61" s="26"/>
      <c r="BE61" s="26"/>
      <c r="BH61" s="26"/>
    </row>
    <row r="62" spans="1:60" outlineLevel="1" x14ac:dyDescent="0.25">
      <c r="A62" s="34">
        <f>MAX($A$10:A61)+1</f>
        <v>53</v>
      </c>
      <c r="B62" s="22" t="s">
        <v>1932</v>
      </c>
      <c r="C62" s="22" t="s">
        <v>672</v>
      </c>
      <c r="D62" s="22" t="s">
        <v>673</v>
      </c>
      <c r="E62" s="63">
        <v>380.3</v>
      </c>
      <c r="F62" s="23">
        <v>282029.444426</v>
      </c>
      <c r="G62" s="23">
        <f t="shared" si="4"/>
        <v>282029.444426</v>
      </c>
      <c r="H62" s="62">
        <v>45657</v>
      </c>
      <c r="I62" s="20">
        <v>265057.40761200001</v>
      </c>
      <c r="J62" s="23">
        <f t="shared" si="9"/>
        <v>265057.40761200001</v>
      </c>
      <c r="K62" s="62">
        <v>46022</v>
      </c>
      <c r="M62"/>
      <c r="N62" s="131"/>
      <c r="O62" s="131" t="str">
        <f t="shared" si="6"/>
        <v/>
      </c>
      <c r="P62" s="131" t="s">
        <v>2160</v>
      </c>
      <c r="Q62" s="131" t="str">
        <f t="shared" si="7"/>
        <v/>
      </c>
      <c r="R62" s="131" t="str" cm="1">
        <f t="array" ref="R62">+IF(N62&lt;&gt;"",SUM(N(N$10:$N62&lt;&gt;"")),"")</f>
        <v/>
      </c>
      <c r="S62" s="131" t="str" cm="1">
        <f t="array" ref="S62">+IF(O62&lt;&gt;"",SUM(N(O$9:$O62&lt;&gt;"")),"")</f>
        <v/>
      </c>
      <c r="T62" s="131" cm="1">
        <f t="array" ref="T62">+IF(P62&lt;&gt;"",SUM(N($P$9:P62&lt;&gt;0)),"")</f>
        <v>24</v>
      </c>
      <c r="U62" s="131">
        <f>+IFERROR(MATCH(C62,'AWEC DR 9 (wDetail)'!$E$4:$E$922,0),"")</f>
        <v>253</v>
      </c>
      <c r="V62" s="111"/>
      <c r="W62" s="132" cm="1">
        <f t="array" ref="W62">+IF(ISNUMBER($U62),INDEX('AWEC DR 9 (wDetail)'!CI$4:CI$922,$U62),"")</f>
        <v>0</v>
      </c>
      <c r="X62" s="21"/>
      <c r="Y62" s="134" cm="1">
        <f t="array" ref="Y62">+IF(ISNUMBER($U62),INDEX('AWEC DR 9 (wDetail)'!CK$4:CK$922,$U62),"")</f>
        <v>0</v>
      </c>
      <c r="Z62" s="134" cm="1">
        <f t="array" ref="Z62">+IF(ISNUMBER($U62),INDEX('AWEC DR 9 (wDetail)'!CL$4:CL$922,$U62),"")</f>
        <v>0</v>
      </c>
      <c r="AA62" s="134" cm="1">
        <f t="array" ref="AA62">+IF(ISNUMBER($U62),INDEX('AWEC DR 9 (wDetail)'!CM$4:CM$922,$U62),"")</f>
        <v>4299.71</v>
      </c>
      <c r="AB62" s="134" cm="1">
        <f t="array" ref="AB62">+IF(ISNUMBER($U62),INDEX('AWEC DR 9 (wDetail)'!CN$4:CN$922,$U62),"")</f>
        <v>19552.420000000002</v>
      </c>
      <c r="AC62" s="134" cm="1">
        <f t="array" ref="AC62">+IF(ISNUMBER($U62),INDEX('AWEC DR 9 (wDetail)'!CO$4:CO$922,$U62),"")</f>
        <v>175869.62000000002</v>
      </c>
      <c r="AD62" s="134" cm="1">
        <f t="array" ref="AD62">+IF(ISNUMBER($U62),INDEX('AWEC DR 9 (wDetail)'!CP$4:CP$922,$U62),"")</f>
        <v>4611.4399999999996</v>
      </c>
      <c r="AE62" s="134" cm="1">
        <f t="array" ref="AE62">+IF(ISNUMBER($U62),INDEX('AWEC DR 9 (wDetail)'!CQ$4:CQ$922,$U62),"")</f>
        <v>0</v>
      </c>
      <c r="AF62" s="135"/>
      <c r="AG62" s="134" cm="1">
        <f t="array" ref="AG62:AH62">+LINEST(AA62:AD62,$AA$8:$AD$8)</f>
        <v>15725.239000000007</v>
      </c>
      <c r="AH62" s="134">
        <v>-31737487.341000013</v>
      </c>
      <c r="AI62" s="87"/>
      <c r="AJ62" s="134">
        <f t="shared" si="10"/>
        <v>90396.394999999553</v>
      </c>
      <c r="AK62" s="134">
        <f t="shared" si="10"/>
        <v>106121.63399999961</v>
      </c>
      <c r="AL62" s="60"/>
      <c r="AM62" s="137" t="s">
        <v>2165</v>
      </c>
      <c r="AN62" s="60"/>
      <c r="AO62" s="134">
        <f t="shared" si="16"/>
        <v>90396.394999999553</v>
      </c>
      <c r="AP62" s="134">
        <f t="shared" si="17"/>
        <v>106121.63399999961</v>
      </c>
      <c r="AQ62" s="87"/>
      <c r="AR62" s="134">
        <f t="shared" si="11"/>
        <v>-191633.04942600045</v>
      </c>
      <c r="AS62" s="134">
        <f t="shared" si="12"/>
        <v>-158935.7736120004</v>
      </c>
      <c r="AU62" s="27"/>
      <c r="AX62" s="26"/>
      <c r="AY62" s="26"/>
      <c r="BC62" s="26"/>
      <c r="BD62" s="26"/>
      <c r="BE62" s="26"/>
      <c r="BH62" s="26"/>
    </row>
    <row r="63" spans="1:60" outlineLevel="1" x14ac:dyDescent="0.25">
      <c r="A63" s="34">
        <f>MAX($A$10:A62)+1</f>
        <v>54</v>
      </c>
      <c r="B63" s="22" t="s">
        <v>1932</v>
      </c>
      <c r="C63" s="22" t="s">
        <v>674</v>
      </c>
      <c r="D63" s="22" t="s">
        <v>675</v>
      </c>
      <c r="E63" s="63">
        <v>376.3</v>
      </c>
      <c r="F63" s="23">
        <v>808875.54000000015</v>
      </c>
      <c r="G63" s="23">
        <f t="shared" si="4"/>
        <v>808875.54000000015</v>
      </c>
      <c r="H63" s="62">
        <v>45657</v>
      </c>
      <c r="I63" s="20">
        <v>802352.47</v>
      </c>
      <c r="J63" s="23">
        <f t="shared" si="9"/>
        <v>802352.47</v>
      </c>
      <c r="K63" s="62">
        <v>46022</v>
      </c>
      <c r="M63"/>
      <c r="N63" s="131"/>
      <c r="O63" s="131" t="str">
        <f t="shared" si="6"/>
        <v/>
      </c>
      <c r="P63" s="131" t="s">
        <v>2160</v>
      </c>
      <c r="Q63" s="131" t="str">
        <f t="shared" si="7"/>
        <v/>
      </c>
      <c r="R63" s="131" t="str" cm="1">
        <f t="array" ref="R63">+IF(N63&lt;&gt;"",SUM(N(N$10:$N63&lt;&gt;"")),"")</f>
        <v/>
      </c>
      <c r="S63" s="131" t="str" cm="1">
        <f t="array" ref="S63">+IF(O63&lt;&gt;"",SUM(N(O$9:$O63&lt;&gt;"")),"")</f>
        <v/>
      </c>
      <c r="T63" s="131" cm="1">
        <f t="array" ref="T63">+IF(P63&lt;&gt;"",SUM(N($P$9:P63&lt;&gt;0)),"")</f>
        <v>25</v>
      </c>
      <c r="U63" s="131">
        <f>+IFERROR(MATCH(C63,'AWEC DR 9 (wDetail)'!$E$4:$E$922,0),"")</f>
        <v>67</v>
      </c>
      <c r="V63" s="111"/>
      <c r="W63" s="132" cm="1">
        <f t="array" ref="W63">+IF(ISNUMBER($U63),INDEX('AWEC DR 9 (wDetail)'!CI$4:CI$922,$U63),"")</f>
        <v>2.7987684742060353</v>
      </c>
      <c r="X63" s="21"/>
      <c r="Y63" s="134" cm="1">
        <f t="array" ref="Y63">+IF(ISNUMBER($U63),INDEX('AWEC DR 9 (wDetail)'!CK$4:CK$922,$U63),"")</f>
        <v>0</v>
      </c>
      <c r="Z63" s="134" cm="1">
        <f t="array" ref="Z63">+IF(ISNUMBER($U63),INDEX('AWEC DR 9 (wDetail)'!CL$4:CL$922,$U63),"")</f>
        <v>-6534.01</v>
      </c>
      <c r="AA63" s="134" cm="1">
        <f t="array" ref="AA63">+IF(ISNUMBER($U63),INDEX('AWEC DR 9 (wDetail)'!CM$4:CM$922,$U63),"")</f>
        <v>243409.46000000002</v>
      </c>
      <c r="AB63" s="134" cm="1">
        <f t="array" ref="AB63">+IF(ISNUMBER($U63),INDEX('AWEC DR 9 (wDetail)'!CN$4:CN$922,$U63),"")</f>
        <v>642627.99</v>
      </c>
      <c r="AC63" s="134" cm="1">
        <f t="array" ref="AC63">+IF(ISNUMBER($U63),INDEX('AWEC DR 9 (wDetail)'!CO$4:CO$922,$U63),"")</f>
        <v>406843.39</v>
      </c>
      <c r="AD63" s="134" cm="1">
        <f t="array" ref="AD63">+IF(ISNUMBER($U63),INDEX('AWEC DR 9 (wDetail)'!CP$4:CP$922,$U63),"")</f>
        <v>230829.46000000002</v>
      </c>
      <c r="AE63" s="134" cm="1">
        <f t="array" ref="AE63">+IF(ISNUMBER($U63),INDEX('AWEC DR 9 (wDetail)'!CQ$4:CQ$922,$U63),"")</f>
        <v>45376.03</v>
      </c>
      <c r="AF63" s="135"/>
      <c r="AG63" s="134" cm="1">
        <f t="array" ref="AG63:AH63">+LINEST(AA63:AD63,$AA$8:$AD$8)</f>
        <v>-27352.459999999988</v>
      </c>
      <c r="AH63" s="134">
        <v>55673925.464999981</v>
      </c>
      <c r="AI63" s="87"/>
      <c r="AJ63" s="134">
        <f t="shared" ref="AJ63:AK78" si="18">+$AH63+AJ$8*$AG63</f>
        <v>312546.42500000447</v>
      </c>
      <c r="AK63" s="134">
        <f t="shared" si="18"/>
        <v>285193.96500000358</v>
      </c>
      <c r="AL63" s="60"/>
      <c r="AM63" s="137" t="s">
        <v>2165</v>
      </c>
      <c r="AN63" s="60"/>
      <c r="AO63" s="134">
        <f t="shared" si="16"/>
        <v>312546.42500000447</v>
      </c>
      <c r="AP63" s="134">
        <f t="shared" si="17"/>
        <v>285193.96500000358</v>
      </c>
      <c r="AQ63" s="87"/>
      <c r="AR63" s="134">
        <f t="shared" si="11"/>
        <v>-496329.11499999568</v>
      </c>
      <c r="AS63" s="134">
        <f t="shared" si="12"/>
        <v>-517158.5049999964</v>
      </c>
      <c r="AU63" s="27"/>
      <c r="AX63" s="26"/>
      <c r="AY63" s="26"/>
      <c r="BC63" s="26"/>
      <c r="BD63" s="26"/>
      <c r="BE63" s="26"/>
      <c r="BH63" s="26"/>
    </row>
    <row r="64" spans="1:60" outlineLevel="1" x14ac:dyDescent="0.25">
      <c r="A64" s="34">
        <f>MAX($A$10:A63)+1</f>
        <v>55</v>
      </c>
      <c r="B64" s="22" t="s">
        <v>1932</v>
      </c>
      <c r="C64" s="22" t="s">
        <v>676</v>
      </c>
      <c r="D64" s="22" t="s">
        <v>677</v>
      </c>
      <c r="E64" s="63">
        <v>376.3</v>
      </c>
      <c r="F64" s="23">
        <v>386986.508164</v>
      </c>
      <c r="G64" s="23">
        <f t="shared" si="4"/>
        <v>386986.508164</v>
      </c>
      <c r="H64" s="62">
        <v>45657</v>
      </c>
      <c r="I64" s="20">
        <v>332380.73159999988</v>
      </c>
      <c r="J64" s="23">
        <f t="shared" si="9"/>
        <v>332380.73159999988</v>
      </c>
      <c r="K64" s="62">
        <v>46022</v>
      </c>
      <c r="M64"/>
      <c r="N64" s="131"/>
      <c r="O64" s="131" t="str">
        <f t="shared" si="6"/>
        <v/>
      </c>
      <c r="P64" s="131" t="s">
        <v>2160</v>
      </c>
      <c r="Q64" s="131" t="str">
        <f t="shared" si="7"/>
        <v/>
      </c>
      <c r="R64" s="131" t="str" cm="1">
        <f t="array" ref="R64">+IF(N64&lt;&gt;"",SUM(N(N$10:$N64&lt;&gt;"")),"")</f>
        <v/>
      </c>
      <c r="S64" s="131" t="str" cm="1">
        <f t="array" ref="S64">+IF(O64&lt;&gt;"",SUM(N(O$9:$O64&lt;&gt;"")),"")</f>
        <v/>
      </c>
      <c r="T64" s="131" cm="1">
        <f t="array" ref="T64">+IF(P64&lt;&gt;"",SUM(N($P$9:P64&lt;&gt;0)),"")</f>
        <v>26</v>
      </c>
      <c r="U64" s="131">
        <f>+IFERROR(MATCH(C64,'AWEC DR 9 (wDetail)'!$E$4:$E$922,0),"")</f>
        <v>76</v>
      </c>
      <c r="V64" s="111"/>
      <c r="W64" s="132" cm="1">
        <f t="array" ref="W64">+IF(ISNUMBER($U64),INDEX('AWEC DR 9 (wDetail)'!CI$4:CI$922,$U64),"")</f>
        <v>0</v>
      </c>
      <c r="X64" s="21"/>
      <c r="Y64" s="134" cm="1">
        <f t="array" ref="Y64">+IF(ISNUMBER($U64),INDEX('AWEC DR 9 (wDetail)'!CK$4:CK$922,$U64),"")</f>
        <v>0</v>
      </c>
      <c r="Z64" s="134" cm="1">
        <f t="array" ref="Z64">+IF(ISNUMBER($U64),INDEX('AWEC DR 9 (wDetail)'!CL$4:CL$922,$U64),"")</f>
        <v>0</v>
      </c>
      <c r="AA64" s="134" cm="1">
        <f t="array" ref="AA64">+IF(ISNUMBER($U64),INDEX('AWEC DR 9 (wDetail)'!CM$4:CM$922,$U64),"")</f>
        <v>319342.51</v>
      </c>
      <c r="AB64" s="134" cm="1">
        <f t="array" ref="AB64">+IF(ISNUMBER($U64),INDEX('AWEC DR 9 (wDetail)'!CN$4:CN$922,$U64),"")</f>
        <v>154689.16999999998</v>
      </c>
      <c r="AC64" s="134" cm="1">
        <f t="array" ref="AC64">+IF(ISNUMBER($U64),INDEX('AWEC DR 9 (wDetail)'!CO$4:CO$922,$U64),"")</f>
        <v>288739.73000000004</v>
      </c>
      <c r="AD64" s="134" cm="1">
        <f t="array" ref="AD64">+IF(ISNUMBER($U64),INDEX('AWEC DR 9 (wDetail)'!CP$4:CP$922,$U64),"")</f>
        <v>284044.22000000003</v>
      </c>
      <c r="AE64" s="134" cm="1">
        <f t="array" ref="AE64">+IF(ISNUMBER($U64),INDEX('AWEC DR 9 (wDetail)'!CQ$4:CQ$922,$U64),"")</f>
        <v>181606.04</v>
      </c>
      <c r="AF64" s="135"/>
      <c r="AG64" s="134" cm="1">
        <f t="array" ref="AG64:AH64">+LINEST(AA64:AD64,$AA$8:$AD$8)</f>
        <v>2815.5690000000045</v>
      </c>
      <c r="AH64" s="134">
        <v>-5429968.8260000097</v>
      </c>
      <c r="AI64" s="87"/>
      <c r="AJ64" s="134">
        <f t="shared" si="18"/>
        <v>268742.82999999914</v>
      </c>
      <c r="AK64" s="134">
        <f t="shared" si="18"/>
        <v>271558.39899999928</v>
      </c>
      <c r="AL64" s="60"/>
      <c r="AM64" s="137" t="s">
        <v>2165</v>
      </c>
      <c r="AN64" s="60"/>
      <c r="AO64" s="134">
        <f t="shared" si="16"/>
        <v>268742.82999999914</v>
      </c>
      <c r="AP64" s="134">
        <f t="shared" si="17"/>
        <v>271558.39899999928</v>
      </c>
      <c r="AQ64" s="87"/>
      <c r="AR64" s="134">
        <f t="shared" si="11"/>
        <v>-118243.67816400086</v>
      </c>
      <c r="AS64" s="134">
        <f t="shared" si="12"/>
        <v>-60822.332600000605</v>
      </c>
      <c r="AU64" s="27"/>
      <c r="AX64" s="26"/>
      <c r="AY64" s="26"/>
      <c r="BC64" s="26"/>
      <c r="BD64" s="26"/>
      <c r="BE64" s="26"/>
      <c r="BH64" s="26"/>
    </row>
    <row r="65" spans="1:60" outlineLevel="1" x14ac:dyDescent="0.25">
      <c r="A65" s="34">
        <f>MAX($A$10:A64)+1</f>
        <v>56</v>
      </c>
      <c r="B65" s="22" t="s">
        <v>1932</v>
      </c>
      <c r="C65" s="22" t="s">
        <v>678</v>
      </c>
      <c r="D65" s="22" t="s">
        <v>679</v>
      </c>
      <c r="E65" s="63">
        <v>380.3</v>
      </c>
      <c r="F65" s="23">
        <v>1278711.4899999998</v>
      </c>
      <c r="G65" s="23">
        <f t="shared" si="4"/>
        <v>1278711.4899999998</v>
      </c>
      <c r="H65" s="62">
        <v>45657</v>
      </c>
      <c r="I65" s="20">
        <v>1314530.92</v>
      </c>
      <c r="J65" s="23">
        <f t="shared" si="9"/>
        <v>1314530.92</v>
      </c>
      <c r="K65" s="62">
        <v>46022</v>
      </c>
      <c r="M65"/>
      <c r="N65" s="131"/>
      <c r="O65" s="131" t="str">
        <f t="shared" si="6"/>
        <v/>
      </c>
      <c r="P65" s="131" t="s">
        <v>2160</v>
      </c>
      <c r="Q65" s="131" t="str">
        <f t="shared" si="7"/>
        <v/>
      </c>
      <c r="R65" s="131" t="str" cm="1">
        <f t="array" ref="R65">+IF(N65&lt;&gt;"",SUM(N(N$10:$N65&lt;&gt;"")),"")</f>
        <v/>
      </c>
      <c r="S65" s="131" t="str" cm="1">
        <f t="array" ref="S65">+IF(O65&lt;&gt;"",SUM(N(O$9:$O65&lt;&gt;"")),"")</f>
        <v/>
      </c>
      <c r="T65" s="131" cm="1">
        <f t="array" ref="T65">+IF(P65&lt;&gt;"",SUM(N($P$9:P65&lt;&gt;0)),"")</f>
        <v>27</v>
      </c>
      <c r="U65" s="131">
        <f>+IFERROR(MATCH(C65,'AWEC DR 9 (wDetail)'!$E$4:$E$922,0),"")</f>
        <v>11</v>
      </c>
      <c r="V65" s="111"/>
      <c r="W65" s="132" cm="1">
        <f t="array" ref="W65">+IF(ISNUMBER($U65),INDEX('AWEC DR 9 (wDetail)'!CI$4:CI$922,$U65),"")</f>
        <v>2.2352452753109384</v>
      </c>
      <c r="X65" s="21"/>
      <c r="Y65" s="134" cm="1">
        <f t="array" ref="Y65">+IF(ISNUMBER($U65),INDEX('AWEC DR 9 (wDetail)'!CK$4:CK$922,$U65),"")</f>
        <v>1516250.3</v>
      </c>
      <c r="Z65" s="134" cm="1">
        <f t="array" ref="Z65">+IF(ISNUMBER($U65),INDEX('AWEC DR 9 (wDetail)'!CL$4:CL$922,$U65),"")</f>
        <v>2053200.7500000002</v>
      </c>
      <c r="AA65" s="134" cm="1">
        <f t="array" ref="AA65">+IF(ISNUMBER($U65),INDEX('AWEC DR 9 (wDetail)'!CM$4:CM$922,$U65),"")</f>
        <v>1407862.04</v>
      </c>
      <c r="AB65" s="134" cm="1">
        <f t="array" ref="AB65">+IF(ISNUMBER($U65),INDEX('AWEC DR 9 (wDetail)'!CN$4:CN$922,$U65),"")</f>
        <v>1107748.29</v>
      </c>
      <c r="AC65" s="134" cm="1">
        <f t="array" ref="AC65">+IF(ISNUMBER($U65),INDEX('AWEC DR 9 (wDetail)'!CO$4:CO$922,$U65),"")</f>
        <v>1195668.0700000003</v>
      </c>
      <c r="AD65" s="134" cm="1">
        <f t="array" ref="AD65">+IF(ISNUMBER($U65),INDEX('AWEC DR 9 (wDetail)'!CP$4:CP$922,$U65),"")</f>
        <v>783962.63000000012</v>
      </c>
      <c r="AE65" s="134" cm="1">
        <f t="array" ref="AE65">+IF(ISNUMBER($U65),INDEX('AWEC DR 9 (wDetail)'!CQ$4:CQ$922,$U65),"")</f>
        <v>318091.39000000007</v>
      </c>
      <c r="AF65" s="135"/>
      <c r="AG65" s="134" cm="1">
        <f t="array" ref="AG65:AH65">+LINEST(Y65:AD65,$Y$8:$AD$8)</f>
        <v>-186690.00399999999</v>
      </c>
      <c r="AH65" s="134">
        <v>378551268.42866665</v>
      </c>
      <c r="AI65" s="87"/>
      <c r="AJ65" s="134">
        <f t="shared" si="18"/>
        <v>690700.33266669512</v>
      </c>
      <c r="AK65" s="134">
        <f t="shared" si="18"/>
        <v>504010.32866668701</v>
      </c>
      <c r="AL65" s="60"/>
      <c r="AM65" s="137" t="s">
        <v>2165</v>
      </c>
      <c r="AN65" s="60"/>
      <c r="AO65" s="134">
        <f t="shared" si="16"/>
        <v>690700.33266669512</v>
      </c>
      <c r="AP65" s="134">
        <f t="shared" si="17"/>
        <v>504010.32866668701</v>
      </c>
      <c r="AQ65" s="87"/>
      <c r="AR65" s="134">
        <f t="shared" si="11"/>
        <v>-588011.15733330464</v>
      </c>
      <c r="AS65" s="134">
        <f t="shared" si="12"/>
        <v>-810520.59133331291</v>
      </c>
      <c r="AU65" s="27"/>
      <c r="AX65" s="26"/>
      <c r="AY65" s="26"/>
      <c r="BC65" s="26"/>
      <c r="BD65" s="26"/>
      <c r="BE65" s="26"/>
      <c r="BH65" s="26"/>
    </row>
    <row r="66" spans="1:60" outlineLevel="1" x14ac:dyDescent="0.25">
      <c r="A66" s="34">
        <f>MAX($A$10:A65)+1</f>
        <v>57</v>
      </c>
      <c r="B66" s="22" t="s">
        <v>1932</v>
      </c>
      <c r="C66" s="22" t="s">
        <v>680</v>
      </c>
      <c r="D66" s="22" t="s">
        <v>681</v>
      </c>
      <c r="E66" s="63">
        <v>380.3</v>
      </c>
      <c r="F66" s="23">
        <v>338345.28705900005</v>
      </c>
      <c r="G66" s="23">
        <f t="shared" si="4"/>
        <v>338345.28705900005</v>
      </c>
      <c r="H66" s="62">
        <v>45657</v>
      </c>
      <c r="I66" s="20">
        <v>253990.75584</v>
      </c>
      <c r="J66" s="23">
        <f t="shared" si="9"/>
        <v>253990.75584</v>
      </c>
      <c r="K66" s="62">
        <v>46022</v>
      </c>
      <c r="M66"/>
      <c r="N66" s="131"/>
      <c r="O66" s="131" t="str">
        <f t="shared" si="6"/>
        <v/>
      </c>
      <c r="P66" s="131" t="s">
        <v>2160</v>
      </c>
      <c r="Q66" s="131" t="str">
        <f t="shared" si="7"/>
        <v/>
      </c>
      <c r="R66" s="131" t="str" cm="1">
        <f t="array" ref="R66">+IF(N66&lt;&gt;"",SUM(N(N$10:$N66&lt;&gt;"")),"")</f>
        <v/>
      </c>
      <c r="S66" s="131" t="str" cm="1">
        <f t="array" ref="S66">+IF(O66&lt;&gt;"",SUM(N(O$9:$O66&lt;&gt;"")),"")</f>
        <v/>
      </c>
      <c r="T66" s="131" cm="1">
        <f t="array" ref="T66">+IF(P66&lt;&gt;"",SUM(N($P$9:P66&lt;&gt;0)),"")</f>
        <v>28</v>
      </c>
      <c r="U66" s="131">
        <f>+IFERROR(MATCH(C66,'AWEC DR 9 (wDetail)'!$E$4:$E$922,0),"")</f>
        <v>139</v>
      </c>
      <c r="V66" s="111"/>
      <c r="W66" s="132" cm="1">
        <f t="array" ref="W66">+IF(ISNUMBER($U66),INDEX('AWEC DR 9 (wDetail)'!CI$4:CI$922,$U66),"")</f>
        <v>0</v>
      </c>
      <c r="X66" s="21"/>
      <c r="Y66" s="134" cm="1">
        <f t="array" ref="Y66">+IF(ISNUMBER($U66),INDEX('AWEC DR 9 (wDetail)'!CK$4:CK$922,$U66),"")</f>
        <v>0</v>
      </c>
      <c r="Z66" s="134" cm="1">
        <f t="array" ref="Z66">+IF(ISNUMBER($U66),INDEX('AWEC DR 9 (wDetail)'!CL$4:CL$922,$U66),"")</f>
        <v>0</v>
      </c>
      <c r="AA66" s="134" cm="1">
        <f t="array" ref="AA66">+IF(ISNUMBER($U66),INDEX('AWEC DR 9 (wDetail)'!CM$4:CM$922,$U66),"")</f>
        <v>92333.95</v>
      </c>
      <c r="AB66" s="134" cm="1">
        <f t="array" ref="AB66">+IF(ISNUMBER($U66),INDEX('AWEC DR 9 (wDetail)'!CN$4:CN$922,$U66),"")</f>
        <v>104521.55000000002</v>
      </c>
      <c r="AC66" s="134" cm="1">
        <f t="array" ref="AC66">+IF(ISNUMBER($U66),INDEX('AWEC DR 9 (wDetail)'!CO$4:CO$922,$U66),"")</f>
        <v>89704.17</v>
      </c>
      <c r="AD66" s="134" cm="1">
        <f t="array" ref="AD66">+IF(ISNUMBER($U66),INDEX('AWEC DR 9 (wDetail)'!CP$4:CP$922,$U66),"")</f>
        <v>123949.53000000001</v>
      </c>
      <c r="AE66" s="134" cm="1">
        <f t="array" ref="AE66">+IF(ISNUMBER($U66),INDEX('AWEC DR 9 (wDetail)'!CQ$4:CQ$922,$U66),"")</f>
        <v>125678.16999999998</v>
      </c>
      <c r="AF66" s="135"/>
      <c r="AG66" s="134" cm="1">
        <f t="array" ref="AG66:AH66">+LINEST(AA66:AD66,$AA$8:$AD$8)</f>
        <v>8002.9360000000015</v>
      </c>
      <c r="AH66" s="134">
        <v>-16075307.824000003</v>
      </c>
      <c r="AI66" s="87"/>
      <c r="AJ66" s="134">
        <f t="shared" si="18"/>
        <v>122634.6400000006</v>
      </c>
      <c r="AK66" s="134">
        <f t="shared" si="18"/>
        <v>130637.57599999942</v>
      </c>
      <c r="AL66" s="60"/>
      <c r="AM66" s="137" t="s">
        <v>2165</v>
      </c>
      <c r="AN66" s="60"/>
      <c r="AO66" s="134">
        <f t="shared" si="16"/>
        <v>122634.6400000006</v>
      </c>
      <c r="AP66" s="134">
        <f t="shared" si="17"/>
        <v>130637.57599999942</v>
      </c>
      <c r="AQ66" s="87"/>
      <c r="AR66" s="134">
        <f t="shared" si="11"/>
        <v>-215710.64705899946</v>
      </c>
      <c r="AS66" s="134">
        <f t="shared" si="12"/>
        <v>-123353.17984000058</v>
      </c>
      <c r="AU66" s="27"/>
      <c r="AX66" s="26"/>
      <c r="AY66" s="26"/>
      <c r="BC66" s="26"/>
      <c r="BD66" s="26"/>
      <c r="BE66" s="26"/>
      <c r="BH66" s="26"/>
    </row>
    <row r="67" spans="1:60" outlineLevel="1" x14ac:dyDescent="0.25">
      <c r="A67" s="34">
        <f>MAX($A$10:A66)+1</f>
        <v>58</v>
      </c>
      <c r="B67" s="22" t="s">
        <v>1932</v>
      </c>
      <c r="C67" s="22" t="s">
        <v>682</v>
      </c>
      <c r="D67" s="19" t="s">
        <v>683</v>
      </c>
      <c r="E67" s="63">
        <v>376.3</v>
      </c>
      <c r="F67" s="23">
        <v>910308.31000000029</v>
      </c>
      <c r="G67" s="23">
        <f t="shared" si="4"/>
        <v>910308.31000000029</v>
      </c>
      <c r="H67" s="62">
        <v>45657</v>
      </c>
      <c r="I67" s="20">
        <v>989922.18000000017</v>
      </c>
      <c r="J67" s="23">
        <f t="shared" si="9"/>
        <v>989922.18000000017</v>
      </c>
      <c r="K67" s="62">
        <v>46022</v>
      </c>
      <c r="M67"/>
      <c r="N67" s="131"/>
      <c r="O67" s="131" t="str">
        <f t="shared" si="6"/>
        <v/>
      </c>
      <c r="P67" s="131" t="s">
        <v>2160</v>
      </c>
      <c r="Q67" s="131" t="str">
        <f t="shared" si="7"/>
        <v/>
      </c>
      <c r="R67" s="131" t="str" cm="1">
        <f t="array" ref="R67">+IF(N67&lt;&gt;"",SUM(N(N$10:$N67&lt;&gt;"")),"")</f>
        <v/>
      </c>
      <c r="S67" s="131" t="str" cm="1">
        <f t="array" ref="S67">+IF(O67&lt;&gt;"",SUM(N(O$9:$O67&lt;&gt;"")),"")</f>
        <v/>
      </c>
      <c r="T67" s="131" cm="1">
        <f t="array" ref="T67">+IF(P67&lt;&gt;"",SUM(N($P$9:P67&lt;&gt;0)),"")</f>
        <v>29</v>
      </c>
      <c r="U67" s="131">
        <f>+IFERROR(MATCH(C67,'AWEC DR 9 (wDetail)'!$E$4:$E$922,0),"")</f>
        <v>75</v>
      </c>
      <c r="V67" s="111"/>
      <c r="W67" s="132" cm="1">
        <f t="array" ref="W67">+IF(ISNUMBER($U67),INDEX('AWEC DR 9 (wDetail)'!CI$4:CI$922,$U67),"")</f>
        <v>0</v>
      </c>
      <c r="X67" s="21"/>
      <c r="Y67" s="134" cm="1">
        <f t="array" ref="Y67">+IF(ISNUMBER($U67),INDEX('AWEC DR 9 (wDetail)'!CK$4:CK$922,$U67),"")</f>
        <v>0</v>
      </c>
      <c r="Z67" s="134" cm="1">
        <f t="array" ref="Z67">+IF(ISNUMBER($U67),INDEX('AWEC DR 9 (wDetail)'!CL$4:CL$922,$U67),"")</f>
        <v>0</v>
      </c>
      <c r="AA67" s="134" cm="1">
        <f t="array" ref="AA67">+IF(ISNUMBER($U67),INDEX('AWEC DR 9 (wDetail)'!CM$4:CM$922,$U67),"")</f>
        <v>192346.19</v>
      </c>
      <c r="AB67" s="134" cm="1">
        <f t="array" ref="AB67">+IF(ISNUMBER($U67),INDEX('AWEC DR 9 (wDetail)'!CN$4:CN$922,$U67),"")</f>
        <v>306675.64999999997</v>
      </c>
      <c r="AC67" s="134" cm="1">
        <f t="array" ref="AC67">+IF(ISNUMBER($U67),INDEX('AWEC DR 9 (wDetail)'!CO$4:CO$922,$U67),"")</f>
        <v>697061.75</v>
      </c>
      <c r="AD67" s="134" cm="1">
        <f t="array" ref="AD67">+IF(ISNUMBER($U67),INDEX('AWEC DR 9 (wDetail)'!CP$4:CP$922,$U67),"")</f>
        <v>127388.25999999998</v>
      </c>
      <c r="AE67" s="134" cm="1">
        <f t="array" ref="AE67">+IF(ISNUMBER($U67),INDEX('AWEC DR 9 (wDetail)'!CQ$4:CQ$922,$U67),"")</f>
        <v>-4405.34</v>
      </c>
      <c r="AF67" s="135"/>
      <c r="AG67" s="134" cm="1">
        <f t="array" ref="AG67:AH67">+LINEST(AA67:AD67,$AA$8:$AD$8)</f>
        <v>19551.230999999996</v>
      </c>
      <c r="AH67" s="134">
        <v>-39191945.503999993</v>
      </c>
      <c r="AI67" s="87"/>
      <c r="AJ67" s="134">
        <f t="shared" si="18"/>
        <v>379746.03999999911</v>
      </c>
      <c r="AK67" s="134">
        <f t="shared" si="18"/>
        <v>399297.27099999785</v>
      </c>
      <c r="AL67" s="60"/>
      <c r="AM67" s="137" t="s">
        <v>2165</v>
      </c>
      <c r="AN67" s="60"/>
      <c r="AO67" s="134">
        <f t="shared" si="16"/>
        <v>379746.03999999911</v>
      </c>
      <c r="AP67" s="134">
        <f t="shared" si="17"/>
        <v>399297.27099999785</v>
      </c>
      <c r="AQ67" s="87"/>
      <c r="AR67" s="134">
        <f t="shared" si="11"/>
        <v>-530562.27000000118</v>
      </c>
      <c r="AS67" s="134">
        <f t="shared" si="12"/>
        <v>-590624.90900000231</v>
      </c>
      <c r="AX67" s="26"/>
      <c r="AY67" s="26"/>
      <c r="BC67" s="26"/>
      <c r="BD67" s="26"/>
      <c r="BE67" s="26"/>
      <c r="BH67" s="26"/>
    </row>
    <row r="68" spans="1:60" outlineLevel="1" x14ac:dyDescent="0.25">
      <c r="A68" s="34">
        <f>MAX($A$10:A67)+1</f>
        <v>59</v>
      </c>
      <c r="B68" s="22" t="s">
        <v>1932</v>
      </c>
      <c r="C68" s="22" t="s">
        <v>684</v>
      </c>
      <c r="D68" s="22" t="s">
        <v>685</v>
      </c>
      <c r="E68" s="63">
        <v>376.3</v>
      </c>
      <c r="F68" s="23">
        <v>209100.09783299998</v>
      </c>
      <c r="G68" s="23">
        <f t="shared" ref="G68:G86" si="19">+F68</f>
        <v>209100.09783299998</v>
      </c>
      <c r="H68" s="62">
        <v>45657</v>
      </c>
      <c r="I68" s="20">
        <v>191980.12066799999</v>
      </c>
      <c r="J68" s="23">
        <f t="shared" si="9"/>
        <v>191980.12066799999</v>
      </c>
      <c r="K68" s="62">
        <v>46022</v>
      </c>
      <c r="M68"/>
      <c r="N68" s="131"/>
      <c r="O68" s="131" t="str">
        <f t="shared" ref="O68:O99" si="20">+IF(AND(OR(G68&gt;$O$4,J68&gt;$O$4),N68&lt;&gt;"x",P68&lt;&gt;"x"),"x","")</f>
        <v/>
      </c>
      <c r="P68" s="131" t="s">
        <v>2160</v>
      </c>
      <c r="Q68" s="131" t="str">
        <f t="shared" si="7"/>
        <v/>
      </c>
      <c r="R68" s="131" t="str" cm="1">
        <f t="array" ref="R68">+IF(N68&lt;&gt;"",SUM(N(N$10:$N68&lt;&gt;"")),"")</f>
        <v/>
      </c>
      <c r="S68" s="131" t="str" cm="1">
        <f t="array" ref="S68">+IF(O68&lt;&gt;"",SUM(N(O$9:$O68&lt;&gt;"")),"")</f>
        <v/>
      </c>
      <c r="T68" s="131" cm="1">
        <f t="array" ref="T68">+IF(P68&lt;&gt;"",SUM(N($P$9:P68&lt;&gt;0)),"")</f>
        <v>30</v>
      </c>
      <c r="U68" s="131">
        <f>+IFERROR(MATCH(C68,'AWEC DR 9 (wDetail)'!$E$4:$E$922,0),"")</f>
        <v>174</v>
      </c>
      <c r="V68" s="111"/>
      <c r="W68" s="132" cm="1">
        <f t="array" ref="W68">+IF(ISNUMBER($U68),INDEX('AWEC DR 9 (wDetail)'!CI$4:CI$922,$U68),"")</f>
        <v>0</v>
      </c>
      <c r="X68" s="21"/>
      <c r="Y68" s="134" cm="1">
        <f t="array" ref="Y68">+IF(ISNUMBER($U68),INDEX('AWEC DR 9 (wDetail)'!CK$4:CK$922,$U68),"")</f>
        <v>0</v>
      </c>
      <c r="Z68" s="134" cm="1">
        <f t="array" ref="Z68">+IF(ISNUMBER($U68),INDEX('AWEC DR 9 (wDetail)'!CL$4:CL$922,$U68),"")</f>
        <v>0</v>
      </c>
      <c r="AA68" s="134" cm="1">
        <f t="array" ref="AA68">+IF(ISNUMBER($U68),INDEX('AWEC DR 9 (wDetail)'!CM$4:CM$922,$U68),"")</f>
        <v>44680.94</v>
      </c>
      <c r="AB68" s="134" cm="1">
        <f t="array" ref="AB68">+IF(ISNUMBER($U68),INDEX('AWEC DR 9 (wDetail)'!CN$4:CN$922,$U68),"")</f>
        <v>135050.72999999998</v>
      </c>
      <c r="AC68" s="134" cm="1">
        <f t="array" ref="AC68">+IF(ISNUMBER($U68),INDEX('AWEC DR 9 (wDetail)'!CO$4:CO$922,$U68),"")</f>
        <v>140025.01</v>
      </c>
      <c r="AD68" s="134" cm="1">
        <f t="array" ref="AD68">+IF(ISNUMBER($U68),INDEX('AWEC DR 9 (wDetail)'!CP$4:CP$922,$U68),"")</f>
        <v>52945.63</v>
      </c>
      <c r="AE68" s="134" cm="1">
        <f t="array" ref="AE68">+IF(ISNUMBER($U68),INDEX('AWEC DR 9 (wDetail)'!CQ$4:CQ$922,$U68),"")</f>
        <v>13419.750000000002</v>
      </c>
      <c r="AF68" s="135"/>
      <c r="AG68" s="134" cm="1">
        <f t="array" ref="AG68:AH68">+LINEST(AA68:AD68,$AA$8:$AD$8)</f>
        <v>2976.8349999999982</v>
      </c>
      <c r="AH68" s="134">
        <v>-5924496.3749999963</v>
      </c>
      <c r="AI68" s="87"/>
      <c r="AJ68" s="134">
        <f t="shared" si="18"/>
        <v>100617.66500000004</v>
      </c>
      <c r="AK68" s="134">
        <f t="shared" si="18"/>
        <v>103594.5</v>
      </c>
      <c r="AL68" s="60"/>
      <c r="AM68" s="137" t="s">
        <v>2165</v>
      </c>
      <c r="AN68" s="60"/>
      <c r="AO68" s="134">
        <f t="shared" si="16"/>
        <v>100617.66500000004</v>
      </c>
      <c r="AP68" s="134">
        <f t="shared" si="17"/>
        <v>103594.5</v>
      </c>
      <c r="AQ68" s="87"/>
      <c r="AR68" s="134">
        <f t="shared" si="11"/>
        <v>-108482.43283299994</v>
      </c>
      <c r="AS68" s="134">
        <f t="shared" si="12"/>
        <v>-88385.620667999989</v>
      </c>
      <c r="AU68" s="26"/>
      <c r="AX68" s="26"/>
      <c r="AY68" s="26"/>
      <c r="BC68" s="26"/>
      <c r="BD68" s="26"/>
      <c r="BE68" s="26"/>
      <c r="BH68" s="26"/>
    </row>
    <row r="69" spans="1:60" outlineLevel="1" x14ac:dyDescent="0.25">
      <c r="A69" s="34">
        <f>MAX($A$10:A68)+1</f>
        <v>60</v>
      </c>
      <c r="B69" s="22" t="s">
        <v>1932</v>
      </c>
      <c r="C69" s="22" t="s">
        <v>686</v>
      </c>
      <c r="D69" s="22" t="s">
        <v>687</v>
      </c>
      <c r="E69" s="63">
        <v>380.3</v>
      </c>
      <c r="F69" s="23">
        <v>1179967.52</v>
      </c>
      <c r="G69" s="23">
        <f t="shared" si="19"/>
        <v>1179967.52</v>
      </c>
      <c r="H69" s="62">
        <v>45657</v>
      </c>
      <c r="I69" s="20">
        <v>1213059.6800000004</v>
      </c>
      <c r="J69" s="23">
        <f t="shared" si="9"/>
        <v>1213059.6800000004</v>
      </c>
      <c r="K69" s="62">
        <v>46022</v>
      </c>
      <c r="M69"/>
      <c r="N69" s="131"/>
      <c r="O69" s="131" t="str">
        <f t="shared" si="20"/>
        <v/>
      </c>
      <c r="P69" s="131" t="s">
        <v>2160</v>
      </c>
      <c r="Q69" s="131" t="str">
        <f t="shared" si="7"/>
        <v/>
      </c>
      <c r="R69" s="131" t="str" cm="1">
        <f t="array" ref="R69">+IF(N69&lt;&gt;"",SUM(N(N$10:$N69&lt;&gt;"")),"")</f>
        <v/>
      </c>
      <c r="S69" s="131" t="str" cm="1">
        <f t="array" ref="S69">+IF(O69&lt;&gt;"",SUM(N(O$9:$O69&lt;&gt;"")),"")</f>
        <v/>
      </c>
      <c r="T69" s="131" cm="1">
        <f t="array" ref="T69">+IF(P69&lt;&gt;"",SUM(N($P$9:P69&lt;&gt;0)),"")</f>
        <v>31</v>
      </c>
      <c r="U69" s="131">
        <f>+IFERROR(MATCH(C69,'AWEC DR 9 (wDetail)'!$E$4:$E$922,0),"")</f>
        <v>7</v>
      </c>
      <c r="V69" s="111"/>
      <c r="W69" s="132" cm="1">
        <f t="array" ref="W69">+IF(ISNUMBER($U69),INDEX('AWEC DR 9 (wDetail)'!CI$4:CI$922,$U69),"")</f>
        <v>1.8151365227080014</v>
      </c>
      <c r="X69" s="21"/>
      <c r="Y69" s="134" cm="1">
        <f t="array" ref="Y69">+IF(ISNUMBER($U69),INDEX('AWEC DR 9 (wDetail)'!CK$4:CK$922,$U69),"")</f>
        <v>2926742.09</v>
      </c>
      <c r="Z69" s="134" cm="1">
        <f t="array" ref="Z69">+IF(ISNUMBER($U69),INDEX('AWEC DR 9 (wDetail)'!CL$4:CL$922,$U69),"")</f>
        <v>3253032.8300000005</v>
      </c>
      <c r="AA69" s="134" cm="1">
        <f t="array" ref="AA69">+IF(ISNUMBER($U69),INDEX('AWEC DR 9 (wDetail)'!CM$4:CM$922,$U69),"")</f>
        <v>1699463.9100000001</v>
      </c>
      <c r="AB69" s="134" cm="1">
        <f t="array" ref="AB69">+IF(ISNUMBER($U69),INDEX('AWEC DR 9 (wDetail)'!CN$4:CN$922,$U69),"")</f>
        <v>1606910.3599999999</v>
      </c>
      <c r="AC69" s="134" cm="1">
        <f t="array" ref="AC69">+IF(ISNUMBER($U69),INDEX('AWEC DR 9 (wDetail)'!CO$4:CO$922,$U69),"")</f>
        <v>1686760.79</v>
      </c>
      <c r="AD69" s="134" cm="1">
        <f t="array" ref="AD69">+IF(ISNUMBER($U69),INDEX('AWEC DR 9 (wDetail)'!CP$4:CP$922,$U69),"")</f>
        <v>1438225.6199999996</v>
      </c>
      <c r="AE69" s="134" cm="1">
        <f t="array" ref="AE69">+IF(ISNUMBER($U69),INDEX('AWEC DR 9 (wDetail)'!CQ$4:CQ$922,$U69),"")</f>
        <v>834602.2</v>
      </c>
      <c r="AF69" s="135"/>
      <c r="AG69" s="134" cm="1">
        <f t="array" ref="AG69:AH69">+LINEST(Y69:AD69,$Y$8:$AD$8)</f>
        <v>-349541.48628571437</v>
      </c>
      <c r="AH69" s="134">
        <v>708350428.97361922</v>
      </c>
      <c r="AI69" s="87"/>
      <c r="AJ69" s="134">
        <f t="shared" si="18"/>
        <v>878460.73133337498</v>
      </c>
      <c r="AK69" s="134">
        <f t="shared" si="18"/>
        <v>528919.24504756927</v>
      </c>
      <c r="AL69" s="60"/>
      <c r="AM69" s="137" t="s">
        <v>2165</v>
      </c>
      <c r="AN69" s="60"/>
      <c r="AO69" s="134">
        <f t="shared" si="16"/>
        <v>878460.73133337498</v>
      </c>
      <c r="AP69" s="134">
        <f t="shared" si="17"/>
        <v>528919.24504756927</v>
      </c>
      <c r="AQ69" s="87"/>
      <c r="AR69" s="134">
        <f t="shared" si="11"/>
        <v>-301506.78866662504</v>
      </c>
      <c r="AS69" s="134">
        <f t="shared" si="12"/>
        <v>-684140.43495243113</v>
      </c>
      <c r="AX69" s="26"/>
      <c r="AY69" s="26"/>
      <c r="BC69" s="26"/>
      <c r="BD69" s="26"/>
      <c r="BE69" s="26"/>
      <c r="BH69" s="26"/>
    </row>
    <row r="70" spans="1:60" outlineLevel="1" x14ac:dyDescent="0.25">
      <c r="A70" s="34">
        <f>MAX($A$10:A69)+1</f>
        <v>61</v>
      </c>
      <c r="B70" s="22" t="s">
        <v>1932</v>
      </c>
      <c r="C70" s="22" t="s">
        <v>688</v>
      </c>
      <c r="D70" s="22" t="s">
        <v>689</v>
      </c>
      <c r="E70" s="63">
        <v>380.3</v>
      </c>
      <c r="F70" s="23">
        <v>127046.58327200002</v>
      </c>
      <c r="G70" s="23">
        <f t="shared" si="19"/>
        <v>127046.58327200002</v>
      </c>
      <c r="H70" s="62">
        <v>45657</v>
      </c>
      <c r="I70" s="20">
        <v>94866.156276000023</v>
      </c>
      <c r="J70" s="23">
        <f t="shared" si="9"/>
        <v>94866.156276000023</v>
      </c>
      <c r="K70" s="62">
        <v>46022</v>
      </c>
      <c r="M70"/>
      <c r="N70" s="131"/>
      <c r="O70" s="131" t="str">
        <f t="shared" si="20"/>
        <v/>
      </c>
      <c r="P70" s="131" t="s">
        <v>2160</v>
      </c>
      <c r="Q70" s="131" t="str">
        <f t="shared" si="7"/>
        <v/>
      </c>
      <c r="R70" s="131" t="str" cm="1">
        <f t="array" ref="R70">+IF(N70&lt;&gt;"",SUM(N(N$10:$N70&lt;&gt;"")),"")</f>
        <v/>
      </c>
      <c r="S70" s="131" t="str" cm="1">
        <f t="array" ref="S70">+IF(O70&lt;&gt;"",SUM(N(O$9:$O70&lt;&gt;"")),"")</f>
        <v/>
      </c>
      <c r="T70" s="131" cm="1">
        <f t="array" ref="T70">+IF(P70&lt;&gt;"",SUM(N($P$9:P70&lt;&gt;0)),"")</f>
        <v>32</v>
      </c>
      <c r="U70" s="131">
        <f>+IFERROR(MATCH(C70,'AWEC DR 9 (wDetail)'!$E$4:$E$922,0),"")</f>
        <v>420</v>
      </c>
      <c r="V70" s="111"/>
      <c r="W70" s="132" cm="1">
        <f t="array" ref="W70">+IF(ISNUMBER($U70),INDEX('AWEC DR 9 (wDetail)'!CI$4:CI$922,$U70),"")</f>
        <v>0</v>
      </c>
      <c r="X70" s="21"/>
      <c r="Y70" s="134" cm="1">
        <f t="array" ref="Y70">+IF(ISNUMBER($U70),INDEX('AWEC DR 9 (wDetail)'!CK$4:CK$922,$U70),"")</f>
        <v>0</v>
      </c>
      <c r="Z70" s="134" cm="1">
        <f t="array" ref="Z70">+IF(ISNUMBER($U70),INDEX('AWEC DR 9 (wDetail)'!CL$4:CL$922,$U70),"")</f>
        <v>0</v>
      </c>
      <c r="AA70" s="134" cm="1">
        <f t="array" ref="AA70">+IF(ISNUMBER($U70),INDEX('AWEC DR 9 (wDetail)'!CM$4:CM$922,$U70),"")</f>
        <v>9430.14</v>
      </c>
      <c r="AB70" s="134" cm="1">
        <f t="array" ref="AB70">+IF(ISNUMBER($U70),INDEX('AWEC DR 9 (wDetail)'!CN$4:CN$922,$U70),"")</f>
        <v>11779.36</v>
      </c>
      <c r="AC70" s="134" cm="1">
        <f t="array" ref="AC70">+IF(ISNUMBER($U70),INDEX('AWEC DR 9 (wDetail)'!CO$4:CO$922,$U70),"")</f>
        <v>14241.86</v>
      </c>
      <c r="AD70" s="134" cm="1">
        <f t="array" ref="AD70">+IF(ISNUMBER($U70),INDEX('AWEC DR 9 (wDetail)'!CP$4:CP$922,$U70),"")</f>
        <v>28267.69</v>
      </c>
      <c r="AE70" s="134" cm="1">
        <f t="array" ref="AE70">+IF(ISNUMBER($U70),INDEX('AWEC DR 9 (wDetail)'!CQ$4:CQ$922,$U70),"")</f>
        <v>-596.93000000000029</v>
      </c>
      <c r="AF70" s="135"/>
      <c r="AG70" s="134" cm="1">
        <f t="array" ref="AG70:AH70">+LINEST(AA70:AD70,$AA$8:$AD$8)</f>
        <v>5897.5149999999994</v>
      </c>
      <c r="AH70" s="134">
        <v>-11905896.809999999</v>
      </c>
      <c r="AI70" s="87"/>
      <c r="AJ70" s="134">
        <f t="shared" si="18"/>
        <v>30673.550000000745</v>
      </c>
      <c r="AK70" s="134">
        <f t="shared" si="18"/>
        <v>36571.064999999478</v>
      </c>
      <c r="AL70" s="60"/>
      <c r="AM70" s="137" t="s">
        <v>2165</v>
      </c>
      <c r="AN70" s="60"/>
      <c r="AO70" s="134">
        <f t="shared" si="16"/>
        <v>30673.550000000745</v>
      </c>
      <c r="AP70" s="134">
        <f t="shared" si="17"/>
        <v>36571.064999999478</v>
      </c>
      <c r="AQ70" s="87"/>
      <c r="AR70" s="134">
        <f t="shared" si="11"/>
        <v>-96373.033271999273</v>
      </c>
      <c r="AS70" s="134">
        <f t="shared" si="12"/>
        <v>-58295.091276000545</v>
      </c>
      <c r="AX70" s="26"/>
      <c r="AY70" s="26"/>
      <c r="BC70" s="26"/>
      <c r="BD70" s="26"/>
      <c r="BE70" s="26"/>
      <c r="BH70" s="26"/>
    </row>
    <row r="71" spans="1:60" outlineLevel="1" x14ac:dyDescent="0.25">
      <c r="A71" s="34">
        <f>MAX($A$10:A70)+1</f>
        <v>62</v>
      </c>
      <c r="B71" s="22" t="s">
        <v>1932</v>
      </c>
      <c r="C71" s="22" t="s">
        <v>690</v>
      </c>
      <c r="D71" s="22" t="s">
        <v>691</v>
      </c>
      <c r="E71" s="63">
        <v>376.3</v>
      </c>
      <c r="F71" s="23">
        <v>6249.8099999999995</v>
      </c>
      <c r="G71" s="23">
        <f t="shared" si="19"/>
        <v>6249.8099999999995</v>
      </c>
      <c r="H71" s="62">
        <v>45657</v>
      </c>
      <c r="I71" s="20">
        <v>20139.649999999994</v>
      </c>
      <c r="J71" s="23">
        <f t="shared" si="9"/>
        <v>20139.649999999994</v>
      </c>
      <c r="K71" s="62">
        <v>46022</v>
      </c>
      <c r="M71"/>
      <c r="N71" s="131"/>
      <c r="O71" s="131" t="str">
        <f t="shared" si="20"/>
        <v/>
      </c>
      <c r="P71" s="131" t="s">
        <v>2160</v>
      </c>
      <c r="Q71" s="131" t="str">
        <f t="shared" si="7"/>
        <v/>
      </c>
      <c r="R71" s="131" t="str" cm="1">
        <f t="array" ref="R71">+IF(N71&lt;&gt;"",SUM(N(N$10:$N71&lt;&gt;"")),"")</f>
        <v/>
      </c>
      <c r="S71" s="131" t="str" cm="1">
        <f t="array" ref="S71">+IF(O71&lt;&gt;"",SUM(N(O$9:$O71&lt;&gt;"")),"")</f>
        <v/>
      </c>
      <c r="T71" s="131" cm="1">
        <f t="array" ref="T71">+IF(P71&lt;&gt;"",SUM(N($P$9:P71&lt;&gt;0)),"")</f>
        <v>33</v>
      </c>
      <c r="U71" s="131">
        <f>+IFERROR(MATCH(C71,'AWEC DR 9 (wDetail)'!$E$4:$E$922,0),"")</f>
        <v>115</v>
      </c>
      <c r="V71" s="111"/>
      <c r="W71" s="132" cm="1">
        <f t="array" ref="W71">+IF(ISNUMBER($U71),INDEX('AWEC DR 9 (wDetail)'!CI$4:CI$922,$U71),"")</f>
        <v>2.9269991512921445</v>
      </c>
      <c r="X71" s="21"/>
      <c r="Y71" s="134" cm="1">
        <f t="array" ref="Y71">+IF(ISNUMBER($U71),INDEX('AWEC DR 9 (wDetail)'!CK$4:CK$922,$U71),"")</f>
        <v>0</v>
      </c>
      <c r="Z71" s="134" cm="1">
        <f t="array" ref="Z71">+IF(ISNUMBER($U71),INDEX('AWEC DR 9 (wDetail)'!CL$4:CL$922,$U71),"")</f>
        <v>-5194.2</v>
      </c>
      <c r="AA71" s="134" cm="1">
        <f t="array" ref="AA71">+IF(ISNUMBER($U71),INDEX('AWEC DR 9 (wDetail)'!CM$4:CM$922,$U71),"")</f>
        <v>85691.920000000013</v>
      </c>
      <c r="AB71" s="134" cm="1">
        <f t="array" ref="AB71">+IF(ISNUMBER($U71),INDEX('AWEC DR 9 (wDetail)'!CN$4:CN$922,$U71),"")</f>
        <v>334009.08999999997</v>
      </c>
      <c r="AC71" s="134" cm="1">
        <f t="array" ref="AC71">+IF(ISNUMBER($U71),INDEX('AWEC DR 9 (wDetail)'!CO$4:CO$922,$U71),"")</f>
        <v>168542.32</v>
      </c>
      <c r="AD71" s="134" cm="1">
        <f t="array" ref="AD71">+IF(ISNUMBER($U71),INDEX('AWEC DR 9 (wDetail)'!CP$4:CP$922,$U71),"")</f>
        <v>1799.8700000000015</v>
      </c>
      <c r="AE71" s="134" cm="1">
        <f t="array" ref="AE71">+IF(ISNUMBER($U71),INDEX('AWEC DR 9 (wDetail)'!CQ$4:CQ$922,$U71),"")</f>
        <v>73621.040000000008</v>
      </c>
      <c r="AF71" s="135"/>
      <c r="AG71" s="134" cm="1">
        <f t="array" ref="AG71:AH71">+LINEST(AA71:AD71,$AA$8:$AD$8)</f>
        <v>-41714.292000000001</v>
      </c>
      <c r="AH71" s="134">
        <v>84472952.077999994</v>
      </c>
      <c r="AI71" s="87"/>
      <c r="AJ71" s="134">
        <f t="shared" si="18"/>
        <v>43225.069999992847</v>
      </c>
      <c r="AK71" s="134">
        <f t="shared" si="18"/>
        <v>1510.777999997139</v>
      </c>
      <c r="AL71" s="60"/>
      <c r="AM71" s="137" t="s">
        <v>2165</v>
      </c>
      <c r="AN71" s="60"/>
      <c r="AO71" s="134">
        <f t="shared" si="16"/>
        <v>43225.069999992847</v>
      </c>
      <c r="AP71" s="134">
        <f t="shared" si="17"/>
        <v>1510.777999997139</v>
      </c>
      <c r="AQ71" s="87"/>
      <c r="AR71" s="134">
        <f t="shared" si="11"/>
        <v>36975.25999999285</v>
      </c>
      <c r="AS71" s="134">
        <f t="shared" si="12"/>
        <v>-18628.872000002855</v>
      </c>
      <c r="AX71" s="26"/>
      <c r="AY71" s="26"/>
      <c r="BC71" s="26"/>
      <c r="BD71" s="26"/>
      <c r="BE71" s="26"/>
      <c r="BH71" s="26"/>
    </row>
    <row r="72" spans="1:60" outlineLevel="1" x14ac:dyDescent="0.25">
      <c r="A72" s="34">
        <f>MAX($A$10:A71)+1</f>
        <v>63</v>
      </c>
      <c r="B72" s="22" t="s">
        <v>1932</v>
      </c>
      <c r="C72" s="22" t="s">
        <v>692</v>
      </c>
      <c r="D72" s="22" t="s">
        <v>693</v>
      </c>
      <c r="E72" s="63">
        <v>376.3</v>
      </c>
      <c r="F72" s="23">
        <v>294068.29199999996</v>
      </c>
      <c r="G72" s="23">
        <f t="shared" si="19"/>
        <v>294068.29199999996</v>
      </c>
      <c r="H72" s="62">
        <v>45657</v>
      </c>
      <c r="I72" s="20">
        <v>300913.47839999996</v>
      </c>
      <c r="J72" s="23">
        <f t="shared" si="9"/>
        <v>300913.47839999996</v>
      </c>
      <c r="K72" s="62">
        <v>46022</v>
      </c>
      <c r="M72"/>
      <c r="N72" s="131"/>
      <c r="O72" s="131" t="str">
        <f t="shared" si="20"/>
        <v/>
      </c>
      <c r="P72" s="131" t="s">
        <v>2160</v>
      </c>
      <c r="Q72" s="131" t="str">
        <f t="shared" si="7"/>
        <v/>
      </c>
      <c r="R72" s="131" t="str" cm="1">
        <f t="array" ref="R72">+IF(N72&lt;&gt;"",SUM(N(N$10:$N72&lt;&gt;"")),"")</f>
        <v/>
      </c>
      <c r="S72" s="131" t="str" cm="1">
        <f t="array" ref="S72">+IF(O72&lt;&gt;"",SUM(N(O$9:$O72&lt;&gt;"")),"")</f>
        <v/>
      </c>
      <c r="T72" s="131" cm="1">
        <f t="array" ref="T72">+IF(P72&lt;&gt;"",SUM(N($P$9:P72&lt;&gt;0)),"")</f>
        <v>34</v>
      </c>
      <c r="U72" s="131">
        <f>+IFERROR(MATCH(C72,'AWEC DR 9 (wDetail)'!$E$4:$E$922,0),"")</f>
        <v>190</v>
      </c>
      <c r="V72" s="111"/>
      <c r="W72" s="132" cm="1">
        <f t="array" ref="W72">+IF(ISNUMBER($U72),INDEX('AWEC DR 9 (wDetail)'!CI$4:CI$922,$U72),"")</f>
        <v>0</v>
      </c>
      <c r="X72" s="21"/>
      <c r="Y72" s="134" cm="1">
        <f t="array" ref="Y72">+IF(ISNUMBER($U72),INDEX('AWEC DR 9 (wDetail)'!CK$4:CK$922,$U72),"")</f>
        <v>0</v>
      </c>
      <c r="Z72" s="134" cm="1">
        <f t="array" ref="Z72">+IF(ISNUMBER($U72),INDEX('AWEC DR 9 (wDetail)'!CL$4:CL$922,$U72),"")</f>
        <v>0</v>
      </c>
      <c r="AA72" s="134" cm="1">
        <f t="array" ref="AA72">+IF(ISNUMBER($U72),INDEX('AWEC DR 9 (wDetail)'!CM$4:CM$922,$U72),"")</f>
        <v>5550.49</v>
      </c>
      <c r="AB72" s="134" cm="1">
        <f t="array" ref="AB72">+IF(ISNUMBER($U72),INDEX('AWEC DR 9 (wDetail)'!CN$4:CN$922,$U72),"")</f>
        <v>30214.170000000002</v>
      </c>
      <c r="AC72" s="134" cm="1">
        <f t="array" ref="AC72">+IF(ISNUMBER($U72),INDEX('AWEC DR 9 (wDetail)'!CO$4:CO$922,$U72),"")</f>
        <v>29030.550000000003</v>
      </c>
      <c r="AD72" s="134" cm="1">
        <f t="array" ref="AD72">+IF(ISNUMBER($U72),INDEX('AWEC DR 9 (wDetail)'!CP$4:CP$922,$U72),"")</f>
        <v>263094.93000000005</v>
      </c>
      <c r="AE72" s="134" cm="1">
        <f t="array" ref="AE72">+IF(ISNUMBER($U72),INDEX('AWEC DR 9 (wDetail)'!CQ$4:CQ$922,$U72),"")</f>
        <v>0</v>
      </c>
      <c r="AF72" s="135"/>
      <c r="AG72" s="134" cm="1">
        <f t="array" ref="AG72:AH72">+LINEST(AB72:AD72,$AB$8:$AD$8)</f>
        <v>116440.38000000002</v>
      </c>
      <c r="AH72" s="134">
        <v>-235335001.81000003</v>
      </c>
      <c r="AI72" s="87"/>
      <c r="AJ72" s="134">
        <f t="shared" si="18"/>
        <v>340327.31000000238</v>
      </c>
      <c r="AK72" s="134">
        <f t="shared" si="18"/>
        <v>456767.68999999762</v>
      </c>
      <c r="AL72" s="60"/>
      <c r="AM72" s="137" t="s">
        <v>2165</v>
      </c>
      <c r="AN72" s="60"/>
      <c r="AO72" s="134">
        <f t="shared" si="16"/>
        <v>340327.31000000238</v>
      </c>
      <c r="AP72" s="134">
        <f t="shared" si="17"/>
        <v>456767.68999999762</v>
      </c>
      <c r="AQ72" s="87"/>
      <c r="AR72" s="134">
        <f t="shared" si="11"/>
        <v>46259.018000002427</v>
      </c>
      <c r="AS72" s="134">
        <f t="shared" si="12"/>
        <v>155854.21159999765</v>
      </c>
      <c r="AX72" s="26"/>
      <c r="AY72" s="26"/>
      <c r="BC72" s="26"/>
      <c r="BD72" s="26"/>
      <c r="BE72" s="26"/>
      <c r="BH72" s="26"/>
    </row>
    <row r="73" spans="1:60" outlineLevel="1" x14ac:dyDescent="0.25">
      <c r="A73" s="34">
        <f>MAX($A$10:A72)+1</f>
        <v>64</v>
      </c>
      <c r="B73" s="22" t="s">
        <v>1932</v>
      </c>
      <c r="C73" s="22" t="s">
        <v>694</v>
      </c>
      <c r="D73" s="22" t="s">
        <v>695</v>
      </c>
      <c r="E73" s="63">
        <v>380.3</v>
      </c>
      <c r="F73" s="23">
        <v>344511.1700000001</v>
      </c>
      <c r="G73" s="23">
        <f t="shared" si="19"/>
        <v>344511.1700000001</v>
      </c>
      <c r="H73" s="62">
        <v>45657</v>
      </c>
      <c r="I73" s="20">
        <v>354172.51</v>
      </c>
      <c r="J73" s="23">
        <f t="shared" si="9"/>
        <v>354172.51</v>
      </c>
      <c r="K73" s="62">
        <v>46022</v>
      </c>
      <c r="M73"/>
      <c r="N73" s="131"/>
      <c r="O73" s="131" t="str">
        <f t="shared" si="20"/>
        <v/>
      </c>
      <c r="P73" s="131" t="s">
        <v>2160</v>
      </c>
      <c r="Q73" s="131" t="str">
        <f t="shared" si="7"/>
        <v/>
      </c>
      <c r="R73" s="131" t="str" cm="1">
        <f t="array" ref="R73">+IF(N73&lt;&gt;"",SUM(N(N$10:$N73&lt;&gt;"")),"")</f>
        <v/>
      </c>
      <c r="S73" s="131" t="str" cm="1">
        <f t="array" ref="S73">+IF(O73&lt;&gt;"",SUM(N(O$9:$O73&lt;&gt;"")),"")</f>
        <v/>
      </c>
      <c r="T73" s="131" cm="1">
        <f t="array" ref="T73">+IF(P73&lt;&gt;"",SUM(N($P$9:P73&lt;&gt;0)),"")</f>
        <v>35</v>
      </c>
      <c r="U73" s="131">
        <f>+IFERROR(MATCH(C73,'AWEC DR 9 (wDetail)'!$E$4:$E$922,0),"")</f>
        <v>35</v>
      </c>
      <c r="V73" s="111"/>
      <c r="W73" s="132" cm="1">
        <f t="array" ref="W73">+IF(ISNUMBER($U73),INDEX('AWEC DR 9 (wDetail)'!CI$4:CI$922,$U73),"")</f>
        <v>1.7080076355529779</v>
      </c>
      <c r="X73" s="21"/>
      <c r="Y73" s="134" cm="1">
        <f t="array" ref="Y73">+IF(ISNUMBER($U73),INDEX('AWEC DR 9 (wDetail)'!CK$4:CK$922,$U73),"")</f>
        <v>858418.56</v>
      </c>
      <c r="Z73" s="134" cm="1">
        <f t="array" ref="Z73">+IF(ISNUMBER($U73),INDEX('AWEC DR 9 (wDetail)'!CL$4:CL$922,$U73),"")</f>
        <v>860826.57</v>
      </c>
      <c r="AA73" s="134" cm="1">
        <f t="array" ref="AA73">+IF(ISNUMBER($U73),INDEX('AWEC DR 9 (wDetail)'!CM$4:CM$922,$U73),"")</f>
        <v>494357.39999999991</v>
      </c>
      <c r="AB73" s="134" cm="1">
        <f t="array" ref="AB73">+IF(ISNUMBER($U73),INDEX('AWEC DR 9 (wDetail)'!CN$4:CN$922,$U73),"")</f>
        <v>317030.08</v>
      </c>
      <c r="AC73" s="134" cm="1">
        <f t="array" ref="AC73">+IF(ISNUMBER($U73),INDEX('AWEC DR 9 (wDetail)'!CO$4:CO$922,$U73),"")</f>
        <v>490576.69999999995</v>
      </c>
      <c r="AD73" s="134" cm="1">
        <f t="array" ref="AD73">+IF(ISNUMBER($U73),INDEX('AWEC DR 9 (wDetail)'!CP$4:CP$922,$U73),"")</f>
        <v>377047.05999999994</v>
      </c>
      <c r="AE73" s="134" cm="1">
        <f t="array" ref="AE73">+IF(ISNUMBER($U73),INDEX('AWEC DR 9 (wDetail)'!CQ$4:CQ$922,$U73),"")</f>
        <v>101179.98000000001</v>
      </c>
      <c r="AF73" s="135"/>
      <c r="AG73" s="134" cm="1">
        <f t="array" ref="AG73:AH73">+LINEST(Y73:AD73,$Y$8:$AD$8)</f>
        <v>-105569.55514285715</v>
      </c>
      <c r="AH73" s="134">
        <v>213869662.22780955</v>
      </c>
      <c r="AI73" s="87"/>
      <c r="AJ73" s="134">
        <f t="shared" si="18"/>
        <v>196882.61866667867</v>
      </c>
      <c r="AK73" s="134">
        <f t="shared" si="18"/>
        <v>91313.063523828983</v>
      </c>
      <c r="AL73" s="60"/>
      <c r="AM73" s="137" t="s">
        <v>2165</v>
      </c>
      <c r="AN73" s="60"/>
      <c r="AO73" s="134">
        <f t="shared" si="16"/>
        <v>196882.61866667867</v>
      </c>
      <c r="AP73" s="134">
        <f t="shared" si="17"/>
        <v>91313.063523828983</v>
      </c>
      <c r="AQ73" s="87"/>
      <c r="AR73" s="134">
        <f t="shared" si="11"/>
        <v>-147628.55133332143</v>
      </c>
      <c r="AS73" s="134">
        <f t="shared" si="12"/>
        <v>-262859.44647617103</v>
      </c>
      <c r="AX73" s="26"/>
      <c r="AY73" s="26"/>
      <c r="BC73" s="26"/>
      <c r="BD73" s="26"/>
      <c r="BE73" s="26"/>
      <c r="BH73" s="26"/>
    </row>
    <row r="74" spans="1:60" outlineLevel="1" x14ac:dyDescent="0.25">
      <c r="A74" s="34">
        <f>MAX($A$10:A73)+1</f>
        <v>65</v>
      </c>
      <c r="B74" s="22" t="s">
        <v>1932</v>
      </c>
      <c r="C74" s="22" t="s">
        <v>696</v>
      </c>
      <c r="D74" s="22" t="s">
        <v>697</v>
      </c>
      <c r="E74" s="63">
        <v>380.3</v>
      </c>
      <c r="F74" s="23">
        <v>100146.05000999998</v>
      </c>
      <c r="G74" s="23">
        <f t="shared" si="19"/>
        <v>100146.05000999998</v>
      </c>
      <c r="H74" s="62">
        <v>45657</v>
      </c>
      <c r="I74" s="20">
        <v>94811.555040000021</v>
      </c>
      <c r="J74" s="23">
        <f t="shared" si="9"/>
        <v>94811.555040000021</v>
      </c>
      <c r="K74" s="62">
        <v>46022</v>
      </c>
      <c r="M74"/>
      <c r="N74" s="131"/>
      <c r="O74" s="131" t="str">
        <f t="shared" si="20"/>
        <v/>
      </c>
      <c r="P74" s="131" t="s">
        <v>2160</v>
      </c>
      <c r="Q74" s="131" t="str">
        <f t="shared" si="7"/>
        <v/>
      </c>
      <c r="R74" s="131" t="str" cm="1">
        <f t="array" ref="R74">+IF(N74&lt;&gt;"",SUM(N(N$10:$N74&lt;&gt;"")),"")</f>
        <v/>
      </c>
      <c r="S74" s="131" t="str" cm="1">
        <f t="array" ref="S74">+IF(O74&lt;&gt;"",SUM(N(O$9:$O74&lt;&gt;"")),"")</f>
        <v/>
      </c>
      <c r="T74" s="131" cm="1">
        <f t="array" ref="T74">+IF(P74&lt;&gt;"",SUM(N($P$9:P74&lt;&gt;0)),"")</f>
        <v>36</v>
      </c>
      <c r="U74" s="131">
        <f>+IFERROR(MATCH(C74,'AWEC DR 9 (wDetail)'!$E$4:$E$922,0),"")</f>
        <v>410</v>
      </c>
      <c r="V74" s="111"/>
      <c r="W74" s="132" cm="1">
        <f t="array" ref="W74">+IF(ISNUMBER($U74),INDEX('AWEC DR 9 (wDetail)'!CI$4:CI$922,$U74),"")</f>
        <v>0</v>
      </c>
      <c r="X74" s="21"/>
      <c r="Y74" s="134" cm="1">
        <f t="array" ref="Y74">+IF(ISNUMBER($U74),INDEX('AWEC DR 9 (wDetail)'!CK$4:CK$922,$U74),"")</f>
        <v>0</v>
      </c>
      <c r="Z74" s="134" cm="1">
        <f t="array" ref="Z74">+IF(ISNUMBER($U74),INDEX('AWEC DR 9 (wDetail)'!CL$4:CL$922,$U74),"")</f>
        <v>0</v>
      </c>
      <c r="AA74" s="134" cm="1">
        <f t="array" ref="AA74">+IF(ISNUMBER($U74),INDEX('AWEC DR 9 (wDetail)'!CM$4:CM$922,$U74),"")</f>
        <v>0</v>
      </c>
      <c r="AB74" s="134" cm="1">
        <f t="array" ref="AB74">+IF(ISNUMBER($U74),INDEX('AWEC DR 9 (wDetail)'!CN$4:CN$922,$U74),"")</f>
        <v>43491.26</v>
      </c>
      <c r="AC74" s="134" cm="1">
        <f t="array" ref="AC74">+IF(ISNUMBER($U74),INDEX('AWEC DR 9 (wDetail)'!CO$4:CO$922,$U74),"")</f>
        <v>14556.08</v>
      </c>
      <c r="AD74" s="134" cm="1">
        <f t="array" ref="AD74">+IF(ISNUMBER($U74),INDEX('AWEC DR 9 (wDetail)'!CP$4:CP$922,$U74),"")</f>
        <v>8276.0499999999993</v>
      </c>
      <c r="AE74" s="134" cm="1">
        <f t="array" ref="AE74">+IF(ISNUMBER($U74),INDEX('AWEC DR 9 (wDetail)'!CQ$4:CQ$922,$U74),"")</f>
        <v>3707.13</v>
      </c>
      <c r="AF74" s="135"/>
      <c r="AG74" s="134" cm="1">
        <f t="array" ref="AG74:AH74">+LINEST(AB74:AD74,$AB$8:$AD$8)</f>
        <v>-17607.605</v>
      </c>
      <c r="AH74" s="134">
        <v>35624685.106666669</v>
      </c>
      <c r="AI74" s="87"/>
      <c r="AJ74" s="134">
        <f t="shared" si="18"/>
        <v>-13107.413333326578</v>
      </c>
      <c r="AK74" s="134">
        <f t="shared" si="18"/>
        <v>-30715.01833333075</v>
      </c>
      <c r="AL74" s="60"/>
      <c r="AM74" s="137" t="s">
        <v>2168</v>
      </c>
      <c r="AN74" s="60"/>
      <c r="AO74" s="134">
        <f>+AVERAGE(AA74:AD74)</f>
        <v>16580.8475</v>
      </c>
      <c r="AP74" s="134">
        <f>+AO74</f>
        <v>16580.8475</v>
      </c>
      <c r="AQ74" s="87"/>
      <c r="AR74" s="134">
        <f t="shared" si="11"/>
        <v>-83565.202509999974</v>
      </c>
      <c r="AS74" s="134">
        <f t="shared" si="12"/>
        <v>-78230.707540000018</v>
      </c>
      <c r="AX74" s="26"/>
      <c r="AY74" s="26"/>
      <c r="BC74" s="26"/>
      <c r="BD74" s="26"/>
      <c r="BE74" s="26"/>
      <c r="BH74" s="26"/>
    </row>
    <row r="75" spans="1:60" outlineLevel="1" x14ac:dyDescent="0.25">
      <c r="A75" s="34">
        <f>MAX($A$10:A74)+1</f>
        <v>66</v>
      </c>
      <c r="B75" s="22" t="s">
        <v>1932</v>
      </c>
      <c r="C75" s="22" t="s">
        <v>698</v>
      </c>
      <c r="D75" s="22" t="s">
        <v>699</v>
      </c>
      <c r="E75" s="63">
        <v>376.3</v>
      </c>
      <c r="F75" s="23">
        <v>502438.18999999989</v>
      </c>
      <c r="G75" s="23">
        <f t="shared" si="19"/>
        <v>502438.18999999989</v>
      </c>
      <c r="H75" s="62">
        <v>45657</v>
      </c>
      <c r="I75" s="20">
        <v>574643.58999999985</v>
      </c>
      <c r="J75" s="23">
        <f t="shared" si="9"/>
        <v>574643.58999999985</v>
      </c>
      <c r="K75" s="62">
        <v>46022</v>
      </c>
      <c r="M75"/>
      <c r="N75" s="131"/>
      <c r="O75" s="131" t="str">
        <f t="shared" si="20"/>
        <v/>
      </c>
      <c r="P75" s="131" t="s">
        <v>2160</v>
      </c>
      <c r="Q75" s="131" t="str">
        <f t="shared" si="7"/>
        <v/>
      </c>
      <c r="R75" s="131" t="str" cm="1">
        <f t="array" ref="R75">+IF(N75&lt;&gt;"",SUM(N(N$10:$N75&lt;&gt;"")),"")</f>
        <v/>
      </c>
      <c r="S75" s="131" t="str" cm="1">
        <f t="array" ref="S75">+IF(O75&lt;&gt;"",SUM(N(O$9:$O75&lt;&gt;"")),"")</f>
        <v/>
      </c>
      <c r="T75" s="131" cm="1">
        <f t="array" ref="T75">+IF(P75&lt;&gt;"",SUM(N($P$9:P75&lt;&gt;0)),"")</f>
        <v>37</v>
      </c>
      <c r="U75" s="131">
        <f>+IFERROR(MATCH(C75,'AWEC DR 9 (wDetail)'!$E$4:$E$922,0),"")</f>
        <v>73</v>
      </c>
      <c r="V75" s="111"/>
      <c r="W75" s="132" cm="1">
        <f t="array" ref="W75">+IF(ISNUMBER($U75),INDEX('AWEC DR 9 (wDetail)'!CI$4:CI$922,$U75),"")</f>
        <v>2.4137750264317526</v>
      </c>
      <c r="X75" s="21"/>
      <c r="Y75" s="134" cm="1">
        <f t="array" ref="Y75">+IF(ISNUMBER($U75),INDEX('AWEC DR 9 (wDetail)'!CK$4:CK$922,$U75),"")</f>
        <v>0</v>
      </c>
      <c r="Z75" s="134" cm="1">
        <f t="array" ref="Z75">+IF(ISNUMBER($U75),INDEX('AWEC DR 9 (wDetail)'!CL$4:CL$922,$U75),"")</f>
        <v>-2770.39</v>
      </c>
      <c r="AA75" s="134" cm="1">
        <f t="array" ref="AA75">+IF(ISNUMBER($U75),INDEX('AWEC DR 9 (wDetail)'!CM$4:CM$922,$U75),"")</f>
        <v>255225.53000000003</v>
      </c>
      <c r="AB75" s="134" cm="1">
        <f t="array" ref="AB75">+IF(ISNUMBER($U75),INDEX('AWEC DR 9 (wDetail)'!CN$4:CN$922,$U75),"")</f>
        <v>503862.53</v>
      </c>
      <c r="AC75" s="134" cm="1">
        <f t="array" ref="AC75">+IF(ISNUMBER($U75),INDEX('AWEC DR 9 (wDetail)'!CO$4:CO$922,$U75),"")</f>
        <v>363158.47000000009</v>
      </c>
      <c r="AD75" s="134" cm="1">
        <f t="array" ref="AD75">+IF(ISNUMBER($U75),INDEX('AWEC DR 9 (wDetail)'!CP$4:CP$922,$U75),"")</f>
        <v>172655.7</v>
      </c>
      <c r="AE75" s="134" cm="1">
        <f t="array" ref="AE75">+IF(ISNUMBER($U75),INDEX('AWEC DR 9 (wDetail)'!CQ$4:CQ$922,$U75),"")</f>
        <v>70078.94</v>
      </c>
      <c r="AF75" s="135"/>
      <c r="AG75" s="134" cm="1">
        <f t="array" ref="AG75:AH75">+LINEST(Y75:AD75,$Y$8:$AD$8)</f>
        <v>63134.345142857164</v>
      </c>
      <c r="AH75" s="134">
        <v>-127347589.05447623</v>
      </c>
      <c r="AI75" s="87"/>
      <c r="AJ75" s="134">
        <f t="shared" si="18"/>
        <v>436325.51466667652</v>
      </c>
      <c r="AK75" s="134">
        <f t="shared" si="18"/>
        <v>499459.85980953276</v>
      </c>
      <c r="AL75" s="60"/>
      <c r="AM75" s="137" t="s">
        <v>2168</v>
      </c>
      <c r="AN75" s="60"/>
      <c r="AO75" s="134">
        <f>+AVERAGE(AA75:AD75)</f>
        <v>323725.55750000005</v>
      </c>
      <c r="AP75" s="134">
        <f>+AO75</f>
        <v>323725.55750000005</v>
      </c>
      <c r="AQ75" s="87"/>
      <c r="AR75" s="134">
        <f t="shared" si="11"/>
        <v>-178712.63249999983</v>
      </c>
      <c r="AS75" s="134">
        <f t="shared" si="12"/>
        <v>-250918.0324999998</v>
      </c>
      <c r="AX75" s="26"/>
      <c r="AY75" s="26"/>
      <c r="BC75" s="26"/>
      <c r="BD75" s="26"/>
      <c r="BE75" s="26"/>
      <c r="BH75" s="26"/>
    </row>
    <row r="76" spans="1:60" outlineLevel="1" x14ac:dyDescent="0.25">
      <c r="A76" s="34">
        <f>MAX($A$10:A75)+1</f>
        <v>67</v>
      </c>
      <c r="B76" s="22" t="s">
        <v>1932</v>
      </c>
      <c r="C76" s="22" t="s">
        <v>700</v>
      </c>
      <c r="D76" s="22" t="s">
        <v>701</v>
      </c>
      <c r="E76" s="63">
        <v>376.3</v>
      </c>
      <c r="F76" s="23">
        <v>270192.07960999996</v>
      </c>
      <c r="G76" s="23">
        <f t="shared" si="19"/>
        <v>270192.07960999996</v>
      </c>
      <c r="H76" s="62">
        <v>45657</v>
      </c>
      <c r="I76" s="20">
        <v>199395.12877200003</v>
      </c>
      <c r="J76" s="23">
        <f t="shared" si="9"/>
        <v>199395.12877200003</v>
      </c>
      <c r="K76" s="62">
        <v>46022</v>
      </c>
      <c r="M76"/>
      <c r="N76" s="131"/>
      <c r="O76" s="131" t="str">
        <f t="shared" si="20"/>
        <v/>
      </c>
      <c r="P76" s="131" t="s">
        <v>2160</v>
      </c>
      <c r="Q76" s="131" t="str">
        <f t="shared" si="7"/>
        <v/>
      </c>
      <c r="R76" s="131" t="str" cm="1">
        <f t="array" ref="R76">+IF(N76&lt;&gt;"",SUM(N(N$10:$N76&lt;&gt;"")),"")</f>
        <v/>
      </c>
      <c r="S76" s="131" t="str" cm="1">
        <f t="array" ref="S76">+IF(O76&lt;&gt;"",SUM(N(O$9:$O76&lt;&gt;"")),"")</f>
        <v/>
      </c>
      <c r="T76" s="131" cm="1">
        <f t="array" ref="T76">+IF(P76&lt;&gt;"",SUM(N($P$9:P76&lt;&gt;0)),"")</f>
        <v>38</v>
      </c>
      <c r="U76" s="131">
        <f>+IFERROR(MATCH(C76,'AWEC DR 9 (wDetail)'!$E$4:$E$922,0),"")</f>
        <v>112</v>
      </c>
      <c r="V76" s="111"/>
      <c r="W76" s="132" cm="1">
        <f t="array" ref="W76">+IF(ISNUMBER($U76),INDEX('AWEC DR 9 (wDetail)'!CI$4:CI$922,$U76),"")</f>
        <v>0</v>
      </c>
      <c r="X76" s="21"/>
      <c r="Y76" s="134" cm="1">
        <f t="array" ref="Y76">+IF(ISNUMBER($U76),INDEX('AWEC DR 9 (wDetail)'!CK$4:CK$922,$U76),"")</f>
        <v>0</v>
      </c>
      <c r="Z76" s="134" cm="1">
        <f t="array" ref="Z76">+IF(ISNUMBER($U76),INDEX('AWEC DR 9 (wDetail)'!CL$4:CL$922,$U76),"")</f>
        <v>0</v>
      </c>
      <c r="AA76" s="134" cm="1">
        <f t="array" ref="AA76">+IF(ISNUMBER($U76),INDEX('AWEC DR 9 (wDetail)'!CM$4:CM$922,$U76),"")</f>
        <v>68534.34</v>
      </c>
      <c r="AB76" s="134" cm="1">
        <f t="array" ref="AB76">+IF(ISNUMBER($U76),INDEX('AWEC DR 9 (wDetail)'!CN$4:CN$922,$U76),"")</f>
        <v>100858.63999999998</v>
      </c>
      <c r="AC76" s="134" cm="1">
        <f t="array" ref="AC76">+IF(ISNUMBER($U76),INDEX('AWEC DR 9 (wDetail)'!CO$4:CO$922,$U76),"")</f>
        <v>106000.67</v>
      </c>
      <c r="AD76" s="134" cm="1">
        <f t="array" ref="AD76">+IF(ISNUMBER($U76),INDEX('AWEC DR 9 (wDetail)'!CP$4:CP$922,$U76),"")</f>
        <v>327888.82999999996</v>
      </c>
      <c r="AE76" s="134" cm="1">
        <f t="array" ref="AE76">+IF(ISNUMBER($U76),INDEX('AWEC DR 9 (wDetail)'!CQ$4:CQ$922,$U76),"")</f>
        <v>91925.92</v>
      </c>
      <c r="AF76" s="135"/>
      <c r="AG76" s="134" cm="1">
        <f t="array" ref="AG76:AH76">+LINEST(AA76:AD76,$AA$8:$AD$8)</f>
        <v>78320.549999999988</v>
      </c>
      <c r="AH76" s="134">
        <v>-158174171.20499998</v>
      </c>
      <c r="AI76" s="87"/>
      <c r="AJ76" s="134">
        <f t="shared" si="18"/>
        <v>346621.99500000477</v>
      </c>
      <c r="AK76" s="134">
        <f t="shared" si="18"/>
        <v>424942.54499998689</v>
      </c>
      <c r="AL76" s="60"/>
      <c r="AM76" s="137" t="s">
        <v>2168</v>
      </c>
      <c r="AN76" s="60"/>
      <c r="AO76" s="134">
        <f>+AVERAGE(AA76:AD76)</f>
        <v>150820.62</v>
      </c>
      <c r="AP76" s="134">
        <f>+AO76</f>
        <v>150820.62</v>
      </c>
      <c r="AQ76" s="87"/>
      <c r="AR76" s="134">
        <f t="shared" si="11"/>
        <v>-119371.45960999996</v>
      </c>
      <c r="AS76" s="134">
        <f t="shared" si="12"/>
        <v>-48574.50877200003</v>
      </c>
      <c r="AX76" s="26"/>
      <c r="AY76" s="26"/>
      <c r="BC76" s="26"/>
      <c r="BD76" s="26"/>
      <c r="BE76" s="26"/>
      <c r="BH76" s="26"/>
    </row>
    <row r="77" spans="1:60" outlineLevel="1" x14ac:dyDescent="0.25">
      <c r="A77" s="34">
        <f>MAX($A$10:A76)+1</f>
        <v>68</v>
      </c>
      <c r="B77" s="22" t="s">
        <v>1932</v>
      </c>
      <c r="C77" s="22" t="s">
        <v>702</v>
      </c>
      <c r="D77" s="22" t="s">
        <v>703</v>
      </c>
      <c r="E77" s="63">
        <v>380.3</v>
      </c>
      <c r="F77" s="23">
        <v>1103684.1000000003</v>
      </c>
      <c r="G77" s="23">
        <f t="shared" si="19"/>
        <v>1103684.1000000003</v>
      </c>
      <c r="H77" s="62">
        <v>45657</v>
      </c>
      <c r="I77" s="20">
        <v>1123492.8500000001</v>
      </c>
      <c r="J77" s="23">
        <f t="shared" si="9"/>
        <v>1123492.8500000001</v>
      </c>
      <c r="K77" s="62">
        <v>46022</v>
      </c>
      <c r="M77"/>
      <c r="N77" s="131"/>
      <c r="O77" s="131" t="str">
        <f t="shared" si="20"/>
        <v/>
      </c>
      <c r="P77" s="131" t="s">
        <v>2160</v>
      </c>
      <c r="Q77" s="131" t="str">
        <f t="shared" si="7"/>
        <v/>
      </c>
      <c r="R77" s="131" t="str" cm="1">
        <f t="array" ref="R77">+IF(N77&lt;&gt;"",SUM(N(N$10:$N77&lt;&gt;"")),"")</f>
        <v/>
      </c>
      <c r="S77" s="131" t="str" cm="1">
        <f t="array" ref="S77">+IF(O77&lt;&gt;"",SUM(N(O$9:$O77&lt;&gt;"")),"")</f>
        <v/>
      </c>
      <c r="T77" s="131" cm="1">
        <f t="array" ref="T77">+IF(P77&lt;&gt;"",SUM(N($P$9:P77&lt;&gt;0)),"")</f>
        <v>39</v>
      </c>
      <c r="U77" s="131">
        <f>+IFERROR(MATCH(C77,'AWEC DR 9 (wDetail)'!$E$4:$E$922,0),"")</f>
        <v>13</v>
      </c>
      <c r="V77" s="111"/>
      <c r="W77" s="132" cm="1">
        <f t="array" ref="W77">+IF(ISNUMBER($U77),INDEX('AWEC DR 9 (wDetail)'!CI$4:CI$922,$U77),"")</f>
        <v>2.0748746140067924</v>
      </c>
      <c r="X77" s="21"/>
      <c r="Y77" s="134" cm="1">
        <f t="array" ref="Y77">+IF(ISNUMBER($U77),INDEX('AWEC DR 9 (wDetail)'!CK$4:CK$922,$U77),"")</f>
        <v>1745929.12</v>
      </c>
      <c r="Z77" s="134" cm="1">
        <f t="array" ref="Z77">+IF(ISNUMBER($U77),INDEX('AWEC DR 9 (wDetail)'!CL$4:CL$922,$U77),"")</f>
        <v>1614385.8200000003</v>
      </c>
      <c r="AA77" s="134" cm="1">
        <f t="array" ref="AA77">+IF(ISNUMBER($U77),INDEX('AWEC DR 9 (wDetail)'!CM$4:CM$922,$U77),"")</f>
        <v>1417708.6300000001</v>
      </c>
      <c r="AB77" s="134" cm="1">
        <f t="array" ref="AB77">+IF(ISNUMBER($U77),INDEX('AWEC DR 9 (wDetail)'!CN$4:CN$922,$U77),"")</f>
        <v>1088985.21</v>
      </c>
      <c r="AC77" s="134" cm="1">
        <f t="array" ref="AC77">+IF(ISNUMBER($U77),INDEX('AWEC DR 9 (wDetail)'!CO$4:CO$922,$U77),"")</f>
        <v>737665.15999999992</v>
      </c>
      <c r="AD77" s="134" cm="1">
        <f t="array" ref="AD77">+IF(ISNUMBER($U77),INDEX('AWEC DR 9 (wDetail)'!CP$4:CP$922,$U77),"")</f>
        <v>739874.57000000007</v>
      </c>
      <c r="AE77" s="134" cm="1">
        <f t="array" ref="AE77">+IF(ISNUMBER($U77),INDEX('AWEC DR 9 (wDetail)'!CQ$4:CQ$922,$U77),"")</f>
        <v>177472.88999999998</v>
      </c>
      <c r="AF77" s="135"/>
      <c r="AG77" s="134" cm="1">
        <f t="array" ref="AG77:AH77">+LINEST(Y77:AD77,$Y$8:$AD$8)</f>
        <v>-228261.6614285715</v>
      </c>
      <c r="AH77" s="134">
        <v>462426778.3347621</v>
      </c>
      <c r="AI77" s="87"/>
      <c r="AJ77" s="134">
        <f t="shared" si="18"/>
        <v>425175.603333354</v>
      </c>
      <c r="AK77" s="134">
        <f t="shared" si="18"/>
        <v>196913.94190478325</v>
      </c>
      <c r="AL77" s="60"/>
      <c r="AM77" s="137" t="s">
        <v>2165</v>
      </c>
      <c r="AN77" s="60"/>
      <c r="AO77" s="134">
        <f>+AJ77</f>
        <v>425175.603333354</v>
      </c>
      <c r="AP77" s="134">
        <f>+AK77</f>
        <v>196913.94190478325</v>
      </c>
      <c r="AQ77" s="87"/>
      <c r="AR77" s="134">
        <f t="shared" si="11"/>
        <v>-678508.49666664633</v>
      </c>
      <c r="AS77" s="134">
        <f t="shared" si="12"/>
        <v>-926578.90809521684</v>
      </c>
      <c r="AX77" s="26"/>
      <c r="AY77" s="26"/>
      <c r="BC77" s="26"/>
      <c r="BD77" s="26"/>
      <c r="BE77" s="26"/>
      <c r="BH77" s="26"/>
    </row>
    <row r="78" spans="1:60" outlineLevel="1" x14ac:dyDescent="0.25">
      <c r="A78" s="34">
        <f>MAX($A$10:A77)+1</f>
        <v>69</v>
      </c>
      <c r="B78" s="22" t="s">
        <v>1932</v>
      </c>
      <c r="C78" s="22" t="s">
        <v>704</v>
      </c>
      <c r="D78" s="22" t="s">
        <v>705</v>
      </c>
      <c r="E78" s="63">
        <v>380.3</v>
      </c>
      <c r="F78" s="23">
        <v>231192.58399599997</v>
      </c>
      <c r="G78" s="23">
        <f t="shared" si="19"/>
        <v>231192.58399599997</v>
      </c>
      <c r="H78" s="62">
        <v>45657</v>
      </c>
      <c r="I78" s="20">
        <v>207994.88067599997</v>
      </c>
      <c r="J78" s="23">
        <f t="shared" si="9"/>
        <v>207994.88067599997</v>
      </c>
      <c r="K78" s="62">
        <v>46022</v>
      </c>
      <c r="M78"/>
      <c r="N78" s="131"/>
      <c r="O78" s="131" t="str">
        <f t="shared" si="20"/>
        <v/>
      </c>
      <c r="P78" s="131" t="s">
        <v>2160</v>
      </c>
      <c r="Q78" s="131" t="str">
        <f t="shared" si="7"/>
        <v/>
      </c>
      <c r="R78" s="131" t="str" cm="1">
        <f t="array" ref="R78">+IF(N78&lt;&gt;"",SUM(N(N$10:$N78&lt;&gt;"")),"")</f>
        <v/>
      </c>
      <c r="S78" s="131" t="str" cm="1">
        <f t="array" ref="S78">+IF(O78&lt;&gt;"",SUM(N(O$9:$O78&lt;&gt;"")),"")</f>
        <v/>
      </c>
      <c r="T78" s="131" cm="1">
        <f t="array" ref="T78">+IF(P78&lt;&gt;"",SUM(N($P$9:P78&lt;&gt;0)),"")</f>
        <v>40</v>
      </c>
      <c r="U78" s="131">
        <f>+IFERROR(MATCH(C78,'AWEC DR 9 (wDetail)'!$E$4:$E$922,0),"")</f>
        <v>141</v>
      </c>
      <c r="V78" s="111"/>
      <c r="W78" s="132" cm="1">
        <f t="array" ref="W78">+IF(ISNUMBER($U78),INDEX('AWEC DR 9 (wDetail)'!CI$4:CI$922,$U78),"")</f>
        <v>0</v>
      </c>
      <c r="X78" s="21"/>
      <c r="Y78" s="134" cm="1">
        <f t="array" ref="Y78">+IF(ISNUMBER($U78),INDEX('AWEC DR 9 (wDetail)'!CK$4:CK$922,$U78),"")</f>
        <v>0</v>
      </c>
      <c r="Z78" s="134" cm="1">
        <f t="array" ref="Z78">+IF(ISNUMBER($U78),INDEX('AWEC DR 9 (wDetail)'!CL$4:CL$922,$U78),"")</f>
        <v>0</v>
      </c>
      <c r="AA78" s="134" cm="1">
        <f t="array" ref="AA78">+IF(ISNUMBER($U78),INDEX('AWEC DR 9 (wDetail)'!CM$4:CM$922,$U78),"")</f>
        <v>223327.22999999998</v>
      </c>
      <c r="AB78" s="134" cm="1">
        <f t="array" ref="AB78">+IF(ISNUMBER($U78),INDEX('AWEC DR 9 (wDetail)'!CN$4:CN$922,$U78),"")</f>
        <v>104871.69</v>
      </c>
      <c r="AC78" s="134" cm="1">
        <f t="array" ref="AC78">+IF(ISNUMBER($U78),INDEX('AWEC DR 9 (wDetail)'!CO$4:CO$922,$U78),"")</f>
        <v>70109.210000000006</v>
      </c>
      <c r="AD78" s="134" cm="1">
        <f t="array" ref="AD78">+IF(ISNUMBER($U78),INDEX('AWEC DR 9 (wDetail)'!CP$4:CP$922,$U78),"")</f>
        <v>84124.34</v>
      </c>
      <c r="AE78" s="134" cm="1">
        <f t="array" ref="AE78">+IF(ISNUMBER($U78),INDEX('AWEC DR 9 (wDetail)'!CQ$4:CQ$922,$U78),"")</f>
        <v>35759.210000000006</v>
      </c>
      <c r="AF78" s="135"/>
      <c r="AG78" s="134" cm="1">
        <f t="array" ref="AG78:AH78">+LINEST(AA78:AD78,$AA$8:$AD$8)</f>
        <v>-45237.114999999991</v>
      </c>
      <c r="AH78" s="134">
        <v>91567436.089999989</v>
      </c>
      <c r="AI78" s="87"/>
      <c r="AJ78" s="134">
        <f t="shared" si="18"/>
        <v>7515.330000013113</v>
      </c>
      <c r="AK78" s="134">
        <f t="shared" si="18"/>
        <v>-37721.784999996424</v>
      </c>
      <c r="AL78" s="60"/>
      <c r="AM78" s="137" t="s">
        <v>2168</v>
      </c>
      <c r="AN78" s="60"/>
      <c r="AO78" s="134">
        <f>+AVERAGE(AA78:AD78)</f>
        <v>120608.11749999999</v>
      </c>
      <c r="AP78" s="134">
        <f>+AO78</f>
        <v>120608.11749999999</v>
      </c>
      <c r="AQ78" s="87"/>
      <c r="AR78" s="134">
        <f t="shared" si="11"/>
        <v>-110584.46649599998</v>
      </c>
      <c r="AS78" s="134">
        <f t="shared" si="12"/>
        <v>-87386.763175999979</v>
      </c>
      <c r="AX78" s="26"/>
      <c r="AY78" s="26"/>
      <c r="BC78" s="26"/>
      <c r="BD78" s="26"/>
      <c r="BE78" s="26"/>
      <c r="BH78" s="26"/>
    </row>
    <row r="79" spans="1:60" outlineLevel="1" x14ac:dyDescent="0.25">
      <c r="A79" s="34">
        <f>MAX($A$10:A78)+1</f>
        <v>70</v>
      </c>
      <c r="B79" s="22" t="s">
        <v>1932</v>
      </c>
      <c r="C79" s="22" t="s">
        <v>708</v>
      </c>
      <c r="D79" s="22" t="s">
        <v>709</v>
      </c>
      <c r="E79" s="63">
        <v>376.3</v>
      </c>
      <c r="F79" s="23">
        <v>1222711.99</v>
      </c>
      <c r="G79" s="23">
        <f t="shared" si="19"/>
        <v>1222711.99</v>
      </c>
      <c r="H79" s="62">
        <v>45657</v>
      </c>
      <c r="I79" s="20">
        <v>1161647.57</v>
      </c>
      <c r="J79" s="23">
        <f t="shared" si="9"/>
        <v>1161647.57</v>
      </c>
      <c r="K79" s="62">
        <v>46022</v>
      </c>
      <c r="M79"/>
      <c r="N79" s="131"/>
      <c r="O79" s="131" t="str">
        <f t="shared" si="20"/>
        <v/>
      </c>
      <c r="P79" s="131" t="s">
        <v>2160</v>
      </c>
      <c r="Q79" s="131" t="str">
        <f t="shared" si="7"/>
        <v/>
      </c>
      <c r="R79" s="131" t="str" cm="1">
        <f t="array" ref="R79">+IF(N79&lt;&gt;"",SUM(N(N$10:$N79&lt;&gt;"")),"")</f>
        <v/>
      </c>
      <c r="S79" s="131" t="str" cm="1">
        <f t="array" ref="S79">+IF(O79&lt;&gt;"",SUM(N(O$9:$O79&lt;&gt;"")),"")</f>
        <v/>
      </c>
      <c r="T79" s="131" cm="1">
        <f t="array" ref="T79">+IF(P79&lt;&gt;"",SUM(N($P$9:P79&lt;&gt;0)),"")</f>
        <v>41</v>
      </c>
      <c r="U79" s="131">
        <f>+IFERROR(MATCH(C79,'AWEC DR 9 (wDetail)'!$E$4:$E$922,0),"")</f>
        <v>20</v>
      </c>
      <c r="V79" s="111"/>
      <c r="W79" s="132" cm="1">
        <f t="array" ref="W79">+IF(ISNUMBER($U79),INDEX('AWEC DR 9 (wDetail)'!CI$4:CI$922,$U79),"")</f>
        <v>0</v>
      </c>
      <c r="X79" s="21"/>
      <c r="Y79" s="134" cm="1">
        <f t="array" ref="Y79">+IF(ISNUMBER($U79),INDEX('AWEC DR 9 (wDetail)'!CK$4:CK$922,$U79),"")</f>
        <v>0</v>
      </c>
      <c r="Z79" s="134" cm="1">
        <f t="array" ref="Z79">+IF(ISNUMBER($U79),INDEX('AWEC DR 9 (wDetail)'!CL$4:CL$922,$U79),"")</f>
        <v>0</v>
      </c>
      <c r="AA79" s="134" cm="1">
        <f t="array" ref="AA79">+IF(ISNUMBER($U79),INDEX('AWEC DR 9 (wDetail)'!CM$4:CM$922,$U79),"")</f>
        <v>1225314.73</v>
      </c>
      <c r="AB79" s="134" cm="1">
        <f t="array" ref="AB79">+IF(ISNUMBER($U79),INDEX('AWEC DR 9 (wDetail)'!CN$4:CN$922,$U79),"")</f>
        <v>891748.41999999993</v>
      </c>
      <c r="AC79" s="134" cm="1">
        <f t="array" ref="AC79">+IF(ISNUMBER($U79),INDEX('AWEC DR 9 (wDetail)'!CO$4:CO$922,$U79),"")</f>
        <v>1403635.1099999999</v>
      </c>
      <c r="AD79" s="134" cm="1">
        <f t="array" ref="AD79">+IF(ISNUMBER($U79),INDEX('AWEC DR 9 (wDetail)'!CP$4:CP$922,$U79),"")</f>
        <v>990359.58000000007</v>
      </c>
      <c r="AE79" s="134" cm="1">
        <f t="array" ref="AE79">+IF(ISNUMBER($U79),INDEX('AWEC DR 9 (wDetail)'!CQ$4:CQ$922,$U79),"")</f>
        <v>285407.12</v>
      </c>
      <c r="AF79" s="135"/>
      <c r="AG79" s="134" cm="1">
        <f t="array" ref="AG79:AH79">+LINEST(AA79:AD79,$AA$8:$AD$8)</f>
        <v>-19297.875999999993</v>
      </c>
      <c r="AH79" s="134">
        <v>40138420.793999985</v>
      </c>
      <c r="AI79" s="87"/>
      <c r="AJ79" s="134">
        <f t="shared" ref="AJ79:AK81" si="21">+$AH79+AJ$8*$AG79</f>
        <v>1079519.7699999958</v>
      </c>
      <c r="AK79" s="134">
        <f t="shared" si="21"/>
        <v>1060221.8940000013</v>
      </c>
      <c r="AL79" s="60"/>
      <c r="AM79" s="137" t="s">
        <v>2168</v>
      </c>
      <c r="AN79" s="60"/>
      <c r="AO79" s="134">
        <f>+AVERAGE(AA79:AD79)</f>
        <v>1127764.46</v>
      </c>
      <c r="AP79" s="134">
        <f>+AO79</f>
        <v>1127764.46</v>
      </c>
      <c r="AQ79" s="87"/>
      <c r="AR79" s="134">
        <f t="shared" si="11"/>
        <v>-94947.530000000028</v>
      </c>
      <c r="AS79" s="134">
        <f t="shared" si="12"/>
        <v>-33883.110000000102</v>
      </c>
      <c r="AX79" s="26"/>
      <c r="AY79" s="26"/>
      <c r="BC79" s="26"/>
      <c r="BD79" s="26"/>
      <c r="BE79" s="26"/>
      <c r="BH79" s="26"/>
    </row>
    <row r="80" spans="1:60" outlineLevel="1" x14ac:dyDescent="0.25">
      <c r="A80" s="34">
        <f>MAX($A$10:A79)+1</f>
        <v>71</v>
      </c>
      <c r="B80" s="22" t="s">
        <v>1932</v>
      </c>
      <c r="C80" s="19" t="s">
        <v>710</v>
      </c>
      <c r="D80" s="19" t="s">
        <v>711</v>
      </c>
      <c r="E80" s="63">
        <v>376.3</v>
      </c>
      <c r="F80" s="36">
        <v>121240.83308500001</v>
      </c>
      <c r="G80" s="23">
        <f t="shared" si="19"/>
        <v>121240.83308500001</v>
      </c>
      <c r="H80" s="62">
        <v>45657</v>
      </c>
      <c r="I80" s="20">
        <v>124081.232498</v>
      </c>
      <c r="J80" s="23">
        <f t="shared" si="9"/>
        <v>124081.232498</v>
      </c>
      <c r="K80" s="62">
        <v>46022</v>
      </c>
      <c r="M80"/>
      <c r="N80" s="131"/>
      <c r="O80" s="131" t="str">
        <f t="shared" si="20"/>
        <v/>
      </c>
      <c r="P80" s="131" t="s">
        <v>2160</v>
      </c>
      <c r="Q80" s="131" t="str">
        <f t="shared" si="7"/>
        <v/>
      </c>
      <c r="R80" s="131" t="str" cm="1">
        <f t="array" ref="R80">+IF(N80&lt;&gt;"",SUM(N(N$10:$N80&lt;&gt;"")),"")</f>
        <v/>
      </c>
      <c r="S80" s="131" t="str" cm="1">
        <f t="array" ref="S80">+IF(O80&lt;&gt;"",SUM(N(O$9:$O80&lt;&gt;"")),"")</f>
        <v/>
      </c>
      <c r="T80" s="131" cm="1">
        <f t="array" ref="T80">+IF(P80&lt;&gt;"",SUM(N($P$9:P80&lt;&gt;0)),"")</f>
        <v>42</v>
      </c>
      <c r="U80" s="131">
        <f>+IFERROR(MATCH(C80,'AWEC DR 9 (wDetail)'!$E$4:$E$922,0),"")</f>
        <v>135</v>
      </c>
      <c r="V80" s="111"/>
      <c r="W80" s="132" cm="1">
        <f t="array" ref="W80">+IF(ISNUMBER($U80),INDEX('AWEC DR 9 (wDetail)'!CI$4:CI$922,$U80),"")</f>
        <v>0</v>
      </c>
      <c r="X80" s="21"/>
      <c r="Y80" s="134" cm="1">
        <f t="array" ref="Y80">+IF(ISNUMBER($U80),INDEX('AWEC DR 9 (wDetail)'!CK$4:CK$922,$U80),"")</f>
        <v>0</v>
      </c>
      <c r="Z80" s="134" cm="1">
        <f t="array" ref="Z80">+IF(ISNUMBER($U80),INDEX('AWEC DR 9 (wDetail)'!CL$4:CL$922,$U80),"")</f>
        <v>0</v>
      </c>
      <c r="AA80" s="134" cm="1">
        <f t="array" ref="AA80">+IF(ISNUMBER($U80),INDEX('AWEC DR 9 (wDetail)'!CM$4:CM$922,$U80),"")</f>
        <v>88802.859999999986</v>
      </c>
      <c r="AB80" s="134" cm="1">
        <f t="array" ref="AB80">+IF(ISNUMBER($U80),INDEX('AWEC DR 9 (wDetail)'!CN$4:CN$922,$U80),"")</f>
        <v>153358.89000000001</v>
      </c>
      <c r="AC80" s="134" cm="1">
        <f t="array" ref="AC80">+IF(ISNUMBER($U80),INDEX('AWEC DR 9 (wDetail)'!CO$4:CO$922,$U80),"")</f>
        <v>142780.21</v>
      </c>
      <c r="AD80" s="134" cm="1">
        <f t="array" ref="AD80">+IF(ISNUMBER($U80),INDEX('AWEC DR 9 (wDetail)'!CP$4:CP$922,$U80),"")</f>
        <v>103726.79000000001</v>
      </c>
      <c r="AE80" s="134" cm="1">
        <f t="array" ref="AE80">+IF(ISNUMBER($U80),INDEX('AWEC DR 9 (wDetail)'!CQ$4:CQ$922,$U80),"")</f>
        <v>64711.41</v>
      </c>
      <c r="AF80" s="135"/>
      <c r="AG80" s="134" cm="1">
        <f t="array" ref="AG80:AH80">+LINEST(AA80:AD80,$AA$8:$AD$8)</f>
        <v>3419.3110000000038</v>
      </c>
      <c r="AH80" s="134">
        <v>-6789969.9990000073</v>
      </c>
      <c r="AI80" s="87"/>
      <c r="AJ80" s="134">
        <f t="shared" si="21"/>
        <v>130715.46500000078</v>
      </c>
      <c r="AK80" s="134">
        <f t="shared" si="21"/>
        <v>134134.77600000054</v>
      </c>
      <c r="AL80" s="60"/>
      <c r="AM80" s="137" t="s">
        <v>2165</v>
      </c>
      <c r="AN80" s="60"/>
      <c r="AO80" s="134">
        <f>+AJ80</f>
        <v>130715.46500000078</v>
      </c>
      <c r="AP80" s="134">
        <f>+AK80</f>
        <v>134134.77600000054</v>
      </c>
      <c r="AQ80" s="87"/>
      <c r="AR80" s="134">
        <f t="shared" si="11"/>
        <v>9474.6319150007766</v>
      </c>
      <c r="AS80" s="134">
        <f t="shared" si="12"/>
        <v>10053.543502000539</v>
      </c>
      <c r="AX80" s="26"/>
      <c r="AY80" s="26"/>
      <c r="BC80" s="26"/>
      <c r="BD80" s="26"/>
      <c r="BE80" s="26"/>
    </row>
    <row r="81" spans="1:60" outlineLevel="1" x14ac:dyDescent="0.25">
      <c r="A81" s="34">
        <f>MAX($A$10:A80)+1</f>
        <v>72</v>
      </c>
      <c r="B81" s="22" t="s">
        <v>1932</v>
      </c>
      <c r="C81" s="22" t="s">
        <v>712</v>
      </c>
      <c r="D81" s="22" t="s">
        <v>713</v>
      </c>
      <c r="E81" s="63">
        <v>380.3</v>
      </c>
      <c r="F81" s="23">
        <v>1692514.2700000005</v>
      </c>
      <c r="G81" s="23">
        <f t="shared" si="19"/>
        <v>1692514.2700000005</v>
      </c>
      <c r="H81" s="62">
        <v>45657</v>
      </c>
      <c r="I81" s="20">
        <v>1739980.7999999996</v>
      </c>
      <c r="J81" s="23">
        <f t="shared" si="9"/>
        <v>1739980.7999999996</v>
      </c>
      <c r="K81" s="62">
        <v>46022</v>
      </c>
      <c r="M81"/>
      <c r="N81" s="131"/>
      <c r="O81" s="131" t="str">
        <f t="shared" si="20"/>
        <v/>
      </c>
      <c r="P81" s="131" t="s">
        <v>2160</v>
      </c>
      <c r="Q81" s="131" t="str">
        <f t="shared" si="7"/>
        <v/>
      </c>
      <c r="R81" s="131" t="str" cm="1">
        <f t="array" ref="R81">+IF(N81&lt;&gt;"",SUM(N(N$10:$N81&lt;&gt;"")),"")</f>
        <v/>
      </c>
      <c r="S81" s="131" t="str" cm="1">
        <f t="array" ref="S81">+IF(O81&lt;&gt;"",SUM(N(O$9:$O81&lt;&gt;"")),"")</f>
        <v/>
      </c>
      <c r="T81" s="131" cm="1">
        <f t="array" ref="T81">+IF(P81&lt;&gt;"",SUM(N($P$9:P81&lt;&gt;0)),"")</f>
        <v>43</v>
      </c>
      <c r="U81" s="131">
        <f>+IFERROR(MATCH(C81,'AWEC DR 9 (wDetail)'!$E$4:$E$922,0),"")</f>
        <v>5</v>
      </c>
      <c r="V81" s="111"/>
      <c r="W81" s="132" cm="1">
        <f t="array" ref="W81">+IF(ISNUMBER($U81),INDEX('AWEC DR 9 (wDetail)'!CI$4:CI$922,$U81),"")</f>
        <v>2.1748839294802189</v>
      </c>
      <c r="X81" s="21"/>
      <c r="Y81" s="134" cm="1">
        <f t="array" ref="Y81">+IF(ISNUMBER($U81),INDEX('AWEC DR 9 (wDetail)'!CK$4:CK$922,$U81),"")</f>
        <v>2862409.9400000004</v>
      </c>
      <c r="Z81" s="134" cm="1">
        <f t="array" ref="Z81">+IF(ISNUMBER($U81),INDEX('AWEC DR 9 (wDetail)'!CL$4:CL$922,$U81),"")</f>
        <v>2963779.2800000003</v>
      </c>
      <c r="AA81" s="134" cm="1">
        <f t="array" ref="AA81">+IF(ISNUMBER($U81),INDEX('AWEC DR 9 (wDetail)'!CM$4:CM$922,$U81),"")</f>
        <v>2775687.3899999997</v>
      </c>
      <c r="AB81" s="134" cm="1">
        <f t="array" ref="AB81">+IF(ISNUMBER($U81),INDEX('AWEC DR 9 (wDetail)'!CN$4:CN$922,$U81),"")</f>
        <v>2117054.23</v>
      </c>
      <c r="AC81" s="134" cm="1">
        <f t="array" ref="AC81">+IF(ISNUMBER($U81),INDEX('AWEC DR 9 (wDetail)'!CO$4:CO$922,$U81),"")</f>
        <v>1694561.6800000002</v>
      </c>
      <c r="AD81" s="134" cm="1">
        <f t="array" ref="AD81">+IF(ISNUMBER($U81),INDEX('AWEC DR 9 (wDetail)'!CP$4:CP$922,$U81),"")</f>
        <v>1300897.0300000003</v>
      </c>
      <c r="AE81" s="134" cm="1">
        <f t="array" ref="AE81">+IF(ISNUMBER($U81),INDEX('AWEC DR 9 (wDetail)'!CQ$4:CQ$922,$U81),"")</f>
        <v>522511.21</v>
      </c>
      <c r="AF81" s="135"/>
      <c r="AG81" s="134" cm="1">
        <f t="array" ref="AG81:AH81">+LINEST(Y81:AD81,$Y$8:$AD$8)</f>
        <v>-350681.44314285723</v>
      </c>
      <c r="AH81" s="134">
        <v>710837587.46180975</v>
      </c>
      <c r="AI81" s="87"/>
      <c r="AJ81" s="134">
        <f t="shared" si="21"/>
        <v>1058346.5406666994</v>
      </c>
      <c r="AK81" s="134">
        <f t="shared" si="21"/>
        <v>707665.09752380848</v>
      </c>
      <c r="AL81" s="60"/>
      <c r="AM81" s="137" t="s">
        <v>2165</v>
      </c>
      <c r="AN81" s="60"/>
      <c r="AO81" s="134">
        <f>+AJ81</f>
        <v>1058346.5406666994</v>
      </c>
      <c r="AP81" s="134">
        <f>+AK81</f>
        <v>707665.09752380848</v>
      </c>
      <c r="AQ81" s="87"/>
      <c r="AR81" s="134">
        <f t="shared" si="11"/>
        <v>-634167.72933330107</v>
      </c>
      <c r="AS81" s="134">
        <f t="shared" si="12"/>
        <v>-1032315.7024761911</v>
      </c>
      <c r="AX81" s="26"/>
      <c r="AY81" s="26"/>
      <c r="BC81" s="26"/>
      <c r="BD81" s="26"/>
      <c r="BE81" s="26"/>
      <c r="BH81" s="26"/>
    </row>
    <row r="82" spans="1:60" outlineLevel="1" x14ac:dyDescent="0.25">
      <c r="A82" s="34">
        <f>MAX($A$10:A81)+1</f>
        <v>73</v>
      </c>
      <c r="B82" s="22" t="s">
        <v>1932</v>
      </c>
      <c r="C82" s="22" t="s">
        <v>2088</v>
      </c>
      <c r="D82" s="22" t="s">
        <v>2087</v>
      </c>
      <c r="E82" s="63">
        <v>380.3</v>
      </c>
      <c r="F82" s="23">
        <v>88759.269398000004</v>
      </c>
      <c r="G82" s="23">
        <f t="shared" si="19"/>
        <v>88759.269398000004</v>
      </c>
      <c r="H82" s="62">
        <v>45657</v>
      </c>
      <c r="I82" s="20">
        <v>86246.944812000016</v>
      </c>
      <c r="J82" s="23">
        <f t="shared" si="9"/>
        <v>86246.944812000016</v>
      </c>
      <c r="K82" s="62">
        <v>46022</v>
      </c>
      <c r="M82"/>
      <c r="N82" s="131"/>
      <c r="O82" s="131" t="str">
        <f t="shared" si="20"/>
        <v/>
      </c>
      <c r="P82" s="131"/>
      <c r="Q82" s="131" t="str">
        <f t="shared" si="7"/>
        <v>x</v>
      </c>
      <c r="R82" s="131" t="str" cm="1">
        <f t="array" ref="R82">+IF(N82&lt;&gt;"",SUM(N(N$10:$N82&lt;&gt;"")),"")</f>
        <v/>
      </c>
      <c r="S82" s="131" t="str" cm="1">
        <f t="array" ref="S82">+IF(O82&lt;&gt;"",SUM(N(O$9:$O82&lt;&gt;"")),"")</f>
        <v/>
      </c>
      <c r="T82" s="131" t="str" cm="1">
        <f t="array" ref="T82">+IF(P82&lt;&gt;"",SUM(N($P$9:P82&lt;&gt;0)),"")</f>
        <v/>
      </c>
      <c r="U82" s="131"/>
      <c r="V82" s="111"/>
      <c r="W82" s="132"/>
      <c r="X82" s="21"/>
      <c r="Y82" s="134"/>
      <c r="Z82" s="134"/>
      <c r="AA82" s="134"/>
      <c r="AB82" s="134"/>
      <c r="AC82" s="134"/>
      <c r="AD82" s="134"/>
      <c r="AE82" s="134"/>
      <c r="AF82" s="135"/>
      <c r="AG82" s="134"/>
      <c r="AH82" s="134"/>
      <c r="AI82" s="87"/>
      <c r="AJ82" s="134"/>
      <c r="AK82" s="134"/>
      <c r="AL82" s="60"/>
      <c r="AM82" s="137"/>
      <c r="AN82" s="60"/>
      <c r="AO82" s="134"/>
      <c r="AP82" s="134"/>
      <c r="AQ82" s="60"/>
      <c r="AR82" s="134"/>
      <c r="AS82" s="134"/>
      <c r="AX82" s="26"/>
      <c r="AY82" s="26"/>
      <c r="BC82" s="26"/>
      <c r="BD82" s="26"/>
      <c r="BE82" s="26"/>
    </row>
    <row r="83" spans="1:60" outlineLevel="1" x14ac:dyDescent="0.25">
      <c r="A83" s="34">
        <f>MAX($A$10:A82)+1</f>
        <v>74</v>
      </c>
      <c r="B83" s="22" t="s">
        <v>1932</v>
      </c>
      <c r="C83" s="22" t="s">
        <v>714</v>
      </c>
      <c r="D83" s="22" t="s">
        <v>715</v>
      </c>
      <c r="E83" s="63">
        <v>376.3</v>
      </c>
      <c r="F83" s="23">
        <v>111603.304754</v>
      </c>
      <c r="G83" s="23">
        <f t="shared" si="19"/>
        <v>111603.304754</v>
      </c>
      <c r="H83" s="62">
        <v>45657</v>
      </c>
      <c r="I83" s="20">
        <v>230710.25399999999</v>
      </c>
      <c r="J83" s="23">
        <f t="shared" si="9"/>
        <v>230710.25399999999</v>
      </c>
      <c r="K83" s="62">
        <v>46022</v>
      </c>
      <c r="M83"/>
      <c r="N83" s="131"/>
      <c r="O83" s="131" t="str">
        <f t="shared" si="20"/>
        <v/>
      </c>
      <c r="P83" s="131" t="s">
        <v>2160</v>
      </c>
      <c r="Q83" s="131" t="str">
        <f t="shared" si="7"/>
        <v/>
      </c>
      <c r="R83" s="131" t="str" cm="1">
        <f t="array" ref="R83">+IF(N83&lt;&gt;"",SUM(N(N$10:$N83&lt;&gt;"")),"")</f>
        <v/>
      </c>
      <c r="S83" s="131" t="str" cm="1">
        <f t="array" ref="S83">+IF(O83&lt;&gt;"",SUM(N(O$9:$O83&lt;&gt;"")),"")</f>
        <v/>
      </c>
      <c r="T83" s="131" cm="1">
        <f t="array" ref="T83">+IF(P83&lt;&gt;"",SUM(N($P$9:P83&lt;&gt;0)),"")</f>
        <v>44</v>
      </c>
      <c r="U83" s="131">
        <f>+IFERROR(MATCH(C83,'AWEC DR 9 (wDetail)'!$E$4:$E$922,0),"")</f>
        <v>168</v>
      </c>
      <c r="V83" s="111"/>
      <c r="W83" s="132" cm="1">
        <f t="array" ref="W83">+IF(ISNUMBER($U83),INDEX('AWEC DR 9 (wDetail)'!CI$4:CI$922,$U83),"")</f>
        <v>0</v>
      </c>
      <c r="X83" s="21"/>
      <c r="Y83" s="134" cm="1">
        <f t="array" ref="Y83">+IF(ISNUMBER($U83),INDEX('AWEC DR 9 (wDetail)'!CK$4:CK$922,$U83),"")</f>
        <v>0</v>
      </c>
      <c r="Z83" s="134" cm="1">
        <f t="array" ref="Z83">+IF(ISNUMBER($U83),INDEX('AWEC DR 9 (wDetail)'!CL$4:CL$922,$U83),"")</f>
        <v>0</v>
      </c>
      <c r="AA83" s="134" cm="1">
        <f t="array" ref="AA83">+IF(ISNUMBER($U83),INDEX('AWEC DR 9 (wDetail)'!CM$4:CM$922,$U83),"")</f>
        <v>0</v>
      </c>
      <c r="AB83" s="134" cm="1">
        <f t="array" ref="AB83">+IF(ISNUMBER($U83),INDEX('AWEC DR 9 (wDetail)'!CN$4:CN$922,$U83),"")</f>
        <v>31228.09</v>
      </c>
      <c r="AC83" s="134" cm="1">
        <f t="array" ref="AC83">+IF(ISNUMBER($U83),INDEX('AWEC DR 9 (wDetail)'!CO$4:CO$922,$U83),"")</f>
        <v>93636.249999999985</v>
      </c>
      <c r="AD83" s="134" cm="1">
        <f t="array" ref="AD83">+IF(ISNUMBER($U83),INDEX('AWEC DR 9 (wDetail)'!CP$4:CP$922,$U83),"")</f>
        <v>235980.93</v>
      </c>
      <c r="AE83" s="134" cm="1">
        <f t="array" ref="AE83">+IF(ISNUMBER($U83),INDEX('AWEC DR 9 (wDetail)'!CQ$4:CQ$922,$U83),"")</f>
        <v>41419.08</v>
      </c>
      <c r="AF83" s="135"/>
      <c r="AG83" s="134" cm="1">
        <f t="array" ref="AG83:AH83">+LINEST(AB83:AD83,$AB$8:$AD$8)</f>
        <v>102376.42000000001</v>
      </c>
      <c r="AH83" s="134">
        <v>-206884839.48333338</v>
      </c>
      <c r="AI83" s="87"/>
      <c r="AJ83" s="134">
        <f t="shared" ref="AJ83:AK85" si="22">+$AH83+AJ$8*$AG83</f>
        <v>325034.59666663408</v>
      </c>
      <c r="AK83" s="134">
        <f t="shared" si="22"/>
        <v>427411.01666665077</v>
      </c>
      <c r="AL83" s="60"/>
      <c r="AM83" s="137" t="s">
        <v>2171</v>
      </c>
      <c r="AN83" s="60"/>
      <c r="AO83" s="134">
        <f>+AVERAGE(AB83:AD83)</f>
        <v>120281.75666666665</v>
      </c>
      <c r="AP83" s="134">
        <f>+AO83</f>
        <v>120281.75666666665</v>
      </c>
      <c r="AQ83" s="87"/>
      <c r="AR83" s="134">
        <f>+AO83-G83</f>
        <v>8678.4519126666564</v>
      </c>
      <c r="AS83" s="134">
        <f>+AP83-J83</f>
        <v>-110428.49733333333</v>
      </c>
      <c r="AU83" s="26"/>
      <c r="AX83" s="26"/>
      <c r="AY83" s="26"/>
      <c r="BC83" s="26"/>
      <c r="BD83" s="26"/>
      <c r="BE83" s="26"/>
    </row>
    <row r="84" spans="1:60" outlineLevel="1" x14ac:dyDescent="0.25">
      <c r="A84" s="34">
        <f>MAX($A$10:A83)+1</f>
        <v>75</v>
      </c>
      <c r="B84" s="22" t="s">
        <v>1932</v>
      </c>
      <c r="C84" s="22" t="s">
        <v>716</v>
      </c>
      <c r="D84" s="22" t="s">
        <v>717</v>
      </c>
      <c r="E84" s="63">
        <v>376.3</v>
      </c>
      <c r="F84" s="23">
        <v>3504094.9597229999</v>
      </c>
      <c r="G84" s="23">
        <f t="shared" si="19"/>
        <v>3504094.9597229999</v>
      </c>
      <c r="H84" s="62">
        <v>45657</v>
      </c>
      <c r="I84" s="20">
        <v>3997962.8722509998</v>
      </c>
      <c r="J84" s="23">
        <f t="shared" si="9"/>
        <v>3997962.8722509998</v>
      </c>
      <c r="K84" s="62">
        <v>46022</v>
      </c>
      <c r="M84"/>
      <c r="N84" s="131"/>
      <c r="O84" s="131" t="str">
        <f t="shared" si="20"/>
        <v/>
      </c>
      <c r="P84" s="131" t="s">
        <v>2160</v>
      </c>
      <c r="Q84" s="131" t="str">
        <f t="shared" si="7"/>
        <v/>
      </c>
      <c r="R84" s="131" t="str" cm="1">
        <f t="array" ref="R84">+IF(N84&lt;&gt;"",SUM(N(N$10:$N84&lt;&gt;"")),"")</f>
        <v/>
      </c>
      <c r="S84" s="131" t="str" cm="1">
        <f t="array" ref="S84">+IF(O84&lt;&gt;"",SUM(N(O$9:$O84&lt;&gt;"")),"")</f>
        <v/>
      </c>
      <c r="T84" s="131" cm="1">
        <f t="array" ref="T84">+IF(P84&lt;&gt;"",SUM(N($P$9:P84&lt;&gt;0)),"")</f>
        <v>45</v>
      </c>
      <c r="U84" s="131">
        <f>+IFERROR(MATCH(C84,'AWEC DR 9 (wDetail)'!$E$4:$E$922,0),"")</f>
        <v>3</v>
      </c>
      <c r="V84" s="111"/>
      <c r="W84" s="132" cm="1">
        <f t="array" ref="W84">+IF(ISNUMBER($U84),INDEX('AWEC DR 9 (wDetail)'!CI$4:CI$922,$U84),"")</f>
        <v>2.9941362576389547</v>
      </c>
      <c r="X84" s="21"/>
      <c r="Y84" s="134" cm="1">
        <f t="array" ref="Y84">+IF(ISNUMBER($U84),INDEX('AWEC DR 9 (wDetail)'!CK$4:CK$922,$U84),"")</f>
        <v>0</v>
      </c>
      <c r="Z84" s="134" cm="1">
        <f t="array" ref="Z84">+IF(ISNUMBER($U84),INDEX('AWEC DR 9 (wDetail)'!CL$4:CL$922,$U84),"")</f>
        <v>5292.99</v>
      </c>
      <c r="AA84" s="134" cm="1">
        <f t="array" ref="AA84">+IF(ISNUMBER($U84),INDEX('AWEC DR 9 (wDetail)'!CM$4:CM$922,$U84),"")</f>
        <v>6440365.4700000007</v>
      </c>
      <c r="AB84" s="134" cm="1">
        <f t="array" ref="AB84">+IF(ISNUMBER($U84),INDEX('AWEC DR 9 (wDetail)'!CN$4:CN$922,$U84),"")</f>
        <v>1480078.9500000002</v>
      </c>
      <c r="AC84" s="134" cm="1">
        <f t="array" ref="AC84">+IF(ISNUMBER($U84),INDEX('AWEC DR 9 (wDetail)'!CO$4:CO$922,$U84),"")</f>
        <v>2001673.5</v>
      </c>
      <c r="AD84" s="134" cm="1">
        <f t="array" ref="AD84">+IF(ISNUMBER($U84),INDEX('AWEC DR 9 (wDetail)'!CP$4:CP$922,$U84),"")</f>
        <v>4151275.97</v>
      </c>
      <c r="AE84" s="134" cm="1">
        <f t="array" ref="AE84">+IF(ISNUMBER($U84),INDEX('AWEC DR 9 (wDetail)'!CQ$4:CQ$922,$U84),"")</f>
        <v>979309</v>
      </c>
      <c r="AF84" s="135"/>
      <c r="AG84" s="134" cm="1">
        <f t="array" ref="AG84:AH84">+LINEST(AA84:AD84,$AA$8:$AD$8)</f>
        <v>-634567.3949999999</v>
      </c>
      <c r="AH84" s="134">
        <v>1286296337.4649999</v>
      </c>
      <c r="AI84" s="87"/>
      <c r="AJ84" s="134">
        <f t="shared" si="22"/>
        <v>1931929.9850001335</v>
      </c>
      <c r="AK84" s="134">
        <f t="shared" si="22"/>
        <v>1297362.5900001526</v>
      </c>
      <c r="AL84" s="60"/>
      <c r="AM84" s="137" t="s">
        <v>2168</v>
      </c>
      <c r="AN84" s="60"/>
      <c r="AO84" s="134">
        <f>+AVERAGE(AA84:AD84)</f>
        <v>3518348.4725000006</v>
      </c>
      <c r="AP84" s="134">
        <f>+AO84</f>
        <v>3518348.4725000006</v>
      </c>
      <c r="AQ84" s="87"/>
      <c r="AR84" s="134">
        <f>+AO84-G84</f>
        <v>14253.512777000666</v>
      </c>
      <c r="AS84" s="134">
        <f>+AP84-J84</f>
        <v>-479614.39975099918</v>
      </c>
      <c r="AT84" s="26"/>
      <c r="AX84" s="26"/>
      <c r="AY84" s="26"/>
      <c r="BC84" s="26"/>
      <c r="BD84" s="26"/>
      <c r="BE84" s="26"/>
    </row>
    <row r="85" spans="1:60" outlineLevel="1" x14ac:dyDescent="0.25">
      <c r="A85" s="34">
        <f>MAX($A$10:A84)+1</f>
        <v>76</v>
      </c>
      <c r="B85" s="22" t="s">
        <v>1932</v>
      </c>
      <c r="C85" s="22" t="s">
        <v>718</v>
      </c>
      <c r="D85" s="22" t="s">
        <v>719</v>
      </c>
      <c r="E85" s="63">
        <v>380.3</v>
      </c>
      <c r="F85" s="23">
        <v>3511692.4775140001</v>
      </c>
      <c r="G85" s="23">
        <f t="shared" si="19"/>
        <v>3511692.4775140001</v>
      </c>
      <c r="H85" s="62">
        <v>45657</v>
      </c>
      <c r="I85" s="20">
        <v>3997962.8722509998</v>
      </c>
      <c r="J85" s="23">
        <f t="shared" si="9"/>
        <v>3997962.8722509998</v>
      </c>
      <c r="K85" s="62">
        <v>46022</v>
      </c>
      <c r="M85"/>
      <c r="N85" s="131"/>
      <c r="O85" s="131" t="str">
        <f t="shared" si="20"/>
        <v/>
      </c>
      <c r="P85" s="131" t="s">
        <v>2160</v>
      </c>
      <c r="Q85" s="131" t="str">
        <f t="shared" si="7"/>
        <v/>
      </c>
      <c r="R85" s="131" t="str" cm="1">
        <f t="array" ref="R85">+IF(N85&lt;&gt;"",SUM(N(N$10:$N85&lt;&gt;"")),"")</f>
        <v/>
      </c>
      <c r="S85" s="131" t="str" cm="1">
        <f t="array" ref="S85">+IF(O85&lt;&gt;"",SUM(N(O$9:$O85&lt;&gt;"")),"")</f>
        <v/>
      </c>
      <c r="T85" s="131" cm="1">
        <f t="array" ref="T85">+IF(P85&lt;&gt;"",SUM(N($P$9:P85&lt;&gt;0)),"")</f>
        <v>46</v>
      </c>
      <c r="U85" s="131">
        <f>+IFERROR(MATCH(C85,'AWEC DR 9 (wDetail)'!$E$4:$E$922,0),"")</f>
        <v>34</v>
      </c>
      <c r="V85" s="111"/>
      <c r="W85" s="132" cm="1">
        <f t="array" ref="W85">+IF(ISNUMBER($U85),INDEX('AWEC DR 9 (wDetail)'!CI$4:CI$922,$U85),"")</f>
        <v>0</v>
      </c>
      <c r="X85" s="21"/>
      <c r="Y85" s="134" cm="1">
        <f t="array" ref="Y85">+IF(ISNUMBER($U85),INDEX('AWEC DR 9 (wDetail)'!CK$4:CK$922,$U85),"")</f>
        <v>0</v>
      </c>
      <c r="Z85" s="134" cm="1">
        <f t="array" ref="Z85">+IF(ISNUMBER($U85),INDEX('AWEC DR 9 (wDetail)'!CL$4:CL$922,$U85),"")</f>
        <v>0</v>
      </c>
      <c r="AA85" s="134" cm="1">
        <f t="array" ref="AA85">+IF(ISNUMBER($U85),INDEX('AWEC DR 9 (wDetail)'!CM$4:CM$922,$U85),"")</f>
        <v>1184880.2</v>
      </c>
      <c r="AB85" s="134" cm="1">
        <f t="array" ref="AB85">+IF(ISNUMBER($U85),INDEX('AWEC DR 9 (wDetail)'!CN$4:CN$922,$U85),"")</f>
        <v>379051.20000000007</v>
      </c>
      <c r="AC85" s="134" cm="1">
        <f t="array" ref="AC85">+IF(ISNUMBER($U85),INDEX('AWEC DR 9 (wDetail)'!CO$4:CO$922,$U85),"")</f>
        <v>898173.12000000011</v>
      </c>
      <c r="AD85" s="134" cm="1">
        <f t="array" ref="AD85">+IF(ISNUMBER($U85),INDEX('AWEC DR 9 (wDetail)'!CP$4:CP$922,$U85),"")</f>
        <v>1069617.6299999999</v>
      </c>
      <c r="AE85" s="134" cm="1">
        <f t="array" ref="AE85">+IF(ISNUMBER($U85),INDEX('AWEC DR 9 (wDetail)'!CQ$4:CQ$922,$U85),"")</f>
        <v>61612.639999999999</v>
      </c>
      <c r="AF85" s="135"/>
      <c r="AG85" s="134" cm="1">
        <f t="array" ref="AG85:AH85">+LINEST(AA85:AD85,$AA$8:$AD$8)</f>
        <v>17333.420999999998</v>
      </c>
      <c r="AH85" s="134">
        <v>-34156580.013999999</v>
      </c>
      <c r="AI85" s="87"/>
      <c r="AJ85" s="134">
        <f t="shared" si="22"/>
        <v>926264.08999999613</v>
      </c>
      <c r="AK85" s="134">
        <f t="shared" si="22"/>
        <v>943597.51099999994</v>
      </c>
      <c r="AL85" s="60"/>
      <c r="AM85" s="137" t="s">
        <v>2165</v>
      </c>
      <c r="AN85" s="60"/>
      <c r="AO85" s="134">
        <f>+AJ85</f>
        <v>926264.08999999613</v>
      </c>
      <c r="AP85" s="134">
        <f>+AK85</f>
        <v>943597.51099999994</v>
      </c>
      <c r="AQ85" s="87"/>
      <c r="AR85" s="134">
        <f>+AO85-G85</f>
        <v>-2585428.387514004</v>
      </c>
      <c r="AS85" s="134">
        <f>+AP85-J85</f>
        <v>-3054365.3612509998</v>
      </c>
      <c r="AT85" s="26"/>
      <c r="AX85" s="26"/>
      <c r="AY85" s="26"/>
      <c r="BC85" s="26"/>
      <c r="BD85" s="26"/>
      <c r="BE85" s="26"/>
    </row>
    <row r="86" spans="1:60" outlineLevel="1" x14ac:dyDescent="0.25">
      <c r="A86" s="34">
        <f>MAX($A$10:A85)+1</f>
        <v>77</v>
      </c>
      <c r="B86" s="22" t="s">
        <v>1932</v>
      </c>
      <c r="C86" s="22" t="s">
        <v>2086</v>
      </c>
      <c r="D86" s="22" t="s">
        <v>2085</v>
      </c>
      <c r="E86" s="63">
        <v>376.3</v>
      </c>
      <c r="F86" s="23">
        <v>1403134.75</v>
      </c>
      <c r="G86" s="23">
        <f t="shared" si="19"/>
        <v>1403134.75</v>
      </c>
      <c r="H86" s="62">
        <v>45626</v>
      </c>
      <c r="J86" s="23"/>
      <c r="K86" s="62"/>
      <c r="M86"/>
      <c r="N86" s="131"/>
      <c r="O86" s="131" t="str">
        <f t="shared" si="20"/>
        <v>x</v>
      </c>
      <c r="P86" s="131"/>
      <c r="Q86" s="131" t="str">
        <f t="shared" si="7"/>
        <v/>
      </c>
      <c r="R86" s="131" t="str" cm="1">
        <f t="array" ref="R86">+IF(N86&lt;&gt;"",SUM(N(N$10:$N86&lt;&gt;"")),"")</f>
        <v/>
      </c>
      <c r="S86" s="131" cm="1">
        <f t="array" ref="S86">+IF(O86&lt;&gt;"",SUM(N(O$9:$O86&lt;&gt;"")),"")</f>
        <v>8</v>
      </c>
      <c r="T86" s="131" t="str" cm="1">
        <f t="array" ref="T86">+IF(P86&lt;&gt;"",SUM(N($P$9:P86&lt;&gt;0)),"")</f>
        <v/>
      </c>
      <c r="U86" s="131"/>
      <c r="V86" s="111"/>
      <c r="W86" s="132"/>
      <c r="X86" s="21"/>
      <c r="Y86" s="134"/>
      <c r="Z86" s="134"/>
      <c r="AA86" s="134"/>
      <c r="AB86" s="134"/>
      <c r="AC86" s="134"/>
      <c r="AD86" s="134"/>
      <c r="AE86" s="134"/>
      <c r="AF86" s="135"/>
      <c r="AG86" s="134"/>
      <c r="AH86" s="134"/>
      <c r="AI86" s="87"/>
      <c r="AJ86" s="134"/>
      <c r="AK86" s="134"/>
      <c r="AL86" s="60"/>
      <c r="AM86" s="137"/>
      <c r="AN86" s="60"/>
      <c r="AO86" s="134"/>
      <c r="AP86" s="134"/>
      <c r="AQ86" s="60"/>
      <c r="AR86" s="134"/>
      <c r="AS86" s="134"/>
      <c r="AT86" s="26"/>
      <c r="AX86" s="26"/>
      <c r="AY86" s="26"/>
      <c r="BC86" s="26"/>
      <c r="BD86" s="26"/>
      <c r="BE86" s="26"/>
    </row>
    <row r="87" spans="1:60" outlineLevel="1" x14ac:dyDescent="0.25">
      <c r="A87" s="34">
        <f>MAX($A$10:A86)+1</f>
        <v>78</v>
      </c>
      <c r="B87" s="22" t="s">
        <v>1932</v>
      </c>
      <c r="C87" s="27" t="s">
        <v>2084</v>
      </c>
      <c r="D87" s="27" t="s">
        <v>2083</v>
      </c>
      <c r="E87" s="63">
        <v>376.1</v>
      </c>
      <c r="F87" s="23">
        <v>0</v>
      </c>
      <c r="G87" s="23"/>
      <c r="I87" s="20">
        <v>57633.22</v>
      </c>
      <c r="J87" s="23">
        <f t="shared" ref="J87:J95" si="23">+I87</f>
        <v>57633.22</v>
      </c>
      <c r="K87" s="64">
        <v>45961</v>
      </c>
      <c r="M87"/>
      <c r="N87" s="131"/>
      <c r="O87" s="131" t="str">
        <f t="shared" si="20"/>
        <v/>
      </c>
      <c r="P87" s="131"/>
      <c r="Q87" s="131" t="str">
        <f t="shared" si="7"/>
        <v>x</v>
      </c>
      <c r="R87" s="131" t="str" cm="1">
        <f t="array" ref="R87">+IF(N87&lt;&gt;"",SUM(N(N$10:$N87&lt;&gt;"")),"")</f>
        <v/>
      </c>
      <c r="S87" s="131" t="str" cm="1">
        <f t="array" ref="S87">+IF(O87&lt;&gt;"",SUM(N(O$9:$O87&lt;&gt;"")),"")</f>
        <v/>
      </c>
      <c r="T87" s="131" t="str" cm="1">
        <f t="array" ref="T87">+IF(P87&lt;&gt;"",SUM(N($P$9:P87&lt;&gt;0)),"")</f>
        <v/>
      </c>
      <c r="U87" s="131"/>
      <c r="V87" s="111"/>
      <c r="W87" s="132"/>
      <c r="X87" s="21"/>
      <c r="Y87" s="134"/>
      <c r="Z87" s="134"/>
      <c r="AA87" s="134"/>
      <c r="AB87" s="134"/>
      <c r="AC87" s="134"/>
      <c r="AD87" s="134"/>
      <c r="AE87" s="134"/>
      <c r="AF87" s="135"/>
      <c r="AG87" s="134"/>
      <c r="AH87" s="134"/>
      <c r="AI87" s="87"/>
      <c r="AJ87" s="134"/>
      <c r="AK87" s="134"/>
      <c r="AL87" s="60"/>
      <c r="AM87" s="137"/>
      <c r="AN87" s="60"/>
      <c r="AO87" s="134"/>
      <c r="AP87" s="134"/>
      <c r="AQ87" s="60"/>
      <c r="AR87" s="134"/>
      <c r="AS87" s="134"/>
      <c r="AT87" s="26"/>
      <c r="AX87" s="26"/>
      <c r="AY87" s="26"/>
      <c r="BC87" s="26"/>
      <c r="BD87" s="26"/>
      <c r="BE87" s="26"/>
    </row>
    <row r="88" spans="1:60" outlineLevel="1" x14ac:dyDescent="0.25">
      <c r="A88" s="34">
        <f>MAX($A$10:A87)+1</f>
        <v>79</v>
      </c>
      <c r="B88" s="22" t="s">
        <v>1932</v>
      </c>
      <c r="C88" s="22" t="s">
        <v>2082</v>
      </c>
      <c r="D88" s="22" t="s">
        <v>2081</v>
      </c>
      <c r="E88" s="63">
        <v>367.1</v>
      </c>
      <c r="F88" s="23">
        <v>533956.21821900003</v>
      </c>
      <c r="G88" s="23">
        <f>+F88</f>
        <v>533956.21821900003</v>
      </c>
      <c r="H88" s="64">
        <v>45534</v>
      </c>
      <c r="I88" s="24"/>
      <c r="J88" s="23">
        <f t="shared" si="23"/>
        <v>0</v>
      </c>
      <c r="K88" s="23"/>
      <c r="M88"/>
      <c r="N88" s="131"/>
      <c r="O88" s="131" t="str">
        <f t="shared" si="20"/>
        <v/>
      </c>
      <c r="P88" s="131"/>
      <c r="Q88" s="131" t="str">
        <f t="shared" si="7"/>
        <v>x</v>
      </c>
      <c r="R88" s="131" t="str" cm="1">
        <f t="array" ref="R88">+IF(N88&lt;&gt;"",SUM(N(N$10:$N88&lt;&gt;"")),"")</f>
        <v/>
      </c>
      <c r="S88" s="131" t="str" cm="1">
        <f t="array" ref="S88">+IF(O88&lt;&gt;"",SUM(N(O$9:$O88&lt;&gt;"")),"")</f>
        <v/>
      </c>
      <c r="T88" s="131" t="str" cm="1">
        <f t="array" ref="T88">+IF(P88&lt;&gt;"",SUM(N($P$9:P88&lt;&gt;0)),"")</f>
        <v/>
      </c>
      <c r="U88" s="131"/>
      <c r="V88" s="111"/>
      <c r="W88" s="132"/>
      <c r="X88" s="21"/>
      <c r="Y88" s="134"/>
      <c r="Z88" s="134"/>
      <c r="AA88" s="134"/>
      <c r="AB88" s="134"/>
      <c r="AC88" s="134"/>
      <c r="AD88" s="134"/>
      <c r="AE88" s="134"/>
      <c r="AF88" s="135"/>
      <c r="AG88" s="134"/>
      <c r="AH88" s="134"/>
      <c r="AI88" s="87"/>
      <c r="AJ88" s="134"/>
      <c r="AK88" s="134"/>
      <c r="AL88" s="60"/>
      <c r="AM88" s="137"/>
      <c r="AN88" s="60"/>
      <c r="AO88" s="134"/>
      <c r="AP88" s="134"/>
      <c r="AQ88" s="60"/>
      <c r="AR88" s="134"/>
      <c r="AS88" s="134"/>
      <c r="AT88" s="26"/>
      <c r="AX88" s="26"/>
      <c r="AY88" s="26"/>
      <c r="BC88" s="26"/>
      <c r="BD88" s="26"/>
      <c r="BE88" s="26"/>
    </row>
    <row r="89" spans="1:60" outlineLevel="1" x14ac:dyDescent="0.25">
      <c r="A89" s="34">
        <f>MAX($A$10:A88)+1</f>
        <v>80</v>
      </c>
      <c r="B89" s="22" t="s">
        <v>1932</v>
      </c>
      <c r="C89" s="22" t="s">
        <v>2080</v>
      </c>
      <c r="D89" s="22" t="s">
        <v>2079</v>
      </c>
      <c r="E89" s="63">
        <v>378</v>
      </c>
      <c r="F89" s="23">
        <v>1901518.06</v>
      </c>
      <c r="G89" s="23">
        <f>+F89</f>
        <v>1901518.06</v>
      </c>
      <c r="H89" s="64">
        <v>45626</v>
      </c>
      <c r="I89" s="24"/>
      <c r="J89" s="23">
        <f t="shared" si="23"/>
        <v>0</v>
      </c>
      <c r="K89" s="23"/>
      <c r="M89"/>
      <c r="N89" s="131"/>
      <c r="O89" s="131" t="str">
        <f t="shared" si="20"/>
        <v>x</v>
      </c>
      <c r="P89" s="131"/>
      <c r="Q89" s="131" t="str">
        <f t="shared" si="7"/>
        <v/>
      </c>
      <c r="R89" s="131" t="str" cm="1">
        <f t="array" ref="R89">+IF(N89&lt;&gt;"",SUM(N(N$10:$N89&lt;&gt;"")),"")</f>
        <v/>
      </c>
      <c r="S89" s="131" cm="1">
        <f t="array" ref="S89">+IF(O89&lt;&gt;"",SUM(N(O$9:$O89&lt;&gt;"")),"")</f>
        <v>9</v>
      </c>
      <c r="T89" s="131" t="str" cm="1">
        <f t="array" ref="T89">+IF(P89&lt;&gt;"",SUM(N($P$9:P89&lt;&gt;0)),"")</f>
        <v/>
      </c>
      <c r="U89" s="131"/>
      <c r="V89" s="111"/>
      <c r="W89" s="132"/>
      <c r="X89" s="21"/>
      <c r="Y89" s="134"/>
      <c r="Z89" s="134"/>
      <c r="AA89" s="134"/>
      <c r="AB89" s="134"/>
      <c r="AC89" s="134"/>
      <c r="AD89" s="134"/>
      <c r="AE89" s="134"/>
      <c r="AF89" s="135"/>
      <c r="AG89" s="134"/>
      <c r="AH89" s="134"/>
      <c r="AI89" s="87"/>
      <c r="AJ89" s="134"/>
      <c r="AK89" s="134"/>
      <c r="AL89" s="60"/>
      <c r="AM89" s="137"/>
      <c r="AN89" s="60"/>
      <c r="AO89" s="134"/>
      <c r="AP89" s="134"/>
      <c r="AQ89" s="60"/>
      <c r="AR89" s="134"/>
      <c r="AS89" s="134"/>
      <c r="AT89" s="26"/>
      <c r="AX89" s="26"/>
      <c r="AY89" s="26"/>
      <c r="BC89" s="26"/>
      <c r="BD89" s="26"/>
      <c r="BE89" s="26"/>
    </row>
    <row r="90" spans="1:60" outlineLevel="1" x14ac:dyDescent="0.25">
      <c r="A90" s="34">
        <f>MAX($A$10:A89)+1</f>
        <v>81</v>
      </c>
      <c r="B90" s="22" t="s">
        <v>1932</v>
      </c>
      <c r="C90" s="22" t="s">
        <v>2078</v>
      </c>
      <c r="D90" s="22" t="s">
        <v>2077</v>
      </c>
      <c r="E90" s="63">
        <v>376.3</v>
      </c>
      <c r="F90" s="23">
        <v>2258569</v>
      </c>
      <c r="G90" s="23">
        <f>+F90</f>
        <v>2258569</v>
      </c>
      <c r="H90" s="64">
        <v>45566</v>
      </c>
      <c r="I90" s="24"/>
      <c r="J90" s="23">
        <f t="shared" si="23"/>
        <v>0</v>
      </c>
      <c r="K90" s="23"/>
      <c r="M90"/>
      <c r="N90" s="131"/>
      <c r="O90" s="131" t="str">
        <f t="shared" si="20"/>
        <v>x</v>
      </c>
      <c r="P90" s="131"/>
      <c r="Q90" s="131" t="str">
        <f t="shared" si="7"/>
        <v/>
      </c>
      <c r="R90" s="131" t="str" cm="1">
        <f t="array" ref="R90">+IF(N90&lt;&gt;"",SUM(N(N$10:$N90&lt;&gt;"")),"")</f>
        <v/>
      </c>
      <c r="S90" s="131" cm="1">
        <f t="array" ref="S90">+IF(O90&lt;&gt;"",SUM(N(O$9:$O90&lt;&gt;"")),"")</f>
        <v>10</v>
      </c>
      <c r="T90" s="131" t="str" cm="1">
        <f t="array" ref="T90">+IF(P90&lt;&gt;"",SUM(N($P$9:P90&lt;&gt;0)),"")</f>
        <v/>
      </c>
      <c r="U90" s="131"/>
      <c r="V90" s="111"/>
      <c r="W90" s="132"/>
      <c r="X90" s="21"/>
      <c r="Y90" s="134"/>
      <c r="Z90" s="134"/>
      <c r="AA90" s="134"/>
      <c r="AB90" s="134"/>
      <c r="AC90" s="134"/>
      <c r="AD90" s="134"/>
      <c r="AE90" s="134"/>
      <c r="AF90" s="135"/>
      <c r="AG90" s="134"/>
      <c r="AH90" s="134"/>
      <c r="AI90" s="87"/>
      <c r="AJ90" s="134"/>
      <c r="AK90" s="134"/>
      <c r="AL90" s="60"/>
      <c r="AM90" s="137"/>
      <c r="AN90" s="60"/>
      <c r="AO90" s="134"/>
      <c r="AP90" s="134"/>
      <c r="AQ90" s="60"/>
      <c r="AR90" s="134"/>
      <c r="AS90" s="134"/>
      <c r="AT90" s="26"/>
      <c r="AX90" s="26"/>
      <c r="AY90" s="26"/>
      <c r="BC90" s="26"/>
      <c r="BD90" s="26"/>
      <c r="BE90" s="26"/>
    </row>
    <row r="91" spans="1:60" outlineLevel="1" x14ac:dyDescent="0.25">
      <c r="A91" s="34">
        <f>MAX($A$10:A90)+1</f>
        <v>82</v>
      </c>
      <c r="B91" s="22" t="s">
        <v>1932</v>
      </c>
      <c r="C91" s="27" t="s">
        <v>2076</v>
      </c>
      <c r="D91" s="27" t="s">
        <v>2075</v>
      </c>
      <c r="E91" s="63">
        <v>376.2</v>
      </c>
      <c r="F91" s="23">
        <v>0</v>
      </c>
      <c r="G91" s="23"/>
      <c r="I91" s="20">
        <v>543633.23800999997</v>
      </c>
      <c r="J91" s="23">
        <f t="shared" si="23"/>
        <v>543633.23800999997</v>
      </c>
      <c r="K91" s="64">
        <v>45991</v>
      </c>
      <c r="M91"/>
      <c r="N91" s="131"/>
      <c r="O91" s="131" t="str">
        <f t="shared" si="20"/>
        <v/>
      </c>
      <c r="P91" s="131"/>
      <c r="Q91" s="131" t="str">
        <f t="shared" si="7"/>
        <v>x</v>
      </c>
      <c r="R91" s="131" t="str" cm="1">
        <f t="array" ref="R91">+IF(N91&lt;&gt;"",SUM(N(N$10:$N91&lt;&gt;"")),"")</f>
        <v/>
      </c>
      <c r="S91" s="131" t="str" cm="1">
        <f t="array" ref="S91">+IF(O91&lt;&gt;"",SUM(N(O$9:$O91&lt;&gt;"")),"")</f>
        <v/>
      </c>
      <c r="T91" s="131" t="str" cm="1">
        <f t="array" ref="T91">+IF(P91&lt;&gt;"",SUM(N($P$9:P91&lt;&gt;0)),"")</f>
        <v/>
      </c>
      <c r="U91" s="131"/>
      <c r="V91" s="111"/>
      <c r="W91" s="132"/>
      <c r="X91" s="21"/>
      <c r="Y91" s="134"/>
      <c r="Z91" s="134"/>
      <c r="AA91" s="134"/>
      <c r="AB91" s="134"/>
      <c r="AC91" s="134"/>
      <c r="AD91" s="134"/>
      <c r="AE91" s="134"/>
      <c r="AF91" s="135"/>
      <c r="AG91" s="134"/>
      <c r="AH91" s="134"/>
      <c r="AI91" s="87"/>
      <c r="AJ91" s="134"/>
      <c r="AK91" s="134"/>
      <c r="AL91" s="60"/>
      <c r="AM91" s="137"/>
      <c r="AN91" s="60"/>
      <c r="AO91" s="134"/>
      <c r="AP91" s="134"/>
      <c r="AQ91" s="60"/>
      <c r="AR91" s="134"/>
      <c r="AS91" s="134"/>
      <c r="AT91" s="26"/>
      <c r="AX91" s="26"/>
      <c r="AY91" s="26"/>
      <c r="BC91" s="26"/>
      <c r="BD91" s="26"/>
      <c r="BE91" s="26"/>
    </row>
    <row r="92" spans="1:60" outlineLevel="1" x14ac:dyDescent="0.25">
      <c r="A92" s="34">
        <f>MAX($A$10:A91)+1</f>
        <v>83</v>
      </c>
      <c r="B92" s="22" t="s">
        <v>1932</v>
      </c>
      <c r="C92" s="27" t="s">
        <v>2074</v>
      </c>
      <c r="D92" s="27" t="s">
        <v>2073</v>
      </c>
      <c r="E92" s="63">
        <v>378</v>
      </c>
      <c r="F92" s="23">
        <v>0</v>
      </c>
      <c r="G92" s="23"/>
      <c r="I92" s="20">
        <v>377211.26529000001</v>
      </c>
      <c r="J92" s="23">
        <f t="shared" si="23"/>
        <v>377211.26529000001</v>
      </c>
      <c r="K92" s="64">
        <v>45960</v>
      </c>
      <c r="M92"/>
      <c r="N92" s="131"/>
      <c r="O92" s="131" t="str">
        <f t="shared" si="20"/>
        <v/>
      </c>
      <c r="P92" s="131"/>
      <c r="Q92" s="131" t="str">
        <f t="shared" si="7"/>
        <v>x</v>
      </c>
      <c r="R92" s="131" t="str" cm="1">
        <f t="array" ref="R92">+IF(N92&lt;&gt;"",SUM(N(N$10:$N92&lt;&gt;"")),"")</f>
        <v/>
      </c>
      <c r="S92" s="131" t="str" cm="1">
        <f t="array" ref="S92">+IF(O92&lt;&gt;"",SUM(N(O$9:$O92&lt;&gt;"")),"")</f>
        <v/>
      </c>
      <c r="T92" s="131" t="str" cm="1">
        <f t="array" ref="T92">+IF(P92&lt;&gt;"",SUM(N($P$9:P92&lt;&gt;0)),"")</f>
        <v/>
      </c>
      <c r="U92" s="131"/>
      <c r="V92" s="111"/>
      <c r="W92" s="132"/>
      <c r="X92" s="21"/>
      <c r="Y92" s="134"/>
      <c r="Z92" s="134"/>
      <c r="AA92" s="134"/>
      <c r="AB92" s="134"/>
      <c r="AC92" s="134"/>
      <c r="AD92" s="134"/>
      <c r="AE92" s="134"/>
      <c r="AF92" s="135"/>
      <c r="AG92" s="134"/>
      <c r="AH92" s="134"/>
      <c r="AI92" s="87"/>
      <c r="AJ92" s="134"/>
      <c r="AK92" s="134"/>
      <c r="AL92" s="60"/>
      <c r="AM92" s="137"/>
      <c r="AN92" s="60"/>
      <c r="AO92" s="134"/>
      <c r="AP92" s="134"/>
      <c r="AQ92" s="60"/>
      <c r="AR92" s="134"/>
      <c r="AS92" s="134"/>
      <c r="AT92" s="26"/>
      <c r="AX92" s="26"/>
      <c r="AY92" s="26"/>
      <c r="BC92" s="26"/>
      <c r="BD92" s="26"/>
      <c r="BE92" s="26"/>
    </row>
    <row r="93" spans="1:60" outlineLevel="1" x14ac:dyDescent="0.25">
      <c r="A93" s="34">
        <f>MAX($A$10:A92)+1</f>
        <v>84</v>
      </c>
      <c r="B93" s="22" t="s">
        <v>1932</v>
      </c>
      <c r="C93" s="22" t="s">
        <v>826</v>
      </c>
      <c r="D93" s="22" t="s">
        <v>827</v>
      </c>
      <c r="E93" s="63">
        <v>376.3</v>
      </c>
      <c r="F93" s="23">
        <v>3610320.72</v>
      </c>
      <c r="G93" s="23">
        <f t="shared" ref="G93:G99" si="24">+F93</f>
        <v>3610320.72</v>
      </c>
      <c r="H93" s="62">
        <v>45657</v>
      </c>
      <c r="I93" s="20">
        <v>5910841.3118439987</v>
      </c>
      <c r="J93" s="23">
        <f t="shared" si="23"/>
        <v>5910841.3118439987</v>
      </c>
      <c r="K93" s="62">
        <v>46022</v>
      </c>
      <c r="M93"/>
      <c r="N93" s="131"/>
      <c r="O93" s="131" t="str">
        <f t="shared" si="20"/>
        <v/>
      </c>
      <c r="P93" s="131" t="s">
        <v>2160</v>
      </c>
      <c r="Q93" s="131" t="str">
        <f t="shared" si="7"/>
        <v/>
      </c>
      <c r="R93" s="131" t="str" cm="1">
        <f t="array" ref="R93">+IF(N93&lt;&gt;"",SUM(N(N$10:$N93&lt;&gt;"")),"")</f>
        <v/>
      </c>
      <c r="S93" s="131" t="str" cm="1">
        <f t="array" ref="S93">+IF(O93&lt;&gt;"",SUM(N(O$9:$O93&lt;&gt;"")),"")</f>
        <v/>
      </c>
      <c r="T93" s="131" cm="1">
        <f t="array" ref="T93">+IF(P93&lt;&gt;"",SUM(N($P$9:P93&lt;&gt;0)),"")</f>
        <v>47</v>
      </c>
      <c r="U93" s="131">
        <f>+IFERROR(MATCH(C93,'AWEC DR 9 (wDetail)'!$E$4:$E$922,0),"")</f>
        <v>125</v>
      </c>
      <c r="V93" s="111"/>
      <c r="W93" s="132" cm="1">
        <f t="array" ref="W93">+IF(ISNUMBER($U93),INDEX('AWEC DR 9 (wDetail)'!CI$4:CI$922,$U93),"")</f>
        <v>0</v>
      </c>
      <c r="X93" s="21"/>
      <c r="Y93" s="134" cm="1">
        <f t="array" ref="Y93">+IF(ISNUMBER($U93),INDEX('AWEC DR 9 (wDetail)'!CK$4:CK$922,$U93),"")</f>
        <v>0</v>
      </c>
      <c r="Z93" s="134" cm="1">
        <f t="array" ref="Z93">+IF(ISNUMBER($U93),INDEX('AWEC DR 9 (wDetail)'!CL$4:CL$922,$U93),"")</f>
        <v>0</v>
      </c>
      <c r="AA93" s="134" cm="1">
        <f t="array" ref="AA93">+IF(ISNUMBER($U93),INDEX('AWEC DR 9 (wDetail)'!CM$4:CM$922,$U93),"")</f>
        <v>222306.21999999997</v>
      </c>
      <c r="AB93" s="134" cm="1">
        <f t="array" ref="AB93">+IF(ISNUMBER($U93),INDEX('AWEC DR 9 (wDetail)'!CN$4:CN$922,$U93),"")</f>
        <v>147232.34</v>
      </c>
      <c r="AC93" s="134" cm="1">
        <f t="array" ref="AC93">+IF(ISNUMBER($U93),INDEX('AWEC DR 9 (wDetail)'!CO$4:CO$922,$U93),"")</f>
        <v>101803.69000000002</v>
      </c>
      <c r="AD93" s="134" cm="1">
        <f t="array" ref="AD93">+IF(ISNUMBER($U93),INDEX('AWEC DR 9 (wDetail)'!CP$4:CP$922,$U93),"")</f>
        <v>142011.89000000001</v>
      </c>
      <c r="AE93" s="134" cm="1">
        <f t="array" ref="AE93">+IF(ISNUMBER($U93),INDEX('AWEC DR 9 (wDetail)'!CQ$4:CQ$922,$U93),"")</f>
        <v>0</v>
      </c>
      <c r="AF93" s="135"/>
      <c r="AG93" s="134" cm="1">
        <f t="array" ref="AG93:AH93">+LINEST(AA93:AD93,$AA$8:$AD$8)</f>
        <v>-28631.163999999982</v>
      </c>
      <c r="AH93" s="134">
        <v>58031236.56099996</v>
      </c>
      <c r="AI93" s="87"/>
      <c r="AJ93" s="134">
        <f>+$AH93+AJ$8*$AG93</f>
        <v>81760.624999992549</v>
      </c>
      <c r="AK93" s="134">
        <f>+$AH93+AK$8*$AG93</f>
        <v>53129.46099999547</v>
      </c>
      <c r="AL93" s="60"/>
      <c r="AM93" s="137" t="s">
        <v>2168</v>
      </c>
      <c r="AN93" s="60"/>
      <c r="AO93" s="134">
        <f>+AVERAGE(AA93:AD93)</f>
        <v>153338.53499999997</v>
      </c>
      <c r="AP93" s="134">
        <f>+AO93</f>
        <v>153338.53499999997</v>
      </c>
      <c r="AQ93" s="87"/>
      <c r="AR93" s="134">
        <f>+AO93-G93</f>
        <v>-3456982.1850000001</v>
      </c>
      <c r="AS93" s="134">
        <f>+AP93-J93</f>
        <v>-5757502.7768439986</v>
      </c>
      <c r="AT93" s="26"/>
      <c r="AX93" s="26"/>
      <c r="AY93" s="26"/>
      <c r="BC93" s="26"/>
      <c r="BD93" s="26"/>
      <c r="BE93" s="26"/>
    </row>
    <row r="94" spans="1:60" outlineLevel="1" x14ac:dyDescent="0.25">
      <c r="A94" s="34">
        <f>MAX($A$10:A93)+1</f>
        <v>85</v>
      </c>
      <c r="B94" s="22" t="s">
        <v>1932</v>
      </c>
      <c r="C94" s="22" t="s">
        <v>828</v>
      </c>
      <c r="D94" s="22" t="s">
        <v>829</v>
      </c>
      <c r="E94" s="63">
        <v>380.3</v>
      </c>
      <c r="F94" s="23">
        <v>375340.57199999999</v>
      </c>
      <c r="G94" s="23">
        <f t="shared" si="24"/>
        <v>375340.57199999999</v>
      </c>
      <c r="H94" s="62">
        <v>45657</v>
      </c>
      <c r="I94" s="20">
        <v>912858.45250000001</v>
      </c>
      <c r="J94" s="23">
        <f t="shared" si="23"/>
        <v>912858.45250000001</v>
      </c>
      <c r="K94" s="62">
        <v>46022</v>
      </c>
      <c r="M94"/>
      <c r="N94" s="131"/>
      <c r="O94" s="131" t="str">
        <f t="shared" si="20"/>
        <v/>
      </c>
      <c r="P94" s="131" t="s">
        <v>2160</v>
      </c>
      <c r="Q94" s="131" t="str">
        <f t="shared" si="7"/>
        <v/>
      </c>
      <c r="R94" s="131" t="str" cm="1">
        <f t="array" ref="R94">+IF(N94&lt;&gt;"",SUM(N(N$10:$N94&lt;&gt;"")),"")</f>
        <v/>
      </c>
      <c r="S94" s="131" t="str" cm="1">
        <f t="array" ref="S94">+IF(O94&lt;&gt;"",SUM(N(O$9:$O94&lt;&gt;"")),"")</f>
        <v/>
      </c>
      <c r="T94" s="131" cm="1">
        <f t="array" ref="T94">+IF(P94&lt;&gt;"",SUM(N($P$9:P94&lt;&gt;0)),"")</f>
        <v>48</v>
      </c>
      <c r="U94" s="131">
        <f>+IFERROR(MATCH(C94,'AWEC DR 9 (wDetail)'!$E$4:$E$922,0),"")</f>
        <v>160</v>
      </c>
      <c r="V94" s="111"/>
      <c r="W94" s="132" cm="1">
        <f t="array" ref="W94">+IF(ISNUMBER($U94),INDEX('AWEC DR 9 (wDetail)'!CI$4:CI$922,$U94),"")</f>
        <v>0</v>
      </c>
      <c r="X94" s="21"/>
      <c r="Y94" s="134" cm="1">
        <f t="array" ref="Y94">+IF(ISNUMBER($U94),INDEX('AWEC DR 9 (wDetail)'!CK$4:CK$922,$U94),"")</f>
        <v>0</v>
      </c>
      <c r="Z94" s="134" cm="1">
        <f t="array" ref="Z94">+IF(ISNUMBER($U94),INDEX('AWEC DR 9 (wDetail)'!CL$4:CL$922,$U94),"")</f>
        <v>0</v>
      </c>
      <c r="AA94" s="134" cm="1">
        <f t="array" ref="AA94">+IF(ISNUMBER($U94),INDEX('AWEC DR 9 (wDetail)'!CM$4:CM$922,$U94),"")</f>
        <v>0</v>
      </c>
      <c r="AB94" s="134" cm="1">
        <f t="array" ref="AB94">+IF(ISNUMBER($U94),INDEX('AWEC DR 9 (wDetail)'!CN$4:CN$922,$U94),"")</f>
        <v>155402.46000000002</v>
      </c>
      <c r="AC94" s="134" cm="1">
        <f t="array" ref="AC94">+IF(ISNUMBER($U94),INDEX('AWEC DR 9 (wDetail)'!CO$4:CO$922,$U94),"")</f>
        <v>54843.15</v>
      </c>
      <c r="AD94" s="134" cm="1">
        <f t="array" ref="AD94">+IF(ISNUMBER($U94),INDEX('AWEC DR 9 (wDetail)'!CP$4:CP$922,$U94),"")</f>
        <v>176385.62000000002</v>
      </c>
      <c r="AE94" s="134" cm="1">
        <f t="array" ref="AE94">+IF(ISNUMBER($U94),INDEX('AWEC DR 9 (wDetail)'!CQ$4:CQ$922,$U94),"")</f>
        <v>47578.67</v>
      </c>
      <c r="AF94" s="135"/>
      <c r="AG94" s="134" cm="1">
        <f t="array" ref="AG94:AH94">+LINEST(AB94:AD94,$AB$8:$AD$8)</f>
        <v>10491.579999999987</v>
      </c>
      <c r="AH94" s="134">
        <v>-21085097.683333308</v>
      </c>
      <c r="AI94" s="87"/>
      <c r="AJ94" s="134">
        <f>+$AH94+AJ$8*$AG94</f>
        <v>149860.23666666821</v>
      </c>
      <c r="AK94" s="134">
        <f>+$AH94+AK$8*$AG94</f>
        <v>160351.81666666642</v>
      </c>
      <c r="AL94" s="60"/>
      <c r="AM94" s="137" t="s">
        <v>2171</v>
      </c>
      <c r="AN94" s="60"/>
      <c r="AO94" s="134">
        <f>+AVERAGE(AB94:AD102)</f>
        <v>128877.07666666668</v>
      </c>
      <c r="AP94" s="134">
        <f>+AO94</f>
        <v>128877.07666666668</v>
      </c>
      <c r="AQ94" s="87"/>
      <c r="AR94" s="134">
        <f>+AO94-G94</f>
        <v>-246463.49533333333</v>
      </c>
      <c r="AS94" s="134">
        <f>+AP94-J94</f>
        <v>-783981.37583333335</v>
      </c>
      <c r="AT94" s="26"/>
      <c r="AX94" s="26"/>
      <c r="AY94" s="26"/>
      <c r="BC94" s="26"/>
      <c r="BD94" s="26"/>
      <c r="BE94" s="26"/>
    </row>
    <row r="95" spans="1:60" outlineLevel="1" x14ac:dyDescent="0.25">
      <c r="A95" s="34">
        <f>MAX($A$10:A94)+1</f>
        <v>86</v>
      </c>
      <c r="B95" s="22" t="s">
        <v>1932</v>
      </c>
      <c r="C95" s="27" t="s">
        <v>2072</v>
      </c>
      <c r="D95" s="27" t="s">
        <v>2071</v>
      </c>
      <c r="E95" s="63">
        <v>376.2</v>
      </c>
      <c r="F95" s="23">
        <v>0</v>
      </c>
      <c r="G95" s="23">
        <f t="shared" si="24"/>
        <v>0</v>
      </c>
      <c r="H95" s="23"/>
      <c r="I95" s="20">
        <v>1796668.1126259998</v>
      </c>
      <c r="J95" s="23">
        <f t="shared" si="23"/>
        <v>1796668.1126259998</v>
      </c>
      <c r="K95" s="64">
        <v>45961</v>
      </c>
      <c r="M95"/>
      <c r="N95" s="131"/>
      <c r="O95" s="131" t="str">
        <f t="shared" si="20"/>
        <v>x</v>
      </c>
      <c r="P95" s="131"/>
      <c r="Q95" s="131" t="str">
        <f t="shared" si="7"/>
        <v/>
      </c>
      <c r="R95" s="131" t="str" cm="1">
        <f t="array" ref="R95">+IF(N95&lt;&gt;"",SUM(N(N$10:$N95&lt;&gt;"")),"")</f>
        <v/>
      </c>
      <c r="S95" s="131" cm="1">
        <f t="array" ref="S95">+IF(O95&lt;&gt;"",SUM(N(O$9:$O95&lt;&gt;"")),"")</f>
        <v>11</v>
      </c>
      <c r="T95" s="131" t="str" cm="1">
        <f t="array" ref="T95">+IF(P95&lt;&gt;"",SUM(N($P$9:P95&lt;&gt;0)),"")</f>
        <v/>
      </c>
      <c r="U95" s="131"/>
      <c r="V95" s="111"/>
      <c r="W95" s="132"/>
      <c r="X95" s="21"/>
      <c r="Y95" s="134"/>
      <c r="Z95" s="134"/>
      <c r="AA95" s="134"/>
      <c r="AB95" s="134"/>
      <c r="AC95" s="134"/>
      <c r="AD95" s="134"/>
      <c r="AE95" s="134"/>
      <c r="AF95" s="135"/>
      <c r="AG95" s="134"/>
      <c r="AH95" s="134"/>
      <c r="AI95" s="87"/>
      <c r="AJ95" s="134"/>
      <c r="AK95" s="134"/>
      <c r="AL95" s="60"/>
      <c r="AM95" s="137"/>
      <c r="AN95" s="60"/>
      <c r="AO95" s="134"/>
      <c r="AP95" s="134"/>
      <c r="AQ95" s="60"/>
      <c r="AR95" s="134"/>
      <c r="AS95" s="134"/>
      <c r="AT95" s="26"/>
      <c r="AX95" s="26"/>
      <c r="AY95" s="26"/>
      <c r="BC95" s="26"/>
      <c r="BD95" s="26"/>
      <c r="BE95" s="26"/>
    </row>
    <row r="96" spans="1:60" outlineLevel="1" x14ac:dyDescent="0.25">
      <c r="A96" s="34">
        <f>MAX($A$10:A95)+1</f>
        <v>87</v>
      </c>
      <c r="B96" s="22" t="s">
        <v>1932</v>
      </c>
      <c r="C96" s="27" t="s">
        <v>2070</v>
      </c>
      <c r="D96" s="27" t="s">
        <v>2069</v>
      </c>
      <c r="E96" s="63">
        <v>376.2</v>
      </c>
      <c r="F96" s="23">
        <v>1069397.6499999999</v>
      </c>
      <c r="G96" s="23">
        <f t="shared" si="24"/>
        <v>1069397.6499999999</v>
      </c>
      <c r="H96" s="62">
        <v>45412</v>
      </c>
      <c r="J96" s="23"/>
      <c r="K96" s="64"/>
      <c r="M96"/>
      <c r="N96" s="131"/>
      <c r="O96" s="131" t="str">
        <f t="shared" si="20"/>
        <v>x</v>
      </c>
      <c r="P96" s="131"/>
      <c r="Q96" s="131" t="str">
        <f t="shared" si="7"/>
        <v/>
      </c>
      <c r="R96" s="131" t="str" cm="1">
        <f t="array" ref="R96">+IF(N96&lt;&gt;"",SUM(N(N$10:$N96&lt;&gt;"")),"")</f>
        <v/>
      </c>
      <c r="S96" s="131" cm="1">
        <f t="array" ref="S96">+IF(O96&lt;&gt;"",SUM(N(O$9:$O96&lt;&gt;"")),"")</f>
        <v>12</v>
      </c>
      <c r="T96" s="131" t="str" cm="1">
        <f t="array" ref="T96">+IF(P96&lt;&gt;"",SUM(N($P$9:P96&lt;&gt;0)),"")</f>
        <v/>
      </c>
      <c r="U96" s="131"/>
      <c r="V96" s="111"/>
      <c r="W96" s="132"/>
      <c r="X96" s="21"/>
      <c r="Y96" s="134"/>
      <c r="Z96" s="134"/>
      <c r="AA96" s="134"/>
      <c r="AB96" s="134"/>
      <c r="AC96" s="134"/>
      <c r="AD96" s="134"/>
      <c r="AE96" s="134"/>
      <c r="AF96" s="135"/>
      <c r="AG96" s="134"/>
      <c r="AH96" s="134"/>
      <c r="AI96" s="87"/>
      <c r="AJ96" s="134"/>
      <c r="AK96" s="134"/>
      <c r="AL96" s="60"/>
      <c r="AM96" s="137"/>
      <c r="AN96" s="60"/>
      <c r="AO96" s="134"/>
      <c r="AP96" s="134"/>
      <c r="AQ96" s="60"/>
      <c r="AR96" s="134"/>
      <c r="AS96" s="134"/>
      <c r="AT96" s="26"/>
      <c r="AX96" s="26"/>
      <c r="AY96" s="26"/>
      <c r="BC96" s="26"/>
      <c r="BD96" s="26"/>
      <c r="BE96" s="26"/>
    </row>
    <row r="97" spans="1:57" outlineLevel="1" x14ac:dyDescent="0.25">
      <c r="A97" s="34">
        <f>MAX($A$10:A96)+1</f>
        <v>88</v>
      </c>
      <c r="B97" s="22" t="s">
        <v>1932</v>
      </c>
      <c r="C97" s="22" t="s">
        <v>2068</v>
      </c>
      <c r="D97" s="22" t="s">
        <v>2067</v>
      </c>
      <c r="E97" s="63">
        <v>376.2</v>
      </c>
      <c r="F97" s="23">
        <v>930867.84602499998</v>
      </c>
      <c r="G97" s="23">
        <f t="shared" si="24"/>
        <v>930867.84602499998</v>
      </c>
      <c r="H97" s="62">
        <v>45412</v>
      </c>
      <c r="I97" s="24"/>
      <c r="J97" s="23">
        <f>+I97</f>
        <v>0</v>
      </c>
      <c r="K97" s="23"/>
      <c r="M97"/>
      <c r="N97" s="131"/>
      <c r="O97" s="131" t="str">
        <f t="shared" si="20"/>
        <v/>
      </c>
      <c r="P97" s="131"/>
      <c r="Q97" s="131" t="str">
        <f t="shared" si="7"/>
        <v>x</v>
      </c>
      <c r="R97" s="131" t="str" cm="1">
        <f t="array" ref="R97">+IF(N97&lt;&gt;"",SUM(N(N$10:$N97&lt;&gt;"")),"")</f>
        <v/>
      </c>
      <c r="S97" s="131" t="str" cm="1">
        <f t="array" ref="S97">+IF(O97&lt;&gt;"",SUM(N(O$9:$O97&lt;&gt;"")),"")</f>
        <v/>
      </c>
      <c r="T97" s="131" t="str" cm="1">
        <f t="array" ref="T97">+IF(P97&lt;&gt;"",SUM(N($P$9:P97&lt;&gt;0)),"")</f>
        <v/>
      </c>
      <c r="U97" s="131"/>
      <c r="V97" s="111"/>
      <c r="W97" s="132"/>
      <c r="X97" s="21"/>
      <c r="Y97" s="134"/>
      <c r="Z97" s="134"/>
      <c r="AA97" s="134"/>
      <c r="AB97" s="134"/>
      <c r="AC97" s="134"/>
      <c r="AD97" s="134"/>
      <c r="AE97" s="134"/>
      <c r="AF97" s="135"/>
      <c r="AG97" s="134"/>
      <c r="AH97" s="134"/>
      <c r="AI97" s="87"/>
      <c r="AJ97" s="134"/>
      <c r="AK97" s="134"/>
      <c r="AL97" s="60"/>
      <c r="AM97" s="137"/>
      <c r="AN97" s="60"/>
      <c r="AO97" s="134"/>
      <c r="AP97" s="134"/>
      <c r="AQ97" s="60"/>
      <c r="AR97" s="134"/>
      <c r="AS97" s="134"/>
      <c r="AT97" s="26"/>
      <c r="AX97" s="26"/>
      <c r="AY97" s="26"/>
      <c r="BC97" s="26"/>
      <c r="BD97" s="26"/>
      <c r="BE97" s="26"/>
    </row>
    <row r="98" spans="1:57" outlineLevel="1" x14ac:dyDescent="0.25">
      <c r="A98" s="34">
        <f>MAX($A$10:A97)+1</f>
        <v>89</v>
      </c>
      <c r="B98" s="22" t="s">
        <v>1932</v>
      </c>
      <c r="C98" s="22" t="s">
        <v>2066</v>
      </c>
      <c r="D98" s="68" t="s">
        <v>2065</v>
      </c>
      <c r="E98" s="63">
        <v>376.2</v>
      </c>
      <c r="F98" s="23">
        <v>1829249.22</v>
      </c>
      <c r="G98" s="23">
        <f t="shared" si="24"/>
        <v>1829249.22</v>
      </c>
      <c r="H98" s="62">
        <v>45597</v>
      </c>
      <c r="I98" s="24"/>
      <c r="J98" s="23"/>
      <c r="K98" s="23"/>
      <c r="M98"/>
      <c r="N98" s="131"/>
      <c r="O98" s="131" t="str">
        <f t="shared" si="20"/>
        <v>x</v>
      </c>
      <c r="P98" s="131"/>
      <c r="Q98" s="131" t="str">
        <f t="shared" si="7"/>
        <v/>
      </c>
      <c r="R98" s="131" t="str" cm="1">
        <f t="array" ref="R98">+IF(N98&lt;&gt;"",SUM(N(N$10:$N98&lt;&gt;"")),"")</f>
        <v/>
      </c>
      <c r="S98" s="131" cm="1">
        <f t="array" ref="S98">+IF(O98&lt;&gt;"",SUM(N(O$9:$O98&lt;&gt;"")),"")</f>
        <v>13</v>
      </c>
      <c r="T98" s="131" t="str" cm="1">
        <f t="array" ref="T98">+IF(P98&lt;&gt;"",SUM(N($P$9:P98&lt;&gt;0)),"")</f>
        <v/>
      </c>
      <c r="U98" s="131"/>
      <c r="V98" s="111"/>
      <c r="W98" s="132"/>
      <c r="X98" s="21"/>
      <c r="Y98" s="134"/>
      <c r="Z98" s="134"/>
      <c r="AA98" s="134"/>
      <c r="AB98" s="134"/>
      <c r="AC98" s="134"/>
      <c r="AD98" s="134"/>
      <c r="AE98" s="134"/>
      <c r="AF98" s="135"/>
      <c r="AG98" s="134"/>
      <c r="AH98" s="134"/>
      <c r="AI98" s="87"/>
      <c r="AJ98" s="134"/>
      <c r="AK98" s="134"/>
      <c r="AL98" s="60"/>
      <c r="AM98" s="137"/>
      <c r="AN98" s="60"/>
      <c r="AO98" s="134"/>
      <c r="AP98" s="134"/>
      <c r="AQ98" s="60"/>
      <c r="AR98" s="134"/>
      <c r="AS98" s="134"/>
      <c r="AT98" s="26"/>
      <c r="AX98" s="26"/>
      <c r="AY98" s="26"/>
      <c r="BC98" s="26"/>
      <c r="BD98" s="26"/>
      <c r="BE98" s="26"/>
    </row>
    <row r="99" spans="1:57" outlineLevel="1" x14ac:dyDescent="0.25">
      <c r="A99" s="34">
        <f>MAX($A$10:A98)+1</f>
        <v>90</v>
      </c>
      <c r="B99" s="22" t="s">
        <v>1932</v>
      </c>
      <c r="C99" s="22" t="s">
        <v>2064</v>
      </c>
      <c r="D99" s="22" t="s">
        <v>2063</v>
      </c>
      <c r="E99" s="63">
        <v>378</v>
      </c>
      <c r="F99" s="23">
        <v>240690.43</v>
      </c>
      <c r="G99" s="23">
        <f t="shared" si="24"/>
        <v>240690.43</v>
      </c>
      <c r="H99" s="62">
        <v>45626</v>
      </c>
      <c r="I99" s="24"/>
      <c r="J99" s="23">
        <f>+I99</f>
        <v>0</v>
      </c>
      <c r="K99" s="23"/>
      <c r="M99"/>
      <c r="N99" s="131"/>
      <c r="O99" s="131" t="str">
        <f t="shared" si="20"/>
        <v/>
      </c>
      <c r="P99" s="131"/>
      <c r="Q99" s="131" t="str">
        <f t="shared" si="7"/>
        <v>x</v>
      </c>
      <c r="R99" s="131" t="str" cm="1">
        <f t="array" ref="R99">+IF(N99&lt;&gt;"",SUM(N(N$10:$N99&lt;&gt;"")),"")</f>
        <v/>
      </c>
      <c r="S99" s="131" t="str" cm="1">
        <f t="array" ref="S99">+IF(O99&lt;&gt;"",SUM(N(O$9:$O99&lt;&gt;"")),"")</f>
        <v/>
      </c>
      <c r="T99" s="131" t="str" cm="1">
        <f t="array" ref="T99">+IF(P99&lt;&gt;"",SUM(N($P$9:P99&lt;&gt;0)),"")</f>
        <v/>
      </c>
      <c r="U99" s="131"/>
      <c r="V99" s="111"/>
      <c r="W99" s="132"/>
      <c r="X99" s="21"/>
      <c r="Y99" s="134"/>
      <c r="Z99" s="134"/>
      <c r="AA99" s="134"/>
      <c r="AB99" s="134"/>
      <c r="AC99" s="134"/>
      <c r="AD99" s="134"/>
      <c r="AE99" s="134"/>
      <c r="AF99" s="135"/>
      <c r="AG99" s="134"/>
      <c r="AH99" s="134"/>
      <c r="AI99" s="87"/>
      <c r="AJ99" s="134"/>
      <c r="AK99" s="134"/>
      <c r="AL99" s="60"/>
      <c r="AM99" s="137"/>
      <c r="AN99" s="60"/>
      <c r="AO99" s="134"/>
      <c r="AP99" s="134"/>
      <c r="AQ99" s="60"/>
      <c r="AR99" s="134"/>
      <c r="AS99" s="134"/>
      <c r="AT99" s="26"/>
      <c r="AX99" s="26"/>
      <c r="AY99" s="26"/>
      <c r="BC99" s="26"/>
      <c r="BD99" s="26"/>
      <c r="BE99" s="26"/>
    </row>
    <row r="100" spans="1:57" outlineLevel="1" x14ac:dyDescent="0.25">
      <c r="A100" s="34">
        <f>MAX($A$10:A99)+1</f>
        <v>91</v>
      </c>
      <c r="B100" s="22" t="s">
        <v>1932</v>
      </c>
      <c r="C100" s="27" t="s">
        <v>2062</v>
      </c>
      <c r="D100" s="27" t="s">
        <v>2061</v>
      </c>
      <c r="E100" s="63">
        <v>379</v>
      </c>
      <c r="F100" s="23"/>
      <c r="G100" s="23"/>
      <c r="I100" s="20">
        <v>2531049.7000000002</v>
      </c>
      <c r="J100" s="23">
        <f>+I100</f>
        <v>2531049.7000000002</v>
      </c>
      <c r="K100" s="64">
        <v>45991</v>
      </c>
      <c r="M100"/>
      <c r="N100" s="131"/>
      <c r="O100" s="131" t="str">
        <f t="shared" ref="O100:O131" si="25">+IF(AND(OR(G100&gt;$O$4,J100&gt;$O$4),N100&lt;&gt;"x",P100&lt;&gt;"x"),"x","")</f>
        <v>x</v>
      </c>
      <c r="P100" s="131"/>
      <c r="Q100" s="131" t="str">
        <f t="shared" ref="Q100:Q163" si="26">+IF(AND(N100&lt;&gt;"x",O100&lt;&gt;"x",P100&lt;&gt;"x"),"x","")</f>
        <v/>
      </c>
      <c r="R100" s="131" t="str" cm="1">
        <f t="array" ref="R100">+IF(N100&lt;&gt;"",SUM(N(N$10:$N100&lt;&gt;"")),"")</f>
        <v/>
      </c>
      <c r="S100" s="131" cm="1">
        <f t="array" ref="S100">+IF(O100&lt;&gt;"",SUM(N(O$9:$O100&lt;&gt;"")),"")</f>
        <v>14</v>
      </c>
      <c r="T100" s="131" t="str" cm="1">
        <f t="array" ref="T100">+IF(P100&lt;&gt;"",SUM(N($P$9:P100&lt;&gt;0)),"")</f>
        <v/>
      </c>
      <c r="U100" s="131"/>
      <c r="V100" s="111"/>
      <c r="W100" s="132"/>
      <c r="X100" s="21"/>
      <c r="Y100" s="134"/>
      <c r="Z100" s="134"/>
      <c r="AA100" s="134"/>
      <c r="AB100" s="134"/>
      <c r="AC100" s="134"/>
      <c r="AD100" s="134"/>
      <c r="AE100" s="134"/>
      <c r="AF100" s="135"/>
      <c r="AG100" s="134"/>
      <c r="AH100" s="134"/>
      <c r="AI100" s="87"/>
      <c r="AJ100" s="134"/>
      <c r="AK100" s="134"/>
      <c r="AL100" s="60"/>
      <c r="AM100" s="137"/>
      <c r="AN100" s="60"/>
      <c r="AO100" s="134"/>
      <c r="AP100" s="134"/>
      <c r="AQ100" s="60"/>
      <c r="AR100" s="134"/>
      <c r="AS100" s="134"/>
      <c r="AT100" s="26"/>
      <c r="AX100" s="26"/>
      <c r="AY100" s="26"/>
      <c r="BC100" s="26"/>
      <c r="BD100" s="26"/>
      <c r="BE100" s="26"/>
    </row>
    <row r="101" spans="1:57" outlineLevel="1" x14ac:dyDescent="0.25">
      <c r="A101" s="34">
        <f>MAX($A$10:A100)+1</f>
        <v>92</v>
      </c>
      <c r="B101" s="22" t="s">
        <v>1932</v>
      </c>
      <c r="C101" s="27" t="s">
        <v>2060</v>
      </c>
      <c r="D101" s="27" t="s">
        <v>2059</v>
      </c>
      <c r="E101" s="63">
        <v>376.2</v>
      </c>
      <c r="F101" s="23">
        <v>0</v>
      </c>
      <c r="G101" s="23"/>
      <c r="I101" s="20">
        <v>8810449.4399999995</v>
      </c>
      <c r="J101" s="23">
        <f>+I101</f>
        <v>8810449.4399999995</v>
      </c>
      <c r="K101" s="64">
        <v>45991</v>
      </c>
      <c r="M101"/>
      <c r="N101" s="131"/>
      <c r="O101" s="131" t="str">
        <f t="shared" si="25"/>
        <v>x</v>
      </c>
      <c r="P101" s="131"/>
      <c r="Q101" s="131" t="str">
        <f t="shared" si="26"/>
        <v/>
      </c>
      <c r="R101" s="131" t="str" cm="1">
        <f t="array" ref="R101">+IF(N101&lt;&gt;"",SUM(N(N$10:$N101&lt;&gt;"")),"")</f>
        <v/>
      </c>
      <c r="S101" s="131" cm="1">
        <f t="array" ref="S101">+IF(O101&lt;&gt;"",SUM(N(O$9:$O101&lt;&gt;"")),"")</f>
        <v>15</v>
      </c>
      <c r="T101" s="131" t="str" cm="1">
        <f t="array" ref="T101">+IF(P101&lt;&gt;"",SUM(N($P$9:P101&lt;&gt;0)),"")</f>
        <v/>
      </c>
      <c r="U101" s="131"/>
      <c r="V101" s="111"/>
      <c r="W101" s="132"/>
      <c r="X101" s="21"/>
      <c r="Y101" s="134"/>
      <c r="Z101" s="134"/>
      <c r="AA101" s="134"/>
      <c r="AB101" s="134"/>
      <c r="AC101" s="134"/>
      <c r="AD101" s="134"/>
      <c r="AE101" s="134"/>
      <c r="AF101" s="135"/>
      <c r="AG101" s="134"/>
      <c r="AH101" s="134"/>
      <c r="AI101" s="87"/>
      <c r="AJ101" s="134"/>
      <c r="AK101" s="134"/>
      <c r="AL101" s="60"/>
      <c r="AM101" s="137"/>
      <c r="AN101" s="60"/>
      <c r="AO101" s="134"/>
      <c r="AP101" s="134"/>
      <c r="AQ101" s="60"/>
      <c r="AR101" s="134"/>
      <c r="AS101" s="134"/>
      <c r="AT101" s="26"/>
      <c r="AX101" s="26"/>
      <c r="AY101" s="26"/>
      <c r="BC101" s="26"/>
      <c r="BD101" s="26"/>
      <c r="BE101" s="26"/>
    </row>
    <row r="102" spans="1:57" outlineLevel="1" x14ac:dyDescent="0.25">
      <c r="A102" s="34">
        <f>MAX($A$10:A101)+1</f>
        <v>93</v>
      </c>
      <c r="B102" s="22" t="s">
        <v>1932</v>
      </c>
      <c r="C102" s="22" t="s">
        <v>2058</v>
      </c>
      <c r="D102" s="22" t="s">
        <v>2057</v>
      </c>
      <c r="E102" s="63">
        <v>385</v>
      </c>
      <c r="F102" s="23">
        <v>63609</v>
      </c>
      <c r="G102" s="23">
        <f t="shared" ref="G102:G148" si="27">+F102</f>
        <v>63609</v>
      </c>
      <c r="H102" s="62">
        <v>45657</v>
      </c>
      <c r="I102" s="20">
        <v>63488.280000000021</v>
      </c>
      <c r="J102" s="23">
        <f>+I102</f>
        <v>63488.280000000021</v>
      </c>
      <c r="K102" s="62">
        <v>46022</v>
      </c>
      <c r="M102"/>
      <c r="N102" s="131"/>
      <c r="O102" s="131" t="str">
        <f t="shared" si="25"/>
        <v/>
      </c>
      <c r="P102" s="131"/>
      <c r="Q102" s="131" t="str">
        <f t="shared" si="26"/>
        <v>x</v>
      </c>
      <c r="R102" s="131" t="str" cm="1">
        <f t="array" ref="R102">+IF(N102&lt;&gt;"",SUM(N(N$10:$N102&lt;&gt;"")),"")</f>
        <v/>
      </c>
      <c r="S102" s="131" t="str" cm="1">
        <f t="array" ref="S102">+IF(O102&lt;&gt;"",SUM(N(O$9:$O102&lt;&gt;"")),"")</f>
        <v/>
      </c>
      <c r="T102" s="131" t="str" cm="1">
        <f t="array" ref="T102">+IF(P102&lt;&gt;"",SUM(N($P$9:P102&lt;&gt;0)),"")</f>
        <v/>
      </c>
      <c r="U102" s="131"/>
      <c r="V102" s="111"/>
      <c r="W102" s="132"/>
      <c r="X102" s="21"/>
      <c r="Y102" s="134"/>
      <c r="Z102" s="134"/>
      <c r="AA102" s="134"/>
      <c r="AB102" s="134"/>
      <c r="AC102" s="134"/>
      <c r="AD102" s="134"/>
      <c r="AE102" s="134"/>
      <c r="AF102" s="135"/>
      <c r="AG102" s="134"/>
      <c r="AH102" s="134"/>
      <c r="AI102" s="87"/>
      <c r="AJ102" s="134"/>
      <c r="AK102" s="134"/>
      <c r="AL102" s="60"/>
      <c r="AM102" s="137"/>
      <c r="AN102" s="60"/>
      <c r="AO102" s="134"/>
      <c r="AP102" s="134"/>
      <c r="AQ102" s="60"/>
      <c r="AR102" s="134"/>
      <c r="AS102" s="134"/>
      <c r="AT102" s="26"/>
      <c r="AX102" s="26"/>
      <c r="AY102" s="26"/>
      <c r="BC102" s="26"/>
      <c r="BD102" s="26"/>
      <c r="BE102" s="26"/>
    </row>
    <row r="103" spans="1:57" outlineLevel="1" x14ac:dyDescent="0.25">
      <c r="A103" s="34">
        <f>MAX($A$10:A102)+1</f>
        <v>94</v>
      </c>
      <c r="B103" s="22" t="s">
        <v>1932</v>
      </c>
      <c r="C103" s="22" t="s">
        <v>1051</v>
      </c>
      <c r="D103" s="22" t="s">
        <v>1052</v>
      </c>
      <c r="E103" s="63">
        <v>385</v>
      </c>
      <c r="F103" s="23">
        <v>60676.625099999997</v>
      </c>
      <c r="G103" s="23">
        <f t="shared" si="27"/>
        <v>60676.625099999997</v>
      </c>
      <c r="H103" s="62">
        <v>45657</v>
      </c>
      <c r="I103" s="20">
        <v>60561.47029200002</v>
      </c>
      <c r="J103" s="23">
        <f>+I103</f>
        <v>60561.47029200002</v>
      </c>
      <c r="K103" s="62">
        <v>46022</v>
      </c>
      <c r="M103"/>
      <c r="N103" s="131"/>
      <c r="O103" s="131" t="str">
        <f t="shared" si="25"/>
        <v/>
      </c>
      <c r="P103" s="131"/>
      <c r="Q103" s="131" t="str">
        <f t="shared" si="26"/>
        <v>x</v>
      </c>
      <c r="R103" s="131" t="str" cm="1">
        <f t="array" ref="R103">+IF(N103&lt;&gt;"",SUM(N(N$10:$N103&lt;&gt;"")),"")</f>
        <v/>
      </c>
      <c r="S103" s="131" t="str" cm="1">
        <f t="array" ref="S103">+IF(O103&lt;&gt;"",SUM(N(O$9:$O103&lt;&gt;"")),"")</f>
        <v/>
      </c>
      <c r="T103" s="131" t="str" cm="1">
        <f t="array" ref="T103">+IF(P103&lt;&gt;"",SUM(N($P$9:P103&lt;&gt;0)),"")</f>
        <v/>
      </c>
      <c r="U103" s="131"/>
      <c r="V103" s="111"/>
      <c r="W103" s="132"/>
      <c r="X103" s="21"/>
      <c r="Y103" s="134"/>
      <c r="Z103" s="134"/>
      <c r="AA103" s="134"/>
      <c r="AB103" s="134"/>
      <c r="AC103" s="134"/>
      <c r="AD103" s="134"/>
      <c r="AE103" s="134"/>
      <c r="AF103" s="135"/>
      <c r="AG103" s="134"/>
      <c r="AH103" s="134"/>
      <c r="AI103" s="87"/>
      <c r="AJ103" s="134"/>
      <c r="AK103" s="134"/>
      <c r="AL103" s="60"/>
      <c r="AM103" s="137"/>
      <c r="AN103" s="60"/>
      <c r="AO103" s="134"/>
      <c r="AP103" s="134"/>
      <c r="AQ103" s="60"/>
      <c r="AR103" s="134"/>
      <c r="AS103" s="134"/>
      <c r="AT103" s="26"/>
      <c r="AX103" s="26"/>
      <c r="AY103" s="26"/>
      <c r="BC103" s="26"/>
      <c r="BD103" s="26"/>
      <c r="BE103" s="26"/>
    </row>
    <row r="104" spans="1:57" outlineLevel="1" x14ac:dyDescent="0.25">
      <c r="A104" s="34">
        <f>MAX($A$10:A103)+1</f>
        <v>95</v>
      </c>
      <c r="B104" s="22" t="s">
        <v>1932</v>
      </c>
      <c r="C104" s="22" t="s">
        <v>2056</v>
      </c>
      <c r="D104" s="22" t="s">
        <v>2055</v>
      </c>
      <c r="E104" s="63">
        <v>376.2</v>
      </c>
      <c r="F104" s="23">
        <v>16645248.84</v>
      </c>
      <c r="G104" s="23">
        <f t="shared" si="27"/>
        <v>16645248.84</v>
      </c>
      <c r="H104" s="62">
        <v>45450</v>
      </c>
      <c r="J104" s="23"/>
      <c r="K104" s="62"/>
      <c r="M104"/>
      <c r="N104" s="131"/>
      <c r="O104" s="131" t="str">
        <f t="shared" si="25"/>
        <v>x</v>
      </c>
      <c r="P104" s="131"/>
      <c r="Q104" s="131" t="str">
        <f t="shared" si="26"/>
        <v/>
      </c>
      <c r="R104" s="131" t="str" cm="1">
        <f t="array" ref="R104">+IF(N104&lt;&gt;"",SUM(N(N$10:$N104&lt;&gt;"")),"")</f>
        <v/>
      </c>
      <c r="S104" s="131" cm="1">
        <f t="array" ref="S104">+IF(O104&lt;&gt;"",SUM(N(O$9:$O104&lt;&gt;"")),"")</f>
        <v>16</v>
      </c>
      <c r="T104" s="131" t="str" cm="1">
        <f t="array" ref="T104">+IF(P104&lt;&gt;"",SUM(N($P$9:P104&lt;&gt;0)),"")</f>
        <v/>
      </c>
      <c r="U104" s="131"/>
      <c r="V104" s="111"/>
      <c r="W104" s="132"/>
      <c r="X104" s="21"/>
      <c r="Y104" s="134"/>
      <c r="Z104" s="134"/>
      <c r="AA104" s="134"/>
      <c r="AB104" s="134"/>
      <c r="AC104" s="134"/>
      <c r="AD104" s="134"/>
      <c r="AE104" s="134"/>
      <c r="AF104" s="135"/>
      <c r="AG104" s="134"/>
      <c r="AH104" s="134"/>
      <c r="AI104" s="87"/>
      <c r="AJ104" s="134"/>
      <c r="AK104" s="134"/>
      <c r="AL104" s="60"/>
      <c r="AM104" s="137"/>
      <c r="AN104" s="60"/>
      <c r="AO104" s="134"/>
      <c r="AP104" s="134"/>
      <c r="AQ104" s="60"/>
      <c r="AR104" s="134"/>
      <c r="AS104" s="134"/>
      <c r="AT104" s="26"/>
      <c r="AX104" s="26"/>
      <c r="AY104" s="26"/>
      <c r="BC104" s="26"/>
      <c r="BD104" s="26"/>
      <c r="BE104" s="26"/>
    </row>
    <row r="105" spans="1:57" outlineLevel="1" x14ac:dyDescent="0.25">
      <c r="A105" s="34">
        <f>MAX($A$10:A104)+1</f>
        <v>96</v>
      </c>
      <c r="B105" s="22" t="s">
        <v>1932</v>
      </c>
      <c r="C105" s="22" t="s">
        <v>1268</v>
      </c>
      <c r="D105" s="22" t="s">
        <v>1269</v>
      </c>
      <c r="E105" s="63">
        <v>376.2</v>
      </c>
      <c r="F105" s="23">
        <v>1111422.1399999999</v>
      </c>
      <c r="G105" s="23">
        <f t="shared" si="27"/>
        <v>1111422.1399999999</v>
      </c>
      <c r="H105" s="62">
        <v>45303</v>
      </c>
      <c r="J105" s="23"/>
      <c r="K105" s="62"/>
      <c r="M105"/>
      <c r="N105" s="131"/>
      <c r="O105" s="131" t="str">
        <f t="shared" si="25"/>
        <v>x</v>
      </c>
      <c r="P105" s="131"/>
      <c r="Q105" s="131" t="str">
        <f t="shared" si="26"/>
        <v/>
      </c>
      <c r="R105" s="131" t="str" cm="1">
        <f t="array" ref="R105">+IF(N105&lt;&gt;"",SUM(N(N$10:$N105&lt;&gt;"")),"")</f>
        <v/>
      </c>
      <c r="S105" s="131" cm="1">
        <f t="array" ref="S105">+IF(O105&lt;&gt;"",SUM(N(O$9:$O105&lt;&gt;"")),"")</f>
        <v>17</v>
      </c>
      <c r="T105" s="131" t="str" cm="1">
        <f t="array" ref="T105">+IF(P105&lt;&gt;"",SUM(N($P$9:P105&lt;&gt;0)),"")</f>
        <v/>
      </c>
      <c r="U105" s="131"/>
      <c r="V105" s="111"/>
      <c r="W105" s="132"/>
      <c r="X105" s="21"/>
      <c r="Y105" s="134"/>
      <c r="Z105" s="134"/>
      <c r="AA105" s="134"/>
      <c r="AB105" s="134"/>
      <c r="AC105" s="134"/>
      <c r="AD105" s="134"/>
      <c r="AE105" s="134"/>
      <c r="AF105" s="135"/>
      <c r="AG105" s="134"/>
      <c r="AH105" s="134"/>
      <c r="AI105" s="87"/>
      <c r="AJ105" s="134"/>
      <c r="AK105" s="134"/>
      <c r="AL105" s="60"/>
      <c r="AM105" s="137"/>
      <c r="AN105" s="60"/>
      <c r="AO105" s="134"/>
      <c r="AP105" s="134"/>
      <c r="AQ105" s="60"/>
      <c r="AR105" s="134"/>
      <c r="AS105" s="134"/>
      <c r="AT105" s="26"/>
      <c r="AX105" s="26"/>
      <c r="AY105" s="26"/>
      <c r="BC105" s="26"/>
      <c r="BD105" s="26"/>
      <c r="BE105" s="26"/>
    </row>
    <row r="106" spans="1:57" outlineLevel="1" x14ac:dyDescent="0.25">
      <c r="A106" s="34">
        <f>MAX($A$10:A105)+1</f>
        <v>97</v>
      </c>
      <c r="B106" s="22" t="s">
        <v>1932</v>
      </c>
      <c r="C106" s="27" t="s">
        <v>2054</v>
      </c>
      <c r="D106" s="27" t="s">
        <v>2053</v>
      </c>
      <c r="E106" s="63">
        <v>376.2</v>
      </c>
      <c r="F106" s="23"/>
      <c r="G106" s="23">
        <f t="shared" si="27"/>
        <v>0</v>
      </c>
      <c r="I106" s="20">
        <v>5365866.16</v>
      </c>
      <c r="J106" s="23">
        <f>+I106</f>
        <v>5365866.16</v>
      </c>
      <c r="K106" s="64">
        <v>45960</v>
      </c>
      <c r="M106"/>
      <c r="N106" s="131"/>
      <c r="O106" s="131" t="str">
        <f t="shared" si="25"/>
        <v>x</v>
      </c>
      <c r="P106" s="131"/>
      <c r="Q106" s="131" t="str">
        <f t="shared" si="26"/>
        <v/>
      </c>
      <c r="R106" s="131" t="str" cm="1">
        <f t="array" ref="R106">+IF(N106&lt;&gt;"",SUM(N(N$10:$N106&lt;&gt;"")),"")</f>
        <v/>
      </c>
      <c r="S106" s="131" cm="1">
        <f t="array" ref="S106">+IF(O106&lt;&gt;"",SUM(N(O$9:$O106&lt;&gt;"")),"")</f>
        <v>18</v>
      </c>
      <c r="T106" s="131" t="str" cm="1">
        <f t="array" ref="T106">+IF(P106&lt;&gt;"",SUM(N($P$9:P106&lt;&gt;0)),"")</f>
        <v/>
      </c>
      <c r="U106" s="131"/>
      <c r="V106" s="111"/>
      <c r="W106" s="132"/>
      <c r="X106" s="21"/>
      <c r="Y106" s="134"/>
      <c r="Z106" s="134"/>
      <c r="AA106" s="134"/>
      <c r="AB106" s="134"/>
      <c r="AC106" s="134"/>
      <c r="AD106" s="134"/>
      <c r="AE106" s="134"/>
      <c r="AF106" s="135"/>
      <c r="AG106" s="134"/>
      <c r="AH106" s="134"/>
      <c r="AI106" s="87"/>
      <c r="AJ106" s="134"/>
      <c r="AK106" s="134"/>
      <c r="AL106" s="60"/>
      <c r="AM106" s="137"/>
      <c r="AN106" s="60"/>
      <c r="AO106" s="134"/>
      <c r="AP106" s="134"/>
      <c r="AQ106" s="60"/>
      <c r="AR106" s="134"/>
      <c r="AS106" s="134"/>
      <c r="AT106" s="26"/>
      <c r="AX106" s="26"/>
      <c r="AY106" s="26"/>
      <c r="BC106" s="26"/>
      <c r="BD106" s="26"/>
      <c r="BE106" s="26"/>
    </row>
    <row r="107" spans="1:57" outlineLevel="1" x14ac:dyDescent="0.25">
      <c r="A107" s="34">
        <f>MAX($A$10:A106)+1</f>
        <v>98</v>
      </c>
      <c r="B107" s="22" t="s">
        <v>1932</v>
      </c>
      <c r="C107" s="27" t="s">
        <v>1303</v>
      </c>
      <c r="D107" s="27" t="s">
        <v>1304</v>
      </c>
      <c r="E107" s="63">
        <v>376.1</v>
      </c>
      <c r="F107" s="23">
        <v>166245.634766</v>
      </c>
      <c r="G107" s="23">
        <f t="shared" si="27"/>
        <v>166245.634766</v>
      </c>
      <c r="H107" s="60">
        <v>45381</v>
      </c>
      <c r="J107" s="23"/>
      <c r="K107" s="64"/>
      <c r="M107"/>
      <c r="N107" s="131"/>
      <c r="O107" s="131" t="str">
        <f t="shared" si="25"/>
        <v/>
      </c>
      <c r="P107" s="131"/>
      <c r="Q107" s="131" t="str">
        <f t="shared" si="26"/>
        <v>x</v>
      </c>
      <c r="R107" s="131" t="str" cm="1">
        <f t="array" ref="R107">+IF(N107&lt;&gt;"",SUM(N(N$10:$N107&lt;&gt;"")),"")</f>
        <v/>
      </c>
      <c r="S107" s="131" t="str" cm="1">
        <f t="array" ref="S107">+IF(O107&lt;&gt;"",SUM(N(O$9:$O107&lt;&gt;"")),"")</f>
        <v/>
      </c>
      <c r="T107" s="131" t="str" cm="1">
        <f t="array" ref="T107">+IF(P107&lt;&gt;"",SUM(N($P$9:P107&lt;&gt;0)),"")</f>
        <v/>
      </c>
      <c r="U107" s="131"/>
      <c r="V107" s="111"/>
      <c r="W107" s="132"/>
      <c r="X107" s="21"/>
      <c r="Y107" s="134"/>
      <c r="Z107" s="134"/>
      <c r="AA107" s="134"/>
      <c r="AB107" s="134"/>
      <c r="AC107" s="134"/>
      <c r="AD107" s="134"/>
      <c r="AE107" s="134"/>
      <c r="AF107" s="135"/>
      <c r="AG107" s="134"/>
      <c r="AH107" s="134"/>
      <c r="AI107" s="87"/>
      <c r="AJ107" s="134"/>
      <c r="AK107" s="134"/>
      <c r="AL107" s="60"/>
      <c r="AM107" s="137"/>
      <c r="AN107" s="60"/>
      <c r="AO107" s="134"/>
      <c r="AP107" s="134"/>
      <c r="AQ107" s="60"/>
      <c r="AR107" s="134"/>
      <c r="AS107" s="134"/>
      <c r="AT107" s="26"/>
      <c r="AX107" s="26"/>
      <c r="AY107" s="26"/>
      <c r="BC107" s="26"/>
      <c r="BD107" s="26"/>
      <c r="BE107" s="26"/>
    </row>
    <row r="108" spans="1:57" outlineLevel="1" x14ac:dyDescent="0.25">
      <c r="A108" s="34">
        <f>MAX($A$10:A107)+1</f>
        <v>99</v>
      </c>
      <c r="B108" s="22" t="s">
        <v>1932</v>
      </c>
      <c r="C108" s="27" t="s">
        <v>2052</v>
      </c>
      <c r="D108" s="27" t="s">
        <v>2051</v>
      </c>
      <c r="E108" s="63">
        <v>376.3</v>
      </c>
      <c r="F108" s="23">
        <v>31306.04</v>
      </c>
      <c r="G108" s="23">
        <f t="shared" si="27"/>
        <v>31306.04</v>
      </c>
      <c r="H108" s="60">
        <v>45397</v>
      </c>
      <c r="J108" s="23"/>
      <c r="K108" s="64"/>
      <c r="M108"/>
      <c r="N108" s="131"/>
      <c r="O108" s="131" t="str">
        <f t="shared" si="25"/>
        <v/>
      </c>
      <c r="P108" s="131"/>
      <c r="Q108" s="131" t="str">
        <f t="shared" si="26"/>
        <v>x</v>
      </c>
      <c r="R108" s="131" t="str" cm="1">
        <f t="array" ref="R108">+IF(N108&lt;&gt;"",SUM(N(N$10:$N108&lt;&gt;"")),"")</f>
        <v/>
      </c>
      <c r="S108" s="131" t="str" cm="1">
        <f t="array" ref="S108">+IF(O108&lt;&gt;"",SUM(N(O$9:$O108&lt;&gt;"")),"")</f>
        <v/>
      </c>
      <c r="T108" s="131" t="str" cm="1">
        <f t="array" ref="T108">+IF(P108&lt;&gt;"",SUM(N($P$9:P108&lt;&gt;0)),"")</f>
        <v/>
      </c>
      <c r="U108" s="131"/>
      <c r="V108" s="111"/>
      <c r="W108" s="132"/>
      <c r="X108" s="21"/>
      <c r="Y108" s="134"/>
      <c r="Z108" s="134"/>
      <c r="AA108" s="134"/>
      <c r="AB108" s="134"/>
      <c r="AC108" s="134"/>
      <c r="AD108" s="134"/>
      <c r="AE108" s="134"/>
      <c r="AF108" s="135"/>
      <c r="AG108" s="134"/>
      <c r="AH108" s="134"/>
      <c r="AI108" s="87"/>
      <c r="AJ108" s="134"/>
      <c r="AK108" s="134"/>
      <c r="AL108" s="60"/>
      <c r="AM108" s="137"/>
      <c r="AN108" s="60"/>
      <c r="AO108" s="134"/>
      <c r="AP108" s="134"/>
      <c r="AQ108" s="60"/>
      <c r="AR108" s="134"/>
      <c r="AS108" s="134"/>
      <c r="AT108" s="26"/>
      <c r="AX108" s="26"/>
      <c r="AY108" s="26"/>
      <c r="BC108" s="26"/>
      <c r="BD108" s="26"/>
      <c r="BE108" s="26"/>
    </row>
    <row r="109" spans="1:57" outlineLevel="1" x14ac:dyDescent="0.25">
      <c r="A109" s="34">
        <f>MAX($A$10:A108)+1</f>
        <v>100</v>
      </c>
      <c r="B109" s="22" t="s">
        <v>1932</v>
      </c>
      <c r="C109" s="22" t="s">
        <v>2050</v>
      </c>
      <c r="D109" s="22" t="s">
        <v>2049</v>
      </c>
      <c r="E109" s="63">
        <v>376.2</v>
      </c>
      <c r="F109" s="23">
        <v>3973423.27</v>
      </c>
      <c r="G109" s="23">
        <f t="shared" si="27"/>
        <v>3973423.27</v>
      </c>
      <c r="H109" s="64">
        <v>45565</v>
      </c>
      <c r="I109" s="24"/>
      <c r="J109" s="23">
        <f>+I109</f>
        <v>0</v>
      </c>
      <c r="K109" s="23"/>
      <c r="M109"/>
      <c r="N109" s="131"/>
      <c r="O109" s="131" t="str">
        <f t="shared" si="25"/>
        <v>x</v>
      </c>
      <c r="P109" s="131"/>
      <c r="Q109" s="131" t="str">
        <f t="shared" si="26"/>
        <v/>
      </c>
      <c r="R109" s="131" t="str" cm="1">
        <f t="array" ref="R109">+IF(N109&lt;&gt;"",SUM(N(N$10:$N109&lt;&gt;"")),"")</f>
        <v/>
      </c>
      <c r="S109" s="131" cm="1">
        <f t="array" ref="S109">+IF(O109&lt;&gt;"",SUM(N(O$9:$O109&lt;&gt;"")),"")</f>
        <v>19</v>
      </c>
      <c r="T109" s="131" t="str" cm="1">
        <f t="array" ref="T109">+IF(P109&lt;&gt;"",SUM(N($P$9:P109&lt;&gt;0)),"")</f>
        <v/>
      </c>
      <c r="U109" s="131"/>
      <c r="V109" s="111"/>
      <c r="W109" s="132"/>
      <c r="X109" s="21"/>
      <c r="Y109" s="134"/>
      <c r="Z109" s="134"/>
      <c r="AA109" s="134"/>
      <c r="AB109" s="134"/>
      <c r="AC109" s="134"/>
      <c r="AD109" s="134"/>
      <c r="AE109" s="134"/>
      <c r="AF109" s="135"/>
      <c r="AG109" s="134"/>
      <c r="AH109" s="134"/>
      <c r="AI109" s="87"/>
      <c r="AJ109" s="134"/>
      <c r="AK109" s="134"/>
      <c r="AL109" s="60"/>
      <c r="AM109" s="137"/>
      <c r="AN109" s="60"/>
      <c r="AO109" s="134"/>
      <c r="AP109" s="134"/>
      <c r="AQ109" s="60"/>
      <c r="AR109" s="134"/>
      <c r="AS109" s="134"/>
      <c r="AT109" s="26"/>
      <c r="AX109" s="26"/>
      <c r="AY109" s="26"/>
      <c r="BC109" s="26"/>
      <c r="BD109" s="26"/>
      <c r="BE109" s="26"/>
    </row>
    <row r="110" spans="1:57" outlineLevel="1" x14ac:dyDescent="0.25">
      <c r="A110" s="34">
        <f>MAX($A$10:A109)+1</f>
        <v>101</v>
      </c>
      <c r="B110" s="22" t="s">
        <v>1932</v>
      </c>
      <c r="C110" s="22" t="s">
        <v>1356</v>
      </c>
      <c r="D110" s="22" t="s">
        <v>1357</v>
      </c>
      <c r="E110" s="63">
        <v>376.3</v>
      </c>
      <c r="F110" s="23">
        <v>20447.11</v>
      </c>
      <c r="G110" s="23">
        <f t="shared" si="27"/>
        <v>20447.11</v>
      </c>
      <c r="H110" s="64">
        <v>38001</v>
      </c>
      <c r="I110" s="24"/>
      <c r="J110" s="23"/>
      <c r="K110" s="23"/>
      <c r="M110"/>
      <c r="N110" s="131"/>
      <c r="O110" s="131" t="str">
        <f t="shared" si="25"/>
        <v/>
      </c>
      <c r="P110" s="131"/>
      <c r="Q110" s="131" t="str">
        <f t="shared" si="26"/>
        <v>x</v>
      </c>
      <c r="R110" s="131" t="str" cm="1">
        <f t="array" ref="R110">+IF(N110&lt;&gt;"",SUM(N(N$10:$N110&lt;&gt;"")),"")</f>
        <v/>
      </c>
      <c r="S110" s="131" t="str" cm="1">
        <f t="array" ref="S110">+IF(O110&lt;&gt;"",SUM(N(O$9:$O110&lt;&gt;"")),"")</f>
        <v/>
      </c>
      <c r="T110" s="131" t="str" cm="1">
        <f t="array" ref="T110">+IF(P110&lt;&gt;"",SUM(N($P$9:P110&lt;&gt;0)),"")</f>
        <v/>
      </c>
      <c r="U110" s="131"/>
      <c r="V110" s="111"/>
      <c r="W110" s="132"/>
      <c r="X110" s="21"/>
      <c r="Y110" s="134"/>
      <c r="Z110" s="134"/>
      <c r="AA110" s="134"/>
      <c r="AB110" s="134"/>
      <c r="AC110" s="134"/>
      <c r="AD110" s="134"/>
      <c r="AE110" s="134"/>
      <c r="AF110" s="135"/>
      <c r="AG110" s="134"/>
      <c r="AH110" s="134"/>
      <c r="AI110" s="87"/>
      <c r="AJ110" s="134"/>
      <c r="AK110" s="134"/>
      <c r="AL110" s="60"/>
      <c r="AM110" s="137"/>
      <c r="AN110" s="60"/>
      <c r="AO110" s="134"/>
      <c r="AP110" s="134"/>
      <c r="AQ110" s="60"/>
      <c r="AR110" s="134"/>
      <c r="AS110" s="134"/>
      <c r="AT110" s="26"/>
      <c r="AX110" s="26"/>
      <c r="AY110" s="26"/>
      <c r="BC110" s="26"/>
      <c r="BD110" s="26"/>
      <c r="BE110" s="26"/>
    </row>
    <row r="111" spans="1:57" outlineLevel="1" x14ac:dyDescent="0.25">
      <c r="A111" s="34">
        <f>MAX($A$10:A110)+1</f>
        <v>102</v>
      </c>
      <c r="B111" s="22" t="s">
        <v>1932</v>
      </c>
      <c r="C111" s="22" t="s">
        <v>2048</v>
      </c>
      <c r="D111" s="22" t="s">
        <v>2047</v>
      </c>
      <c r="E111" s="63">
        <v>376.2</v>
      </c>
      <c r="F111" s="23">
        <v>340437.40915599995</v>
      </c>
      <c r="G111" s="23">
        <f t="shared" si="27"/>
        <v>340437.40915599995</v>
      </c>
      <c r="H111" s="64">
        <v>45595</v>
      </c>
      <c r="I111" s="24"/>
      <c r="J111" s="23">
        <f>+I111</f>
        <v>0</v>
      </c>
      <c r="K111" s="23"/>
      <c r="M111"/>
      <c r="N111" s="131"/>
      <c r="O111" s="131" t="str">
        <f t="shared" si="25"/>
        <v/>
      </c>
      <c r="P111" s="131"/>
      <c r="Q111" s="131" t="str">
        <f t="shared" si="26"/>
        <v>x</v>
      </c>
      <c r="R111" s="131" t="str" cm="1">
        <f t="array" ref="R111">+IF(N111&lt;&gt;"",SUM(N(N$10:$N111&lt;&gt;"")),"")</f>
        <v/>
      </c>
      <c r="S111" s="131" t="str" cm="1">
        <f t="array" ref="S111">+IF(O111&lt;&gt;"",SUM(N(O$9:$O111&lt;&gt;"")),"")</f>
        <v/>
      </c>
      <c r="T111" s="131" t="str" cm="1">
        <f t="array" ref="T111">+IF(P111&lt;&gt;"",SUM(N($P$9:P111&lt;&gt;0)),"")</f>
        <v/>
      </c>
      <c r="U111" s="131"/>
      <c r="V111" s="111"/>
      <c r="W111" s="132"/>
      <c r="X111" s="21"/>
      <c r="Y111" s="134"/>
      <c r="Z111" s="134"/>
      <c r="AA111" s="134"/>
      <c r="AB111" s="134"/>
      <c r="AC111" s="134"/>
      <c r="AD111" s="134"/>
      <c r="AE111" s="134"/>
      <c r="AF111" s="135"/>
      <c r="AG111" s="134"/>
      <c r="AH111" s="134"/>
      <c r="AI111" s="87"/>
      <c r="AJ111" s="134"/>
      <c r="AK111" s="134"/>
      <c r="AL111" s="60"/>
      <c r="AM111" s="137"/>
      <c r="AN111" s="60"/>
      <c r="AO111" s="134"/>
      <c r="AP111" s="134"/>
      <c r="AQ111" s="60"/>
      <c r="AR111" s="134"/>
      <c r="AS111" s="134"/>
      <c r="AT111" s="26"/>
      <c r="AX111" s="26"/>
      <c r="AY111" s="26"/>
      <c r="BC111" s="26"/>
      <c r="BD111" s="26"/>
      <c r="BE111" s="26"/>
    </row>
    <row r="112" spans="1:57" outlineLevel="1" x14ac:dyDescent="0.25">
      <c r="A112" s="34">
        <f>MAX($A$10:A111)+1</f>
        <v>103</v>
      </c>
      <c r="B112" s="22" t="s">
        <v>1932</v>
      </c>
      <c r="C112" s="22" t="s">
        <v>2046</v>
      </c>
      <c r="D112" s="22" t="s">
        <v>2045</v>
      </c>
      <c r="E112" s="63">
        <v>376.3</v>
      </c>
      <c r="F112" s="23">
        <v>377277.10000000003</v>
      </c>
      <c r="G112" s="23">
        <f t="shared" si="27"/>
        <v>377277.10000000003</v>
      </c>
      <c r="H112" s="64">
        <v>45536</v>
      </c>
      <c r="I112" s="24"/>
      <c r="J112" s="23">
        <f>+I112</f>
        <v>0</v>
      </c>
      <c r="K112" s="23"/>
      <c r="M112"/>
      <c r="N112" s="131"/>
      <c r="O112" s="131" t="str">
        <f t="shared" si="25"/>
        <v/>
      </c>
      <c r="P112" s="131"/>
      <c r="Q112" s="131" t="str">
        <f t="shared" si="26"/>
        <v>x</v>
      </c>
      <c r="R112" s="131" t="str" cm="1">
        <f t="array" ref="R112">+IF(N112&lt;&gt;"",SUM(N(N$10:$N112&lt;&gt;"")),"")</f>
        <v/>
      </c>
      <c r="S112" s="131" t="str" cm="1">
        <f t="array" ref="S112">+IF(O112&lt;&gt;"",SUM(N(O$9:$O112&lt;&gt;"")),"")</f>
        <v/>
      </c>
      <c r="T112" s="131" t="str" cm="1">
        <f t="array" ref="T112">+IF(P112&lt;&gt;"",SUM(N($P$9:P112&lt;&gt;0)),"")</f>
        <v/>
      </c>
      <c r="U112" s="131"/>
      <c r="V112" s="111"/>
      <c r="W112" s="132"/>
      <c r="X112" s="21"/>
      <c r="Y112" s="134"/>
      <c r="Z112" s="134"/>
      <c r="AA112" s="134"/>
      <c r="AB112" s="134"/>
      <c r="AC112" s="134"/>
      <c r="AD112" s="134"/>
      <c r="AE112" s="134"/>
      <c r="AF112" s="135"/>
      <c r="AG112" s="134"/>
      <c r="AH112" s="134"/>
      <c r="AI112" s="87"/>
      <c r="AJ112" s="134"/>
      <c r="AK112" s="134"/>
      <c r="AL112" s="60"/>
      <c r="AM112" s="137"/>
      <c r="AN112" s="60"/>
      <c r="AO112" s="134"/>
      <c r="AP112" s="134"/>
      <c r="AQ112" s="60"/>
      <c r="AR112" s="134"/>
      <c r="AS112" s="134"/>
      <c r="AT112" s="26"/>
      <c r="AX112" s="26"/>
      <c r="AY112" s="26"/>
      <c r="BC112" s="26"/>
      <c r="BD112" s="26"/>
      <c r="BE112" s="26"/>
    </row>
    <row r="113" spans="1:57" outlineLevel="1" x14ac:dyDescent="0.25">
      <c r="A113" s="34">
        <f>MAX($A$10:A112)+1</f>
        <v>104</v>
      </c>
      <c r="B113" s="22" t="s">
        <v>1932</v>
      </c>
      <c r="C113" s="22" t="s">
        <v>2044</v>
      </c>
      <c r="D113" s="22" t="s">
        <v>2043</v>
      </c>
      <c r="E113" s="63">
        <v>378</v>
      </c>
      <c r="F113" s="23">
        <v>103522.560301</v>
      </c>
      <c r="G113" s="23">
        <f t="shared" si="27"/>
        <v>103522.560301</v>
      </c>
      <c r="H113" s="64">
        <v>45412</v>
      </c>
      <c r="I113" s="24"/>
      <c r="J113" s="23">
        <f>+I113</f>
        <v>0</v>
      </c>
      <c r="K113" s="23"/>
      <c r="M113"/>
      <c r="N113" s="131"/>
      <c r="O113" s="131" t="str">
        <f t="shared" si="25"/>
        <v/>
      </c>
      <c r="P113" s="131"/>
      <c r="Q113" s="131" t="str">
        <f t="shared" si="26"/>
        <v>x</v>
      </c>
      <c r="R113" s="131" t="str" cm="1">
        <f t="array" ref="R113">+IF(N113&lt;&gt;"",SUM(N(N$10:$N113&lt;&gt;"")),"")</f>
        <v/>
      </c>
      <c r="S113" s="131" t="str" cm="1">
        <f t="array" ref="S113">+IF(O113&lt;&gt;"",SUM(N(O$9:$O113&lt;&gt;"")),"")</f>
        <v/>
      </c>
      <c r="T113" s="131" t="str" cm="1">
        <f t="array" ref="T113">+IF(P113&lt;&gt;"",SUM(N($P$9:P113&lt;&gt;0)),"")</f>
        <v/>
      </c>
      <c r="U113" s="131"/>
      <c r="V113" s="111"/>
      <c r="W113" s="132"/>
      <c r="X113" s="21"/>
      <c r="Y113" s="134"/>
      <c r="Z113" s="134"/>
      <c r="AA113" s="134"/>
      <c r="AB113" s="134"/>
      <c r="AC113" s="134"/>
      <c r="AD113" s="134"/>
      <c r="AE113" s="134"/>
      <c r="AF113" s="135"/>
      <c r="AG113" s="134"/>
      <c r="AH113" s="134"/>
      <c r="AI113" s="87"/>
      <c r="AJ113" s="134"/>
      <c r="AK113" s="134"/>
      <c r="AL113" s="60"/>
      <c r="AM113" s="137"/>
      <c r="AN113" s="60"/>
      <c r="AO113" s="134"/>
      <c r="AP113" s="134"/>
      <c r="AQ113" s="60"/>
      <c r="AR113" s="134"/>
      <c r="AS113" s="134"/>
      <c r="AT113" s="26"/>
      <c r="AX113" s="26"/>
      <c r="AY113" s="26"/>
      <c r="BC113" s="26"/>
      <c r="BD113" s="26"/>
      <c r="BE113" s="26"/>
    </row>
    <row r="114" spans="1:57" outlineLevel="1" x14ac:dyDescent="0.25">
      <c r="A114" s="34">
        <f>MAX($A$10:A113)+1</f>
        <v>105</v>
      </c>
      <c r="B114" s="22" t="s">
        <v>1932</v>
      </c>
      <c r="C114" s="22" t="s">
        <v>2042</v>
      </c>
      <c r="D114" s="22" t="s">
        <v>2041</v>
      </c>
      <c r="E114" s="63">
        <v>378</v>
      </c>
      <c r="F114" s="23">
        <v>200464.85</v>
      </c>
      <c r="G114" s="23">
        <f t="shared" si="27"/>
        <v>200464.85</v>
      </c>
      <c r="H114" s="64">
        <v>45412</v>
      </c>
      <c r="I114" s="24"/>
      <c r="J114" s="23">
        <f>+I114</f>
        <v>0</v>
      </c>
      <c r="K114" s="23"/>
      <c r="M114"/>
      <c r="N114" s="131"/>
      <c r="O114" s="131" t="str">
        <f t="shared" si="25"/>
        <v/>
      </c>
      <c r="P114" s="131"/>
      <c r="Q114" s="131" t="str">
        <f t="shared" si="26"/>
        <v>x</v>
      </c>
      <c r="R114" s="131" t="str" cm="1">
        <f t="array" ref="R114">+IF(N114&lt;&gt;"",SUM(N(N$10:$N114&lt;&gt;"")),"")</f>
        <v/>
      </c>
      <c r="S114" s="131" t="str" cm="1">
        <f t="array" ref="S114">+IF(O114&lt;&gt;"",SUM(N(O$9:$O114&lt;&gt;"")),"")</f>
        <v/>
      </c>
      <c r="T114" s="131" t="str" cm="1">
        <f t="array" ref="T114">+IF(P114&lt;&gt;"",SUM(N($P$9:P114&lt;&gt;0)),"")</f>
        <v/>
      </c>
      <c r="U114" s="131"/>
      <c r="V114" s="111"/>
      <c r="W114" s="132"/>
      <c r="X114" s="21"/>
      <c r="Y114" s="134"/>
      <c r="Z114" s="134"/>
      <c r="AA114" s="134"/>
      <c r="AB114" s="134"/>
      <c r="AC114" s="134"/>
      <c r="AD114" s="134"/>
      <c r="AE114" s="134"/>
      <c r="AF114" s="135"/>
      <c r="AG114" s="134"/>
      <c r="AH114" s="134"/>
      <c r="AI114" s="87"/>
      <c r="AJ114" s="134"/>
      <c r="AK114" s="134"/>
      <c r="AL114" s="60"/>
      <c r="AM114" s="137"/>
      <c r="AN114" s="60"/>
      <c r="AO114" s="134"/>
      <c r="AP114" s="134"/>
      <c r="AQ114" s="60"/>
      <c r="AR114" s="134"/>
      <c r="AS114" s="134"/>
      <c r="AT114" s="26"/>
      <c r="AX114" s="26"/>
      <c r="AY114" s="26"/>
      <c r="BC114" s="26"/>
      <c r="BD114" s="26"/>
      <c r="BE114" s="26"/>
    </row>
    <row r="115" spans="1:57" outlineLevel="1" x14ac:dyDescent="0.25">
      <c r="A115" s="34">
        <f>MAX($A$10:A114)+1</f>
        <v>106</v>
      </c>
      <c r="B115" s="22" t="s">
        <v>1932</v>
      </c>
      <c r="C115" s="27" t="s">
        <v>2040</v>
      </c>
      <c r="D115" s="27" t="s">
        <v>2039</v>
      </c>
      <c r="E115" s="63">
        <v>376.2</v>
      </c>
      <c r="F115" s="23"/>
      <c r="G115" s="23">
        <f t="shared" si="27"/>
        <v>0</v>
      </c>
      <c r="I115" s="20">
        <v>5604681.3499999996</v>
      </c>
      <c r="J115" s="23">
        <f>+I115</f>
        <v>5604681.3499999996</v>
      </c>
      <c r="K115" s="64">
        <v>45992</v>
      </c>
      <c r="M115"/>
      <c r="N115" s="131"/>
      <c r="O115" s="131" t="str">
        <f t="shared" si="25"/>
        <v>x</v>
      </c>
      <c r="P115" s="131"/>
      <c r="Q115" s="131" t="str">
        <f t="shared" si="26"/>
        <v/>
      </c>
      <c r="R115" s="131" t="str" cm="1">
        <f t="array" ref="R115">+IF(N115&lt;&gt;"",SUM(N(N$10:$N115&lt;&gt;"")),"")</f>
        <v/>
      </c>
      <c r="S115" s="131" cm="1">
        <f t="array" ref="S115">+IF(O115&lt;&gt;"",SUM(N(O$9:$O115&lt;&gt;"")),"")</f>
        <v>20</v>
      </c>
      <c r="T115" s="131" t="str" cm="1">
        <f t="array" ref="T115">+IF(P115&lt;&gt;"",SUM(N($P$9:P115&lt;&gt;0)),"")</f>
        <v/>
      </c>
      <c r="U115" s="131"/>
      <c r="V115" s="111"/>
      <c r="W115" s="132"/>
      <c r="X115" s="21"/>
      <c r="Y115" s="134"/>
      <c r="Z115" s="134"/>
      <c r="AA115" s="134"/>
      <c r="AB115" s="134"/>
      <c r="AC115" s="134"/>
      <c r="AD115" s="134"/>
      <c r="AE115" s="134"/>
      <c r="AF115" s="135"/>
      <c r="AG115" s="134"/>
      <c r="AH115" s="134"/>
      <c r="AI115" s="87"/>
      <c r="AJ115" s="134"/>
      <c r="AK115" s="134"/>
      <c r="AL115" s="60"/>
      <c r="AM115" s="137"/>
      <c r="AN115" s="60"/>
      <c r="AO115" s="134"/>
      <c r="AP115" s="134"/>
      <c r="AQ115" s="60"/>
      <c r="AR115" s="134"/>
      <c r="AS115" s="134"/>
      <c r="AT115" s="26"/>
      <c r="AX115" s="26"/>
      <c r="AY115" s="26"/>
      <c r="BC115" s="26"/>
      <c r="BD115" s="26"/>
      <c r="BE115" s="26"/>
    </row>
    <row r="116" spans="1:57" outlineLevel="1" x14ac:dyDescent="0.25">
      <c r="A116" s="34">
        <f>MAX($A$10:A115)+1</f>
        <v>107</v>
      </c>
      <c r="B116" s="22" t="s">
        <v>1932</v>
      </c>
      <c r="C116" s="27" t="s">
        <v>2038</v>
      </c>
      <c r="D116" s="27" t="s">
        <v>2037</v>
      </c>
      <c r="E116" s="63">
        <v>376.2</v>
      </c>
      <c r="F116" s="23">
        <v>212141.98</v>
      </c>
      <c r="G116" s="23">
        <f t="shared" si="27"/>
        <v>212141.98</v>
      </c>
      <c r="H116" s="60">
        <v>45534</v>
      </c>
      <c r="J116" s="23"/>
      <c r="K116" s="64"/>
      <c r="M116"/>
      <c r="N116" s="131"/>
      <c r="O116" s="131" t="str">
        <f t="shared" si="25"/>
        <v/>
      </c>
      <c r="P116" s="131"/>
      <c r="Q116" s="131" t="str">
        <f t="shared" si="26"/>
        <v>x</v>
      </c>
      <c r="R116" s="131" t="str" cm="1">
        <f t="array" ref="R116">+IF(N116&lt;&gt;"",SUM(N(N$10:$N116&lt;&gt;"")),"")</f>
        <v/>
      </c>
      <c r="S116" s="131" t="str" cm="1">
        <f t="array" ref="S116">+IF(O116&lt;&gt;"",SUM(N(O$9:$O116&lt;&gt;"")),"")</f>
        <v/>
      </c>
      <c r="T116" s="131" t="str" cm="1">
        <f t="array" ref="T116">+IF(P116&lt;&gt;"",SUM(N($P$9:P116&lt;&gt;0)),"")</f>
        <v/>
      </c>
      <c r="U116" s="131"/>
      <c r="V116" s="111"/>
      <c r="W116" s="132"/>
      <c r="X116" s="21"/>
      <c r="Y116" s="134"/>
      <c r="Z116" s="134"/>
      <c r="AA116" s="134"/>
      <c r="AB116" s="134"/>
      <c r="AC116" s="134"/>
      <c r="AD116" s="134"/>
      <c r="AE116" s="134"/>
      <c r="AF116" s="135"/>
      <c r="AG116" s="134"/>
      <c r="AH116" s="134"/>
      <c r="AI116" s="87"/>
      <c r="AJ116" s="134"/>
      <c r="AK116" s="134"/>
      <c r="AL116" s="60"/>
      <c r="AM116" s="137"/>
      <c r="AN116" s="60"/>
      <c r="AO116" s="134"/>
      <c r="AP116" s="134"/>
      <c r="AQ116" s="60"/>
      <c r="AR116" s="134"/>
      <c r="AS116" s="134"/>
      <c r="AT116" s="26"/>
      <c r="AX116" s="26"/>
      <c r="AY116" s="26"/>
      <c r="BC116" s="26"/>
      <c r="BD116" s="26"/>
      <c r="BE116" s="26"/>
    </row>
    <row r="117" spans="1:57" outlineLevel="1" x14ac:dyDescent="0.25">
      <c r="A117" s="34">
        <f>MAX($A$10:A116)+1</f>
        <v>108</v>
      </c>
      <c r="B117" s="22" t="s">
        <v>1932</v>
      </c>
      <c r="C117" s="27" t="s">
        <v>2036</v>
      </c>
      <c r="D117" s="27" t="s">
        <v>2035</v>
      </c>
      <c r="E117" s="63">
        <v>376.2</v>
      </c>
      <c r="F117" s="23"/>
      <c r="G117" s="23">
        <f t="shared" si="27"/>
        <v>0</v>
      </c>
      <c r="I117" s="20">
        <v>1220755.99</v>
      </c>
      <c r="J117" s="23">
        <f>+I117</f>
        <v>1220755.99</v>
      </c>
      <c r="K117" s="64">
        <v>46022</v>
      </c>
      <c r="M117"/>
      <c r="N117" s="131"/>
      <c r="O117" s="131" t="str">
        <f t="shared" si="25"/>
        <v>x</v>
      </c>
      <c r="P117" s="131"/>
      <c r="Q117" s="131" t="str">
        <f t="shared" si="26"/>
        <v/>
      </c>
      <c r="R117" s="131" t="str" cm="1">
        <f t="array" ref="R117">+IF(N117&lt;&gt;"",SUM(N(N$10:$N117&lt;&gt;"")),"")</f>
        <v/>
      </c>
      <c r="S117" s="131" cm="1">
        <f t="array" ref="S117">+IF(O117&lt;&gt;"",SUM(N(O$9:$O117&lt;&gt;"")),"")</f>
        <v>21</v>
      </c>
      <c r="T117" s="131" t="str" cm="1">
        <f t="array" ref="T117">+IF(P117&lt;&gt;"",SUM(N($P$9:P117&lt;&gt;0)),"")</f>
        <v/>
      </c>
      <c r="U117" s="131"/>
      <c r="V117" s="111"/>
      <c r="W117" s="132"/>
      <c r="X117" s="21"/>
      <c r="Y117" s="134"/>
      <c r="Z117" s="134"/>
      <c r="AA117" s="134"/>
      <c r="AB117" s="134"/>
      <c r="AC117" s="134"/>
      <c r="AD117" s="134"/>
      <c r="AE117" s="134"/>
      <c r="AF117" s="135"/>
      <c r="AG117" s="134"/>
      <c r="AH117" s="134"/>
      <c r="AI117" s="87"/>
      <c r="AJ117" s="134"/>
      <c r="AK117" s="134"/>
      <c r="AL117" s="60"/>
      <c r="AM117" s="137"/>
      <c r="AN117" s="60"/>
      <c r="AO117" s="134"/>
      <c r="AP117" s="134"/>
      <c r="AQ117" s="60"/>
      <c r="AR117" s="134"/>
      <c r="AS117" s="134"/>
      <c r="AT117" s="26"/>
      <c r="AX117" s="26"/>
      <c r="AY117" s="26"/>
      <c r="BC117" s="26"/>
      <c r="BD117" s="26"/>
      <c r="BE117" s="26"/>
    </row>
    <row r="118" spans="1:57" outlineLevel="1" x14ac:dyDescent="0.25">
      <c r="A118" s="34">
        <f>MAX($A$10:A117)+1</f>
        <v>109</v>
      </c>
      <c r="B118" s="22" t="s">
        <v>1932</v>
      </c>
      <c r="C118" s="27" t="s">
        <v>2034</v>
      </c>
      <c r="D118" s="27" t="s">
        <v>2033</v>
      </c>
      <c r="E118" s="63">
        <v>378</v>
      </c>
      <c r="F118" s="23"/>
      <c r="G118" s="23">
        <f t="shared" si="27"/>
        <v>0</v>
      </c>
      <c r="I118" s="20">
        <v>249531.79</v>
      </c>
      <c r="J118" s="23">
        <f>+I118</f>
        <v>249531.79</v>
      </c>
      <c r="K118" s="64">
        <v>45899</v>
      </c>
      <c r="M118"/>
      <c r="N118" s="131"/>
      <c r="O118" s="131" t="str">
        <f t="shared" si="25"/>
        <v/>
      </c>
      <c r="P118" s="131"/>
      <c r="Q118" s="131" t="str">
        <f t="shared" si="26"/>
        <v>x</v>
      </c>
      <c r="R118" s="131" t="str" cm="1">
        <f t="array" ref="R118">+IF(N118&lt;&gt;"",SUM(N(N$10:$N118&lt;&gt;"")),"")</f>
        <v/>
      </c>
      <c r="S118" s="131" t="str" cm="1">
        <f t="array" ref="S118">+IF(O118&lt;&gt;"",SUM(N(O$9:$O118&lt;&gt;"")),"")</f>
        <v/>
      </c>
      <c r="T118" s="131" t="str" cm="1">
        <f t="array" ref="T118">+IF(P118&lt;&gt;"",SUM(N($P$9:P118&lt;&gt;0)),"")</f>
        <v/>
      </c>
      <c r="U118" s="131"/>
      <c r="V118" s="111"/>
      <c r="W118" s="132"/>
      <c r="X118" s="21"/>
      <c r="Y118" s="134"/>
      <c r="Z118" s="134"/>
      <c r="AA118" s="134"/>
      <c r="AB118" s="134"/>
      <c r="AC118" s="134"/>
      <c r="AD118" s="134"/>
      <c r="AE118" s="134"/>
      <c r="AF118" s="135"/>
      <c r="AG118" s="134"/>
      <c r="AH118" s="134"/>
      <c r="AI118" s="87"/>
      <c r="AJ118" s="134"/>
      <c r="AK118" s="134"/>
      <c r="AL118" s="60"/>
      <c r="AM118" s="137"/>
      <c r="AN118" s="60"/>
      <c r="AO118" s="134"/>
      <c r="AP118" s="134"/>
      <c r="AQ118" s="60"/>
      <c r="AR118" s="134"/>
      <c r="AS118" s="134"/>
      <c r="AT118" s="26"/>
      <c r="AX118" s="26"/>
      <c r="AY118" s="26"/>
      <c r="BC118" s="26"/>
      <c r="BD118" s="26"/>
      <c r="BE118" s="26"/>
    </row>
    <row r="119" spans="1:57" outlineLevel="1" x14ac:dyDescent="0.25">
      <c r="A119" s="34">
        <f>MAX($A$10:A118)+1</f>
        <v>110</v>
      </c>
      <c r="B119" s="22" t="s">
        <v>1932</v>
      </c>
      <c r="C119" s="22" t="s">
        <v>2032</v>
      </c>
      <c r="D119" s="22" t="s">
        <v>2031</v>
      </c>
      <c r="E119" s="63">
        <v>376.2</v>
      </c>
      <c r="F119" s="23">
        <v>29040773.440000001</v>
      </c>
      <c r="G119" s="23">
        <f t="shared" si="27"/>
        <v>29040773.440000001</v>
      </c>
      <c r="H119" s="64">
        <v>45595</v>
      </c>
      <c r="I119" s="24"/>
      <c r="J119" s="23">
        <f>+I119</f>
        <v>0</v>
      </c>
      <c r="K119" s="23"/>
      <c r="M119"/>
      <c r="N119" s="131"/>
      <c r="O119" s="131" t="str">
        <f t="shared" si="25"/>
        <v>x</v>
      </c>
      <c r="P119" s="131"/>
      <c r="Q119" s="131" t="str">
        <f t="shared" si="26"/>
        <v/>
      </c>
      <c r="R119" s="131" t="str" cm="1">
        <f t="array" ref="R119">+IF(N119&lt;&gt;"",SUM(N(N$10:$N119&lt;&gt;"")),"")</f>
        <v/>
      </c>
      <c r="S119" s="131" cm="1">
        <f t="array" ref="S119">+IF(O119&lt;&gt;"",SUM(N(O$9:$O119&lt;&gt;"")),"")</f>
        <v>22</v>
      </c>
      <c r="T119" s="131" t="str" cm="1">
        <f t="array" ref="T119">+IF(P119&lt;&gt;"",SUM(N($P$9:P119&lt;&gt;0)),"")</f>
        <v/>
      </c>
      <c r="U119" s="131"/>
      <c r="V119" s="111"/>
      <c r="W119" s="132"/>
      <c r="X119" s="21"/>
      <c r="Y119" s="134"/>
      <c r="Z119" s="134"/>
      <c r="AA119" s="134"/>
      <c r="AB119" s="134"/>
      <c r="AC119" s="134"/>
      <c r="AD119" s="134"/>
      <c r="AE119" s="134"/>
      <c r="AF119" s="135"/>
      <c r="AG119" s="134"/>
      <c r="AH119" s="134"/>
      <c r="AI119" s="87"/>
      <c r="AJ119" s="134"/>
      <c r="AK119" s="134"/>
      <c r="AL119" s="60"/>
      <c r="AM119" s="137"/>
      <c r="AN119" s="60"/>
      <c r="AO119" s="134"/>
      <c r="AP119" s="134"/>
      <c r="AQ119" s="60"/>
      <c r="AR119" s="134"/>
      <c r="AS119" s="134"/>
      <c r="AT119" s="26"/>
      <c r="AX119" s="26"/>
      <c r="AY119" s="26"/>
      <c r="BC119" s="26"/>
      <c r="BD119" s="26"/>
      <c r="BE119" s="26"/>
    </row>
    <row r="120" spans="1:57" outlineLevel="1" x14ac:dyDescent="0.25">
      <c r="A120" s="34">
        <f>MAX($A$10:A119)+1</f>
        <v>111</v>
      </c>
      <c r="B120" s="22" t="s">
        <v>1932</v>
      </c>
      <c r="C120" s="22" t="s">
        <v>2030</v>
      </c>
      <c r="D120" s="22" t="s">
        <v>2029</v>
      </c>
      <c r="E120" s="63">
        <v>374.1</v>
      </c>
      <c r="F120" s="23">
        <v>119146.94</v>
      </c>
      <c r="G120" s="23">
        <f t="shared" si="27"/>
        <v>119146.94</v>
      </c>
      <c r="H120" s="64">
        <v>45321</v>
      </c>
      <c r="I120" s="24"/>
      <c r="J120" s="23"/>
      <c r="K120" s="23"/>
      <c r="M120"/>
      <c r="N120" s="131"/>
      <c r="O120" s="131" t="str">
        <f t="shared" si="25"/>
        <v/>
      </c>
      <c r="P120" s="131"/>
      <c r="Q120" s="131" t="str">
        <f t="shared" si="26"/>
        <v>x</v>
      </c>
      <c r="R120" s="131" t="str" cm="1">
        <f t="array" ref="R120">+IF(N120&lt;&gt;"",SUM(N(N$10:$N120&lt;&gt;"")),"")</f>
        <v/>
      </c>
      <c r="S120" s="131" t="str" cm="1">
        <f t="array" ref="S120">+IF(O120&lt;&gt;"",SUM(N(O$9:$O120&lt;&gt;"")),"")</f>
        <v/>
      </c>
      <c r="T120" s="131" t="str" cm="1">
        <f t="array" ref="T120">+IF(P120&lt;&gt;"",SUM(N($P$9:P120&lt;&gt;0)),"")</f>
        <v/>
      </c>
      <c r="U120" s="131"/>
      <c r="V120" s="111"/>
      <c r="W120" s="132"/>
      <c r="X120" s="21"/>
      <c r="Y120" s="134"/>
      <c r="Z120" s="134"/>
      <c r="AA120" s="134"/>
      <c r="AB120" s="134"/>
      <c r="AC120" s="134"/>
      <c r="AD120" s="134"/>
      <c r="AE120" s="134"/>
      <c r="AF120" s="135"/>
      <c r="AG120" s="134"/>
      <c r="AH120" s="134"/>
      <c r="AI120" s="87"/>
      <c r="AJ120" s="134"/>
      <c r="AK120" s="134"/>
      <c r="AL120" s="60"/>
      <c r="AM120" s="137"/>
      <c r="AN120" s="60"/>
      <c r="AO120" s="134"/>
      <c r="AP120" s="134"/>
      <c r="AQ120" s="60"/>
      <c r="AR120" s="134"/>
      <c r="AS120" s="134"/>
      <c r="AT120" s="26"/>
      <c r="AX120" s="26"/>
      <c r="AY120" s="26"/>
      <c r="BC120" s="26"/>
      <c r="BD120" s="26"/>
      <c r="BE120" s="26"/>
    </row>
    <row r="121" spans="1:57" outlineLevel="1" x14ac:dyDescent="0.25">
      <c r="A121" s="34">
        <f>MAX($A$10:A120)+1</f>
        <v>112</v>
      </c>
      <c r="B121" s="22" t="s">
        <v>1932</v>
      </c>
      <c r="C121" s="22" t="s">
        <v>2028</v>
      </c>
      <c r="D121" s="22" t="s">
        <v>2027</v>
      </c>
      <c r="E121" s="63">
        <v>378</v>
      </c>
      <c r="F121" s="23">
        <v>498151.91</v>
      </c>
      <c r="G121" s="23">
        <f t="shared" si="27"/>
        <v>498151.91</v>
      </c>
      <c r="H121" s="64">
        <v>45595</v>
      </c>
      <c r="I121" s="24"/>
      <c r="J121" s="23">
        <f>+I121</f>
        <v>0</v>
      </c>
      <c r="K121" s="23"/>
      <c r="M121"/>
      <c r="N121" s="131"/>
      <c r="O121" s="131" t="str">
        <f t="shared" si="25"/>
        <v/>
      </c>
      <c r="P121" s="131"/>
      <c r="Q121" s="131" t="str">
        <f t="shared" si="26"/>
        <v>x</v>
      </c>
      <c r="R121" s="131" t="str" cm="1">
        <f t="array" ref="R121">+IF(N121&lt;&gt;"",SUM(N(N$10:$N121&lt;&gt;"")),"")</f>
        <v/>
      </c>
      <c r="S121" s="131" t="str" cm="1">
        <f t="array" ref="S121">+IF(O121&lt;&gt;"",SUM(N(O$9:$O121&lt;&gt;"")),"")</f>
        <v/>
      </c>
      <c r="T121" s="131" t="str" cm="1">
        <f t="array" ref="T121">+IF(P121&lt;&gt;"",SUM(N($P$9:P121&lt;&gt;0)),"")</f>
        <v/>
      </c>
      <c r="U121" s="131"/>
      <c r="V121" s="111"/>
      <c r="W121" s="132"/>
      <c r="X121" s="21"/>
      <c r="Y121" s="134"/>
      <c r="Z121" s="134"/>
      <c r="AA121" s="134"/>
      <c r="AB121" s="134"/>
      <c r="AC121" s="134"/>
      <c r="AD121" s="134"/>
      <c r="AE121" s="134"/>
      <c r="AF121" s="135"/>
      <c r="AG121" s="134"/>
      <c r="AH121" s="134"/>
      <c r="AI121" s="87"/>
      <c r="AJ121" s="134"/>
      <c r="AK121" s="134"/>
      <c r="AL121" s="60"/>
      <c r="AM121" s="137"/>
      <c r="AN121" s="60"/>
      <c r="AO121" s="134"/>
      <c r="AP121" s="134"/>
      <c r="AQ121" s="60"/>
      <c r="AR121" s="134"/>
      <c r="AS121" s="134"/>
      <c r="AT121" s="26"/>
      <c r="AX121" s="26"/>
      <c r="AY121" s="26"/>
      <c r="BC121" s="26"/>
      <c r="BD121" s="26"/>
      <c r="BE121" s="26"/>
    </row>
    <row r="122" spans="1:57" outlineLevel="1" x14ac:dyDescent="0.25">
      <c r="A122" s="34">
        <f>MAX($A$10:A121)+1</f>
        <v>113</v>
      </c>
      <c r="B122" s="22" t="s">
        <v>1932</v>
      </c>
      <c r="C122" s="22" t="s">
        <v>1499</v>
      </c>
      <c r="D122" s="22" t="s">
        <v>1500</v>
      </c>
      <c r="E122" s="63">
        <v>378</v>
      </c>
      <c r="F122" s="23">
        <v>67326.149999999994</v>
      </c>
      <c r="G122" s="23">
        <f t="shared" si="27"/>
        <v>67326.149999999994</v>
      </c>
      <c r="H122" s="64">
        <v>45458</v>
      </c>
      <c r="I122" s="24"/>
      <c r="J122" s="23"/>
      <c r="K122" s="23"/>
      <c r="M122"/>
      <c r="N122" s="131"/>
      <c r="O122" s="131" t="str">
        <f t="shared" si="25"/>
        <v/>
      </c>
      <c r="P122" s="131"/>
      <c r="Q122" s="131" t="str">
        <f t="shared" si="26"/>
        <v>x</v>
      </c>
      <c r="R122" s="131" t="str" cm="1">
        <f t="array" ref="R122">+IF(N122&lt;&gt;"",SUM(N(N$10:$N122&lt;&gt;"")),"")</f>
        <v/>
      </c>
      <c r="S122" s="131" t="str" cm="1">
        <f t="array" ref="S122">+IF(O122&lt;&gt;"",SUM(N(O$9:$O122&lt;&gt;"")),"")</f>
        <v/>
      </c>
      <c r="T122" s="131" t="str" cm="1">
        <f t="array" ref="T122">+IF(P122&lt;&gt;"",SUM(N($P$9:P122&lt;&gt;0)),"")</f>
        <v/>
      </c>
      <c r="U122" s="131"/>
      <c r="V122" s="111"/>
      <c r="W122" s="132"/>
      <c r="X122" s="21"/>
      <c r="Y122" s="134"/>
      <c r="Z122" s="134"/>
      <c r="AA122" s="134"/>
      <c r="AB122" s="134"/>
      <c r="AC122" s="134"/>
      <c r="AD122" s="134"/>
      <c r="AE122" s="134"/>
      <c r="AF122" s="135"/>
      <c r="AG122" s="134"/>
      <c r="AH122" s="134"/>
      <c r="AI122" s="87"/>
      <c r="AJ122" s="134"/>
      <c r="AK122" s="134"/>
      <c r="AL122" s="60"/>
      <c r="AM122" s="137"/>
      <c r="AN122" s="60"/>
      <c r="AO122" s="134"/>
      <c r="AP122" s="134"/>
      <c r="AQ122" s="60"/>
      <c r="AR122" s="134"/>
      <c r="AS122" s="134"/>
      <c r="AT122" s="26"/>
      <c r="AX122" s="26"/>
      <c r="AY122" s="26"/>
      <c r="BC122" s="26"/>
      <c r="BD122" s="26"/>
      <c r="BE122" s="26"/>
    </row>
    <row r="123" spans="1:57" outlineLevel="1" x14ac:dyDescent="0.25">
      <c r="A123" s="34">
        <f>MAX($A$10:A122)+1</f>
        <v>114</v>
      </c>
      <c r="B123" s="22" t="s">
        <v>1932</v>
      </c>
      <c r="C123" s="22" t="s">
        <v>1522</v>
      </c>
      <c r="D123" s="22" t="s">
        <v>1523</v>
      </c>
      <c r="E123" s="63">
        <v>376.1</v>
      </c>
      <c r="F123" s="23">
        <v>344834.96</v>
      </c>
      <c r="G123" s="23">
        <f t="shared" si="27"/>
        <v>344834.96</v>
      </c>
      <c r="H123" s="62">
        <v>45657</v>
      </c>
      <c r="I123" s="20">
        <v>515149.42</v>
      </c>
      <c r="J123" s="23">
        <f t="shared" ref="J123:J128" si="28">+I123</f>
        <v>515149.42</v>
      </c>
      <c r="K123" s="64">
        <v>46022</v>
      </c>
      <c r="M123"/>
      <c r="N123" s="131"/>
      <c r="O123" s="131" t="str">
        <f t="shared" si="25"/>
        <v/>
      </c>
      <c r="P123" s="131"/>
      <c r="Q123" s="131" t="str">
        <f t="shared" si="26"/>
        <v>x</v>
      </c>
      <c r="R123" s="131" t="str" cm="1">
        <f t="array" ref="R123">+IF(N123&lt;&gt;"",SUM(N(N$10:$N123&lt;&gt;"")),"")</f>
        <v/>
      </c>
      <c r="S123" s="131" t="str" cm="1">
        <f t="array" ref="S123">+IF(O123&lt;&gt;"",SUM(N(O$9:$O123&lt;&gt;"")),"")</f>
        <v/>
      </c>
      <c r="T123" s="131" t="str" cm="1">
        <f t="array" ref="T123">+IF(P123&lt;&gt;"",SUM(N($P$9:P123&lt;&gt;0)),"")</f>
        <v/>
      </c>
      <c r="U123" s="131"/>
      <c r="V123" s="111"/>
      <c r="W123" s="132"/>
      <c r="X123" s="21"/>
      <c r="Y123" s="134"/>
      <c r="Z123" s="134"/>
      <c r="AA123" s="134"/>
      <c r="AB123" s="134"/>
      <c r="AC123" s="134"/>
      <c r="AD123" s="134"/>
      <c r="AE123" s="134"/>
      <c r="AF123" s="135"/>
      <c r="AG123" s="134"/>
      <c r="AH123" s="134"/>
      <c r="AI123" s="87"/>
      <c r="AJ123" s="134"/>
      <c r="AK123" s="134"/>
      <c r="AL123" s="60"/>
      <c r="AM123" s="137"/>
      <c r="AN123" s="60"/>
      <c r="AO123" s="134"/>
      <c r="AP123" s="134"/>
      <c r="AQ123" s="60"/>
      <c r="AR123" s="134"/>
      <c r="AS123" s="134"/>
      <c r="AT123" s="26"/>
      <c r="AX123" s="26"/>
      <c r="AY123" s="26"/>
      <c r="BC123" s="26"/>
      <c r="BD123" s="26"/>
      <c r="BE123" s="26"/>
    </row>
    <row r="124" spans="1:57" outlineLevel="1" x14ac:dyDescent="0.25">
      <c r="A124" s="34">
        <f>MAX($A$10:A123)+1</f>
        <v>115</v>
      </c>
      <c r="B124" s="22" t="s">
        <v>1932</v>
      </c>
      <c r="C124" s="22" t="s">
        <v>2026</v>
      </c>
      <c r="D124" s="88" t="s">
        <v>2025</v>
      </c>
      <c r="E124" s="63">
        <v>376.2</v>
      </c>
      <c r="F124" s="23">
        <v>237521.69</v>
      </c>
      <c r="G124" s="23">
        <f t="shared" si="27"/>
        <v>237521.69</v>
      </c>
      <c r="H124" s="64">
        <v>45624</v>
      </c>
      <c r="I124" s="24"/>
      <c r="J124" s="23">
        <f t="shared" si="28"/>
        <v>0</v>
      </c>
      <c r="K124" s="23"/>
      <c r="M124"/>
      <c r="N124" s="131" t="s">
        <v>2160</v>
      </c>
      <c r="O124" s="131" t="str">
        <f t="shared" si="25"/>
        <v/>
      </c>
      <c r="P124" s="131"/>
      <c r="Q124" s="131" t="str">
        <f t="shared" si="26"/>
        <v/>
      </c>
      <c r="R124" s="131" cm="1">
        <f t="array" ref="R124">+IF(N124&lt;&gt;"",SUM(N(N$10:$N124&lt;&gt;"")),"")</f>
        <v>2</v>
      </c>
      <c r="S124" s="131" t="str" cm="1">
        <f t="array" ref="S124">+IF(O124&lt;&gt;"",SUM(N(O$9:$O124&lt;&gt;"")),"")</f>
        <v/>
      </c>
      <c r="T124" s="131" t="str" cm="1">
        <f t="array" ref="T124">+IF(P124&lt;&gt;"",SUM(N($P$9:P124&lt;&gt;0)),"")</f>
        <v/>
      </c>
      <c r="U124" s="131"/>
      <c r="V124" s="111"/>
      <c r="W124" s="132"/>
      <c r="X124" s="21"/>
      <c r="Y124" s="134"/>
      <c r="Z124" s="134"/>
      <c r="AA124" s="134"/>
      <c r="AB124" s="134"/>
      <c r="AC124" s="134"/>
      <c r="AD124" s="134"/>
      <c r="AE124" s="134"/>
      <c r="AF124" s="135"/>
      <c r="AG124" s="134"/>
      <c r="AH124" s="134"/>
      <c r="AI124" s="87"/>
      <c r="AJ124" s="134"/>
      <c r="AK124" s="134"/>
      <c r="AL124" s="60"/>
      <c r="AM124" s="137"/>
      <c r="AN124" s="60"/>
      <c r="AO124" s="134"/>
      <c r="AP124" s="134"/>
      <c r="AQ124" s="60"/>
      <c r="AR124" s="134"/>
      <c r="AS124" s="134"/>
      <c r="AT124" s="26"/>
      <c r="AX124" s="26"/>
      <c r="AY124" s="26"/>
      <c r="BC124" s="26"/>
      <c r="BD124" s="26"/>
      <c r="BE124" s="26"/>
    </row>
    <row r="125" spans="1:57" outlineLevel="1" x14ac:dyDescent="0.25">
      <c r="A125" s="34">
        <f>MAX($A$10:A124)+1</f>
        <v>116</v>
      </c>
      <c r="B125" s="22" t="s">
        <v>1932</v>
      </c>
      <c r="C125" s="22" t="s">
        <v>2024</v>
      </c>
      <c r="D125" s="88" t="s">
        <v>2023</v>
      </c>
      <c r="E125" s="63">
        <v>378</v>
      </c>
      <c r="F125" s="23">
        <v>582324.92000000004</v>
      </c>
      <c r="G125" s="23">
        <f t="shared" si="27"/>
        <v>582324.92000000004</v>
      </c>
      <c r="H125" s="64">
        <v>45624</v>
      </c>
      <c r="I125" s="24"/>
      <c r="J125" s="23">
        <f t="shared" si="28"/>
        <v>0</v>
      </c>
      <c r="K125" s="23"/>
      <c r="M125"/>
      <c r="N125" s="131" t="s">
        <v>2160</v>
      </c>
      <c r="O125" s="131" t="str">
        <f t="shared" si="25"/>
        <v/>
      </c>
      <c r="P125" s="131"/>
      <c r="Q125" s="131" t="str">
        <f t="shared" si="26"/>
        <v/>
      </c>
      <c r="R125" s="131" cm="1">
        <f t="array" ref="R125">+IF(N125&lt;&gt;"",SUM(N(N$10:$N125&lt;&gt;"")),"")</f>
        <v>3</v>
      </c>
      <c r="S125" s="131" t="str" cm="1">
        <f t="array" ref="S125">+IF(O125&lt;&gt;"",SUM(N(O$9:$O125&lt;&gt;"")),"")</f>
        <v/>
      </c>
      <c r="T125" s="131" t="str" cm="1">
        <f t="array" ref="T125">+IF(P125&lt;&gt;"",SUM(N($P$9:P125&lt;&gt;0)),"")</f>
        <v/>
      </c>
      <c r="U125" s="131"/>
      <c r="V125" s="111"/>
      <c r="W125" s="132"/>
      <c r="X125" s="21"/>
      <c r="Y125" s="134"/>
      <c r="Z125" s="134"/>
      <c r="AA125" s="134"/>
      <c r="AB125" s="134"/>
      <c r="AC125" s="134"/>
      <c r="AD125" s="134"/>
      <c r="AE125" s="134"/>
      <c r="AF125" s="135"/>
      <c r="AG125" s="134"/>
      <c r="AH125" s="134"/>
      <c r="AI125" s="87"/>
      <c r="AJ125" s="134"/>
      <c r="AK125" s="134"/>
      <c r="AL125" s="60"/>
      <c r="AM125" s="137"/>
      <c r="AN125" s="60"/>
      <c r="AO125" s="134"/>
      <c r="AP125" s="134"/>
      <c r="AQ125" s="60"/>
      <c r="AR125" s="134"/>
      <c r="AS125" s="134"/>
      <c r="AT125" s="26"/>
      <c r="AX125" s="26"/>
      <c r="AY125" s="26"/>
      <c r="BC125" s="26"/>
      <c r="BD125" s="26"/>
      <c r="BE125" s="26"/>
    </row>
    <row r="126" spans="1:57" outlineLevel="1" x14ac:dyDescent="0.25">
      <c r="A126" s="34">
        <f>MAX($A$10:A125)+1</f>
        <v>117</v>
      </c>
      <c r="B126" s="22" t="s">
        <v>1932</v>
      </c>
      <c r="C126" s="22" t="s">
        <v>2022</v>
      </c>
      <c r="D126" s="88" t="s">
        <v>2021</v>
      </c>
      <c r="E126" s="63">
        <v>378</v>
      </c>
      <c r="F126" s="23">
        <v>1181773.33</v>
      </c>
      <c r="G126" s="23">
        <f t="shared" si="27"/>
        <v>1181773.33</v>
      </c>
      <c r="H126" s="64">
        <v>45624</v>
      </c>
      <c r="I126" s="24"/>
      <c r="J126" s="23">
        <f t="shared" si="28"/>
        <v>0</v>
      </c>
      <c r="K126" s="23"/>
      <c r="M126"/>
      <c r="N126" s="131" t="s">
        <v>2160</v>
      </c>
      <c r="O126" s="131" t="str">
        <f t="shared" si="25"/>
        <v/>
      </c>
      <c r="P126" s="131"/>
      <c r="Q126" s="131" t="str">
        <f t="shared" si="26"/>
        <v/>
      </c>
      <c r="R126" s="131" cm="1">
        <f t="array" ref="R126">+IF(N126&lt;&gt;"",SUM(N(N$10:$N126&lt;&gt;"")),"")</f>
        <v>4</v>
      </c>
      <c r="S126" s="131" t="str" cm="1">
        <f t="array" ref="S126">+IF(O126&lt;&gt;"",SUM(N(O$9:$O126&lt;&gt;"")),"")</f>
        <v/>
      </c>
      <c r="T126" s="131" t="str" cm="1">
        <f t="array" ref="T126">+IF(P126&lt;&gt;"",SUM(N($P$9:P126&lt;&gt;0)),"")</f>
        <v/>
      </c>
      <c r="U126" s="131"/>
      <c r="V126" s="111"/>
      <c r="W126" s="132"/>
      <c r="X126" s="21"/>
      <c r="Y126" s="134"/>
      <c r="Z126" s="134"/>
      <c r="AA126" s="134"/>
      <c r="AB126" s="134"/>
      <c r="AC126" s="134"/>
      <c r="AD126" s="134"/>
      <c r="AE126" s="134"/>
      <c r="AF126" s="135"/>
      <c r="AG126" s="134"/>
      <c r="AH126" s="134"/>
      <c r="AI126" s="87"/>
      <c r="AJ126" s="134"/>
      <c r="AK126" s="134"/>
      <c r="AL126" s="60"/>
      <c r="AM126" s="137"/>
      <c r="AN126" s="60"/>
      <c r="AO126" s="134"/>
      <c r="AP126" s="134"/>
      <c r="AQ126" s="60"/>
      <c r="AR126" s="134"/>
      <c r="AS126" s="134"/>
      <c r="AT126" s="26"/>
      <c r="AX126" s="26"/>
      <c r="AY126" s="26"/>
      <c r="BC126" s="26"/>
      <c r="BD126" s="26"/>
      <c r="BE126" s="26"/>
    </row>
    <row r="127" spans="1:57" outlineLevel="1" x14ac:dyDescent="0.25">
      <c r="A127" s="34">
        <f>MAX($A$10:A126)+1</f>
        <v>118</v>
      </c>
      <c r="B127" s="22" t="s">
        <v>1932</v>
      </c>
      <c r="C127" s="22" t="s">
        <v>2020</v>
      </c>
      <c r="D127" s="88" t="s">
        <v>2019</v>
      </c>
      <c r="E127" s="63">
        <v>385</v>
      </c>
      <c r="F127" s="23">
        <v>97718.88</v>
      </c>
      <c r="G127" s="23">
        <f t="shared" si="27"/>
        <v>97718.88</v>
      </c>
      <c r="H127" s="64">
        <v>45624</v>
      </c>
      <c r="I127" s="24"/>
      <c r="J127" s="23">
        <f t="shared" si="28"/>
        <v>0</v>
      </c>
      <c r="K127" s="23"/>
      <c r="M127"/>
      <c r="N127" s="131" t="s">
        <v>2160</v>
      </c>
      <c r="O127" s="131" t="str">
        <f t="shared" si="25"/>
        <v/>
      </c>
      <c r="P127" s="131"/>
      <c r="Q127" s="131" t="str">
        <f t="shared" si="26"/>
        <v/>
      </c>
      <c r="R127" s="131" cm="1">
        <f t="array" ref="R127">+IF(N127&lt;&gt;"",SUM(N(N$10:$N127&lt;&gt;"")),"")</f>
        <v>5</v>
      </c>
      <c r="S127" s="131" t="str" cm="1">
        <f t="array" ref="S127">+IF(O127&lt;&gt;"",SUM(N(O$9:$O127&lt;&gt;"")),"")</f>
        <v/>
      </c>
      <c r="T127" s="131" t="str" cm="1">
        <f t="array" ref="T127">+IF(P127&lt;&gt;"",SUM(N($P$9:P127&lt;&gt;0)),"")</f>
        <v/>
      </c>
      <c r="U127" s="131"/>
      <c r="V127" s="111"/>
      <c r="W127" s="132"/>
      <c r="X127" s="21"/>
      <c r="Y127" s="134"/>
      <c r="Z127" s="134"/>
      <c r="AA127" s="134"/>
      <c r="AB127" s="134"/>
      <c r="AC127" s="134"/>
      <c r="AD127" s="134"/>
      <c r="AE127" s="134"/>
      <c r="AF127" s="135"/>
      <c r="AG127" s="134"/>
      <c r="AH127" s="134"/>
      <c r="AI127" s="87"/>
      <c r="AJ127" s="134"/>
      <c r="AK127" s="134"/>
      <c r="AL127" s="60"/>
      <c r="AM127" s="137"/>
      <c r="AN127" s="60"/>
      <c r="AO127" s="134"/>
      <c r="AP127" s="134"/>
      <c r="AQ127" s="60"/>
      <c r="AR127" s="134"/>
      <c r="AS127" s="134"/>
      <c r="AT127" s="26"/>
      <c r="AX127" s="26"/>
      <c r="AY127" s="26"/>
      <c r="BC127" s="26"/>
      <c r="BD127" s="26"/>
      <c r="BE127" s="26"/>
    </row>
    <row r="128" spans="1:57" outlineLevel="1" x14ac:dyDescent="0.25">
      <c r="A128" s="34">
        <f>MAX($A$10:A127)+1</f>
        <v>119</v>
      </c>
      <c r="B128" s="22" t="s">
        <v>1932</v>
      </c>
      <c r="C128" s="22" t="s">
        <v>1590</v>
      </c>
      <c r="D128" s="88" t="s">
        <v>1591</v>
      </c>
      <c r="E128" s="63">
        <v>378</v>
      </c>
      <c r="F128" s="23">
        <v>1117240.8899999999</v>
      </c>
      <c r="G128" s="23">
        <f t="shared" si="27"/>
        <v>1117240.8899999999</v>
      </c>
      <c r="H128" s="64">
        <v>45327</v>
      </c>
      <c r="I128" s="24"/>
      <c r="J128" s="23">
        <f t="shared" si="28"/>
        <v>0</v>
      </c>
      <c r="K128" s="23"/>
      <c r="M128"/>
      <c r="N128" s="131" t="s">
        <v>2160</v>
      </c>
      <c r="O128" s="131" t="str">
        <f t="shared" si="25"/>
        <v/>
      </c>
      <c r="P128" s="131"/>
      <c r="Q128" s="131" t="str">
        <f t="shared" si="26"/>
        <v/>
      </c>
      <c r="R128" s="131" cm="1">
        <f t="array" ref="R128">+IF(N128&lt;&gt;"",SUM(N(N$10:$N128&lt;&gt;"")),"")</f>
        <v>6</v>
      </c>
      <c r="S128" s="131" t="str" cm="1">
        <f t="array" ref="S128">+IF(O128&lt;&gt;"",SUM(N(O$9:$O128&lt;&gt;"")),"")</f>
        <v/>
      </c>
      <c r="T128" s="131" t="str" cm="1">
        <f t="array" ref="T128">+IF(P128&lt;&gt;"",SUM(N($P$9:P128&lt;&gt;0)),"")</f>
        <v/>
      </c>
      <c r="U128" s="131"/>
      <c r="V128" s="111"/>
      <c r="W128" s="132"/>
      <c r="X128" s="21"/>
      <c r="Y128" s="134"/>
      <c r="Z128" s="134"/>
      <c r="AA128" s="134"/>
      <c r="AB128" s="134"/>
      <c r="AC128" s="134"/>
      <c r="AD128" s="134"/>
      <c r="AE128" s="134"/>
      <c r="AF128" s="135"/>
      <c r="AG128" s="134"/>
      <c r="AH128" s="134"/>
      <c r="AI128" s="87"/>
      <c r="AJ128" s="134"/>
      <c r="AK128" s="134"/>
      <c r="AL128" s="60"/>
      <c r="AM128" s="137"/>
      <c r="AN128" s="60"/>
      <c r="AO128" s="134"/>
      <c r="AP128" s="134"/>
      <c r="AQ128" s="60"/>
      <c r="AR128" s="134"/>
      <c r="AS128" s="134"/>
      <c r="AT128" s="26"/>
      <c r="AX128" s="26"/>
      <c r="AY128" s="26"/>
      <c r="BC128" s="26"/>
      <c r="BD128" s="26"/>
      <c r="BE128" s="26"/>
    </row>
    <row r="129" spans="1:57" outlineLevel="1" x14ac:dyDescent="0.25">
      <c r="A129" s="34">
        <f>MAX($A$10:A128)+1</f>
        <v>120</v>
      </c>
      <c r="B129" s="22" t="s">
        <v>1932</v>
      </c>
      <c r="C129" s="22" t="s">
        <v>1592</v>
      </c>
      <c r="D129" s="88" t="s">
        <v>1593</v>
      </c>
      <c r="E129" s="63">
        <v>378</v>
      </c>
      <c r="F129" s="23">
        <v>365957.98</v>
      </c>
      <c r="G129" s="23">
        <f t="shared" si="27"/>
        <v>365957.98</v>
      </c>
      <c r="H129" s="64">
        <v>45327</v>
      </c>
      <c r="I129" s="24"/>
      <c r="J129" s="23"/>
      <c r="K129" s="23"/>
      <c r="M129"/>
      <c r="N129" s="131" t="s">
        <v>2160</v>
      </c>
      <c r="O129" s="131" t="str">
        <f t="shared" si="25"/>
        <v/>
      </c>
      <c r="P129" s="131"/>
      <c r="Q129" s="131" t="str">
        <f t="shared" si="26"/>
        <v/>
      </c>
      <c r="R129" s="131" cm="1">
        <f t="array" ref="R129">+IF(N129&lt;&gt;"",SUM(N(N$10:$N129&lt;&gt;"")),"")</f>
        <v>7</v>
      </c>
      <c r="S129" s="131" t="str" cm="1">
        <f t="array" ref="S129">+IF(O129&lt;&gt;"",SUM(N(O$9:$O129&lt;&gt;"")),"")</f>
        <v/>
      </c>
      <c r="T129" s="131" t="str" cm="1">
        <f t="array" ref="T129">+IF(P129&lt;&gt;"",SUM(N($P$9:P129&lt;&gt;0)),"")</f>
        <v/>
      </c>
      <c r="U129" s="131"/>
      <c r="V129" s="111"/>
      <c r="W129" s="132"/>
      <c r="X129" s="21"/>
      <c r="Y129" s="134"/>
      <c r="Z129" s="134"/>
      <c r="AA129" s="134"/>
      <c r="AB129" s="134"/>
      <c r="AC129" s="134"/>
      <c r="AD129" s="134"/>
      <c r="AE129" s="134"/>
      <c r="AF129" s="135"/>
      <c r="AG129" s="134"/>
      <c r="AH129" s="134"/>
      <c r="AI129" s="87"/>
      <c r="AJ129" s="134"/>
      <c r="AK129" s="134"/>
      <c r="AL129" s="60"/>
      <c r="AM129" s="137"/>
      <c r="AN129" s="60"/>
      <c r="AO129" s="134"/>
      <c r="AP129" s="134"/>
      <c r="AQ129" s="60"/>
      <c r="AR129" s="134"/>
      <c r="AS129" s="134"/>
      <c r="AT129" s="26"/>
      <c r="AX129" s="26"/>
      <c r="AY129" s="26"/>
      <c r="BC129" s="26"/>
      <c r="BD129" s="26"/>
      <c r="BE129" s="26"/>
    </row>
    <row r="130" spans="1:57" outlineLevel="1" x14ac:dyDescent="0.25">
      <c r="A130" s="34">
        <f>MAX($A$10:A129)+1</f>
        <v>121</v>
      </c>
      <c r="B130" s="22" t="s">
        <v>1932</v>
      </c>
      <c r="C130" s="22" t="s">
        <v>1596</v>
      </c>
      <c r="D130" s="88" t="s">
        <v>1597</v>
      </c>
      <c r="E130" s="63">
        <v>385</v>
      </c>
      <c r="F130" s="23">
        <v>43012.79</v>
      </c>
      <c r="G130" s="23">
        <f t="shared" si="27"/>
        <v>43012.79</v>
      </c>
      <c r="H130" s="64">
        <v>45327</v>
      </c>
      <c r="I130" s="24"/>
      <c r="J130" s="23"/>
      <c r="K130" s="23"/>
      <c r="M130"/>
      <c r="N130" s="131" t="s">
        <v>2160</v>
      </c>
      <c r="O130" s="131" t="str">
        <f t="shared" si="25"/>
        <v/>
      </c>
      <c r="P130" s="131"/>
      <c r="Q130" s="131" t="str">
        <f t="shared" si="26"/>
        <v/>
      </c>
      <c r="R130" s="131" cm="1">
        <f t="array" ref="R130">+IF(N130&lt;&gt;"",SUM(N(N$10:$N130&lt;&gt;"")),"")</f>
        <v>8</v>
      </c>
      <c r="S130" s="131" t="str" cm="1">
        <f t="array" ref="S130">+IF(O130&lt;&gt;"",SUM(N(O$9:$O130&lt;&gt;"")),"")</f>
        <v/>
      </c>
      <c r="T130" s="131" t="str" cm="1">
        <f t="array" ref="T130">+IF(P130&lt;&gt;"",SUM(N($P$9:P130&lt;&gt;0)),"")</f>
        <v/>
      </c>
      <c r="U130" s="131"/>
      <c r="V130" s="111"/>
      <c r="W130" s="132"/>
      <c r="X130" s="21"/>
      <c r="Y130" s="134"/>
      <c r="Z130" s="134"/>
      <c r="AA130" s="134"/>
      <c r="AB130" s="134"/>
      <c r="AC130" s="134"/>
      <c r="AD130" s="134"/>
      <c r="AE130" s="134"/>
      <c r="AF130" s="135"/>
      <c r="AG130" s="134"/>
      <c r="AH130" s="134"/>
      <c r="AI130" s="87"/>
      <c r="AJ130" s="134"/>
      <c r="AK130" s="134"/>
      <c r="AL130" s="60"/>
      <c r="AM130" s="137"/>
      <c r="AN130" s="60"/>
      <c r="AO130" s="134"/>
      <c r="AP130" s="134"/>
      <c r="AQ130" s="60"/>
      <c r="AR130" s="134"/>
      <c r="AS130" s="134"/>
      <c r="AT130" s="26"/>
      <c r="AX130" s="26"/>
      <c r="AY130" s="26"/>
      <c r="BC130" s="26"/>
      <c r="BD130" s="26"/>
      <c r="BE130" s="26"/>
    </row>
    <row r="131" spans="1:57" outlineLevel="1" x14ac:dyDescent="0.25">
      <c r="A131" s="34">
        <f>MAX($A$10:A130)+1</f>
        <v>122</v>
      </c>
      <c r="B131" s="22" t="s">
        <v>1932</v>
      </c>
      <c r="C131" s="22" t="s">
        <v>1598</v>
      </c>
      <c r="D131" s="88" t="s">
        <v>1599</v>
      </c>
      <c r="E131" s="63">
        <v>385</v>
      </c>
      <c r="F131" s="23">
        <v>56595.090000000004</v>
      </c>
      <c r="G131" s="23">
        <f t="shared" si="27"/>
        <v>56595.090000000004</v>
      </c>
      <c r="H131" s="64">
        <v>45327</v>
      </c>
      <c r="I131" s="24"/>
      <c r="J131" s="23"/>
      <c r="K131" s="23"/>
      <c r="M131"/>
      <c r="N131" s="131" t="s">
        <v>2160</v>
      </c>
      <c r="O131" s="131" t="str">
        <f t="shared" si="25"/>
        <v/>
      </c>
      <c r="P131" s="131"/>
      <c r="Q131" s="131" t="str">
        <f t="shared" si="26"/>
        <v/>
      </c>
      <c r="R131" s="131" cm="1">
        <f t="array" ref="R131">+IF(N131&lt;&gt;"",SUM(N(N$10:$N131&lt;&gt;"")),"")</f>
        <v>9</v>
      </c>
      <c r="S131" s="131" t="str" cm="1">
        <f t="array" ref="S131">+IF(O131&lt;&gt;"",SUM(N(O$9:$O131&lt;&gt;"")),"")</f>
        <v/>
      </c>
      <c r="T131" s="131" t="str" cm="1">
        <f t="array" ref="T131">+IF(P131&lt;&gt;"",SUM(N($P$9:P131&lt;&gt;0)),"")</f>
        <v/>
      </c>
      <c r="U131" s="131"/>
      <c r="V131" s="111"/>
      <c r="W131" s="132"/>
      <c r="X131" s="21"/>
      <c r="Y131" s="134"/>
      <c r="Z131" s="134"/>
      <c r="AA131" s="134"/>
      <c r="AB131" s="134"/>
      <c r="AC131" s="134"/>
      <c r="AD131" s="134"/>
      <c r="AE131" s="134"/>
      <c r="AF131" s="135"/>
      <c r="AG131" s="134"/>
      <c r="AH131" s="134"/>
      <c r="AI131" s="87"/>
      <c r="AJ131" s="134"/>
      <c r="AK131" s="134"/>
      <c r="AL131" s="60"/>
      <c r="AM131" s="137"/>
      <c r="AN131" s="60"/>
      <c r="AO131" s="134"/>
      <c r="AP131" s="134"/>
      <c r="AQ131" s="60"/>
      <c r="AR131" s="134"/>
      <c r="AS131" s="134"/>
      <c r="AT131" s="26"/>
      <c r="AX131" s="26"/>
      <c r="AY131" s="26"/>
      <c r="BC131" s="26"/>
      <c r="BD131" s="26"/>
      <c r="BE131" s="26"/>
    </row>
    <row r="132" spans="1:57" outlineLevel="1" x14ac:dyDescent="0.25">
      <c r="A132" s="34">
        <f>MAX($A$10:A131)+1</f>
        <v>123</v>
      </c>
      <c r="B132" s="22" t="s">
        <v>1932</v>
      </c>
      <c r="C132" s="22" t="s">
        <v>1600</v>
      </c>
      <c r="D132" s="88" t="s">
        <v>1601</v>
      </c>
      <c r="E132" s="63">
        <v>378</v>
      </c>
      <c r="F132" s="23">
        <v>1117315.6200000001</v>
      </c>
      <c r="G132" s="23">
        <f t="shared" si="27"/>
        <v>1117315.6200000001</v>
      </c>
      <c r="H132" s="64">
        <v>45327</v>
      </c>
      <c r="I132" s="24"/>
      <c r="J132" s="23"/>
      <c r="K132" s="23"/>
      <c r="M132"/>
      <c r="N132" s="131" t="s">
        <v>2160</v>
      </c>
      <c r="O132" s="131" t="str">
        <f t="shared" ref="O132:O163" si="29">+IF(AND(OR(G132&gt;$O$4,J132&gt;$O$4),N132&lt;&gt;"x",P132&lt;&gt;"x"),"x","")</f>
        <v/>
      </c>
      <c r="P132" s="131"/>
      <c r="Q132" s="131" t="str">
        <f t="shared" si="26"/>
        <v/>
      </c>
      <c r="R132" s="131" cm="1">
        <f t="array" ref="R132">+IF(N132&lt;&gt;"",SUM(N(N$10:$N132&lt;&gt;"")),"")</f>
        <v>10</v>
      </c>
      <c r="S132" s="131" t="str" cm="1">
        <f t="array" ref="S132">+IF(O132&lt;&gt;"",SUM(N(O$9:$O132&lt;&gt;"")),"")</f>
        <v/>
      </c>
      <c r="T132" s="131" t="str" cm="1">
        <f t="array" ref="T132">+IF(P132&lt;&gt;"",SUM(N($P$9:P132&lt;&gt;0)),"")</f>
        <v/>
      </c>
      <c r="U132" s="131"/>
      <c r="V132" s="111"/>
      <c r="W132" s="132"/>
      <c r="X132" s="21"/>
      <c r="Y132" s="134"/>
      <c r="Z132" s="134"/>
      <c r="AA132" s="134"/>
      <c r="AB132" s="134"/>
      <c r="AC132" s="134"/>
      <c r="AD132" s="134"/>
      <c r="AE132" s="134"/>
      <c r="AF132" s="135"/>
      <c r="AG132" s="134"/>
      <c r="AH132" s="134"/>
      <c r="AI132" s="87"/>
      <c r="AJ132" s="134"/>
      <c r="AK132" s="134"/>
      <c r="AL132" s="60"/>
      <c r="AM132" s="137"/>
      <c r="AN132" s="60"/>
      <c r="AO132" s="134"/>
      <c r="AP132" s="134"/>
      <c r="AQ132" s="60"/>
      <c r="AR132" s="134"/>
      <c r="AS132" s="134"/>
      <c r="AT132" s="26"/>
      <c r="AX132" s="26"/>
      <c r="AY132" s="26"/>
      <c r="BC132" s="26"/>
      <c r="BD132" s="26"/>
      <c r="BE132" s="26"/>
    </row>
    <row r="133" spans="1:57" outlineLevel="1" x14ac:dyDescent="0.25">
      <c r="A133" s="34">
        <f>MAX($A$10:A132)+1</f>
        <v>124</v>
      </c>
      <c r="B133" s="22" t="s">
        <v>1932</v>
      </c>
      <c r="C133" s="22" t="s">
        <v>1604</v>
      </c>
      <c r="D133" s="88" t="s">
        <v>1605</v>
      </c>
      <c r="E133" s="63">
        <v>378</v>
      </c>
      <c r="F133" s="23">
        <v>540060.30000000005</v>
      </c>
      <c r="G133" s="23">
        <f t="shared" si="27"/>
        <v>540060.30000000005</v>
      </c>
      <c r="H133" s="64">
        <v>45327</v>
      </c>
      <c r="I133" s="24"/>
      <c r="J133" s="23"/>
      <c r="K133" s="23"/>
      <c r="M133"/>
      <c r="N133" s="131" t="s">
        <v>2160</v>
      </c>
      <c r="O133" s="131" t="str">
        <f t="shared" si="29"/>
        <v/>
      </c>
      <c r="P133" s="131"/>
      <c r="Q133" s="131" t="str">
        <f t="shared" si="26"/>
        <v/>
      </c>
      <c r="R133" s="131" cm="1">
        <f t="array" ref="R133">+IF(N133&lt;&gt;"",SUM(N(N$10:$N133&lt;&gt;"")),"")</f>
        <v>11</v>
      </c>
      <c r="S133" s="131" t="str" cm="1">
        <f t="array" ref="S133">+IF(O133&lt;&gt;"",SUM(N(O$9:$O133&lt;&gt;"")),"")</f>
        <v/>
      </c>
      <c r="T133" s="131" t="str" cm="1">
        <f t="array" ref="T133">+IF(P133&lt;&gt;"",SUM(N($P$9:P133&lt;&gt;0)),"")</f>
        <v/>
      </c>
      <c r="U133" s="131"/>
      <c r="V133" s="111"/>
      <c r="W133" s="132"/>
      <c r="X133" s="21"/>
      <c r="Y133" s="134"/>
      <c r="Z133" s="134"/>
      <c r="AA133" s="134"/>
      <c r="AB133" s="134"/>
      <c r="AC133" s="134"/>
      <c r="AD133" s="134"/>
      <c r="AE133" s="134"/>
      <c r="AF133" s="135"/>
      <c r="AG133" s="134"/>
      <c r="AH133" s="134"/>
      <c r="AI133" s="87"/>
      <c r="AJ133" s="134"/>
      <c r="AK133" s="134"/>
      <c r="AL133" s="60"/>
      <c r="AM133" s="137"/>
      <c r="AN133" s="60"/>
      <c r="AO133" s="134"/>
      <c r="AP133" s="134"/>
      <c r="AQ133" s="60"/>
      <c r="AR133" s="134"/>
      <c r="AS133" s="134"/>
      <c r="AT133" s="26"/>
      <c r="AX133" s="26"/>
      <c r="AY133" s="26"/>
      <c r="BC133" s="26"/>
      <c r="BD133" s="26"/>
      <c r="BE133" s="26"/>
    </row>
    <row r="134" spans="1:57" outlineLevel="1" x14ac:dyDescent="0.25">
      <c r="A134" s="34">
        <f>MAX($A$10:A133)+1</f>
        <v>125</v>
      </c>
      <c r="B134" s="22" t="s">
        <v>1932</v>
      </c>
      <c r="C134" s="22" t="s">
        <v>1618</v>
      </c>
      <c r="D134" s="22" t="s">
        <v>1619</v>
      </c>
      <c r="E134" s="63">
        <v>376.3</v>
      </c>
      <c r="F134" s="23">
        <v>131189.38</v>
      </c>
      <c r="G134" s="23">
        <f t="shared" si="27"/>
        <v>131189.38</v>
      </c>
      <c r="H134" s="64">
        <v>45352</v>
      </c>
      <c r="I134" s="24"/>
      <c r="J134" s="23"/>
      <c r="K134" s="23"/>
      <c r="M134"/>
      <c r="N134" s="131"/>
      <c r="O134" s="131" t="str">
        <f t="shared" si="29"/>
        <v/>
      </c>
      <c r="P134" s="131"/>
      <c r="Q134" s="131" t="str">
        <f t="shared" si="26"/>
        <v>x</v>
      </c>
      <c r="R134" s="131" t="str" cm="1">
        <f t="array" ref="R134">+IF(N134&lt;&gt;"",SUM(N(N$10:$N134&lt;&gt;"")),"")</f>
        <v/>
      </c>
      <c r="S134" s="131" t="str" cm="1">
        <f t="array" ref="S134">+IF(O134&lt;&gt;"",SUM(N(O$9:$O134&lt;&gt;"")),"")</f>
        <v/>
      </c>
      <c r="T134" s="131" t="str" cm="1">
        <f t="array" ref="T134">+IF(P134&lt;&gt;"",SUM(N($P$9:P134&lt;&gt;0)),"")</f>
        <v/>
      </c>
      <c r="U134" s="131"/>
      <c r="V134" s="111"/>
      <c r="W134" s="132"/>
      <c r="X134" s="21"/>
      <c r="Y134" s="134"/>
      <c r="Z134" s="134"/>
      <c r="AA134" s="134"/>
      <c r="AB134" s="134"/>
      <c r="AC134" s="134"/>
      <c r="AD134" s="134"/>
      <c r="AE134" s="134"/>
      <c r="AF134" s="135"/>
      <c r="AG134" s="134"/>
      <c r="AH134" s="134"/>
      <c r="AI134" s="87"/>
      <c r="AJ134" s="134"/>
      <c r="AK134" s="134"/>
      <c r="AL134" s="60"/>
      <c r="AM134" s="137"/>
      <c r="AN134" s="60"/>
      <c r="AO134" s="134"/>
      <c r="AP134" s="134"/>
      <c r="AQ134" s="60"/>
      <c r="AR134" s="134"/>
      <c r="AS134" s="134"/>
      <c r="AT134" s="26"/>
      <c r="AX134" s="26"/>
      <c r="AY134" s="26"/>
      <c r="BC134" s="26"/>
      <c r="BD134" s="26"/>
      <c r="BE134" s="26"/>
    </row>
    <row r="135" spans="1:57" outlineLevel="1" x14ac:dyDescent="0.25">
      <c r="A135" s="34">
        <f>MAX($A$10:A134)+1</f>
        <v>126</v>
      </c>
      <c r="B135" s="22" t="s">
        <v>1932</v>
      </c>
      <c r="C135" s="22" t="s">
        <v>2018</v>
      </c>
      <c r="D135" s="22" t="s">
        <v>2017</v>
      </c>
      <c r="E135" s="63">
        <v>376.3</v>
      </c>
      <c r="F135" s="23">
        <v>343875.48</v>
      </c>
      <c r="G135" s="23">
        <f t="shared" si="27"/>
        <v>343875.48</v>
      </c>
      <c r="H135" s="64">
        <v>45536</v>
      </c>
      <c r="I135" s="24"/>
      <c r="J135" s="23">
        <f>+I135</f>
        <v>0</v>
      </c>
      <c r="K135" s="23"/>
      <c r="M135"/>
      <c r="N135" s="131"/>
      <c r="O135" s="131" t="str">
        <f t="shared" si="29"/>
        <v/>
      </c>
      <c r="P135" s="131"/>
      <c r="Q135" s="131" t="str">
        <f t="shared" si="26"/>
        <v>x</v>
      </c>
      <c r="R135" s="131" t="str" cm="1">
        <f t="array" ref="R135">+IF(N135&lt;&gt;"",SUM(N(N$10:$N135&lt;&gt;"")),"")</f>
        <v/>
      </c>
      <c r="S135" s="131" t="str" cm="1">
        <f t="array" ref="S135">+IF(O135&lt;&gt;"",SUM(N(O$9:$O135&lt;&gt;"")),"")</f>
        <v/>
      </c>
      <c r="T135" s="131" t="str" cm="1">
        <f t="array" ref="T135">+IF(P135&lt;&gt;"",SUM(N($P$9:P135&lt;&gt;0)),"")</f>
        <v/>
      </c>
      <c r="U135" s="131"/>
      <c r="V135" s="111"/>
      <c r="W135" s="132"/>
      <c r="X135" s="21"/>
      <c r="Y135" s="134"/>
      <c r="Z135" s="134"/>
      <c r="AA135" s="134"/>
      <c r="AB135" s="134"/>
      <c r="AC135" s="134"/>
      <c r="AD135" s="134"/>
      <c r="AE135" s="134"/>
      <c r="AF135" s="135"/>
      <c r="AG135" s="134"/>
      <c r="AH135" s="134"/>
      <c r="AI135" s="87"/>
      <c r="AJ135" s="134"/>
      <c r="AK135" s="134"/>
      <c r="AL135" s="60"/>
      <c r="AM135" s="137"/>
      <c r="AN135" s="60"/>
      <c r="AO135" s="134"/>
      <c r="AP135" s="134"/>
      <c r="AQ135" s="60"/>
      <c r="AR135" s="134"/>
      <c r="AS135" s="134"/>
      <c r="AT135" s="26"/>
      <c r="AX135" s="26"/>
      <c r="AY135" s="26"/>
      <c r="BC135" s="26"/>
      <c r="BD135" s="26"/>
      <c r="BE135" s="26"/>
    </row>
    <row r="136" spans="1:57" outlineLevel="1" x14ac:dyDescent="0.25">
      <c r="A136" s="34">
        <f>MAX($A$10:A135)+1</f>
        <v>127</v>
      </c>
      <c r="B136" s="22" t="s">
        <v>1932</v>
      </c>
      <c r="C136" s="22" t="s">
        <v>2016</v>
      </c>
      <c r="D136" s="22" t="s">
        <v>2015</v>
      </c>
      <c r="E136" s="63">
        <v>376.2</v>
      </c>
      <c r="F136" s="23">
        <v>63627.04733899999</v>
      </c>
      <c r="G136" s="23">
        <f t="shared" si="27"/>
        <v>63627.04733899999</v>
      </c>
      <c r="H136" s="64">
        <v>45534</v>
      </c>
      <c r="I136" s="24"/>
      <c r="J136" s="23"/>
      <c r="K136" s="23"/>
      <c r="M136"/>
      <c r="N136" s="131"/>
      <c r="O136" s="131" t="str">
        <f t="shared" si="29"/>
        <v/>
      </c>
      <c r="P136" s="131"/>
      <c r="Q136" s="131" t="str">
        <f t="shared" si="26"/>
        <v>x</v>
      </c>
      <c r="R136" s="131" t="str" cm="1">
        <f t="array" ref="R136">+IF(N136&lt;&gt;"",SUM(N(N$10:$N136&lt;&gt;"")),"")</f>
        <v/>
      </c>
      <c r="S136" s="131" t="str" cm="1">
        <f t="array" ref="S136">+IF(O136&lt;&gt;"",SUM(N(O$9:$O136&lt;&gt;"")),"")</f>
        <v/>
      </c>
      <c r="T136" s="131" t="str" cm="1">
        <f t="array" ref="T136">+IF(P136&lt;&gt;"",SUM(N($P$9:P136&lt;&gt;0)),"")</f>
        <v/>
      </c>
      <c r="U136" s="131"/>
      <c r="V136" s="111"/>
      <c r="W136" s="132"/>
      <c r="X136" s="21"/>
      <c r="Y136" s="134"/>
      <c r="Z136" s="134"/>
      <c r="AA136" s="134"/>
      <c r="AB136" s="134"/>
      <c r="AC136" s="134"/>
      <c r="AD136" s="134"/>
      <c r="AE136" s="134"/>
      <c r="AF136" s="135"/>
      <c r="AG136" s="134"/>
      <c r="AH136" s="134"/>
      <c r="AI136" s="87"/>
      <c r="AJ136" s="134"/>
      <c r="AK136" s="134"/>
      <c r="AL136" s="60"/>
      <c r="AM136" s="137"/>
      <c r="AN136" s="60"/>
      <c r="AO136" s="134"/>
      <c r="AP136" s="134"/>
      <c r="AQ136" s="60"/>
      <c r="AR136" s="134"/>
      <c r="AS136" s="134"/>
      <c r="AT136" s="26"/>
      <c r="AX136" s="26"/>
      <c r="AY136" s="26"/>
      <c r="BC136" s="26"/>
      <c r="BD136" s="26"/>
      <c r="BE136" s="26"/>
    </row>
    <row r="137" spans="1:57" outlineLevel="1" x14ac:dyDescent="0.25">
      <c r="A137" s="34">
        <f>MAX($A$10:A136)+1</f>
        <v>128</v>
      </c>
      <c r="B137" s="22" t="s">
        <v>1932</v>
      </c>
      <c r="C137" s="22" t="s">
        <v>2014</v>
      </c>
      <c r="D137" s="22" t="s">
        <v>2013</v>
      </c>
      <c r="E137" s="63">
        <v>378</v>
      </c>
      <c r="F137" s="23">
        <v>206332.31882699998</v>
      </c>
      <c r="G137" s="23">
        <f t="shared" si="27"/>
        <v>206332.31882699998</v>
      </c>
      <c r="H137" s="64">
        <v>45596</v>
      </c>
      <c r="I137" s="24"/>
      <c r="J137" s="23"/>
      <c r="K137" s="23"/>
      <c r="M137"/>
      <c r="N137" s="131"/>
      <c r="O137" s="131" t="str">
        <f t="shared" si="29"/>
        <v/>
      </c>
      <c r="P137" s="131"/>
      <c r="Q137" s="131" t="str">
        <f t="shared" si="26"/>
        <v>x</v>
      </c>
      <c r="R137" s="131" t="str" cm="1">
        <f t="array" ref="R137">+IF(N137&lt;&gt;"",SUM(N(N$10:$N137&lt;&gt;"")),"")</f>
        <v/>
      </c>
      <c r="S137" s="131" t="str" cm="1">
        <f t="array" ref="S137">+IF(O137&lt;&gt;"",SUM(N(O$9:$O137&lt;&gt;"")),"")</f>
        <v/>
      </c>
      <c r="T137" s="131" t="str" cm="1">
        <f t="array" ref="T137">+IF(P137&lt;&gt;"",SUM(N($P$9:P137&lt;&gt;0)),"")</f>
        <v/>
      </c>
      <c r="U137" s="131"/>
      <c r="V137" s="111"/>
      <c r="W137" s="132"/>
      <c r="X137" s="21"/>
      <c r="Y137" s="134"/>
      <c r="Z137" s="134"/>
      <c r="AA137" s="134"/>
      <c r="AB137" s="134"/>
      <c r="AC137" s="134"/>
      <c r="AD137" s="134"/>
      <c r="AE137" s="134"/>
      <c r="AF137" s="135"/>
      <c r="AG137" s="134"/>
      <c r="AH137" s="134"/>
      <c r="AI137" s="87"/>
      <c r="AJ137" s="134"/>
      <c r="AK137" s="134"/>
      <c r="AL137" s="60"/>
      <c r="AM137" s="137"/>
      <c r="AN137" s="60"/>
      <c r="AO137" s="134"/>
      <c r="AP137" s="134"/>
      <c r="AQ137" s="60"/>
      <c r="AR137" s="134"/>
      <c r="AS137" s="134"/>
      <c r="AT137" s="26"/>
      <c r="AX137" s="26"/>
      <c r="AY137" s="26"/>
      <c r="BC137" s="26"/>
      <c r="BD137" s="26"/>
      <c r="BE137" s="26"/>
    </row>
    <row r="138" spans="1:57" outlineLevel="1" x14ac:dyDescent="0.25">
      <c r="A138" s="34">
        <f>MAX($A$10:A137)+1</f>
        <v>129</v>
      </c>
      <c r="B138" s="22" t="s">
        <v>1932</v>
      </c>
      <c r="C138" s="22" t="s">
        <v>2012</v>
      </c>
      <c r="D138" s="22" t="s">
        <v>2011</v>
      </c>
      <c r="E138" s="63">
        <v>377</v>
      </c>
      <c r="F138" s="23">
        <v>147143.04999999999</v>
      </c>
      <c r="G138" s="23">
        <f t="shared" si="27"/>
        <v>147143.04999999999</v>
      </c>
      <c r="H138" s="64">
        <v>45565</v>
      </c>
      <c r="I138" s="24"/>
      <c r="J138" s="23">
        <f>+I138</f>
        <v>0</v>
      </c>
      <c r="K138" s="23"/>
      <c r="M138"/>
      <c r="N138" s="131"/>
      <c r="O138" s="131" t="str">
        <f t="shared" si="29"/>
        <v/>
      </c>
      <c r="P138" s="131"/>
      <c r="Q138" s="131" t="str">
        <f t="shared" si="26"/>
        <v>x</v>
      </c>
      <c r="R138" s="131" t="str" cm="1">
        <f t="array" ref="R138">+IF(N138&lt;&gt;"",SUM(N(N$10:$N138&lt;&gt;"")),"")</f>
        <v/>
      </c>
      <c r="S138" s="131" t="str" cm="1">
        <f t="array" ref="S138">+IF(O138&lt;&gt;"",SUM(N(O$9:$O138&lt;&gt;"")),"")</f>
        <v/>
      </c>
      <c r="T138" s="131" t="str" cm="1">
        <f t="array" ref="T138">+IF(P138&lt;&gt;"",SUM(N($P$9:P138&lt;&gt;0)),"")</f>
        <v/>
      </c>
      <c r="U138" s="131"/>
      <c r="V138" s="111"/>
      <c r="W138" s="132"/>
      <c r="X138" s="21"/>
      <c r="Y138" s="134"/>
      <c r="Z138" s="134"/>
      <c r="AA138" s="134"/>
      <c r="AB138" s="134"/>
      <c r="AC138" s="134"/>
      <c r="AD138" s="134"/>
      <c r="AE138" s="134"/>
      <c r="AF138" s="135"/>
      <c r="AG138" s="134"/>
      <c r="AH138" s="134"/>
      <c r="AI138" s="87"/>
      <c r="AJ138" s="134"/>
      <c r="AK138" s="134"/>
      <c r="AL138" s="60"/>
      <c r="AM138" s="137"/>
      <c r="AN138" s="60"/>
      <c r="AO138" s="134"/>
      <c r="AP138" s="134"/>
      <c r="AQ138" s="60"/>
      <c r="AR138" s="134"/>
      <c r="AS138" s="134"/>
      <c r="AT138" s="26"/>
      <c r="AX138" s="26"/>
      <c r="AY138" s="26"/>
      <c r="BC138" s="26"/>
      <c r="BD138" s="26"/>
      <c r="BE138" s="26"/>
    </row>
    <row r="139" spans="1:57" outlineLevel="1" x14ac:dyDescent="0.25">
      <c r="A139" s="34">
        <f>MAX($A$10:A138)+1</f>
        <v>130</v>
      </c>
      <c r="B139" s="22" t="s">
        <v>1932</v>
      </c>
      <c r="C139" s="22" t="s">
        <v>2010</v>
      </c>
      <c r="D139" s="88" t="s">
        <v>2009</v>
      </c>
      <c r="E139" s="63">
        <v>385</v>
      </c>
      <c r="F139" s="23">
        <v>200050.77</v>
      </c>
      <c r="G139" s="23">
        <f t="shared" si="27"/>
        <v>200050.77</v>
      </c>
      <c r="H139" s="64">
        <v>45595</v>
      </c>
      <c r="I139" s="24"/>
      <c r="J139" s="23">
        <f>+I139</f>
        <v>0</v>
      </c>
      <c r="K139" s="23"/>
      <c r="M139"/>
      <c r="N139" s="131" t="s">
        <v>2160</v>
      </c>
      <c r="O139" s="131" t="str">
        <f t="shared" si="29"/>
        <v/>
      </c>
      <c r="P139" s="131"/>
      <c r="Q139" s="131" t="str">
        <f t="shared" si="26"/>
        <v/>
      </c>
      <c r="R139" s="131" cm="1">
        <f t="array" ref="R139">+IF(N139&lt;&gt;"",SUM(N(N$10:$N139&lt;&gt;"")),"")</f>
        <v>12</v>
      </c>
      <c r="S139" s="131" t="str" cm="1">
        <f t="array" ref="S139">+IF(O139&lt;&gt;"",SUM(N(O$9:$O139&lt;&gt;"")),"")</f>
        <v/>
      </c>
      <c r="T139" s="131" t="str" cm="1">
        <f t="array" ref="T139">+IF(P139&lt;&gt;"",SUM(N($P$9:P139&lt;&gt;0)),"")</f>
        <v/>
      </c>
      <c r="U139" s="131"/>
      <c r="V139" s="111"/>
      <c r="W139" s="132"/>
      <c r="X139" s="21"/>
      <c r="Y139" s="134"/>
      <c r="Z139" s="134"/>
      <c r="AA139" s="134"/>
      <c r="AB139" s="134"/>
      <c r="AC139" s="134"/>
      <c r="AD139" s="134"/>
      <c r="AE139" s="134"/>
      <c r="AF139" s="135"/>
      <c r="AG139" s="134"/>
      <c r="AH139" s="134"/>
      <c r="AI139" s="87"/>
      <c r="AJ139" s="134"/>
      <c r="AK139" s="134"/>
      <c r="AL139" s="60"/>
      <c r="AM139" s="137"/>
      <c r="AN139" s="60"/>
      <c r="AO139" s="134"/>
      <c r="AP139" s="134"/>
      <c r="AQ139" s="60"/>
      <c r="AR139" s="134"/>
      <c r="AS139" s="134"/>
      <c r="AT139" s="26"/>
      <c r="AX139" s="26"/>
      <c r="AY139" s="26"/>
      <c r="BC139" s="26"/>
      <c r="BD139" s="26"/>
      <c r="BE139" s="26"/>
    </row>
    <row r="140" spans="1:57" outlineLevel="1" x14ac:dyDescent="0.25">
      <c r="A140" s="34">
        <f>MAX($A$10:A139)+1</f>
        <v>131</v>
      </c>
      <c r="B140" s="22" t="s">
        <v>1932</v>
      </c>
      <c r="C140" s="22" t="s">
        <v>2008</v>
      </c>
      <c r="D140" s="22" t="s">
        <v>2007</v>
      </c>
      <c r="E140" s="63">
        <v>377</v>
      </c>
      <c r="F140" s="23">
        <v>18881.810000000001</v>
      </c>
      <c r="G140" s="23">
        <f t="shared" si="27"/>
        <v>18881.810000000001</v>
      </c>
      <c r="H140" s="64">
        <v>45350</v>
      </c>
      <c r="I140" s="24"/>
      <c r="J140" s="23"/>
      <c r="K140" s="23"/>
      <c r="M140"/>
      <c r="N140" s="131"/>
      <c r="O140" s="131" t="str">
        <f t="shared" si="29"/>
        <v/>
      </c>
      <c r="P140" s="131"/>
      <c r="Q140" s="131" t="str">
        <f t="shared" si="26"/>
        <v>x</v>
      </c>
      <c r="R140" s="131" t="str" cm="1">
        <f t="array" ref="R140">+IF(N140&lt;&gt;"",SUM(N(N$10:$N140&lt;&gt;"")),"")</f>
        <v/>
      </c>
      <c r="S140" s="131" t="str" cm="1">
        <f t="array" ref="S140">+IF(O140&lt;&gt;"",SUM(N(O$9:$O140&lt;&gt;"")),"")</f>
        <v/>
      </c>
      <c r="T140" s="131" t="str" cm="1">
        <f t="array" ref="T140">+IF(P140&lt;&gt;"",SUM(N($P$9:P140&lt;&gt;0)),"")</f>
        <v/>
      </c>
      <c r="U140" s="131"/>
      <c r="V140" s="111"/>
      <c r="W140" s="132"/>
      <c r="X140" s="21"/>
      <c r="Y140" s="134"/>
      <c r="Z140" s="134"/>
      <c r="AA140" s="134"/>
      <c r="AB140" s="134"/>
      <c r="AC140" s="134"/>
      <c r="AD140" s="134"/>
      <c r="AE140" s="134"/>
      <c r="AF140" s="135"/>
      <c r="AG140" s="134"/>
      <c r="AH140" s="134"/>
      <c r="AI140" s="87"/>
      <c r="AJ140" s="134"/>
      <c r="AK140" s="134"/>
      <c r="AL140" s="60"/>
      <c r="AM140" s="137"/>
      <c r="AN140" s="60"/>
      <c r="AO140" s="134"/>
      <c r="AP140" s="134"/>
      <c r="AQ140" s="60"/>
      <c r="AR140" s="134"/>
      <c r="AS140" s="134"/>
      <c r="AT140" s="26"/>
      <c r="AX140" s="26"/>
      <c r="AY140" s="26"/>
      <c r="BC140" s="26"/>
      <c r="BD140" s="26"/>
      <c r="BE140" s="26"/>
    </row>
    <row r="141" spans="1:57" outlineLevel="1" x14ac:dyDescent="0.25">
      <c r="A141" s="34">
        <f>MAX($A$10:A140)+1</f>
        <v>132</v>
      </c>
      <c r="B141" s="22" t="s">
        <v>1932</v>
      </c>
      <c r="C141" s="22" t="s">
        <v>1678</v>
      </c>
      <c r="D141" s="22" t="s">
        <v>1679</v>
      </c>
      <c r="E141" s="63">
        <v>378</v>
      </c>
      <c r="F141" s="23">
        <v>55851.398262000002</v>
      </c>
      <c r="G141" s="23">
        <f t="shared" si="27"/>
        <v>55851.398262000002</v>
      </c>
      <c r="H141" s="64">
        <v>45350</v>
      </c>
      <c r="I141" s="24"/>
      <c r="J141" s="23"/>
      <c r="K141" s="23"/>
      <c r="M141"/>
      <c r="N141" s="131"/>
      <c r="O141" s="131" t="str">
        <f t="shared" si="29"/>
        <v/>
      </c>
      <c r="P141" s="131"/>
      <c r="Q141" s="131" t="str">
        <f t="shared" si="26"/>
        <v>x</v>
      </c>
      <c r="R141" s="131" t="str" cm="1">
        <f t="array" ref="R141">+IF(N141&lt;&gt;"",SUM(N(N$10:$N141&lt;&gt;"")),"")</f>
        <v/>
      </c>
      <c r="S141" s="131" t="str" cm="1">
        <f t="array" ref="S141">+IF(O141&lt;&gt;"",SUM(N(O$9:$O141&lt;&gt;"")),"")</f>
        <v/>
      </c>
      <c r="T141" s="131" t="str" cm="1">
        <f t="array" ref="T141">+IF(P141&lt;&gt;"",SUM(N($P$9:P141&lt;&gt;0)),"")</f>
        <v/>
      </c>
      <c r="U141" s="131"/>
      <c r="V141" s="111"/>
      <c r="W141" s="132"/>
      <c r="X141" s="21"/>
      <c r="Y141" s="134"/>
      <c r="Z141" s="134"/>
      <c r="AA141" s="134"/>
      <c r="AB141" s="134"/>
      <c r="AC141" s="134"/>
      <c r="AD141" s="134"/>
      <c r="AE141" s="134"/>
      <c r="AF141" s="135"/>
      <c r="AG141" s="134"/>
      <c r="AH141" s="134"/>
      <c r="AI141" s="87"/>
      <c r="AJ141" s="134"/>
      <c r="AK141" s="134"/>
      <c r="AL141" s="60"/>
      <c r="AM141" s="137"/>
      <c r="AN141" s="60"/>
      <c r="AO141" s="134"/>
      <c r="AP141" s="134"/>
      <c r="AQ141" s="60"/>
      <c r="AR141" s="134"/>
      <c r="AS141" s="134"/>
      <c r="AT141" s="26"/>
      <c r="AX141" s="26"/>
      <c r="AY141" s="26"/>
      <c r="BC141" s="26"/>
      <c r="BD141" s="26"/>
      <c r="BE141" s="26"/>
    </row>
    <row r="142" spans="1:57" outlineLevel="1" x14ac:dyDescent="0.25">
      <c r="A142" s="34">
        <f>MAX($A$10:A141)+1</f>
        <v>133</v>
      </c>
      <c r="B142" s="22" t="s">
        <v>1932</v>
      </c>
      <c r="C142" s="22" t="s">
        <v>2006</v>
      </c>
      <c r="D142" s="88" t="s">
        <v>2005</v>
      </c>
      <c r="E142" s="63">
        <v>376.2</v>
      </c>
      <c r="F142" s="23">
        <v>1934355.9500000002</v>
      </c>
      <c r="G142" s="23">
        <f t="shared" si="27"/>
        <v>1934355.9500000002</v>
      </c>
      <c r="H142" s="64">
        <v>45595</v>
      </c>
      <c r="I142" s="24"/>
      <c r="J142" s="23">
        <f t="shared" ref="J142:J149" si="30">+I142</f>
        <v>0</v>
      </c>
      <c r="K142" s="23"/>
      <c r="M142"/>
      <c r="N142" s="131" t="s">
        <v>2160</v>
      </c>
      <c r="O142" s="131" t="str">
        <f t="shared" si="29"/>
        <v/>
      </c>
      <c r="P142" s="131"/>
      <c r="Q142" s="131" t="str">
        <f t="shared" si="26"/>
        <v/>
      </c>
      <c r="R142" s="131" cm="1">
        <f t="array" ref="R142">+IF(N142&lt;&gt;"",SUM(N(N$10:$N142&lt;&gt;"")),"")</f>
        <v>13</v>
      </c>
      <c r="S142" s="131" t="str" cm="1">
        <f t="array" ref="S142">+IF(O142&lt;&gt;"",SUM(N(O$9:$O142&lt;&gt;"")),"")</f>
        <v/>
      </c>
      <c r="T142" s="131" t="str" cm="1">
        <f t="array" ref="T142">+IF(P142&lt;&gt;"",SUM(N($P$9:P142&lt;&gt;0)),"")</f>
        <v/>
      </c>
      <c r="U142" s="131"/>
      <c r="V142" s="111"/>
      <c r="W142" s="132"/>
      <c r="X142" s="21"/>
      <c r="Y142" s="134"/>
      <c r="Z142" s="134"/>
      <c r="AA142" s="134"/>
      <c r="AB142" s="134"/>
      <c r="AC142" s="134"/>
      <c r="AD142" s="134"/>
      <c r="AE142" s="134"/>
      <c r="AF142" s="135"/>
      <c r="AG142" s="134"/>
      <c r="AH142" s="134"/>
      <c r="AI142" s="87"/>
      <c r="AJ142" s="134"/>
      <c r="AK142" s="134"/>
      <c r="AL142" s="60"/>
      <c r="AM142" s="137"/>
      <c r="AN142" s="60"/>
      <c r="AO142" s="134"/>
      <c r="AP142" s="134"/>
      <c r="AQ142" s="60"/>
      <c r="AR142" s="134"/>
      <c r="AS142" s="134"/>
      <c r="AT142" s="26"/>
      <c r="AX142" s="26"/>
      <c r="AY142" s="26"/>
      <c r="BC142" s="26"/>
      <c r="BD142" s="26"/>
      <c r="BE142" s="26"/>
    </row>
    <row r="143" spans="1:57" outlineLevel="1" x14ac:dyDescent="0.25">
      <c r="A143" s="34">
        <f>MAX($A$10:A142)+1</f>
        <v>134</v>
      </c>
      <c r="B143" s="22" t="s">
        <v>1932</v>
      </c>
      <c r="C143" s="27" t="s">
        <v>2004</v>
      </c>
      <c r="D143" s="88" t="s">
        <v>2003</v>
      </c>
      <c r="E143" s="63">
        <v>378</v>
      </c>
      <c r="F143" s="23">
        <v>0</v>
      </c>
      <c r="G143" s="23">
        <f t="shared" si="27"/>
        <v>0</v>
      </c>
      <c r="H143" s="60"/>
      <c r="I143" s="20">
        <v>886934.01</v>
      </c>
      <c r="J143" s="23">
        <f t="shared" si="30"/>
        <v>886934.01</v>
      </c>
      <c r="K143" s="64">
        <v>45667</v>
      </c>
      <c r="M143"/>
      <c r="N143" s="131" t="s">
        <v>2160</v>
      </c>
      <c r="O143" s="131" t="str">
        <f t="shared" si="29"/>
        <v/>
      </c>
      <c r="P143" s="131"/>
      <c r="Q143" s="131" t="str">
        <f t="shared" si="26"/>
        <v/>
      </c>
      <c r="R143" s="131" cm="1">
        <f t="array" ref="R143">+IF(N143&lt;&gt;"",SUM(N(N$10:$N143&lt;&gt;"")),"")</f>
        <v>14</v>
      </c>
      <c r="S143" s="131" t="str" cm="1">
        <f t="array" ref="S143">+IF(O143&lt;&gt;"",SUM(N(O$9:$O143&lt;&gt;"")),"")</f>
        <v/>
      </c>
      <c r="T143" s="131" t="str" cm="1">
        <f t="array" ref="T143">+IF(P143&lt;&gt;"",SUM(N($P$9:P143&lt;&gt;0)),"")</f>
        <v/>
      </c>
      <c r="U143" s="131"/>
      <c r="V143" s="111"/>
      <c r="W143" s="132"/>
      <c r="X143" s="21"/>
      <c r="Y143" s="134"/>
      <c r="Z143" s="134"/>
      <c r="AA143" s="134"/>
      <c r="AB143" s="134"/>
      <c r="AC143" s="134"/>
      <c r="AD143" s="134"/>
      <c r="AE143" s="134"/>
      <c r="AF143" s="135"/>
      <c r="AG143" s="134"/>
      <c r="AH143" s="134"/>
      <c r="AI143" s="87"/>
      <c r="AJ143" s="134"/>
      <c r="AK143" s="134"/>
      <c r="AL143" s="60"/>
      <c r="AM143" s="137"/>
      <c r="AN143" s="60"/>
      <c r="AO143" s="134"/>
      <c r="AP143" s="134"/>
      <c r="AQ143" s="60"/>
      <c r="AR143" s="134"/>
      <c r="AS143" s="134"/>
      <c r="AT143" s="26"/>
      <c r="AX143" s="26"/>
      <c r="AY143" s="26"/>
      <c r="BC143" s="26"/>
      <c r="BD143" s="26"/>
      <c r="BE143" s="26"/>
    </row>
    <row r="144" spans="1:57" outlineLevel="1" x14ac:dyDescent="0.25">
      <c r="A144" s="34">
        <f>MAX($A$10:A143)+1</f>
        <v>135</v>
      </c>
      <c r="B144" s="22" t="s">
        <v>1932</v>
      </c>
      <c r="C144" s="22" t="s">
        <v>2002</v>
      </c>
      <c r="D144" s="88" t="s">
        <v>2001</v>
      </c>
      <c r="E144" s="63">
        <v>378</v>
      </c>
      <c r="F144" s="23">
        <v>789230.02</v>
      </c>
      <c r="G144" s="23">
        <f t="shared" si="27"/>
        <v>789230.02</v>
      </c>
      <c r="H144" s="64">
        <v>45641</v>
      </c>
      <c r="I144" s="24"/>
      <c r="J144" s="23">
        <f t="shared" si="30"/>
        <v>0</v>
      </c>
      <c r="K144" s="23"/>
      <c r="M144"/>
      <c r="N144" s="131" t="s">
        <v>2160</v>
      </c>
      <c r="O144" s="131" t="str">
        <f t="shared" si="29"/>
        <v/>
      </c>
      <c r="P144" s="131"/>
      <c r="Q144" s="131" t="str">
        <f t="shared" si="26"/>
        <v/>
      </c>
      <c r="R144" s="131" cm="1">
        <f t="array" ref="R144">+IF(N144&lt;&gt;"",SUM(N(N$10:$N144&lt;&gt;"")),"")</f>
        <v>15</v>
      </c>
      <c r="S144" s="131" t="str" cm="1">
        <f t="array" ref="S144">+IF(O144&lt;&gt;"",SUM(N(O$9:$O144&lt;&gt;"")),"")</f>
        <v/>
      </c>
      <c r="T144" s="131" t="str" cm="1">
        <f t="array" ref="T144">+IF(P144&lt;&gt;"",SUM(N($P$9:P144&lt;&gt;0)),"")</f>
        <v/>
      </c>
      <c r="U144" s="131"/>
      <c r="V144" s="111"/>
      <c r="W144" s="132"/>
      <c r="X144" s="21"/>
      <c r="Y144" s="134"/>
      <c r="Z144" s="134"/>
      <c r="AA144" s="134"/>
      <c r="AB144" s="134"/>
      <c r="AC144" s="134"/>
      <c r="AD144" s="134"/>
      <c r="AE144" s="134"/>
      <c r="AF144" s="135"/>
      <c r="AG144" s="134"/>
      <c r="AH144" s="134"/>
      <c r="AI144" s="87"/>
      <c r="AJ144" s="134"/>
      <c r="AK144" s="134"/>
      <c r="AL144" s="60"/>
      <c r="AM144" s="137"/>
      <c r="AN144" s="60"/>
      <c r="AO144" s="134"/>
      <c r="AP144" s="134"/>
      <c r="AQ144" s="60"/>
      <c r="AR144" s="134"/>
      <c r="AS144" s="134"/>
      <c r="AT144" s="26"/>
      <c r="AX144" s="26"/>
      <c r="AY144" s="26"/>
      <c r="BC144" s="26"/>
      <c r="BD144" s="26"/>
      <c r="BE144" s="26"/>
    </row>
    <row r="145" spans="1:57" outlineLevel="1" x14ac:dyDescent="0.25">
      <c r="A145" s="34">
        <f>MAX($A$10:A144)+1</f>
        <v>136</v>
      </c>
      <c r="B145" s="22" t="s">
        <v>1932</v>
      </c>
      <c r="C145" s="22" t="s">
        <v>2000</v>
      </c>
      <c r="D145" s="22" t="s">
        <v>1999</v>
      </c>
      <c r="E145" s="63">
        <v>376.2</v>
      </c>
      <c r="F145" s="23">
        <v>306877.8</v>
      </c>
      <c r="G145" s="23">
        <f t="shared" si="27"/>
        <v>306877.8</v>
      </c>
      <c r="H145" s="64">
        <v>45444</v>
      </c>
      <c r="I145" s="24"/>
      <c r="J145" s="23">
        <f t="shared" si="30"/>
        <v>0</v>
      </c>
      <c r="K145" s="23"/>
      <c r="M145"/>
      <c r="N145" s="131"/>
      <c r="O145" s="131" t="str">
        <f t="shared" si="29"/>
        <v/>
      </c>
      <c r="P145" s="131"/>
      <c r="Q145" s="131" t="str">
        <f t="shared" si="26"/>
        <v>x</v>
      </c>
      <c r="R145" s="131" t="str" cm="1">
        <f t="array" ref="R145">+IF(N145&lt;&gt;"",SUM(N(N$10:$N145&lt;&gt;"")),"")</f>
        <v/>
      </c>
      <c r="S145" s="131" t="str" cm="1">
        <f t="array" ref="S145">+IF(O145&lt;&gt;"",SUM(N(O$9:$O145&lt;&gt;"")),"")</f>
        <v/>
      </c>
      <c r="T145" s="131" t="str" cm="1">
        <f t="array" ref="T145">+IF(P145&lt;&gt;"",SUM(N($P$9:P145&lt;&gt;0)),"")</f>
        <v/>
      </c>
      <c r="U145" s="131"/>
      <c r="V145" s="111"/>
      <c r="W145" s="132"/>
      <c r="X145" s="21"/>
      <c r="Y145" s="134"/>
      <c r="Z145" s="134"/>
      <c r="AA145" s="134"/>
      <c r="AB145" s="134"/>
      <c r="AC145" s="134"/>
      <c r="AD145" s="134"/>
      <c r="AE145" s="134"/>
      <c r="AF145" s="135"/>
      <c r="AG145" s="134"/>
      <c r="AH145" s="134"/>
      <c r="AI145" s="87"/>
      <c r="AJ145" s="134"/>
      <c r="AK145" s="134"/>
      <c r="AL145" s="60"/>
      <c r="AM145" s="137"/>
      <c r="AN145" s="60"/>
      <c r="AO145" s="134"/>
      <c r="AP145" s="134"/>
      <c r="AQ145" s="60"/>
      <c r="AR145" s="134"/>
      <c r="AS145" s="134"/>
      <c r="AT145" s="26"/>
      <c r="AX145" s="26"/>
      <c r="AY145" s="26"/>
      <c r="BC145" s="26"/>
      <c r="BD145" s="26"/>
      <c r="BE145" s="26"/>
    </row>
    <row r="146" spans="1:57" outlineLevel="1" x14ac:dyDescent="0.25">
      <c r="A146" s="34">
        <f>MAX($A$10:A145)+1</f>
        <v>137</v>
      </c>
      <c r="B146" s="22" t="s">
        <v>1932</v>
      </c>
      <c r="C146" s="27" t="s">
        <v>1998</v>
      </c>
      <c r="D146" s="27" t="s">
        <v>1997</v>
      </c>
      <c r="E146" s="63">
        <v>376.3</v>
      </c>
      <c r="F146" s="23"/>
      <c r="G146" s="23">
        <f t="shared" si="27"/>
        <v>0</v>
      </c>
      <c r="I146" s="20">
        <v>175206.26</v>
      </c>
      <c r="J146" s="23">
        <f t="shared" si="30"/>
        <v>175206.26</v>
      </c>
      <c r="K146" s="64">
        <v>45853</v>
      </c>
      <c r="M146"/>
      <c r="N146" s="131"/>
      <c r="O146" s="131" t="str">
        <f t="shared" si="29"/>
        <v/>
      </c>
      <c r="P146" s="131"/>
      <c r="Q146" s="131" t="str">
        <f t="shared" si="26"/>
        <v>x</v>
      </c>
      <c r="R146" s="131" t="str" cm="1">
        <f t="array" ref="R146">+IF(N146&lt;&gt;"",SUM(N(N$10:$N146&lt;&gt;"")),"")</f>
        <v/>
      </c>
      <c r="S146" s="131" t="str" cm="1">
        <f t="array" ref="S146">+IF(O146&lt;&gt;"",SUM(N(O$9:$O146&lt;&gt;"")),"")</f>
        <v/>
      </c>
      <c r="T146" s="131" t="str" cm="1">
        <f t="array" ref="T146">+IF(P146&lt;&gt;"",SUM(N($P$9:P146&lt;&gt;0)),"")</f>
        <v/>
      </c>
      <c r="U146" s="131"/>
      <c r="V146" s="111"/>
      <c r="W146" s="132"/>
      <c r="X146" s="21"/>
      <c r="Y146" s="134"/>
      <c r="Z146" s="134"/>
      <c r="AA146" s="134"/>
      <c r="AB146" s="134"/>
      <c r="AC146" s="134"/>
      <c r="AD146" s="134"/>
      <c r="AE146" s="134"/>
      <c r="AF146" s="135"/>
      <c r="AG146" s="134"/>
      <c r="AH146" s="134"/>
      <c r="AI146" s="87"/>
      <c r="AJ146" s="134"/>
      <c r="AK146" s="134"/>
      <c r="AL146" s="60"/>
      <c r="AM146" s="137"/>
      <c r="AN146" s="60"/>
      <c r="AO146" s="134"/>
      <c r="AP146" s="134"/>
      <c r="AQ146" s="60"/>
      <c r="AR146" s="134"/>
      <c r="AS146" s="134"/>
      <c r="AT146" s="26"/>
      <c r="AX146" s="26"/>
      <c r="AY146" s="26"/>
      <c r="BC146" s="26"/>
      <c r="BD146" s="26"/>
      <c r="BE146" s="26"/>
    </row>
    <row r="147" spans="1:57" outlineLevel="1" x14ac:dyDescent="0.25">
      <c r="A147" s="34">
        <f>MAX($A$10:A146)+1</f>
        <v>138</v>
      </c>
      <c r="B147" s="22" t="s">
        <v>1932</v>
      </c>
      <c r="C147" s="22" t="s">
        <v>1996</v>
      </c>
      <c r="D147" s="22" t="s">
        <v>1995</v>
      </c>
      <c r="E147" s="63">
        <v>378</v>
      </c>
      <c r="F147" s="23">
        <v>292793.3</v>
      </c>
      <c r="G147" s="23">
        <f t="shared" si="27"/>
        <v>292793.3</v>
      </c>
      <c r="H147" s="64">
        <v>45458</v>
      </c>
      <c r="I147" s="24"/>
      <c r="J147" s="23">
        <f t="shared" si="30"/>
        <v>0</v>
      </c>
      <c r="K147" s="23"/>
      <c r="M147"/>
      <c r="N147" s="131"/>
      <c r="O147" s="131" t="str">
        <f t="shared" si="29"/>
        <v/>
      </c>
      <c r="P147" s="131"/>
      <c r="Q147" s="131" t="str">
        <f t="shared" si="26"/>
        <v>x</v>
      </c>
      <c r="R147" s="131" t="str" cm="1">
        <f t="array" ref="R147">+IF(N147&lt;&gt;"",SUM(N(N$10:$N147&lt;&gt;"")),"")</f>
        <v/>
      </c>
      <c r="S147" s="131" t="str" cm="1">
        <f t="array" ref="S147">+IF(O147&lt;&gt;"",SUM(N(O$9:$O147&lt;&gt;"")),"")</f>
        <v/>
      </c>
      <c r="T147" s="131" t="str" cm="1">
        <f t="array" ref="T147">+IF(P147&lt;&gt;"",SUM(N($P$9:P147&lt;&gt;0)),"")</f>
        <v/>
      </c>
      <c r="U147" s="131"/>
      <c r="V147" s="111"/>
      <c r="W147" s="132"/>
      <c r="X147" s="21"/>
      <c r="Y147" s="134"/>
      <c r="Z147" s="134"/>
      <c r="AA147" s="134"/>
      <c r="AB147" s="134"/>
      <c r="AC147" s="134"/>
      <c r="AD147" s="134"/>
      <c r="AE147" s="134"/>
      <c r="AF147" s="135"/>
      <c r="AG147" s="134"/>
      <c r="AH147" s="134"/>
      <c r="AI147" s="87"/>
      <c r="AJ147" s="134"/>
      <c r="AK147" s="134"/>
      <c r="AL147" s="60"/>
      <c r="AM147" s="137"/>
      <c r="AN147" s="60"/>
      <c r="AO147" s="134"/>
      <c r="AP147" s="134"/>
      <c r="AQ147" s="60"/>
      <c r="AR147" s="134"/>
      <c r="AS147" s="134"/>
      <c r="AT147" s="26"/>
      <c r="AX147" s="26"/>
      <c r="AY147" s="26"/>
      <c r="BC147" s="26"/>
      <c r="BD147" s="26"/>
      <c r="BE147" s="26"/>
    </row>
    <row r="148" spans="1:57" outlineLevel="1" x14ac:dyDescent="0.25">
      <c r="A148" s="34">
        <f>MAX($A$10:A147)+1</f>
        <v>139</v>
      </c>
      <c r="B148" s="22" t="s">
        <v>1932</v>
      </c>
      <c r="C148" s="22" t="s">
        <v>1994</v>
      </c>
      <c r="D148" s="22" t="s">
        <v>1993</v>
      </c>
      <c r="E148" s="63">
        <v>367.1</v>
      </c>
      <c r="F148" s="23">
        <v>2632121.5699999998</v>
      </c>
      <c r="G148" s="23">
        <f t="shared" si="27"/>
        <v>2632121.5699999998</v>
      </c>
      <c r="H148" s="64">
        <v>45626</v>
      </c>
      <c r="I148" s="24"/>
      <c r="J148" s="23">
        <f t="shared" si="30"/>
        <v>0</v>
      </c>
      <c r="K148" s="23"/>
      <c r="M148"/>
      <c r="N148" s="131"/>
      <c r="O148" s="131" t="str">
        <f t="shared" si="29"/>
        <v>x</v>
      </c>
      <c r="P148" s="131"/>
      <c r="Q148" s="131" t="str">
        <f t="shared" si="26"/>
        <v/>
      </c>
      <c r="R148" s="131" t="str" cm="1">
        <f t="array" ref="R148">+IF(N148&lt;&gt;"",SUM(N(N$10:$N148&lt;&gt;"")),"")</f>
        <v/>
      </c>
      <c r="S148" s="131" cm="1">
        <f t="array" ref="S148">+IF(O148&lt;&gt;"",SUM(N(O$9:$O148&lt;&gt;"")),"")</f>
        <v>23</v>
      </c>
      <c r="T148" s="131" t="str" cm="1">
        <f t="array" ref="T148">+IF(P148&lt;&gt;"",SUM(N($P$9:P148&lt;&gt;0)),"")</f>
        <v/>
      </c>
      <c r="U148" s="131"/>
      <c r="V148" s="111"/>
      <c r="W148" s="132"/>
      <c r="X148" s="21"/>
      <c r="Y148" s="134"/>
      <c r="Z148" s="134"/>
      <c r="AA148" s="134"/>
      <c r="AB148" s="134"/>
      <c r="AC148" s="134"/>
      <c r="AD148" s="134"/>
      <c r="AE148" s="134"/>
      <c r="AF148" s="135"/>
      <c r="AG148" s="134"/>
      <c r="AH148" s="134"/>
      <c r="AI148" s="87"/>
      <c r="AJ148" s="134"/>
      <c r="AK148" s="134"/>
      <c r="AL148" s="60"/>
      <c r="AM148" s="137"/>
      <c r="AN148" s="60"/>
      <c r="AO148" s="134"/>
      <c r="AP148" s="134"/>
      <c r="AQ148" s="60"/>
      <c r="AR148" s="134"/>
      <c r="AS148" s="134"/>
      <c r="AT148" s="26"/>
      <c r="AX148" s="26"/>
      <c r="AY148" s="26"/>
      <c r="BC148" s="26"/>
      <c r="BD148" s="26"/>
      <c r="BE148" s="26"/>
    </row>
    <row r="149" spans="1:57" outlineLevel="1" x14ac:dyDescent="0.25">
      <c r="A149" s="34">
        <f>MAX($A$10:A148)+1</f>
        <v>140</v>
      </c>
      <c r="B149" s="22" t="s">
        <v>1932</v>
      </c>
      <c r="C149" s="27" t="s">
        <v>1992</v>
      </c>
      <c r="D149" s="27" t="s">
        <v>1991</v>
      </c>
      <c r="E149" s="63">
        <v>378</v>
      </c>
      <c r="F149" s="23"/>
      <c r="G149" s="23"/>
      <c r="I149" s="20">
        <v>187404.35</v>
      </c>
      <c r="J149" s="23">
        <f t="shared" si="30"/>
        <v>187404.35</v>
      </c>
      <c r="K149" s="64">
        <v>45976</v>
      </c>
      <c r="M149"/>
      <c r="N149" s="131"/>
      <c r="O149" s="131" t="str">
        <f t="shared" si="29"/>
        <v/>
      </c>
      <c r="P149" s="131"/>
      <c r="Q149" s="131" t="str">
        <f t="shared" si="26"/>
        <v>x</v>
      </c>
      <c r="R149" s="131" t="str" cm="1">
        <f t="array" ref="R149">+IF(N149&lt;&gt;"",SUM(N(N$10:$N149&lt;&gt;"")),"")</f>
        <v/>
      </c>
      <c r="S149" s="131" t="str" cm="1">
        <f t="array" ref="S149">+IF(O149&lt;&gt;"",SUM(N(O$9:$O149&lt;&gt;"")),"")</f>
        <v/>
      </c>
      <c r="T149" s="131" t="str" cm="1">
        <f t="array" ref="T149">+IF(P149&lt;&gt;"",SUM(N($P$9:P149&lt;&gt;0)),"")</f>
        <v/>
      </c>
      <c r="U149" s="131"/>
      <c r="V149" s="111"/>
      <c r="W149" s="132"/>
      <c r="X149" s="21"/>
      <c r="Y149" s="134"/>
      <c r="Z149" s="134"/>
      <c r="AA149" s="134"/>
      <c r="AB149" s="134"/>
      <c r="AC149" s="134"/>
      <c r="AD149" s="134"/>
      <c r="AE149" s="134"/>
      <c r="AF149" s="135"/>
      <c r="AG149" s="134"/>
      <c r="AH149" s="134"/>
      <c r="AI149" s="87"/>
      <c r="AJ149" s="134"/>
      <c r="AK149" s="134"/>
      <c r="AL149" s="60"/>
      <c r="AM149" s="137"/>
      <c r="AN149" s="60"/>
      <c r="AO149" s="134"/>
      <c r="AP149" s="134"/>
      <c r="AQ149" s="60"/>
      <c r="AR149" s="134"/>
      <c r="AS149" s="134"/>
      <c r="AT149" s="26"/>
      <c r="AX149" s="26"/>
      <c r="AY149" s="26"/>
      <c r="BC149" s="26"/>
      <c r="BD149" s="26"/>
      <c r="BE149" s="26"/>
    </row>
    <row r="150" spans="1:57" outlineLevel="1" x14ac:dyDescent="0.25">
      <c r="A150" s="34">
        <f>MAX($A$10:A149)+1</f>
        <v>141</v>
      </c>
      <c r="B150" s="22" t="s">
        <v>1932</v>
      </c>
      <c r="C150" s="27" t="s">
        <v>1718</v>
      </c>
      <c r="D150" s="27" t="s">
        <v>1719</v>
      </c>
      <c r="E150" s="63">
        <v>376.1</v>
      </c>
      <c r="F150" s="23">
        <v>72206.34</v>
      </c>
      <c r="G150" s="23">
        <f t="shared" ref="G150:G182" si="31">+F150</f>
        <v>72206.34</v>
      </c>
      <c r="H150" s="60">
        <v>45321</v>
      </c>
      <c r="J150" s="23"/>
      <c r="K150" s="64"/>
      <c r="M150"/>
      <c r="N150" s="131"/>
      <c r="O150" s="131" t="str">
        <f t="shared" si="29"/>
        <v/>
      </c>
      <c r="P150" s="131"/>
      <c r="Q150" s="131" t="str">
        <f t="shared" si="26"/>
        <v>x</v>
      </c>
      <c r="R150" s="131" t="str" cm="1">
        <f t="array" ref="R150">+IF(N150&lt;&gt;"",SUM(N(N$10:$N150&lt;&gt;"")),"")</f>
        <v/>
      </c>
      <c r="S150" s="131" t="str" cm="1">
        <f t="array" ref="S150">+IF(O150&lt;&gt;"",SUM(N(O$9:$O150&lt;&gt;"")),"")</f>
        <v/>
      </c>
      <c r="T150" s="131" t="str" cm="1">
        <f t="array" ref="T150">+IF(P150&lt;&gt;"",SUM(N($P$9:P150&lt;&gt;0)),"")</f>
        <v/>
      </c>
      <c r="U150" s="131"/>
      <c r="V150" s="111"/>
      <c r="W150" s="132"/>
      <c r="X150" s="21"/>
      <c r="Y150" s="134"/>
      <c r="Z150" s="134"/>
      <c r="AA150" s="134"/>
      <c r="AB150" s="134"/>
      <c r="AC150" s="134"/>
      <c r="AD150" s="134"/>
      <c r="AE150" s="134"/>
      <c r="AF150" s="135"/>
      <c r="AG150" s="134"/>
      <c r="AH150" s="134"/>
      <c r="AI150" s="87"/>
      <c r="AJ150" s="134"/>
      <c r="AK150" s="134"/>
      <c r="AL150" s="60"/>
      <c r="AM150" s="137"/>
      <c r="AN150" s="60"/>
      <c r="AO150" s="134"/>
      <c r="AP150" s="134"/>
      <c r="AQ150" s="60"/>
      <c r="AR150" s="134"/>
      <c r="AS150" s="134"/>
      <c r="AT150" s="26"/>
      <c r="AX150" s="26"/>
      <c r="AY150" s="26"/>
      <c r="BC150" s="26"/>
      <c r="BD150" s="26"/>
      <c r="BE150" s="26"/>
    </row>
    <row r="151" spans="1:57" outlineLevel="1" x14ac:dyDescent="0.25">
      <c r="A151" s="34">
        <f>MAX($A$10:A150)+1</f>
        <v>142</v>
      </c>
      <c r="B151" s="22" t="s">
        <v>1932</v>
      </c>
      <c r="C151" s="22" t="s">
        <v>1990</v>
      </c>
      <c r="D151" s="22" t="s">
        <v>1989</v>
      </c>
      <c r="E151" s="63">
        <v>376.3</v>
      </c>
      <c r="F151" s="23">
        <v>193815.11</v>
      </c>
      <c r="G151" s="23">
        <f t="shared" si="31"/>
        <v>193815.11</v>
      </c>
      <c r="H151" s="64">
        <v>45412</v>
      </c>
      <c r="I151" s="24"/>
      <c r="J151" s="23">
        <f t="shared" ref="J151:J156" si="32">+I151</f>
        <v>0</v>
      </c>
      <c r="K151" s="23"/>
      <c r="M151"/>
      <c r="N151" s="131"/>
      <c r="O151" s="131" t="str">
        <f t="shared" si="29"/>
        <v/>
      </c>
      <c r="P151" s="131"/>
      <c r="Q151" s="131" t="str">
        <f t="shared" si="26"/>
        <v>x</v>
      </c>
      <c r="R151" s="131" t="str" cm="1">
        <f t="array" ref="R151">+IF(N151&lt;&gt;"",SUM(N(N$10:$N151&lt;&gt;"")),"")</f>
        <v/>
      </c>
      <c r="S151" s="131" t="str" cm="1">
        <f t="array" ref="S151">+IF(O151&lt;&gt;"",SUM(N(O$9:$O151&lt;&gt;"")),"")</f>
        <v/>
      </c>
      <c r="T151" s="131" t="str" cm="1">
        <f t="array" ref="T151">+IF(P151&lt;&gt;"",SUM(N($P$9:P151&lt;&gt;0)),"")</f>
        <v/>
      </c>
      <c r="U151" s="131"/>
      <c r="V151" s="111"/>
      <c r="W151" s="132"/>
      <c r="X151" s="21"/>
      <c r="Y151" s="134"/>
      <c r="Z151" s="134"/>
      <c r="AA151" s="134"/>
      <c r="AB151" s="134"/>
      <c r="AC151" s="134"/>
      <c r="AD151" s="134"/>
      <c r="AE151" s="134"/>
      <c r="AF151" s="135"/>
      <c r="AG151" s="134"/>
      <c r="AH151" s="134"/>
      <c r="AI151" s="87"/>
      <c r="AJ151" s="134"/>
      <c r="AK151" s="134"/>
      <c r="AL151" s="60"/>
      <c r="AM151" s="137"/>
      <c r="AN151" s="60"/>
      <c r="AO151" s="134"/>
      <c r="AP151" s="134"/>
      <c r="AQ151" s="60"/>
      <c r="AR151" s="134"/>
      <c r="AS151" s="134"/>
      <c r="AT151" s="26"/>
      <c r="AX151" s="26"/>
      <c r="AY151" s="26"/>
      <c r="BC151" s="26"/>
      <c r="BD151" s="26"/>
      <c r="BE151" s="26"/>
    </row>
    <row r="152" spans="1:57" outlineLevel="1" x14ac:dyDescent="0.25">
      <c r="A152" s="34">
        <f>MAX($A$10:A151)+1</f>
        <v>143</v>
      </c>
      <c r="B152" s="22" t="s">
        <v>1932</v>
      </c>
      <c r="C152" s="22" t="s">
        <v>1722</v>
      </c>
      <c r="D152" s="22" t="s">
        <v>1988</v>
      </c>
      <c r="E152" s="63">
        <v>377</v>
      </c>
      <c r="F152" s="23">
        <v>18174</v>
      </c>
      <c r="G152" s="23">
        <f t="shared" si="31"/>
        <v>18174</v>
      </c>
      <c r="H152" s="64">
        <v>45458</v>
      </c>
      <c r="I152" s="24"/>
      <c r="J152" s="23">
        <f t="shared" si="32"/>
        <v>0</v>
      </c>
      <c r="K152" s="23"/>
      <c r="M152"/>
      <c r="N152" s="131"/>
      <c r="O152" s="131" t="str">
        <f t="shared" si="29"/>
        <v/>
      </c>
      <c r="P152" s="131"/>
      <c r="Q152" s="131" t="str">
        <f t="shared" si="26"/>
        <v>x</v>
      </c>
      <c r="R152" s="131" t="str" cm="1">
        <f t="array" ref="R152">+IF(N152&lt;&gt;"",SUM(N(N$10:$N152&lt;&gt;"")),"")</f>
        <v/>
      </c>
      <c r="S152" s="131" t="str" cm="1">
        <f t="array" ref="S152">+IF(O152&lt;&gt;"",SUM(N(O$9:$O152&lt;&gt;"")),"")</f>
        <v/>
      </c>
      <c r="T152" s="131" t="str" cm="1">
        <f t="array" ref="T152">+IF(P152&lt;&gt;"",SUM(N($P$9:P152&lt;&gt;0)),"")</f>
        <v/>
      </c>
      <c r="U152" s="131"/>
      <c r="V152" s="111"/>
      <c r="W152" s="132"/>
      <c r="X152" s="21"/>
      <c r="Y152" s="134"/>
      <c r="Z152" s="134"/>
      <c r="AA152" s="134"/>
      <c r="AB152" s="134"/>
      <c r="AC152" s="134"/>
      <c r="AD152" s="134"/>
      <c r="AE152" s="134"/>
      <c r="AF152" s="135"/>
      <c r="AG152" s="134"/>
      <c r="AH152" s="134"/>
      <c r="AI152" s="87"/>
      <c r="AJ152" s="134"/>
      <c r="AK152" s="134"/>
      <c r="AL152" s="60"/>
      <c r="AM152" s="137"/>
      <c r="AN152" s="60"/>
      <c r="AO152" s="134"/>
      <c r="AP152" s="134"/>
      <c r="AQ152" s="60"/>
      <c r="AR152" s="134"/>
      <c r="AS152" s="134"/>
      <c r="AT152" s="26"/>
      <c r="AX152" s="26"/>
      <c r="AY152" s="26"/>
      <c r="BC152" s="26"/>
      <c r="BD152" s="26"/>
      <c r="BE152" s="26"/>
    </row>
    <row r="153" spans="1:57" outlineLevel="1" x14ac:dyDescent="0.25">
      <c r="A153" s="34">
        <f>MAX($A$10:A152)+1</f>
        <v>144</v>
      </c>
      <c r="B153" s="22" t="s">
        <v>1932</v>
      </c>
      <c r="C153" s="22" t="s">
        <v>1724</v>
      </c>
      <c r="D153" s="22" t="s">
        <v>1725</v>
      </c>
      <c r="E153" s="63">
        <v>377</v>
      </c>
      <c r="F153" s="23">
        <v>21808.799999999999</v>
      </c>
      <c r="G153" s="23">
        <f t="shared" si="31"/>
        <v>21808.799999999999</v>
      </c>
      <c r="H153" s="64">
        <v>45458</v>
      </c>
      <c r="I153" s="24"/>
      <c r="J153" s="23">
        <f t="shared" si="32"/>
        <v>0</v>
      </c>
      <c r="K153" s="23"/>
      <c r="M153"/>
      <c r="N153" s="131"/>
      <c r="O153" s="131" t="str">
        <f t="shared" si="29"/>
        <v/>
      </c>
      <c r="P153" s="131"/>
      <c r="Q153" s="131" t="str">
        <f t="shared" si="26"/>
        <v>x</v>
      </c>
      <c r="R153" s="131" t="str" cm="1">
        <f t="array" ref="R153">+IF(N153&lt;&gt;"",SUM(N(N$10:$N153&lt;&gt;"")),"")</f>
        <v/>
      </c>
      <c r="S153" s="131" t="str" cm="1">
        <f t="array" ref="S153">+IF(O153&lt;&gt;"",SUM(N(O$9:$O153&lt;&gt;"")),"")</f>
        <v/>
      </c>
      <c r="T153" s="131" t="str" cm="1">
        <f t="array" ref="T153">+IF(P153&lt;&gt;"",SUM(N($P$9:P153&lt;&gt;0)),"")</f>
        <v/>
      </c>
      <c r="U153" s="131"/>
      <c r="V153" s="111"/>
      <c r="W153" s="132"/>
      <c r="X153" s="21"/>
      <c r="Y153" s="134"/>
      <c r="Z153" s="134"/>
      <c r="AA153" s="134"/>
      <c r="AB153" s="134"/>
      <c r="AC153" s="134"/>
      <c r="AD153" s="134"/>
      <c r="AE153" s="134"/>
      <c r="AF153" s="135"/>
      <c r="AG153" s="134"/>
      <c r="AH153" s="134"/>
      <c r="AI153" s="87"/>
      <c r="AJ153" s="134"/>
      <c r="AK153" s="134"/>
      <c r="AL153" s="60"/>
      <c r="AM153" s="137"/>
      <c r="AN153" s="60"/>
      <c r="AO153" s="134"/>
      <c r="AP153" s="134"/>
      <c r="AQ153" s="60"/>
      <c r="AR153" s="134"/>
      <c r="AS153" s="134"/>
      <c r="AT153" s="26"/>
      <c r="AX153" s="26"/>
      <c r="AY153" s="26"/>
      <c r="BC153" s="26"/>
      <c r="BD153" s="26"/>
      <c r="BE153" s="26"/>
    </row>
    <row r="154" spans="1:57" outlineLevel="1" x14ac:dyDescent="0.25">
      <c r="A154" s="34">
        <f>MAX($A$10:A153)+1</f>
        <v>145</v>
      </c>
      <c r="B154" s="22" t="s">
        <v>1932</v>
      </c>
      <c r="C154" s="22" t="s">
        <v>1987</v>
      </c>
      <c r="D154" s="22" t="s">
        <v>1986</v>
      </c>
      <c r="E154" s="63">
        <v>376.3</v>
      </c>
      <c r="F154" s="23">
        <v>343625.52</v>
      </c>
      <c r="G154" s="23">
        <f t="shared" si="31"/>
        <v>343625.52</v>
      </c>
      <c r="H154" s="64">
        <v>45458</v>
      </c>
      <c r="I154" s="24"/>
      <c r="J154" s="23">
        <f t="shared" si="32"/>
        <v>0</v>
      </c>
      <c r="K154" s="23"/>
      <c r="M154"/>
      <c r="N154" s="131"/>
      <c r="O154" s="131" t="str">
        <f t="shared" si="29"/>
        <v/>
      </c>
      <c r="P154" s="131"/>
      <c r="Q154" s="131" t="str">
        <f t="shared" si="26"/>
        <v>x</v>
      </c>
      <c r="R154" s="131" t="str" cm="1">
        <f t="array" ref="R154">+IF(N154&lt;&gt;"",SUM(N(N$10:$N154&lt;&gt;"")),"")</f>
        <v/>
      </c>
      <c r="S154" s="131" t="str" cm="1">
        <f t="array" ref="S154">+IF(O154&lt;&gt;"",SUM(N(O$9:$O154&lt;&gt;"")),"")</f>
        <v/>
      </c>
      <c r="T154" s="131" t="str" cm="1">
        <f t="array" ref="T154">+IF(P154&lt;&gt;"",SUM(N($P$9:P154&lt;&gt;0)),"")</f>
        <v/>
      </c>
      <c r="U154" s="131"/>
      <c r="V154" s="111"/>
      <c r="W154" s="132"/>
      <c r="X154" s="21"/>
      <c r="Y154" s="134"/>
      <c r="Z154" s="134"/>
      <c r="AA154" s="134"/>
      <c r="AB154" s="134"/>
      <c r="AC154" s="134"/>
      <c r="AD154" s="134"/>
      <c r="AE154" s="134"/>
      <c r="AF154" s="135"/>
      <c r="AG154" s="134"/>
      <c r="AH154" s="134"/>
      <c r="AI154" s="87"/>
      <c r="AJ154" s="134"/>
      <c r="AK154" s="134"/>
      <c r="AL154" s="60"/>
      <c r="AM154" s="137"/>
      <c r="AN154" s="60"/>
      <c r="AO154" s="134"/>
      <c r="AP154" s="134"/>
      <c r="AQ154" s="60"/>
      <c r="AR154" s="134"/>
      <c r="AS154" s="134"/>
      <c r="AT154" s="26"/>
      <c r="AX154" s="26"/>
      <c r="AY154" s="26"/>
      <c r="BC154" s="26"/>
      <c r="BD154" s="26"/>
      <c r="BE154" s="26"/>
    </row>
    <row r="155" spans="1:57" outlineLevel="1" x14ac:dyDescent="0.25">
      <c r="A155" s="34">
        <f>MAX($A$10:A154)+1</f>
        <v>146</v>
      </c>
      <c r="B155" s="22" t="s">
        <v>1932</v>
      </c>
      <c r="C155" s="22" t="s">
        <v>1985</v>
      </c>
      <c r="D155" s="22" t="s">
        <v>1984</v>
      </c>
      <c r="E155" s="63">
        <v>376.2</v>
      </c>
      <c r="F155" s="23">
        <v>1634772.28</v>
      </c>
      <c r="G155" s="23">
        <f t="shared" si="31"/>
        <v>1634772.28</v>
      </c>
      <c r="H155" s="64">
        <v>45626</v>
      </c>
      <c r="I155" s="24"/>
      <c r="J155" s="23">
        <f t="shared" si="32"/>
        <v>0</v>
      </c>
      <c r="K155" s="23"/>
      <c r="M155"/>
      <c r="N155" s="131"/>
      <c r="O155" s="131" t="str">
        <f t="shared" si="29"/>
        <v>x</v>
      </c>
      <c r="P155" s="131"/>
      <c r="Q155" s="131" t="str">
        <f t="shared" si="26"/>
        <v/>
      </c>
      <c r="R155" s="131" t="str" cm="1">
        <f t="array" ref="R155">+IF(N155&lt;&gt;"",SUM(N(N$10:$N155&lt;&gt;"")),"")</f>
        <v/>
      </c>
      <c r="S155" s="131" cm="1">
        <f t="array" ref="S155">+IF(O155&lt;&gt;"",SUM(N(O$9:$O155&lt;&gt;"")),"")</f>
        <v>24</v>
      </c>
      <c r="T155" s="131" t="str" cm="1">
        <f t="array" ref="T155">+IF(P155&lt;&gt;"",SUM(N($P$9:P155&lt;&gt;0)),"")</f>
        <v/>
      </c>
      <c r="U155" s="131"/>
      <c r="V155" s="111"/>
      <c r="W155" s="132"/>
      <c r="X155" s="21"/>
      <c r="Y155" s="134"/>
      <c r="Z155" s="134"/>
      <c r="AA155" s="134"/>
      <c r="AB155" s="134"/>
      <c r="AC155" s="134"/>
      <c r="AD155" s="134"/>
      <c r="AE155" s="134"/>
      <c r="AF155" s="135"/>
      <c r="AG155" s="134"/>
      <c r="AH155" s="134"/>
      <c r="AI155" s="87"/>
      <c r="AJ155" s="134"/>
      <c r="AK155" s="134"/>
      <c r="AL155" s="60"/>
      <c r="AM155" s="137"/>
      <c r="AN155" s="60"/>
      <c r="AO155" s="134"/>
      <c r="AP155" s="134"/>
      <c r="AQ155" s="60"/>
      <c r="AR155" s="134"/>
      <c r="AS155" s="134"/>
      <c r="AT155" s="26"/>
      <c r="AX155" s="26"/>
      <c r="AY155" s="26"/>
      <c r="BC155" s="26"/>
      <c r="BD155" s="26"/>
      <c r="BE155" s="26"/>
    </row>
    <row r="156" spans="1:57" outlineLevel="1" x14ac:dyDescent="0.25">
      <c r="A156" s="34">
        <f>MAX($A$10:A155)+1</f>
        <v>147</v>
      </c>
      <c r="B156" s="22" t="s">
        <v>1932</v>
      </c>
      <c r="C156" s="22" t="s">
        <v>1983</v>
      </c>
      <c r="D156" s="22" t="s">
        <v>1982</v>
      </c>
      <c r="E156" s="63">
        <v>377</v>
      </c>
      <c r="F156" s="23">
        <v>30290</v>
      </c>
      <c r="G156" s="23">
        <f t="shared" si="31"/>
        <v>30290</v>
      </c>
      <c r="H156" s="64" t="s">
        <v>1981</v>
      </c>
      <c r="I156" s="24"/>
      <c r="J156" s="23">
        <f t="shared" si="32"/>
        <v>0</v>
      </c>
      <c r="K156" s="23"/>
      <c r="M156"/>
      <c r="N156" s="131"/>
      <c r="O156" s="131" t="str">
        <f t="shared" si="29"/>
        <v/>
      </c>
      <c r="P156" s="131"/>
      <c r="Q156" s="131" t="str">
        <f t="shared" si="26"/>
        <v>x</v>
      </c>
      <c r="R156" s="131" t="str" cm="1">
        <f t="array" ref="R156">+IF(N156&lt;&gt;"",SUM(N(N$10:$N156&lt;&gt;"")),"")</f>
        <v/>
      </c>
      <c r="S156" s="131" t="str" cm="1">
        <f t="array" ref="S156">+IF(O156&lt;&gt;"",SUM(N(O$9:$O156&lt;&gt;"")),"")</f>
        <v/>
      </c>
      <c r="T156" s="131" t="str" cm="1">
        <f t="array" ref="T156">+IF(P156&lt;&gt;"",SUM(N($P$9:P156&lt;&gt;0)),"")</f>
        <v/>
      </c>
      <c r="U156" s="131"/>
      <c r="V156" s="111"/>
      <c r="W156" s="132"/>
      <c r="X156" s="21"/>
      <c r="Y156" s="134"/>
      <c r="Z156" s="134"/>
      <c r="AA156" s="134"/>
      <c r="AB156" s="134"/>
      <c r="AC156" s="134"/>
      <c r="AD156" s="134"/>
      <c r="AE156" s="134"/>
      <c r="AF156" s="135"/>
      <c r="AG156" s="134"/>
      <c r="AH156" s="134"/>
      <c r="AI156" s="87"/>
      <c r="AJ156" s="134"/>
      <c r="AK156" s="134"/>
      <c r="AL156" s="60"/>
      <c r="AM156" s="137"/>
      <c r="AN156" s="60"/>
      <c r="AO156" s="134"/>
      <c r="AP156" s="134"/>
      <c r="AQ156" s="60"/>
      <c r="AR156" s="134"/>
      <c r="AS156" s="134"/>
      <c r="AT156" s="26"/>
      <c r="AX156" s="26"/>
      <c r="AY156" s="26"/>
      <c r="BC156" s="26"/>
      <c r="BD156" s="26"/>
      <c r="BE156" s="26"/>
    </row>
    <row r="157" spans="1:57" outlineLevel="1" x14ac:dyDescent="0.25">
      <c r="A157" s="34">
        <f>MAX($A$10:A156)+1</f>
        <v>148</v>
      </c>
      <c r="B157" s="22" t="s">
        <v>1932</v>
      </c>
      <c r="C157" s="22" t="s">
        <v>1980</v>
      </c>
      <c r="D157" s="22" t="s">
        <v>1979</v>
      </c>
      <c r="E157" s="63">
        <v>376.2</v>
      </c>
      <c r="F157" s="23">
        <v>512719.18</v>
      </c>
      <c r="G157" s="23">
        <f t="shared" si="31"/>
        <v>512719.18</v>
      </c>
      <c r="H157" s="64">
        <v>45345</v>
      </c>
      <c r="I157" s="24"/>
      <c r="J157" s="23"/>
      <c r="K157" s="23"/>
      <c r="M157"/>
      <c r="N157" s="131"/>
      <c r="O157" s="131" t="str">
        <f t="shared" si="29"/>
        <v/>
      </c>
      <c r="P157" s="131"/>
      <c r="Q157" s="131" t="str">
        <f t="shared" si="26"/>
        <v>x</v>
      </c>
      <c r="R157" s="131" t="str" cm="1">
        <f t="array" ref="R157">+IF(N157&lt;&gt;"",SUM(N(N$10:$N157&lt;&gt;"")),"")</f>
        <v/>
      </c>
      <c r="S157" s="131" t="str" cm="1">
        <f t="array" ref="S157">+IF(O157&lt;&gt;"",SUM(N(O$9:$O157&lt;&gt;"")),"")</f>
        <v/>
      </c>
      <c r="T157" s="131" t="str" cm="1">
        <f t="array" ref="T157">+IF(P157&lt;&gt;"",SUM(N($P$9:P157&lt;&gt;0)),"")</f>
        <v/>
      </c>
      <c r="U157" s="131"/>
      <c r="V157" s="111"/>
      <c r="W157" s="132"/>
      <c r="X157" s="21"/>
      <c r="Y157" s="134"/>
      <c r="Z157" s="134"/>
      <c r="AA157" s="134"/>
      <c r="AB157" s="134"/>
      <c r="AC157" s="134"/>
      <c r="AD157" s="134"/>
      <c r="AE157" s="134"/>
      <c r="AF157" s="135"/>
      <c r="AG157" s="134"/>
      <c r="AH157" s="134"/>
      <c r="AI157" s="87"/>
      <c r="AJ157" s="134"/>
      <c r="AK157" s="134"/>
      <c r="AL157" s="60"/>
      <c r="AM157" s="137"/>
      <c r="AN157" s="60"/>
      <c r="AO157" s="134"/>
      <c r="AP157" s="134"/>
      <c r="AQ157" s="60"/>
      <c r="AR157" s="134"/>
      <c r="AS157" s="134"/>
      <c r="AT157" s="26"/>
      <c r="AX157" s="26"/>
      <c r="AY157" s="26"/>
      <c r="BC157" s="26"/>
      <c r="BD157" s="26"/>
      <c r="BE157" s="26"/>
    </row>
    <row r="158" spans="1:57" outlineLevel="1" x14ac:dyDescent="0.25">
      <c r="A158" s="34">
        <f>MAX($A$10:A157)+1</f>
        <v>149</v>
      </c>
      <c r="B158" s="22" t="s">
        <v>1932</v>
      </c>
      <c r="C158" s="22" t="s">
        <v>1978</v>
      </c>
      <c r="D158" s="22" t="s">
        <v>1977</v>
      </c>
      <c r="E158" s="63">
        <v>376.2</v>
      </c>
      <c r="F158" s="23">
        <v>76795.741768000007</v>
      </c>
      <c r="G158" s="23">
        <f t="shared" si="31"/>
        <v>76795.741768000007</v>
      </c>
      <c r="H158" s="64">
        <v>45350</v>
      </c>
      <c r="I158" s="24"/>
      <c r="J158" s="23"/>
      <c r="K158" s="23"/>
      <c r="M158"/>
      <c r="N158" s="131"/>
      <c r="O158" s="131" t="str">
        <f t="shared" si="29"/>
        <v/>
      </c>
      <c r="P158" s="131"/>
      <c r="Q158" s="131" t="str">
        <f t="shared" si="26"/>
        <v>x</v>
      </c>
      <c r="R158" s="131" t="str" cm="1">
        <f t="array" ref="R158">+IF(N158&lt;&gt;"",SUM(N(N$10:$N158&lt;&gt;"")),"")</f>
        <v/>
      </c>
      <c r="S158" s="131" t="str" cm="1">
        <f t="array" ref="S158">+IF(O158&lt;&gt;"",SUM(N(O$9:$O158&lt;&gt;"")),"")</f>
        <v/>
      </c>
      <c r="T158" s="131" t="str" cm="1">
        <f t="array" ref="T158">+IF(P158&lt;&gt;"",SUM(N($P$9:P158&lt;&gt;0)),"")</f>
        <v/>
      </c>
      <c r="U158" s="131"/>
      <c r="V158" s="111"/>
      <c r="W158" s="132"/>
      <c r="X158" s="21"/>
      <c r="Y158" s="134"/>
      <c r="Z158" s="134"/>
      <c r="AA158" s="134"/>
      <c r="AB158" s="134"/>
      <c r="AC158" s="134"/>
      <c r="AD158" s="134"/>
      <c r="AE158" s="134"/>
      <c r="AF158" s="135"/>
      <c r="AG158" s="134"/>
      <c r="AH158" s="134"/>
      <c r="AI158" s="87"/>
      <c r="AJ158" s="134"/>
      <c r="AK158" s="134"/>
      <c r="AL158" s="60"/>
      <c r="AM158" s="137"/>
      <c r="AN158" s="60"/>
      <c r="AO158" s="134"/>
      <c r="AP158" s="134"/>
      <c r="AQ158" s="60"/>
      <c r="AR158" s="134"/>
      <c r="AS158" s="134"/>
      <c r="AT158" s="26"/>
      <c r="AX158" s="26"/>
      <c r="AY158" s="26"/>
      <c r="BC158" s="26"/>
      <c r="BD158" s="26"/>
      <c r="BE158" s="26"/>
    </row>
    <row r="159" spans="1:57" outlineLevel="1" x14ac:dyDescent="0.25">
      <c r="A159" s="34">
        <f>MAX($A$10:A158)+1</f>
        <v>150</v>
      </c>
      <c r="B159" s="22" t="s">
        <v>1932</v>
      </c>
      <c r="C159" s="22" t="s">
        <v>1976</v>
      </c>
      <c r="D159" s="22" t="s">
        <v>1975</v>
      </c>
      <c r="E159" s="63">
        <v>379</v>
      </c>
      <c r="F159" s="23">
        <v>4024.9238160000004</v>
      </c>
      <c r="G159" s="23">
        <f t="shared" si="31"/>
        <v>4024.9238160000004</v>
      </c>
      <c r="H159" s="64">
        <v>45349</v>
      </c>
      <c r="I159" s="24"/>
      <c r="J159" s="23"/>
      <c r="K159" s="23"/>
      <c r="M159"/>
      <c r="N159" s="131"/>
      <c r="O159" s="131" t="str">
        <f t="shared" si="29"/>
        <v/>
      </c>
      <c r="P159" s="131"/>
      <c r="Q159" s="131" t="str">
        <f t="shared" si="26"/>
        <v>x</v>
      </c>
      <c r="R159" s="131" t="str" cm="1">
        <f t="array" ref="R159">+IF(N159&lt;&gt;"",SUM(N(N$10:$N159&lt;&gt;"")),"")</f>
        <v/>
      </c>
      <c r="S159" s="131" t="str" cm="1">
        <f t="array" ref="S159">+IF(O159&lt;&gt;"",SUM(N(O$9:$O159&lt;&gt;"")),"")</f>
        <v/>
      </c>
      <c r="T159" s="131" t="str" cm="1">
        <f t="array" ref="T159">+IF(P159&lt;&gt;"",SUM(N($P$9:P159&lt;&gt;0)),"")</f>
        <v/>
      </c>
      <c r="U159" s="131"/>
      <c r="V159" s="111"/>
      <c r="W159" s="132"/>
      <c r="X159" s="21"/>
      <c r="Y159" s="134"/>
      <c r="Z159" s="134"/>
      <c r="AA159" s="134"/>
      <c r="AB159" s="134"/>
      <c r="AC159" s="134"/>
      <c r="AD159" s="134"/>
      <c r="AE159" s="134"/>
      <c r="AF159" s="135"/>
      <c r="AG159" s="134"/>
      <c r="AH159" s="134"/>
      <c r="AI159" s="87"/>
      <c r="AJ159" s="134"/>
      <c r="AK159" s="134"/>
      <c r="AL159" s="60"/>
      <c r="AM159" s="137"/>
      <c r="AN159" s="60"/>
      <c r="AO159" s="134"/>
      <c r="AP159" s="134"/>
      <c r="AQ159" s="60"/>
      <c r="AR159" s="134"/>
      <c r="AS159" s="134"/>
      <c r="AT159" s="26"/>
      <c r="AX159" s="26"/>
      <c r="AY159" s="26"/>
      <c r="BC159" s="26"/>
      <c r="BD159" s="26"/>
      <c r="BE159" s="26"/>
    </row>
    <row r="160" spans="1:57" outlineLevel="1" x14ac:dyDescent="0.25">
      <c r="A160" s="34">
        <f>MAX($A$10:A159)+1</f>
        <v>151</v>
      </c>
      <c r="B160" s="22" t="s">
        <v>1932</v>
      </c>
      <c r="C160" s="22" t="s">
        <v>1974</v>
      </c>
      <c r="D160" s="22" t="s">
        <v>1973</v>
      </c>
      <c r="E160" s="63">
        <v>378</v>
      </c>
      <c r="F160" s="23">
        <v>53708.996095999995</v>
      </c>
      <c r="G160" s="23">
        <f t="shared" si="31"/>
        <v>53708.996095999995</v>
      </c>
      <c r="H160" s="64">
        <v>45381</v>
      </c>
      <c r="I160" s="24"/>
      <c r="J160" s="23"/>
      <c r="K160" s="23"/>
      <c r="M160"/>
      <c r="N160" s="131"/>
      <c r="O160" s="131" t="str">
        <f t="shared" si="29"/>
        <v/>
      </c>
      <c r="P160" s="131"/>
      <c r="Q160" s="131" t="str">
        <f t="shared" si="26"/>
        <v>x</v>
      </c>
      <c r="R160" s="131" t="str" cm="1">
        <f t="array" ref="R160">+IF(N160&lt;&gt;"",SUM(N(N$10:$N160&lt;&gt;"")),"")</f>
        <v/>
      </c>
      <c r="S160" s="131" t="str" cm="1">
        <f t="array" ref="S160">+IF(O160&lt;&gt;"",SUM(N(O$9:$O160&lt;&gt;"")),"")</f>
        <v/>
      </c>
      <c r="T160" s="131" t="str" cm="1">
        <f t="array" ref="T160">+IF(P160&lt;&gt;"",SUM(N($P$9:P160&lt;&gt;0)),"")</f>
        <v/>
      </c>
      <c r="U160" s="131"/>
      <c r="V160" s="111"/>
      <c r="W160" s="132"/>
      <c r="X160" s="21"/>
      <c r="Y160" s="134"/>
      <c r="Z160" s="134"/>
      <c r="AA160" s="134"/>
      <c r="AB160" s="134"/>
      <c r="AC160" s="134"/>
      <c r="AD160" s="134"/>
      <c r="AE160" s="134"/>
      <c r="AF160" s="135"/>
      <c r="AG160" s="134"/>
      <c r="AH160" s="134"/>
      <c r="AI160" s="87"/>
      <c r="AJ160" s="134"/>
      <c r="AK160" s="134"/>
      <c r="AL160" s="60"/>
      <c r="AM160" s="137"/>
      <c r="AN160" s="60"/>
      <c r="AO160" s="134"/>
      <c r="AP160" s="134"/>
      <c r="AQ160" s="60"/>
      <c r="AR160" s="134"/>
      <c r="AS160" s="134"/>
      <c r="AT160" s="26"/>
      <c r="AX160" s="26"/>
      <c r="AY160" s="26"/>
      <c r="BC160" s="26"/>
      <c r="BD160" s="26"/>
      <c r="BE160" s="26"/>
    </row>
    <row r="161" spans="1:57" outlineLevel="1" x14ac:dyDescent="0.25">
      <c r="A161" s="34">
        <f>MAX($A$10:A160)+1</f>
        <v>152</v>
      </c>
      <c r="B161" s="22" t="s">
        <v>1932</v>
      </c>
      <c r="C161" s="22" t="s">
        <v>1972</v>
      </c>
      <c r="D161" s="22" t="s">
        <v>1971</v>
      </c>
      <c r="E161" s="63">
        <v>379</v>
      </c>
      <c r="F161" s="23">
        <v>3930.4877160000005</v>
      </c>
      <c r="G161" s="23">
        <f t="shared" si="31"/>
        <v>3930.4877160000005</v>
      </c>
      <c r="H161" s="64">
        <v>45378</v>
      </c>
      <c r="I161" s="24"/>
      <c r="J161" s="23"/>
      <c r="K161" s="23"/>
      <c r="M161"/>
      <c r="N161" s="131"/>
      <c r="O161" s="131" t="str">
        <f t="shared" si="29"/>
        <v/>
      </c>
      <c r="P161" s="131"/>
      <c r="Q161" s="131" t="str">
        <f t="shared" si="26"/>
        <v>x</v>
      </c>
      <c r="R161" s="131" t="str" cm="1">
        <f t="array" ref="R161">+IF(N161&lt;&gt;"",SUM(N(N$10:$N161&lt;&gt;"")),"")</f>
        <v/>
      </c>
      <c r="S161" s="131" t="str" cm="1">
        <f t="array" ref="S161">+IF(O161&lt;&gt;"",SUM(N(O$9:$O161&lt;&gt;"")),"")</f>
        <v/>
      </c>
      <c r="T161" s="131" t="str" cm="1">
        <f t="array" ref="T161">+IF(P161&lt;&gt;"",SUM(N($P$9:P161&lt;&gt;0)),"")</f>
        <v/>
      </c>
      <c r="U161" s="131"/>
      <c r="V161" s="111"/>
      <c r="W161" s="132"/>
      <c r="X161" s="21"/>
      <c r="Y161" s="134"/>
      <c r="Z161" s="134"/>
      <c r="AA161" s="134"/>
      <c r="AB161" s="134"/>
      <c r="AC161" s="134"/>
      <c r="AD161" s="134"/>
      <c r="AE161" s="134"/>
      <c r="AF161" s="135"/>
      <c r="AG161" s="134"/>
      <c r="AH161" s="134"/>
      <c r="AI161" s="87"/>
      <c r="AJ161" s="134"/>
      <c r="AK161" s="134"/>
      <c r="AL161" s="60"/>
      <c r="AM161" s="137"/>
      <c r="AN161" s="60"/>
      <c r="AO161" s="134"/>
      <c r="AP161" s="134"/>
      <c r="AQ161" s="60"/>
      <c r="AR161" s="134"/>
      <c r="AS161" s="134"/>
      <c r="AT161" s="26"/>
      <c r="AX161" s="26"/>
      <c r="AY161" s="26"/>
      <c r="BC161" s="26"/>
      <c r="BD161" s="26"/>
      <c r="BE161" s="26"/>
    </row>
    <row r="162" spans="1:57" outlineLevel="1" x14ac:dyDescent="0.25">
      <c r="A162" s="34">
        <f>MAX($A$10:A161)+1</f>
        <v>153</v>
      </c>
      <c r="B162" s="22" t="s">
        <v>1932</v>
      </c>
      <c r="C162" s="22" t="s">
        <v>1970</v>
      </c>
      <c r="D162" s="22" t="s">
        <v>1969</v>
      </c>
      <c r="E162" s="63">
        <v>379</v>
      </c>
      <c r="F162" s="23">
        <v>4024.9238160000004</v>
      </c>
      <c r="G162" s="23">
        <f t="shared" si="31"/>
        <v>4024.9238160000004</v>
      </c>
      <c r="H162" s="64">
        <v>45409</v>
      </c>
      <c r="I162" s="24"/>
      <c r="J162" s="23"/>
      <c r="K162" s="23"/>
      <c r="M162"/>
      <c r="N162" s="131"/>
      <c r="O162" s="131" t="str">
        <f t="shared" si="29"/>
        <v/>
      </c>
      <c r="P162" s="131"/>
      <c r="Q162" s="131" t="str">
        <f t="shared" si="26"/>
        <v>x</v>
      </c>
      <c r="R162" s="131" t="str" cm="1">
        <f t="array" ref="R162">+IF(N162&lt;&gt;"",SUM(N(N$10:$N162&lt;&gt;"")),"")</f>
        <v/>
      </c>
      <c r="S162" s="131" t="str" cm="1">
        <f t="array" ref="S162">+IF(O162&lt;&gt;"",SUM(N(O$9:$O162&lt;&gt;"")),"")</f>
        <v/>
      </c>
      <c r="T162" s="131" t="str" cm="1">
        <f t="array" ref="T162">+IF(P162&lt;&gt;"",SUM(N($P$9:P162&lt;&gt;0)),"")</f>
        <v/>
      </c>
      <c r="U162" s="131"/>
      <c r="V162" s="111"/>
      <c r="W162" s="132"/>
      <c r="X162" s="21"/>
      <c r="Y162" s="134"/>
      <c r="Z162" s="134"/>
      <c r="AA162" s="134"/>
      <c r="AB162" s="134"/>
      <c r="AC162" s="134"/>
      <c r="AD162" s="134"/>
      <c r="AE162" s="134"/>
      <c r="AF162" s="135"/>
      <c r="AG162" s="134"/>
      <c r="AH162" s="134"/>
      <c r="AI162" s="87"/>
      <c r="AJ162" s="134"/>
      <c r="AK162" s="134"/>
      <c r="AL162" s="60"/>
      <c r="AM162" s="137"/>
      <c r="AN162" s="60"/>
      <c r="AO162" s="134"/>
      <c r="AP162" s="134"/>
      <c r="AQ162" s="60"/>
      <c r="AR162" s="134"/>
      <c r="AS162" s="134"/>
      <c r="AT162" s="26"/>
      <c r="AX162" s="26"/>
      <c r="AY162" s="26"/>
      <c r="BC162" s="26"/>
      <c r="BD162" s="26"/>
      <c r="BE162" s="26"/>
    </row>
    <row r="163" spans="1:57" outlineLevel="1" x14ac:dyDescent="0.25">
      <c r="A163" s="34">
        <f>MAX($A$10:A162)+1</f>
        <v>154</v>
      </c>
      <c r="B163" s="22" t="s">
        <v>1932</v>
      </c>
      <c r="C163" s="22" t="s">
        <v>1968</v>
      </c>
      <c r="D163" s="22" t="s">
        <v>1967</v>
      </c>
      <c r="E163" s="63">
        <v>379</v>
      </c>
      <c r="F163" s="23">
        <v>4024.9238160000004</v>
      </c>
      <c r="G163" s="23">
        <f t="shared" si="31"/>
        <v>4024.9238160000004</v>
      </c>
      <c r="H163" s="64">
        <v>45439</v>
      </c>
      <c r="I163" s="24"/>
      <c r="J163" s="23"/>
      <c r="K163" s="23"/>
      <c r="M163"/>
      <c r="N163" s="131"/>
      <c r="O163" s="131" t="str">
        <f t="shared" si="29"/>
        <v/>
      </c>
      <c r="P163" s="131"/>
      <c r="Q163" s="131" t="str">
        <f t="shared" si="26"/>
        <v>x</v>
      </c>
      <c r="R163" s="131" t="str" cm="1">
        <f t="array" ref="R163">+IF(N163&lt;&gt;"",SUM(N(N$10:$N163&lt;&gt;"")),"")</f>
        <v/>
      </c>
      <c r="S163" s="131" t="str" cm="1">
        <f t="array" ref="S163">+IF(O163&lt;&gt;"",SUM(N(O$9:$O163&lt;&gt;"")),"")</f>
        <v/>
      </c>
      <c r="T163" s="131" t="str" cm="1">
        <f t="array" ref="T163">+IF(P163&lt;&gt;"",SUM(N($P$9:P163&lt;&gt;0)),"")</f>
        <v/>
      </c>
      <c r="U163" s="131"/>
      <c r="V163" s="111"/>
      <c r="W163" s="132"/>
      <c r="X163" s="21"/>
      <c r="Y163" s="134"/>
      <c r="Z163" s="134"/>
      <c r="AA163" s="134"/>
      <c r="AB163" s="134"/>
      <c r="AC163" s="134"/>
      <c r="AD163" s="134"/>
      <c r="AE163" s="134"/>
      <c r="AF163" s="135"/>
      <c r="AG163" s="134"/>
      <c r="AH163" s="134"/>
      <c r="AI163" s="87"/>
      <c r="AJ163" s="134"/>
      <c r="AK163" s="134"/>
      <c r="AL163" s="60"/>
      <c r="AM163" s="137"/>
      <c r="AN163" s="60"/>
      <c r="AO163" s="134"/>
      <c r="AP163" s="134"/>
      <c r="AQ163" s="60"/>
      <c r="AR163" s="134"/>
      <c r="AS163" s="134"/>
      <c r="AT163" s="26"/>
      <c r="AX163" s="26"/>
      <c r="AY163" s="26"/>
      <c r="BC163" s="26"/>
      <c r="BD163" s="26"/>
      <c r="BE163" s="26"/>
    </row>
    <row r="164" spans="1:57" outlineLevel="1" x14ac:dyDescent="0.25">
      <c r="A164" s="34">
        <f>MAX($A$10:A163)+1</f>
        <v>155</v>
      </c>
      <c r="B164" s="22" t="s">
        <v>1932</v>
      </c>
      <c r="C164" s="22" t="s">
        <v>1966</v>
      </c>
      <c r="D164" s="22" t="s">
        <v>1965</v>
      </c>
      <c r="E164" s="63">
        <v>379</v>
      </c>
      <c r="F164" s="23">
        <v>4024.9238160000004</v>
      </c>
      <c r="G164" s="23">
        <f t="shared" si="31"/>
        <v>4024.9238160000004</v>
      </c>
      <c r="H164" s="64">
        <v>45470</v>
      </c>
      <c r="I164" s="24"/>
      <c r="J164" s="23"/>
      <c r="K164" s="23"/>
      <c r="M164"/>
      <c r="N164" s="131"/>
      <c r="O164" s="131" t="str">
        <f t="shared" ref="O164:O182" si="33">+IF(AND(OR(G164&gt;$O$4,J164&gt;$O$4),N164&lt;&gt;"x",P164&lt;&gt;"x"),"x","")</f>
        <v/>
      </c>
      <c r="P164" s="131"/>
      <c r="Q164" s="131" t="str">
        <f t="shared" ref="Q164:Q227" si="34">+IF(AND(N164&lt;&gt;"x",O164&lt;&gt;"x",P164&lt;&gt;"x"),"x","")</f>
        <v>x</v>
      </c>
      <c r="R164" s="131" t="str" cm="1">
        <f t="array" ref="R164">+IF(N164&lt;&gt;"",SUM(N(N$10:$N164&lt;&gt;"")),"")</f>
        <v/>
      </c>
      <c r="S164" s="131" t="str" cm="1">
        <f t="array" ref="S164">+IF(O164&lt;&gt;"",SUM(N(O$9:$O164&lt;&gt;"")),"")</f>
        <v/>
      </c>
      <c r="T164" s="131" t="str" cm="1">
        <f t="array" ref="T164">+IF(P164&lt;&gt;"",SUM(N($P$9:P164&lt;&gt;0)),"")</f>
        <v/>
      </c>
      <c r="U164" s="131"/>
      <c r="V164" s="111"/>
      <c r="W164" s="132"/>
      <c r="X164" s="21"/>
      <c r="Y164" s="134"/>
      <c r="Z164" s="134"/>
      <c r="AA164" s="134"/>
      <c r="AB164" s="134"/>
      <c r="AC164" s="134"/>
      <c r="AD164" s="134"/>
      <c r="AE164" s="134"/>
      <c r="AF164" s="135"/>
      <c r="AG164" s="134"/>
      <c r="AH164" s="134"/>
      <c r="AI164" s="87"/>
      <c r="AJ164" s="134"/>
      <c r="AK164" s="134"/>
      <c r="AL164" s="60"/>
      <c r="AM164" s="137"/>
      <c r="AN164" s="60"/>
      <c r="AO164" s="134"/>
      <c r="AP164" s="134"/>
      <c r="AQ164" s="60"/>
      <c r="AR164" s="134"/>
      <c r="AS164" s="134"/>
      <c r="AT164" s="26"/>
      <c r="AX164" s="26"/>
      <c r="AY164" s="26"/>
      <c r="BC164" s="26"/>
      <c r="BD164" s="26"/>
      <c r="BE164" s="26"/>
    </row>
    <row r="165" spans="1:57" outlineLevel="1" x14ac:dyDescent="0.25">
      <c r="A165" s="34">
        <f>MAX($A$10:A164)+1</f>
        <v>156</v>
      </c>
      <c r="B165" s="22" t="s">
        <v>1932</v>
      </c>
      <c r="C165" s="22" t="s">
        <v>1964</v>
      </c>
      <c r="D165" s="22" t="s">
        <v>1963</v>
      </c>
      <c r="E165" s="63">
        <v>379</v>
      </c>
      <c r="F165" s="23">
        <v>4024.9238160000004</v>
      </c>
      <c r="G165" s="23">
        <f t="shared" si="31"/>
        <v>4024.9238160000004</v>
      </c>
      <c r="H165" s="64">
        <v>45500</v>
      </c>
      <c r="I165" s="24"/>
      <c r="J165" s="23"/>
      <c r="K165" s="23"/>
      <c r="M165"/>
      <c r="N165" s="131"/>
      <c r="O165" s="131" t="str">
        <f t="shared" si="33"/>
        <v/>
      </c>
      <c r="P165" s="131"/>
      <c r="Q165" s="131" t="str">
        <f t="shared" si="34"/>
        <v>x</v>
      </c>
      <c r="R165" s="131" t="str" cm="1">
        <f t="array" ref="R165">+IF(N165&lt;&gt;"",SUM(N(N$10:$N165&lt;&gt;"")),"")</f>
        <v/>
      </c>
      <c r="S165" s="131" t="str" cm="1">
        <f t="array" ref="S165">+IF(O165&lt;&gt;"",SUM(N(O$9:$O165&lt;&gt;"")),"")</f>
        <v/>
      </c>
      <c r="T165" s="131" t="str" cm="1">
        <f t="array" ref="T165">+IF(P165&lt;&gt;"",SUM(N($P$9:P165&lt;&gt;0)),"")</f>
        <v/>
      </c>
      <c r="U165" s="131"/>
      <c r="V165" s="111"/>
      <c r="W165" s="132"/>
      <c r="X165" s="21"/>
      <c r="Y165" s="134"/>
      <c r="Z165" s="134"/>
      <c r="AA165" s="134"/>
      <c r="AB165" s="134"/>
      <c r="AC165" s="134"/>
      <c r="AD165" s="134"/>
      <c r="AE165" s="134"/>
      <c r="AF165" s="135"/>
      <c r="AG165" s="134"/>
      <c r="AH165" s="134"/>
      <c r="AI165" s="87"/>
      <c r="AJ165" s="134"/>
      <c r="AK165" s="134"/>
      <c r="AL165" s="60"/>
      <c r="AM165" s="137"/>
      <c r="AN165" s="60"/>
      <c r="AO165" s="134"/>
      <c r="AP165" s="134"/>
      <c r="AQ165" s="60"/>
      <c r="AR165" s="134"/>
      <c r="AS165" s="134"/>
      <c r="AT165" s="26"/>
      <c r="AX165" s="26"/>
      <c r="AY165" s="26"/>
      <c r="BC165" s="26"/>
      <c r="BD165" s="26"/>
      <c r="BE165" s="26"/>
    </row>
    <row r="166" spans="1:57" outlineLevel="1" x14ac:dyDescent="0.25">
      <c r="A166" s="34">
        <f>MAX($A$10:A165)+1</f>
        <v>157</v>
      </c>
      <c r="B166" s="22" t="s">
        <v>1932</v>
      </c>
      <c r="C166" s="22" t="s">
        <v>1962</v>
      </c>
      <c r="D166" s="22" t="s">
        <v>1961</v>
      </c>
      <c r="E166" s="63">
        <v>379</v>
      </c>
      <c r="F166" s="23">
        <v>4024.9238160000004</v>
      </c>
      <c r="G166" s="23">
        <f t="shared" si="31"/>
        <v>4024.9238160000004</v>
      </c>
      <c r="H166" s="64">
        <v>45531</v>
      </c>
      <c r="I166" s="24"/>
      <c r="J166" s="23"/>
      <c r="K166" s="23"/>
      <c r="M166"/>
      <c r="N166" s="131"/>
      <c r="O166" s="131" t="str">
        <f t="shared" si="33"/>
        <v/>
      </c>
      <c r="P166" s="131"/>
      <c r="Q166" s="131" t="str">
        <f t="shared" si="34"/>
        <v>x</v>
      </c>
      <c r="R166" s="131" t="str" cm="1">
        <f t="array" ref="R166">+IF(N166&lt;&gt;"",SUM(N(N$10:$N166&lt;&gt;"")),"")</f>
        <v/>
      </c>
      <c r="S166" s="131" t="str" cm="1">
        <f t="array" ref="S166">+IF(O166&lt;&gt;"",SUM(N(O$9:$O166&lt;&gt;"")),"")</f>
        <v/>
      </c>
      <c r="T166" s="131" t="str" cm="1">
        <f t="array" ref="T166">+IF(P166&lt;&gt;"",SUM(N($P$9:P166&lt;&gt;0)),"")</f>
        <v/>
      </c>
      <c r="U166" s="131"/>
      <c r="V166" s="111"/>
      <c r="W166" s="132"/>
      <c r="X166" s="21"/>
      <c r="Y166" s="134"/>
      <c r="Z166" s="134"/>
      <c r="AA166" s="134"/>
      <c r="AB166" s="134"/>
      <c r="AC166" s="134"/>
      <c r="AD166" s="134"/>
      <c r="AE166" s="134"/>
      <c r="AF166" s="135"/>
      <c r="AG166" s="134"/>
      <c r="AH166" s="134"/>
      <c r="AI166" s="87"/>
      <c r="AJ166" s="134"/>
      <c r="AK166" s="134"/>
      <c r="AL166" s="60"/>
      <c r="AM166" s="137"/>
      <c r="AN166" s="60"/>
      <c r="AO166" s="134"/>
      <c r="AP166" s="134"/>
      <c r="AQ166" s="60"/>
      <c r="AR166" s="134"/>
      <c r="AS166" s="134"/>
      <c r="AT166" s="26"/>
      <c r="AX166" s="26"/>
      <c r="AY166" s="26"/>
      <c r="BC166" s="26"/>
      <c r="BD166" s="26"/>
      <c r="BE166" s="26"/>
    </row>
    <row r="167" spans="1:57" outlineLevel="1" x14ac:dyDescent="0.25">
      <c r="A167" s="34">
        <f>MAX($A$10:A166)+1</f>
        <v>158</v>
      </c>
      <c r="B167" s="22" t="s">
        <v>1932</v>
      </c>
      <c r="C167" s="22" t="s">
        <v>1960</v>
      </c>
      <c r="D167" s="22" t="s">
        <v>1959</v>
      </c>
      <c r="E167" s="63">
        <v>379</v>
      </c>
      <c r="F167" s="23">
        <v>4024.9238160000004</v>
      </c>
      <c r="G167" s="23">
        <f t="shared" si="31"/>
        <v>4024.9238160000004</v>
      </c>
      <c r="H167" s="64">
        <v>45562</v>
      </c>
      <c r="I167" s="24"/>
      <c r="J167" s="23"/>
      <c r="K167" s="23"/>
      <c r="M167"/>
      <c r="N167" s="131"/>
      <c r="O167" s="131" t="str">
        <f t="shared" si="33"/>
        <v/>
      </c>
      <c r="P167" s="131"/>
      <c r="Q167" s="131" t="str">
        <f t="shared" si="34"/>
        <v>x</v>
      </c>
      <c r="R167" s="131" t="str" cm="1">
        <f t="array" ref="R167">+IF(N167&lt;&gt;"",SUM(N(N$10:$N167&lt;&gt;"")),"")</f>
        <v/>
      </c>
      <c r="S167" s="131" t="str" cm="1">
        <f t="array" ref="S167">+IF(O167&lt;&gt;"",SUM(N(O$9:$O167&lt;&gt;"")),"")</f>
        <v/>
      </c>
      <c r="T167" s="131" t="str" cm="1">
        <f t="array" ref="T167">+IF(P167&lt;&gt;"",SUM(N($P$9:P167&lt;&gt;0)),"")</f>
        <v/>
      </c>
      <c r="U167" s="131"/>
      <c r="V167" s="111"/>
      <c r="W167" s="132"/>
      <c r="X167" s="21"/>
      <c r="Y167" s="134"/>
      <c r="Z167" s="134"/>
      <c r="AA167" s="134"/>
      <c r="AB167" s="134"/>
      <c r="AC167" s="134"/>
      <c r="AD167" s="134"/>
      <c r="AE167" s="134"/>
      <c r="AF167" s="135"/>
      <c r="AG167" s="134"/>
      <c r="AH167" s="134"/>
      <c r="AI167" s="87"/>
      <c r="AJ167" s="134"/>
      <c r="AK167" s="134"/>
      <c r="AL167" s="60"/>
      <c r="AM167" s="137"/>
      <c r="AN167" s="60"/>
      <c r="AO167" s="134"/>
      <c r="AP167" s="134"/>
      <c r="AQ167" s="60"/>
      <c r="AR167" s="134"/>
      <c r="AS167" s="134"/>
      <c r="AT167" s="26"/>
      <c r="AX167" s="26"/>
      <c r="AY167" s="26"/>
      <c r="BC167" s="26"/>
      <c r="BD167" s="26"/>
      <c r="BE167" s="26"/>
    </row>
    <row r="168" spans="1:57" outlineLevel="1" x14ac:dyDescent="0.25">
      <c r="A168" s="34">
        <f>MAX($A$10:A167)+1</f>
        <v>159</v>
      </c>
      <c r="B168" s="22" t="s">
        <v>1932</v>
      </c>
      <c r="C168" s="22" t="s">
        <v>1958</v>
      </c>
      <c r="D168" s="22" t="s">
        <v>1957</v>
      </c>
      <c r="E168" s="63">
        <v>379</v>
      </c>
      <c r="F168" s="23">
        <v>4024.9238160000004</v>
      </c>
      <c r="G168" s="23">
        <f t="shared" si="31"/>
        <v>4024.9238160000004</v>
      </c>
      <c r="H168" s="64">
        <v>45592</v>
      </c>
      <c r="I168" s="24"/>
      <c r="J168" s="23"/>
      <c r="K168" s="23"/>
      <c r="M168"/>
      <c r="N168" s="131"/>
      <c r="O168" s="131" t="str">
        <f t="shared" si="33"/>
        <v/>
      </c>
      <c r="P168" s="131"/>
      <c r="Q168" s="131" t="str">
        <f t="shared" si="34"/>
        <v>x</v>
      </c>
      <c r="R168" s="131" t="str" cm="1">
        <f t="array" ref="R168">+IF(N168&lt;&gt;"",SUM(N(N$10:$N168&lt;&gt;"")),"")</f>
        <v/>
      </c>
      <c r="S168" s="131" t="str" cm="1">
        <f t="array" ref="S168">+IF(O168&lt;&gt;"",SUM(N(O$9:$O168&lt;&gt;"")),"")</f>
        <v/>
      </c>
      <c r="T168" s="131" t="str" cm="1">
        <f t="array" ref="T168">+IF(P168&lt;&gt;"",SUM(N($P$9:P168&lt;&gt;0)),"")</f>
        <v/>
      </c>
      <c r="U168" s="131"/>
      <c r="V168" s="111"/>
      <c r="W168" s="132"/>
      <c r="X168" s="21"/>
      <c r="Y168" s="134"/>
      <c r="Z168" s="134"/>
      <c r="AA168" s="134"/>
      <c r="AB168" s="134"/>
      <c r="AC168" s="134"/>
      <c r="AD168" s="134"/>
      <c r="AE168" s="134"/>
      <c r="AF168" s="135"/>
      <c r="AG168" s="134"/>
      <c r="AH168" s="134"/>
      <c r="AI168" s="87"/>
      <c r="AJ168" s="134"/>
      <c r="AK168" s="134"/>
      <c r="AL168" s="60"/>
      <c r="AM168" s="137"/>
      <c r="AN168" s="60"/>
      <c r="AO168" s="134"/>
      <c r="AP168" s="134"/>
      <c r="AQ168" s="60"/>
      <c r="AR168" s="134"/>
      <c r="AS168" s="134"/>
      <c r="AT168" s="26"/>
      <c r="AX168" s="26"/>
      <c r="AY168" s="26"/>
      <c r="BC168" s="26"/>
      <c r="BD168" s="26"/>
      <c r="BE168" s="26"/>
    </row>
    <row r="169" spans="1:57" outlineLevel="1" x14ac:dyDescent="0.25">
      <c r="A169" s="34">
        <f>MAX($A$10:A168)+1</f>
        <v>160</v>
      </c>
      <c r="B169" s="22" t="s">
        <v>1932</v>
      </c>
      <c r="C169" s="22" t="s">
        <v>1956</v>
      </c>
      <c r="D169" s="22" t="s">
        <v>1955</v>
      </c>
      <c r="E169" s="63">
        <v>379</v>
      </c>
      <c r="F169" s="23">
        <v>4024.9238160000004</v>
      </c>
      <c r="G169" s="23">
        <f t="shared" si="31"/>
        <v>4024.9238160000004</v>
      </c>
      <c r="H169" s="64">
        <v>45349</v>
      </c>
      <c r="I169" s="24"/>
      <c r="J169" s="23"/>
      <c r="K169" s="23"/>
      <c r="M169"/>
      <c r="N169" s="131"/>
      <c r="O169" s="131" t="str">
        <f t="shared" si="33"/>
        <v/>
      </c>
      <c r="P169" s="131"/>
      <c r="Q169" s="131" t="str">
        <f t="shared" si="34"/>
        <v>x</v>
      </c>
      <c r="R169" s="131" t="str" cm="1">
        <f t="array" ref="R169">+IF(N169&lt;&gt;"",SUM(N(N$10:$N169&lt;&gt;"")),"")</f>
        <v/>
      </c>
      <c r="S169" s="131" t="str" cm="1">
        <f t="array" ref="S169">+IF(O169&lt;&gt;"",SUM(N(O$9:$O169&lt;&gt;"")),"")</f>
        <v/>
      </c>
      <c r="T169" s="131" t="str" cm="1">
        <f t="array" ref="T169">+IF(P169&lt;&gt;"",SUM(N($P$9:P169&lt;&gt;0)),"")</f>
        <v/>
      </c>
      <c r="U169" s="131"/>
      <c r="V169" s="111"/>
      <c r="W169" s="132"/>
      <c r="X169" s="21"/>
      <c r="Y169" s="134"/>
      <c r="Z169" s="134"/>
      <c r="AA169" s="134"/>
      <c r="AB169" s="134"/>
      <c r="AC169" s="134"/>
      <c r="AD169" s="134"/>
      <c r="AE169" s="134"/>
      <c r="AF169" s="135"/>
      <c r="AG169" s="134"/>
      <c r="AH169" s="134"/>
      <c r="AI169" s="87"/>
      <c r="AJ169" s="134"/>
      <c r="AK169" s="134"/>
      <c r="AL169" s="60"/>
      <c r="AM169" s="137"/>
      <c r="AN169" s="60"/>
      <c r="AO169" s="134"/>
      <c r="AP169" s="134"/>
      <c r="AQ169" s="60"/>
      <c r="AR169" s="134"/>
      <c r="AS169" s="134"/>
      <c r="AT169" s="26"/>
      <c r="AX169" s="26"/>
      <c r="AY169" s="26"/>
      <c r="BC169" s="26"/>
      <c r="BD169" s="26"/>
      <c r="BE169" s="26"/>
    </row>
    <row r="170" spans="1:57" outlineLevel="1" x14ac:dyDescent="0.25">
      <c r="A170" s="34">
        <f>MAX($A$10:A169)+1</f>
        <v>161</v>
      </c>
      <c r="B170" s="22" t="s">
        <v>1932</v>
      </c>
      <c r="C170" s="22" t="s">
        <v>1954</v>
      </c>
      <c r="D170" s="22" t="s">
        <v>1953</v>
      </c>
      <c r="E170" s="63">
        <v>379</v>
      </c>
      <c r="F170" s="23">
        <v>4024.9238160000004</v>
      </c>
      <c r="G170" s="23">
        <f t="shared" si="31"/>
        <v>4024.9238160000004</v>
      </c>
      <c r="H170" s="64">
        <v>45378</v>
      </c>
      <c r="I170" s="24"/>
      <c r="J170" s="23"/>
      <c r="K170" s="23"/>
      <c r="M170"/>
      <c r="N170" s="131"/>
      <c r="O170" s="131" t="str">
        <f t="shared" si="33"/>
        <v/>
      </c>
      <c r="P170" s="131"/>
      <c r="Q170" s="131" t="str">
        <f t="shared" si="34"/>
        <v>x</v>
      </c>
      <c r="R170" s="131" t="str" cm="1">
        <f t="array" ref="R170">+IF(N170&lt;&gt;"",SUM(N(N$10:$N170&lt;&gt;"")),"")</f>
        <v/>
      </c>
      <c r="S170" s="131" t="str" cm="1">
        <f t="array" ref="S170">+IF(O170&lt;&gt;"",SUM(N(O$9:$O170&lt;&gt;"")),"")</f>
        <v/>
      </c>
      <c r="T170" s="131" t="str" cm="1">
        <f t="array" ref="T170">+IF(P170&lt;&gt;"",SUM(N($P$9:P170&lt;&gt;0)),"")</f>
        <v/>
      </c>
      <c r="U170" s="131"/>
      <c r="V170" s="111"/>
      <c r="W170" s="132"/>
      <c r="X170" s="21"/>
      <c r="Y170" s="134"/>
      <c r="Z170" s="134"/>
      <c r="AA170" s="134"/>
      <c r="AB170" s="134"/>
      <c r="AC170" s="134"/>
      <c r="AD170" s="134"/>
      <c r="AE170" s="134"/>
      <c r="AF170" s="135"/>
      <c r="AG170" s="134"/>
      <c r="AH170" s="134"/>
      <c r="AI170" s="87"/>
      <c r="AJ170" s="134"/>
      <c r="AK170" s="134"/>
      <c r="AL170" s="60"/>
      <c r="AM170" s="137"/>
      <c r="AN170" s="60"/>
      <c r="AO170" s="134"/>
      <c r="AP170" s="134"/>
      <c r="AQ170" s="60"/>
      <c r="AR170" s="134"/>
      <c r="AS170" s="134"/>
      <c r="AT170" s="26"/>
      <c r="AX170" s="26"/>
      <c r="AY170" s="26"/>
      <c r="BC170" s="26"/>
      <c r="BD170" s="26"/>
      <c r="BE170" s="26"/>
    </row>
    <row r="171" spans="1:57" outlineLevel="1" x14ac:dyDescent="0.25">
      <c r="A171" s="34">
        <f>MAX($A$10:A170)+1</f>
        <v>162</v>
      </c>
      <c r="B171" s="22" t="s">
        <v>1932</v>
      </c>
      <c r="C171" s="22" t="s">
        <v>1952</v>
      </c>
      <c r="D171" s="22" t="s">
        <v>1951</v>
      </c>
      <c r="E171" s="63">
        <v>376.1</v>
      </c>
      <c r="F171" s="23">
        <v>1001332.75</v>
      </c>
      <c r="G171" s="23">
        <f t="shared" si="31"/>
        <v>1001332.75</v>
      </c>
      <c r="H171" s="64">
        <v>45427</v>
      </c>
      <c r="I171" s="24"/>
      <c r="J171" s="23"/>
      <c r="K171" s="23"/>
      <c r="M171"/>
      <c r="N171" s="131"/>
      <c r="O171" s="131" t="str">
        <f t="shared" si="33"/>
        <v>x</v>
      </c>
      <c r="P171" s="131"/>
      <c r="Q171" s="131" t="str">
        <f t="shared" si="34"/>
        <v/>
      </c>
      <c r="R171" s="131" t="str" cm="1">
        <f t="array" ref="R171">+IF(N171&lt;&gt;"",SUM(N(N$10:$N171&lt;&gt;"")),"")</f>
        <v/>
      </c>
      <c r="S171" s="131" cm="1">
        <f t="array" ref="S171">+IF(O171&lt;&gt;"",SUM(N(O$9:$O171&lt;&gt;"")),"")</f>
        <v>25</v>
      </c>
      <c r="T171" s="131" t="str" cm="1">
        <f t="array" ref="T171">+IF(P171&lt;&gt;"",SUM(N($P$9:P171&lt;&gt;0)),"")</f>
        <v/>
      </c>
      <c r="U171" s="131"/>
      <c r="V171" s="111"/>
      <c r="W171" s="132"/>
      <c r="X171" s="21"/>
      <c r="Y171" s="134"/>
      <c r="Z171" s="134"/>
      <c r="AA171" s="134"/>
      <c r="AB171" s="134"/>
      <c r="AC171" s="134"/>
      <c r="AD171" s="134"/>
      <c r="AE171" s="134"/>
      <c r="AF171" s="135"/>
      <c r="AG171" s="134"/>
      <c r="AH171" s="134"/>
      <c r="AI171" s="87"/>
      <c r="AJ171" s="134"/>
      <c r="AK171" s="134"/>
      <c r="AL171" s="60"/>
      <c r="AM171" s="137"/>
      <c r="AN171" s="60"/>
      <c r="AO171" s="134"/>
      <c r="AP171" s="134"/>
      <c r="AQ171" s="60"/>
      <c r="AR171" s="134"/>
      <c r="AS171" s="134"/>
      <c r="AT171" s="26"/>
      <c r="AX171" s="26"/>
      <c r="AY171" s="26"/>
      <c r="BC171" s="26"/>
      <c r="BD171" s="26"/>
      <c r="BE171" s="26"/>
    </row>
    <row r="172" spans="1:57" outlineLevel="1" x14ac:dyDescent="0.25">
      <c r="A172" s="34">
        <f>MAX($A$10:A171)+1</f>
        <v>163</v>
      </c>
      <c r="B172" s="22" t="s">
        <v>1932</v>
      </c>
      <c r="C172" s="22" t="s">
        <v>1950</v>
      </c>
      <c r="D172" s="22" t="s">
        <v>1949</v>
      </c>
      <c r="E172" s="63">
        <v>376.1</v>
      </c>
      <c r="F172" s="23">
        <v>754871.91</v>
      </c>
      <c r="G172" s="23">
        <f t="shared" si="31"/>
        <v>754871.91</v>
      </c>
      <c r="H172" s="64">
        <v>45356</v>
      </c>
      <c r="I172" s="24"/>
      <c r="J172" s="23"/>
      <c r="K172" s="23"/>
      <c r="M172"/>
      <c r="N172" s="131"/>
      <c r="O172" s="131" t="str">
        <f t="shared" si="33"/>
        <v/>
      </c>
      <c r="P172" s="131"/>
      <c r="Q172" s="131" t="str">
        <f t="shared" si="34"/>
        <v>x</v>
      </c>
      <c r="R172" s="131" t="str" cm="1">
        <f t="array" ref="R172">+IF(N172&lt;&gt;"",SUM(N(N$10:$N172&lt;&gt;"")),"")</f>
        <v/>
      </c>
      <c r="S172" s="131" t="str" cm="1">
        <f t="array" ref="S172">+IF(O172&lt;&gt;"",SUM(N(O$9:$O172&lt;&gt;"")),"")</f>
        <v/>
      </c>
      <c r="T172" s="131" t="str" cm="1">
        <f t="array" ref="T172">+IF(P172&lt;&gt;"",SUM(N($P$9:P172&lt;&gt;0)),"")</f>
        <v/>
      </c>
      <c r="U172" s="131"/>
      <c r="V172" s="111"/>
      <c r="W172" s="132"/>
      <c r="X172" s="21"/>
      <c r="Y172" s="134"/>
      <c r="Z172" s="134"/>
      <c r="AA172" s="134"/>
      <c r="AB172" s="134"/>
      <c r="AC172" s="134"/>
      <c r="AD172" s="134"/>
      <c r="AE172" s="134"/>
      <c r="AF172" s="135"/>
      <c r="AG172" s="134"/>
      <c r="AH172" s="134"/>
      <c r="AI172" s="87"/>
      <c r="AJ172" s="134"/>
      <c r="AK172" s="134"/>
      <c r="AL172" s="60"/>
      <c r="AM172" s="137"/>
      <c r="AN172" s="60"/>
      <c r="AO172" s="134"/>
      <c r="AP172" s="134"/>
      <c r="AQ172" s="60"/>
      <c r="AR172" s="134"/>
      <c r="AS172" s="134"/>
      <c r="AT172" s="26"/>
      <c r="AX172" s="26"/>
      <c r="AY172" s="26"/>
      <c r="BC172" s="26"/>
      <c r="BD172" s="26"/>
      <c r="BE172" s="26"/>
    </row>
    <row r="173" spans="1:57" outlineLevel="1" x14ac:dyDescent="0.25">
      <c r="A173" s="34">
        <f>MAX($A$10:A172)+1</f>
        <v>164</v>
      </c>
      <c r="B173" s="22" t="s">
        <v>1932</v>
      </c>
      <c r="C173" s="22" t="s">
        <v>1948</v>
      </c>
      <c r="D173" s="22" t="s">
        <v>1947</v>
      </c>
      <c r="E173" s="63">
        <v>378</v>
      </c>
      <c r="F173" s="23">
        <v>98907.725646999999</v>
      </c>
      <c r="G173" s="23">
        <f t="shared" si="31"/>
        <v>98907.725646999999</v>
      </c>
      <c r="H173" s="64">
        <v>45366</v>
      </c>
      <c r="I173" s="24"/>
      <c r="J173" s="23"/>
      <c r="K173" s="23"/>
      <c r="M173"/>
      <c r="N173" s="131"/>
      <c r="O173" s="131" t="str">
        <f t="shared" si="33"/>
        <v/>
      </c>
      <c r="P173" s="131"/>
      <c r="Q173" s="131" t="str">
        <f t="shared" si="34"/>
        <v>x</v>
      </c>
      <c r="R173" s="131" t="str" cm="1">
        <f t="array" ref="R173">+IF(N173&lt;&gt;"",SUM(N(N$10:$N173&lt;&gt;"")),"")</f>
        <v/>
      </c>
      <c r="S173" s="131" t="str" cm="1">
        <f t="array" ref="S173">+IF(O173&lt;&gt;"",SUM(N(O$9:$O173&lt;&gt;"")),"")</f>
        <v/>
      </c>
      <c r="T173" s="131" t="str" cm="1">
        <f t="array" ref="T173">+IF(P173&lt;&gt;"",SUM(N($P$9:P173&lt;&gt;0)),"")</f>
        <v/>
      </c>
      <c r="U173" s="131"/>
      <c r="V173" s="111"/>
      <c r="W173" s="132"/>
      <c r="X173" s="21"/>
      <c r="Y173" s="134"/>
      <c r="Z173" s="134"/>
      <c r="AA173" s="134"/>
      <c r="AB173" s="134"/>
      <c r="AC173" s="134"/>
      <c r="AD173" s="134"/>
      <c r="AE173" s="134"/>
      <c r="AF173" s="135"/>
      <c r="AG173" s="134"/>
      <c r="AH173" s="134"/>
      <c r="AI173" s="87"/>
      <c r="AJ173" s="134"/>
      <c r="AK173" s="134"/>
      <c r="AL173" s="60"/>
      <c r="AM173" s="137"/>
      <c r="AN173" s="60"/>
      <c r="AO173" s="134"/>
      <c r="AP173" s="134"/>
      <c r="AQ173" s="60"/>
      <c r="AR173" s="134"/>
      <c r="AS173" s="134"/>
      <c r="AT173" s="26"/>
      <c r="AX173" s="26"/>
      <c r="AY173" s="26"/>
      <c r="BC173" s="26"/>
      <c r="BD173" s="26"/>
      <c r="BE173" s="26"/>
    </row>
    <row r="174" spans="1:57" outlineLevel="1" x14ac:dyDescent="0.25">
      <c r="A174" s="34">
        <f>MAX($A$10:A173)+1</f>
        <v>165</v>
      </c>
      <c r="B174" s="22" t="s">
        <v>1932</v>
      </c>
      <c r="C174" s="22" t="s">
        <v>1946</v>
      </c>
      <c r="D174" s="22" t="s">
        <v>1945</v>
      </c>
      <c r="E174" s="63">
        <v>376.3</v>
      </c>
      <c r="F174" s="23">
        <v>122656.28</v>
      </c>
      <c r="G174" s="23">
        <f t="shared" si="31"/>
        <v>122656.28</v>
      </c>
      <c r="H174" s="64">
        <v>45597</v>
      </c>
      <c r="I174" s="24"/>
      <c r="J174" s="23"/>
      <c r="K174" s="23"/>
      <c r="M174"/>
      <c r="N174" s="131"/>
      <c r="O174" s="131" t="str">
        <f t="shared" si="33"/>
        <v/>
      </c>
      <c r="P174" s="131"/>
      <c r="Q174" s="131" t="str">
        <f t="shared" si="34"/>
        <v>x</v>
      </c>
      <c r="R174" s="131" t="str" cm="1">
        <f t="array" ref="R174">+IF(N174&lt;&gt;"",SUM(N(N$10:$N174&lt;&gt;"")),"")</f>
        <v/>
      </c>
      <c r="S174" s="131" t="str" cm="1">
        <f t="array" ref="S174">+IF(O174&lt;&gt;"",SUM(N(O$9:$O174&lt;&gt;"")),"")</f>
        <v/>
      </c>
      <c r="T174" s="131" t="str" cm="1">
        <f t="array" ref="T174">+IF(P174&lt;&gt;"",SUM(N($P$9:P174&lt;&gt;0)),"")</f>
        <v/>
      </c>
      <c r="U174" s="131"/>
      <c r="V174" s="111"/>
      <c r="W174" s="132"/>
      <c r="X174" s="21"/>
      <c r="Y174" s="134"/>
      <c r="Z174" s="134"/>
      <c r="AA174" s="134"/>
      <c r="AB174" s="134"/>
      <c r="AC174" s="134"/>
      <c r="AD174" s="134"/>
      <c r="AE174" s="134"/>
      <c r="AF174" s="135"/>
      <c r="AG174" s="134"/>
      <c r="AH174" s="134"/>
      <c r="AI174" s="87"/>
      <c r="AJ174" s="134"/>
      <c r="AK174" s="134"/>
      <c r="AL174" s="60"/>
      <c r="AM174" s="137"/>
      <c r="AN174" s="60"/>
      <c r="AO174" s="134"/>
      <c r="AP174" s="134"/>
      <c r="AQ174" s="60"/>
      <c r="AR174" s="134"/>
      <c r="AS174" s="134"/>
      <c r="AT174" s="26"/>
      <c r="AX174" s="26"/>
      <c r="AY174" s="26"/>
      <c r="BC174" s="26"/>
      <c r="BD174" s="26"/>
      <c r="BE174" s="26"/>
    </row>
    <row r="175" spans="1:57" outlineLevel="1" x14ac:dyDescent="0.25">
      <c r="A175" s="34">
        <f>MAX($A$10:A174)+1</f>
        <v>166</v>
      </c>
      <c r="B175" s="22" t="s">
        <v>1932</v>
      </c>
      <c r="C175" s="22" t="s">
        <v>1944</v>
      </c>
      <c r="D175" s="22" t="s">
        <v>1943</v>
      </c>
      <c r="E175" s="63">
        <v>377</v>
      </c>
      <c r="F175" s="23">
        <v>15145</v>
      </c>
      <c r="G175" s="23">
        <f t="shared" si="31"/>
        <v>15145</v>
      </c>
      <c r="H175" s="64">
        <v>45366</v>
      </c>
      <c r="I175" s="24"/>
      <c r="J175" s="23"/>
      <c r="K175" s="23"/>
      <c r="M175"/>
      <c r="N175" s="131"/>
      <c r="O175" s="131" t="str">
        <f t="shared" si="33"/>
        <v/>
      </c>
      <c r="P175" s="131"/>
      <c r="Q175" s="131" t="str">
        <f t="shared" si="34"/>
        <v>x</v>
      </c>
      <c r="R175" s="131" t="str" cm="1">
        <f t="array" ref="R175">+IF(N175&lt;&gt;"",SUM(N(N$10:$N175&lt;&gt;"")),"")</f>
        <v/>
      </c>
      <c r="S175" s="131" t="str" cm="1">
        <f t="array" ref="S175">+IF(O175&lt;&gt;"",SUM(N(O$9:$O175&lt;&gt;"")),"")</f>
        <v/>
      </c>
      <c r="T175" s="131" t="str" cm="1">
        <f t="array" ref="T175">+IF(P175&lt;&gt;"",SUM(N($P$9:P175&lt;&gt;0)),"")</f>
        <v/>
      </c>
      <c r="U175" s="131"/>
      <c r="V175" s="111"/>
      <c r="W175" s="132"/>
      <c r="X175" s="21"/>
      <c r="Y175" s="134"/>
      <c r="Z175" s="134"/>
      <c r="AA175" s="134"/>
      <c r="AB175" s="134"/>
      <c r="AC175" s="134"/>
      <c r="AD175" s="134"/>
      <c r="AE175" s="134"/>
      <c r="AF175" s="135"/>
      <c r="AG175" s="134"/>
      <c r="AH175" s="134"/>
      <c r="AI175" s="87"/>
      <c r="AJ175" s="134"/>
      <c r="AK175" s="134"/>
      <c r="AL175" s="60"/>
      <c r="AM175" s="137"/>
      <c r="AN175" s="60"/>
      <c r="AO175" s="134"/>
      <c r="AP175" s="134"/>
      <c r="AQ175" s="60"/>
      <c r="AR175" s="134"/>
      <c r="AS175" s="134"/>
      <c r="AT175" s="26"/>
      <c r="AX175" s="26"/>
      <c r="AY175" s="26"/>
      <c r="BC175" s="26"/>
      <c r="BD175" s="26"/>
      <c r="BE175" s="26"/>
    </row>
    <row r="176" spans="1:57" outlineLevel="1" x14ac:dyDescent="0.25">
      <c r="A176" s="34">
        <f>MAX($A$10:A175)+1</f>
        <v>167</v>
      </c>
      <c r="B176" s="22" t="s">
        <v>1932</v>
      </c>
      <c r="C176" s="22" t="s">
        <v>1942</v>
      </c>
      <c r="D176" s="22" t="s">
        <v>1941</v>
      </c>
      <c r="E176" s="63">
        <v>379</v>
      </c>
      <c r="F176" s="23">
        <v>4582.6119119999994</v>
      </c>
      <c r="G176" s="23">
        <f t="shared" si="31"/>
        <v>4582.6119119999994</v>
      </c>
      <c r="H176" s="64">
        <v>45349</v>
      </c>
      <c r="I176" s="24"/>
      <c r="J176" s="23"/>
      <c r="K176" s="23"/>
      <c r="M176"/>
      <c r="N176" s="131"/>
      <c r="O176" s="131" t="str">
        <f t="shared" si="33"/>
        <v/>
      </c>
      <c r="P176" s="131"/>
      <c r="Q176" s="131" t="str">
        <f t="shared" si="34"/>
        <v>x</v>
      </c>
      <c r="R176" s="131" t="str" cm="1">
        <f t="array" ref="R176">+IF(N176&lt;&gt;"",SUM(N(N$10:$N176&lt;&gt;"")),"")</f>
        <v/>
      </c>
      <c r="S176" s="131" t="str" cm="1">
        <f t="array" ref="S176">+IF(O176&lt;&gt;"",SUM(N(O$9:$O176&lt;&gt;"")),"")</f>
        <v/>
      </c>
      <c r="T176" s="131" t="str" cm="1">
        <f t="array" ref="T176">+IF(P176&lt;&gt;"",SUM(N($P$9:P176&lt;&gt;0)),"")</f>
        <v/>
      </c>
      <c r="U176" s="131"/>
      <c r="V176" s="111"/>
      <c r="W176" s="132"/>
      <c r="X176" s="21"/>
      <c r="Y176" s="134"/>
      <c r="Z176" s="134"/>
      <c r="AA176" s="134"/>
      <c r="AB176" s="134"/>
      <c r="AC176" s="134"/>
      <c r="AD176" s="134"/>
      <c r="AE176" s="134"/>
      <c r="AF176" s="135"/>
      <c r="AG176" s="134"/>
      <c r="AH176" s="134"/>
      <c r="AI176" s="87"/>
      <c r="AJ176" s="134"/>
      <c r="AK176" s="134"/>
      <c r="AL176" s="60"/>
      <c r="AM176" s="137"/>
      <c r="AN176" s="60"/>
      <c r="AO176" s="134"/>
      <c r="AP176" s="134"/>
      <c r="AQ176" s="60"/>
      <c r="AR176" s="134"/>
      <c r="AS176" s="134"/>
      <c r="AT176" s="26"/>
      <c r="AX176" s="26"/>
      <c r="AY176" s="26"/>
      <c r="BC176" s="26"/>
      <c r="BD176" s="26"/>
      <c r="BE176" s="26"/>
    </row>
    <row r="177" spans="1:57" outlineLevel="1" x14ac:dyDescent="0.25">
      <c r="A177" s="34">
        <f>MAX($A$10:A176)+1</f>
        <v>168</v>
      </c>
      <c r="B177" s="22" t="s">
        <v>1932</v>
      </c>
      <c r="C177" s="22" t="s">
        <v>1940</v>
      </c>
      <c r="D177" s="22" t="s">
        <v>1939</v>
      </c>
      <c r="E177" s="63">
        <v>379</v>
      </c>
      <c r="F177" s="23">
        <v>4582.6119119999994</v>
      </c>
      <c r="G177" s="23">
        <f t="shared" si="31"/>
        <v>4582.6119119999994</v>
      </c>
      <c r="H177" s="64">
        <v>45349</v>
      </c>
      <c r="I177" s="24"/>
      <c r="J177" s="23"/>
      <c r="K177" s="23"/>
      <c r="M177"/>
      <c r="N177" s="131"/>
      <c r="O177" s="131" t="str">
        <f t="shared" si="33"/>
        <v/>
      </c>
      <c r="P177" s="131"/>
      <c r="Q177" s="131" t="str">
        <f t="shared" si="34"/>
        <v>x</v>
      </c>
      <c r="R177" s="131" t="str" cm="1">
        <f t="array" ref="R177">+IF(N177&lt;&gt;"",SUM(N(N$10:$N177&lt;&gt;"")),"")</f>
        <v/>
      </c>
      <c r="S177" s="131" t="str" cm="1">
        <f t="array" ref="S177">+IF(O177&lt;&gt;"",SUM(N(O$9:$O177&lt;&gt;"")),"")</f>
        <v/>
      </c>
      <c r="T177" s="131" t="str" cm="1">
        <f t="array" ref="T177">+IF(P177&lt;&gt;"",SUM(N($P$9:P177&lt;&gt;0)),"")</f>
        <v/>
      </c>
      <c r="U177" s="131"/>
      <c r="V177" s="111"/>
      <c r="W177" s="132"/>
      <c r="X177" s="21"/>
      <c r="Y177" s="134"/>
      <c r="Z177" s="134"/>
      <c r="AA177" s="134"/>
      <c r="AB177" s="134"/>
      <c r="AC177" s="134"/>
      <c r="AD177" s="134"/>
      <c r="AE177" s="134"/>
      <c r="AF177" s="135"/>
      <c r="AG177" s="134"/>
      <c r="AH177" s="134"/>
      <c r="AI177" s="87"/>
      <c r="AJ177" s="134"/>
      <c r="AK177" s="134"/>
      <c r="AL177" s="60"/>
      <c r="AM177" s="137"/>
      <c r="AN177" s="60"/>
      <c r="AO177" s="134"/>
      <c r="AP177" s="134"/>
      <c r="AQ177" s="60"/>
      <c r="AR177" s="134"/>
      <c r="AS177" s="134"/>
      <c r="AT177" s="26"/>
      <c r="AX177" s="26"/>
      <c r="AY177" s="26"/>
      <c r="BC177" s="26"/>
      <c r="BD177" s="26"/>
      <c r="BE177" s="26"/>
    </row>
    <row r="178" spans="1:57" outlineLevel="1" x14ac:dyDescent="0.25">
      <c r="A178" s="34">
        <f>MAX($A$10:A177)+1</f>
        <v>169</v>
      </c>
      <c r="B178" s="22" t="s">
        <v>1932</v>
      </c>
      <c r="C178" s="22" t="s">
        <v>1938</v>
      </c>
      <c r="D178" s="22" t="s">
        <v>1937</v>
      </c>
      <c r="E178" s="63">
        <v>379</v>
      </c>
      <c r="F178" s="23">
        <v>4591.8647419999998</v>
      </c>
      <c r="G178" s="23">
        <f t="shared" si="31"/>
        <v>4591.8647419999998</v>
      </c>
      <c r="H178" s="64">
        <v>45349</v>
      </c>
      <c r="I178" s="24"/>
      <c r="J178" s="23"/>
      <c r="K178" s="23"/>
      <c r="M178"/>
      <c r="N178" s="131"/>
      <c r="O178" s="131" t="str">
        <f t="shared" si="33"/>
        <v/>
      </c>
      <c r="P178" s="131"/>
      <c r="Q178" s="131" t="str">
        <f t="shared" si="34"/>
        <v>x</v>
      </c>
      <c r="R178" s="131" t="str" cm="1">
        <f t="array" ref="R178">+IF(N178&lt;&gt;"",SUM(N(N$10:$N178&lt;&gt;"")),"")</f>
        <v/>
      </c>
      <c r="S178" s="131" t="str" cm="1">
        <f t="array" ref="S178">+IF(O178&lt;&gt;"",SUM(N(O$9:$O178&lt;&gt;"")),"")</f>
        <v/>
      </c>
      <c r="T178" s="131" t="str" cm="1">
        <f t="array" ref="T178">+IF(P178&lt;&gt;"",SUM(N($P$9:P178&lt;&gt;0)),"")</f>
        <v/>
      </c>
      <c r="U178" s="131"/>
      <c r="V178" s="111"/>
      <c r="W178" s="132"/>
      <c r="X178" s="21"/>
      <c r="Y178" s="134"/>
      <c r="Z178" s="134"/>
      <c r="AA178" s="134"/>
      <c r="AB178" s="134"/>
      <c r="AC178" s="134"/>
      <c r="AD178" s="134"/>
      <c r="AE178" s="134"/>
      <c r="AF178" s="135"/>
      <c r="AG178" s="134"/>
      <c r="AH178" s="134"/>
      <c r="AI178" s="87"/>
      <c r="AJ178" s="134"/>
      <c r="AK178" s="134"/>
      <c r="AL178" s="60"/>
      <c r="AM178" s="137"/>
      <c r="AN178" s="60"/>
      <c r="AO178" s="134"/>
      <c r="AP178" s="134"/>
      <c r="AQ178" s="60"/>
      <c r="AR178" s="134"/>
      <c r="AS178" s="134"/>
      <c r="AT178" s="26"/>
      <c r="AX178" s="26"/>
      <c r="AY178" s="26"/>
      <c r="BC178" s="26"/>
      <c r="BD178" s="26"/>
      <c r="BE178" s="26"/>
    </row>
    <row r="179" spans="1:57" outlineLevel="1" x14ac:dyDescent="0.25">
      <c r="A179" s="34">
        <f>MAX($A$10:A178)+1</f>
        <v>170</v>
      </c>
      <c r="B179" s="22" t="s">
        <v>1932</v>
      </c>
      <c r="C179" s="22" t="s">
        <v>1936</v>
      </c>
      <c r="D179" s="22" t="s">
        <v>1935</v>
      </c>
      <c r="E179" s="63">
        <v>379</v>
      </c>
      <c r="F179" s="23">
        <v>4582.6119119999994</v>
      </c>
      <c r="G179" s="23">
        <f t="shared" si="31"/>
        <v>4582.6119119999994</v>
      </c>
      <c r="H179" s="64">
        <v>45349</v>
      </c>
      <c r="I179" s="24"/>
      <c r="J179" s="23"/>
      <c r="K179" s="23"/>
      <c r="M179"/>
      <c r="N179" s="131"/>
      <c r="O179" s="131" t="str">
        <f t="shared" si="33"/>
        <v/>
      </c>
      <c r="P179" s="131"/>
      <c r="Q179" s="131" t="str">
        <f t="shared" si="34"/>
        <v>x</v>
      </c>
      <c r="R179" s="131" t="str" cm="1">
        <f t="array" ref="R179">+IF(N179&lt;&gt;"",SUM(N(N$10:$N179&lt;&gt;"")),"")</f>
        <v/>
      </c>
      <c r="S179" s="131" t="str" cm="1">
        <f t="array" ref="S179">+IF(O179&lt;&gt;"",SUM(N(O$9:$O179&lt;&gt;"")),"")</f>
        <v/>
      </c>
      <c r="T179" s="131" t="str" cm="1">
        <f t="array" ref="T179">+IF(P179&lt;&gt;"",SUM(N($P$9:P179&lt;&gt;0)),"")</f>
        <v/>
      </c>
      <c r="U179" s="131"/>
      <c r="V179" s="111"/>
      <c r="W179" s="132"/>
      <c r="X179" s="21"/>
      <c r="Y179" s="134"/>
      <c r="Z179" s="134"/>
      <c r="AA179" s="134"/>
      <c r="AB179" s="134"/>
      <c r="AC179" s="134"/>
      <c r="AD179" s="134"/>
      <c r="AE179" s="134"/>
      <c r="AF179" s="135"/>
      <c r="AG179" s="134"/>
      <c r="AH179" s="134"/>
      <c r="AI179" s="87"/>
      <c r="AJ179" s="134"/>
      <c r="AK179" s="134"/>
      <c r="AL179" s="60"/>
      <c r="AM179" s="137"/>
      <c r="AN179" s="60"/>
      <c r="AO179" s="134"/>
      <c r="AP179" s="134"/>
      <c r="AQ179" s="60"/>
      <c r="AR179" s="134"/>
      <c r="AS179" s="134"/>
      <c r="AT179" s="26"/>
      <c r="AX179" s="26"/>
      <c r="AY179" s="26"/>
      <c r="BC179" s="26"/>
      <c r="BD179" s="26"/>
      <c r="BE179" s="26"/>
    </row>
    <row r="180" spans="1:57" outlineLevel="1" x14ac:dyDescent="0.25">
      <c r="A180" s="34">
        <f>MAX($A$10:A179)+1</f>
        <v>171</v>
      </c>
      <c r="B180" s="22" t="s">
        <v>1932</v>
      </c>
      <c r="C180" s="22" t="s">
        <v>1791</v>
      </c>
      <c r="D180" s="22" t="s">
        <v>1792</v>
      </c>
      <c r="E180" s="63">
        <v>376.1</v>
      </c>
      <c r="F180" s="23">
        <v>171343.33359999998</v>
      </c>
      <c r="G180" s="23">
        <f t="shared" si="31"/>
        <v>171343.33359999998</v>
      </c>
      <c r="H180" s="64">
        <v>45351</v>
      </c>
      <c r="I180" s="24"/>
      <c r="J180" s="23"/>
      <c r="K180" s="23"/>
      <c r="M180"/>
      <c r="N180" s="131"/>
      <c r="O180" s="131" t="str">
        <f t="shared" si="33"/>
        <v/>
      </c>
      <c r="P180" s="131"/>
      <c r="Q180" s="131" t="str">
        <f t="shared" si="34"/>
        <v>x</v>
      </c>
      <c r="R180" s="131" t="str" cm="1">
        <f t="array" ref="R180">+IF(N180&lt;&gt;"",SUM(N(N$10:$N180&lt;&gt;"")),"")</f>
        <v/>
      </c>
      <c r="S180" s="131" t="str" cm="1">
        <f t="array" ref="S180">+IF(O180&lt;&gt;"",SUM(N(O$9:$O180&lt;&gt;"")),"")</f>
        <v/>
      </c>
      <c r="T180" s="131" t="str" cm="1">
        <f t="array" ref="T180">+IF(P180&lt;&gt;"",SUM(N($P$9:P180&lt;&gt;0)),"")</f>
        <v/>
      </c>
      <c r="U180" s="131"/>
      <c r="V180" s="111"/>
      <c r="W180" s="132"/>
      <c r="X180" s="21"/>
      <c r="Y180" s="134"/>
      <c r="Z180" s="134"/>
      <c r="AA180" s="134"/>
      <c r="AB180" s="134"/>
      <c r="AC180" s="134"/>
      <c r="AD180" s="134"/>
      <c r="AE180" s="134"/>
      <c r="AF180" s="135"/>
      <c r="AG180" s="134"/>
      <c r="AH180" s="134"/>
      <c r="AI180" s="87"/>
      <c r="AJ180" s="134"/>
      <c r="AK180" s="134"/>
      <c r="AL180" s="60"/>
      <c r="AM180" s="137"/>
      <c r="AN180" s="60"/>
      <c r="AO180" s="134"/>
      <c r="AP180" s="134"/>
      <c r="AQ180" s="60"/>
      <c r="AR180" s="134"/>
      <c r="AS180" s="134"/>
      <c r="AT180" s="26"/>
      <c r="AX180" s="26"/>
      <c r="AY180" s="26"/>
      <c r="BC180" s="26"/>
      <c r="BD180" s="26"/>
      <c r="BE180" s="26"/>
    </row>
    <row r="181" spans="1:57" outlineLevel="1" x14ac:dyDescent="0.25">
      <c r="A181" s="34">
        <f>MAX($A$10:A180)+1</f>
        <v>172</v>
      </c>
      <c r="B181" s="22" t="s">
        <v>1932</v>
      </c>
      <c r="C181" s="22" t="s">
        <v>1934</v>
      </c>
      <c r="D181" s="22" t="s">
        <v>1933</v>
      </c>
      <c r="E181" s="63">
        <v>376.1</v>
      </c>
      <c r="F181" s="23">
        <v>851809.52023000002</v>
      </c>
      <c r="G181" s="23">
        <f t="shared" si="31"/>
        <v>851809.52023000002</v>
      </c>
      <c r="H181" s="64">
        <v>45641</v>
      </c>
      <c r="I181" s="24"/>
      <c r="J181" s="23"/>
      <c r="K181" s="23"/>
      <c r="M181"/>
      <c r="N181" s="131"/>
      <c r="O181" s="131" t="str">
        <f t="shared" si="33"/>
        <v/>
      </c>
      <c r="P181" s="131"/>
      <c r="Q181" s="131" t="str">
        <f t="shared" si="34"/>
        <v>x</v>
      </c>
      <c r="R181" s="131" t="str" cm="1">
        <f t="array" ref="R181">+IF(N181&lt;&gt;"",SUM(N(N$10:$N181&lt;&gt;"")),"")</f>
        <v/>
      </c>
      <c r="S181" s="131" t="str" cm="1">
        <f t="array" ref="S181">+IF(O181&lt;&gt;"",SUM(N(O$9:$O181&lt;&gt;"")),"")</f>
        <v/>
      </c>
      <c r="T181" s="131" t="str" cm="1">
        <f t="array" ref="T181">+IF(P181&lt;&gt;"",SUM(N($P$9:P181&lt;&gt;0)),"")</f>
        <v/>
      </c>
      <c r="U181" s="131"/>
      <c r="V181" s="111"/>
      <c r="W181" s="132"/>
      <c r="X181" s="21"/>
      <c r="Y181" s="134"/>
      <c r="Z181" s="134"/>
      <c r="AA181" s="134"/>
      <c r="AB181" s="134"/>
      <c r="AC181" s="134"/>
      <c r="AD181" s="134"/>
      <c r="AE181" s="134"/>
      <c r="AF181" s="135"/>
      <c r="AG181" s="134"/>
      <c r="AH181" s="134"/>
      <c r="AI181" s="87"/>
      <c r="AJ181" s="134"/>
      <c r="AK181" s="134"/>
      <c r="AL181" s="60"/>
      <c r="AM181" s="137"/>
      <c r="AN181" s="60"/>
      <c r="AO181" s="134"/>
      <c r="AP181" s="134"/>
      <c r="AQ181" s="60"/>
      <c r="AR181" s="134"/>
      <c r="AS181" s="134"/>
      <c r="AT181" s="26"/>
      <c r="AX181" s="26"/>
      <c r="AY181" s="26"/>
      <c r="BC181" s="26"/>
      <c r="BD181" s="26"/>
      <c r="BE181" s="26"/>
    </row>
    <row r="182" spans="1:57" outlineLevel="1" x14ac:dyDescent="0.25">
      <c r="A182" s="34">
        <f>MAX($A$10:A181)+1</f>
        <v>173</v>
      </c>
      <c r="B182" s="22" t="s">
        <v>1932</v>
      </c>
      <c r="C182" s="22" t="s">
        <v>1793</v>
      </c>
      <c r="D182" s="22" t="s">
        <v>1794</v>
      </c>
      <c r="E182" s="63">
        <v>376.1</v>
      </c>
      <c r="F182" s="23">
        <v>229130.5956</v>
      </c>
      <c r="G182" s="23">
        <f t="shared" si="31"/>
        <v>229130.5956</v>
      </c>
      <c r="H182" s="64">
        <v>45380</v>
      </c>
      <c r="I182" s="24"/>
      <c r="J182" s="61"/>
      <c r="K182" s="61"/>
      <c r="L182" s="61"/>
      <c r="M182"/>
      <c r="N182" s="131"/>
      <c r="O182" s="131" t="str">
        <f t="shared" si="33"/>
        <v/>
      </c>
      <c r="P182" s="131"/>
      <c r="Q182" s="131" t="str">
        <f t="shared" si="34"/>
        <v>x</v>
      </c>
      <c r="R182" s="131" t="str" cm="1">
        <f t="array" ref="R182">+IF(N182&lt;&gt;"",SUM(N(N$10:$N182&lt;&gt;"")),"")</f>
        <v/>
      </c>
      <c r="S182" s="131" t="str" cm="1">
        <f t="array" ref="S182">+IF(O182&lt;&gt;"",SUM(N(O$9:$O182&lt;&gt;"")),"")</f>
        <v/>
      </c>
      <c r="T182" s="131" t="str" cm="1">
        <f t="array" ref="T182">+IF(P182&lt;&gt;"",SUM(N($P$9:P182&lt;&gt;0)),"")</f>
        <v/>
      </c>
      <c r="U182" s="131"/>
      <c r="V182" s="111"/>
      <c r="W182" s="132"/>
      <c r="X182" s="21"/>
      <c r="Y182" s="134"/>
      <c r="Z182" s="134"/>
      <c r="AA182" s="134"/>
      <c r="AB182" s="134"/>
      <c r="AC182" s="134"/>
      <c r="AD182" s="134"/>
      <c r="AE182" s="134"/>
      <c r="AF182" s="135"/>
      <c r="AG182" s="134"/>
      <c r="AH182" s="134"/>
      <c r="AI182" s="87"/>
      <c r="AJ182" s="134"/>
      <c r="AK182" s="134"/>
      <c r="AL182" s="60"/>
      <c r="AM182" s="137"/>
      <c r="AN182" s="60"/>
      <c r="AO182" s="134"/>
      <c r="AP182" s="134"/>
      <c r="AQ182" s="60"/>
      <c r="AR182" s="134"/>
      <c r="AS182" s="134"/>
      <c r="AT182" s="26"/>
      <c r="AX182" s="26"/>
      <c r="AY182" s="26"/>
      <c r="BC182" s="26"/>
      <c r="BD182" s="26"/>
      <c r="BE182" s="26"/>
    </row>
    <row r="183" spans="1:57" outlineLevel="1" x14ac:dyDescent="0.25">
      <c r="A183" s="34">
        <f>MAX($A$10:A182)+1</f>
        <v>174</v>
      </c>
      <c r="B183" s="59"/>
      <c r="C183" s="59"/>
      <c r="D183" s="58" t="s">
        <v>1931</v>
      </c>
      <c r="E183" s="57"/>
      <c r="F183" s="30">
        <f>SUM(F36:F182)</f>
        <v>122284663.83724491</v>
      </c>
      <c r="G183" s="30">
        <f>SUM(G36:G182)</f>
        <v>122284663.83724491</v>
      </c>
      <c r="H183" s="30"/>
      <c r="I183" s="31">
        <f>SUM(I36:I182)</f>
        <v>73254259.277644008</v>
      </c>
      <c r="J183" s="30">
        <f>SUM(J36:J182)</f>
        <v>73254259.277644008</v>
      </c>
      <c r="K183" s="30"/>
      <c r="L183" s="30">
        <f>SUM(L36:L182)</f>
        <v>0</v>
      </c>
      <c r="M183"/>
      <c r="N183"/>
      <c r="O183" s="111"/>
      <c r="P183" s="111"/>
      <c r="Q183" s="111"/>
      <c r="R183" s="111" t="str" cm="1">
        <f t="array" ref="R183">+IF(N183&lt;&gt;"",SUM(N(N$10:$N183&lt;&gt;"")),"")</f>
        <v/>
      </c>
      <c r="S183" s="111" t="str" cm="1">
        <f t="array" ref="S183">+IF(O183&lt;&gt;"",SUM(N(O$9:$O183&lt;&gt;"")),"")</f>
        <v/>
      </c>
      <c r="T183" s="111"/>
      <c r="U183" s="111"/>
      <c r="V183" s="111"/>
      <c r="W183" s="133"/>
      <c r="X183" s="21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87"/>
      <c r="AJ183" s="135"/>
      <c r="AK183" s="135"/>
      <c r="AL183" s="60"/>
      <c r="AM183" s="138"/>
      <c r="AN183" s="60"/>
      <c r="AO183" s="135"/>
      <c r="AP183" s="135"/>
      <c r="AQ183" s="60"/>
      <c r="AR183" s="135"/>
      <c r="AS183" s="135"/>
      <c r="AX183" s="26"/>
      <c r="AY183" s="26"/>
      <c r="BC183" s="26"/>
      <c r="BD183" s="26"/>
      <c r="BE183" s="26"/>
    </row>
    <row r="184" spans="1:57" outlineLevel="1" x14ac:dyDescent="0.25">
      <c r="A184" s="34">
        <f>MAX($A$10:A183)+1</f>
        <v>175</v>
      </c>
      <c r="B184" s="50"/>
      <c r="C184" s="50"/>
      <c r="D184" s="67"/>
      <c r="E184" s="25"/>
      <c r="F184" s="23"/>
      <c r="G184" s="23"/>
      <c r="H184" s="23"/>
      <c r="I184" s="51"/>
      <c r="J184" s="23"/>
      <c r="K184" s="23"/>
      <c r="L184" s="23"/>
      <c r="M184"/>
      <c r="N184"/>
      <c r="O184" s="111" t="str">
        <f t="shared" ref="O184:O215" si="35">+IF(AND(OR(G184&gt;$O$4,J184&gt;$O$4),N184&lt;&gt;"x",P184&lt;&gt;"x"),"x","")</f>
        <v/>
      </c>
      <c r="P184" s="111"/>
      <c r="Q184" s="111"/>
      <c r="R184" s="111" t="str" cm="1">
        <f t="array" ref="R184">+IF(N184&lt;&gt;"",SUM(N(N$10:$N184&lt;&gt;"")),"")</f>
        <v/>
      </c>
      <c r="S184" s="111" t="str" cm="1">
        <f t="array" ref="S184">+IF(O184&lt;&gt;"",SUM(N(O$9:$O184&lt;&gt;"")),"")</f>
        <v/>
      </c>
      <c r="T184" s="111" t="str" cm="1">
        <f t="array" ref="T184">+IF(P184&lt;&gt;"",SUM(N($P$9:P184&lt;&gt;0)),"")</f>
        <v/>
      </c>
      <c r="U184" s="111"/>
      <c r="V184" s="111"/>
      <c r="W184" s="133"/>
      <c r="X184" s="21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87"/>
      <c r="AJ184" s="135"/>
      <c r="AK184" s="135"/>
      <c r="AL184" s="60"/>
      <c r="AM184" s="138"/>
      <c r="AN184" s="60"/>
      <c r="AO184" s="135"/>
      <c r="AP184" s="135"/>
      <c r="AQ184" s="60"/>
      <c r="AR184" s="135"/>
      <c r="AS184" s="135"/>
      <c r="AX184" s="26"/>
      <c r="AY184" s="26"/>
      <c r="BC184" s="26"/>
      <c r="BD184" s="26"/>
      <c r="BE184" s="26"/>
    </row>
    <row r="185" spans="1:57" outlineLevel="1" x14ac:dyDescent="0.25">
      <c r="A185" s="34">
        <f>MAX($A$10:A184)+1</f>
        <v>176</v>
      </c>
      <c r="B185" s="22" t="s">
        <v>1846</v>
      </c>
      <c r="C185" s="22" t="s">
        <v>3</v>
      </c>
      <c r="D185" s="22" t="s">
        <v>4</v>
      </c>
      <c r="E185" s="63">
        <v>396.2</v>
      </c>
      <c r="F185" s="23">
        <v>2463904.4573269999</v>
      </c>
      <c r="G185" s="23">
        <f t="shared" ref="G185:G216" si="36">+F185</f>
        <v>2463904.4573269999</v>
      </c>
      <c r="H185" s="62">
        <v>45657</v>
      </c>
      <c r="I185" s="20">
        <v>2289180.1058280002</v>
      </c>
      <c r="J185" s="23">
        <f t="shared" ref="J185:J216" si="37">+I185</f>
        <v>2289180.1058280002</v>
      </c>
      <c r="K185" s="64">
        <v>46022</v>
      </c>
      <c r="M185"/>
      <c r="N185" s="131"/>
      <c r="O185" s="131" t="str">
        <f t="shared" si="35"/>
        <v/>
      </c>
      <c r="P185" s="131" t="s">
        <v>2160</v>
      </c>
      <c r="Q185" s="131" t="str">
        <f t="shared" si="34"/>
        <v/>
      </c>
      <c r="R185" s="131" t="str" cm="1">
        <f t="array" ref="R185">+IF(N185&lt;&gt;"",SUM(N(N$10:$N185&lt;&gt;"")),"")</f>
        <v/>
      </c>
      <c r="S185" s="131" t="str" cm="1">
        <f t="array" ref="S185">+IF(O185&lt;&gt;"",SUM(N(O$9:$O185&lt;&gt;"")),"")</f>
        <v/>
      </c>
      <c r="T185" s="131" cm="1">
        <f t="array" ref="T185">+IF(P185&lt;&gt;"",SUM(N($P$9:P185&lt;&gt;0)),"")</f>
        <v>49</v>
      </c>
      <c r="U185" s="131">
        <f>+IFERROR(MATCH(C185,'AWEC DR 9 (wDetail)'!$E$4:$E$922,0),"")</f>
        <v>12</v>
      </c>
      <c r="V185" s="111"/>
      <c r="W185" s="132" cm="1">
        <f t="array" ref="W185">+IF(ISNUMBER($U185),INDEX('AWEC DR 9 (wDetail)'!CI$4:CI$922,$U185),"")</f>
        <v>2.7434316239844851</v>
      </c>
      <c r="X185" s="21"/>
      <c r="Y185" s="134" cm="1">
        <f t="array" ref="Y185">+IF(ISNUMBER($U185),INDEX('AWEC DR 9 (wDetail)'!CK$4:CK$922,$U185),"")</f>
        <v>13034.85</v>
      </c>
      <c r="Z185" s="134" cm="1">
        <f t="array" ref="Z185">+IF(ISNUMBER($U185),INDEX('AWEC DR 9 (wDetail)'!CL$4:CL$922,$U185),"")</f>
        <v>0</v>
      </c>
      <c r="AA185" s="134" cm="1">
        <f t="array" ref="AA185">+IF(ISNUMBER($U185),INDEX('AWEC DR 9 (wDetail)'!CM$4:CM$922,$U185),"")</f>
        <v>1634254.17</v>
      </c>
      <c r="AB185" s="134" cm="1">
        <f t="array" ref="AB185">+IF(ISNUMBER($U185),INDEX('AWEC DR 9 (wDetail)'!CN$4:CN$922,$U185),"")</f>
        <v>1038022.4699999997</v>
      </c>
      <c r="AC185" s="134" cm="1">
        <f t="array" ref="AC185">+IF(ISNUMBER($U185),INDEX('AWEC DR 9 (wDetail)'!CO$4:CO$922,$U185),"")</f>
        <v>1435653.98</v>
      </c>
      <c r="AD185" s="134" cm="1">
        <f t="array" ref="AD185">+IF(ISNUMBER($U185),INDEX('AWEC DR 9 (wDetail)'!CP$4:CP$922,$U185),"")</f>
        <v>3386121.7800000003</v>
      </c>
      <c r="AE185" s="134" cm="1">
        <f t="array" ref="AE185">+IF(ISNUMBER($U185),INDEX('AWEC DR 9 (wDetail)'!CQ$4:CQ$922,$U185),"")</f>
        <v>309546.02999999997</v>
      </c>
      <c r="AF185" s="135"/>
      <c r="AG185" s="134" cm="1">
        <f t="array" ref="AG185:AH185">+LINEST(AA185:AD185,$AA$8:$AD$8)</f>
        <v>565323.43400000024</v>
      </c>
      <c r="AH185" s="134">
        <v>-1140927808.7310007</v>
      </c>
      <c r="AI185" s="87"/>
      <c r="AJ185" s="134">
        <f t="shared" ref="AJ185:AK190" si="38">+$AH185+AJ$8*$AG185</f>
        <v>3286821.6849999428</v>
      </c>
      <c r="AK185" s="134">
        <f t="shared" si="38"/>
        <v>3852145.1189997196</v>
      </c>
      <c r="AL185" s="60"/>
      <c r="AM185" s="137" t="s">
        <v>2165</v>
      </c>
      <c r="AN185" s="60"/>
      <c r="AO185" s="134">
        <f>+AJ185</f>
        <v>3286821.6849999428</v>
      </c>
      <c r="AP185" s="134">
        <f>+AK185</f>
        <v>3852145.1189997196</v>
      </c>
      <c r="AQ185" s="87"/>
      <c r="AR185" s="134">
        <f t="shared" ref="AR185:AR190" si="39">+AO185-G185</f>
        <v>822917.22767294291</v>
      </c>
      <c r="AS185" s="134">
        <f t="shared" ref="AS185:AS190" si="40">+AP185-J185</f>
        <v>1562965.0131717194</v>
      </c>
      <c r="AX185" s="26"/>
      <c r="AY185" s="26"/>
      <c r="BC185" s="26"/>
      <c r="BD185" s="26"/>
      <c r="BE185" s="26"/>
    </row>
    <row r="186" spans="1:57" outlineLevel="1" x14ac:dyDescent="0.25">
      <c r="A186" s="34">
        <f>MAX($A$10:A185)+1</f>
        <v>177</v>
      </c>
      <c r="B186" s="22" t="s">
        <v>1846</v>
      </c>
      <c r="C186" s="22" t="s">
        <v>5</v>
      </c>
      <c r="D186" s="22" t="s">
        <v>6</v>
      </c>
      <c r="E186" s="63">
        <v>397.2</v>
      </c>
      <c r="F186" s="23">
        <v>87401.493662000037</v>
      </c>
      <c r="G186" s="23">
        <f t="shared" si="36"/>
        <v>87401.493662000037</v>
      </c>
      <c r="H186" s="62">
        <v>45657</v>
      </c>
      <c r="I186" s="20">
        <v>37782.730999999992</v>
      </c>
      <c r="J186" s="23">
        <f t="shared" si="37"/>
        <v>37782.730999999992</v>
      </c>
      <c r="K186" s="64">
        <v>46022</v>
      </c>
      <c r="M186"/>
      <c r="N186" s="131"/>
      <c r="O186" s="131" t="str">
        <f t="shared" si="35"/>
        <v/>
      </c>
      <c r="P186" s="131" t="s">
        <v>2160</v>
      </c>
      <c r="Q186" s="131" t="str">
        <f t="shared" si="34"/>
        <v/>
      </c>
      <c r="R186" s="131" t="str" cm="1">
        <f t="array" ref="R186">+IF(N186&lt;&gt;"",SUM(N(N$10:$N186&lt;&gt;"")),"")</f>
        <v/>
      </c>
      <c r="S186" s="131" t="str" cm="1">
        <f t="array" ref="S186">+IF(O186&lt;&gt;"",SUM(N(O$9:$O186&lt;&gt;"")),"")</f>
        <v/>
      </c>
      <c r="T186" s="131" cm="1">
        <f t="array" ref="T186">+IF(P186&lt;&gt;"",SUM(N($P$9:P186&lt;&gt;0)),"")</f>
        <v>50</v>
      </c>
      <c r="U186" s="131">
        <f>+IFERROR(MATCH(C186,'AWEC DR 9 (wDetail)'!$E$4:$E$922,0),"")</f>
        <v>201</v>
      </c>
      <c r="V186" s="111"/>
      <c r="W186" s="132" cm="1">
        <f t="array" ref="W186">+IF(ISNUMBER($U186),INDEX('AWEC DR 9 (wDetail)'!CI$4:CI$922,$U186),"")</f>
        <v>15.322252095336227</v>
      </c>
      <c r="X186" s="21"/>
      <c r="Y186" s="134" cm="1">
        <f t="array" ref="Y186">+IF(ISNUMBER($U186),INDEX('AWEC DR 9 (wDetail)'!CK$4:CK$922,$U186),"")</f>
        <v>5488.1</v>
      </c>
      <c r="Z186" s="134" cm="1">
        <f t="array" ref="Z186">+IF(ISNUMBER($U186),INDEX('AWEC DR 9 (wDetail)'!CL$4:CL$922,$U186),"")</f>
        <v>33884.959999999999</v>
      </c>
      <c r="AA186" s="134" cm="1">
        <f t="array" ref="AA186">+IF(ISNUMBER($U186),INDEX('AWEC DR 9 (wDetail)'!CM$4:CM$922,$U186),"")</f>
        <v>14773.43</v>
      </c>
      <c r="AB186" s="134" cm="1">
        <f t="array" ref="AB186">+IF(ISNUMBER($U186),INDEX('AWEC DR 9 (wDetail)'!CN$4:CN$922,$U186),"")</f>
        <v>14183.320000000002</v>
      </c>
      <c r="AC186" s="134" cm="1">
        <f t="array" ref="AC186">+IF(ISNUMBER($U186),INDEX('AWEC DR 9 (wDetail)'!CO$4:CO$922,$U186),"")</f>
        <v>222089.07999999996</v>
      </c>
      <c r="AD186" s="134" cm="1">
        <f t="array" ref="AD186">+IF(ISNUMBER($U186),INDEX('AWEC DR 9 (wDetail)'!CP$4:CP$922,$U186),"")</f>
        <v>0</v>
      </c>
      <c r="AE186" s="134" cm="1">
        <f t="array" ref="AE186">+IF(ISNUMBER($U186),INDEX('AWEC DR 9 (wDetail)'!CQ$4:CQ$922,$U186),"")</f>
        <v>0</v>
      </c>
      <c r="AF186" s="135"/>
      <c r="AG186" s="134" cm="1">
        <f t="array" ref="AG186:AH186">+LINEST(Y186:AD186,$Y$8:$AD$8)</f>
        <v>15330.907142857146</v>
      </c>
      <c r="AH186" s="134">
        <v>-30927694.733809531</v>
      </c>
      <c r="AI186" s="87"/>
      <c r="AJ186" s="134">
        <f t="shared" si="38"/>
        <v>102061.32333333418</v>
      </c>
      <c r="AK186" s="134">
        <f t="shared" si="38"/>
        <v>117392.2304761894</v>
      </c>
      <c r="AL186" s="60"/>
      <c r="AM186" s="137" t="s">
        <v>2170</v>
      </c>
      <c r="AN186" s="60"/>
      <c r="AO186" s="134">
        <v>0</v>
      </c>
      <c r="AP186" s="134">
        <v>0</v>
      </c>
      <c r="AQ186" s="60"/>
      <c r="AR186" s="134">
        <f t="shared" si="39"/>
        <v>-87401.493662000037</v>
      </c>
      <c r="AS186" s="134">
        <f t="shared" si="40"/>
        <v>-37782.730999999992</v>
      </c>
      <c r="AX186" s="26"/>
      <c r="AY186" s="26"/>
      <c r="BC186" s="26"/>
      <c r="BD186" s="26"/>
      <c r="BE186" s="26"/>
    </row>
    <row r="187" spans="1:57" outlineLevel="1" x14ac:dyDescent="0.25">
      <c r="A187" s="34">
        <f>MAX($A$10:A186)+1</f>
        <v>178</v>
      </c>
      <c r="B187" s="22" t="s">
        <v>1846</v>
      </c>
      <c r="C187" s="22" t="s">
        <v>43</v>
      </c>
      <c r="D187" s="22" t="s">
        <v>44</v>
      </c>
      <c r="E187" s="63">
        <v>392.2</v>
      </c>
      <c r="F187" s="23">
        <v>1060664.9308400003</v>
      </c>
      <c r="G187" s="23">
        <f t="shared" si="36"/>
        <v>1060664.9308400003</v>
      </c>
      <c r="H187" s="62">
        <v>45657</v>
      </c>
      <c r="I187" s="20">
        <v>769996.95369600004</v>
      </c>
      <c r="J187" s="23">
        <f t="shared" si="37"/>
        <v>769996.95369600004</v>
      </c>
      <c r="K187" s="64">
        <v>46022</v>
      </c>
      <c r="M187"/>
      <c r="N187" s="131"/>
      <c r="O187" s="131" t="str">
        <f t="shared" si="35"/>
        <v/>
      </c>
      <c r="P187" s="131" t="s">
        <v>2160</v>
      </c>
      <c r="Q187" s="131" t="str">
        <f t="shared" si="34"/>
        <v/>
      </c>
      <c r="R187" s="131" t="str" cm="1">
        <f t="array" ref="R187">+IF(N187&lt;&gt;"",SUM(N(N$10:$N187&lt;&gt;"")),"")</f>
        <v/>
      </c>
      <c r="S187" s="131" t="str" cm="1">
        <f t="array" ref="S187">+IF(O187&lt;&gt;"",SUM(N(O$9:$O187&lt;&gt;"")),"")</f>
        <v/>
      </c>
      <c r="T187" s="131" cm="1">
        <f t="array" ref="T187">+IF(P187&lt;&gt;"",SUM(N($P$9:P187&lt;&gt;0)),"")</f>
        <v>51</v>
      </c>
      <c r="U187" s="131">
        <f>+IFERROR(MATCH(C187,'AWEC DR 9 (wDetail)'!$E$4:$E$922,0),"")</f>
        <v>19</v>
      </c>
      <c r="V187" s="111"/>
      <c r="W187" s="132" cm="1">
        <f t="array" ref="W187">+IF(ISNUMBER($U187),INDEX('AWEC DR 9 (wDetail)'!CI$4:CI$922,$U187),"")</f>
        <v>3.7747683714163074</v>
      </c>
      <c r="X187" s="21"/>
      <c r="Y187" s="134" cm="1">
        <f t="array" ref="Y187">+IF(ISNUMBER($U187),INDEX('AWEC DR 9 (wDetail)'!CK$4:CK$922,$U187),"")</f>
        <v>245500.86</v>
      </c>
      <c r="Z187" s="134" cm="1">
        <f t="array" ref="Z187">+IF(ISNUMBER($U187),INDEX('AWEC DR 9 (wDetail)'!CL$4:CL$922,$U187),"")</f>
        <v>258536.14999999997</v>
      </c>
      <c r="AA187" s="134" cm="1">
        <f t="array" ref="AA187">+IF(ISNUMBER($U187),INDEX('AWEC DR 9 (wDetail)'!CM$4:CM$922,$U187),"")</f>
        <v>1311652.02</v>
      </c>
      <c r="AB187" s="134" cm="1">
        <f t="array" ref="AB187">+IF(ISNUMBER($U187),INDEX('AWEC DR 9 (wDetail)'!CN$4:CN$922,$U187),"")</f>
        <v>714009.94</v>
      </c>
      <c r="AC187" s="134" cm="1">
        <f t="array" ref="AC187">+IF(ISNUMBER($U187),INDEX('AWEC DR 9 (wDetail)'!CO$4:CO$922,$U187),"")</f>
        <v>1003012.9600000002</v>
      </c>
      <c r="AD187" s="134" cm="1">
        <f t="array" ref="AD187">+IF(ISNUMBER($U187),INDEX('AWEC DR 9 (wDetail)'!CP$4:CP$922,$U187),"")</f>
        <v>1440229.4699999997</v>
      </c>
      <c r="AE187" s="134" cm="1">
        <f t="array" ref="AE187">+IF(ISNUMBER($U187),INDEX('AWEC DR 9 (wDetail)'!CQ$4:CQ$922,$U187),"")</f>
        <v>0</v>
      </c>
      <c r="AF187" s="135"/>
      <c r="AG187" s="134" cm="1">
        <f t="array" ref="AG187:AH187">+LINEST(Y187:AD187,$Y$8:$AD$8)</f>
        <v>217412.32571428569</v>
      </c>
      <c r="AH187" s="134">
        <v>-438452780.5390476</v>
      </c>
      <c r="AI187" s="87"/>
      <c r="AJ187" s="134">
        <f t="shared" si="38"/>
        <v>1589766.7066666484</v>
      </c>
      <c r="AK187" s="134">
        <f t="shared" si="38"/>
        <v>1807179.0323809385</v>
      </c>
      <c r="AL187" s="60"/>
      <c r="AM187" s="137" t="s">
        <v>2170</v>
      </c>
      <c r="AN187" s="60"/>
      <c r="AO187" s="134">
        <v>0</v>
      </c>
      <c r="AP187" s="134">
        <v>0</v>
      </c>
      <c r="AQ187" s="60"/>
      <c r="AR187" s="134">
        <f t="shared" si="39"/>
        <v>-1060664.9308400003</v>
      </c>
      <c r="AS187" s="134">
        <f t="shared" si="40"/>
        <v>-769996.95369600004</v>
      </c>
      <c r="AX187" s="26"/>
      <c r="AY187" s="26"/>
      <c r="BC187" s="26"/>
      <c r="BD187" s="26"/>
      <c r="BE187" s="26"/>
    </row>
    <row r="188" spans="1:57" outlineLevel="1" x14ac:dyDescent="0.25">
      <c r="A188" s="34">
        <f>MAX($A$10:A187)+1</f>
        <v>179</v>
      </c>
      <c r="B188" s="22" t="s">
        <v>1846</v>
      </c>
      <c r="C188" s="22" t="s">
        <v>123</v>
      </c>
      <c r="D188" s="22" t="s">
        <v>124</v>
      </c>
      <c r="E188" s="63">
        <v>391.3</v>
      </c>
      <c r="F188" s="23">
        <v>113444.00484100005</v>
      </c>
      <c r="G188" s="23">
        <f t="shared" si="36"/>
        <v>113444.00484100005</v>
      </c>
      <c r="H188" s="62">
        <v>45657</v>
      </c>
      <c r="I188" s="20">
        <v>94456.827500000014</v>
      </c>
      <c r="J188" s="23">
        <f t="shared" si="37"/>
        <v>94456.827500000014</v>
      </c>
      <c r="K188" s="64">
        <v>46022</v>
      </c>
      <c r="M188"/>
      <c r="N188" s="131"/>
      <c r="O188" s="131" t="str">
        <f t="shared" si="35"/>
        <v/>
      </c>
      <c r="P188" s="131" t="s">
        <v>2160</v>
      </c>
      <c r="Q188" s="131" t="str">
        <f t="shared" si="34"/>
        <v/>
      </c>
      <c r="R188" s="131" t="str" cm="1">
        <f t="array" ref="R188">+IF(N188&lt;&gt;"",SUM(N(N$10:$N188&lt;&gt;"")),"")</f>
        <v/>
      </c>
      <c r="S188" s="131" t="str" cm="1">
        <f t="array" ref="S188">+IF(O188&lt;&gt;"",SUM(N(O$9:$O188&lt;&gt;"")),"")</f>
        <v/>
      </c>
      <c r="T188" s="131" cm="1">
        <f t="array" ref="T188">+IF(P188&lt;&gt;"",SUM(N($P$9:P188&lt;&gt;0)),"")</f>
        <v>52</v>
      </c>
      <c r="U188" s="131">
        <f>+IFERROR(MATCH(C188,'AWEC DR 9 (wDetail)'!$E$4:$E$922,0),"")</f>
        <v>164</v>
      </c>
      <c r="V188" s="111"/>
      <c r="W188" s="132" cm="1">
        <f t="array" ref="W188">+IF(ISNUMBER($U188),INDEX('AWEC DR 9 (wDetail)'!CI$4:CI$922,$U188),"")</f>
        <v>10.420927523548597</v>
      </c>
      <c r="X188" s="21"/>
      <c r="Y188" s="134" cm="1">
        <f t="array" ref="Y188">+IF(ISNUMBER($U188),INDEX('AWEC DR 9 (wDetail)'!CK$4:CK$922,$U188),"")</f>
        <v>103643.17</v>
      </c>
      <c r="Z188" s="134" cm="1">
        <f t="array" ref="Z188">+IF(ISNUMBER($U188),INDEX('AWEC DR 9 (wDetail)'!CL$4:CL$922,$U188),"")</f>
        <v>126828</v>
      </c>
      <c r="AA188" s="134" cm="1">
        <f t="array" ref="AA188">+IF(ISNUMBER($U188),INDEX('AWEC DR 9 (wDetail)'!CM$4:CM$922,$U188),"")</f>
        <v>39609.040000000001</v>
      </c>
      <c r="AB188" s="134" cm="1">
        <f t="array" ref="AB188">+IF(ISNUMBER($U188),INDEX('AWEC DR 9 (wDetail)'!CN$4:CN$922,$U188),"")</f>
        <v>24746.799999999999</v>
      </c>
      <c r="AC188" s="134" cm="1">
        <f t="array" ref="AC188">+IF(ISNUMBER($U188),INDEX('AWEC DR 9 (wDetail)'!CO$4:CO$922,$U188),"")</f>
        <v>0</v>
      </c>
      <c r="AD188" s="134" cm="1">
        <f t="array" ref="AD188">+IF(ISNUMBER($U188),INDEX('AWEC DR 9 (wDetail)'!CP$4:CP$922,$U188),"")</f>
        <v>128374.26000000001</v>
      </c>
      <c r="AE188" s="134" cm="1">
        <f t="array" ref="AE188">+IF(ISNUMBER($U188),INDEX('AWEC DR 9 (wDetail)'!CQ$4:CQ$922,$U188),"")</f>
        <v>940.59</v>
      </c>
      <c r="AF188" s="135"/>
      <c r="AG188" s="134" cm="1">
        <f t="array" ref="AG188:AH188">+LINEST(Y188:AD188,$Y$8:$AD$8)</f>
        <v>-7762.5939999999973</v>
      </c>
      <c r="AH188" s="134">
        <v>15754854.721999995</v>
      </c>
      <c r="AI188" s="87"/>
      <c r="AJ188" s="134">
        <f t="shared" si="38"/>
        <v>43364.466000000015</v>
      </c>
      <c r="AK188" s="134">
        <f t="shared" si="38"/>
        <v>35601.872000001371</v>
      </c>
      <c r="AL188" s="60"/>
      <c r="AM188" s="137" t="s">
        <v>2163</v>
      </c>
      <c r="AN188" s="60"/>
      <c r="AO188" s="134">
        <f>+AVERAGE(Y188:AD188)</f>
        <v>70533.544999999998</v>
      </c>
      <c r="AP188" s="134">
        <f>+AO188</f>
        <v>70533.544999999998</v>
      </c>
      <c r="AQ188" s="87"/>
      <c r="AR188" s="134">
        <f t="shared" si="39"/>
        <v>-42910.459841000047</v>
      </c>
      <c r="AS188" s="134">
        <f t="shared" si="40"/>
        <v>-23923.282500000016</v>
      </c>
      <c r="AX188" s="26"/>
      <c r="AY188" s="26"/>
      <c r="BC188" s="26"/>
      <c r="BD188" s="26"/>
      <c r="BE188" s="26"/>
    </row>
    <row r="189" spans="1:57" outlineLevel="1" x14ac:dyDescent="0.25">
      <c r="A189" s="34">
        <f>MAX($A$10:A188)+1</f>
        <v>180</v>
      </c>
      <c r="B189" s="22" t="s">
        <v>1846</v>
      </c>
      <c r="C189" s="22" t="s">
        <v>360</v>
      </c>
      <c r="D189" s="19" t="s">
        <v>361</v>
      </c>
      <c r="E189" s="63">
        <v>391.3</v>
      </c>
      <c r="F189" s="23">
        <v>139476.66683600002</v>
      </c>
      <c r="G189" s="23">
        <f t="shared" si="36"/>
        <v>139476.66683600002</v>
      </c>
      <c r="H189" s="62">
        <v>45657</v>
      </c>
      <c r="I189" s="20">
        <v>139796.10469999997</v>
      </c>
      <c r="J189" s="23">
        <f t="shared" si="37"/>
        <v>139796.10469999997</v>
      </c>
      <c r="K189" s="64">
        <v>46022</v>
      </c>
      <c r="M189"/>
      <c r="N189" s="131"/>
      <c r="O189" s="131" t="str">
        <f t="shared" si="35"/>
        <v/>
      </c>
      <c r="P189" s="131" t="s">
        <v>2160</v>
      </c>
      <c r="Q189" s="131" t="str">
        <f t="shared" si="34"/>
        <v/>
      </c>
      <c r="R189" s="131" t="str" cm="1">
        <f t="array" ref="R189">+IF(N189&lt;&gt;"",SUM(N(N$10:$N189&lt;&gt;"")),"")</f>
        <v/>
      </c>
      <c r="S189" s="131" t="str" cm="1">
        <f t="array" ref="S189">+IF(O189&lt;&gt;"",SUM(N(O$9:$O189&lt;&gt;"")),"")</f>
        <v/>
      </c>
      <c r="T189" s="131" cm="1">
        <f t="array" ref="T189">+IF(P189&lt;&gt;"",SUM(N($P$9:P189&lt;&gt;0)),"")</f>
        <v>53</v>
      </c>
      <c r="U189" s="131">
        <f>+IFERROR(MATCH(C189,'AWEC DR 9 (wDetail)'!$E$4:$E$922,0),"")</f>
        <v>122</v>
      </c>
      <c r="V189" s="111"/>
      <c r="W189" s="132"/>
      <c r="X189" s="21"/>
      <c r="Y189" s="134" cm="1">
        <f t="array" ref="Y189">+IF(ISNUMBER($U189),INDEX('AWEC DR 9 (wDetail)'!CK$4:CK$922,$U189),"")</f>
        <v>38883.410000000003</v>
      </c>
      <c r="Z189" s="134" cm="1">
        <f t="array" ref="Z189">+IF(ISNUMBER($U189),INDEX('AWEC DR 9 (wDetail)'!CL$4:CL$922,$U189),"")</f>
        <v>58051.880000000005</v>
      </c>
      <c r="AA189" s="134" cm="1">
        <f t="array" ref="AA189">+IF(ISNUMBER($U189),INDEX('AWEC DR 9 (wDetail)'!CM$4:CM$922,$U189),"")</f>
        <v>123597.26000000001</v>
      </c>
      <c r="AB189" s="134" cm="1">
        <f t="array" ref="AB189">+IF(ISNUMBER($U189),INDEX('AWEC DR 9 (wDetail)'!CN$4:CN$922,$U189),"")</f>
        <v>133128.79999999999</v>
      </c>
      <c r="AC189" s="134" cm="1">
        <f t="array" ref="AC189">+IF(ISNUMBER($U189),INDEX('AWEC DR 9 (wDetail)'!CO$4:CO$922,$U189),"")</f>
        <v>140492.58000000002</v>
      </c>
      <c r="AD189" s="134" cm="1">
        <f t="array" ref="AD189">+IF(ISNUMBER($U189),INDEX('AWEC DR 9 (wDetail)'!CP$4:CP$922,$U189),"")</f>
        <v>126491.46</v>
      </c>
      <c r="AE189" s="134" cm="1">
        <f t="array" ref="AE189">+IF(ISNUMBER($U189),INDEX('AWEC DR 9 (wDetail)'!CQ$4:CQ$922,$U189),"")</f>
        <v>0</v>
      </c>
      <c r="AF189" s="135"/>
      <c r="AG189" s="134" cm="1">
        <f t="array" ref="AG189:AH189">+LINEST(Y189:AD189,$Y$8:$AD$8)</f>
        <v>19854.111142857138</v>
      </c>
      <c r="AH189" s="134">
        <v>-40011790.665809512</v>
      </c>
      <c r="AI189" s="87"/>
      <c r="AJ189" s="134">
        <f t="shared" si="38"/>
        <v>172930.28733333945</v>
      </c>
      <c r="AK189" s="134">
        <f t="shared" si="38"/>
        <v>192784.39847619087</v>
      </c>
      <c r="AL189" s="60"/>
      <c r="AM189" s="137" t="s">
        <v>2170</v>
      </c>
      <c r="AN189" s="60"/>
      <c r="AO189" s="134">
        <v>0</v>
      </c>
      <c r="AP189" s="134">
        <v>0</v>
      </c>
      <c r="AQ189" s="60"/>
      <c r="AR189" s="134">
        <f t="shared" si="39"/>
        <v>-139476.66683600002</v>
      </c>
      <c r="AS189" s="134">
        <f t="shared" si="40"/>
        <v>-139796.10469999997</v>
      </c>
      <c r="AX189" s="26"/>
      <c r="AY189" s="26"/>
      <c r="BC189" s="26"/>
      <c r="BD189" s="26"/>
      <c r="BE189" s="26"/>
    </row>
    <row r="190" spans="1:57" outlineLevel="1" x14ac:dyDescent="0.25">
      <c r="A190" s="34">
        <f>MAX($A$10:A189)+1</f>
        <v>181</v>
      </c>
      <c r="B190" s="22" t="s">
        <v>1846</v>
      </c>
      <c r="C190" s="22" t="s">
        <v>484</v>
      </c>
      <c r="D190" s="22" t="s">
        <v>485</v>
      </c>
      <c r="E190" s="63">
        <v>391.5</v>
      </c>
      <c r="F190" s="23">
        <v>97895.851235000009</v>
      </c>
      <c r="G190" s="23">
        <f t="shared" si="36"/>
        <v>97895.851235000009</v>
      </c>
      <c r="H190" s="62">
        <v>45657</v>
      </c>
      <c r="I190" s="20">
        <v>148276.99154800002</v>
      </c>
      <c r="J190" s="23">
        <f t="shared" si="37"/>
        <v>148276.99154800002</v>
      </c>
      <c r="K190" s="64">
        <v>46022</v>
      </c>
      <c r="M190"/>
      <c r="N190" s="131"/>
      <c r="O190" s="131" t="str">
        <f t="shared" si="35"/>
        <v/>
      </c>
      <c r="P190" s="131" t="s">
        <v>2160</v>
      </c>
      <c r="Q190" s="131" t="str">
        <f t="shared" si="34"/>
        <v/>
      </c>
      <c r="R190" s="131" t="str" cm="1">
        <f t="array" ref="R190">+IF(N190&lt;&gt;"",SUM(N(N$10:$N190&lt;&gt;"")),"")</f>
        <v/>
      </c>
      <c r="S190" s="131" t="str" cm="1">
        <f t="array" ref="S190">+IF(O190&lt;&gt;"",SUM(N(O$9:$O190&lt;&gt;"")),"")</f>
        <v/>
      </c>
      <c r="T190" s="131" cm="1">
        <f t="array" ref="T190">+IF(P190&lt;&gt;"",SUM(N($P$9:P190&lt;&gt;0)),"")</f>
        <v>54</v>
      </c>
      <c r="U190" s="131">
        <f>+IFERROR(MATCH(C190,'AWEC DR 9 (wDetail)'!$E$4:$E$922,0),"")</f>
        <v>507</v>
      </c>
      <c r="V190" s="111"/>
      <c r="W190" s="132" cm="1">
        <f t="array" ref="W190">+IF(ISNUMBER($U190),INDEX('AWEC DR 9 (wDetail)'!CI$4:CI$922,$U190),"")</f>
        <v>0</v>
      </c>
      <c r="X190" s="21"/>
      <c r="Y190" s="134" cm="1">
        <f t="array" ref="Y190">+IF(ISNUMBER($U190),INDEX('AWEC DR 9 (wDetail)'!CK$4:CK$922,$U190),"")</f>
        <v>0</v>
      </c>
      <c r="Z190" s="134" cm="1">
        <f t="array" ref="Z190">+IF(ISNUMBER($U190),INDEX('AWEC DR 9 (wDetail)'!CL$4:CL$922,$U190),"")</f>
        <v>2888.8100000000004</v>
      </c>
      <c r="AA190" s="134" cm="1">
        <f t="array" ref="AA190">+IF(ISNUMBER($U190),INDEX('AWEC DR 9 (wDetail)'!CM$4:CM$922,$U190),"")</f>
        <v>26630.29</v>
      </c>
      <c r="AB190" s="134" cm="1">
        <f t="array" ref="AB190">+IF(ISNUMBER($U190),INDEX('AWEC DR 9 (wDetail)'!CN$4:CN$922,$U190),"")</f>
        <v>0</v>
      </c>
      <c r="AC190" s="134" cm="1">
        <f t="array" ref="AC190">+IF(ISNUMBER($U190),INDEX('AWEC DR 9 (wDetail)'!CO$4:CO$922,$U190),"")</f>
        <v>0</v>
      </c>
      <c r="AD190" s="134" cm="1">
        <f t="array" ref="AD190">+IF(ISNUMBER($U190),INDEX('AWEC DR 9 (wDetail)'!CP$4:CP$922,$U190),"")</f>
        <v>2523.77</v>
      </c>
      <c r="AE190" s="134" cm="1">
        <f t="array" ref="AE190">+IF(ISNUMBER($U190),INDEX('AWEC DR 9 (wDetail)'!CQ$4:CQ$922,$U190),"")</f>
        <v>0</v>
      </c>
      <c r="AF190" s="135"/>
      <c r="AG190" s="134" cm="1">
        <f t="array" ref="AG190:AH190">+LINEST(Y190:AD190,$Y$8:$AD$8)</f>
        <v>-647.93914285714277</v>
      </c>
      <c r="AH190" s="134">
        <v>1314501.5164761902</v>
      </c>
      <c r="AI190" s="87"/>
      <c r="AJ190" s="134">
        <f t="shared" si="38"/>
        <v>3072.6913333332632</v>
      </c>
      <c r="AK190" s="134">
        <f t="shared" si="38"/>
        <v>2424.7521904760506</v>
      </c>
      <c r="AL190" s="60"/>
      <c r="AM190" s="137" t="s">
        <v>2170</v>
      </c>
      <c r="AN190" s="60"/>
      <c r="AO190" s="134">
        <v>0</v>
      </c>
      <c r="AP190" s="134">
        <v>0</v>
      </c>
      <c r="AQ190" s="60"/>
      <c r="AR190" s="134">
        <f t="shared" si="39"/>
        <v>-97895.851235000009</v>
      </c>
      <c r="AS190" s="134">
        <f t="shared" si="40"/>
        <v>-148276.99154800002</v>
      </c>
      <c r="AX190" s="26"/>
      <c r="AY190" s="26"/>
      <c r="BC190" s="26"/>
      <c r="BD190" s="26"/>
      <c r="BE190" s="26"/>
    </row>
    <row r="191" spans="1:57" outlineLevel="1" x14ac:dyDescent="0.25">
      <c r="A191" s="34">
        <f>MAX($A$10:A190)+1</f>
        <v>182</v>
      </c>
      <c r="B191" s="22" t="s">
        <v>1846</v>
      </c>
      <c r="C191" s="22" t="s">
        <v>1930</v>
      </c>
      <c r="D191" s="22" t="s">
        <v>1929</v>
      </c>
      <c r="E191" s="63">
        <v>391.3</v>
      </c>
      <c r="F191" s="23">
        <v>136058.75</v>
      </c>
      <c r="G191" s="23">
        <f t="shared" si="36"/>
        <v>136058.75</v>
      </c>
      <c r="H191" s="62">
        <v>45657</v>
      </c>
      <c r="I191" s="20">
        <v>4053.38</v>
      </c>
      <c r="J191" s="23">
        <f t="shared" si="37"/>
        <v>4053.38</v>
      </c>
      <c r="K191" s="64">
        <v>46022</v>
      </c>
      <c r="M191"/>
      <c r="N191" s="131"/>
      <c r="O191" s="131" t="str">
        <f t="shared" si="35"/>
        <v/>
      </c>
      <c r="P191" s="131"/>
      <c r="Q191" s="131" t="str">
        <f t="shared" si="34"/>
        <v>x</v>
      </c>
      <c r="R191" s="131" t="str" cm="1">
        <f t="array" ref="R191">+IF(N191&lt;&gt;"",SUM(N(N$10:$N191&lt;&gt;"")),"")</f>
        <v/>
      </c>
      <c r="S191" s="131" t="str" cm="1">
        <f t="array" ref="S191">+IF(O191&lt;&gt;"",SUM(N(O$9:$O191&lt;&gt;"")),"")</f>
        <v/>
      </c>
      <c r="T191" s="131" t="str" cm="1">
        <f t="array" ref="T191">+IF(P191&lt;&gt;"",SUM(N($P$9:P191&lt;&gt;0)),"")</f>
        <v/>
      </c>
      <c r="U191" s="131"/>
      <c r="V191" s="111"/>
      <c r="W191" s="132"/>
      <c r="X191" s="21"/>
      <c r="Y191" s="134"/>
      <c r="Z191" s="134"/>
      <c r="AA191" s="134"/>
      <c r="AB191" s="134"/>
      <c r="AC191" s="134"/>
      <c r="AD191" s="134"/>
      <c r="AE191" s="134"/>
      <c r="AF191" s="135"/>
      <c r="AG191" s="134"/>
      <c r="AH191" s="134"/>
      <c r="AI191" s="87"/>
      <c r="AJ191" s="134"/>
      <c r="AK191" s="134"/>
      <c r="AL191" s="60"/>
      <c r="AM191" s="137"/>
      <c r="AN191" s="60"/>
      <c r="AO191" s="134"/>
      <c r="AP191" s="134"/>
      <c r="AQ191" s="60"/>
      <c r="AR191" s="134"/>
      <c r="AS191" s="134"/>
      <c r="AX191" s="26"/>
      <c r="AY191" s="26"/>
      <c r="BC191" s="26"/>
      <c r="BD191" s="26"/>
      <c r="BE191" s="26"/>
    </row>
    <row r="192" spans="1:57" outlineLevel="1" x14ac:dyDescent="0.25">
      <c r="A192" s="34">
        <f>MAX($A$10:A191)+1</f>
        <v>183</v>
      </c>
      <c r="B192" s="22" t="s">
        <v>1846</v>
      </c>
      <c r="C192" s="22" t="s">
        <v>706</v>
      </c>
      <c r="D192" s="22" t="s">
        <v>707</v>
      </c>
      <c r="E192" s="63">
        <v>394.1</v>
      </c>
      <c r="F192" s="23">
        <v>163538.84</v>
      </c>
      <c r="G192" s="23">
        <f t="shared" si="36"/>
        <v>163538.84</v>
      </c>
      <c r="H192" s="62">
        <v>45657</v>
      </c>
      <c r="I192" s="20">
        <v>142508.39000000001</v>
      </c>
      <c r="J192" s="23">
        <f t="shared" si="37"/>
        <v>142508.39000000001</v>
      </c>
      <c r="K192" s="64">
        <v>46022</v>
      </c>
      <c r="M192"/>
      <c r="N192" s="131"/>
      <c r="O192" s="131" t="str">
        <f t="shared" si="35"/>
        <v/>
      </c>
      <c r="P192" s="131" t="s">
        <v>2160</v>
      </c>
      <c r="Q192" s="131" t="str">
        <f t="shared" si="34"/>
        <v/>
      </c>
      <c r="R192" s="131" t="str" cm="1">
        <f t="array" ref="R192">+IF(N192&lt;&gt;"",SUM(N(N$10:$N192&lt;&gt;"")),"")</f>
        <v/>
      </c>
      <c r="S192" s="131" t="str" cm="1">
        <f t="array" ref="S192">+IF(O192&lt;&gt;"",SUM(N(O$9:$O192&lt;&gt;"")),"")</f>
        <v/>
      </c>
      <c r="T192" s="131" cm="1">
        <f t="array" ref="T192">+IF(P192&lt;&gt;"",SUM(N($P$9:P192&lt;&gt;0)),"")</f>
        <v>55</v>
      </c>
      <c r="U192" s="131">
        <f>+IFERROR(MATCH(C192,'AWEC DR 9 (wDetail)'!$E$4:$E$922,0),"")</f>
        <v>344</v>
      </c>
      <c r="V192" s="111"/>
      <c r="W192" s="132" cm="1">
        <f t="array" ref="W192">+IF(ISNUMBER($U192),INDEX('AWEC DR 9 (wDetail)'!CI$4:CI$922,$U192),"")</f>
        <v>0</v>
      </c>
      <c r="X192" s="21"/>
      <c r="Y192" s="134" cm="1">
        <f t="array" ref="Y192">+IF(ISNUMBER($U192),INDEX('AWEC DR 9 (wDetail)'!CK$4:CK$922,$U192),"")</f>
        <v>0</v>
      </c>
      <c r="Z192" s="134" cm="1">
        <f t="array" ref="Z192">+IF(ISNUMBER($U192),INDEX('AWEC DR 9 (wDetail)'!CL$4:CL$922,$U192),"")</f>
        <v>0</v>
      </c>
      <c r="AA192" s="134" cm="1">
        <f t="array" ref="AA192">+IF(ISNUMBER($U192),INDEX('AWEC DR 9 (wDetail)'!CM$4:CM$922,$U192),"")</f>
        <v>11300.759999999998</v>
      </c>
      <c r="AB192" s="134" cm="1">
        <f t="array" ref="AB192">+IF(ISNUMBER($U192),INDEX('AWEC DR 9 (wDetail)'!CN$4:CN$922,$U192),"")</f>
        <v>44866.13</v>
      </c>
      <c r="AC192" s="134" cm="1">
        <f t="array" ref="AC192">+IF(ISNUMBER($U192),INDEX('AWEC DR 9 (wDetail)'!CO$4:CO$922,$U192),"")</f>
        <v>35180.850000000006</v>
      </c>
      <c r="AD192" s="134" cm="1">
        <f t="array" ref="AD192">+IF(ISNUMBER($U192),INDEX('AWEC DR 9 (wDetail)'!CP$4:CP$922,$U192),"")</f>
        <v>28970.77</v>
      </c>
      <c r="AE192" s="134" cm="1">
        <f t="array" ref="AE192">+IF(ISNUMBER($U192),INDEX('AWEC DR 9 (wDetail)'!CQ$4:CQ$922,$U192),"")</f>
        <v>0</v>
      </c>
      <c r="AF192" s="135"/>
      <c r="AG192" s="134" cm="1">
        <f t="array" ref="AG192:AH192">+LINEST(Y192:AD192,$Y$8:$AD$8)</f>
        <v>8113.1934285714296</v>
      </c>
      <c r="AH192" s="134">
        <v>-16372654.237428572</v>
      </c>
      <c r="AI192" s="87"/>
      <c r="AJ192" s="134">
        <f>+$AH192+AJ$8*$AG192</f>
        <v>48449.262000001967</v>
      </c>
      <c r="AK192" s="134">
        <f>+$AH192+AK$8*$AG192</f>
        <v>56562.455428572372</v>
      </c>
      <c r="AL192" s="60"/>
      <c r="AM192" s="137" t="s">
        <v>2170</v>
      </c>
      <c r="AN192" s="60"/>
      <c r="AO192" s="134">
        <v>0</v>
      </c>
      <c r="AP192" s="134">
        <v>0</v>
      </c>
      <c r="AQ192" s="60"/>
      <c r="AR192" s="134">
        <f>+AO192-G192</f>
        <v>-163538.84</v>
      </c>
      <c r="AS192" s="134">
        <f>+AP192-J192</f>
        <v>-142508.39000000001</v>
      </c>
      <c r="AX192" s="26"/>
      <c r="AY192" s="26"/>
      <c r="BC192" s="26"/>
      <c r="BD192" s="26"/>
      <c r="BE192" s="26"/>
    </row>
    <row r="193" spans="1:57" outlineLevel="1" x14ac:dyDescent="0.25">
      <c r="A193" s="34">
        <f>MAX($A$10:A192)+1</f>
        <v>184</v>
      </c>
      <c r="B193" s="22" t="s">
        <v>1846</v>
      </c>
      <c r="C193" s="22" t="s">
        <v>720</v>
      </c>
      <c r="D193" s="22" t="s">
        <v>721</v>
      </c>
      <c r="E193" s="63">
        <v>397.2</v>
      </c>
      <c r="F193" s="23">
        <v>1387227.5384</v>
      </c>
      <c r="G193" s="23">
        <f t="shared" si="36"/>
        <v>1387227.5384</v>
      </c>
      <c r="H193" s="62">
        <v>45657</v>
      </c>
      <c r="I193" s="24">
        <v>0</v>
      </c>
      <c r="J193" s="23">
        <f t="shared" si="37"/>
        <v>0</v>
      </c>
      <c r="K193" s="64"/>
      <c r="M193"/>
      <c r="N193" s="131"/>
      <c r="O193" s="131" t="str">
        <f t="shared" si="35"/>
        <v/>
      </c>
      <c r="P193" s="131" t="s">
        <v>2160</v>
      </c>
      <c r="Q193" s="131" t="str">
        <f t="shared" si="34"/>
        <v/>
      </c>
      <c r="R193" s="131" t="str" cm="1">
        <f t="array" ref="R193">+IF(N193&lt;&gt;"",SUM(N(N$10:$N193&lt;&gt;"")),"")</f>
        <v/>
      </c>
      <c r="S193" s="131" t="str" cm="1">
        <f t="array" ref="S193">+IF(O193&lt;&gt;"",SUM(N(O$9:$O193&lt;&gt;"")),"")</f>
        <v/>
      </c>
      <c r="T193" s="131" cm="1">
        <f t="array" ref="T193">+IF(P193&lt;&gt;"",SUM(N($P$9:P193&lt;&gt;0)),"")</f>
        <v>56</v>
      </c>
      <c r="U193" s="131">
        <f>+IFERROR(MATCH(C193,'AWEC DR 9 (wDetail)'!$E$4:$E$922,0),"")</f>
        <v>48</v>
      </c>
      <c r="V193" s="111"/>
      <c r="W193" s="132" cm="1">
        <f t="array" ref="W193">+IF(ISNUMBER($U193),INDEX('AWEC DR 9 (wDetail)'!CI$4:CI$922,$U193),"")</f>
        <v>0</v>
      </c>
      <c r="X193" s="21"/>
      <c r="Y193" s="134" cm="1">
        <f t="array" ref="Y193">+IF(ISNUMBER($U193),INDEX('AWEC DR 9 (wDetail)'!CK$4:CK$922,$U193),"")</f>
        <v>0</v>
      </c>
      <c r="Z193" s="134" cm="1">
        <f t="array" ref="Z193">+IF(ISNUMBER($U193),INDEX('AWEC DR 9 (wDetail)'!CL$4:CL$922,$U193),"")</f>
        <v>0</v>
      </c>
      <c r="AA193" s="134" cm="1">
        <f t="array" ref="AA193">+IF(ISNUMBER($U193),INDEX('AWEC DR 9 (wDetail)'!CM$4:CM$922,$U193),"")</f>
        <v>0</v>
      </c>
      <c r="AB193" s="134" cm="1">
        <f t="array" ref="AB193">+IF(ISNUMBER($U193),INDEX('AWEC DR 9 (wDetail)'!CN$4:CN$922,$U193),"")</f>
        <v>277442.19</v>
      </c>
      <c r="AC193" s="134" cm="1">
        <f t="array" ref="AC193">+IF(ISNUMBER($U193),INDEX('AWEC DR 9 (wDetail)'!CO$4:CO$922,$U193),"")</f>
        <v>420176.69999999995</v>
      </c>
      <c r="AD193" s="134" cm="1">
        <f t="array" ref="AD193">+IF(ISNUMBER($U193),INDEX('AWEC DR 9 (wDetail)'!CP$4:CP$922,$U193),"")</f>
        <v>1838839.22</v>
      </c>
      <c r="AE193" s="134" cm="1">
        <f t="array" ref="AE193">+IF(ISNUMBER($U193),INDEX('AWEC DR 9 (wDetail)'!CQ$4:CQ$922,$U193),"")</f>
        <v>2130.1999999999998</v>
      </c>
      <c r="AF193" s="135"/>
      <c r="AG193" s="134" cm="1">
        <f t="array" ref="AG193:AH193">+LINEST(Y193:AD193,$Y$8:$AD$8)</f>
        <v>306633.38257142861</v>
      </c>
      <c r="AH193" s="134">
        <v>-619130006.46723819</v>
      </c>
      <c r="AI193" s="87"/>
      <c r="AJ193" s="134">
        <f>+$AH193+AJ$8*$AG193</f>
        <v>1495959.8573333025</v>
      </c>
      <c r="AK193" s="134">
        <f>+$AH193+AK$8*$AG193</f>
        <v>1802593.2399047613</v>
      </c>
      <c r="AL193" s="60"/>
      <c r="AM193" s="137" t="s">
        <v>2163</v>
      </c>
      <c r="AN193" s="60"/>
      <c r="AO193" s="134">
        <f>+AVERAGE(Y193:AD193)</f>
        <v>422743.01833333331</v>
      </c>
      <c r="AP193" s="134">
        <f>+AO193</f>
        <v>422743.01833333331</v>
      </c>
      <c r="AQ193" s="87"/>
      <c r="AR193" s="134">
        <f>+AO193-G193</f>
        <v>-964484.52006666665</v>
      </c>
      <c r="AS193" s="134">
        <f>+AP193-J193</f>
        <v>422743.01833333331</v>
      </c>
      <c r="AT193" s="22"/>
      <c r="AX193" s="26"/>
      <c r="AY193" s="26"/>
      <c r="BC193" s="26"/>
      <c r="BD193" s="26"/>
      <c r="BE193" s="26"/>
    </row>
    <row r="194" spans="1:57" outlineLevel="1" x14ac:dyDescent="0.25">
      <c r="A194" s="34">
        <f>MAX($A$10:A193)+1</f>
        <v>185</v>
      </c>
      <c r="B194" s="22" t="s">
        <v>1846</v>
      </c>
      <c r="C194" s="22" t="s">
        <v>722</v>
      </c>
      <c r="D194" s="22" t="s">
        <v>723</v>
      </c>
      <c r="E194" s="63">
        <v>397.2</v>
      </c>
      <c r="F194" s="23">
        <v>52022.181260999998</v>
      </c>
      <c r="G194" s="23">
        <f t="shared" si="36"/>
        <v>52022.181260999998</v>
      </c>
      <c r="H194" s="62">
        <v>45657</v>
      </c>
      <c r="I194" s="24">
        <v>0</v>
      </c>
      <c r="J194" s="23">
        <f t="shared" si="37"/>
        <v>0</v>
      </c>
      <c r="K194" s="64"/>
      <c r="M194"/>
      <c r="N194" s="131"/>
      <c r="O194" s="131" t="str">
        <f t="shared" si="35"/>
        <v/>
      </c>
      <c r="P194" s="131" t="s">
        <v>2160</v>
      </c>
      <c r="Q194" s="131" t="str">
        <f t="shared" si="34"/>
        <v/>
      </c>
      <c r="R194" s="131" t="str" cm="1">
        <f t="array" ref="R194">+IF(N194&lt;&gt;"",SUM(N(N$10:$N194&lt;&gt;"")),"")</f>
        <v/>
      </c>
      <c r="S194" s="131" t="str" cm="1">
        <f t="array" ref="S194">+IF(O194&lt;&gt;"",SUM(N(O$9:$O194&lt;&gt;"")),"")</f>
        <v/>
      </c>
      <c r="T194" s="131" cm="1">
        <f t="array" ref="T194">+IF(P194&lt;&gt;"",SUM(N($P$9:P194&lt;&gt;0)),"")</f>
        <v>57</v>
      </c>
      <c r="U194" s="131">
        <f>+IFERROR(MATCH(C194,'AWEC DR 9 (wDetail)'!$E$4:$E$922,0),"")</f>
        <v>700</v>
      </c>
      <c r="V194" s="111"/>
      <c r="W194" s="132"/>
      <c r="X194" s="21"/>
      <c r="Y194" s="134" cm="1">
        <f t="array" ref="Y194">+IF(ISNUMBER($U194),INDEX('AWEC DR 9 (wDetail)'!CK$4:CK$922,$U194),"")</f>
        <v>0</v>
      </c>
      <c r="Z194" s="134" cm="1">
        <f t="array" ref="Z194">+IF(ISNUMBER($U194),INDEX('AWEC DR 9 (wDetail)'!CL$4:CL$922,$U194),"")</f>
        <v>0</v>
      </c>
      <c r="AA194" s="134" cm="1">
        <f t="array" ref="AA194">+IF(ISNUMBER($U194),INDEX('AWEC DR 9 (wDetail)'!CM$4:CM$922,$U194),"")</f>
        <v>0</v>
      </c>
      <c r="AB194" s="134" cm="1">
        <f t="array" ref="AB194">+IF(ISNUMBER($U194),INDEX('AWEC DR 9 (wDetail)'!CN$4:CN$922,$U194),"")</f>
        <v>0</v>
      </c>
      <c r="AC194" s="134" cm="1">
        <f t="array" ref="AC194">+IF(ISNUMBER($U194),INDEX('AWEC DR 9 (wDetail)'!CO$4:CO$922,$U194),"")</f>
        <v>0</v>
      </c>
      <c r="AD194" s="134" cm="1">
        <f t="array" ref="AD194">+IF(ISNUMBER($U194),INDEX('AWEC DR 9 (wDetail)'!CP$4:CP$922,$U194),"")</f>
        <v>0</v>
      </c>
      <c r="AE194" s="134" cm="1">
        <f t="array" ref="AE194">+IF(ISNUMBER($U194),INDEX('AWEC DR 9 (wDetail)'!CQ$4:CQ$922,$U194),"")</f>
        <v>4900.34</v>
      </c>
      <c r="AF194" s="135"/>
      <c r="AG194" s="134"/>
      <c r="AH194" s="134"/>
      <c r="AI194" s="87"/>
      <c r="AJ194" s="134"/>
      <c r="AK194" s="134"/>
      <c r="AL194" s="60"/>
      <c r="AM194" s="137"/>
      <c r="AN194" s="60"/>
      <c r="AO194" s="134"/>
      <c r="AP194" s="134"/>
      <c r="AQ194" s="60"/>
      <c r="AR194" s="134"/>
      <c r="AS194" s="134"/>
      <c r="AT194" s="22"/>
      <c r="AX194" s="26"/>
      <c r="AY194" s="26"/>
      <c r="BC194" s="26"/>
      <c r="BD194" s="26"/>
      <c r="BE194" s="26"/>
    </row>
    <row r="195" spans="1:57" outlineLevel="1" x14ac:dyDescent="0.25">
      <c r="A195" s="34">
        <f>MAX($A$10:A194)+1</f>
        <v>186</v>
      </c>
      <c r="B195" s="22" t="s">
        <v>1846</v>
      </c>
      <c r="C195" s="22" t="s">
        <v>1928</v>
      </c>
      <c r="D195" s="22" t="s">
        <v>1927</v>
      </c>
      <c r="E195" s="63">
        <v>397.2</v>
      </c>
      <c r="F195" s="23">
        <v>72377.088960000008</v>
      </c>
      <c r="G195" s="23">
        <f t="shared" si="36"/>
        <v>72377.088960000008</v>
      </c>
      <c r="H195" s="62">
        <v>45657</v>
      </c>
      <c r="I195" s="20">
        <v>37782.731</v>
      </c>
      <c r="J195" s="23">
        <f t="shared" si="37"/>
        <v>37782.731</v>
      </c>
      <c r="K195" s="64">
        <v>46022</v>
      </c>
      <c r="M195"/>
      <c r="N195" s="131"/>
      <c r="O195" s="131" t="str">
        <f t="shared" si="35"/>
        <v/>
      </c>
      <c r="P195" s="131"/>
      <c r="Q195" s="131" t="str">
        <f t="shared" si="34"/>
        <v>x</v>
      </c>
      <c r="R195" s="131" t="str" cm="1">
        <f t="array" ref="R195">+IF(N195&lt;&gt;"",SUM(N(N$10:$N195&lt;&gt;"")),"")</f>
        <v/>
      </c>
      <c r="S195" s="131" t="str" cm="1">
        <f t="array" ref="S195">+IF(O195&lt;&gt;"",SUM(N(O$9:$O195&lt;&gt;"")),"")</f>
        <v/>
      </c>
      <c r="T195" s="131" t="str" cm="1">
        <f t="array" ref="T195">+IF(P195&lt;&gt;"",SUM(N($P$9:P195&lt;&gt;0)),"")</f>
        <v/>
      </c>
      <c r="U195" s="131"/>
      <c r="V195" s="111"/>
      <c r="W195" s="131"/>
      <c r="X195" s="21"/>
      <c r="Y195" s="134"/>
      <c r="Z195" s="134"/>
      <c r="AA195" s="134"/>
      <c r="AB195" s="134"/>
      <c r="AC195" s="134"/>
      <c r="AD195" s="134"/>
      <c r="AE195" s="134"/>
      <c r="AF195" s="135"/>
      <c r="AG195" s="134"/>
      <c r="AH195" s="134"/>
      <c r="AI195" s="87"/>
      <c r="AJ195" s="134"/>
      <c r="AK195" s="134"/>
      <c r="AL195" s="60"/>
      <c r="AM195" s="137"/>
      <c r="AN195" s="60"/>
      <c r="AO195" s="134"/>
      <c r="AP195" s="134"/>
      <c r="AQ195" s="60"/>
      <c r="AR195" s="134"/>
      <c r="AS195" s="134"/>
      <c r="AT195" s="22"/>
      <c r="AX195" s="26"/>
      <c r="AY195" s="26"/>
      <c r="BC195" s="26"/>
      <c r="BD195" s="26"/>
      <c r="BE195" s="26"/>
    </row>
    <row r="196" spans="1:57" outlineLevel="1" x14ac:dyDescent="0.25">
      <c r="A196" s="34">
        <f>MAX($A$10:A195)+1</f>
        <v>187</v>
      </c>
      <c r="B196" s="22" t="s">
        <v>1846</v>
      </c>
      <c r="C196" s="22" t="s">
        <v>1926</v>
      </c>
      <c r="D196" s="22" t="s">
        <v>1925</v>
      </c>
      <c r="E196" s="63">
        <v>394.1</v>
      </c>
      <c r="F196" s="23">
        <v>16945.670000000002</v>
      </c>
      <c r="G196" s="23">
        <f t="shared" si="36"/>
        <v>16945.670000000002</v>
      </c>
      <c r="H196" s="64">
        <v>45473</v>
      </c>
      <c r="I196" s="66">
        <v>0</v>
      </c>
      <c r="J196" s="23">
        <f t="shared" si="37"/>
        <v>0</v>
      </c>
      <c r="K196" s="23"/>
      <c r="M196"/>
      <c r="N196" s="131"/>
      <c r="O196" s="131" t="str">
        <f t="shared" si="35"/>
        <v/>
      </c>
      <c r="P196" s="131"/>
      <c r="Q196" s="131" t="str">
        <f t="shared" si="34"/>
        <v>x</v>
      </c>
      <c r="R196" s="131" t="str" cm="1">
        <f t="array" ref="R196">+IF(N196&lt;&gt;"",SUM(N(N$10:$N196&lt;&gt;"")),"")</f>
        <v/>
      </c>
      <c r="S196" s="131" t="str" cm="1">
        <f t="array" ref="S196">+IF(O196&lt;&gt;"",SUM(N(O$9:$O196&lt;&gt;"")),"")</f>
        <v/>
      </c>
      <c r="T196" s="131" t="str" cm="1">
        <f t="array" ref="T196">+IF(P196&lt;&gt;"",SUM(N($P$9:P196&lt;&gt;0)),"")</f>
        <v/>
      </c>
      <c r="U196" s="131"/>
      <c r="V196" s="111"/>
      <c r="W196" s="131"/>
      <c r="X196" s="21"/>
      <c r="Y196" s="134"/>
      <c r="Z196" s="134"/>
      <c r="AA196" s="134"/>
      <c r="AB196" s="134"/>
      <c r="AC196" s="134"/>
      <c r="AD196" s="134"/>
      <c r="AE196" s="134"/>
      <c r="AF196" s="135"/>
      <c r="AG196" s="134"/>
      <c r="AH196" s="134"/>
      <c r="AI196" s="87"/>
      <c r="AJ196" s="134"/>
      <c r="AK196" s="134"/>
      <c r="AL196" s="60"/>
      <c r="AM196" s="137"/>
      <c r="AN196" s="60"/>
      <c r="AO196" s="134"/>
      <c r="AP196" s="134"/>
      <c r="AQ196" s="60"/>
      <c r="AR196" s="134"/>
      <c r="AS196" s="134"/>
      <c r="AT196" s="22"/>
      <c r="AX196" s="26"/>
      <c r="AY196" s="26"/>
      <c r="BC196" s="26"/>
      <c r="BD196" s="26"/>
      <c r="BE196" s="26"/>
    </row>
    <row r="197" spans="1:57" outlineLevel="1" x14ac:dyDescent="0.25">
      <c r="A197" s="34">
        <f>MAX($A$10:A196)+1</f>
        <v>188</v>
      </c>
      <c r="B197" s="22" t="s">
        <v>1846</v>
      </c>
      <c r="C197" s="26" t="s">
        <v>1924</v>
      </c>
      <c r="D197" s="26" t="s">
        <v>1923</v>
      </c>
      <c r="E197" s="63">
        <v>394.1</v>
      </c>
      <c r="F197" s="23">
        <v>14987.11</v>
      </c>
      <c r="G197" s="23">
        <f t="shared" si="36"/>
        <v>14987.11</v>
      </c>
      <c r="H197" s="60">
        <v>45468</v>
      </c>
      <c r="I197" s="20">
        <v>0</v>
      </c>
      <c r="J197" s="23">
        <f t="shared" si="37"/>
        <v>0</v>
      </c>
      <c r="K197" s="64">
        <v>45747</v>
      </c>
      <c r="M197"/>
      <c r="N197" s="131"/>
      <c r="O197" s="131" t="str">
        <f t="shared" si="35"/>
        <v/>
      </c>
      <c r="P197" s="131"/>
      <c r="Q197" s="131" t="str">
        <f t="shared" si="34"/>
        <v>x</v>
      </c>
      <c r="R197" s="131" t="str" cm="1">
        <f t="array" ref="R197">+IF(N197&lt;&gt;"",SUM(N(N$10:$N197&lt;&gt;"")),"")</f>
        <v/>
      </c>
      <c r="S197" s="131" t="str" cm="1">
        <f t="array" ref="S197">+IF(O197&lt;&gt;"",SUM(N(O$9:$O197&lt;&gt;"")),"")</f>
        <v/>
      </c>
      <c r="T197" s="131" t="str" cm="1">
        <f t="array" ref="T197">+IF(P197&lt;&gt;"",SUM(N($P$9:P197&lt;&gt;0)),"")</f>
        <v/>
      </c>
      <c r="U197" s="131"/>
      <c r="V197" s="111"/>
      <c r="W197" s="131"/>
      <c r="X197" s="21"/>
      <c r="Y197" s="134"/>
      <c r="Z197" s="134"/>
      <c r="AA197" s="134"/>
      <c r="AB197" s="134"/>
      <c r="AC197" s="134"/>
      <c r="AD197" s="134"/>
      <c r="AE197" s="134"/>
      <c r="AF197" s="135"/>
      <c r="AG197" s="134"/>
      <c r="AH197" s="134"/>
      <c r="AI197" s="87"/>
      <c r="AJ197" s="134"/>
      <c r="AK197" s="134"/>
      <c r="AL197" s="60"/>
      <c r="AM197" s="137"/>
      <c r="AN197" s="60"/>
      <c r="AO197" s="134"/>
      <c r="AP197" s="134"/>
      <c r="AQ197" s="60"/>
      <c r="AR197" s="134"/>
      <c r="AS197" s="134"/>
      <c r="AT197" s="22"/>
      <c r="AX197" s="26"/>
      <c r="AY197" s="26"/>
      <c r="BC197" s="26"/>
      <c r="BD197" s="26"/>
      <c r="BE197" s="26"/>
    </row>
    <row r="198" spans="1:57" outlineLevel="1" x14ac:dyDescent="0.25">
      <c r="A198" s="34">
        <f>MAX($A$10:A197)+1</f>
        <v>189</v>
      </c>
      <c r="B198" s="22" t="s">
        <v>1846</v>
      </c>
      <c r="C198" s="22" t="s">
        <v>1922</v>
      </c>
      <c r="D198" s="22" t="s">
        <v>965</v>
      </c>
      <c r="E198" s="63">
        <v>394.1</v>
      </c>
      <c r="F198" s="23">
        <v>16755.97</v>
      </c>
      <c r="G198" s="23">
        <f t="shared" si="36"/>
        <v>16755.97</v>
      </c>
      <c r="H198" s="64">
        <v>45442</v>
      </c>
      <c r="I198" s="24">
        <v>0</v>
      </c>
      <c r="J198" s="23">
        <f t="shared" si="37"/>
        <v>0</v>
      </c>
      <c r="K198" s="23"/>
      <c r="M198"/>
      <c r="N198" s="131"/>
      <c r="O198" s="131" t="str">
        <f t="shared" si="35"/>
        <v/>
      </c>
      <c r="P198" s="131"/>
      <c r="Q198" s="131" t="str">
        <f t="shared" si="34"/>
        <v>x</v>
      </c>
      <c r="R198" s="131" t="str" cm="1">
        <f t="array" ref="R198">+IF(N198&lt;&gt;"",SUM(N(N$10:$N198&lt;&gt;"")),"")</f>
        <v/>
      </c>
      <c r="S198" s="131" t="str" cm="1">
        <f t="array" ref="S198">+IF(O198&lt;&gt;"",SUM(N(O$9:$O198&lt;&gt;"")),"")</f>
        <v/>
      </c>
      <c r="T198" s="131" t="str" cm="1">
        <f t="array" ref="T198">+IF(P198&lt;&gt;"",SUM(N($P$9:P198&lt;&gt;0)),"")</f>
        <v/>
      </c>
      <c r="U198" s="131"/>
      <c r="V198" s="111"/>
      <c r="W198" s="131"/>
      <c r="X198" s="21"/>
      <c r="Y198" s="134"/>
      <c r="Z198" s="134"/>
      <c r="AA198" s="134"/>
      <c r="AB198" s="134"/>
      <c r="AC198" s="134"/>
      <c r="AD198" s="134"/>
      <c r="AE198" s="134"/>
      <c r="AF198" s="135"/>
      <c r="AG198" s="134"/>
      <c r="AH198" s="134"/>
      <c r="AI198" s="87"/>
      <c r="AJ198" s="134"/>
      <c r="AK198" s="134"/>
      <c r="AL198" s="60"/>
      <c r="AM198" s="137"/>
      <c r="AN198" s="60"/>
      <c r="AO198" s="134"/>
      <c r="AP198" s="134"/>
      <c r="AQ198" s="60"/>
      <c r="AR198" s="134"/>
      <c r="AS198" s="134"/>
      <c r="AT198" s="22"/>
      <c r="AX198" s="26"/>
      <c r="AY198" s="26"/>
      <c r="BC198" s="26"/>
      <c r="BD198" s="26"/>
      <c r="BE198" s="26"/>
    </row>
    <row r="199" spans="1:57" outlineLevel="1" x14ac:dyDescent="0.25">
      <c r="A199" s="34">
        <f>MAX($A$10:A198)+1</f>
        <v>190</v>
      </c>
      <c r="B199" s="22" t="s">
        <v>1846</v>
      </c>
      <c r="C199" s="22" t="s">
        <v>1921</v>
      </c>
      <c r="D199" s="22" t="s">
        <v>1920</v>
      </c>
      <c r="E199" s="63">
        <v>394.1</v>
      </c>
      <c r="F199" s="23">
        <v>3970.1</v>
      </c>
      <c r="G199" s="23">
        <f t="shared" si="36"/>
        <v>3970.1</v>
      </c>
      <c r="H199" s="64">
        <v>45513</v>
      </c>
      <c r="I199" s="24">
        <v>0</v>
      </c>
      <c r="J199" s="23">
        <f t="shared" si="37"/>
        <v>0</v>
      </c>
      <c r="K199" s="23"/>
      <c r="M199"/>
      <c r="N199" s="131"/>
      <c r="O199" s="131" t="str">
        <f t="shared" si="35"/>
        <v/>
      </c>
      <c r="P199" s="131"/>
      <c r="Q199" s="131" t="str">
        <f t="shared" si="34"/>
        <v>x</v>
      </c>
      <c r="R199" s="131" t="str" cm="1">
        <f t="array" ref="R199">+IF(N199&lt;&gt;"",SUM(N(N$10:$N199&lt;&gt;"")),"")</f>
        <v/>
      </c>
      <c r="S199" s="131" t="str" cm="1">
        <f t="array" ref="S199">+IF(O199&lt;&gt;"",SUM(N(O$9:$O199&lt;&gt;"")),"")</f>
        <v/>
      </c>
      <c r="T199" s="131" t="str" cm="1">
        <f t="array" ref="T199">+IF(P199&lt;&gt;"",SUM(N($P$9:P199&lt;&gt;0)),"")</f>
        <v/>
      </c>
      <c r="U199" s="131"/>
      <c r="V199" s="111"/>
      <c r="W199" s="131"/>
      <c r="X199" s="21"/>
      <c r="Y199" s="134"/>
      <c r="Z199" s="134"/>
      <c r="AA199" s="134"/>
      <c r="AB199" s="134"/>
      <c r="AC199" s="134"/>
      <c r="AD199" s="134"/>
      <c r="AE199" s="134"/>
      <c r="AF199" s="135"/>
      <c r="AG199" s="134"/>
      <c r="AH199" s="134"/>
      <c r="AI199" s="87"/>
      <c r="AJ199" s="134"/>
      <c r="AK199" s="134"/>
      <c r="AL199" s="60"/>
      <c r="AM199" s="137"/>
      <c r="AN199" s="60"/>
      <c r="AO199" s="134"/>
      <c r="AP199" s="134"/>
      <c r="AQ199" s="60"/>
      <c r="AR199" s="134"/>
      <c r="AS199" s="134"/>
      <c r="AT199" s="22"/>
      <c r="AX199" s="26"/>
      <c r="AY199" s="26"/>
      <c r="BC199" s="26"/>
      <c r="BD199" s="26"/>
      <c r="BE199" s="26"/>
    </row>
    <row r="200" spans="1:57" outlineLevel="1" x14ac:dyDescent="0.25">
      <c r="A200" s="34">
        <f>MAX($A$10:A199)+1</f>
        <v>191</v>
      </c>
      <c r="B200" s="22" t="s">
        <v>1846</v>
      </c>
      <c r="C200" s="22" t="s">
        <v>1919</v>
      </c>
      <c r="D200" s="22" t="s">
        <v>1918</v>
      </c>
      <c r="E200" s="63">
        <v>394.1</v>
      </c>
      <c r="F200" s="23">
        <v>10597.83</v>
      </c>
      <c r="G200" s="23">
        <f t="shared" si="36"/>
        <v>10597.83</v>
      </c>
      <c r="H200" s="64">
        <v>45382</v>
      </c>
      <c r="I200" s="24">
        <v>0</v>
      </c>
      <c r="J200" s="23">
        <f t="shared" si="37"/>
        <v>0</v>
      </c>
      <c r="K200" s="64">
        <v>46022</v>
      </c>
      <c r="M200"/>
      <c r="N200" s="131"/>
      <c r="O200" s="131" t="str">
        <f t="shared" si="35"/>
        <v/>
      </c>
      <c r="P200" s="131"/>
      <c r="Q200" s="131" t="str">
        <f t="shared" si="34"/>
        <v>x</v>
      </c>
      <c r="R200" s="131" t="str" cm="1">
        <f t="array" ref="R200">+IF(N200&lt;&gt;"",SUM(N(N$10:$N200&lt;&gt;"")),"")</f>
        <v/>
      </c>
      <c r="S200" s="131" t="str" cm="1">
        <f t="array" ref="S200">+IF(O200&lt;&gt;"",SUM(N(O$9:$O200&lt;&gt;"")),"")</f>
        <v/>
      </c>
      <c r="T200" s="131" t="str" cm="1">
        <f t="array" ref="T200">+IF(P200&lt;&gt;"",SUM(N($P$9:P200&lt;&gt;0)),"")</f>
        <v/>
      </c>
      <c r="U200" s="131"/>
      <c r="V200" s="111"/>
      <c r="W200" s="131"/>
      <c r="X200" s="21"/>
      <c r="Y200" s="134"/>
      <c r="Z200" s="134"/>
      <c r="AA200" s="134"/>
      <c r="AB200" s="134"/>
      <c r="AC200" s="134"/>
      <c r="AD200" s="134"/>
      <c r="AE200" s="134"/>
      <c r="AF200" s="135"/>
      <c r="AG200" s="134"/>
      <c r="AH200" s="134"/>
      <c r="AI200" s="87"/>
      <c r="AJ200" s="134"/>
      <c r="AK200" s="134"/>
      <c r="AL200" s="60"/>
      <c r="AM200" s="137"/>
      <c r="AN200" s="60"/>
      <c r="AO200" s="134"/>
      <c r="AP200" s="134"/>
      <c r="AQ200" s="60"/>
      <c r="AR200" s="134"/>
      <c r="AS200" s="134"/>
      <c r="AT200" s="22"/>
      <c r="AX200" s="26"/>
      <c r="AY200" s="26"/>
      <c r="BC200" s="26"/>
      <c r="BD200" s="26"/>
      <c r="BE200" s="26"/>
    </row>
    <row r="201" spans="1:57" outlineLevel="1" x14ac:dyDescent="0.25">
      <c r="A201" s="34">
        <f>MAX($A$10:A200)+1</f>
        <v>192</v>
      </c>
      <c r="B201" s="22" t="s">
        <v>1846</v>
      </c>
      <c r="C201" s="22" t="s">
        <v>1917</v>
      </c>
      <c r="D201" s="22" t="s">
        <v>1916</v>
      </c>
      <c r="E201" s="63">
        <v>390.1</v>
      </c>
      <c r="F201" s="23">
        <v>126212.5</v>
      </c>
      <c r="G201" s="23">
        <f t="shared" si="36"/>
        <v>126212.5</v>
      </c>
      <c r="H201" s="64">
        <v>45505</v>
      </c>
      <c r="I201" s="24">
        <v>0</v>
      </c>
      <c r="J201" s="23">
        <f t="shared" si="37"/>
        <v>0</v>
      </c>
      <c r="K201" s="23"/>
      <c r="M201"/>
      <c r="N201" s="131"/>
      <c r="O201" s="131" t="str">
        <f t="shared" si="35"/>
        <v/>
      </c>
      <c r="P201" s="131"/>
      <c r="Q201" s="131" t="str">
        <f t="shared" si="34"/>
        <v>x</v>
      </c>
      <c r="R201" s="131" t="str" cm="1">
        <f t="array" ref="R201">+IF(N201&lt;&gt;"",SUM(N(N$10:$N201&lt;&gt;"")),"")</f>
        <v/>
      </c>
      <c r="S201" s="131" t="str" cm="1">
        <f t="array" ref="S201">+IF(O201&lt;&gt;"",SUM(N(O$9:$O201&lt;&gt;"")),"")</f>
        <v/>
      </c>
      <c r="T201" s="131" t="str" cm="1">
        <f t="array" ref="T201">+IF(P201&lt;&gt;"",SUM(N($P$9:P201&lt;&gt;0)),"")</f>
        <v/>
      </c>
      <c r="U201" s="131"/>
      <c r="V201" s="111"/>
      <c r="W201" s="131"/>
      <c r="X201" s="21"/>
      <c r="Y201" s="134"/>
      <c r="Z201" s="134"/>
      <c r="AA201" s="134"/>
      <c r="AB201" s="134"/>
      <c r="AC201" s="134"/>
      <c r="AD201" s="134"/>
      <c r="AE201" s="134"/>
      <c r="AF201" s="135"/>
      <c r="AG201" s="134"/>
      <c r="AH201" s="134"/>
      <c r="AI201" s="87"/>
      <c r="AJ201" s="134"/>
      <c r="AK201" s="134"/>
      <c r="AL201" s="60"/>
      <c r="AM201" s="137"/>
      <c r="AN201" s="60"/>
      <c r="AO201" s="134"/>
      <c r="AP201" s="134"/>
      <c r="AQ201" s="60"/>
      <c r="AR201" s="134"/>
      <c r="AS201" s="134"/>
      <c r="AT201" s="22"/>
      <c r="AX201" s="26"/>
      <c r="AY201" s="26"/>
      <c r="BC201" s="26"/>
      <c r="BD201" s="26"/>
      <c r="BE201" s="26"/>
    </row>
    <row r="202" spans="1:57" outlineLevel="1" x14ac:dyDescent="0.25">
      <c r="A202" s="34">
        <f>MAX($A$10:A201)+1</f>
        <v>193</v>
      </c>
      <c r="B202" s="22" t="s">
        <v>1846</v>
      </c>
      <c r="C202" s="26" t="s">
        <v>1915</v>
      </c>
      <c r="D202" s="26" t="s">
        <v>1376</v>
      </c>
      <c r="E202" s="63">
        <v>394.1</v>
      </c>
      <c r="F202" s="23">
        <v>20141.350000000002</v>
      </c>
      <c r="G202" s="23">
        <f t="shared" si="36"/>
        <v>20141.350000000002</v>
      </c>
      <c r="H202" s="60">
        <v>45383</v>
      </c>
      <c r="I202" s="20">
        <v>0</v>
      </c>
      <c r="J202" s="23">
        <f t="shared" si="37"/>
        <v>0</v>
      </c>
      <c r="K202" s="64">
        <v>45748</v>
      </c>
      <c r="M202"/>
      <c r="N202" s="131"/>
      <c r="O202" s="131" t="str">
        <f t="shared" si="35"/>
        <v/>
      </c>
      <c r="P202" s="131"/>
      <c r="Q202" s="131" t="str">
        <f t="shared" si="34"/>
        <v>x</v>
      </c>
      <c r="R202" s="131" t="str" cm="1">
        <f t="array" ref="R202">+IF(N202&lt;&gt;"",SUM(N(N$10:$N202&lt;&gt;"")),"")</f>
        <v/>
      </c>
      <c r="S202" s="131" t="str" cm="1">
        <f t="array" ref="S202">+IF(O202&lt;&gt;"",SUM(N(O$9:$O202&lt;&gt;"")),"")</f>
        <v/>
      </c>
      <c r="T202" s="131" t="str" cm="1">
        <f t="array" ref="T202">+IF(P202&lt;&gt;"",SUM(N($P$9:P202&lt;&gt;0)),"")</f>
        <v/>
      </c>
      <c r="U202" s="131"/>
      <c r="V202" s="111"/>
      <c r="W202" s="131"/>
      <c r="X202" s="21"/>
      <c r="Y202" s="134"/>
      <c r="Z202" s="134"/>
      <c r="AA202" s="134"/>
      <c r="AB202" s="134"/>
      <c r="AC202" s="134"/>
      <c r="AD202" s="134"/>
      <c r="AE202" s="134"/>
      <c r="AF202" s="135"/>
      <c r="AG202" s="134"/>
      <c r="AH202" s="134"/>
      <c r="AI202" s="87"/>
      <c r="AJ202" s="134"/>
      <c r="AK202" s="134"/>
      <c r="AL202" s="60"/>
      <c r="AM202" s="137"/>
      <c r="AN202" s="60"/>
      <c r="AO202" s="134"/>
      <c r="AP202" s="134"/>
      <c r="AQ202" s="60"/>
      <c r="AR202" s="134"/>
      <c r="AS202" s="134"/>
      <c r="AT202" s="22"/>
      <c r="AX202" s="26"/>
      <c r="AY202" s="26"/>
      <c r="BC202" s="26"/>
      <c r="BD202" s="26"/>
      <c r="BE202" s="26"/>
    </row>
    <row r="203" spans="1:57" outlineLevel="1" x14ac:dyDescent="0.25">
      <c r="A203" s="34">
        <f>MAX($A$10:A202)+1</f>
        <v>194</v>
      </c>
      <c r="B203" s="22" t="s">
        <v>1846</v>
      </c>
      <c r="C203" s="26" t="s">
        <v>1914</v>
      </c>
      <c r="D203" s="26" t="s">
        <v>1913</v>
      </c>
      <c r="E203" s="63">
        <v>397.1</v>
      </c>
      <c r="F203" s="23">
        <v>0</v>
      </c>
      <c r="G203" s="23">
        <f t="shared" si="36"/>
        <v>0</v>
      </c>
      <c r="H203" s="60">
        <v>46631</v>
      </c>
      <c r="I203" s="20">
        <v>0</v>
      </c>
      <c r="J203" s="23">
        <f t="shared" si="37"/>
        <v>0</v>
      </c>
      <c r="K203" s="64">
        <v>45777</v>
      </c>
      <c r="M203"/>
      <c r="N203" s="131"/>
      <c r="O203" s="131" t="str">
        <f t="shared" si="35"/>
        <v/>
      </c>
      <c r="P203" s="131"/>
      <c r="Q203" s="131" t="str">
        <f t="shared" si="34"/>
        <v>x</v>
      </c>
      <c r="R203" s="131" t="str" cm="1">
        <f t="array" ref="R203">+IF(N203&lt;&gt;"",SUM(N(N$10:$N203&lt;&gt;"")),"")</f>
        <v/>
      </c>
      <c r="S203" s="131" t="str" cm="1">
        <f t="array" ref="S203">+IF(O203&lt;&gt;"",SUM(N(O$9:$O203&lt;&gt;"")),"")</f>
        <v/>
      </c>
      <c r="T203" s="131" t="str" cm="1">
        <f t="array" ref="T203">+IF(P203&lt;&gt;"",SUM(N($P$9:P203&lt;&gt;0)),"")</f>
        <v/>
      </c>
      <c r="U203" s="131"/>
      <c r="V203" s="111"/>
      <c r="W203" s="131"/>
      <c r="X203" s="21"/>
      <c r="Y203" s="134"/>
      <c r="Z203" s="134"/>
      <c r="AA203" s="134"/>
      <c r="AB203" s="134"/>
      <c r="AC203" s="134"/>
      <c r="AD203" s="134"/>
      <c r="AE203" s="134"/>
      <c r="AF203" s="135"/>
      <c r="AG203" s="134"/>
      <c r="AH203" s="134"/>
      <c r="AI203" s="87"/>
      <c r="AJ203" s="134"/>
      <c r="AK203" s="134"/>
      <c r="AL203" s="60"/>
      <c r="AM203" s="137"/>
      <c r="AN203" s="60"/>
      <c r="AO203" s="134"/>
      <c r="AP203" s="134"/>
      <c r="AQ203" s="60"/>
      <c r="AR203" s="134"/>
      <c r="AS203" s="134"/>
      <c r="AT203" s="22"/>
      <c r="AX203" s="26"/>
      <c r="AY203" s="26"/>
      <c r="BC203" s="26"/>
      <c r="BD203" s="26"/>
      <c r="BE203" s="26"/>
    </row>
    <row r="204" spans="1:57" outlineLevel="1" x14ac:dyDescent="0.25">
      <c r="A204" s="34">
        <f>MAX($A$10:A203)+1</f>
        <v>195</v>
      </c>
      <c r="B204" s="22" t="s">
        <v>1846</v>
      </c>
      <c r="C204" s="22" t="s">
        <v>1912</v>
      </c>
      <c r="D204" s="22" t="s">
        <v>1911</v>
      </c>
      <c r="E204" s="63">
        <v>390.1</v>
      </c>
      <c r="F204" s="23">
        <v>0</v>
      </c>
      <c r="G204" s="23">
        <f t="shared" si="36"/>
        <v>0</v>
      </c>
      <c r="H204" s="64">
        <v>45657</v>
      </c>
      <c r="I204" s="24">
        <v>0</v>
      </c>
      <c r="J204" s="23">
        <f t="shared" si="37"/>
        <v>0</v>
      </c>
      <c r="K204" s="23"/>
      <c r="M204"/>
      <c r="N204" s="131"/>
      <c r="O204" s="131" t="str">
        <f t="shared" si="35"/>
        <v/>
      </c>
      <c r="P204" s="131"/>
      <c r="Q204" s="131" t="str">
        <f t="shared" si="34"/>
        <v>x</v>
      </c>
      <c r="R204" s="131" t="str" cm="1">
        <f t="array" ref="R204">+IF(N204&lt;&gt;"",SUM(N(N$10:$N204&lt;&gt;"")),"")</f>
        <v/>
      </c>
      <c r="S204" s="131" t="str" cm="1">
        <f t="array" ref="S204">+IF(O204&lt;&gt;"",SUM(N(O$9:$O204&lt;&gt;"")),"")</f>
        <v/>
      </c>
      <c r="T204" s="131" t="str" cm="1">
        <f t="array" ref="T204">+IF(P204&lt;&gt;"",SUM(N($P$9:P204&lt;&gt;0)),"")</f>
        <v/>
      </c>
      <c r="U204" s="131"/>
      <c r="V204" s="111"/>
      <c r="W204" s="131"/>
      <c r="X204" s="21"/>
      <c r="Y204" s="134"/>
      <c r="Z204" s="134"/>
      <c r="AA204" s="134"/>
      <c r="AB204" s="134"/>
      <c r="AC204" s="134"/>
      <c r="AD204" s="134"/>
      <c r="AE204" s="134"/>
      <c r="AF204" s="135"/>
      <c r="AG204" s="134"/>
      <c r="AH204" s="134"/>
      <c r="AI204" s="87"/>
      <c r="AJ204" s="134"/>
      <c r="AK204" s="134"/>
      <c r="AL204" s="60"/>
      <c r="AM204" s="137"/>
      <c r="AN204" s="60"/>
      <c r="AO204" s="134"/>
      <c r="AP204" s="134"/>
      <c r="AQ204" s="60"/>
      <c r="AR204" s="134"/>
      <c r="AS204" s="134"/>
      <c r="AT204" s="22"/>
      <c r="AX204" s="26"/>
      <c r="AY204" s="26"/>
      <c r="BC204" s="26"/>
      <c r="BD204" s="26"/>
      <c r="BE204" s="26"/>
    </row>
    <row r="205" spans="1:57" outlineLevel="1" x14ac:dyDescent="0.25">
      <c r="A205" s="34">
        <f>MAX($A$10:A204)+1</f>
        <v>196</v>
      </c>
      <c r="B205" s="22" t="s">
        <v>1846</v>
      </c>
      <c r="C205" s="22" t="s">
        <v>1910</v>
      </c>
      <c r="D205" s="22" t="s">
        <v>1909</v>
      </c>
      <c r="E205" s="63">
        <v>394.1</v>
      </c>
      <c r="F205" s="23">
        <v>12729.9</v>
      </c>
      <c r="G205" s="23">
        <f t="shared" si="36"/>
        <v>12729.9</v>
      </c>
      <c r="H205" s="64">
        <v>45412</v>
      </c>
      <c r="I205" s="24">
        <v>0</v>
      </c>
      <c r="J205" s="23">
        <f t="shared" si="37"/>
        <v>0</v>
      </c>
      <c r="K205" s="23"/>
      <c r="M205"/>
      <c r="N205" s="131"/>
      <c r="O205" s="131" t="str">
        <f t="shared" si="35"/>
        <v/>
      </c>
      <c r="P205" s="131"/>
      <c r="Q205" s="131" t="str">
        <f t="shared" si="34"/>
        <v>x</v>
      </c>
      <c r="R205" s="131" t="str" cm="1">
        <f t="array" ref="R205">+IF(N205&lt;&gt;"",SUM(N(N$10:$N205&lt;&gt;"")),"")</f>
        <v/>
      </c>
      <c r="S205" s="131" t="str" cm="1">
        <f t="array" ref="S205">+IF(O205&lt;&gt;"",SUM(N(O$9:$O205&lt;&gt;"")),"")</f>
        <v/>
      </c>
      <c r="T205" s="131" t="str" cm="1">
        <f t="array" ref="T205">+IF(P205&lt;&gt;"",SUM(N($P$9:P205&lt;&gt;0)),"")</f>
        <v/>
      </c>
      <c r="U205" s="131"/>
      <c r="V205" s="111"/>
      <c r="W205" s="131"/>
      <c r="X205" s="21"/>
      <c r="Y205" s="134"/>
      <c r="Z205" s="134"/>
      <c r="AA205" s="134"/>
      <c r="AB205" s="134"/>
      <c r="AC205" s="134"/>
      <c r="AD205" s="134"/>
      <c r="AE205" s="134"/>
      <c r="AF205" s="135"/>
      <c r="AG205" s="134"/>
      <c r="AH205" s="134"/>
      <c r="AI205" s="87"/>
      <c r="AJ205" s="134"/>
      <c r="AK205" s="134"/>
      <c r="AL205" s="60"/>
      <c r="AM205" s="137"/>
      <c r="AN205" s="60"/>
      <c r="AO205" s="134"/>
      <c r="AP205" s="134"/>
      <c r="AQ205" s="60"/>
      <c r="AR205" s="134"/>
      <c r="AS205" s="134"/>
      <c r="AT205" s="22"/>
      <c r="AX205" s="26"/>
      <c r="AY205" s="26"/>
      <c r="BC205" s="26"/>
      <c r="BD205" s="26"/>
      <c r="BE205" s="26"/>
    </row>
    <row r="206" spans="1:57" outlineLevel="1" x14ac:dyDescent="0.25">
      <c r="A206" s="34">
        <f>MAX($A$10:A205)+1</f>
        <v>197</v>
      </c>
      <c r="B206" s="22" t="s">
        <v>1846</v>
      </c>
      <c r="C206" s="22" t="s">
        <v>1694</v>
      </c>
      <c r="D206" s="22" t="s">
        <v>1695</v>
      </c>
      <c r="E206" s="63">
        <v>390.1</v>
      </c>
      <c r="F206" s="23">
        <v>37696.400500000003</v>
      </c>
      <c r="G206" s="23">
        <f t="shared" si="36"/>
        <v>37696.400500000003</v>
      </c>
      <c r="H206" s="64">
        <v>45382</v>
      </c>
      <c r="I206" s="24">
        <v>0</v>
      </c>
      <c r="J206" s="23">
        <f t="shared" si="37"/>
        <v>0</v>
      </c>
      <c r="K206" s="23"/>
      <c r="M206"/>
      <c r="N206" s="131"/>
      <c r="O206" s="131" t="str">
        <f t="shared" si="35"/>
        <v/>
      </c>
      <c r="P206" s="131"/>
      <c r="Q206" s="131" t="str">
        <f t="shared" si="34"/>
        <v>x</v>
      </c>
      <c r="R206" s="131" t="str" cm="1">
        <f t="array" ref="R206">+IF(N206&lt;&gt;"",SUM(N(N$10:$N206&lt;&gt;"")),"")</f>
        <v/>
      </c>
      <c r="S206" s="131" t="str" cm="1">
        <f t="array" ref="S206">+IF(O206&lt;&gt;"",SUM(N(O$9:$O206&lt;&gt;"")),"")</f>
        <v/>
      </c>
      <c r="T206" s="131" t="str" cm="1">
        <f t="array" ref="T206">+IF(P206&lt;&gt;"",SUM(N($P$9:P206&lt;&gt;0)),"")</f>
        <v/>
      </c>
      <c r="U206" s="131"/>
      <c r="V206" s="111"/>
      <c r="W206" s="131"/>
      <c r="X206" s="21"/>
      <c r="Y206" s="134"/>
      <c r="Z206" s="134"/>
      <c r="AA206" s="134"/>
      <c r="AB206" s="134"/>
      <c r="AC206" s="134"/>
      <c r="AD206" s="134"/>
      <c r="AE206" s="134"/>
      <c r="AF206" s="135"/>
      <c r="AG206" s="134"/>
      <c r="AH206" s="134"/>
      <c r="AI206" s="87"/>
      <c r="AJ206" s="134"/>
      <c r="AK206" s="134"/>
      <c r="AL206" s="60"/>
      <c r="AM206" s="137"/>
      <c r="AN206" s="60"/>
      <c r="AO206" s="134"/>
      <c r="AP206" s="134"/>
      <c r="AQ206" s="60"/>
      <c r="AR206" s="134"/>
      <c r="AS206" s="134"/>
      <c r="AX206" s="26"/>
      <c r="AY206" s="26"/>
      <c r="BC206" s="26"/>
      <c r="BD206" s="26"/>
      <c r="BE206" s="26"/>
    </row>
    <row r="207" spans="1:57" outlineLevel="1" x14ac:dyDescent="0.25">
      <c r="A207" s="34">
        <f>MAX($A$10:A206)+1</f>
        <v>198</v>
      </c>
      <c r="B207" s="22" t="s">
        <v>1846</v>
      </c>
      <c r="C207" s="27" t="s">
        <v>1908</v>
      </c>
      <c r="D207" s="27" t="s">
        <v>1907</v>
      </c>
      <c r="E207" s="63">
        <v>394.1</v>
      </c>
      <c r="F207" s="23">
        <v>0</v>
      </c>
      <c r="G207" s="23">
        <f t="shared" si="36"/>
        <v>0</v>
      </c>
      <c r="I207" s="20">
        <v>4451.47</v>
      </c>
      <c r="J207" s="23">
        <f t="shared" si="37"/>
        <v>4451.47</v>
      </c>
      <c r="K207" s="64">
        <v>45747</v>
      </c>
      <c r="M207"/>
      <c r="N207" s="131"/>
      <c r="O207" s="131" t="str">
        <f t="shared" si="35"/>
        <v/>
      </c>
      <c r="P207" s="131"/>
      <c r="Q207" s="131" t="str">
        <f t="shared" si="34"/>
        <v>x</v>
      </c>
      <c r="R207" s="131" t="str" cm="1">
        <f t="array" ref="R207">+IF(N207&lt;&gt;"",SUM(N(N$10:$N207&lt;&gt;"")),"")</f>
        <v/>
      </c>
      <c r="S207" s="131" t="str" cm="1">
        <f t="array" ref="S207">+IF(O207&lt;&gt;"",SUM(N(O$9:$O207&lt;&gt;"")),"")</f>
        <v/>
      </c>
      <c r="T207" s="131" t="str" cm="1">
        <f t="array" ref="T207">+IF(P207&lt;&gt;"",SUM(N($P$9:P207&lt;&gt;0)),"")</f>
        <v/>
      </c>
      <c r="U207" s="131"/>
      <c r="V207" s="111"/>
      <c r="W207" s="131"/>
      <c r="X207" s="21"/>
      <c r="Y207" s="134"/>
      <c r="Z207" s="134"/>
      <c r="AA207" s="134"/>
      <c r="AB207" s="134"/>
      <c r="AC207" s="134"/>
      <c r="AD207" s="134"/>
      <c r="AE207" s="134"/>
      <c r="AF207" s="135"/>
      <c r="AG207" s="134"/>
      <c r="AH207" s="134"/>
      <c r="AI207" s="87"/>
      <c r="AJ207" s="134"/>
      <c r="AK207" s="134"/>
      <c r="AL207" s="60"/>
      <c r="AM207" s="137"/>
      <c r="AN207" s="60"/>
      <c r="AO207" s="134"/>
      <c r="AP207" s="134"/>
      <c r="AQ207" s="60"/>
      <c r="AR207" s="134"/>
      <c r="AS207" s="134"/>
      <c r="AX207" s="26"/>
      <c r="AY207" s="26"/>
      <c r="BC207" s="26"/>
      <c r="BD207" s="26"/>
      <c r="BE207" s="26"/>
    </row>
    <row r="208" spans="1:57" outlineLevel="1" x14ac:dyDescent="0.25">
      <c r="A208" s="34">
        <f>MAX($A$10:A207)+1</f>
        <v>199</v>
      </c>
      <c r="B208" s="22" t="s">
        <v>1846</v>
      </c>
      <c r="C208" s="22" t="s">
        <v>1906</v>
      </c>
      <c r="D208" s="22" t="s">
        <v>1905</v>
      </c>
      <c r="E208" s="63">
        <v>394.1</v>
      </c>
      <c r="F208" s="23">
        <v>1592.8</v>
      </c>
      <c r="G208" s="23">
        <f t="shared" si="36"/>
        <v>1592.8</v>
      </c>
      <c r="H208" s="64">
        <v>45357</v>
      </c>
      <c r="I208" s="24">
        <v>0</v>
      </c>
      <c r="J208" s="23">
        <f t="shared" si="37"/>
        <v>0</v>
      </c>
      <c r="K208" s="23"/>
      <c r="M208"/>
      <c r="N208" s="131"/>
      <c r="O208" s="131" t="str">
        <f t="shared" si="35"/>
        <v/>
      </c>
      <c r="P208" s="131"/>
      <c r="Q208" s="131" t="str">
        <f t="shared" si="34"/>
        <v>x</v>
      </c>
      <c r="R208" s="131" t="str" cm="1">
        <f t="array" ref="R208">+IF(N208&lt;&gt;"",SUM(N(N$10:$N208&lt;&gt;"")),"")</f>
        <v/>
      </c>
      <c r="S208" s="131" t="str" cm="1">
        <f t="array" ref="S208">+IF(O208&lt;&gt;"",SUM(N(O$9:$O208&lt;&gt;"")),"")</f>
        <v/>
      </c>
      <c r="T208" s="131" t="str" cm="1">
        <f t="array" ref="T208">+IF(P208&lt;&gt;"",SUM(N($P$9:P208&lt;&gt;0)),"")</f>
        <v/>
      </c>
      <c r="U208" s="131"/>
      <c r="V208" s="111"/>
      <c r="W208" s="131"/>
      <c r="X208" s="21"/>
      <c r="Y208" s="134"/>
      <c r="Z208" s="134"/>
      <c r="AA208" s="134"/>
      <c r="AB208" s="134"/>
      <c r="AC208" s="134"/>
      <c r="AD208" s="134"/>
      <c r="AE208" s="134"/>
      <c r="AF208" s="135"/>
      <c r="AG208" s="134"/>
      <c r="AH208" s="134"/>
      <c r="AI208" s="87"/>
      <c r="AJ208" s="134"/>
      <c r="AK208" s="134"/>
      <c r="AL208" s="60"/>
      <c r="AM208" s="137"/>
      <c r="AN208" s="60"/>
      <c r="AO208" s="134"/>
      <c r="AP208" s="134"/>
      <c r="AQ208" s="60"/>
      <c r="AR208" s="134"/>
      <c r="AS208" s="134"/>
      <c r="AX208" s="26"/>
      <c r="AY208" s="26"/>
      <c r="BC208" s="26"/>
      <c r="BD208" s="26"/>
      <c r="BE208" s="26"/>
    </row>
    <row r="209" spans="1:57" outlineLevel="1" x14ac:dyDescent="0.25">
      <c r="A209" s="34">
        <f>MAX($A$10:A208)+1</f>
        <v>200</v>
      </c>
      <c r="B209" s="22" t="s">
        <v>1846</v>
      </c>
      <c r="C209" s="22" t="s">
        <v>1904</v>
      </c>
      <c r="D209" s="22" t="s">
        <v>1903</v>
      </c>
      <c r="E209" s="63">
        <v>394.1</v>
      </c>
      <c r="F209" s="23">
        <v>10082.290000000001</v>
      </c>
      <c r="G209" s="23">
        <f t="shared" si="36"/>
        <v>10082.290000000001</v>
      </c>
      <c r="H209" s="64">
        <v>45357</v>
      </c>
      <c r="I209" s="24">
        <v>0</v>
      </c>
      <c r="J209" s="23">
        <f t="shared" si="37"/>
        <v>0</v>
      </c>
      <c r="K209" s="23"/>
      <c r="M209"/>
      <c r="N209" s="131"/>
      <c r="O209" s="131" t="str">
        <f t="shared" si="35"/>
        <v/>
      </c>
      <c r="P209" s="131"/>
      <c r="Q209" s="131" t="str">
        <f t="shared" si="34"/>
        <v>x</v>
      </c>
      <c r="R209" s="131" t="str" cm="1">
        <f t="array" ref="R209">+IF(N209&lt;&gt;"",SUM(N(N$10:$N209&lt;&gt;"")),"")</f>
        <v/>
      </c>
      <c r="S209" s="131" t="str" cm="1">
        <f t="array" ref="S209">+IF(O209&lt;&gt;"",SUM(N(O$9:$O209&lt;&gt;"")),"")</f>
        <v/>
      </c>
      <c r="T209" s="131" t="str" cm="1">
        <f t="array" ref="T209">+IF(P209&lt;&gt;"",SUM(N($P$9:P209&lt;&gt;0)),"")</f>
        <v/>
      </c>
      <c r="U209" s="131"/>
      <c r="V209" s="111"/>
      <c r="W209" s="131"/>
      <c r="X209" s="21"/>
      <c r="Y209" s="134"/>
      <c r="Z209" s="134"/>
      <c r="AA209" s="134"/>
      <c r="AB209" s="134"/>
      <c r="AC209" s="134"/>
      <c r="AD209" s="134"/>
      <c r="AE209" s="134"/>
      <c r="AF209" s="135"/>
      <c r="AG209" s="134"/>
      <c r="AH209" s="134"/>
      <c r="AI209" s="87"/>
      <c r="AJ209" s="134"/>
      <c r="AK209" s="134"/>
      <c r="AL209" s="60"/>
      <c r="AM209" s="137"/>
      <c r="AN209" s="60"/>
      <c r="AO209" s="134"/>
      <c r="AP209" s="134"/>
      <c r="AQ209" s="60"/>
      <c r="AR209" s="134"/>
      <c r="AS209" s="134"/>
      <c r="AX209" s="26"/>
      <c r="AY209" s="26"/>
      <c r="BC209" s="26"/>
      <c r="BD209" s="26"/>
      <c r="BE209" s="26"/>
    </row>
    <row r="210" spans="1:57" outlineLevel="1" x14ac:dyDescent="0.25">
      <c r="A210" s="34">
        <f>MAX($A$10:A209)+1</f>
        <v>201</v>
      </c>
      <c r="B210" s="22" t="s">
        <v>1846</v>
      </c>
      <c r="C210" s="22" t="s">
        <v>1902</v>
      </c>
      <c r="D210" s="22" t="s">
        <v>1901</v>
      </c>
      <c r="E210" s="63">
        <v>394.1</v>
      </c>
      <c r="F210" s="23">
        <v>102940.75</v>
      </c>
      <c r="G210" s="23">
        <f t="shared" si="36"/>
        <v>102940.75</v>
      </c>
      <c r="H210" s="64">
        <v>45657</v>
      </c>
      <c r="I210" s="24">
        <v>103176.5</v>
      </c>
      <c r="J210" s="23">
        <f t="shared" si="37"/>
        <v>103176.5</v>
      </c>
      <c r="K210" s="62">
        <v>45657</v>
      </c>
      <c r="M210"/>
      <c r="N210" s="131"/>
      <c r="O210" s="131" t="str">
        <f t="shared" si="35"/>
        <v/>
      </c>
      <c r="P210" s="131"/>
      <c r="Q210" s="131" t="str">
        <f t="shared" si="34"/>
        <v>x</v>
      </c>
      <c r="R210" s="131" t="str" cm="1">
        <f t="array" ref="R210">+IF(N210&lt;&gt;"",SUM(N(N$10:$N210&lt;&gt;"")),"")</f>
        <v/>
      </c>
      <c r="S210" s="131" t="str" cm="1">
        <f t="array" ref="S210">+IF(O210&lt;&gt;"",SUM(N(O$9:$O210&lt;&gt;"")),"")</f>
        <v/>
      </c>
      <c r="T210" s="131" t="str" cm="1">
        <f t="array" ref="T210">+IF(P210&lt;&gt;"",SUM(N($P$9:P210&lt;&gt;0)),"")</f>
        <v/>
      </c>
      <c r="U210" s="131"/>
      <c r="V210" s="111"/>
      <c r="W210" s="131"/>
      <c r="X210" s="21"/>
      <c r="Y210" s="134"/>
      <c r="Z210" s="134"/>
      <c r="AA210" s="134"/>
      <c r="AB210" s="134"/>
      <c r="AC210" s="134"/>
      <c r="AD210" s="134"/>
      <c r="AE210" s="134"/>
      <c r="AF210" s="135"/>
      <c r="AG210" s="134"/>
      <c r="AH210" s="134"/>
      <c r="AI210" s="87"/>
      <c r="AJ210" s="134"/>
      <c r="AK210" s="134"/>
      <c r="AL210" s="60"/>
      <c r="AM210" s="137"/>
      <c r="AN210" s="60"/>
      <c r="AO210" s="134"/>
      <c r="AP210" s="134"/>
      <c r="AQ210" s="60"/>
      <c r="AR210" s="134"/>
      <c r="AS210" s="134"/>
      <c r="AX210" s="26"/>
      <c r="AY210" s="26"/>
      <c r="BC210" s="26"/>
      <c r="BD210" s="26"/>
      <c r="BE210" s="26"/>
    </row>
    <row r="211" spans="1:57" outlineLevel="1" x14ac:dyDescent="0.25">
      <c r="A211" s="34">
        <f>MAX($A$10:A210)+1</f>
        <v>202</v>
      </c>
      <c r="B211" s="22" t="s">
        <v>1846</v>
      </c>
      <c r="C211" s="22" t="s">
        <v>1696</v>
      </c>
      <c r="D211" s="22" t="s">
        <v>1697</v>
      </c>
      <c r="E211" s="63">
        <v>394.1</v>
      </c>
      <c r="F211" s="23">
        <v>32137.600000000002</v>
      </c>
      <c r="G211" s="23">
        <f t="shared" si="36"/>
        <v>32137.600000000002</v>
      </c>
      <c r="H211" s="64">
        <v>45383</v>
      </c>
      <c r="I211" s="24">
        <v>0</v>
      </c>
      <c r="J211" s="23">
        <f t="shared" si="37"/>
        <v>0</v>
      </c>
      <c r="K211" s="23"/>
      <c r="M211"/>
      <c r="N211" s="131"/>
      <c r="O211" s="131" t="str">
        <f t="shared" si="35"/>
        <v/>
      </c>
      <c r="P211" s="131"/>
      <c r="Q211" s="131" t="str">
        <f t="shared" si="34"/>
        <v>x</v>
      </c>
      <c r="R211" s="131" t="str" cm="1">
        <f t="array" ref="R211">+IF(N211&lt;&gt;"",SUM(N(N$10:$N211&lt;&gt;"")),"")</f>
        <v/>
      </c>
      <c r="S211" s="131" t="str" cm="1">
        <f t="array" ref="S211">+IF(O211&lt;&gt;"",SUM(N(O$9:$O211&lt;&gt;"")),"")</f>
        <v/>
      </c>
      <c r="T211" s="131" t="str" cm="1">
        <f t="array" ref="T211">+IF(P211&lt;&gt;"",SUM(N($P$9:P211&lt;&gt;0)),"")</f>
        <v/>
      </c>
      <c r="U211" s="131"/>
      <c r="V211" s="111"/>
      <c r="W211" s="131"/>
      <c r="X211" s="21"/>
      <c r="Y211" s="134"/>
      <c r="Z211" s="134"/>
      <c r="AA211" s="134"/>
      <c r="AB211" s="134"/>
      <c r="AC211" s="134"/>
      <c r="AD211" s="134"/>
      <c r="AE211" s="134"/>
      <c r="AF211" s="135"/>
      <c r="AG211" s="134"/>
      <c r="AH211" s="134"/>
      <c r="AI211" s="87"/>
      <c r="AJ211" s="134"/>
      <c r="AK211" s="134"/>
      <c r="AL211" s="60"/>
      <c r="AM211" s="137"/>
      <c r="AN211" s="60"/>
      <c r="AO211" s="134"/>
      <c r="AP211" s="134"/>
      <c r="AQ211" s="60"/>
      <c r="AR211" s="134"/>
      <c r="AS211" s="134"/>
      <c r="AX211" s="26"/>
      <c r="AY211" s="26"/>
      <c r="BC211" s="26"/>
      <c r="BD211" s="26"/>
      <c r="BE211" s="26"/>
    </row>
    <row r="212" spans="1:57" outlineLevel="1" x14ac:dyDescent="0.25">
      <c r="A212" s="34">
        <f>MAX($A$10:A211)+1</f>
        <v>203</v>
      </c>
      <c r="B212" s="22" t="s">
        <v>1846</v>
      </c>
      <c r="C212" s="22" t="s">
        <v>1900</v>
      </c>
      <c r="D212" s="22" t="s">
        <v>1899</v>
      </c>
      <c r="E212" s="63">
        <v>394.1</v>
      </c>
      <c r="F212" s="23">
        <v>0</v>
      </c>
      <c r="G212" s="23">
        <f t="shared" si="36"/>
        <v>0</v>
      </c>
      <c r="H212" s="64"/>
      <c r="I212" s="24">
        <v>34224.400000000001</v>
      </c>
      <c r="J212" s="23">
        <f t="shared" si="37"/>
        <v>34224.400000000001</v>
      </c>
      <c r="K212" s="62">
        <v>45748</v>
      </c>
      <c r="M212"/>
      <c r="N212" s="131"/>
      <c r="O212" s="131" t="str">
        <f t="shared" si="35"/>
        <v/>
      </c>
      <c r="P212" s="131"/>
      <c r="Q212" s="131" t="str">
        <f t="shared" si="34"/>
        <v>x</v>
      </c>
      <c r="R212" s="131" t="str" cm="1">
        <f t="array" ref="R212">+IF(N212&lt;&gt;"",SUM(N(N$10:$N212&lt;&gt;"")),"")</f>
        <v/>
      </c>
      <c r="S212" s="131" t="str" cm="1">
        <f t="array" ref="S212">+IF(O212&lt;&gt;"",SUM(N(O$9:$O212&lt;&gt;"")),"")</f>
        <v/>
      </c>
      <c r="T212" s="131" t="str" cm="1">
        <f t="array" ref="T212">+IF(P212&lt;&gt;"",SUM(N($P$9:P212&lt;&gt;0)),"")</f>
        <v/>
      </c>
      <c r="U212" s="131"/>
      <c r="V212" s="111"/>
      <c r="W212" s="131"/>
      <c r="X212" s="21"/>
      <c r="Y212" s="134"/>
      <c r="Z212" s="134"/>
      <c r="AA212" s="134"/>
      <c r="AB212" s="134"/>
      <c r="AC212" s="134"/>
      <c r="AD212" s="134"/>
      <c r="AE212" s="134"/>
      <c r="AF212" s="135"/>
      <c r="AG212" s="134"/>
      <c r="AH212" s="134"/>
      <c r="AI212" s="87"/>
      <c r="AJ212" s="134"/>
      <c r="AK212" s="134"/>
      <c r="AL212" s="60"/>
      <c r="AM212" s="137"/>
      <c r="AN212" s="60"/>
      <c r="AO212" s="134"/>
      <c r="AP212" s="134"/>
      <c r="AQ212" s="60"/>
      <c r="AR212" s="134"/>
      <c r="AS212" s="134"/>
      <c r="AX212" s="26"/>
      <c r="AY212" s="26"/>
      <c r="BC212" s="26"/>
      <c r="BD212" s="26"/>
      <c r="BE212" s="26"/>
    </row>
    <row r="213" spans="1:57" outlineLevel="1" x14ac:dyDescent="0.25">
      <c r="A213" s="34">
        <f>MAX($A$10:A212)+1</f>
        <v>204</v>
      </c>
      <c r="B213" s="22" t="s">
        <v>1846</v>
      </c>
      <c r="C213" s="22" t="s">
        <v>1898</v>
      </c>
      <c r="D213" s="22" t="s">
        <v>1897</v>
      </c>
      <c r="E213" s="63">
        <v>394.1</v>
      </c>
      <c r="F213" s="23">
        <v>0</v>
      </c>
      <c r="G213" s="23">
        <f t="shared" si="36"/>
        <v>0</v>
      </c>
      <c r="H213" s="64"/>
      <c r="I213" s="24">
        <v>13271.01</v>
      </c>
      <c r="J213" s="23">
        <f t="shared" si="37"/>
        <v>13271.01</v>
      </c>
      <c r="K213" s="62">
        <v>45777</v>
      </c>
      <c r="M213"/>
      <c r="N213" s="131"/>
      <c r="O213" s="131" t="str">
        <f t="shared" si="35"/>
        <v/>
      </c>
      <c r="P213" s="131"/>
      <c r="Q213" s="131" t="str">
        <f t="shared" si="34"/>
        <v>x</v>
      </c>
      <c r="R213" s="131" t="str" cm="1">
        <f t="array" ref="R213">+IF(N213&lt;&gt;"",SUM(N(N$10:$N213&lt;&gt;"")),"")</f>
        <v/>
      </c>
      <c r="S213" s="131" t="str" cm="1">
        <f t="array" ref="S213">+IF(O213&lt;&gt;"",SUM(N(O$9:$O213&lt;&gt;"")),"")</f>
        <v/>
      </c>
      <c r="T213" s="131" t="str" cm="1">
        <f t="array" ref="T213">+IF(P213&lt;&gt;"",SUM(N($P$9:P213&lt;&gt;0)),"")</f>
        <v/>
      </c>
      <c r="U213" s="131"/>
      <c r="V213" s="111"/>
      <c r="W213" s="131"/>
      <c r="X213" s="21"/>
      <c r="Y213" s="134"/>
      <c r="Z213" s="134"/>
      <c r="AA213" s="134"/>
      <c r="AB213" s="134"/>
      <c r="AC213" s="134"/>
      <c r="AD213" s="134"/>
      <c r="AE213" s="134"/>
      <c r="AF213" s="135"/>
      <c r="AG213" s="134"/>
      <c r="AH213" s="134"/>
      <c r="AI213" s="87"/>
      <c r="AJ213" s="134"/>
      <c r="AK213" s="134"/>
      <c r="AL213" s="60"/>
      <c r="AM213" s="137"/>
      <c r="AN213" s="60"/>
      <c r="AO213" s="134"/>
      <c r="AP213" s="134"/>
      <c r="AQ213" s="60"/>
      <c r="AR213" s="134"/>
      <c r="AS213" s="134"/>
      <c r="AX213" s="26"/>
      <c r="AY213" s="26"/>
      <c r="BC213" s="26"/>
      <c r="BD213" s="26"/>
      <c r="BE213" s="26"/>
    </row>
    <row r="214" spans="1:57" outlineLevel="1" x14ac:dyDescent="0.25">
      <c r="A214" s="34">
        <f>MAX($A$10:A213)+1</f>
        <v>205</v>
      </c>
      <c r="B214" s="22" t="s">
        <v>1846</v>
      </c>
      <c r="C214" s="22" t="s">
        <v>1896</v>
      </c>
      <c r="D214" s="22" t="s">
        <v>1895</v>
      </c>
      <c r="E214" s="63">
        <v>394.1</v>
      </c>
      <c r="F214" s="23">
        <v>3439.73</v>
      </c>
      <c r="G214" s="23">
        <f t="shared" si="36"/>
        <v>3439.73</v>
      </c>
      <c r="H214" s="64">
        <v>45412</v>
      </c>
      <c r="I214" s="24">
        <v>0</v>
      </c>
      <c r="J214" s="23">
        <f t="shared" si="37"/>
        <v>0</v>
      </c>
      <c r="K214" s="23"/>
      <c r="M214"/>
      <c r="N214" s="131"/>
      <c r="O214" s="131" t="str">
        <f t="shared" si="35"/>
        <v/>
      </c>
      <c r="P214" s="131"/>
      <c r="Q214" s="131" t="str">
        <f t="shared" si="34"/>
        <v>x</v>
      </c>
      <c r="R214" s="131" t="str" cm="1">
        <f t="array" ref="R214">+IF(N214&lt;&gt;"",SUM(N(N$10:$N214&lt;&gt;"")),"")</f>
        <v/>
      </c>
      <c r="S214" s="131" t="str" cm="1">
        <f t="array" ref="S214">+IF(O214&lt;&gt;"",SUM(N(O$9:$O214&lt;&gt;"")),"")</f>
        <v/>
      </c>
      <c r="T214" s="131" t="str" cm="1">
        <f t="array" ref="T214">+IF(P214&lt;&gt;"",SUM(N($P$9:P214&lt;&gt;0)),"")</f>
        <v/>
      </c>
      <c r="U214" s="131"/>
      <c r="V214" s="111"/>
      <c r="W214" s="131"/>
      <c r="X214" s="21"/>
      <c r="Y214" s="134"/>
      <c r="Z214" s="134"/>
      <c r="AA214" s="134"/>
      <c r="AB214" s="134"/>
      <c r="AC214" s="134"/>
      <c r="AD214" s="134"/>
      <c r="AE214" s="134"/>
      <c r="AF214" s="135"/>
      <c r="AG214" s="134"/>
      <c r="AH214" s="134"/>
      <c r="AI214" s="87"/>
      <c r="AJ214" s="134"/>
      <c r="AK214" s="134"/>
      <c r="AL214" s="60"/>
      <c r="AM214" s="137"/>
      <c r="AN214" s="60"/>
      <c r="AO214" s="134"/>
      <c r="AP214" s="134"/>
      <c r="AQ214" s="60"/>
      <c r="AR214" s="134"/>
      <c r="AS214" s="134"/>
      <c r="AX214" s="26"/>
      <c r="AY214" s="26"/>
      <c r="BC214" s="26"/>
      <c r="BD214" s="26"/>
      <c r="BE214" s="26"/>
    </row>
    <row r="215" spans="1:57" outlineLevel="1" x14ac:dyDescent="0.25">
      <c r="A215" s="34">
        <f>MAX($A$10:A214)+1</f>
        <v>206</v>
      </c>
      <c r="B215" s="22" t="s">
        <v>1846</v>
      </c>
      <c r="C215" s="22" t="s">
        <v>1894</v>
      </c>
      <c r="D215" s="22" t="s">
        <v>1893</v>
      </c>
      <c r="E215" s="63">
        <v>394.1</v>
      </c>
      <c r="F215" s="23">
        <v>7532.25</v>
      </c>
      <c r="G215" s="23">
        <f t="shared" si="36"/>
        <v>7532.25</v>
      </c>
      <c r="H215" s="64">
        <v>45412</v>
      </c>
      <c r="I215" s="24">
        <v>0</v>
      </c>
      <c r="J215" s="23">
        <f t="shared" si="37"/>
        <v>0</v>
      </c>
      <c r="K215" s="23"/>
      <c r="M215"/>
      <c r="N215" s="131"/>
      <c r="O215" s="131" t="str">
        <f t="shared" si="35"/>
        <v/>
      </c>
      <c r="P215" s="131"/>
      <c r="Q215" s="131" t="str">
        <f t="shared" si="34"/>
        <v>x</v>
      </c>
      <c r="R215" s="131" t="str" cm="1">
        <f t="array" ref="R215">+IF(N215&lt;&gt;"",SUM(N(N$10:$N215&lt;&gt;"")),"")</f>
        <v/>
      </c>
      <c r="S215" s="131" t="str" cm="1">
        <f t="array" ref="S215">+IF(O215&lt;&gt;"",SUM(N(O$9:$O215&lt;&gt;"")),"")</f>
        <v/>
      </c>
      <c r="T215" s="131" t="str" cm="1">
        <f t="array" ref="T215">+IF(P215&lt;&gt;"",SUM(N($P$9:P215&lt;&gt;0)),"")</f>
        <v/>
      </c>
      <c r="U215" s="131"/>
      <c r="V215" s="111"/>
      <c r="W215" s="131"/>
      <c r="X215" s="21"/>
      <c r="Y215" s="134"/>
      <c r="Z215" s="134"/>
      <c r="AA215" s="134"/>
      <c r="AB215" s="134"/>
      <c r="AC215" s="134"/>
      <c r="AD215" s="134"/>
      <c r="AE215" s="134"/>
      <c r="AF215" s="135"/>
      <c r="AG215" s="134"/>
      <c r="AH215" s="134"/>
      <c r="AI215" s="87"/>
      <c r="AJ215" s="134"/>
      <c r="AK215" s="134"/>
      <c r="AL215" s="60"/>
      <c r="AM215" s="137"/>
      <c r="AN215" s="60"/>
      <c r="AO215" s="134"/>
      <c r="AP215" s="134"/>
      <c r="AQ215" s="60"/>
      <c r="AR215" s="134"/>
      <c r="AS215" s="134"/>
      <c r="AX215" s="26"/>
      <c r="AY215" s="26"/>
      <c r="BC215" s="26"/>
      <c r="BD215" s="26"/>
      <c r="BE215" s="26"/>
    </row>
    <row r="216" spans="1:57" outlineLevel="1" x14ac:dyDescent="0.25">
      <c r="A216" s="34">
        <f>MAX($A$10:A215)+1</f>
        <v>207</v>
      </c>
      <c r="B216" s="22" t="s">
        <v>1846</v>
      </c>
      <c r="C216" s="22" t="s">
        <v>1892</v>
      </c>
      <c r="D216" s="22" t="s">
        <v>1891</v>
      </c>
      <c r="E216" s="63">
        <v>394.1</v>
      </c>
      <c r="F216" s="23">
        <v>50215</v>
      </c>
      <c r="G216" s="23">
        <f t="shared" si="36"/>
        <v>50215</v>
      </c>
      <c r="H216" s="64">
        <v>45505</v>
      </c>
      <c r="I216" s="24">
        <v>0</v>
      </c>
      <c r="J216" s="23">
        <f t="shared" si="37"/>
        <v>0</v>
      </c>
      <c r="K216" s="23"/>
      <c r="M216"/>
      <c r="N216" s="131"/>
      <c r="O216" s="131" t="str">
        <f t="shared" ref="O216:O247" si="41">+IF(AND(OR(G216&gt;$O$4,J216&gt;$O$4),N216&lt;&gt;"x",P216&lt;&gt;"x"),"x","")</f>
        <v/>
      </c>
      <c r="P216" s="131"/>
      <c r="Q216" s="131" t="str">
        <f t="shared" si="34"/>
        <v>x</v>
      </c>
      <c r="R216" s="131" t="str" cm="1">
        <f t="array" ref="R216">+IF(N216&lt;&gt;"",SUM(N(N$10:$N216&lt;&gt;"")),"")</f>
        <v/>
      </c>
      <c r="S216" s="131" t="str" cm="1">
        <f t="array" ref="S216">+IF(O216&lt;&gt;"",SUM(N(O$9:$O216&lt;&gt;"")),"")</f>
        <v/>
      </c>
      <c r="T216" s="131" t="str" cm="1">
        <f t="array" ref="T216">+IF(P216&lt;&gt;"",SUM(N($P$9:P216&lt;&gt;0)),"")</f>
        <v/>
      </c>
      <c r="U216" s="131"/>
      <c r="V216" s="111"/>
      <c r="W216" s="131"/>
      <c r="X216" s="21"/>
      <c r="Y216" s="134"/>
      <c r="Z216" s="134"/>
      <c r="AA216" s="134"/>
      <c r="AB216" s="134"/>
      <c r="AC216" s="134"/>
      <c r="AD216" s="134"/>
      <c r="AE216" s="134"/>
      <c r="AF216" s="135"/>
      <c r="AG216" s="134"/>
      <c r="AH216" s="134"/>
      <c r="AI216" s="87"/>
      <c r="AJ216" s="134"/>
      <c r="AK216" s="134"/>
      <c r="AL216" s="60"/>
      <c r="AM216" s="137"/>
      <c r="AN216" s="60"/>
      <c r="AO216" s="134"/>
      <c r="AP216" s="134"/>
      <c r="AQ216" s="60"/>
      <c r="AR216" s="134"/>
      <c r="AS216" s="134"/>
      <c r="AX216" s="26"/>
      <c r="AY216" s="26"/>
      <c r="BC216" s="26"/>
      <c r="BD216" s="26"/>
      <c r="BE216" s="26"/>
    </row>
    <row r="217" spans="1:57" outlineLevel="1" x14ac:dyDescent="0.25">
      <c r="A217" s="34">
        <f>MAX($A$10:A216)+1</f>
        <v>208</v>
      </c>
      <c r="B217" s="22" t="s">
        <v>1846</v>
      </c>
      <c r="C217" s="22" t="s">
        <v>1890</v>
      </c>
      <c r="D217" s="22" t="s">
        <v>1889</v>
      </c>
      <c r="E217" s="63">
        <v>398</v>
      </c>
      <c r="F217" s="23">
        <v>0</v>
      </c>
      <c r="G217" s="23">
        <f t="shared" ref="G217:G248" si="42">+F217</f>
        <v>0</v>
      </c>
      <c r="H217" s="64"/>
      <c r="I217" s="24">
        <v>4026.4</v>
      </c>
      <c r="J217" s="23">
        <f t="shared" ref="J217:J238" si="43">+I217</f>
        <v>4026.4</v>
      </c>
      <c r="K217" s="62">
        <v>45716</v>
      </c>
      <c r="M217"/>
      <c r="N217" s="131"/>
      <c r="O217" s="131" t="str">
        <f t="shared" si="41"/>
        <v/>
      </c>
      <c r="P217" s="131"/>
      <c r="Q217" s="131" t="str">
        <f t="shared" si="34"/>
        <v>x</v>
      </c>
      <c r="R217" s="131" t="str" cm="1">
        <f t="array" ref="R217">+IF(N217&lt;&gt;"",SUM(N(N$10:$N217&lt;&gt;"")),"")</f>
        <v/>
      </c>
      <c r="S217" s="131" t="str" cm="1">
        <f t="array" ref="S217">+IF(O217&lt;&gt;"",SUM(N(O$9:$O217&lt;&gt;"")),"")</f>
        <v/>
      </c>
      <c r="T217" s="131" t="str" cm="1">
        <f t="array" ref="T217">+IF(P217&lt;&gt;"",SUM(N($P$9:P217&lt;&gt;0)),"")</f>
        <v/>
      </c>
      <c r="U217" s="131"/>
      <c r="V217" s="111"/>
      <c r="W217" s="131"/>
      <c r="X217" s="21"/>
      <c r="Y217" s="134"/>
      <c r="Z217" s="134"/>
      <c r="AA217" s="134"/>
      <c r="AB217" s="134"/>
      <c r="AC217" s="134"/>
      <c r="AD217" s="134"/>
      <c r="AE217" s="134"/>
      <c r="AF217" s="135"/>
      <c r="AG217" s="134"/>
      <c r="AH217" s="134"/>
      <c r="AI217" s="87"/>
      <c r="AJ217" s="134"/>
      <c r="AK217" s="134"/>
      <c r="AL217" s="60"/>
      <c r="AM217" s="137"/>
      <c r="AN217" s="60"/>
      <c r="AO217" s="134"/>
      <c r="AP217" s="134"/>
      <c r="AQ217" s="60"/>
      <c r="AR217" s="134"/>
      <c r="AS217" s="134"/>
      <c r="AX217" s="26"/>
      <c r="AY217" s="26"/>
      <c r="BC217" s="26"/>
      <c r="BD217" s="26"/>
      <c r="BE217" s="26"/>
    </row>
    <row r="218" spans="1:57" outlineLevel="1" x14ac:dyDescent="0.25">
      <c r="A218" s="34">
        <f>MAX($A$10:A217)+1</f>
        <v>209</v>
      </c>
      <c r="B218" s="22" t="s">
        <v>1846</v>
      </c>
      <c r="C218" s="22" t="s">
        <v>1702</v>
      </c>
      <c r="D218" s="22" t="s">
        <v>1703</v>
      </c>
      <c r="E218" s="63">
        <v>394.1</v>
      </c>
      <c r="F218" s="23">
        <v>4017.2000000000003</v>
      </c>
      <c r="G218" s="23">
        <f t="shared" si="42"/>
        <v>4017.2000000000003</v>
      </c>
      <c r="H218" s="64">
        <v>45350</v>
      </c>
      <c r="I218" s="24">
        <v>0</v>
      </c>
      <c r="J218" s="23">
        <f t="shared" si="43"/>
        <v>0</v>
      </c>
      <c r="K218" s="23"/>
      <c r="M218"/>
      <c r="N218" s="131"/>
      <c r="O218" s="131" t="str">
        <f t="shared" si="41"/>
        <v/>
      </c>
      <c r="P218" s="131"/>
      <c r="Q218" s="131" t="str">
        <f t="shared" si="34"/>
        <v>x</v>
      </c>
      <c r="R218" s="131" t="str" cm="1">
        <f t="array" ref="R218">+IF(N218&lt;&gt;"",SUM(N(N$10:$N218&lt;&gt;"")),"")</f>
        <v/>
      </c>
      <c r="S218" s="131" t="str" cm="1">
        <f t="array" ref="S218">+IF(O218&lt;&gt;"",SUM(N(O$9:$O218&lt;&gt;"")),"")</f>
        <v/>
      </c>
      <c r="T218" s="131" t="str" cm="1">
        <f t="array" ref="T218">+IF(P218&lt;&gt;"",SUM(N($P$9:P218&lt;&gt;0)),"")</f>
        <v/>
      </c>
      <c r="U218" s="131"/>
      <c r="V218" s="111"/>
      <c r="W218" s="131"/>
      <c r="X218" s="21"/>
      <c r="Y218" s="134"/>
      <c r="Z218" s="134"/>
      <c r="AA218" s="134"/>
      <c r="AB218" s="134"/>
      <c r="AC218" s="134"/>
      <c r="AD218" s="134"/>
      <c r="AE218" s="134"/>
      <c r="AF218" s="135"/>
      <c r="AG218" s="134"/>
      <c r="AH218" s="134"/>
      <c r="AI218" s="87"/>
      <c r="AJ218" s="134"/>
      <c r="AK218" s="134"/>
      <c r="AL218" s="60"/>
      <c r="AM218" s="137"/>
      <c r="AN218" s="60"/>
      <c r="AO218" s="134"/>
      <c r="AP218" s="134"/>
      <c r="AQ218" s="60"/>
      <c r="AR218" s="134"/>
      <c r="AS218" s="134"/>
      <c r="AX218" s="26"/>
      <c r="AY218" s="26"/>
      <c r="BC218" s="26"/>
      <c r="BD218" s="26"/>
      <c r="BE218" s="26"/>
    </row>
    <row r="219" spans="1:57" outlineLevel="1" x14ac:dyDescent="0.25">
      <c r="A219" s="34">
        <f>MAX($A$10:A218)+1</f>
        <v>210</v>
      </c>
      <c r="B219" s="22" t="s">
        <v>1846</v>
      </c>
      <c r="C219" s="22" t="s">
        <v>1704</v>
      </c>
      <c r="D219" s="22" t="s">
        <v>1705</v>
      </c>
      <c r="E219" s="63">
        <v>394.1</v>
      </c>
      <c r="F219" s="23">
        <v>2510.75</v>
      </c>
      <c r="G219" s="23">
        <f t="shared" si="42"/>
        <v>2510.75</v>
      </c>
      <c r="H219" s="64">
        <v>45350</v>
      </c>
      <c r="I219" s="24">
        <v>0</v>
      </c>
      <c r="J219" s="23">
        <f t="shared" si="43"/>
        <v>0</v>
      </c>
      <c r="K219" s="23"/>
      <c r="M219"/>
      <c r="N219" s="131"/>
      <c r="O219" s="131" t="str">
        <f t="shared" si="41"/>
        <v/>
      </c>
      <c r="P219" s="131"/>
      <c r="Q219" s="131" t="str">
        <f t="shared" si="34"/>
        <v>x</v>
      </c>
      <c r="R219" s="131" t="str" cm="1">
        <f t="array" ref="R219">+IF(N219&lt;&gt;"",SUM(N(N$10:$N219&lt;&gt;"")),"")</f>
        <v/>
      </c>
      <c r="S219" s="131" t="str" cm="1">
        <f t="array" ref="S219">+IF(O219&lt;&gt;"",SUM(N(O$9:$O219&lt;&gt;"")),"")</f>
        <v/>
      </c>
      <c r="T219" s="131" t="str" cm="1">
        <f t="array" ref="T219">+IF(P219&lt;&gt;"",SUM(N($P$9:P219&lt;&gt;0)),"")</f>
        <v/>
      </c>
      <c r="U219" s="131"/>
      <c r="V219" s="111"/>
      <c r="W219" s="131"/>
      <c r="X219" s="21"/>
      <c r="Y219" s="134"/>
      <c r="Z219" s="134"/>
      <c r="AA219" s="134"/>
      <c r="AB219" s="134"/>
      <c r="AC219" s="134"/>
      <c r="AD219" s="134"/>
      <c r="AE219" s="134"/>
      <c r="AF219" s="135"/>
      <c r="AG219" s="134"/>
      <c r="AH219" s="134"/>
      <c r="AI219" s="87"/>
      <c r="AJ219" s="134"/>
      <c r="AK219" s="134"/>
      <c r="AL219" s="60"/>
      <c r="AM219" s="137"/>
      <c r="AN219" s="60"/>
      <c r="AO219" s="134"/>
      <c r="AP219" s="134"/>
      <c r="AQ219" s="60"/>
      <c r="AR219" s="134"/>
      <c r="AS219" s="134"/>
      <c r="AX219" s="26"/>
      <c r="AY219" s="26"/>
      <c r="BC219" s="26"/>
      <c r="BD219" s="26"/>
      <c r="BE219" s="26"/>
    </row>
    <row r="220" spans="1:57" outlineLevel="1" x14ac:dyDescent="0.25">
      <c r="A220" s="34">
        <f>MAX($A$10:A219)+1</f>
        <v>211</v>
      </c>
      <c r="B220" s="22" t="s">
        <v>1846</v>
      </c>
      <c r="C220" s="22" t="s">
        <v>1708</v>
      </c>
      <c r="D220" s="22" t="s">
        <v>1709</v>
      </c>
      <c r="E220" s="63">
        <v>394.1</v>
      </c>
      <c r="F220" s="23">
        <v>1506.45</v>
      </c>
      <c r="G220" s="23">
        <f t="shared" si="42"/>
        <v>1506.45</v>
      </c>
      <c r="H220" s="64">
        <v>45321</v>
      </c>
      <c r="I220" s="24">
        <v>0</v>
      </c>
      <c r="J220" s="23">
        <f t="shared" si="43"/>
        <v>0</v>
      </c>
      <c r="K220" s="23"/>
      <c r="M220"/>
      <c r="N220" s="131"/>
      <c r="O220" s="131" t="str">
        <f t="shared" si="41"/>
        <v/>
      </c>
      <c r="P220" s="131"/>
      <c r="Q220" s="131" t="str">
        <f t="shared" si="34"/>
        <v>x</v>
      </c>
      <c r="R220" s="131" t="str" cm="1">
        <f t="array" ref="R220">+IF(N220&lt;&gt;"",SUM(N(N$10:$N220&lt;&gt;"")),"")</f>
        <v/>
      </c>
      <c r="S220" s="131" t="str" cm="1">
        <f t="array" ref="S220">+IF(O220&lt;&gt;"",SUM(N(O$9:$O220&lt;&gt;"")),"")</f>
        <v/>
      </c>
      <c r="T220" s="131" t="str" cm="1">
        <f t="array" ref="T220">+IF(P220&lt;&gt;"",SUM(N($P$9:P220&lt;&gt;0)),"")</f>
        <v/>
      </c>
      <c r="U220" s="131"/>
      <c r="V220" s="111"/>
      <c r="W220" s="131"/>
      <c r="X220" s="21"/>
      <c r="Y220" s="134"/>
      <c r="Z220" s="134"/>
      <c r="AA220" s="134"/>
      <c r="AB220" s="134"/>
      <c r="AC220" s="134"/>
      <c r="AD220" s="134"/>
      <c r="AE220" s="134"/>
      <c r="AF220" s="135"/>
      <c r="AG220" s="134"/>
      <c r="AH220" s="134"/>
      <c r="AI220" s="87"/>
      <c r="AJ220" s="134"/>
      <c r="AK220" s="134"/>
      <c r="AL220" s="60"/>
      <c r="AM220" s="137"/>
      <c r="AN220" s="60"/>
      <c r="AO220" s="134"/>
      <c r="AP220" s="134"/>
      <c r="AQ220" s="60"/>
      <c r="AR220" s="134"/>
      <c r="AS220" s="134"/>
      <c r="AX220" s="26"/>
      <c r="AY220" s="26"/>
      <c r="BC220" s="26"/>
      <c r="BD220" s="26"/>
      <c r="BE220" s="26"/>
    </row>
    <row r="221" spans="1:57" outlineLevel="1" x14ac:dyDescent="0.25">
      <c r="A221" s="34">
        <f>MAX($A$10:A220)+1</f>
        <v>212</v>
      </c>
      <c r="B221" s="22" t="s">
        <v>1846</v>
      </c>
      <c r="C221" s="22" t="s">
        <v>1888</v>
      </c>
      <c r="D221" s="22" t="s">
        <v>1887</v>
      </c>
      <c r="E221" s="63">
        <v>398</v>
      </c>
      <c r="F221" s="23">
        <v>2008.6000000000001</v>
      </c>
      <c r="G221" s="23">
        <f t="shared" si="42"/>
        <v>2008.6000000000001</v>
      </c>
      <c r="H221" s="64">
        <v>45381</v>
      </c>
      <c r="I221" s="24">
        <v>0</v>
      </c>
      <c r="J221" s="23">
        <f t="shared" si="43"/>
        <v>0</v>
      </c>
      <c r="K221" s="23"/>
      <c r="M221"/>
      <c r="N221" s="131"/>
      <c r="O221" s="131" t="str">
        <f t="shared" si="41"/>
        <v/>
      </c>
      <c r="P221" s="131"/>
      <c r="Q221" s="131" t="str">
        <f t="shared" si="34"/>
        <v>x</v>
      </c>
      <c r="R221" s="131" t="str" cm="1">
        <f t="array" ref="R221">+IF(N221&lt;&gt;"",SUM(N(N$10:$N221&lt;&gt;"")),"")</f>
        <v/>
      </c>
      <c r="S221" s="131" t="str" cm="1">
        <f t="array" ref="S221">+IF(O221&lt;&gt;"",SUM(N(O$9:$O221&lt;&gt;"")),"")</f>
        <v/>
      </c>
      <c r="T221" s="131" t="str" cm="1">
        <f t="array" ref="T221">+IF(P221&lt;&gt;"",SUM(N($P$9:P221&lt;&gt;0)),"")</f>
        <v/>
      </c>
      <c r="U221" s="131"/>
      <c r="V221" s="111"/>
      <c r="W221" s="131"/>
      <c r="X221" s="21"/>
      <c r="Y221" s="134"/>
      <c r="Z221" s="134"/>
      <c r="AA221" s="134"/>
      <c r="AB221" s="134"/>
      <c r="AC221" s="134"/>
      <c r="AD221" s="134"/>
      <c r="AE221" s="134"/>
      <c r="AF221" s="135"/>
      <c r="AG221" s="134"/>
      <c r="AH221" s="134"/>
      <c r="AI221" s="87"/>
      <c r="AJ221" s="134"/>
      <c r="AK221" s="134"/>
      <c r="AL221" s="60"/>
      <c r="AM221" s="137"/>
      <c r="AN221" s="60"/>
      <c r="AO221" s="134"/>
      <c r="AP221" s="134"/>
      <c r="AQ221" s="60"/>
      <c r="AR221" s="134"/>
      <c r="AS221" s="134"/>
      <c r="AX221" s="26"/>
      <c r="AY221" s="26"/>
      <c r="BC221" s="26"/>
      <c r="BD221" s="26"/>
      <c r="BE221" s="26"/>
    </row>
    <row r="222" spans="1:57" outlineLevel="1" x14ac:dyDescent="0.25">
      <c r="A222" s="34">
        <f>MAX($A$10:A221)+1</f>
        <v>213</v>
      </c>
      <c r="B222" s="22" t="s">
        <v>1846</v>
      </c>
      <c r="C222" s="22" t="s">
        <v>1886</v>
      </c>
      <c r="D222" s="22" t="s">
        <v>1885</v>
      </c>
      <c r="E222" s="63">
        <v>394.1</v>
      </c>
      <c r="F222" s="23">
        <v>10043</v>
      </c>
      <c r="G222" s="23">
        <f t="shared" si="42"/>
        <v>10043</v>
      </c>
      <c r="H222" s="64">
        <v>45483</v>
      </c>
      <c r="I222" s="24">
        <v>0</v>
      </c>
      <c r="J222" s="23">
        <f t="shared" si="43"/>
        <v>0</v>
      </c>
      <c r="K222" s="23"/>
      <c r="M222"/>
      <c r="N222" s="131"/>
      <c r="O222" s="131" t="str">
        <f t="shared" si="41"/>
        <v/>
      </c>
      <c r="P222" s="131"/>
      <c r="Q222" s="131" t="str">
        <f t="shared" si="34"/>
        <v>x</v>
      </c>
      <c r="R222" s="131" t="str" cm="1">
        <f t="array" ref="R222">+IF(N222&lt;&gt;"",SUM(N(N$10:$N222&lt;&gt;"")),"")</f>
        <v/>
      </c>
      <c r="S222" s="131" t="str" cm="1">
        <f t="array" ref="S222">+IF(O222&lt;&gt;"",SUM(N(O$9:$O222&lt;&gt;"")),"")</f>
        <v/>
      </c>
      <c r="T222" s="131" t="str" cm="1">
        <f t="array" ref="T222">+IF(P222&lt;&gt;"",SUM(N($P$9:P222&lt;&gt;0)),"")</f>
        <v/>
      </c>
      <c r="U222" s="131"/>
      <c r="V222" s="111"/>
      <c r="W222" s="131"/>
      <c r="X222" s="21"/>
      <c r="Y222" s="134"/>
      <c r="Z222" s="134"/>
      <c r="AA222" s="134"/>
      <c r="AB222" s="134"/>
      <c r="AC222" s="134"/>
      <c r="AD222" s="134"/>
      <c r="AE222" s="134"/>
      <c r="AF222" s="135"/>
      <c r="AG222" s="134"/>
      <c r="AH222" s="134"/>
      <c r="AI222" s="87"/>
      <c r="AJ222" s="134"/>
      <c r="AK222" s="134"/>
      <c r="AL222" s="60"/>
      <c r="AM222" s="137"/>
      <c r="AN222" s="60"/>
      <c r="AO222" s="134"/>
      <c r="AP222" s="134"/>
      <c r="AQ222" s="60"/>
      <c r="AR222" s="134"/>
      <c r="AS222" s="134"/>
      <c r="AX222" s="26"/>
      <c r="AY222" s="26"/>
      <c r="BC222" s="26"/>
      <c r="BD222" s="26"/>
      <c r="BE222" s="26"/>
    </row>
    <row r="223" spans="1:57" outlineLevel="1" x14ac:dyDescent="0.25">
      <c r="A223" s="34">
        <f>MAX($A$10:A222)+1</f>
        <v>214</v>
      </c>
      <c r="B223" s="22" t="s">
        <v>1846</v>
      </c>
      <c r="C223" s="22" t="s">
        <v>1884</v>
      </c>
      <c r="D223" s="22" t="s">
        <v>1883</v>
      </c>
      <c r="E223" s="63">
        <v>397.3</v>
      </c>
      <c r="F223" s="23">
        <v>75322.5</v>
      </c>
      <c r="G223" s="23">
        <f t="shared" si="42"/>
        <v>75322.5</v>
      </c>
      <c r="H223" s="64">
        <v>45366</v>
      </c>
      <c r="I223" s="24">
        <v>0</v>
      </c>
      <c r="J223" s="23">
        <f t="shared" si="43"/>
        <v>0</v>
      </c>
      <c r="K223" s="23"/>
      <c r="M223"/>
      <c r="N223" s="131"/>
      <c r="O223" s="131" t="str">
        <f t="shared" si="41"/>
        <v/>
      </c>
      <c r="P223" s="131"/>
      <c r="Q223" s="131" t="str">
        <f t="shared" si="34"/>
        <v>x</v>
      </c>
      <c r="R223" s="131" t="str" cm="1">
        <f t="array" ref="R223">+IF(N223&lt;&gt;"",SUM(N(N$10:$N223&lt;&gt;"")),"")</f>
        <v/>
      </c>
      <c r="S223" s="131" t="str" cm="1">
        <f t="array" ref="S223">+IF(O223&lt;&gt;"",SUM(N(O$9:$O223&lt;&gt;"")),"")</f>
        <v/>
      </c>
      <c r="T223" s="131" t="str" cm="1">
        <f t="array" ref="T223">+IF(P223&lt;&gt;"",SUM(N($P$9:P223&lt;&gt;0)),"")</f>
        <v/>
      </c>
      <c r="U223" s="131"/>
      <c r="V223" s="111"/>
      <c r="W223" s="131"/>
      <c r="X223" s="21"/>
      <c r="Y223" s="134"/>
      <c r="Z223" s="134"/>
      <c r="AA223" s="134"/>
      <c r="AB223" s="134"/>
      <c r="AC223" s="134"/>
      <c r="AD223" s="134"/>
      <c r="AE223" s="134"/>
      <c r="AF223" s="135"/>
      <c r="AG223" s="134"/>
      <c r="AH223" s="134"/>
      <c r="AI223" s="87"/>
      <c r="AJ223" s="134"/>
      <c r="AK223" s="134"/>
      <c r="AL223" s="60"/>
      <c r="AM223" s="137"/>
      <c r="AN223" s="60"/>
      <c r="AO223" s="134"/>
      <c r="AP223" s="134"/>
      <c r="AQ223" s="60"/>
      <c r="AR223" s="134"/>
      <c r="AS223" s="134"/>
      <c r="AX223" s="26"/>
      <c r="AY223" s="26"/>
      <c r="BC223" s="26"/>
      <c r="BD223" s="26"/>
      <c r="BE223" s="26"/>
    </row>
    <row r="224" spans="1:57" outlineLevel="1" x14ac:dyDescent="0.25">
      <c r="A224" s="34">
        <f>MAX($A$10:A223)+1</f>
        <v>215</v>
      </c>
      <c r="B224" s="22" t="s">
        <v>1846</v>
      </c>
      <c r="C224" s="22" t="s">
        <v>1882</v>
      </c>
      <c r="D224" s="22" t="s">
        <v>1881</v>
      </c>
      <c r="E224" s="63">
        <v>391.3</v>
      </c>
      <c r="F224" s="23">
        <v>45193.5</v>
      </c>
      <c r="G224" s="23">
        <f t="shared" si="42"/>
        <v>45193.5</v>
      </c>
      <c r="H224" s="64">
        <v>45550</v>
      </c>
      <c r="I224" s="24">
        <v>0</v>
      </c>
      <c r="J224" s="23">
        <f t="shared" si="43"/>
        <v>0</v>
      </c>
      <c r="K224" s="23"/>
      <c r="M224"/>
      <c r="N224" s="131"/>
      <c r="O224" s="131" t="str">
        <f t="shared" si="41"/>
        <v/>
      </c>
      <c r="P224" s="131"/>
      <c r="Q224" s="131" t="str">
        <f t="shared" si="34"/>
        <v>x</v>
      </c>
      <c r="R224" s="131" t="str" cm="1">
        <f t="array" ref="R224">+IF(N224&lt;&gt;"",SUM(N(N$10:$N224&lt;&gt;"")),"")</f>
        <v/>
      </c>
      <c r="S224" s="131" t="str" cm="1">
        <f t="array" ref="S224">+IF(O224&lt;&gt;"",SUM(N(O$9:$O224&lt;&gt;"")),"")</f>
        <v/>
      </c>
      <c r="T224" s="131" t="str" cm="1">
        <f t="array" ref="T224">+IF(P224&lt;&gt;"",SUM(N($P$9:P224&lt;&gt;0)),"")</f>
        <v/>
      </c>
      <c r="U224" s="131"/>
      <c r="V224" s="111"/>
      <c r="W224" s="131"/>
      <c r="X224" s="21"/>
      <c r="Y224" s="134"/>
      <c r="Z224" s="134"/>
      <c r="AA224" s="134"/>
      <c r="AB224" s="134"/>
      <c r="AC224" s="134"/>
      <c r="AD224" s="134"/>
      <c r="AE224" s="134"/>
      <c r="AF224" s="135"/>
      <c r="AG224" s="134"/>
      <c r="AH224" s="134"/>
      <c r="AI224" s="87"/>
      <c r="AJ224" s="134"/>
      <c r="AK224" s="134"/>
      <c r="AL224" s="60"/>
      <c r="AM224" s="137"/>
      <c r="AN224" s="60"/>
      <c r="AO224" s="134"/>
      <c r="AP224" s="134"/>
      <c r="AQ224" s="60"/>
      <c r="AR224" s="134"/>
      <c r="AS224" s="134"/>
      <c r="AX224" s="26"/>
      <c r="AY224" s="26"/>
      <c r="BC224" s="26"/>
      <c r="BD224" s="26"/>
      <c r="BE224" s="26"/>
    </row>
    <row r="225" spans="1:57" outlineLevel="1" x14ac:dyDescent="0.25">
      <c r="A225" s="34">
        <f>MAX($A$10:A224)+1</f>
        <v>216</v>
      </c>
      <c r="B225" s="22" t="s">
        <v>1846</v>
      </c>
      <c r="C225" s="22" t="s">
        <v>1880</v>
      </c>
      <c r="D225" s="22" t="s">
        <v>1879</v>
      </c>
      <c r="E225" s="63">
        <v>397.2</v>
      </c>
      <c r="F225" s="23">
        <v>0</v>
      </c>
      <c r="G225" s="23">
        <f t="shared" si="42"/>
        <v>0</v>
      </c>
      <c r="H225" s="64"/>
      <c r="I225" s="24">
        <v>4533.9277200000006</v>
      </c>
      <c r="J225" s="23">
        <f t="shared" si="43"/>
        <v>4533.9277200000006</v>
      </c>
      <c r="K225" s="62">
        <v>45961</v>
      </c>
      <c r="M225"/>
      <c r="N225" s="131"/>
      <c r="O225" s="131" t="str">
        <f t="shared" si="41"/>
        <v/>
      </c>
      <c r="P225" s="131"/>
      <c r="Q225" s="131" t="str">
        <f t="shared" si="34"/>
        <v>x</v>
      </c>
      <c r="R225" s="131" t="str" cm="1">
        <f t="array" ref="R225">+IF(N225&lt;&gt;"",SUM(N(N$10:$N225&lt;&gt;"")),"")</f>
        <v/>
      </c>
      <c r="S225" s="131" t="str" cm="1">
        <f t="array" ref="S225">+IF(O225&lt;&gt;"",SUM(N(O$9:$O225&lt;&gt;"")),"")</f>
        <v/>
      </c>
      <c r="T225" s="131" t="str" cm="1">
        <f t="array" ref="T225">+IF(P225&lt;&gt;"",SUM(N($P$9:P225&lt;&gt;0)),"")</f>
        <v/>
      </c>
      <c r="U225" s="131"/>
      <c r="V225" s="111"/>
      <c r="W225" s="131"/>
      <c r="X225" s="21"/>
      <c r="Y225" s="134"/>
      <c r="Z225" s="134"/>
      <c r="AA225" s="134"/>
      <c r="AB225" s="134"/>
      <c r="AC225" s="134"/>
      <c r="AD225" s="134"/>
      <c r="AE225" s="134"/>
      <c r="AF225" s="135"/>
      <c r="AG225" s="134"/>
      <c r="AH225" s="134"/>
      <c r="AI225" s="87"/>
      <c r="AJ225" s="134"/>
      <c r="AK225" s="134"/>
      <c r="AL225" s="60"/>
      <c r="AM225" s="137"/>
      <c r="AN225" s="60"/>
      <c r="AO225" s="134"/>
      <c r="AP225" s="134"/>
      <c r="AQ225" s="60"/>
      <c r="AR225" s="134"/>
      <c r="AS225" s="134"/>
      <c r="AX225" s="26"/>
      <c r="AY225" s="26"/>
      <c r="BC225" s="26"/>
      <c r="BD225" s="26"/>
      <c r="BE225" s="26"/>
    </row>
    <row r="226" spans="1:57" outlineLevel="1" x14ac:dyDescent="0.25">
      <c r="A226" s="34">
        <f>MAX($A$10:A225)+1</f>
        <v>217</v>
      </c>
      <c r="B226" s="22" t="s">
        <v>1846</v>
      </c>
      <c r="C226" s="22" t="s">
        <v>1710</v>
      </c>
      <c r="D226" s="22" t="s">
        <v>1711</v>
      </c>
      <c r="E226" s="63">
        <v>394.1</v>
      </c>
      <c r="F226" s="23">
        <v>1506.45</v>
      </c>
      <c r="G226" s="23">
        <f t="shared" si="42"/>
        <v>1506.45</v>
      </c>
      <c r="H226" s="64">
        <v>45321</v>
      </c>
      <c r="I226" s="24">
        <v>0</v>
      </c>
      <c r="J226" s="23">
        <f t="shared" si="43"/>
        <v>0</v>
      </c>
      <c r="K226" s="23"/>
      <c r="M226"/>
      <c r="N226" s="131"/>
      <c r="O226" s="131" t="str">
        <f t="shared" si="41"/>
        <v/>
      </c>
      <c r="P226" s="131"/>
      <c r="Q226" s="131" t="str">
        <f t="shared" si="34"/>
        <v>x</v>
      </c>
      <c r="R226" s="131" t="str" cm="1">
        <f t="array" ref="R226">+IF(N226&lt;&gt;"",SUM(N(N$10:$N226&lt;&gt;"")),"")</f>
        <v/>
      </c>
      <c r="S226" s="131" t="str" cm="1">
        <f t="array" ref="S226">+IF(O226&lt;&gt;"",SUM(N(O$9:$O226&lt;&gt;"")),"")</f>
        <v/>
      </c>
      <c r="T226" s="131" t="str" cm="1">
        <f t="array" ref="T226">+IF(P226&lt;&gt;"",SUM(N($P$9:P226&lt;&gt;0)),"")</f>
        <v/>
      </c>
      <c r="U226" s="131"/>
      <c r="V226" s="111"/>
      <c r="W226" s="131"/>
      <c r="X226" s="21"/>
      <c r="Y226" s="134"/>
      <c r="Z226" s="134"/>
      <c r="AA226" s="134"/>
      <c r="AB226" s="134"/>
      <c r="AC226" s="134"/>
      <c r="AD226" s="134"/>
      <c r="AE226" s="134"/>
      <c r="AF226" s="135"/>
      <c r="AG226" s="134"/>
      <c r="AH226" s="134"/>
      <c r="AI226" s="87"/>
      <c r="AJ226" s="134"/>
      <c r="AK226" s="134"/>
      <c r="AL226" s="60"/>
      <c r="AM226" s="137"/>
      <c r="AN226" s="60"/>
      <c r="AO226" s="134"/>
      <c r="AP226" s="134"/>
      <c r="AQ226" s="60"/>
      <c r="AR226" s="134"/>
      <c r="AS226" s="134"/>
      <c r="AX226" s="26"/>
      <c r="AY226" s="26"/>
      <c r="BC226" s="26"/>
      <c r="BD226" s="26"/>
      <c r="BE226" s="26"/>
    </row>
    <row r="227" spans="1:57" outlineLevel="1" x14ac:dyDescent="0.25">
      <c r="A227" s="34">
        <f>MAX($A$10:A226)+1</f>
        <v>218</v>
      </c>
      <c r="B227" s="22" t="s">
        <v>1846</v>
      </c>
      <c r="C227" s="22" t="s">
        <v>1712</v>
      </c>
      <c r="D227" s="22" t="s">
        <v>1713</v>
      </c>
      <c r="E227" s="63">
        <v>394.1</v>
      </c>
      <c r="F227" s="23">
        <v>1506.45</v>
      </c>
      <c r="G227" s="23">
        <f t="shared" si="42"/>
        <v>1506.45</v>
      </c>
      <c r="H227" s="64">
        <v>45321</v>
      </c>
      <c r="I227" s="24">
        <v>0</v>
      </c>
      <c r="J227" s="23">
        <f t="shared" si="43"/>
        <v>0</v>
      </c>
      <c r="K227" s="23"/>
      <c r="M227"/>
      <c r="N227" s="131"/>
      <c r="O227" s="131" t="str">
        <f t="shared" si="41"/>
        <v/>
      </c>
      <c r="P227" s="131"/>
      <c r="Q227" s="131" t="str">
        <f t="shared" si="34"/>
        <v>x</v>
      </c>
      <c r="R227" s="131" t="str" cm="1">
        <f t="array" ref="R227">+IF(N227&lt;&gt;"",SUM(N(N$10:$N227&lt;&gt;"")),"")</f>
        <v/>
      </c>
      <c r="S227" s="131" t="str" cm="1">
        <f t="array" ref="S227">+IF(O227&lt;&gt;"",SUM(N(O$9:$O227&lt;&gt;"")),"")</f>
        <v/>
      </c>
      <c r="T227" s="131" t="str" cm="1">
        <f t="array" ref="T227">+IF(P227&lt;&gt;"",SUM(N($P$9:P227&lt;&gt;0)),"")</f>
        <v/>
      </c>
      <c r="U227" s="131"/>
      <c r="V227" s="111"/>
      <c r="W227" s="131"/>
      <c r="X227" s="21"/>
      <c r="Y227" s="134"/>
      <c r="Z227" s="134"/>
      <c r="AA227" s="134"/>
      <c r="AB227" s="134"/>
      <c r="AC227" s="134"/>
      <c r="AD227" s="134"/>
      <c r="AE227" s="134"/>
      <c r="AF227" s="135"/>
      <c r="AG227" s="134"/>
      <c r="AH227" s="134"/>
      <c r="AI227" s="87"/>
      <c r="AJ227" s="134"/>
      <c r="AK227" s="134"/>
      <c r="AL227" s="60"/>
      <c r="AM227" s="137"/>
      <c r="AN227" s="60"/>
      <c r="AO227" s="134"/>
      <c r="AP227" s="134"/>
      <c r="AQ227" s="60"/>
      <c r="AR227" s="134"/>
      <c r="AS227" s="134"/>
      <c r="AX227" s="26"/>
      <c r="AY227" s="26"/>
      <c r="BC227" s="26"/>
      <c r="BD227" s="26"/>
      <c r="BE227" s="26"/>
    </row>
    <row r="228" spans="1:57" outlineLevel="1" x14ac:dyDescent="0.25">
      <c r="A228" s="34">
        <f>MAX($A$10:A227)+1</f>
        <v>219</v>
      </c>
      <c r="B228" s="22" t="s">
        <v>1846</v>
      </c>
      <c r="C228" s="22" t="s">
        <v>1878</v>
      </c>
      <c r="D228" s="22" t="s">
        <v>1877</v>
      </c>
      <c r="E228" s="63">
        <v>394.1</v>
      </c>
      <c r="F228" s="23">
        <v>9800.418528000002</v>
      </c>
      <c r="G228" s="23">
        <f t="shared" si="42"/>
        <v>9800.418528000002</v>
      </c>
      <c r="H228" s="64">
        <v>45349</v>
      </c>
      <c r="I228" s="24">
        <v>0</v>
      </c>
      <c r="J228" s="23">
        <f t="shared" si="43"/>
        <v>0</v>
      </c>
      <c r="K228" s="23"/>
      <c r="M228"/>
      <c r="N228" s="131"/>
      <c r="O228" s="131" t="str">
        <f t="shared" si="41"/>
        <v/>
      </c>
      <c r="P228" s="131"/>
      <c r="Q228" s="131" t="str">
        <f t="shared" ref="Q228:Q259" si="44">+IF(AND(N228&lt;&gt;"x",O228&lt;&gt;"x",P228&lt;&gt;"x"),"x","")</f>
        <v>x</v>
      </c>
      <c r="R228" s="131" t="str" cm="1">
        <f t="array" ref="R228">+IF(N228&lt;&gt;"",SUM(N(N$10:$N228&lt;&gt;"")),"")</f>
        <v/>
      </c>
      <c r="S228" s="131" t="str" cm="1">
        <f t="array" ref="S228">+IF(O228&lt;&gt;"",SUM(N(O$9:$O228&lt;&gt;"")),"")</f>
        <v/>
      </c>
      <c r="T228" s="131" t="str" cm="1">
        <f t="array" ref="T228">+IF(P228&lt;&gt;"",SUM(N($P$9:P228&lt;&gt;0)),"")</f>
        <v/>
      </c>
      <c r="U228" s="131"/>
      <c r="V228" s="111"/>
      <c r="W228" s="131"/>
      <c r="X228" s="21"/>
      <c r="Y228" s="134"/>
      <c r="Z228" s="134"/>
      <c r="AA228" s="134"/>
      <c r="AB228" s="134"/>
      <c r="AC228" s="134"/>
      <c r="AD228" s="134"/>
      <c r="AE228" s="134"/>
      <c r="AF228" s="135"/>
      <c r="AG228" s="134"/>
      <c r="AH228" s="134"/>
      <c r="AI228" s="87"/>
      <c r="AJ228" s="134"/>
      <c r="AK228" s="134"/>
      <c r="AL228" s="60"/>
      <c r="AM228" s="137"/>
      <c r="AN228" s="60"/>
      <c r="AO228" s="134"/>
      <c r="AP228" s="134"/>
      <c r="AQ228" s="60"/>
      <c r="AR228" s="134"/>
      <c r="AS228" s="134"/>
      <c r="AX228" s="26"/>
      <c r="AY228" s="26"/>
      <c r="BC228" s="26"/>
      <c r="BD228" s="26"/>
      <c r="BE228" s="26"/>
    </row>
    <row r="229" spans="1:57" outlineLevel="1" x14ac:dyDescent="0.25">
      <c r="A229" s="34">
        <f>MAX($A$10:A228)+1</f>
        <v>220</v>
      </c>
      <c r="B229" s="22" t="s">
        <v>1846</v>
      </c>
      <c r="C229" s="22" t="s">
        <v>1714</v>
      </c>
      <c r="D229" s="22" t="s">
        <v>1715</v>
      </c>
      <c r="E229" s="63">
        <v>394.1</v>
      </c>
      <c r="F229" s="23">
        <v>3769.64005</v>
      </c>
      <c r="G229" s="23">
        <f t="shared" si="42"/>
        <v>3769.64005</v>
      </c>
      <c r="H229" s="64">
        <v>45349</v>
      </c>
      <c r="I229" s="24">
        <v>0</v>
      </c>
      <c r="J229" s="23">
        <f t="shared" si="43"/>
        <v>0</v>
      </c>
      <c r="K229" s="23"/>
      <c r="M229"/>
      <c r="N229" s="131"/>
      <c r="O229" s="131" t="str">
        <f t="shared" si="41"/>
        <v/>
      </c>
      <c r="P229" s="131"/>
      <c r="Q229" s="131" t="str">
        <f t="shared" si="44"/>
        <v>x</v>
      </c>
      <c r="R229" s="131" t="str" cm="1">
        <f t="array" ref="R229">+IF(N229&lt;&gt;"",SUM(N(N$10:$N229&lt;&gt;"")),"")</f>
        <v/>
      </c>
      <c r="S229" s="131" t="str" cm="1">
        <f t="array" ref="S229">+IF(O229&lt;&gt;"",SUM(N(O$9:$O229&lt;&gt;"")),"")</f>
        <v/>
      </c>
      <c r="T229" s="131" t="str" cm="1">
        <f t="array" ref="T229">+IF(P229&lt;&gt;"",SUM(N($P$9:P229&lt;&gt;0)),"")</f>
        <v/>
      </c>
      <c r="U229" s="131"/>
      <c r="V229" s="111"/>
      <c r="W229" s="131"/>
      <c r="X229" s="21"/>
      <c r="Y229" s="134"/>
      <c r="Z229" s="134"/>
      <c r="AA229" s="134"/>
      <c r="AB229" s="134"/>
      <c r="AC229" s="134"/>
      <c r="AD229" s="134"/>
      <c r="AE229" s="134"/>
      <c r="AF229" s="135"/>
      <c r="AG229" s="134"/>
      <c r="AH229" s="134"/>
      <c r="AI229" s="87"/>
      <c r="AJ229" s="134"/>
      <c r="AK229" s="134"/>
      <c r="AL229" s="60"/>
      <c r="AM229" s="137"/>
      <c r="AN229" s="60"/>
      <c r="AO229" s="134"/>
      <c r="AP229" s="134"/>
      <c r="AQ229" s="60"/>
      <c r="AR229" s="134"/>
      <c r="AS229" s="134"/>
      <c r="AX229" s="26"/>
      <c r="AY229" s="26"/>
      <c r="BC229" s="26"/>
      <c r="BD229" s="26"/>
      <c r="BE229" s="26"/>
    </row>
    <row r="230" spans="1:57" outlineLevel="1" x14ac:dyDescent="0.25">
      <c r="A230" s="34">
        <f>MAX($A$10:A229)+1</f>
        <v>221</v>
      </c>
      <c r="B230" s="22" t="s">
        <v>1846</v>
      </c>
      <c r="C230" s="22" t="s">
        <v>1876</v>
      </c>
      <c r="D230" s="22" t="s">
        <v>1875</v>
      </c>
      <c r="E230" s="63">
        <v>394.1</v>
      </c>
      <c r="F230" s="23">
        <v>2638.7480350000001</v>
      </c>
      <c r="G230" s="23">
        <f t="shared" si="42"/>
        <v>2638.7480350000001</v>
      </c>
      <c r="H230" s="64">
        <v>45365</v>
      </c>
      <c r="I230" s="24">
        <v>0</v>
      </c>
      <c r="J230" s="23">
        <f t="shared" si="43"/>
        <v>0</v>
      </c>
      <c r="K230" s="23"/>
      <c r="M230"/>
      <c r="N230" s="131"/>
      <c r="O230" s="131" t="str">
        <f t="shared" si="41"/>
        <v/>
      </c>
      <c r="P230" s="131"/>
      <c r="Q230" s="131" t="str">
        <f t="shared" si="44"/>
        <v>x</v>
      </c>
      <c r="R230" s="131" t="str" cm="1">
        <f t="array" ref="R230">+IF(N230&lt;&gt;"",SUM(N(N$10:$N230&lt;&gt;"")),"")</f>
        <v/>
      </c>
      <c r="S230" s="131" t="str" cm="1">
        <f t="array" ref="S230">+IF(O230&lt;&gt;"",SUM(N(O$9:$O230&lt;&gt;"")),"")</f>
        <v/>
      </c>
      <c r="T230" s="131" t="str" cm="1">
        <f t="array" ref="T230">+IF(P230&lt;&gt;"",SUM(N($P$9:P230&lt;&gt;0)),"")</f>
        <v/>
      </c>
      <c r="U230" s="131"/>
      <c r="V230" s="111"/>
      <c r="W230" s="131"/>
      <c r="X230" s="21"/>
      <c r="Y230" s="134"/>
      <c r="Z230" s="134"/>
      <c r="AA230" s="134"/>
      <c r="AB230" s="134"/>
      <c r="AC230" s="134"/>
      <c r="AD230" s="134"/>
      <c r="AE230" s="134"/>
      <c r="AF230" s="135"/>
      <c r="AG230" s="134"/>
      <c r="AH230" s="134"/>
      <c r="AI230" s="87"/>
      <c r="AJ230" s="134"/>
      <c r="AK230" s="134"/>
      <c r="AL230" s="60"/>
      <c r="AM230" s="137"/>
      <c r="AN230" s="60"/>
      <c r="AO230" s="134"/>
      <c r="AP230" s="134"/>
      <c r="AQ230" s="60"/>
      <c r="AR230" s="134"/>
      <c r="AS230" s="134"/>
      <c r="AX230" s="26"/>
      <c r="AY230" s="26"/>
      <c r="BC230" s="26"/>
      <c r="BD230" s="26"/>
      <c r="BE230" s="26"/>
    </row>
    <row r="231" spans="1:57" outlineLevel="1" x14ac:dyDescent="0.25">
      <c r="A231" s="34">
        <f>MAX($A$10:A230)+1</f>
        <v>222</v>
      </c>
      <c r="B231" s="22" t="s">
        <v>1846</v>
      </c>
      <c r="C231" s="22" t="s">
        <v>1716</v>
      </c>
      <c r="D231" s="22" t="s">
        <v>1717</v>
      </c>
      <c r="E231" s="63">
        <v>394.1</v>
      </c>
      <c r="F231" s="23">
        <v>10554.99214</v>
      </c>
      <c r="G231" s="23">
        <f t="shared" si="42"/>
        <v>10554.99214</v>
      </c>
      <c r="H231" s="64">
        <v>45458</v>
      </c>
      <c r="I231" s="24">
        <v>0</v>
      </c>
      <c r="J231" s="23">
        <f t="shared" si="43"/>
        <v>0</v>
      </c>
      <c r="K231" s="23"/>
      <c r="M231"/>
      <c r="N231" s="131"/>
      <c r="O231" s="131" t="str">
        <f t="shared" si="41"/>
        <v/>
      </c>
      <c r="P231" s="131"/>
      <c r="Q231" s="131" t="str">
        <f t="shared" si="44"/>
        <v>x</v>
      </c>
      <c r="R231" s="131" t="str" cm="1">
        <f t="array" ref="R231">+IF(N231&lt;&gt;"",SUM(N(N$10:$N231&lt;&gt;"")),"")</f>
        <v/>
      </c>
      <c r="S231" s="131" t="str" cm="1">
        <f t="array" ref="S231">+IF(O231&lt;&gt;"",SUM(N(O$9:$O231&lt;&gt;"")),"")</f>
        <v/>
      </c>
      <c r="T231" s="131" t="str" cm="1">
        <f t="array" ref="T231">+IF(P231&lt;&gt;"",SUM(N($P$9:P231&lt;&gt;0)),"")</f>
        <v/>
      </c>
      <c r="U231" s="131"/>
      <c r="V231" s="111"/>
      <c r="W231" s="131"/>
      <c r="X231" s="21"/>
      <c r="Y231" s="134"/>
      <c r="Z231" s="134"/>
      <c r="AA231" s="134"/>
      <c r="AB231" s="134"/>
      <c r="AC231" s="134"/>
      <c r="AD231" s="134"/>
      <c r="AE231" s="134"/>
      <c r="AF231" s="135"/>
      <c r="AG231" s="134"/>
      <c r="AH231" s="134"/>
      <c r="AI231" s="87"/>
      <c r="AJ231" s="134"/>
      <c r="AK231" s="134"/>
      <c r="AL231" s="60"/>
      <c r="AM231" s="137"/>
      <c r="AN231" s="60"/>
      <c r="AO231" s="134"/>
      <c r="AP231" s="134"/>
      <c r="AQ231" s="60"/>
      <c r="AR231" s="134"/>
      <c r="AS231" s="134"/>
      <c r="AX231" s="26"/>
      <c r="AY231" s="26"/>
      <c r="BC231" s="26"/>
      <c r="BD231" s="26"/>
      <c r="BE231" s="26"/>
    </row>
    <row r="232" spans="1:57" outlineLevel="1" x14ac:dyDescent="0.25">
      <c r="A232" s="34">
        <f>MAX($A$10:A231)+1</f>
        <v>223</v>
      </c>
      <c r="B232" s="22" t="s">
        <v>1846</v>
      </c>
      <c r="C232" s="22" t="s">
        <v>1874</v>
      </c>
      <c r="D232" s="22" t="s">
        <v>1873</v>
      </c>
      <c r="E232" s="63">
        <v>394.1</v>
      </c>
      <c r="F232" s="23">
        <v>0</v>
      </c>
      <c r="G232" s="23">
        <f t="shared" si="42"/>
        <v>0</v>
      </c>
      <c r="H232" s="64"/>
      <c r="I232" s="24">
        <v>19219.010000000002</v>
      </c>
      <c r="J232" s="23">
        <f t="shared" si="43"/>
        <v>19219.010000000002</v>
      </c>
      <c r="K232" s="62">
        <v>45716</v>
      </c>
      <c r="M232"/>
      <c r="N232" s="131"/>
      <c r="O232" s="131" t="str">
        <f t="shared" si="41"/>
        <v/>
      </c>
      <c r="P232" s="131"/>
      <c r="Q232" s="131" t="str">
        <f t="shared" si="44"/>
        <v>x</v>
      </c>
      <c r="R232" s="131" t="str" cm="1">
        <f t="array" ref="R232">+IF(N232&lt;&gt;"",SUM(N(N$10:$N232&lt;&gt;"")),"")</f>
        <v/>
      </c>
      <c r="S232" s="131" t="str" cm="1">
        <f t="array" ref="S232">+IF(O232&lt;&gt;"",SUM(N(O$9:$O232&lt;&gt;"")),"")</f>
        <v/>
      </c>
      <c r="T232" s="131" t="str" cm="1">
        <f t="array" ref="T232">+IF(P232&lt;&gt;"",SUM(N($P$9:P232&lt;&gt;0)),"")</f>
        <v/>
      </c>
      <c r="U232" s="131"/>
      <c r="V232" s="111"/>
      <c r="W232" s="131"/>
      <c r="X232" s="21"/>
      <c r="Y232" s="134"/>
      <c r="Z232" s="134"/>
      <c r="AA232" s="134"/>
      <c r="AB232" s="134"/>
      <c r="AC232" s="134"/>
      <c r="AD232" s="134"/>
      <c r="AE232" s="134"/>
      <c r="AF232" s="135"/>
      <c r="AG232" s="134"/>
      <c r="AH232" s="134"/>
      <c r="AI232" s="87"/>
      <c r="AJ232" s="134"/>
      <c r="AK232" s="134"/>
      <c r="AL232" s="60"/>
      <c r="AM232" s="137"/>
      <c r="AN232" s="60"/>
      <c r="AO232" s="134"/>
      <c r="AP232" s="134"/>
      <c r="AQ232" s="60"/>
      <c r="AR232" s="134"/>
      <c r="AS232" s="134"/>
      <c r="AX232" s="26"/>
      <c r="AY232" s="26"/>
      <c r="BC232" s="26"/>
      <c r="BD232" s="26"/>
      <c r="BE232" s="26"/>
    </row>
    <row r="233" spans="1:57" outlineLevel="1" x14ac:dyDescent="0.25">
      <c r="A233" s="34">
        <f>MAX($A$10:A232)+1</f>
        <v>224</v>
      </c>
      <c r="B233" s="22" t="s">
        <v>1846</v>
      </c>
      <c r="C233" s="22" t="s">
        <v>1872</v>
      </c>
      <c r="D233" s="22" t="s">
        <v>1871</v>
      </c>
      <c r="E233" s="63">
        <v>394.1</v>
      </c>
      <c r="F233" s="23">
        <v>15078.5602</v>
      </c>
      <c r="G233" s="23">
        <f t="shared" si="42"/>
        <v>15078.5602</v>
      </c>
      <c r="H233" s="64">
        <v>45458</v>
      </c>
      <c r="I233" s="24">
        <v>0</v>
      </c>
      <c r="J233" s="23">
        <f t="shared" si="43"/>
        <v>0</v>
      </c>
      <c r="K233" s="23"/>
      <c r="M233"/>
      <c r="N233" s="131"/>
      <c r="O233" s="131" t="str">
        <f t="shared" si="41"/>
        <v/>
      </c>
      <c r="P233" s="131"/>
      <c r="Q233" s="131" t="str">
        <f t="shared" si="44"/>
        <v>x</v>
      </c>
      <c r="R233" s="131" t="str" cm="1">
        <f t="array" ref="R233">+IF(N233&lt;&gt;"",SUM(N(N$10:$N233&lt;&gt;"")),"")</f>
        <v/>
      </c>
      <c r="S233" s="131" t="str" cm="1">
        <f t="array" ref="S233">+IF(O233&lt;&gt;"",SUM(N(O$9:$O233&lt;&gt;"")),"")</f>
        <v/>
      </c>
      <c r="T233" s="131" t="str" cm="1">
        <f t="array" ref="T233">+IF(P233&lt;&gt;"",SUM(N($P$9:P233&lt;&gt;0)),"")</f>
        <v/>
      </c>
      <c r="U233" s="131"/>
      <c r="V233" s="111"/>
      <c r="W233" s="131"/>
      <c r="X233" s="21"/>
      <c r="Y233" s="134"/>
      <c r="Z233" s="134"/>
      <c r="AA233" s="134"/>
      <c r="AB233" s="134"/>
      <c r="AC233" s="134"/>
      <c r="AD233" s="134"/>
      <c r="AE233" s="134"/>
      <c r="AF233" s="135"/>
      <c r="AG233" s="134"/>
      <c r="AH233" s="134"/>
      <c r="AI233" s="87"/>
      <c r="AJ233" s="134"/>
      <c r="AK233" s="134"/>
      <c r="AL233" s="60"/>
      <c r="AM233" s="137"/>
      <c r="AN233" s="60"/>
      <c r="AO233" s="134"/>
      <c r="AP233" s="134"/>
      <c r="AQ233" s="60"/>
      <c r="AR233" s="134"/>
      <c r="AS233" s="134"/>
      <c r="AX233" s="26"/>
      <c r="AY233" s="26"/>
      <c r="BC233" s="26"/>
      <c r="BD233" s="26"/>
      <c r="BE233" s="26"/>
    </row>
    <row r="234" spans="1:57" outlineLevel="1" x14ac:dyDescent="0.25">
      <c r="A234" s="34">
        <f>MAX($A$10:A233)+1</f>
        <v>225</v>
      </c>
      <c r="B234" s="22" t="s">
        <v>1846</v>
      </c>
      <c r="C234" s="22" t="s">
        <v>1870</v>
      </c>
      <c r="D234" s="22" t="s">
        <v>1869</v>
      </c>
      <c r="E234" s="63">
        <v>394.1</v>
      </c>
      <c r="F234" s="23">
        <v>8293.2081100000014</v>
      </c>
      <c r="G234" s="23">
        <f t="shared" si="42"/>
        <v>8293.2081100000014</v>
      </c>
      <c r="H234" s="64">
        <v>45458</v>
      </c>
      <c r="I234" s="24">
        <v>0</v>
      </c>
      <c r="J234" s="23">
        <f t="shared" si="43"/>
        <v>0</v>
      </c>
      <c r="K234" s="23"/>
      <c r="M234"/>
      <c r="N234" s="131"/>
      <c r="O234" s="131" t="str">
        <f t="shared" si="41"/>
        <v/>
      </c>
      <c r="P234" s="131"/>
      <c r="Q234" s="131" t="str">
        <f t="shared" si="44"/>
        <v>x</v>
      </c>
      <c r="R234" s="131" t="str" cm="1">
        <f t="array" ref="R234">+IF(N234&lt;&gt;"",SUM(N(N$10:$N234&lt;&gt;"")),"")</f>
        <v/>
      </c>
      <c r="S234" s="131" t="str" cm="1">
        <f t="array" ref="S234">+IF(O234&lt;&gt;"",SUM(N(O$9:$O234&lt;&gt;"")),"")</f>
        <v/>
      </c>
      <c r="T234" s="131" t="str" cm="1">
        <f t="array" ref="T234">+IF(P234&lt;&gt;"",SUM(N($P$9:P234&lt;&gt;0)),"")</f>
        <v/>
      </c>
      <c r="U234" s="131"/>
      <c r="V234" s="111"/>
      <c r="W234" s="131"/>
      <c r="X234" s="21"/>
      <c r="Y234" s="134"/>
      <c r="Z234" s="134"/>
      <c r="AA234" s="134"/>
      <c r="AB234" s="134"/>
      <c r="AC234" s="134"/>
      <c r="AD234" s="134"/>
      <c r="AE234" s="134"/>
      <c r="AF234" s="135"/>
      <c r="AG234" s="134"/>
      <c r="AH234" s="134"/>
      <c r="AI234" s="87"/>
      <c r="AJ234" s="134"/>
      <c r="AK234" s="134"/>
      <c r="AL234" s="60"/>
      <c r="AM234" s="137"/>
      <c r="AN234" s="60"/>
      <c r="AO234" s="134"/>
      <c r="AP234" s="134"/>
      <c r="AQ234" s="60"/>
      <c r="AR234" s="134"/>
      <c r="AS234" s="134"/>
      <c r="AX234" s="26"/>
      <c r="AY234" s="26"/>
      <c r="BC234" s="26"/>
      <c r="BD234" s="26"/>
      <c r="BE234" s="26"/>
    </row>
    <row r="235" spans="1:57" outlineLevel="1" x14ac:dyDescent="0.25">
      <c r="A235" s="34">
        <f>MAX($A$10:A234)+1</f>
        <v>226</v>
      </c>
      <c r="B235" s="22" t="s">
        <v>1846</v>
      </c>
      <c r="C235" s="22" t="s">
        <v>1868</v>
      </c>
      <c r="D235" s="22" t="s">
        <v>1867</v>
      </c>
      <c r="E235" s="63">
        <v>394.1</v>
      </c>
      <c r="F235" s="23">
        <v>0</v>
      </c>
      <c r="G235" s="23">
        <f t="shared" si="42"/>
        <v>0</v>
      </c>
      <c r="H235" s="64"/>
      <c r="I235" s="24">
        <v>6068.79</v>
      </c>
      <c r="J235" s="23">
        <f t="shared" si="43"/>
        <v>6068.79</v>
      </c>
      <c r="K235" s="62">
        <v>45836</v>
      </c>
      <c r="M235"/>
      <c r="N235" s="131"/>
      <c r="O235" s="131" t="str">
        <f t="shared" si="41"/>
        <v/>
      </c>
      <c r="P235" s="131"/>
      <c r="Q235" s="131" t="str">
        <f t="shared" si="44"/>
        <v>x</v>
      </c>
      <c r="R235" s="131" t="str" cm="1">
        <f t="array" ref="R235">+IF(N235&lt;&gt;"",SUM(N(N$10:$N235&lt;&gt;"")),"")</f>
        <v/>
      </c>
      <c r="S235" s="131" t="str" cm="1">
        <f t="array" ref="S235">+IF(O235&lt;&gt;"",SUM(N(O$9:$O235&lt;&gt;"")),"")</f>
        <v/>
      </c>
      <c r="T235" s="131" t="str" cm="1">
        <f t="array" ref="T235">+IF(P235&lt;&gt;"",SUM(N($P$9:P235&lt;&gt;0)),"")</f>
        <v/>
      </c>
      <c r="U235" s="131"/>
      <c r="V235" s="111"/>
      <c r="W235" s="131"/>
      <c r="X235" s="21"/>
      <c r="Y235" s="134"/>
      <c r="Z235" s="134"/>
      <c r="AA235" s="134"/>
      <c r="AB235" s="134"/>
      <c r="AC235" s="134"/>
      <c r="AD235" s="134"/>
      <c r="AE235" s="134"/>
      <c r="AF235" s="135"/>
      <c r="AG235" s="134"/>
      <c r="AH235" s="134"/>
      <c r="AI235" s="87"/>
      <c r="AJ235" s="134"/>
      <c r="AK235" s="134"/>
      <c r="AL235" s="60"/>
      <c r="AM235" s="137"/>
      <c r="AN235" s="60"/>
      <c r="AO235" s="134"/>
      <c r="AP235" s="134"/>
      <c r="AQ235" s="60"/>
      <c r="AR235" s="134"/>
      <c r="AS235" s="134"/>
      <c r="AX235" s="26"/>
      <c r="AY235" s="26"/>
      <c r="BC235" s="26"/>
      <c r="BD235" s="26"/>
      <c r="BE235" s="26"/>
    </row>
    <row r="236" spans="1:57" outlineLevel="1" x14ac:dyDescent="0.25">
      <c r="A236" s="34">
        <f>MAX($A$10:A235)+1</f>
        <v>227</v>
      </c>
      <c r="B236" s="22" t="s">
        <v>1846</v>
      </c>
      <c r="C236" s="22" t="s">
        <v>1726</v>
      </c>
      <c r="D236" s="22" t="s">
        <v>1727</v>
      </c>
      <c r="E236" s="63">
        <v>394.1</v>
      </c>
      <c r="F236" s="23">
        <v>6527.95</v>
      </c>
      <c r="G236" s="23">
        <f t="shared" si="42"/>
        <v>6527.95</v>
      </c>
      <c r="H236" s="64">
        <v>45440</v>
      </c>
      <c r="I236" s="24">
        <v>0</v>
      </c>
      <c r="J236" s="23">
        <f t="shared" si="43"/>
        <v>0</v>
      </c>
      <c r="K236" s="23"/>
      <c r="M236"/>
      <c r="N236" s="131"/>
      <c r="O236" s="131" t="str">
        <f t="shared" si="41"/>
        <v/>
      </c>
      <c r="P236" s="131"/>
      <c r="Q236" s="131" t="str">
        <f t="shared" si="44"/>
        <v>x</v>
      </c>
      <c r="R236" s="131" t="str" cm="1">
        <f t="array" ref="R236">+IF(N236&lt;&gt;"",SUM(N(N$10:$N236&lt;&gt;"")),"")</f>
        <v/>
      </c>
      <c r="S236" s="131" t="str" cm="1">
        <f t="array" ref="S236">+IF(O236&lt;&gt;"",SUM(N(O$9:$O236&lt;&gt;"")),"")</f>
        <v/>
      </c>
      <c r="T236" s="131" t="str" cm="1">
        <f t="array" ref="T236">+IF(P236&lt;&gt;"",SUM(N($P$9:P236&lt;&gt;0)),"")</f>
        <v/>
      </c>
      <c r="U236" s="131"/>
      <c r="V236" s="111"/>
      <c r="W236" s="131"/>
      <c r="X236" s="21"/>
      <c r="Y236" s="134"/>
      <c r="Z236" s="134"/>
      <c r="AA236" s="134"/>
      <c r="AB236" s="134"/>
      <c r="AC236" s="134"/>
      <c r="AD236" s="134"/>
      <c r="AE236" s="134"/>
      <c r="AF236" s="135"/>
      <c r="AG236" s="134"/>
      <c r="AH236" s="134"/>
      <c r="AI236" s="87"/>
      <c r="AJ236" s="134"/>
      <c r="AK236" s="134"/>
      <c r="AL236" s="60"/>
      <c r="AM236" s="137"/>
      <c r="AN236" s="60"/>
      <c r="AO236" s="134"/>
      <c r="AP236" s="134"/>
      <c r="AQ236" s="60"/>
      <c r="AR236" s="134"/>
      <c r="AS236" s="134"/>
      <c r="AX236" s="26"/>
      <c r="AY236" s="26"/>
      <c r="BC236" s="26"/>
      <c r="BD236" s="26"/>
      <c r="BE236" s="26"/>
    </row>
    <row r="237" spans="1:57" outlineLevel="1" x14ac:dyDescent="0.25">
      <c r="A237" s="34">
        <f>MAX($A$10:A236)+1</f>
        <v>228</v>
      </c>
      <c r="B237" s="22" t="s">
        <v>1846</v>
      </c>
      <c r="C237" s="22" t="s">
        <v>1728</v>
      </c>
      <c r="D237" s="22" t="s">
        <v>1729</v>
      </c>
      <c r="E237" s="63">
        <v>394.1</v>
      </c>
      <c r="F237" s="23">
        <v>4017.2000000000003</v>
      </c>
      <c r="G237" s="23">
        <f t="shared" si="42"/>
        <v>4017.2000000000003</v>
      </c>
      <c r="H237" s="64">
        <v>45443</v>
      </c>
      <c r="I237" s="24">
        <v>0</v>
      </c>
      <c r="J237" s="23">
        <f t="shared" si="43"/>
        <v>0</v>
      </c>
      <c r="K237" s="23"/>
      <c r="M237"/>
      <c r="N237" s="131"/>
      <c r="O237" s="131" t="str">
        <f t="shared" si="41"/>
        <v/>
      </c>
      <c r="P237" s="131"/>
      <c r="Q237" s="131" t="str">
        <f t="shared" si="44"/>
        <v>x</v>
      </c>
      <c r="R237" s="131" t="str" cm="1">
        <f t="array" ref="R237">+IF(N237&lt;&gt;"",SUM(N(N$10:$N237&lt;&gt;"")),"")</f>
        <v/>
      </c>
      <c r="S237" s="131" t="str" cm="1">
        <f t="array" ref="S237">+IF(O237&lt;&gt;"",SUM(N(O$9:$O237&lt;&gt;"")),"")</f>
        <v/>
      </c>
      <c r="T237" s="131" t="str" cm="1">
        <f t="array" ref="T237">+IF(P237&lt;&gt;"",SUM(N($P$9:P237&lt;&gt;0)),"")</f>
        <v/>
      </c>
      <c r="U237" s="131"/>
      <c r="V237" s="111"/>
      <c r="W237" s="131"/>
      <c r="X237" s="21"/>
      <c r="Y237" s="134"/>
      <c r="Z237" s="134"/>
      <c r="AA237" s="134"/>
      <c r="AB237" s="134"/>
      <c r="AC237" s="134"/>
      <c r="AD237" s="134"/>
      <c r="AE237" s="134"/>
      <c r="AF237" s="135"/>
      <c r="AG237" s="134"/>
      <c r="AH237" s="134"/>
      <c r="AI237" s="87"/>
      <c r="AJ237" s="134"/>
      <c r="AK237" s="134"/>
      <c r="AL237" s="60"/>
      <c r="AM237" s="137"/>
      <c r="AN237" s="60"/>
      <c r="AO237" s="134"/>
      <c r="AP237" s="134"/>
      <c r="AQ237" s="60"/>
      <c r="AR237" s="134"/>
      <c r="AS237" s="134"/>
      <c r="AX237" s="26"/>
      <c r="AY237" s="26"/>
      <c r="BC237" s="26"/>
      <c r="BD237" s="26"/>
      <c r="BE237" s="26"/>
    </row>
    <row r="238" spans="1:57" outlineLevel="1" x14ac:dyDescent="0.25">
      <c r="A238" s="34">
        <f>MAX($A$10:A237)+1</f>
        <v>229</v>
      </c>
      <c r="B238" s="22" t="s">
        <v>1846</v>
      </c>
      <c r="C238" s="22" t="s">
        <v>1730</v>
      </c>
      <c r="D238" s="22" t="s">
        <v>1731</v>
      </c>
      <c r="E238" s="63">
        <v>394.1</v>
      </c>
      <c r="F238" s="23">
        <v>4017.2000000000003</v>
      </c>
      <c r="G238" s="23">
        <f t="shared" si="42"/>
        <v>4017.2000000000003</v>
      </c>
      <c r="H238" s="64">
        <v>45443</v>
      </c>
      <c r="I238" s="24">
        <v>0</v>
      </c>
      <c r="J238" s="23">
        <f t="shared" si="43"/>
        <v>0</v>
      </c>
      <c r="K238" s="23"/>
      <c r="M238"/>
      <c r="N238" s="131"/>
      <c r="O238" s="131" t="str">
        <f t="shared" si="41"/>
        <v/>
      </c>
      <c r="P238" s="131"/>
      <c r="Q238" s="131" t="str">
        <f t="shared" si="44"/>
        <v>x</v>
      </c>
      <c r="R238" s="131" t="str" cm="1">
        <f t="array" ref="R238">+IF(N238&lt;&gt;"",SUM(N(N$10:$N238&lt;&gt;"")),"")</f>
        <v/>
      </c>
      <c r="S238" s="131" t="str" cm="1">
        <f t="array" ref="S238">+IF(O238&lt;&gt;"",SUM(N(O$9:$O238&lt;&gt;"")),"")</f>
        <v/>
      </c>
      <c r="T238" s="131" t="str" cm="1">
        <f t="array" ref="T238">+IF(P238&lt;&gt;"",SUM(N($P$9:P238&lt;&gt;0)),"")</f>
        <v/>
      </c>
      <c r="U238" s="131"/>
      <c r="V238" s="111"/>
      <c r="W238" s="131"/>
      <c r="X238" s="21"/>
      <c r="Y238" s="134"/>
      <c r="Z238" s="134"/>
      <c r="AA238" s="134"/>
      <c r="AB238" s="134"/>
      <c r="AC238" s="134"/>
      <c r="AD238" s="134"/>
      <c r="AE238" s="134"/>
      <c r="AF238" s="135"/>
      <c r="AG238" s="134"/>
      <c r="AH238" s="134"/>
      <c r="AI238" s="87"/>
      <c r="AJ238" s="134"/>
      <c r="AK238" s="134"/>
      <c r="AL238" s="60"/>
      <c r="AM238" s="137"/>
      <c r="AN238" s="60"/>
      <c r="AO238" s="134"/>
      <c r="AP238" s="134"/>
      <c r="AQ238" s="60"/>
      <c r="AR238" s="134"/>
      <c r="AS238" s="134"/>
      <c r="AX238" s="26"/>
      <c r="AY238" s="26"/>
      <c r="BC238" s="26"/>
      <c r="BD238" s="26"/>
      <c r="BE238" s="26"/>
    </row>
    <row r="239" spans="1:57" outlineLevel="1" x14ac:dyDescent="0.25">
      <c r="A239" s="34">
        <f>MAX($A$10:A238)+1</f>
        <v>230</v>
      </c>
      <c r="B239" s="22" t="s">
        <v>1846</v>
      </c>
      <c r="C239" s="22" t="s">
        <v>1866</v>
      </c>
      <c r="D239" s="22" t="s">
        <v>1865</v>
      </c>
      <c r="E239" s="63">
        <v>394.1</v>
      </c>
      <c r="F239" s="23">
        <v>4441.3</v>
      </c>
      <c r="G239" s="23">
        <f t="shared" si="42"/>
        <v>4441.3</v>
      </c>
      <c r="H239" s="64">
        <v>45473</v>
      </c>
      <c r="I239" s="24">
        <v>0</v>
      </c>
      <c r="J239" s="23"/>
      <c r="K239" s="23"/>
      <c r="M239"/>
      <c r="N239" s="131"/>
      <c r="O239" s="131" t="str">
        <f t="shared" si="41"/>
        <v/>
      </c>
      <c r="P239" s="131"/>
      <c r="Q239" s="131" t="str">
        <f t="shared" si="44"/>
        <v>x</v>
      </c>
      <c r="R239" s="131" t="str" cm="1">
        <f t="array" ref="R239">+IF(N239&lt;&gt;"",SUM(N(N$10:$N239&lt;&gt;"")),"")</f>
        <v/>
      </c>
      <c r="S239" s="131" t="str" cm="1">
        <f t="array" ref="S239">+IF(O239&lt;&gt;"",SUM(N(O$9:$O239&lt;&gt;"")),"")</f>
        <v/>
      </c>
      <c r="T239" s="131" t="str" cm="1">
        <f t="array" ref="T239">+IF(P239&lt;&gt;"",SUM(N($P$9:P239&lt;&gt;0)),"")</f>
        <v/>
      </c>
      <c r="U239" s="131"/>
      <c r="V239" s="111"/>
      <c r="W239" s="131"/>
      <c r="X239" s="21"/>
      <c r="Y239" s="134"/>
      <c r="Z239" s="134"/>
      <c r="AA239" s="134"/>
      <c r="AB239" s="134"/>
      <c r="AC239" s="134"/>
      <c r="AD239" s="134"/>
      <c r="AE239" s="134"/>
      <c r="AF239" s="135"/>
      <c r="AG239" s="134"/>
      <c r="AH239" s="134"/>
      <c r="AI239" s="87"/>
      <c r="AJ239" s="134"/>
      <c r="AK239" s="134"/>
      <c r="AL239" s="60"/>
      <c r="AM239" s="137"/>
      <c r="AN239" s="60"/>
      <c r="AO239" s="134"/>
      <c r="AP239" s="134"/>
      <c r="AQ239" s="60"/>
      <c r="AR239" s="134"/>
      <c r="AS239" s="134"/>
      <c r="AX239" s="26"/>
      <c r="AY239" s="26"/>
      <c r="BC239" s="26"/>
      <c r="BD239" s="26"/>
      <c r="BE239" s="26"/>
    </row>
    <row r="240" spans="1:57" outlineLevel="1" x14ac:dyDescent="0.25">
      <c r="A240" s="34">
        <f>MAX($A$10:A239)+1</f>
        <v>231</v>
      </c>
      <c r="B240" s="22" t="s">
        <v>1846</v>
      </c>
      <c r="C240" s="22" t="s">
        <v>1864</v>
      </c>
      <c r="D240" s="22" t="s">
        <v>1862</v>
      </c>
      <c r="E240" s="63">
        <v>394.1</v>
      </c>
      <c r="F240" s="23">
        <v>904713.61200000008</v>
      </c>
      <c r="G240" s="23">
        <f t="shared" si="42"/>
        <v>904713.61200000008</v>
      </c>
      <c r="H240" s="64">
        <v>45412</v>
      </c>
      <c r="I240" s="24">
        <v>0</v>
      </c>
      <c r="J240" s="23"/>
      <c r="K240" s="23"/>
      <c r="L240" s="65">
        <v>20000</v>
      </c>
      <c r="M240"/>
      <c r="N240" s="131"/>
      <c r="O240" s="131" t="str">
        <f t="shared" si="41"/>
        <v/>
      </c>
      <c r="P240" s="131"/>
      <c r="Q240" s="131" t="str">
        <f t="shared" si="44"/>
        <v>x</v>
      </c>
      <c r="R240" s="131" t="str" cm="1">
        <f t="array" ref="R240">+IF(N240&lt;&gt;"",SUM(N(N$10:$N240&lt;&gt;"")),"")</f>
        <v/>
      </c>
      <c r="S240" s="131" t="str" cm="1">
        <f t="array" ref="S240">+IF(O240&lt;&gt;"",SUM(N(O$9:$O240&lt;&gt;"")),"")</f>
        <v/>
      </c>
      <c r="T240" s="131" t="str" cm="1">
        <f t="array" ref="T240">+IF(P240&lt;&gt;"",SUM(N($P$9:P240&lt;&gt;0)),"")</f>
        <v/>
      </c>
      <c r="U240" s="131"/>
      <c r="V240" s="111"/>
      <c r="W240" s="131"/>
      <c r="X240" s="21"/>
      <c r="Y240" s="134"/>
      <c r="Z240" s="134"/>
      <c r="AA240" s="134"/>
      <c r="AB240" s="134"/>
      <c r="AC240" s="134"/>
      <c r="AD240" s="134"/>
      <c r="AE240" s="134"/>
      <c r="AF240" s="135"/>
      <c r="AG240" s="134"/>
      <c r="AH240" s="134"/>
      <c r="AI240" s="87"/>
      <c r="AJ240" s="134"/>
      <c r="AK240" s="134"/>
      <c r="AL240" s="60"/>
      <c r="AM240" s="137"/>
      <c r="AN240" s="60"/>
      <c r="AO240" s="134"/>
      <c r="AP240" s="134"/>
      <c r="AQ240" s="60"/>
      <c r="AR240" s="134"/>
      <c r="AS240" s="134"/>
      <c r="AX240" s="26"/>
      <c r="AY240" s="26"/>
      <c r="BC240" s="26"/>
      <c r="BD240" s="26"/>
      <c r="BE240" s="26"/>
    </row>
    <row r="241" spans="1:57" outlineLevel="1" x14ac:dyDescent="0.25">
      <c r="A241" s="34">
        <f>MAX($A$10:A240)+1</f>
        <v>232</v>
      </c>
      <c r="B241" s="22" t="s">
        <v>1846</v>
      </c>
      <c r="C241" s="22" t="s">
        <v>1732</v>
      </c>
      <c r="D241" s="22" t="s">
        <v>1733</v>
      </c>
      <c r="E241" s="63">
        <v>394.1</v>
      </c>
      <c r="F241" s="23">
        <v>7906.85</v>
      </c>
      <c r="G241" s="23">
        <f t="shared" si="42"/>
        <v>7906.85</v>
      </c>
      <c r="H241" s="64">
        <v>45347</v>
      </c>
      <c r="I241" s="24">
        <v>0</v>
      </c>
      <c r="J241" s="23"/>
      <c r="K241" s="23"/>
      <c r="M241"/>
      <c r="N241" s="131"/>
      <c r="O241" s="131" t="str">
        <f t="shared" si="41"/>
        <v/>
      </c>
      <c r="P241" s="131"/>
      <c r="Q241" s="131" t="str">
        <f t="shared" si="44"/>
        <v>x</v>
      </c>
      <c r="R241" s="131" t="str" cm="1">
        <f t="array" ref="R241">+IF(N241&lt;&gt;"",SUM(N(N$10:$N241&lt;&gt;"")),"")</f>
        <v/>
      </c>
      <c r="S241" s="131" t="str" cm="1">
        <f t="array" ref="S241">+IF(O241&lt;&gt;"",SUM(N(O$9:$O241&lt;&gt;"")),"")</f>
        <v/>
      </c>
      <c r="T241" s="131" t="str" cm="1">
        <f t="array" ref="T241">+IF(P241&lt;&gt;"",SUM(N($P$9:P241&lt;&gt;0)),"")</f>
        <v/>
      </c>
      <c r="U241" s="131"/>
      <c r="V241" s="111"/>
      <c r="W241" s="131"/>
      <c r="X241" s="21"/>
      <c r="Y241" s="134"/>
      <c r="Z241" s="134"/>
      <c r="AA241" s="134"/>
      <c r="AB241" s="134"/>
      <c r="AC241" s="134"/>
      <c r="AD241" s="134"/>
      <c r="AE241" s="134"/>
      <c r="AF241" s="135"/>
      <c r="AG241" s="134"/>
      <c r="AH241" s="134"/>
      <c r="AI241" s="87"/>
      <c r="AJ241" s="134"/>
      <c r="AK241" s="134"/>
      <c r="AL241" s="60"/>
      <c r="AM241" s="137"/>
      <c r="AN241" s="60"/>
      <c r="AO241" s="134"/>
      <c r="AP241" s="134"/>
      <c r="AQ241" s="60"/>
      <c r="AR241" s="134"/>
      <c r="AS241" s="134"/>
      <c r="AX241" s="26"/>
      <c r="AY241" s="26"/>
      <c r="BC241" s="26"/>
      <c r="BD241" s="26"/>
      <c r="BE241" s="26"/>
    </row>
    <row r="242" spans="1:57" outlineLevel="1" x14ac:dyDescent="0.25">
      <c r="A242" s="34">
        <f>MAX($A$10:A241)+1</f>
        <v>233</v>
      </c>
      <c r="B242" s="22" t="s">
        <v>1846</v>
      </c>
      <c r="C242" s="22" t="s">
        <v>1863</v>
      </c>
      <c r="D242" s="22" t="s">
        <v>1862</v>
      </c>
      <c r="E242" s="63">
        <v>394.1</v>
      </c>
      <c r="F242" s="23">
        <v>0</v>
      </c>
      <c r="G242" s="23">
        <f t="shared" si="42"/>
        <v>0</v>
      </c>
      <c r="H242" s="64"/>
      <c r="I242" s="24">
        <v>1813571.088</v>
      </c>
      <c r="J242" s="23">
        <f t="shared" ref="J242:J259" si="45">+I242</f>
        <v>1813571.088</v>
      </c>
      <c r="K242" s="62">
        <v>45777</v>
      </c>
      <c r="L242" s="65">
        <v>260000</v>
      </c>
      <c r="M242"/>
      <c r="N242" s="131"/>
      <c r="O242" s="131" t="str">
        <f t="shared" si="41"/>
        <v>x</v>
      </c>
      <c r="P242" s="131"/>
      <c r="Q242" s="131" t="str">
        <f t="shared" si="44"/>
        <v/>
      </c>
      <c r="R242" s="131" t="str" cm="1">
        <f t="array" ref="R242">+IF(N242&lt;&gt;"",SUM(N(N$10:$N242&lt;&gt;"")),"")</f>
        <v/>
      </c>
      <c r="S242" s="131" cm="1">
        <f t="array" ref="S242">+IF(O242&lt;&gt;"",SUM(N(O$9:$O242&lt;&gt;"")),"")</f>
        <v>26</v>
      </c>
      <c r="T242" s="131" t="str" cm="1">
        <f t="array" ref="T242">+IF(P242&lt;&gt;"",SUM(N($P$9:P242&lt;&gt;0)),"")</f>
        <v/>
      </c>
      <c r="U242" s="131"/>
      <c r="V242" s="111"/>
      <c r="W242" s="131"/>
      <c r="X242" s="21"/>
      <c r="Y242" s="134"/>
      <c r="Z242" s="134"/>
      <c r="AA242" s="134"/>
      <c r="AB242" s="134"/>
      <c r="AC242" s="134"/>
      <c r="AD242" s="134"/>
      <c r="AE242" s="134"/>
      <c r="AF242" s="135"/>
      <c r="AG242" s="134"/>
      <c r="AH242" s="134"/>
      <c r="AI242" s="87"/>
      <c r="AJ242" s="134"/>
      <c r="AK242" s="134"/>
      <c r="AL242" s="60"/>
      <c r="AM242" s="137"/>
      <c r="AN242" s="60"/>
      <c r="AO242" s="134"/>
      <c r="AP242" s="134"/>
      <c r="AQ242" s="60"/>
      <c r="AR242" s="134"/>
      <c r="AS242" s="134"/>
      <c r="AX242" s="26"/>
      <c r="AY242" s="26"/>
      <c r="BC242" s="26"/>
      <c r="BD242" s="26"/>
      <c r="BE242" s="26"/>
    </row>
    <row r="243" spans="1:57" outlineLevel="1" x14ac:dyDescent="0.25">
      <c r="A243" s="34">
        <f>MAX($A$10:A242)+1</f>
        <v>234</v>
      </c>
      <c r="B243" s="22" t="s">
        <v>1846</v>
      </c>
      <c r="C243" s="22" t="s">
        <v>1861</v>
      </c>
      <c r="D243" s="22" t="s">
        <v>1860</v>
      </c>
      <c r="E243" s="63">
        <v>394.1</v>
      </c>
      <c r="F243" s="23">
        <v>5021.5</v>
      </c>
      <c r="G243" s="23">
        <f t="shared" si="42"/>
        <v>5021.5</v>
      </c>
      <c r="H243" s="64">
        <v>45382</v>
      </c>
      <c r="I243" s="24">
        <v>0</v>
      </c>
      <c r="J243" s="23">
        <f t="shared" si="45"/>
        <v>0</v>
      </c>
      <c r="K243" s="23"/>
      <c r="M243"/>
      <c r="N243" s="131"/>
      <c r="O243" s="131" t="str">
        <f t="shared" si="41"/>
        <v/>
      </c>
      <c r="P243" s="131"/>
      <c r="Q243" s="131" t="str">
        <f t="shared" si="44"/>
        <v>x</v>
      </c>
      <c r="R243" s="131" t="str" cm="1">
        <f t="array" ref="R243">+IF(N243&lt;&gt;"",SUM(N(N$10:$N243&lt;&gt;"")),"")</f>
        <v/>
      </c>
      <c r="S243" s="131" t="str" cm="1">
        <f t="array" ref="S243">+IF(O243&lt;&gt;"",SUM(N(O$9:$O243&lt;&gt;"")),"")</f>
        <v/>
      </c>
      <c r="T243" s="131" t="str" cm="1">
        <f t="array" ref="T243">+IF(P243&lt;&gt;"",SUM(N($P$9:P243&lt;&gt;0)),"")</f>
        <v/>
      </c>
      <c r="U243" s="131"/>
      <c r="V243" s="111"/>
      <c r="W243" s="131"/>
      <c r="X243" s="21"/>
      <c r="Y243" s="134"/>
      <c r="Z243" s="134"/>
      <c r="AA243" s="134"/>
      <c r="AB243" s="134"/>
      <c r="AC243" s="134"/>
      <c r="AD243" s="134"/>
      <c r="AE243" s="134"/>
      <c r="AF243" s="135"/>
      <c r="AG243" s="134"/>
      <c r="AH243" s="134"/>
      <c r="AI243" s="87"/>
      <c r="AJ243" s="134"/>
      <c r="AK243" s="134"/>
      <c r="AL243" s="60"/>
      <c r="AM243" s="137"/>
      <c r="AN243" s="60"/>
      <c r="AO243" s="134"/>
      <c r="AP243" s="134"/>
      <c r="AQ243" s="60"/>
      <c r="AR243" s="134"/>
      <c r="AS243" s="134"/>
      <c r="AX243" s="26"/>
      <c r="AY243" s="26"/>
      <c r="BC243" s="26"/>
      <c r="BD243" s="26"/>
      <c r="BE243" s="26"/>
    </row>
    <row r="244" spans="1:57" outlineLevel="1" x14ac:dyDescent="0.25">
      <c r="A244" s="34">
        <f>MAX($A$10:A243)+1</f>
        <v>235</v>
      </c>
      <c r="B244" s="22" t="s">
        <v>1846</v>
      </c>
      <c r="C244" s="22" t="s">
        <v>1859</v>
      </c>
      <c r="D244" s="22" t="s">
        <v>1697</v>
      </c>
      <c r="E244" s="63">
        <v>394.1</v>
      </c>
      <c r="F244" s="23">
        <v>42682.75</v>
      </c>
      <c r="G244" s="23">
        <f t="shared" si="42"/>
        <v>42682.75</v>
      </c>
      <c r="H244" s="64">
        <v>45444</v>
      </c>
      <c r="I244" s="24">
        <v>0</v>
      </c>
      <c r="J244" s="23">
        <f t="shared" si="45"/>
        <v>0</v>
      </c>
      <c r="K244" s="23"/>
      <c r="M244"/>
      <c r="N244" s="131"/>
      <c r="O244" s="131" t="str">
        <f t="shared" si="41"/>
        <v/>
      </c>
      <c r="P244" s="131"/>
      <c r="Q244" s="131" t="str">
        <f t="shared" si="44"/>
        <v>x</v>
      </c>
      <c r="R244" s="131" t="str" cm="1">
        <f t="array" ref="R244">+IF(N244&lt;&gt;"",SUM(N(N$10:$N244&lt;&gt;"")),"")</f>
        <v/>
      </c>
      <c r="S244" s="131" t="str" cm="1">
        <f t="array" ref="S244">+IF(O244&lt;&gt;"",SUM(N(O$9:$O244&lt;&gt;"")),"")</f>
        <v/>
      </c>
      <c r="T244" s="131" t="str" cm="1">
        <f t="array" ref="T244">+IF(P244&lt;&gt;"",SUM(N($P$9:P244&lt;&gt;0)),"")</f>
        <v/>
      </c>
      <c r="U244" s="131"/>
      <c r="V244" s="111"/>
      <c r="W244" s="131"/>
      <c r="X244" s="21"/>
      <c r="Y244" s="134"/>
      <c r="Z244" s="134"/>
      <c r="AA244" s="134"/>
      <c r="AB244" s="134"/>
      <c r="AC244" s="134"/>
      <c r="AD244" s="134"/>
      <c r="AE244" s="134"/>
      <c r="AF244" s="135"/>
      <c r="AG244" s="134"/>
      <c r="AH244" s="134"/>
      <c r="AI244" s="87"/>
      <c r="AJ244" s="134"/>
      <c r="AK244" s="134"/>
      <c r="AL244" s="60"/>
      <c r="AM244" s="137"/>
      <c r="AN244" s="60"/>
      <c r="AO244" s="134"/>
      <c r="AP244" s="134"/>
      <c r="AQ244" s="60"/>
      <c r="AR244" s="134"/>
      <c r="AS244" s="134"/>
      <c r="AX244" s="26"/>
      <c r="AY244" s="26"/>
      <c r="BC244" s="26"/>
      <c r="BD244" s="26"/>
      <c r="BE244" s="26"/>
    </row>
    <row r="245" spans="1:57" outlineLevel="1" x14ac:dyDescent="0.25">
      <c r="A245" s="34">
        <f>MAX($A$10:A244)+1</f>
        <v>236</v>
      </c>
      <c r="B245" s="22" t="s">
        <v>1846</v>
      </c>
      <c r="C245" s="22" t="s">
        <v>1858</v>
      </c>
      <c r="D245" s="22" t="s">
        <v>1697</v>
      </c>
      <c r="E245" s="63">
        <v>394.1</v>
      </c>
      <c r="F245" s="23">
        <v>0</v>
      </c>
      <c r="G245" s="23">
        <f t="shared" si="42"/>
        <v>0</v>
      </c>
      <c r="H245" s="64"/>
      <c r="I245" s="24">
        <v>42780.5</v>
      </c>
      <c r="J245" s="23">
        <f t="shared" si="45"/>
        <v>42780.5</v>
      </c>
      <c r="K245" s="62">
        <v>45809</v>
      </c>
      <c r="M245"/>
      <c r="N245" s="131"/>
      <c r="O245" s="131" t="str">
        <f t="shared" si="41"/>
        <v/>
      </c>
      <c r="P245" s="131"/>
      <c r="Q245" s="131" t="str">
        <f t="shared" si="44"/>
        <v>x</v>
      </c>
      <c r="R245" s="131" t="str" cm="1">
        <f t="array" ref="R245">+IF(N245&lt;&gt;"",SUM(N(N$10:$N245&lt;&gt;"")),"")</f>
        <v/>
      </c>
      <c r="S245" s="131" t="str" cm="1">
        <f t="array" ref="S245">+IF(O245&lt;&gt;"",SUM(N(O$9:$O245&lt;&gt;"")),"")</f>
        <v/>
      </c>
      <c r="T245" s="131" t="str" cm="1">
        <f t="array" ref="T245">+IF(P245&lt;&gt;"",SUM(N($P$9:P245&lt;&gt;0)),"")</f>
        <v/>
      </c>
      <c r="U245" s="131"/>
      <c r="V245" s="111"/>
      <c r="W245" s="131"/>
      <c r="X245" s="21"/>
      <c r="Y245" s="134"/>
      <c r="Z245" s="134"/>
      <c r="AA245" s="134"/>
      <c r="AB245" s="134"/>
      <c r="AC245" s="134"/>
      <c r="AD245" s="134"/>
      <c r="AE245" s="134"/>
      <c r="AF245" s="135"/>
      <c r="AG245" s="134"/>
      <c r="AH245" s="134"/>
      <c r="AI245" s="87"/>
      <c r="AJ245" s="134"/>
      <c r="AK245" s="134"/>
      <c r="AL245" s="60"/>
      <c r="AM245" s="137"/>
      <c r="AN245" s="60"/>
      <c r="AO245" s="134"/>
      <c r="AP245" s="134"/>
      <c r="AQ245" s="60"/>
      <c r="AR245" s="134"/>
      <c r="AS245" s="134"/>
      <c r="AX245" s="26"/>
      <c r="AY245" s="26"/>
      <c r="BC245" s="26"/>
      <c r="BD245" s="26"/>
      <c r="BE245" s="26"/>
    </row>
    <row r="246" spans="1:57" outlineLevel="1" x14ac:dyDescent="0.25">
      <c r="A246" s="34">
        <f>MAX($A$10:A245)+1</f>
        <v>237</v>
      </c>
      <c r="B246" s="22" t="s">
        <v>1846</v>
      </c>
      <c r="C246" s="26" t="s">
        <v>1857</v>
      </c>
      <c r="D246" s="26" t="s">
        <v>1856</v>
      </c>
      <c r="E246" s="63">
        <v>390.1</v>
      </c>
      <c r="F246" s="23">
        <v>55236.5</v>
      </c>
      <c r="G246" s="23">
        <f t="shared" si="42"/>
        <v>55236.5</v>
      </c>
      <c r="I246" s="24">
        <v>0</v>
      </c>
      <c r="J246" s="23">
        <f t="shared" si="45"/>
        <v>0</v>
      </c>
      <c r="K246" s="64"/>
      <c r="M246"/>
      <c r="N246" s="131"/>
      <c r="O246" s="131" t="str">
        <f t="shared" si="41"/>
        <v/>
      </c>
      <c r="P246" s="131"/>
      <c r="Q246" s="131" t="str">
        <f t="shared" si="44"/>
        <v>x</v>
      </c>
      <c r="R246" s="131"/>
      <c r="S246" s="131" t="str" cm="1">
        <f t="array" ref="S246">+IF(O246&lt;&gt;"",SUM(N(O$9:$O246&lt;&gt;"")),"")</f>
        <v/>
      </c>
      <c r="T246" s="131" t="str" cm="1">
        <f t="array" ref="T246">+IF(P246&lt;&gt;"",SUM(N($P$9:P246&lt;&gt;0)),"")</f>
        <v/>
      </c>
      <c r="U246" s="131"/>
      <c r="V246" s="111"/>
      <c r="W246" s="131"/>
      <c r="X246" s="21"/>
      <c r="Y246" s="134"/>
      <c r="Z246" s="134"/>
      <c r="AA246" s="134"/>
      <c r="AB246" s="134"/>
      <c r="AC246" s="134"/>
      <c r="AD246" s="134"/>
      <c r="AE246" s="134"/>
      <c r="AF246" s="135"/>
      <c r="AG246" s="134"/>
      <c r="AH246" s="134"/>
      <c r="AI246" s="87"/>
      <c r="AJ246" s="134"/>
      <c r="AK246" s="134"/>
      <c r="AL246" s="60"/>
      <c r="AM246" s="137"/>
      <c r="AN246" s="60"/>
      <c r="AO246" s="134"/>
      <c r="AP246" s="134"/>
      <c r="AQ246" s="60"/>
      <c r="AR246" s="134"/>
      <c r="AS246" s="134"/>
      <c r="AX246" s="26"/>
      <c r="AY246" s="26"/>
      <c r="BC246" s="26"/>
      <c r="BD246" s="26"/>
      <c r="BE246" s="26"/>
    </row>
    <row r="247" spans="1:57" outlineLevel="1" x14ac:dyDescent="0.25">
      <c r="A247" s="34">
        <f>MAX($A$10:A246)+1</f>
        <v>238</v>
      </c>
      <c r="B247" s="22" t="s">
        <v>1846</v>
      </c>
      <c r="C247" s="22" t="s">
        <v>1855</v>
      </c>
      <c r="D247" s="22" t="s">
        <v>1854</v>
      </c>
      <c r="E247" s="63">
        <v>390.1</v>
      </c>
      <c r="F247" s="23">
        <v>155213.86869500001</v>
      </c>
      <c r="G247" s="23">
        <f t="shared" si="42"/>
        <v>155213.86869500001</v>
      </c>
      <c r="H247" s="64">
        <v>45596</v>
      </c>
      <c r="I247" s="24">
        <v>0</v>
      </c>
      <c r="J247" s="23">
        <f t="shared" si="45"/>
        <v>0</v>
      </c>
      <c r="K247" s="23"/>
      <c r="M247"/>
      <c r="N247" s="131"/>
      <c r="O247" s="131" t="str">
        <f t="shared" si="41"/>
        <v/>
      </c>
      <c r="P247" s="131"/>
      <c r="Q247" s="131" t="str">
        <f t="shared" si="44"/>
        <v>x</v>
      </c>
      <c r="R247" s="131"/>
      <c r="S247" s="131" t="str" cm="1">
        <f t="array" ref="S247">+IF(O247&lt;&gt;"",SUM(N(O$9:$O247&lt;&gt;"")),"")</f>
        <v/>
      </c>
      <c r="T247" s="131" t="str" cm="1">
        <f t="array" ref="T247">+IF(P247&lt;&gt;"",SUM(N($P$9:P247&lt;&gt;0)),"")</f>
        <v/>
      </c>
      <c r="U247" s="131"/>
      <c r="V247" s="111"/>
      <c r="W247" s="131"/>
      <c r="X247" s="21"/>
      <c r="Y247" s="134"/>
      <c r="Z247" s="134"/>
      <c r="AA247" s="134"/>
      <c r="AB247" s="134"/>
      <c r="AC247" s="134"/>
      <c r="AD247" s="134"/>
      <c r="AE247" s="134"/>
      <c r="AF247" s="135"/>
      <c r="AG247" s="134"/>
      <c r="AH247" s="134"/>
      <c r="AI247" s="87"/>
      <c r="AJ247" s="134"/>
      <c r="AK247" s="134"/>
      <c r="AL247" s="60"/>
      <c r="AM247" s="137"/>
      <c r="AN247" s="60"/>
      <c r="AO247" s="134"/>
      <c r="AP247" s="134"/>
      <c r="AQ247" s="60"/>
      <c r="AR247" s="134"/>
      <c r="AS247" s="134"/>
      <c r="AX247" s="26"/>
      <c r="AY247" s="26"/>
      <c r="BC247" s="26"/>
      <c r="BD247" s="26"/>
      <c r="BE247" s="26"/>
    </row>
    <row r="248" spans="1:57" outlineLevel="1" x14ac:dyDescent="0.25">
      <c r="A248" s="34">
        <f>MAX($A$10:A247)+1</f>
        <v>239</v>
      </c>
      <c r="B248" s="22" t="s">
        <v>1846</v>
      </c>
      <c r="C248" s="22" t="s">
        <v>1737</v>
      </c>
      <c r="D248" s="22" t="s">
        <v>1853</v>
      </c>
      <c r="E248" s="63">
        <v>390.1</v>
      </c>
      <c r="F248" s="23">
        <v>9540.85</v>
      </c>
      <c r="G248" s="23">
        <f t="shared" si="42"/>
        <v>9540.85</v>
      </c>
      <c r="H248" s="64">
        <v>45352</v>
      </c>
      <c r="I248" s="24">
        <v>0</v>
      </c>
      <c r="J248" s="23">
        <f t="shared" si="45"/>
        <v>0</v>
      </c>
      <c r="K248" s="23"/>
      <c r="M248"/>
      <c r="N248" s="131"/>
      <c r="O248" s="131" t="str">
        <f t="shared" ref="O248:O259" si="46">+IF(AND(OR(G248&gt;$O$4,J248&gt;$O$4),N248&lt;&gt;"x",P248&lt;&gt;"x"),"x","")</f>
        <v/>
      </c>
      <c r="P248" s="131"/>
      <c r="Q248" s="131" t="str">
        <f t="shared" si="44"/>
        <v>x</v>
      </c>
      <c r="R248" s="131"/>
      <c r="S248" s="131" t="str" cm="1">
        <f t="array" ref="S248">+IF(O248&lt;&gt;"",SUM(N(O$9:$O248&lt;&gt;"")),"")</f>
        <v/>
      </c>
      <c r="T248" s="131" t="str" cm="1">
        <f t="array" ref="T248">+IF(P248&lt;&gt;"",SUM(N($P$9:P248&lt;&gt;0)),"")</f>
        <v/>
      </c>
      <c r="U248" s="131"/>
      <c r="V248" s="111"/>
      <c r="W248" s="131"/>
      <c r="X248" s="21"/>
      <c r="Y248" s="134"/>
      <c r="Z248" s="134"/>
      <c r="AA248" s="134"/>
      <c r="AB248" s="134"/>
      <c r="AC248" s="134"/>
      <c r="AD248" s="134"/>
      <c r="AE248" s="134"/>
      <c r="AF248" s="135"/>
      <c r="AG248" s="134"/>
      <c r="AH248" s="134"/>
      <c r="AI248" s="87"/>
      <c r="AJ248" s="134"/>
      <c r="AK248" s="134"/>
      <c r="AL248" s="60"/>
      <c r="AM248" s="137"/>
      <c r="AN248" s="60"/>
      <c r="AO248" s="134"/>
      <c r="AP248" s="134"/>
      <c r="AQ248" s="60"/>
      <c r="AR248" s="134"/>
      <c r="AS248" s="134"/>
      <c r="AX248" s="26"/>
      <c r="AY248" s="26"/>
      <c r="BC248" s="26"/>
      <c r="BD248" s="26"/>
      <c r="BE248" s="26"/>
    </row>
    <row r="249" spans="1:57" outlineLevel="1" x14ac:dyDescent="0.25">
      <c r="A249" s="34">
        <f>MAX($A$10:A248)+1</f>
        <v>240</v>
      </c>
      <c r="B249" s="22" t="s">
        <v>1846</v>
      </c>
      <c r="C249" s="26" t="s">
        <v>1741</v>
      </c>
      <c r="D249" s="26" t="s">
        <v>1742</v>
      </c>
      <c r="E249" s="63">
        <v>394.1</v>
      </c>
      <c r="F249" s="23">
        <v>30129</v>
      </c>
      <c r="G249" s="23">
        <f t="shared" ref="G249:G259" si="47">+F249</f>
        <v>30129</v>
      </c>
      <c r="H249" s="60">
        <v>45352</v>
      </c>
      <c r="I249" s="24">
        <v>0</v>
      </c>
      <c r="J249" s="23">
        <f t="shared" si="45"/>
        <v>0</v>
      </c>
      <c r="K249" s="64"/>
      <c r="M249"/>
      <c r="N249" s="131"/>
      <c r="O249" s="131" t="str">
        <f t="shared" si="46"/>
        <v/>
      </c>
      <c r="P249" s="131"/>
      <c r="Q249" s="131" t="str">
        <f t="shared" si="44"/>
        <v>x</v>
      </c>
      <c r="R249" s="131"/>
      <c r="S249" s="131" t="str" cm="1">
        <f t="array" ref="S249">+IF(O249&lt;&gt;"",SUM(N(O$9:$O249&lt;&gt;"")),"")</f>
        <v/>
      </c>
      <c r="T249" s="131" t="str" cm="1">
        <f t="array" ref="T249">+IF(P249&lt;&gt;"",SUM(N($P$9:P249&lt;&gt;0)),"")</f>
        <v/>
      </c>
      <c r="U249" s="131"/>
      <c r="V249" s="111"/>
      <c r="W249" s="131"/>
      <c r="X249" s="21"/>
      <c r="Y249" s="134"/>
      <c r="Z249" s="134"/>
      <c r="AA249" s="134"/>
      <c r="AB249" s="134"/>
      <c r="AC249" s="134"/>
      <c r="AD249" s="134"/>
      <c r="AE249" s="134"/>
      <c r="AF249" s="135"/>
      <c r="AG249" s="134"/>
      <c r="AH249" s="134"/>
      <c r="AI249" s="87"/>
      <c r="AJ249" s="134"/>
      <c r="AK249" s="134"/>
      <c r="AL249" s="60"/>
      <c r="AM249" s="137"/>
      <c r="AN249" s="60"/>
      <c r="AO249" s="134"/>
      <c r="AP249" s="134"/>
      <c r="AQ249" s="60"/>
      <c r="AR249" s="134"/>
      <c r="AS249" s="134"/>
      <c r="AX249" s="26"/>
      <c r="AY249" s="26"/>
      <c r="BC249" s="26"/>
      <c r="BD249" s="26"/>
      <c r="BE249" s="26"/>
    </row>
    <row r="250" spans="1:57" outlineLevel="1" x14ac:dyDescent="0.25">
      <c r="A250" s="34">
        <f>MAX($A$10:A249)+1</f>
        <v>241</v>
      </c>
      <c r="B250" s="22" t="s">
        <v>1846</v>
      </c>
      <c r="C250" s="22" t="s">
        <v>1743</v>
      </c>
      <c r="D250" s="22" t="s">
        <v>1744</v>
      </c>
      <c r="E250" s="63">
        <v>394.1</v>
      </c>
      <c r="F250" s="23">
        <v>30129</v>
      </c>
      <c r="G250" s="23">
        <f t="shared" si="47"/>
        <v>30129</v>
      </c>
      <c r="H250" s="64">
        <v>45352</v>
      </c>
      <c r="I250" s="24">
        <v>0</v>
      </c>
      <c r="J250" s="23">
        <f t="shared" si="45"/>
        <v>0</v>
      </c>
      <c r="K250" s="23"/>
      <c r="M250"/>
      <c r="N250" s="131"/>
      <c r="O250" s="131" t="str">
        <f t="shared" si="46"/>
        <v/>
      </c>
      <c r="P250" s="131"/>
      <c r="Q250" s="131" t="str">
        <f t="shared" si="44"/>
        <v>x</v>
      </c>
      <c r="R250" s="131"/>
      <c r="S250" s="131" t="str" cm="1">
        <f t="array" ref="S250">+IF(O250&lt;&gt;"",SUM(N(O$9:$O250&lt;&gt;"")),"")</f>
        <v/>
      </c>
      <c r="T250" s="131" t="str" cm="1">
        <f t="array" ref="T250">+IF(P250&lt;&gt;"",SUM(N($P$9:P250&lt;&gt;0)),"")</f>
        <v/>
      </c>
      <c r="U250" s="131"/>
      <c r="V250" s="111"/>
      <c r="W250" s="131"/>
      <c r="X250" s="21"/>
      <c r="Y250" s="134"/>
      <c r="Z250" s="134"/>
      <c r="AA250" s="134"/>
      <c r="AB250" s="134"/>
      <c r="AC250" s="134"/>
      <c r="AD250" s="134"/>
      <c r="AE250" s="134"/>
      <c r="AF250" s="135"/>
      <c r="AG250" s="134"/>
      <c r="AH250" s="134"/>
      <c r="AI250" s="87"/>
      <c r="AJ250" s="134"/>
      <c r="AK250" s="134"/>
      <c r="AL250" s="60"/>
      <c r="AM250" s="137"/>
      <c r="AN250" s="60"/>
      <c r="AO250" s="134"/>
      <c r="AP250" s="134"/>
      <c r="AQ250" s="60"/>
      <c r="AR250" s="134"/>
      <c r="AS250" s="134"/>
      <c r="AX250" s="26"/>
      <c r="AY250" s="26"/>
      <c r="BC250" s="26"/>
      <c r="BD250" s="26"/>
      <c r="BE250" s="26"/>
    </row>
    <row r="251" spans="1:57" outlineLevel="1" x14ac:dyDescent="0.25">
      <c r="A251" s="34">
        <f>MAX($A$10:A250)+1</f>
        <v>242</v>
      </c>
      <c r="B251" s="22" t="s">
        <v>1846</v>
      </c>
      <c r="C251" s="22" t="s">
        <v>1852</v>
      </c>
      <c r="D251" s="22" t="s">
        <v>1851</v>
      </c>
      <c r="E251" s="63">
        <v>390.1</v>
      </c>
      <c r="F251" s="23">
        <v>150645</v>
      </c>
      <c r="G251" s="23">
        <f t="shared" si="47"/>
        <v>150645</v>
      </c>
      <c r="H251" s="64">
        <v>45442</v>
      </c>
      <c r="I251" s="24">
        <v>0</v>
      </c>
      <c r="J251" s="23">
        <f t="shared" si="45"/>
        <v>0</v>
      </c>
      <c r="K251" s="23"/>
      <c r="M251"/>
      <c r="N251" s="131"/>
      <c r="O251" s="131" t="str">
        <f t="shared" si="46"/>
        <v/>
      </c>
      <c r="P251" s="131"/>
      <c r="Q251" s="131" t="str">
        <f t="shared" si="44"/>
        <v>x</v>
      </c>
      <c r="R251" s="131"/>
      <c r="S251" s="131" t="str" cm="1">
        <f t="array" ref="S251">+IF(O251&lt;&gt;"",SUM(N(O$9:$O251&lt;&gt;"")),"")</f>
        <v/>
      </c>
      <c r="T251" s="131" t="str" cm="1">
        <f t="array" ref="T251">+IF(P251&lt;&gt;"",SUM(N($P$9:P251&lt;&gt;0)),"")</f>
        <v/>
      </c>
      <c r="U251" s="131"/>
      <c r="V251" s="111"/>
      <c r="W251" s="131"/>
      <c r="X251" s="21"/>
      <c r="Y251" s="134"/>
      <c r="Z251" s="134"/>
      <c r="AA251" s="134"/>
      <c r="AB251" s="134"/>
      <c r="AC251" s="134"/>
      <c r="AD251" s="134"/>
      <c r="AE251" s="134"/>
      <c r="AF251" s="135"/>
      <c r="AG251" s="134"/>
      <c r="AH251" s="134"/>
      <c r="AI251" s="87"/>
      <c r="AJ251" s="134"/>
      <c r="AK251" s="134"/>
      <c r="AL251" s="60"/>
      <c r="AM251" s="137"/>
      <c r="AN251" s="60"/>
      <c r="AO251" s="134"/>
      <c r="AP251" s="134"/>
      <c r="AQ251" s="60"/>
      <c r="AR251" s="134"/>
      <c r="AS251" s="134"/>
      <c r="AX251" s="26"/>
      <c r="AY251" s="26"/>
      <c r="BC251" s="26"/>
      <c r="BD251" s="26"/>
      <c r="BE251" s="26"/>
    </row>
    <row r="252" spans="1:57" outlineLevel="1" x14ac:dyDescent="0.25">
      <c r="A252" s="34">
        <f>MAX($A$10:A251)+1</f>
        <v>243</v>
      </c>
      <c r="B252" s="22" t="s">
        <v>1846</v>
      </c>
      <c r="C252" s="22" t="s">
        <v>1761</v>
      </c>
      <c r="D252" s="22" t="s">
        <v>1762</v>
      </c>
      <c r="E252" s="63">
        <v>397.1</v>
      </c>
      <c r="F252" s="23">
        <v>3741.15</v>
      </c>
      <c r="G252" s="23">
        <f t="shared" si="47"/>
        <v>3741.15</v>
      </c>
      <c r="H252" s="64">
        <v>45351</v>
      </c>
      <c r="I252" s="24">
        <v>0</v>
      </c>
      <c r="J252" s="23">
        <f t="shared" si="45"/>
        <v>0</v>
      </c>
      <c r="K252" s="23"/>
      <c r="M252"/>
      <c r="N252" s="131"/>
      <c r="O252" s="131" t="str">
        <f t="shared" si="46"/>
        <v/>
      </c>
      <c r="P252" s="131"/>
      <c r="Q252" s="131" t="str">
        <f t="shared" si="44"/>
        <v>x</v>
      </c>
      <c r="R252" s="131"/>
      <c r="S252" s="131" t="str" cm="1">
        <f t="array" ref="S252">+IF(O252&lt;&gt;"",SUM(N(O$9:$O252&lt;&gt;"")),"")</f>
        <v/>
      </c>
      <c r="T252" s="131" t="str" cm="1">
        <f t="array" ref="T252">+IF(P252&lt;&gt;"",SUM(N($P$9:P252&lt;&gt;0)),"")</f>
        <v/>
      </c>
      <c r="U252" s="131"/>
      <c r="V252" s="111"/>
      <c r="W252" s="131"/>
      <c r="X252" s="21"/>
      <c r="Y252" s="134"/>
      <c r="Z252" s="134"/>
      <c r="AA252" s="134"/>
      <c r="AB252" s="134"/>
      <c r="AC252" s="134"/>
      <c r="AD252" s="134"/>
      <c r="AE252" s="134"/>
      <c r="AF252" s="135"/>
      <c r="AG252" s="134"/>
      <c r="AH252" s="134"/>
      <c r="AI252" s="87"/>
      <c r="AJ252" s="134"/>
      <c r="AK252" s="134"/>
      <c r="AL252" s="60"/>
      <c r="AM252" s="137"/>
      <c r="AN252" s="60"/>
      <c r="AO252" s="134"/>
      <c r="AP252" s="134"/>
      <c r="AQ252" s="60"/>
      <c r="AR252" s="134"/>
      <c r="AS252" s="134"/>
      <c r="AX252" s="26"/>
      <c r="AY252" s="26"/>
      <c r="BC252" s="26"/>
      <c r="BD252" s="26"/>
      <c r="BE252" s="26"/>
    </row>
    <row r="253" spans="1:57" outlineLevel="1" x14ac:dyDescent="0.25">
      <c r="A253" s="34">
        <f>MAX($A$10:A252)+1</f>
        <v>244</v>
      </c>
      <c r="B253" s="22" t="s">
        <v>1846</v>
      </c>
      <c r="C253" s="22" t="s">
        <v>1850</v>
      </c>
      <c r="D253" s="22" t="s">
        <v>1849</v>
      </c>
      <c r="E253" s="63">
        <v>391.3</v>
      </c>
      <c r="F253" s="23">
        <v>13227.237818814603</v>
      </c>
      <c r="G253" s="23">
        <f t="shared" si="47"/>
        <v>13227.237818814603</v>
      </c>
      <c r="H253" s="64">
        <v>45337</v>
      </c>
      <c r="I253" s="24">
        <v>0</v>
      </c>
      <c r="J253" s="23">
        <f t="shared" si="45"/>
        <v>0</v>
      </c>
      <c r="K253" s="23"/>
      <c r="M253"/>
      <c r="N253" s="131"/>
      <c r="O253" s="131" t="str">
        <f t="shared" si="46"/>
        <v/>
      </c>
      <c r="P253" s="131"/>
      <c r="Q253" s="131" t="str">
        <f t="shared" si="44"/>
        <v>x</v>
      </c>
      <c r="R253" s="131"/>
      <c r="S253" s="131" t="str" cm="1">
        <f t="array" ref="S253">+IF(O253&lt;&gt;"",SUM(N(O$9:$O253&lt;&gt;"")),"")</f>
        <v/>
      </c>
      <c r="T253" s="131" t="str" cm="1">
        <f t="array" ref="T253">+IF(P253&lt;&gt;"",SUM(N($P$9:P253&lt;&gt;0)),"")</f>
        <v/>
      </c>
      <c r="U253" s="131"/>
      <c r="V253" s="111"/>
      <c r="W253" s="131"/>
      <c r="X253" s="21"/>
      <c r="Y253" s="134"/>
      <c r="Z253" s="134"/>
      <c r="AA253" s="134"/>
      <c r="AB253" s="134"/>
      <c r="AC253" s="134"/>
      <c r="AD253" s="134"/>
      <c r="AE253" s="134"/>
      <c r="AF253" s="135"/>
      <c r="AG253" s="134"/>
      <c r="AH253" s="134"/>
      <c r="AI253" s="87"/>
      <c r="AJ253" s="134"/>
      <c r="AK253" s="134"/>
      <c r="AL253" s="60"/>
      <c r="AM253" s="137"/>
      <c r="AN253" s="60"/>
      <c r="AO253" s="134"/>
      <c r="AP253" s="134"/>
      <c r="AQ253" s="60"/>
      <c r="AR253" s="134"/>
      <c r="AS253" s="134"/>
      <c r="AX253" s="26"/>
      <c r="AY253" s="26"/>
      <c r="BC253" s="26"/>
      <c r="BD253" s="26"/>
      <c r="BE253" s="26"/>
    </row>
    <row r="254" spans="1:57" outlineLevel="1" x14ac:dyDescent="0.25">
      <c r="A254" s="34">
        <f>MAX($A$10:A253)+1</f>
        <v>245</v>
      </c>
      <c r="B254" s="22" t="s">
        <v>1846</v>
      </c>
      <c r="C254" s="22" t="s">
        <v>1787</v>
      </c>
      <c r="D254" s="22" t="s">
        <v>1788</v>
      </c>
      <c r="E254" s="63">
        <v>390.1</v>
      </c>
      <c r="F254" s="23">
        <v>9404.2325370000017</v>
      </c>
      <c r="G254" s="23">
        <f t="shared" si="47"/>
        <v>9404.2325370000017</v>
      </c>
      <c r="H254" s="64">
        <v>45321</v>
      </c>
      <c r="I254" s="24">
        <v>0</v>
      </c>
      <c r="J254" s="23">
        <f t="shared" si="45"/>
        <v>0</v>
      </c>
      <c r="K254" s="23"/>
      <c r="M254"/>
      <c r="N254" s="131"/>
      <c r="O254" s="131" t="str">
        <f t="shared" si="46"/>
        <v/>
      </c>
      <c r="P254" s="131"/>
      <c r="Q254" s="131" t="str">
        <f t="shared" si="44"/>
        <v>x</v>
      </c>
      <c r="R254" s="131"/>
      <c r="S254" s="131" t="str" cm="1">
        <f t="array" ref="S254">+IF(O254&lt;&gt;"",SUM(N(O$9:$O254&lt;&gt;"")),"")</f>
        <v/>
      </c>
      <c r="T254" s="131" t="str" cm="1">
        <f t="array" ref="T254">+IF(P254&lt;&gt;"",SUM(N($P$9:P254&lt;&gt;0)),"")</f>
        <v/>
      </c>
      <c r="U254" s="131"/>
      <c r="V254" s="111"/>
      <c r="W254" s="131"/>
      <c r="X254" s="21"/>
      <c r="Y254" s="134"/>
      <c r="Z254" s="134"/>
      <c r="AA254" s="134"/>
      <c r="AB254" s="134"/>
      <c r="AC254" s="134"/>
      <c r="AD254" s="134"/>
      <c r="AE254" s="134"/>
      <c r="AF254" s="135"/>
      <c r="AG254" s="134"/>
      <c r="AH254" s="134"/>
      <c r="AI254" s="87"/>
      <c r="AJ254" s="134"/>
      <c r="AK254" s="134"/>
      <c r="AL254" s="60"/>
      <c r="AM254" s="137"/>
      <c r="AN254" s="60"/>
      <c r="AO254" s="134"/>
      <c r="AP254" s="134"/>
      <c r="AQ254" s="60"/>
      <c r="AR254" s="134"/>
      <c r="AS254" s="134"/>
      <c r="AX254" s="26"/>
      <c r="AY254" s="26"/>
      <c r="BC254" s="26"/>
      <c r="BD254" s="26"/>
      <c r="BE254" s="26"/>
    </row>
    <row r="255" spans="1:57" outlineLevel="1" x14ac:dyDescent="0.25">
      <c r="A255" s="34">
        <f>MAX($A$10:A254)+1</f>
        <v>246</v>
      </c>
      <c r="B255" s="22" t="s">
        <v>1846</v>
      </c>
      <c r="C255" s="22" t="s">
        <v>1848</v>
      </c>
      <c r="D255" s="22" t="s">
        <v>1847</v>
      </c>
      <c r="E255" s="63">
        <v>394.1</v>
      </c>
      <c r="F255" s="23">
        <v>3136.7400000000002</v>
      </c>
      <c r="G255" s="23">
        <f t="shared" si="47"/>
        <v>3136.7400000000002</v>
      </c>
      <c r="H255" s="64">
        <v>45337</v>
      </c>
      <c r="I255" s="24">
        <v>0</v>
      </c>
      <c r="J255" s="23">
        <f t="shared" si="45"/>
        <v>0</v>
      </c>
      <c r="K255" s="23"/>
      <c r="M255"/>
      <c r="N255" s="131"/>
      <c r="O255" s="131" t="str">
        <f t="shared" si="46"/>
        <v/>
      </c>
      <c r="P255" s="131"/>
      <c r="Q255" s="131" t="str">
        <f t="shared" si="44"/>
        <v>x</v>
      </c>
      <c r="R255" s="131"/>
      <c r="S255" s="131" t="str" cm="1">
        <f t="array" ref="S255">+IF(O255&lt;&gt;"",SUM(N(O$9:$O255&lt;&gt;"")),"")</f>
        <v/>
      </c>
      <c r="T255" s="131" t="str" cm="1">
        <f t="array" ref="T255">+IF(P255&lt;&gt;"",SUM(N($P$9:P255&lt;&gt;0)),"")</f>
        <v/>
      </c>
      <c r="U255" s="131"/>
      <c r="V255" s="111"/>
      <c r="W255" s="131"/>
      <c r="X255" s="21"/>
      <c r="Y255" s="134"/>
      <c r="Z255" s="134"/>
      <c r="AA255" s="134"/>
      <c r="AB255" s="134"/>
      <c r="AC255" s="134"/>
      <c r="AD255" s="134"/>
      <c r="AE255" s="134"/>
      <c r="AF255" s="135"/>
      <c r="AG255" s="134"/>
      <c r="AH255" s="134"/>
      <c r="AI255" s="87"/>
      <c r="AJ255" s="134"/>
      <c r="AK255" s="134"/>
      <c r="AL255" s="60"/>
      <c r="AM255" s="137"/>
      <c r="AN255" s="60"/>
      <c r="AO255" s="134"/>
      <c r="AP255" s="134"/>
      <c r="AQ255" s="60"/>
      <c r="AR255" s="134"/>
      <c r="AS255" s="134"/>
      <c r="AX255" s="26"/>
      <c r="AY255" s="26"/>
      <c r="BC255" s="26"/>
      <c r="BD255" s="26"/>
      <c r="BE255" s="26"/>
    </row>
    <row r="256" spans="1:57" outlineLevel="1" x14ac:dyDescent="0.25">
      <c r="A256" s="34">
        <f>MAX($A$10:A255)+1</f>
        <v>247</v>
      </c>
      <c r="B256" s="22" t="s">
        <v>1846</v>
      </c>
      <c r="C256" s="26" t="s">
        <v>1789</v>
      </c>
      <c r="D256" s="26" t="s">
        <v>1790</v>
      </c>
      <c r="E256" s="63">
        <v>394.1</v>
      </c>
      <c r="F256" s="19">
        <v>3799.31</v>
      </c>
      <c r="G256" s="23">
        <f t="shared" si="47"/>
        <v>3799.31</v>
      </c>
      <c r="H256" s="60">
        <v>45321</v>
      </c>
      <c r="I256" s="20">
        <v>0</v>
      </c>
      <c r="J256" s="23">
        <f t="shared" si="45"/>
        <v>0</v>
      </c>
      <c r="K256" s="64"/>
      <c r="M256"/>
      <c r="N256" s="131"/>
      <c r="O256" s="131" t="str">
        <f t="shared" si="46"/>
        <v/>
      </c>
      <c r="P256" s="131"/>
      <c r="Q256" s="131" t="str">
        <f t="shared" si="44"/>
        <v>x</v>
      </c>
      <c r="R256" s="131"/>
      <c r="S256" s="131" t="str" cm="1">
        <f t="array" ref="S256">+IF(O256&lt;&gt;"",SUM(N(O$9:$O256&lt;&gt;"")),"")</f>
        <v/>
      </c>
      <c r="T256" s="131" t="str" cm="1">
        <f t="array" ref="T256">+IF(P256&lt;&gt;"",SUM(N($P$9:P256&lt;&gt;0)),"")</f>
        <v/>
      </c>
      <c r="U256" s="131"/>
      <c r="V256" s="111"/>
      <c r="W256" s="131"/>
      <c r="X256" s="21"/>
      <c r="Y256" s="134"/>
      <c r="Z256" s="134"/>
      <c r="AA256" s="134"/>
      <c r="AB256" s="134"/>
      <c r="AC256" s="134"/>
      <c r="AD256" s="134"/>
      <c r="AE256" s="134"/>
      <c r="AF256" s="135"/>
      <c r="AG256" s="134"/>
      <c r="AH256" s="134"/>
      <c r="AI256" s="87"/>
      <c r="AJ256" s="134"/>
      <c r="AK256" s="134"/>
      <c r="AL256" s="60"/>
      <c r="AM256" s="137"/>
      <c r="AN256" s="60"/>
      <c r="AO256" s="134"/>
      <c r="AP256" s="134"/>
      <c r="AQ256" s="60"/>
      <c r="AR256" s="134"/>
      <c r="AS256" s="134"/>
      <c r="AX256" s="26"/>
      <c r="AY256" s="26"/>
      <c r="BC256" s="26"/>
      <c r="BD256" s="26"/>
      <c r="BE256" s="26"/>
    </row>
    <row r="257" spans="1:57" outlineLevel="1" x14ac:dyDescent="0.25">
      <c r="A257" s="34">
        <f>MAX($A$10:A256)+1</f>
        <v>248</v>
      </c>
      <c r="B257" s="22" t="s">
        <v>1846</v>
      </c>
      <c r="C257" s="22" t="s">
        <v>1795</v>
      </c>
      <c r="D257" s="22" t="s">
        <v>1796</v>
      </c>
      <c r="E257" s="63">
        <v>394.1</v>
      </c>
      <c r="F257" s="23">
        <v>622666</v>
      </c>
      <c r="G257" s="23">
        <f t="shared" si="47"/>
        <v>622666</v>
      </c>
      <c r="H257" s="64">
        <v>45337</v>
      </c>
      <c r="I257" s="24">
        <v>0</v>
      </c>
      <c r="J257" s="23">
        <f t="shared" si="45"/>
        <v>0</v>
      </c>
      <c r="K257" s="23"/>
      <c r="M257"/>
      <c r="N257" s="131"/>
      <c r="O257" s="131" t="str">
        <f t="shared" si="46"/>
        <v/>
      </c>
      <c r="P257" s="131"/>
      <c r="Q257" s="131" t="str">
        <f t="shared" si="44"/>
        <v>x</v>
      </c>
      <c r="R257" s="131"/>
      <c r="S257" s="131" t="str" cm="1">
        <f t="array" ref="S257">+IF(O257&lt;&gt;"",SUM(N(O$9:$O257&lt;&gt;"")),"")</f>
        <v/>
      </c>
      <c r="T257" s="131" t="str" cm="1">
        <f t="array" ref="T257">+IF(P257&lt;&gt;"",SUM(N($P$9:P257&lt;&gt;0)),"")</f>
        <v/>
      </c>
      <c r="U257" s="131"/>
      <c r="V257" s="111"/>
      <c r="W257" s="131"/>
      <c r="X257" s="21"/>
      <c r="Y257" s="134"/>
      <c r="Z257" s="134"/>
      <c r="AA257" s="134"/>
      <c r="AB257" s="134"/>
      <c r="AC257" s="134"/>
      <c r="AD257" s="134"/>
      <c r="AE257" s="134"/>
      <c r="AF257" s="135"/>
      <c r="AG257" s="134"/>
      <c r="AH257" s="134"/>
      <c r="AI257" s="87"/>
      <c r="AJ257" s="134"/>
      <c r="AK257" s="134"/>
      <c r="AL257" s="60"/>
      <c r="AM257" s="137"/>
      <c r="AN257" s="60"/>
      <c r="AO257" s="134"/>
      <c r="AP257" s="134"/>
      <c r="AQ257" s="60"/>
      <c r="AR257" s="134"/>
      <c r="AS257" s="134"/>
      <c r="AX257" s="26"/>
      <c r="AY257" s="26"/>
      <c r="BC257" s="26"/>
      <c r="BD257" s="26"/>
      <c r="BE257" s="26"/>
    </row>
    <row r="258" spans="1:57" outlineLevel="1" x14ac:dyDescent="0.25">
      <c r="A258" s="34">
        <f>MAX($A$10:A257)+1</f>
        <v>249</v>
      </c>
      <c r="B258" s="22" t="s">
        <v>1846</v>
      </c>
      <c r="C258" s="22" t="s">
        <v>1797</v>
      </c>
      <c r="D258" s="22" t="s">
        <v>1798</v>
      </c>
      <c r="E258" s="63">
        <v>394.1</v>
      </c>
      <c r="F258" s="23">
        <v>1584.38</v>
      </c>
      <c r="G258" s="23">
        <f t="shared" si="47"/>
        <v>1584.38</v>
      </c>
      <c r="H258" s="64">
        <v>45350</v>
      </c>
      <c r="I258" s="24">
        <v>0</v>
      </c>
      <c r="J258" s="23">
        <f t="shared" si="45"/>
        <v>0</v>
      </c>
      <c r="K258" s="23"/>
      <c r="M258"/>
      <c r="N258" s="131"/>
      <c r="O258" s="131" t="str">
        <f t="shared" si="46"/>
        <v/>
      </c>
      <c r="P258" s="131"/>
      <c r="Q258" s="131" t="str">
        <f t="shared" si="44"/>
        <v>x</v>
      </c>
      <c r="R258" s="131"/>
      <c r="S258" s="131" t="str" cm="1">
        <f t="array" ref="S258">+IF(O258&lt;&gt;"",SUM(N(O$9:$O258&lt;&gt;"")),"")</f>
        <v/>
      </c>
      <c r="T258" s="131" t="str" cm="1">
        <f t="array" ref="T258">+IF(P258&lt;&gt;"",SUM(N($P$9:P258&lt;&gt;0)),"")</f>
        <v/>
      </c>
      <c r="U258" s="131"/>
      <c r="V258" s="111"/>
      <c r="W258" s="131"/>
      <c r="X258" s="21"/>
      <c r="Y258" s="134"/>
      <c r="Z258" s="134"/>
      <c r="AA258" s="134"/>
      <c r="AB258" s="134"/>
      <c r="AC258" s="134"/>
      <c r="AD258" s="134"/>
      <c r="AE258" s="134"/>
      <c r="AF258" s="135"/>
      <c r="AG258" s="134"/>
      <c r="AH258" s="134"/>
      <c r="AI258" s="87"/>
      <c r="AJ258" s="134"/>
      <c r="AK258" s="134"/>
      <c r="AL258" s="60"/>
      <c r="AM258" s="137"/>
      <c r="AN258" s="60"/>
      <c r="AO258" s="134"/>
      <c r="AP258" s="134"/>
      <c r="AQ258" s="60"/>
      <c r="AR258" s="134"/>
      <c r="AS258" s="134"/>
      <c r="AX258" s="26"/>
      <c r="AY258" s="26"/>
      <c r="BC258" s="26"/>
      <c r="BD258" s="26"/>
      <c r="BE258" s="26"/>
    </row>
    <row r="259" spans="1:57" outlineLevel="1" x14ac:dyDescent="0.25">
      <c r="A259" s="34">
        <f>MAX($A$10:A258)+1</f>
        <v>250</v>
      </c>
      <c r="B259" s="22" t="s">
        <v>1846</v>
      </c>
      <c r="C259" s="22" t="s">
        <v>1845</v>
      </c>
      <c r="D259" s="22" t="s">
        <v>1844</v>
      </c>
      <c r="E259" s="63">
        <v>397.4</v>
      </c>
      <c r="F259" s="23">
        <v>398580.42</v>
      </c>
      <c r="G259" s="23">
        <f t="shared" si="47"/>
        <v>398580.42</v>
      </c>
      <c r="H259" s="62">
        <v>45322</v>
      </c>
      <c r="I259" s="24">
        <v>0</v>
      </c>
      <c r="J259" s="61">
        <f t="shared" si="45"/>
        <v>0</v>
      </c>
      <c r="K259" s="61"/>
      <c r="M259"/>
      <c r="N259" s="131"/>
      <c r="O259" s="131" t="str">
        <f t="shared" si="46"/>
        <v/>
      </c>
      <c r="P259" s="131"/>
      <c r="Q259" s="131" t="str">
        <f t="shared" si="44"/>
        <v>x</v>
      </c>
      <c r="R259" s="131"/>
      <c r="S259" s="131"/>
      <c r="T259" s="131"/>
      <c r="U259" s="131"/>
      <c r="V259" s="111"/>
      <c r="W259" s="131"/>
      <c r="X259" s="21"/>
      <c r="Y259" s="134"/>
      <c r="Z259" s="134" t="str">
        <f>IFERROR(VLOOKUP(AW259, $BG$11:$BI$37, 3, FALSE), "")</f>
        <v/>
      </c>
      <c r="AA259" s="134"/>
      <c r="AB259" s="134"/>
      <c r="AC259" s="134"/>
      <c r="AD259" s="134"/>
      <c r="AE259" s="134"/>
      <c r="AF259" s="135"/>
      <c r="AG259" s="134"/>
      <c r="AH259" s="134"/>
      <c r="AI259" s="60"/>
      <c r="AJ259" s="134"/>
      <c r="AK259" s="134"/>
      <c r="AL259" s="60"/>
      <c r="AM259" s="137"/>
      <c r="AN259" s="60"/>
      <c r="AO259" s="134"/>
      <c r="AP259" s="134"/>
      <c r="AQ259" s="60"/>
      <c r="AR259" s="134"/>
      <c r="AS259" s="134"/>
      <c r="AX259" s="26"/>
      <c r="AY259" s="26"/>
      <c r="BC259" s="26"/>
      <c r="BD259" s="26"/>
      <c r="BE259" s="26"/>
    </row>
    <row r="260" spans="1:57" outlineLevel="1" x14ac:dyDescent="0.25">
      <c r="A260" s="34">
        <f>MAX($A$10:A259)+1</f>
        <v>251</v>
      </c>
      <c r="B260" s="59"/>
      <c r="C260" s="59"/>
      <c r="D260" s="58" t="s">
        <v>1843</v>
      </c>
      <c r="E260" s="57"/>
      <c r="F260" s="30">
        <f>SUM(F185:F259)</f>
        <v>8902101.571975816</v>
      </c>
      <c r="G260" s="30">
        <f>SUM(G185:G259)</f>
        <v>8902101.571975816</v>
      </c>
      <c r="H260" s="30"/>
      <c r="I260" s="31">
        <f>SUM(I185:I259)</f>
        <v>5709157.3109920006</v>
      </c>
      <c r="J260" s="30">
        <f>SUM(J185:J259)</f>
        <v>5709157.3109920006</v>
      </c>
      <c r="K260" s="30"/>
      <c r="L260" s="30">
        <f>SUM(L185:L259)</f>
        <v>280000</v>
      </c>
      <c r="M260"/>
      <c r="N260"/>
      <c r="O260"/>
      <c r="P260"/>
      <c r="Q260"/>
      <c r="R260"/>
      <c r="S260"/>
      <c r="T260"/>
      <c r="U260"/>
      <c r="V260"/>
      <c r="W260"/>
      <c r="X260" s="26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J260" s="7"/>
      <c r="AK260" s="7"/>
      <c r="AM260" s="138"/>
      <c r="AO260" s="7"/>
      <c r="AP260" s="7"/>
      <c r="AR260" s="7"/>
      <c r="AS260" s="7"/>
    </row>
    <row r="261" spans="1:57" outlineLevel="1" x14ac:dyDescent="0.25">
      <c r="A261" s="34">
        <f>MAX($A$10:A260)+1</f>
        <v>252</v>
      </c>
      <c r="B261" s="50"/>
      <c r="C261" s="50"/>
      <c r="D261" s="50"/>
      <c r="E261" s="25"/>
      <c r="F261" s="23"/>
      <c r="G261" s="23"/>
      <c r="H261" s="23"/>
      <c r="I261" s="51"/>
      <c r="J261" s="23"/>
      <c r="K261" s="23"/>
      <c r="L261" s="23"/>
      <c r="M261"/>
      <c r="N261"/>
      <c r="O261"/>
      <c r="P261"/>
      <c r="Q261"/>
      <c r="R261"/>
      <c r="S261"/>
      <c r="T261"/>
      <c r="U261"/>
      <c r="V261"/>
      <c r="W261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J261" s="7"/>
      <c r="AK261" s="7"/>
      <c r="AM261" s="138"/>
      <c r="AO261" s="7"/>
      <c r="AP261" s="7"/>
      <c r="AR261" s="7"/>
      <c r="AS261" s="7"/>
      <c r="AX261" s="26"/>
      <c r="AY261" s="26"/>
      <c r="BC261" s="26"/>
      <c r="BD261" s="26"/>
      <c r="BE261" s="26"/>
    </row>
    <row r="262" spans="1:57" ht="15.75" outlineLevel="1" thickBot="1" x14ac:dyDescent="0.3">
      <c r="A262" s="34">
        <f>MAX($A$10:A261)+1</f>
        <v>253</v>
      </c>
      <c r="B262" s="50"/>
      <c r="C262" s="50"/>
      <c r="D262" s="56" t="s">
        <v>1842</v>
      </c>
      <c r="E262" s="55"/>
      <c r="F262" s="53">
        <f>F31+F34+F183+F260</f>
        <v>140193437.58551073</v>
      </c>
      <c r="G262" s="53">
        <f>G31+G34+G183+G260</f>
        <v>140193437.58551073</v>
      </c>
      <c r="H262" s="53"/>
      <c r="I262" s="54">
        <f>I31+I34+I183+I260</f>
        <v>107258633.47050501</v>
      </c>
      <c r="J262" s="53">
        <f>J31+J34+J183+J260</f>
        <v>107258633.47050501</v>
      </c>
      <c r="K262" s="53"/>
      <c r="L262" s="53">
        <f>L31+L34+L183+L260</f>
        <v>747500</v>
      </c>
      <c r="M262"/>
      <c r="N262"/>
      <c r="O262"/>
      <c r="P262"/>
      <c r="Q262"/>
      <c r="R262"/>
      <c r="S262"/>
      <c r="T262"/>
      <c r="U262"/>
      <c r="V262"/>
      <c r="W262"/>
      <c r="X262" s="52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J262" s="7"/>
      <c r="AK262" s="7"/>
      <c r="AM262" s="138"/>
      <c r="AO262" s="7"/>
      <c r="AP262" s="7"/>
      <c r="AR262" s="7"/>
      <c r="AS262" s="7"/>
    </row>
    <row r="263" spans="1:57" ht="15.75" outlineLevel="1" thickTop="1" x14ac:dyDescent="0.25">
      <c r="A263" s="34">
        <f>MAX($A$10:A262)+1</f>
        <v>254</v>
      </c>
      <c r="B263" s="50"/>
      <c r="C263" s="50"/>
      <c r="D263" s="50"/>
      <c r="E263" s="25"/>
      <c r="F263" s="23"/>
      <c r="G263" s="23"/>
      <c r="H263" s="23"/>
      <c r="I263" s="51"/>
      <c r="J263" s="50"/>
      <c r="K263" s="50"/>
      <c r="L263" s="50"/>
      <c r="M263" s="50"/>
      <c r="N263" s="50"/>
      <c r="O263" s="50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J263" s="87"/>
      <c r="AK263" s="87"/>
      <c r="AM263" s="139"/>
      <c r="AO263" s="87"/>
      <c r="AP263" s="87"/>
      <c r="AR263" s="87"/>
      <c r="AS263" s="87"/>
    </row>
    <row r="264" spans="1:57" outlineLevel="1" x14ac:dyDescent="0.25">
      <c r="A264" s="34">
        <f>MAX($A$10:A263)+1</f>
        <v>255</v>
      </c>
      <c r="F264" s="23"/>
      <c r="G264" s="23"/>
      <c r="H264" s="23"/>
      <c r="I264" s="24"/>
      <c r="J264" s="44"/>
      <c r="K264" s="44"/>
      <c r="L264" s="44"/>
      <c r="M264" s="44"/>
      <c r="N264" s="44"/>
      <c r="O264" s="44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J264" s="87"/>
      <c r="AK264" s="87"/>
      <c r="AM264" s="139"/>
      <c r="AO264" s="87"/>
      <c r="AP264" s="87"/>
      <c r="AR264" s="87"/>
      <c r="AS264" s="87"/>
    </row>
    <row r="265" spans="1:57" ht="30" outlineLevel="1" x14ac:dyDescent="0.25">
      <c r="A265" s="34">
        <f>MAX($A$10:A264)+1</f>
        <v>256</v>
      </c>
      <c r="B265" s="22" t="s">
        <v>1841</v>
      </c>
      <c r="E265" s="48" t="s">
        <v>1840</v>
      </c>
      <c r="F265" s="48" t="s">
        <v>1839</v>
      </c>
      <c r="G265" s="48" t="s">
        <v>1836</v>
      </c>
      <c r="H265" s="49" t="s">
        <v>1838</v>
      </c>
      <c r="I265" s="19"/>
      <c r="K265" s="48" t="s">
        <v>1837</v>
      </c>
      <c r="L265" s="48" t="s">
        <v>1836</v>
      </c>
      <c r="M265" s="47" t="s">
        <v>1835</v>
      </c>
      <c r="N265" s="110"/>
      <c r="O265" s="110"/>
      <c r="Q265" s="19">
        <v>2024</v>
      </c>
      <c r="T265" s="19">
        <v>2025</v>
      </c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J265" s="87"/>
      <c r="AK265" s="87"/>
      <c r="AM265" s="139"/>
      <c r="AO265" s="87"/>
      <c r="AP265" s="87"/>
      <c r="AR265" s="87"/>
      <c r="AS265" s="87"/>
    </row>
    <row r="266" spans="1:57" outlineLevel="1" x14ac:dyDescent="0.25">
      <c r="A266" s="34">
        <f>MAX($A$10:A265)+1</f>
        <v>257</v>
      </c>
      <c r="B266" s="44"/>
      <c r="C266" s="22"/>
      <c r="D266" s="23"/>
      <c r="E266" s="45">
        <v>303</v>
      </c>
      <c r="F266" s="23">
        <f t="shared" ref="F266:F298" si="48">+SUMIF($E$10:$E$259,E266,$G$10:$G$259)</f>
        <v>9006672.1762900017</v>
      </c>
      <c r="G266" s="42" t="s">
        <v>1832</v>
      </c>
      <c r="H266" s="38">
        <v>745423.23</v>
      </c>
      <c r="I266" s="19"/>
      <c r="K266" s="23">
        <f t="shared" ref="K266:K298" si="49">+SUMIF($E$10:$E$259,E266,$J$10:$J$259)</f>
        <v>10841022.621869002</v>
      </c>
      <c r="L266" s="43" t="s">
        <v>1832</v>
      </c>
      <c r="M266" s="36">
        <v>804720.52</v>
      </c>
      <c r="N266" s="36"/>
      <c r="O266" s="36"/>
      <c r="P266" s="19" t="s">
        <v>2194</v>
      </c>
      <c r="Q266" s="90" cm="1">
        <f t="array" ref="Q266">+SUM($G$10:$G$260*N($N$10:$N$260="x"))</f>
        <v>8263158.2299999986</v>
      </c>
      <c r="R266" s="90"/>
      <c r="S266" s="90"/>
      <c r="T266" s="90" cm="1">
        <f t="array" ref="T266">+SUM($J$10:$J$260*N($N$10:$N$260="x"))</f>
        <v>18341128.270000003</v>
      </c>
      <c r="U266" s="90"/>
      <c r="V266" s="90"/>
      <c r="W266" s="90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J266" s="87"/>
      <c r="AK266" s="87"/>
      <c r="AM266" s="139"/>
      <c r="AO266" s="87"/>
      <c r="AP266" s="87"/>
      <c r="AR266" s="87"/>
      <c r="AS266" s="87"/>
      <c r="AT266" s="27"/>
    </row>
    <row r="267" spans="1:57" outlineLevel="1" x14ac:dyDescent="0.25">
      <c r="A267" s="34">
        <f>MAX($A$10:A266)+1</f>
        <v>258</v>
      </c>
      <c r="B267" s="44"/>
      <c r="C267" s="22"/>
      <c r="D267" s="23"/>
      <c r="E267" s="45">
        <v>333</v>
      </c>
      <c r="F267" s="23">
        <f t="shared" si="48"/>
        <v>0</v>
      </c>
      <c r="G267" s="42">
        <v>0.05</v>
      </c>
      <c r="H267" s="38">
        <f t="shared" ref="H267:H298" si="50">+F267*G267</f>
        <v>0</v>
      </c>
      <c r="I267" s="19"/>
      <c r="K267" s="23">
        <f t="shared" si="49"/>
        <v>17454194.260000002</v>
      </c>
      <c r="L267" s="41">
        <f>G267</f>
        <v>0.05</v>
      </c>
      <c r="M267" s="36">
        <f t="shared" ref="M267:M298" si="51">+K267*L267</f>
        <v>872709.71300000011</v>
      </c>
      <c r="N267" s="36"/>
      <c r="O267" s="36"/>
      <c r="P267" s="19" t="s">
        <v>2197</v>
      </c>
      <c r="Q267" s="90" cm="1">
        <f t="array" ref="Q267">+SUM($G$10:$G$260*N($P$10:$P$260="x"))</f>
        <v>43019214.749970011</v>
      </c>
      <c r="R267" s="90"/>
      <c r="S267" s="90"/>
      <c r="T267" s="90" cm="1">
        <f t="array" ref="T267">+SUM($J$10:$J$260*N($P$10:$P$260="x"))</f>
        <v>42597482.330886006</v>
      </c>
      <c r="U267" s="90"/>
      <c r="V267" s="90"/>
      <c r="W267" s="90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J267" s="87"/>
      <c r="AK267" s="87"/>
      <c r="AM267" s="139"/>
      <c r="AO267" s="87"/>
      <c r="AP267" s="87"/>
      <c r="AR267" s="87"/>
      <c r="AS267" s="87"/>
      <c r="AT267" s="27"/>
    </row>
    <row r="268" spans="1:57" outlineLevel="1" x14ac:dyDescent="0.25">
      <c r="A268" s="34">
        <f>MAX($A$10:A267)+1</f>
        <v>259</v>
      </c>
      <c r="B268" s="46"/>
      <c r="C268" s="46"/>
      <c r="E268" s="44">
        <v>367.1</v>
      </c>
      <c r="F268" s="23">
        <f t="shared" si="48"/>
        <v>3166077.7882189997</v>
      </c>
      <c r="G268" s="42">
        <v>1.4999999999999999E-2</v>
      </c>
      <c r="H268" s="38">
        <f t="shared" si="50"/>
        <v>47491.166823284992</v>
      </c>
      <c r="I268" s="19"/>
      <c r="K268" s="23">
        <f t="shared" si="49"/>
        <v>0</v>
      </c>
      <c r="L268" s="41">
        <f t="shared" ref="L268:L298" si="52">+G268</f>
        <v>1.4999999999999999E-2</v>
      </c>
      <c r="M268" s="36">
        <f t="shared" si="51"/>
        <v>0</v>
      </c>
      <c r="N268" s="36"/>
      <c r="O268" s="36"/>
      <c r="P268" s="19" t="s">
        <v>2196</v>
      </c>
      <c r="Q268" s="90" cm="1">
        <f t="array" ref="Q268">+SUM($G$10:$G$260*N($O$10:$O$260="x"))</f>
        <v>72985639.794989005</v>
      </c>
      <c r="R268" s="90"/>
      <c r="S268" s="90"/>
      <c r="T268" s="90" cm="1">
        <f t="array" ref="T268">+SUM($J$10:$J$260*N($O$10:$O$260="x"))</f>
        <v>41831720.830625996</v>
      </c>
      <c r="U268" s="90"/>
      <c r="V268" s="90"/>
      <c r="W268" s="90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35"/>
      <c r="AJ268" s="87"/>
      <c r="AK268" s="87"/>
      <c r="AL268" s="35"/>
      <c r="AM268" s="139"/>
      <c r="AN268" s="35"/>
      <c r="AO268" s="87"/>
      <c r="AP268" s="87"/>
      <c r="AQ268" s="35"/>
      <c r="AR268" s="87"/>
      <c r="AS268" s="87"/>
      <c r="AT268" s="27"/>
    </row>
    <row r="269" spans="1:57" outlineLevel="1" x14ac:dyDescent="0.25">
      <c r="A269" s="34">
        <f>MAX($A$10:A268)+1</f>
        <v>260</v>
      </c>
      <c r="B269" s="46"/>
      <c r="C269" s="46"/>
      <c r="E269" s="44">
        <v>374.1</v>
      </c>
      <c r="F269" s="23">
        <f t="shared" si="48"/>
        <v>119146.94</v>
      </c>
      <c r="G269" s="42">
        <v>0</v>
      </c>
      <c r="H269" s="38">
        <f t="shared" si="50"/>
        <v>0</v>
      </c>
      <c r="I269" s="19"/>
      <c r="K269" s="23">
        <f t="shared" si="49"/>
        <v>0</v>
      </c>
      <c r="L269" s="41">
        <f t="shared" si="52"/>
        <v>0</v>
      </c>
      <c r="M269" s="36">
        <f t="shared" si="51"/>
        <v>0</v>
      </c>
      <c r="N269" s="36"/>
      <c r="O269" s="36"/>
      <c r="P269" s="19" t="s">
        <v>2195</v>
      </c>
      <c r="Q269" s="90" cm="1">
        <f t="array" ref="Q269">+SUM($G$10:$G$260*N($Q$10:$Q$260="x"))</f>
        <v>15925424.810551805</v>
      </c>
      <c r="R269" s="90"/>
      <c r="S269" s="90"/>
      <c r="T269" s="90" cm="1">
        <f t="array" ref="T269">+SUM($J$10:$J$260*N($Q$10:$Q$260="x"))</f>
        <v>4488302.0389929991</v>
      </c>
      <c r="U269" s="90"/>
      <c r="V269" s="90"/>
      <c r="W269" s="90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35"/>
      <c r="AJ269" s="87"/>
      <c r="AK269" s="87"/>
      <c r="AL269" s="35"/>
      <c r="AM269" s="139"/>
      <c r="AN269" s="35"/>
      <c r="AO269" s="87"/>
      <c r="AP269" s="87"/>
      <c r="AQ269" s="35"/>
      <c r="AR269" s="87"/>
      <c r="AS269" s="87"/>
      <c r="AT269" s="27"/>
    </row>
    <row r="270" spans="1:57" outlineLevel="1" x14ac:dyDescent="0.25">
      <c r="A270" s="34">
        <f>MAX($A$10:A269)+1</f>
        <v>261</v>
      </c>
      <c r="B270" s="46"/>
      <c r="C270" s="46"/>
      <c r="D270" s="46"/>
      <c r="E270" s="44">
        <v>374.2</v>
      </c>
      <c r="F270" s="23">
        <f t="shared" si="48"/>
        <v>0</v>
      </c>
      <c r="G270" s="42">
        <v>1.6400000000000001E-2</v>
      </c>
      <c r="H270" s="38">
        <f t="shared" si="50"/>
        <v>0</v>
      </c>
      <c r="I270" s="19"/>
      <c r="K270" s="23">
        <f t="shared" si="49"/>
        <v>0</v>
      </c>
      <c r="L270" s="41">
        <f t="shared" si="52"/>
        <v>1.6400000000000001E-2</v>
      </c>
      <c r="M270" s="36">
        <f t="shared" si="51"/>
        <v>0</v>
      </c>
      <c r="N270" s="36"/>
      <c r="O270" s="36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35"/>
      <c r="AJ270" s="87"/>
      <c r="AK270" s="87"/>
      <c r="AL270" s="35"/>
      <c r="AM270" s="139"/>
      <c r="AN270" s="35"/>
      <c r="AO270" s="87"/>
      <c r="AP270" s="87"/>
      <c r="AQ270" s="35"/>
      <c r="AR270" s="87"/>
      <c r="AS270" s="87"/>
      <c r="AT270" s="27"/>
    </row>
    <row r="271" spans="1:57" outlineLevel="1" x14ac:dyDescent="0.25">
      <c r="A271" s="34">
        <f>MAX($A$10:A270)+1</f>
        <v>262</v>
      </c>
      <c r="B271" s="46"/>
      <c r="C271" s="46"/>
      <c r="D271" s="46"/>
      <c r="E271" s="44">
        <v>375.1</v>
      </c>
      <c r="F271" s="23">
        <f t="shared" si="48"/>
        <v>0</v>
      </c>
      <c r="G271" s="42">
        <v>8.3999999999999995E-3</v>
      </c>
      <c r="H271" s="38">
        <f t="shared" si="50"/>
        <v>0</v>
      </c>
      <c r="I271" s="19"/>
      <c r="K271" s="23">
        <f t="shared" si="49"/>
        <v>0</v>
      </c>
      <c r="L271" s="41">
        <f t="shared" si="52"/>
        <v>8.3999999999999995E-3</v>
      </c>
      <c r="M271" s="36">
        <f t="shared" si="51"/>
        <v>0</v>
      </c>
      <c r="N271" s="36"/>
      <c r="O271" s="36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35"/>
      <c r="AJ271" s="87"/>
      <c r="AK271" s="87"/>
      <c r="AL271" s="35"/>
      <c r="AM271" s="139"/>
      <c r="AN271" s="35"/>
      <c r="AO271" s="87"/>
      <c r="AP271" s="87"/>
      <c r="AQ271" s="35"/>
      <c r="AR271" s="87"/>
      <c r="AS271" s="87"/>
      <c r="AT271" s="27"/>
    </row>
    <row r="272" spans="1:57" outlineLevel="1" x14ac:dyDescent="0.25">
      <c r="A272" s="34">
        <f>MAX($A$10:A271)+1</f>
        <v>263</v>
      </c>
      <c r="B272" s="46"/>
      <c r="C272" s="46"/>
      <c r="D272" s="22"/>
      <c r="E272" s="44">
        <v>376.1</v>
      </c>
      <c r="F272" s="23">
        <f t="shared" si="48"/>
        <v>4194557.184196</v>
      </c>
      <c r="G272" s="42">
        <v>3.56E-2</v>
      </c>
      <c r="H272" s="38">
        <f t="shared" si="50"/>
        <v>149326.23575737761</v>
      </c>
      <c r="I272" s="19"/>
      <c r="K272" s="23">
        <f t="shared" si="49"/>
        <v>1149642.93</v>
      </c>
      <c r="L272" s="41">
        <f t="shared" si="52"/>
        <v>3.56E-2</v>
      </c>
      <c r="M272" s="36">
        <f t="shared" si="51"/>
        <v>40927.288307999996</v>
      </c>
      <c r="N272" s="36"/>
      <c r="O272" s="36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35"/>
      <c r="AJ272" s="87"/>
      <c r="AK272" s="87"/>
      <c r="AL272" s="35"/>
      <c r="AM272" s="139"/>
      <c r="AN272" s="35"/>
      <c r="AO272" s="87"/>
      <c r="AP272" s="87"/>
      <c r="AQ272" s="35"/>
      <c r="AR272" s="87"/>
      <c r="AS272" s="87"/>
      <c r="AT272" s="27"/>
    </row>
    <row r="273" spans="1:49" outlineLevel="1" x14ac:dyDescent="0.25">
      <c r="A273" s="34">
        <f>MAX($A$10:A272)+1</f>
        <v>264</v>
      </c>
      <c r="B273" s="46"/>
      <c r="C273" s="46"/>
      <c r="D273" s="22"/>
      <c r="E273" s="44">
        <v>376.2</v>
      </c>
      <c r="F273" s="23">
        <f t="shared" si="48"/>
        <v>66564556.859277003</v>
      </c>
      <c r="G273" s="42">
        <v>1.52E-2</v>
      </c>
      <c r="H273" s="38">
        <f t="shared" si="50"/>
        <v>1011781.2642610105</v>
      </c>
      <c r="I273" s="19"/>
      <c r="K273" s="23">
        <f t="shared" si="49"/>
        <v>30360434.600635994</v>
      </c>
      <c r="L273" s="41">
        <f t="shared" si="52"/>
        <v>1.52E-2</v>
      </c>
      <c r="M273" s="36">
        <f t="shared" si="51"/>
        <v>461478.60592966713</v>
      </c>
      <c r="N273" s="36"/>
      <c r="O273" s="36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35"/>
      <c r="AJ273" s="87"/>
      <c r="AK273" s="87"/>
      <c r="AL273" s="35"/>
      <c r="AM273" s="139"/>
      <c r="AN273" s="35"/>
      <c r="AO273" s="87"/>
      <c r="AP273" s="87"/>
      <c r="AQ273" s="35"/>
      <c r="AR273" s="87"/>
      <c r="AS273" s="87"/>
      <c r="AT273" s="27"/>
    </row>
    <row r="274" spans="1:49" outlineLevel="1" x14ac:dyDescent="0.25">
      <c r="A274" s="34">
        <f>MAX($A$10:A273)+1</f>
        <v>265</v>
      </c>
      <c r="B274" s="46"/>
      <c r="C274" s="46"/>
      <c r="D274" s="22"/>
      <c r="E274" s="44">
        <v>376.3</v>
      </c>
      <c r="F274" s="23">
        <f t="shared" si="48"/>
        <v>18072234.839205001</v>
      </c>
      <c r="G274" s="42">
        <v>2.81E-2</v>
      </c>
      <c r="H274" s="38">
        <f t="shared" si="50"/>
        <v>507829.79898166051</v>
      </c>
      <c r="I274" s="19"/>
      <c r="K274" s="23">
        <f t="shared" si="49"/>
        <v>15876129.168017998</v>
      </c>
      <c r="L274" s="41">
        <f t="shared" si="52"/>
        <v>2.81E-2</v>
      </c>
      <c r="M274" s="36">
        <f t="shared" si="51"/>
        <v>446119.22962130577</v>
      </c>
      <c r="N274" s="36"/>
      <c r="O274" s="36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35"/>
      <c r="AJ274" s="87"/>
      <c r="AK274" s="87"/>
      <c r="AL274" s="35"/>
      <c r="AM274" s="139"/>
      <c r="AN274" s="35"/>
      <c r="AO274" s="87"/>
      <c r="AP274" s="87"/>
      <c r="AQ274" s="35"/>
      <c r="AR274" s="87"/>
      <c r="AS274" s="87"/>
      <c r="AT274" s="27"/>
    </row>
    <row r="275" spans="1:49" outlineLevel="1" x14ac:dyDescent="0.25">
      <c r="A275" s="34">
        <f>MAX($A$10:A274)+1</f>
        <v>266</v>
      </c>
      <c r="B275" s="46"/>
      <c r="C275" s="46"/>
      <c r="D275" s="22"/>
      <c r="E275" s="45">
        <v>377</v>
      </c>
      <c r="F275" s="23">
        <f t="shared" si="48"/>
        <v>251442.65999999997</v>
      </c>
      <c r="G275" s="42">
        <v>1.72E-2</v>
      </c>
      <c r="H275" s="38">
        <f t="shared" si="50"/>
        <v>4324.8137519999991</v>
      </c>
      <c r="I275" s="19"/>
      <c r="K275" s="23">
        <f t="shared" si="49"/>
        <v>0</v>
      </c>
      <c r="L275" s="41">
        <f t="shared" si="52"/>
        <v>1.72E-2</v>
      </c>
      <c r="M275" s="36">
        <f t="shared" si="51"/>
        <v>0</v>
      </c>
      <c r="N275" s="36"/>
      <c r="O275" s="36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35"/>
      <c r="AJ275" s="87"/>
      <c r="AK275" s="87"/>
      <c r="AL275" s="35"/>
      <c r="AM275" s="139"/>
      <c r="AN275" s="35"/>
      <c r="AO275" s="87"/>
      <c r="AP275" s="87"/>
      <c r="AQ275" s="35"/>
      <c r="AR275" s="87"/>
      <c r="AS275" s="87"/>
      <c r="AT275" s="27"/>
    </row>
    <row r="276" spans="1:49" outlineLevel="1" x14ac:dyDescent="0.25">
      <c r="A276" s="34">
        <f>MAX($A$10:A275)+1</f>
        <v>267</v>
      </c>
      <c r="B276" s="46"/>
      <c r="C276" s="46"/>
      <c r="D276" s="22"/>
      <c r="E276" s="45">
        <v>378</v>
      </c>
      <c r="F276" s="23">
        <f t="shared" si="48"/>
        <v>10154108.179133</v>
      </c>
      <c r="G276" s="42">
        <v>1.9699999999999999E-2</v>
      </c>
      <c r="H276" s="38">
        <f t="shared" si="50"/>
        <v>200035.93112892009</v>
      </c>
      <c r="I276" s="19"/>
      <c r="K276" s="23">
        <f t="shared" si="49"/>
        <v>2887638.3552899999</v>
      </c>
      <c r="L276" s="41">
        <f t="shared" si="52"/>
        <v>1.9699999999999999E-2</v>
      </c>
      <c r="M276" s="36">
        <f t="shared" si="51"/>
        <v>56886.475599212994</v>
      </c>
      <c r="N276" s="36"/>
      <c r="O276" s="36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35"/>
      <c r="AJ276" s="87"/>
      <c r="AK276" s="87"/>
      <c r="AL276" s="35"/>
      <c r="AM276" s="139"/>
      <c r="AN276" s="35"/>
      <c r="AO276" s="87"/>
      <c r="AP276" s="87"/>
      <c r="AQ276" s="35"/>
      <c r="AR276" s="87"/>
      <c r="AS276" s="87"/>
      <c r="AT276" s="27"/>
    </row>
    <row r="277" spans="1:49" outlineLevel="1" x14ac:dyDescent="0.25">
      <c r="A277" s="34">
        <f>MAX($A$10:A276)+1</f>
        <v>268</v>
      </c>
      <c r="B277" s="46"/>
      <c r="C277" s="46"/>
      <c r="D277" s="22"/>
      <c r="E277" s="45">
        <v>379</v>
      </c>
      <c r="F277" s="23">
        <f t="shared" si="48"/>
        <v>62519.42635400001</v>
      </c>
      <c r="G277" s="42">
        <v>1.9699999999999999E-2</v>
      </c>
      <c r="H277" s="38">
        <f t="shared" si="50"/>
        <v>1231.6326991738001</v>
      </c>
      <c r="I277" s="19"/>
      <c r="K277" s="23">
        <f t="shared" si="49"/>
        <v>2531049.7000000002</v>
      </c>
      <c r="L277" s="41">
        <f t="shared" si="52"/>
        <v>1.9699999999999999E-2</v>
      </c>
      <c r="M277" s="36">
        <f t="shared" si="51"/>
        <v>49861.679089999998</v>
      </c>
      <c r="N277" s="36"/>
      <c r="O277" s="36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35"/>
      <c r="AJ277" s="87"/>
      <c r="AK277" s="87"/>
      <c r="AL277" s="35"/>
      <c r="AM277" s="139"/>
      <c r="AN277" s="35"/>
      <c r="AO277" s="87"/>
      <c r="AP277" s="87"/>
      <c r="AQ277" s="35"/>
      <c r="AR277" s="87"/>
      <c r="AS277" s="87"/>
      <c r="AT277" s="27"/>
    </row>
    <row r="278" spans="1:49" outlineLevel="1" x14ac:dyDescent="0.25">
      <c r="A278" s="34">
        <f>MAX($A$10:A277)+1</f>
        <v>269</v>
      </c>
      <c r="B278" s="46"/>
      <c r="C278" s="46"/>
      <c r="D278" s="22"/>
      <c r="E278" s="44">
        <v>380.1</v>
      </c>
      <c r="F278" s="23">
        <f t="shared" si="48"/>
        <v>0</v>
      </c>
      <c r="G278" s="42">
        <v>3.4700000000000002E-2</v>
      </c>
      <c r="H278" s="38">
        <f t="shared" si="50"/>
        <v>0</v>
      </c>
      <c r="I278" s="19"/>
      <c r="K278" s="23">
        <f t="shared" si="49"/>
        <v>0</v>
      </c>
      <c r="L278" s="41">
        <f t="shared" si="52"/>
        <v>3.4700000000000002E-2</v>
      </c>
      <c r="M278" s="36">
        <f t="shared" si="51"/>
        <v>0</v>
      </c>
      <c r="N278" s="36"/>
      <c r="O278" s="36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35"/>
      <c r="AJ278" s="87"/>
      <c r="AK278" s="87"/>
      <c r="AL278" s="35"/>
      <c r="AM278" s="139"/>
      <c r="AN278" s="35"/>
      <c r="AO278" s="87"/>
      <c r="AP278" s="87"/>
      <c r="AQ278" s="35"/>
      <c r="AR278" s="87"/>
      <c r="AS278" s="87"/>
      <c r="AT278" s="27"/>
    </row>
    <row r="279" spans="1:49" outlineLevel="1" x14ac:dyDescent="0.25">
      <c r="A279" s="34">
        <f>MAX($A$10:A278)+1</f>
        <v>270</v>
      </c>
      <c r="B279" s="22"/>
      <c r="C279" s="22"/>
      <c r="D279" s="22"/>
      <c r="E279" s="21">
        <v>380.3</v>
      </c>
      <c r="F279" s="23">
        <f t="shared" si="48"/>
        <v>12693105.081136003</v>
      </c>
      <c r="G279" s="42">
        <v>3.3599999999999998E-2</v>
      </c>
      <c r="H279" s="38">
        <f t="shared" si="50"/>
        <v>426488.33072616969</v>
      </c>
      <c r="I279" s="19"/>
      <c r="K279" s="23">
        <f t="shared" si="49"/>
        <v>13655559.353408001</v>
      </c>
      <c r="L279" s="41">
        <f t="shared" si="52"/>
        <v>3.3599999999999998E-2</v>
      </c>
      <c r="M279" s="36">
        <f t="shared" si="51"/>
        <v>458826.79427450884</v>
      </c>
      <c r="N279" s="36"/>
      <c r="O279" s="36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35"/>
      <c r="AJ279" s="87"/>
      <c r="AK279" s="87"/>
      <c r="AL279" s="35"/>
      <c r="AM279" s="139"/>
      <c r="AN279" s="35"/>
      <c r="AO279" s="87"/>
      <c r="AP279" s="87"/>
      <c r="AQ279" s="35"/>
      <c r="AR279" s="87"/>
      <c r="AS279" s="87"/>
      <c r="AT279" s="27"/>
    </row>
    <row r="280" spans="1:49" outlineLevel="1" x14ac:dyDescent="0.25">
      <c r="A280" s="34">
        <f>MAX($A$10:A279)+1</f>
        <v>271</v>
      </c>
      <c r="B280" s="22"/>
      <c r="C280" s="22"/>
      <c r="D280" s="22"/>
      <c r="E280" s="45">
        <v>381</v>
      </c>
      <c r="F280" s="23">
        <f t="shared" si="48"/>
        <v>5937987.0246250005</v>
      </c>
      <c r="G280" s="42">
        <v>2.6100000000000002E-2</v>
      </c>
      <c r="H280" s="38">
        <f t="shared" si="50"/>
        <v>154981.46134271252</v>
      </c>
      <c r="I280" s="19"/>
      <c r="K280" s="23">
        <f t="shared" si="49"/>
        <v>6106833.2000000002</v>
      </c>
      <c r="L280" s="41">
        <f t="shared" si="52"/>
        <v>2.6100000000000002E-2</v>
      </c>
      <c r="M280" s="36">
        <f t="shared" si="51"/>
        <v>159388.34652000002</v>
      </c>
      <c r="N280" s="36"/>
      <c r="O280" s="36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35"/>
      <c r="AJ280" s="87"/>
      <c r="AK280" s="87"/>
      <c r="AL280" s="35"/>
      <c r="AM280" s="139"/>
      <c r="AN280" s="35"/>
      <c r="AO280" s="87"/>
      <c r="AP280" s="87"/>
      <c r="AQ280" s="35"/>
      <c r="AR280" s="87"/>
      <c r="AS280" s="87"/>
      <c r="AT280" s="27"/>
    </row>
    <row r="281" spans="1:49" outlineLevel="1" x14ac:dyDescent="0.25">
      <c r="A281" s="34">
        <f>MAX($A$10:A280)+1</f>
        <v>272</v>
      </c>
      <c r="B281" s="22"/>
      <c r="C281" s="22"/>
      <c r="D281" s="22"/>
      <c r="E281" s="45">
        <v>383</v>
      </c>
      <c r="F281" s="23">
        <f t="shared" si="48"/>
        <v>547264.69999999995</v>
      </c>
      <c r="G281" s="42">
        <v>2.1600000000000001E-2</v>
      </c>
      <c r="H281" s="38">
        <f t="shared" si="50"/>
        <v>11820.917519999999</v>
      </c>
      <c r="I281" s="19"/>
      <c r="K281" s="23">
        <f t="shared" si="49"/>
        <v>562922.22</v>
      </c>
      <c r="L281" s="41">
        <f t="shared" si="52"/>
        <v>2.1600000000000001E-2</v>
      </c>
      <c r="M281" s="36">
        <f t="shared" si="51"/>
        <v>12159.119952000001</v>
      </c>
      <c r="N281" s="36"/>
      <c r="O281" s="36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35"/>
      <c r="AJ281" s="87"/>
      <c r="AK281" s="87"/>
      <c r="AL281" s="35"/>
      <c r="AM281" s="139"/>
      <c r="AN281" s="35"/>
      <c r="AO281" s="87"/>
      <c r="AP281" s="87"/>
      <c r="AQ281" s="35"/>
      <c r="AR281" s="87"/>
      <c r="AS281" s="87"/>
      <c r="AT281" s="27"/>
    </row>
    <row r="282" spans="1:49" outlineLevel="1" x14ac:dyDescent="0.25">
      <c r="A282" s="34">
        <f>MAX($A$10:A281)+1</f>
        <v>273</v>
      </c>
      <c r="B282" s="22"/>
      <c r="C282" s="22"/>
      <c r="D282" s="22"/>
      <c r="E282" s="45">
        <v>385</v>
      </c>
      <c r="F282" s="23">
        <f t="shared" si="48"/>
        <v>521663.15509999997</v>
      </c>
      <c r="G282" s="42">
        <v>1.7000000000000001E-2</v>
      </c>
      <c r="H282" s="38">
        <f t="shared" si="50"/>
        <v>8868.2736366999998</v>
      </c>
      <c r="I282" s="19"/>
      <c r="K282" s="23">
        <f t="shared" si="49"/>
        <v>124049.75029200004</v>
      </c>
      <c r="L282" s="41">
        <f t="shared" si="52"/>
        <v>1.7000000000000001E-2</v>
      </c>
      <c r="M282" s="36">
        <f t="shared" si="51"/>
        <v>2108.8457549640007</v>
      </c>
      <c r="N282" s="36"/>
      <c r="O282" s="36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35"/>
      <c r="AJ282" s="87"/>
      <c r="AK282" s="87"/>
      <c r="AL282" s="35"/>
      <c r="AM282" s="139"/>
      <c r="AN282" s="35"/>
      <c r="AO282" s="87"/>
      <c r="AP282" s="87"/>
      <c r="AQ282" s="35"/>
      <c r="AR282" s="87"/>
      <c r="AS282" s="87"/>
      <c r="AT282" s="27"/>
    </row>
    <row r="283" spans="1:49" outlineLevel="1" x14ac:dyDescent="0.25">
      <c r="A283" s="34">
        <f>MAX($A$10:A282)+1</f>
        <v>274</v>
      </c>
      <c r="B283" s="22"/>
      <c r="C283" s="22"/>
      <c r="D283" s="21"/>
      <c r="E283" s="44">
        <v>390.1</v>
      </c>
      <c r="F283" s="23">
        <f t="shared" si="48"/>
        <v>543949.35173200001</v>
      </c>
      <c r="G283" s="42">
        <v>1.44E-2</v>
      </c>
      <c r="H283" s="38">
        <f t="shared" si="50"/>
        <v>7832.8706649407995</v>
      </c>
      <c r="I283" s="19"/>
      <c r="K283" s="23">
        <f t="shared" si="49"/>
        <v>0</v>
      </c>
      <c r="L283" s="41">
        <f t="shared" si="52"/>
        <v>1.44E-2</v>
      </c>
      <c r="M283" s="36">
        <f t="shared" si="51"/>
        <v>0</v>
      </c>
      <c r="N283" s="36"/>
      <c r="O283" s="36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35"/>
      <c r="AJ283" s="87"/>
      <c r="AK283" s="87"/>
      <c r="AL283" s="35"/>
      <c r="AM283" s="139"/>
      <c r="AN283" s="35"/>
      <c r="AO283" s="87"/>
      <c r="AP283" s="87"/>
      <c r="AQ283" s="35"/>
      <c r="AR283" s="87"/>
      <c r="AS283" s="87"/>
      <c r="AT283" s="27"/>
      <c r="AW283" s="26"/>
    </row>
    <row r="284" spans="1:49" outlineLevel="1" x14ac:dyDescent="0.25">
      <c r="A284" s="34">
        <f>MAX($A$10:A283)+1</f>
        <v>275</v>
      </c>
      <c r="B284" s="22"/>
      <c r="C284" s="22"/>
      <c r="D284" s="21"/>
      <c r="E284" s="44">
        <v>391.2</v>
      </c>
      <c r="F284" s="23">
        <f t="shared" si="48"/>
        <v>0</v>
      </c>
      <c r="G284" s="42">
        <v>0</v>
      </c>
      <c r="H284" s="38">
        <f t="shared" si="50"/>
        <v>0</v>
      </c>
      <c r="I284" s="19"/>
      <c r="K284" s="23">
        <f t="shared" si="49"/>
        <v>0</v>
      </c>
      <c r="L284" s="41">
        <f t="shared" si="52"/>
        <v>0</v>
      </c>
      <c r="M284" s="36">
        <f t="shared" si="51"/>
        <v>0</v>
      </c>
      <c r="N284" s="36"/>
      <c r="O284" s="36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35"/>
      <c r="AJ284" s="87"/>
      <c r="AK284" s="87"/>
      <c r="AL284" s="35"/>
      <c r="AM284" s="139"/>
      <c r="AN284" s="35"/>
      <c r="AO284" s="87"/>
      <c r="AP284" s="87"/>
      <c r="AQ284" s="35"/>
      <c r="AR284" s="87"/>
      <c r="AS284" s="87"/>
      <c r="AT284" s="27"/>
      <c r="AW284" s="26"/>
    </row>
    <row r="285" spans="1:49" outlineLevel="1" x14ac:dyDescent="0.25">
      <c r="A285" s="34">
        <f>MAX($A$10:A284)+1</f>
        <v>276</v>
      </c>
      <c r="B285" s="22"/>
      <c r="C285" s="22"/>
      <c r="D285" s="21"/>
      <c r="E285" s="44">
        <v>391.3</v>
      </c>
      <c r="F285" s="23">
        <f t="shared" si="48"/>
        <v>447400.15949581465</v>
      </c>
      <c r="G285" s="42">
        <v>0.44019999999999998</v>
      </c>
      <c r="H285" s="38">
        <f t="shared" si="50"/>
        <v>196945.55021005761</v>
      </c>
      <c r="I285" s="19"/>
      <c r="K285" s="23">
        <f t="shared" si="49"/>
        <v>238306.31219999999</v>
      </c>
      <c r="L285" s="41">
        <f t="shared" si="52"/>
        <v>0.44019999999999998</v>
      </c>
      <c r="M285" s="36">
        <f t="shared" si="51"/>
        <v>104902.43863044</v>
      </c>
      <c r="N285" s="36"/>
      <c r="O285" s="36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35"/>
      <c r="AJ285" s="87"/>
      <c r="AK285" s="87"/>
      <c r="AL285" s="35"/>
      <c r="AM285" s="139"/>
      <c r="AN285" s="35"/>
      <c r="AO285" s="87"/>
      <c r="AP285" s="87"/>
      <c r="AQ285" s="35"/>
      <c r="AR285" s="87"/>
      <c r="AS285" s="87"/>
      <c r="AT285" s="27"/>
      <c r="AW285" s="26"/>
    </row>
    <row r="286" spans="1:49" outlineLevel="1" x14ac:dyDescent="0.25">
      <c r="A286" s="34">
        <f>MAX($A$10:A285)+1</f>
        <v>277</v>
      </c>
      <c r="B286" s="22"/>
      <c r="C286" s="22"/>
      <c r="D286" s="21"/>
      <c r="E286" s="44">
        <v>391.4</v>
      </c>
      <c r="F286" s="23">
        <f t="shared" si="48"/>
        <v>0</v>
      </c>
      <c r="G286" s="42">
        <v>0.26369999999999999</v>
      </c>
      <c r="H286" s="38">
        <f t="shared" si="50"/>
        <v>0</v>
      </c>
      <c r="I286" s="19"/>
      <c r="K286" s="23">
        <f t="shared" si="49"/>
        <v>0</v>
      </c>
      <c r="L286" s="41">
        <f t="shared" si="52"/>
        <v>0.26369999999999999</v>
      </c>
      <c r="M286" s="36">
        <f t="shared" si="51"/>
        <v>0</v>
      </c>
      <c r="N286" s="36"/>
      <c r="O286" s="36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35"/>
      <c r="AJ286" s="87"/>
      <c r="AK286" s="87"/>
      <c r="AL286" s="35"/>
      <c r="AM286" s="139"/>
      <c r="AN286" s="35"/>
      <c r="AO286" s="87"/>
      <c r="AP286" s="87"/>
      <c r="AQ286" s="35"/>
      <c r="AR286" s="87"/>
      <c r="AS286" s="87"/>
      <c r="AT286" s="27"/>
      <c r="AW286" s="26"/>
    </row>
    <row r="287" spans="1:49" outlineLevel="1" x14ac:dyDescent="0.25">
      <c r="A287" s="34">
        <f>MAX($A$10:A286)+1</f>
        <v>278</v>
      </c>
      <c r="B287" s="22"/>
      <c r="C287" s="22"/>
      <c r="D287" s="21"/>
      <c r="E287" s="44">
        <v>391.5</v>
      </c>
      <c r="F287" s="23">
        <f t="shared" si="48"/>
        <v>97895.851235000009</v>
      </c>
      <c r="G287" s="42">
        <v>0.19</v>
      </c>
      <c r="H287" s="38">
        <f t="shared" si="50"/>
        <v>18600.211734650002</v>
      </c>
      <c r="I287" s="19"/>
      <c r="K287" s="23">
        <f t="shared" si="49"/>
        <v>148276.99154800002</v>
      </c>
      <c r="L287" s="41">
        <f t="shared" si="52"/>
        <v>0.19</v>
      </c>
      <c r="M287" s="36">
        <f t="shared" si="51"/>
        <v>28172.628394120005</v>
      </c>
      <c r="N287" s="36"/>
      <c r="O287" s="36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35"/>
      <c r="AJ287" s="87"/>
      <c r="AK287" s="87"/>
      <c r="AL287" s="35"/>
      <c r="AM287" s="139"/>
      <c r="AN287" s="35"/>
      <c r="AO287" s="87"/>
      <c r="AP287" s="87"/>
      <c r="AQ287" s="35"/>
      <c r="AR287" s="87"/>
      <c r="AS287" s="87"/>
      <c r="AT287" s="27"/>
      <c r="AW287" s="26"/>
    </row>
    <row r="288" spans="1:49" outlineLevel="1" x14ac:dyDescent="0.25">
      <c r="A288" s="34">
        <f>MAX($A$10:A287)+1</f>
        <v>279</v>
      </c>
      <c r="B288" s="22"/>
      <c r="C288" s="22"/>
      <c r="D288" s="21"/>
      <c r="E288" s="44">
        <v>392.1</v>
      </c>
      <c r="F288" s="23">
        <f t="shared" si="48"/>
        <v>0</v>
      </c>
      <c r="G288" s="42">
        <v>2.69E-2</v>
      </c>
      <c r="H288" s="38">
        <f t="shared" si="50"/>
        <v>0</v>
      </c>
      <c r="I288" s="19" t="s">
        <v>1834</v>
      </c>
      <c r="K288" s="23">
        <f t="shared" si="49"/>
        <v>0</v>
      </c>
      <c r="L288" s="41">
        <f t="shared" si="52"/>
        <v>2.69E-2</v>
      </c>
      <c r="M288" s="36">
        <f t="shared" si="51"/>
        <v>0</v>
      </c>
      <c r="N288" s="36"/>
      <c r="O288" s="36"/>
      <c r="P288" s="19" t="s">
        <v>1834</v>
      </c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35"/>
      <c r="AJ288" s="87"/>
      <c r="AK288" s="87"/>
      <c r="AL288" s="35"/>
      <c r="AM288" s="139"/>
      <c r="AN288" s="35"/>
      <c r="AO288" s="87"/>
      <c r="AP288" s="87"/>
      <c r="AQ288" s="35"/>
      <c r="AR288" s="87"/>
      <c r="AS288" s="87"/>
      <c r="AT288" s="27"/>
      <c r="AW288" s="26"/>
    </row>
    <row r="289" spans="1:49" outlineLevel="1" x14ac:dyDescent="0.25">
      <c r="A289" s="34">
        <f>MAX($A$10:A288)+1</f>
        <v>280</v>
      </c>
      <c r="B289" s="22"/>
      <c r="C289" s="22"/>
      <c r="D289" s="21"/>
      <c r="E289" s="44">
        <v>392.2</v>
      </c>
      <c r="F289" s="23">
        <f t="shared" si="48"/>
        <v>1060664.9308400003</v>
      </c>
      <c r="G289" s="42">
        <v>5.8900000000000001E-2</v>
      </c>
      <c r="H289" s="38">
        <f t="shared" si="50"/>
        <v>62473.164426476018</v>
      </c>
      <c r="I289" s="19" t="s">
        <v>1834</v>
      </c>
      <c r="K289" s="23">
        <f t="shared" si="49"/>
        <v>769996.95369600004</v>
      </c>
      <c r="L289" s="41">
        <f t="shared" si="52"/>
        <v>5.8900000000000001E-2</v>
      </c>
      <c r="M289" s="36">
        <f t="shared" si="51"/>
        <v>45352.8205726944</v>
      </c>
      <c r="N289" s="36"/>
      <c r="O289" s="36"/>
      <c r="P289" s="19" t="s">
        <v>1834</v>
      </c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35"/>
      <c r="AJ289" s="87"/>
      <c r="AK289" s="87"/>
      <c r="AL289" s="35"/>
      <c r="AM289" s="139"/>
      <c r="AN289" s="35"/>
      <c r="AO289" s="87"/>
      <c r="AP289" s="87"/>
      <c r="AQ289" s="35"/>
      <c r="AR289" s="87"/>
      <c r="AS289" s="87"/>
      <c r="AT289" s="27"/>
      <c r="AW289" s="26"/>
    </row>
    <row r="290" spans="1:49" outlineLevel="1" x14ac:dyDescent="0.25">
      <c r="A290" s="34">
        <f>MAX($A$10:A289)+1</f>
        <v>281</v>
      </c>
      <c r="B290" s="22"/>
      <c r="C290" s="22"/>
      <c r="D290" s="21"/>
      <c r="E290" s="44">
        <v>393</v>
      </c>
      <c r="F290" s="23">
        <f t="shared" si="48"/>
        <v>0</v>
      </c>
      <c r="G290" s="42">
        <v>8.4000000000000005E-2</v>
      </c>
      <c r="H290" s="38">
        <f t="shared" si="50"/>
        <v>0</v>
      </c>
      <c r="I290" s="19"/>
      <c r="K290" s="23">
        <f t="shared" si="49"/>
        <v>0</v>
      </c>
      <c r="L290" s="41">
        <f t="shared" si="52"/>
        <v>8.4000000000000005E-2</v>
      </c>
      <c r="M290" s="36">
        <f t="shared" si="51"/>
        <v>0</v>
      </c>
      <c r="N290" s="36"/>
      <c r="O290" s="36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35"/>
      <c r="AJ290" s="87"/>
      <c r="AK290" s="87"/>
      <c r="AL290" s="35"/>
      <c r="AM290" s="139"/>
      <c r="AN290" s="35"/>
      <c r="AO290" s="87"/>
      <c r="AP290" s="87"/>
      <c r="AQ290" s="35"/>
      <c r="AR290" s="87"/>
      <c r="AS290" s="87"/>
      <c r="AT290" s="27"/>
      <c r="AW290" s="26"/>
    </row>
    <row r="291" spans="1:49" outlineLevel="1" x14ac:dyDescent="0.25">
      <c r="A291" s="34">
        <f>MAX($A$10:A290)+1</f>
        <v>282</v>
      </c>
      <c r="B291" s="22"/>
      <c r="C291" s="22"/>
      <c r="D291" s="21"/>
      <c r="E291" s="44">
        <v>394.1</v>
      </c>
      <c r="F291" s="23">
        <f t="shared" si="48"/>
        <v>2209605.8490629997</v>
      </c>
      <c r="G291" s="42">
        <v>0.1066</v>
      </c>
      <c r="H291" s="38">
        <f t="shared" si="50"/>
        <v>235543.98351011577</v>
      </c>
      <c r="I291" s="19"/>
      <c r="K291" s="23">
        <f t="shared" si="49"/>
        <v>2179271.1579999998</v>
      </c>
      <c r="L291" s="41">
        <f t="shared" si="52"/>
        <v>0.1066</v>
      </c>
      <c r="M291" s="36">
        <f t="shared" si="51"/>
        <v>232310.30544279999</v>
      </c>
      <c r="N291" s="36"/>
      <c r="O291" s="36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35"/>
      <c r="AJ291" s="87"/>
      <c r="AK291" s="87"/>
      <c r="AL291" s="35"/>
      <c r="AM291" s="139"/>
      <c r="AN291" s="35"/>
      <c r="AO291" s="87"/>
      <c r="AP291" s="87"/>
      <c r="AQ291" s="35"/>
      <c r="AR291" s="87"/>
      <c r="AS291" s="87"/>
      <c r="AT291" s="27"/>
      <c r="AW291" s="26"/>
    </row>
    <row r="292" spans="1:49" outlineLevel="1" x14ac:dyDescent="0.25">
      <c r="A292" s="34">
        <f>MAX($A$10:A291)+1</f>
        <v>283</v>
      </c>
      <c r="B292" s="22"/>
      <c r="C292" s="22"/>
      <c r="D292" s="22"/>
      <c r="E292" s="44">
        <v>394.2</v>
      </c>
      <c r="F292" s="23">
        <f t="shared" si="48"/>
        <v>0</v>
      </c>
      <c r="G292" s="42">
        <v>1.52E-2</v>
      </c>
      <c r="H292" s="38">
        <f t="shared" si="50"/>
        <v>0</v>
      </c>
      <c r="I292" s="19"/>
      <c r="K292" s="23">
        <f t="shared" si="49"/>
        <v>0</v>
      </c>
      <c r="L292" s="41">
        <f t="shared" si="52"/>
        <v>1.52E-2</v>
      </c>
      <c r="M292" s="36">
        <f t="shared" si="51"/>
        <v>0</v>
      </c>
      <c r="N292" s="36"/>
      <c r="O292" s="36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35"/>
      <c r="AJ292" s="87"/>
      <c r="AK292" s="87"/>
      <c r="AL292" s="35"/>
      <c r="AM292" s="139"/>
      <c r="AN292" s="35"/>
      <c r="AO292" s="87"/>
      <c r="AP292" s="87"/>
      <c r="AQ292" s="35"/>
      <c r="AR292" s="87"/>
      <c r="AS292" s="87"/>
      <c r="AT292" s="27"/>
      <c r="AW292" s="26"/>
    </row>
    <row r="293" spans="1:49" outlineLevel="1" x14ac:dyDescent="0.25">
      <c r="A293" s="34">
        <f>MAX($A$10:A292)+1</f>
        <v>284</v>
      </c>
      <c r="B293" s="22"/>
      <c r="C293" s="22"/>
      <c r="D293" s="22"/>
      <c r="E293" s="44">
        <v>395</v>
      </c>
      <c r="F293" s="23">
        <f t="shared" si="48"/>
        <v>0</v>
      </c>
      <c r="G293" s="42">
        <v>0.14549999999999999</v>
      </c>
      <c r="H293" s="38">
        <f t="shared" si="50"/>
        <v>0</v>
      </c>
      <c r="I293" s="19"/>
      <c r="K293" s="23">
        <f t="shared" si="49"/>
        <v>0</v>
      </c>
      <c r="L293" s="41">
        <f t="shared" si="52"/>
        <v>0.14549999999999999</v>
      </c>
      <c r="M293" s="36">
        <f t="shared" si="51"/>
        <v>0</v>
      </c>
      <c r="N293" s="36"/>
      <c r="O293" s="36"/>
      <c r="AI293" s="35"/>
      <c r="AL293" s="35"/>
      <c r="AN293" s="35"/>
      <c r="AQ293" s="35"/>
      <c r="AT293" s="27"/>
      <c r="AW293" s="26"/>
    </row>
    <row r="294" spans="1:49" outlineLevel="1" x14ac:dyDescent="0.25">
      <c r="A294" s="34">
        <f>MAX($A$10:A293)+1</f>
        <v>285</v>
      </c>
      <c r="B294" s="22"/>
      <c r="C294" s="22"/>
      <c r="D294" s="22"/>
      <c r="E294" s="44">
        <v>396.1</v>
      </c>
      <c r="F294" s="23">
        <f t="shared" si="48"/>
        <v>0</v>
      </c>
      <c r="G294" s="42">
        <v>2.6100000000000002E-2</v>
      </c>
      <c r="H294" s="38">
        <f t="shared" si="50"/>
        <v>0</v>
      </c>
      <c r="I294" s="19" t="s">
        <v>1834</v>
      </c>
      <c r="K294" s="23">
        <f t="shared" si="49"/>
        <v>0</v>
      </c>
      <c r="L294" s="41">
        <f t="shared" si="52"/>
        <v>2.6100000000000002E-2</v>
      </c>
      <c r="M294" s="36">
        <f t="shared" si="51"/>
        <v>0</v>
      </c>
      <c r="N294" s="36"/>
      <c r="O294" s="36"/>
      <c r="P294" s="19" t="s">
        <v>1834</v>
      </c>
      <c r="AI294" s="35"/>
      <c r="AL294" s="35"/>
      <c r="AN294" s="35"/>
      <c r="AQ294" s="35"/>
      <c r="AT294" s="27"/>
      <c r="AW294" s="26"/>
    </row>
    <row r="295" spans="1:49" outlineLevel="1" x14ac:dyDescent="0.25">
      <c r="A295" s="34">
        <f>MAX($A$10:A294)+1</f>
        <v>286</v>
      </c>
      <c r="B295" s="22"/>
      <c r="C295" s="22"/>
      <c r="D295" s="22"/>
      <c r="E295" s="44">
        <v>396.2</v>
      </c>
      <c r="F295" s="23">
        <f t="shared" si="48"/>
        <v>2463904.4573269999</v>
      </c>
      <c r="G295" s="42">
        <v>9.6299999999999997E-2</v>
      </c>
      <c r="H295" s="38">
        <f t="shared" si="50"/>
        <v>237273.99924059008</v>
      </c>
      <c r="I295" s="19" t="s">
        <v>1834</v>
      </c>
      <c r="K295" s="23">
        <f t="shared" si="49"/>
        <v>2289180.1058280002</v>
      </c>
      <c r="L295" s="41">
        <f t="shared" si="52"/>
        <v>9.6299999999999997E-2</v>
      </c>
      <c r="M295" s="36">
        <f t="shared" si="51"/>
        <v>220448.0441912364</v>
      </c>
      <c r="N295" s="36"/>
      <c r="O295" s="36"/>
      <c r="P295" s="19" t="s">
        <v>1834</v>
      </c>
      <c r="AI295" s="35"/>
      <c r="AL295" s="35"/>
      <c r="AN295" s="35"/>
      <c r="AQ295" s="35"/>
      <c r="AT295" s="27"/>
    </row>
    <row r="296" spans="1:49" outlineLevel="1" x14ac:dyDescent="0.25">
      <c r="A296" s="34">
        <f>MAX($A$10:A295)+1</f>
        <v>287</v>
      </c>
      <c r="B296" s="22"/>
      <c r="C296" s="22"/>
      <c r="D296" s="22"/>
      <c r="E296" s="44">
        <v>397.1</v>
      </c>
      <c r="F296" s="23">
        <f t="shared" si="48"/>
        <v>3741.15</v>
      </c>
      <c r="G296" s="42">
        <v>5.3499999999999999E-2</v>
      </c>
      <c r="H296" s="38">
        <f t="shared" si="50"/>
        <v>200.15152499999999</v>
      </c>
      <c r="I296" s="19"/>
      <c r="K296" s="23">
        <f t="shared" si="49"/>
        <v>0</v>
      </c>
      <c r="L296" s="41">
        <f t="shared" si="52"/>
        <v>5.3499999999999999E-2</v>
      </c>
      <c r="M296" s="36">
        <f t="shared" si="51"/>
        <v>0</v>
      </c>
      <c r="N296" s="36"/>
      <c r="O296" s="36"/>
      <c r="AI296" s="35"/>
      <c r="AL296" s="35"/>
      <c r="AN296" s="35"/>
      <c r="AQ296" s="35"/>
      <c r="AT296" s="27"/>
    </row>
    <row r="297" spans="1:49" outlineLevel="1" x14ac:dyDescent="0.25">
      <c r="A297" s="34">
        <f>MAX($A$10:A296)+1</f>
        <v>288</v>
      </c>
      <c r="B297" s="22"/>
      <c r="C297" s="22"/>
      <c r="D297" s="22"/>
      <c r="E297" s="44">
        <v>397.2</v>
      </c>
      <c r="F297" s="23">
        <f t="shared" si="48"/>
        <v>1599028.302283</v>
      </c>
      <c r="G297" s="42">
        <v>5.5300000000000002E-2</v>
      </c>
      <c r="H297" s="38">
        <f t="shared" si="50"/>
        <v>88426.265116249895</v>
      </c>
      <c r="I297" s="19"/>
      <c r="K297" s="23">
        <f t="shared" si="49"/>
        <v>80099.389720000006</v>
      </c>
      <c r="L297" s="41">
        <f t="shared" si="52"/>
        <v>5.5300000000000002E-2</v>
      </c>
      <c r="M297" s="36">
        <f t="shared" si="51"/>
        <v>4429.4962515160005</v>
      </c>
      <c r="N297" s="36"/>
      <c r="O297" s="36"/>
      <c r="AI297" s="35"/>
      <c r="AL297" s="35"/>
      <c r="AN297" s="35"/>
      <c r="AQ297" s="35"/>
      <c r="AT297" s="27"/>
    </row>
    <row r="298" spans="1:49" outlineLevel="1" x14ac:dyDescent="0.25">
      <c r="A298" s="34">
        <f>MAX($A$10:A297)+1</f>
        <v>289</v>
      </c>
      <c r="B298" s="22"/>
      <c r="C298" s="22"/>
      <c r="D298" s="22"/>
      <c r="E298" s="21">
        <v>397.3</v>
      </c>
      <c r="F298" s="23">
        <f t="shared" si="48"/>
        <v>75322.5</v>
      </c>
      <c r="G298" s="42">
        <v>0.2162</v>
      </c>
      <c r="H298" s="38">
        <f t="shared" si="50"/>
        <v>16284.7245</v>
      </c>
      <c r="I298" s="19"/>
      <c r="K298" s="23">
        <f t="shared" si="49"/>
        <v>0</v>
      </c>
      <c r="L298" s="41">
        <f t="shared" si="52"/>
        <v>0.2162</v>
      </c>
      <c r="M298" s="36">
        <f t="shared" si="51"/>
        <v>0</v>
      </c>
      <c r="N298" s="36"/>
      <c r="O298" s="36"/>
      <c r="AI298" s="35"/>
      <c r="AL298" s="35"/>
      <c r="AN298" s="35"/>
      <c r="AQ298" s="35"/>
      <c r="AT298" s="27"/>
    </row>
    <row r="299" spans="1:49" outlineLevel="1" x14ac:dyDescent="0.25">
      <c r="A299" s="34">
        <f>MAX($A$10:A298)+1</f>
        <v>290</v>
      </c>
      <c r="B299" s="22"/>
      <c r="C299" s="22"/>
      <c r="D299" s="22"/>
      <c r="E299" s="21" t="s">
        <v>1833</v>
      </c>
      <c r="F299" s="23">
        <f>F259</f>
        <v>398580.42</v>
      </c>
      <c r="G299" s="42" t="s">
        <v>1832</v>
      </c>
      <c r="H299" s="38">
        <f>F299/58*12</f>
        <v>82464.914482758613</v>
      </c>
      <c r="I299" s="19"/>
      <c r="K299" s="23">
        <f>J259</f>
        <v>0</v>
      </c>
      <c r="L299" s="43" t="s">
        <v>1832</v>
      </c>
      <c r="M299" s="36">
        <v>0</v>
      </c>
      <c r="N299" s="36"/>
      <c r="O299" s="36"/>
      <c r="AI299" s="35"/>
      <c r="AL299" s="35"/>
      <c r="AN299" s="35"/>
      <c r="AQ299" s="35"/>
      <c r="AT299" s="27"/>
    </row>
    <row r="300" spans="1:49" outlineLevel="1" x14ac:dyDescent="0.25">
      <c r="A300" s="34">
        <f>MAX($A$10:A299)+1</f>
        <v>291</v>
      </c>
      <c r="B300" s="22"/>
      <c r="C300" s="22"/>
      <c r="D300" s="22"/>
      <c r="E300" s="21">
        <v>397.4</v>
      </c>
      <c r="F300" s="23">
        <f>+SUMIF($E$10:$E$259,E300,$G$10:$G$259)-F299</f>
        <v>0</v>
      </c>
      <c r="G300" s="42">
        <v>6.9900000000000004E-2</v>
      </c>
      <c r="H300" s="38">
        <f>+F300*G300</f>
        <v>0</v>
      </c>
      <c r="I300" s="19"/>
      <c r="K300" s="23">
        <f>+SUMIF($E$10:$E$259,E300,$J$10:$J$259)-K299</f>
        <v>0</v>
      </c>
      <c r="L300" s="41">
        <f>+G300</f>
        <v>6.9900000000000004E-2</v>
      </c>
      <c r="M300" s="36">
        <f>+K300*L300</f>
        <v>0</v>
      </c>
      <c r="N300" s="36"/>
      <c r="O300" s="36"/>
      <c r="AI300" s="35"/>
      <c r="AL300" s="35"/>
      <c r="AN300" s="35"/>
      <c r="AQ300" s="35"/>
      <c r="AT300" s="27"/>
    </row>
    <row r="301" spans="1:49" outlineLevel="1" x14ac:dyDescent="0.25">
      <c r="A301" s="34">
        <f>MAX($A$10:A300)+1</f>
        <v>292</v>
      </c>
      <c r="B301" s="22"/>
      <c r="C301" s="22"/>
      <c r="D301" s="22"/>
      <c r="E301" s="40">
        <v>398</v>
      </c>
      <c r="F301" s="23">
        <f>+SUMIF($E$10:$E$259,E301,$G$10:$G$259)</f>
        <v>2008.6000000000001</v>
      </c>
      <c r="G301" s="39">
        <v>4.3499999999999997E-2</v>
      </c>
      <c r="H301" s="38">
        <f>+F301*G301</f>
        <v>87.374099999999999</v>
      </c>
      <c r="I301" s="19"/>
      <c r="K301" s="23">
        <f>+SUMIF($E$10:$E$259,E301,$J$10:$J$259)</f>
        <v>4026.4</v>
      </c>
      <c r="L301" s="37">
        <f>+G301</f>
        <v>4.3499999999999997E-2</v>
      </c>
      <c r="M301" s="36">
        <f>+K301*L301</f>
        <v>175.14839999999998</v>
      </c>
      <c r="N301" s="36"/>
      <c r="O301" s="36"/>
      <c r="AI301" s="35"/>
      <c r="AL301" s="35"/>
      <c r="AN301" s="35"/>
      <c r="AQ301" s="35"/>
      <c r="AT301" s="27"/>
    </row>
    <row r="302" spans="1:49" outlineLevel="1" x14ac:dyDescent="0.25">
      <c r="A302" s="34">
        <f>MAX($A$10:A301)+1</f>
        <v>293</v>
      </c>
      <c r="B302" s="22"/>
      <c r="C302" s="22"/>
      <c r="D302" s="22"/>
      <c r="E302" s="33" t="s">
        <v>1831</v>
      </c>
      <c r="F302" s="30">
        <f>SUM(F266:F301)</f>
        <v>140193437.58551082</v>
      </c>
      <c r="G302" s="32"/>
      <c r="H302" s="31">
        <f>SUM(H266:H301)</f>
        <v>4215736.2661398482</v>
      </c>
      <c r="I302" s="19"/>
      <c r="K302" s="30">
        <f>SUM(K266:K301)</f>
        <v>107258633.47050501</v>
      </c>
      <c r="L302" s="29"/>
      <c r="M302" s="28">
        <f>SUM(M266:M301)</f>
        <v>4000977.4999324656</v>
      </c>
      <c r="N302" s="90"/>
      <c r="O302" s="90"/>
      <c r="AT302" s="27"/>
      <c r="AV302" s="26"/>
      <c r="AW302" s="26"/>
    </row>
    <row r="303" spans="1:49" customFormat="1" outlineLevel="1" x14ac:dyDescent="0.25"/>
    <row r="304" spans="1:49" customFormat="1" outlineLevel="1" x14ac:dyDescent="0.25"/>
    <row r="306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1048576" customFormat="1" x14ac:dyDescent="0.25"/>
  </sheetData>
  <autoFilter ref="A8:BP302" xr:uid="{8A94E903-6527-4BD2-8589-626AE6678C86}"/>
  <mergeCells count="6">
    <mergeCell ref="A6:L6"/>
    <mergeCell ref="A1:L1"/>
    <mergeCell ref="A2:L2"/>
    <mergeCell ref="A3:L3"/>
    <mergeCell ref="A4:L4"/>
    <mergeCell ref="A5:L5"/>
  </mergeCells>
  <dataValidations disablePrompts="1" count="2">
    <dataValidation type="list" allowBlank="1" showInputMessage="1" showErrorMessage="1" sqref="AU9:AU10" xr:uid="{B62C36EC-718C-4C52-B497-3AA41040A01B}">
      <formula1>"Yes, No"</formula1>
    </dataValidation>
    <dataValidation type="list" allowBlank="1" showInputMessage="1" showErrorMessage="1" sqref="BA11:BA12 BA18:BA21 BA33" xr:uid="{C44843C4-A2FE-4772-A925-1AE7877AF4E3}">
      <formula1>$AX$8:$AY$8</formula1>
    </dataValidation>
  </dataValidations>
  <pageMargins left="0.7" right="0.7" top="0.75" bottom="0.75" header="0.3" footer="0.3"/>
  <pageSetup scale="47" fitToHeight="0" orientation="landscape" useFirstPageNumber="1" r:id="rId1"/>
  <headerFooter scaleWithDoc="0" alignWithMargins="0">
    <oddHeader>&amp;RPage &amp;P of &amp;N</oddHeader>
    <oddFooter>&amp;LElectronic Tab Name: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6625D-F815-40CB-8F13-FEFD491740B3}">
  <sheetPr codeName="Sheet1"/>
  <dimension ref="B2:AA62"/>
  <sheetViews>
    <sheetView showGridLines="0" zoomScale="85" zoomScaleNormal="85" zoomScaleSheetLayoutView="100" workbookViewId="0"/>
  </sheetViews>
  <sheetFormatPr defaultRowHeight="15" x14ac:dyDescent="0.25"/>
  <cols>
    <col min="1" max="1" width="1.5703125" style="91" customWidth="1"/>
    <col min="2" max="2" width="20.5703125" style="91" customWidth="1"/>
    <col min="3" max="3" width="1.5703125" style="91" customWidth="1"/>
    <col min="4" max="15" width="9.7109375" style="91" customWidth="1"/>
    <col min="16" max="16" width="2.28515625" style="91" customWidth="1"/>
    <col min="17" max="17" width="9.7109375" style="91" customWidth="1"/>
    <col min="18" max="18" width="9.28515625" style="91" bestFit="1" customWidth="1"/>
    <col min="19" max="19" width="9.140625" style="91"/>
    <col min="20" max="20" width="9.28515625" style="91" bestFit="1" customWidth="1"/>
    <col min="21" max="23" width="9.140625" style="91"/>
    <col min="24" max="24" width="11.42578125" style="91" bestFit="1" customWidth="1"/>
    <col min="25" max="25" width="11.42578125" style="91" customWidth="1"/>
    <col min="26" max="26" width="12" style="91" customWidth="1"/>
    <col min="27" max="16384" width="9.140625" style="91"/>
  </cols>
  <sheetData>
    <row r="2" spans="2:21" ht="18.75" x14ac:dyDescent="0.3">
      <c r="B2" s="96" t="s">
        <v>3166</v>
      </c>
      <c r="R2" s="146">
        <v>1</v>
      </c>
      <c r="S2" s="91" t="s">
        <v>3185</v>
      </c>
      <c r="T2" s="91">
        <f>+MATCH(R2,'24-25 Plant Additions (RunRate)'!T:T)</f>
        <v>10</v>
      </c>
      <c r="U2" s="91" t="str">
        <f>+R2&amp; " "&amp;D3</f>
        <v>1 FP-101480</v>
      </c>
    </row>
    <row r="3" spans="2:21" ht="18.75" x14ac:dyDescent="0.3">
      <c r="B3" s="94" t="s">
        <v>2172</v>
      </c>
      <c r="C3" s="95"/>
      <c r="D3" s="95" t="str" cm="1">
        <f t="array" ref="D3">+INDEX('24-25 Plant Additions (RunRate)'!C:C,$T$2)</f>
        <v>FP-101480</v>
      </c>
      <c r="E3" s="95"/>
      <c r="R3" s="91">
        <f>+MAX('24-25 Plant Additions (RunRate)'!T10:T258)</f>
        <v>57</v>
      </c>
      <c r="S3" s="91" t="s">
        <v>3186</v>
      </c>
      <c r="T3" s="91">
        <f>+MATCH(D3,'AWEC DR 9 (wDetail)'!E4:E922,0)</f>
        <v>15</v>
      </c>
      <c r="U3" s="91" t="str">
        <f>+D3&amp; " - " &amp;D4</f>
        <v>FP-101480 - UG-Work Asset Management</v>
      </c>
    </row>
    <row r="4" spans="2:21" ht="18.75" x14ac:dyDescent="0.3">
      <c r="B4" s="95"/>
      <c r="C4" s="95"/>
      <c r="D4" s="95" t="str" cm="1">
        <f t="array" ref="D4">+INDEX('24-25 Plant Additions (RunRate)'!D:D,$T$2)</f>
        <v>UG-Work Asset Management</v>
      </c>
      <c r="E4" s="95"/>
    </row>
    <row r="7" spans="2:21" x14ac:dyDescent="0.25">
      <c r="D7" s="109">
        <v>2024</v>
      </c>
      <c r="E7" s="109"/>
      <c r="F7" s="109"/>
      <c r="H7" s="109">
        <v>2025</v>
      </c>
      <c r="I7" s="109"/>
      <c r="J7" s="109"/>
    </row>
    <row r="8" spans="2:21" x14ac:dyDescent="0.25">
      <c r="D8" s="148" t="s">
        <v>2173</v>
      </c>
      <c r="E8" s="148"/>
      <c r="F8" s="108" t="s">
        <v>2174</v>
      </c>
      <c r="H8" s="148" t="s">
        <v>2173</v>
      </c>
      <c r="I8" s="148"/>
      <c r="J8" s="108" t="s">
        <v>2174</v>
      </c>
    </row>
    <row r="9" spans="2:21" x14ac:dyDescent="0.25">
      <c r="B9" s="93" t="s">
        <v>2175</v>
      </c>
      <c r="C9" s="93"/>
      <c r="D9" s="150" cm="1">
        <f t="array" ref="D9">+INDEX('24-25 Plant Additions (RunRate)'!G:G,$T$2)</f>
        <v>3980874.52</v>
      </c>
      <c r="E9" s="150"/>
      <c r="F9" s="99" cm="1">
        <f t="array" ref="F9">+INDEX('24-25 Plant Additions (RunRate)'!H:H,$T$2)</f>
        <v>45657</v>
      </c>
      <c r="H9" s="149" cm="1">
        <f t="array" ref="H9">+INDEX('24-25 Plant Additions (RunRate)'!J:J,$T$2)</f>
        <v>1038161.99</v>
      </c>
      <c r="I9" s="149"/>
      <c r="J9" s="99" cm="1">
        <f t="array" ref="J9">+INDEX('24-25 Plant Additions (RunRate)'!K:K,$T$2)</f>
        <v>46022</v>
      </c>
    </row>
    <row r="10" spans="2:21" x14ac:dyDescent="0.25">
      <c r="B10" s="93" t="s">
        <v>2192</v>
      </c>
      <c r="C10" s="93"/>
      <c r="D10" s="150" cm="1">
        <f t="array" ref="D10">+INDEX('24-25 Plant Additions (RunRate)'!AO:AO,$T$2)</f>
        <v>3643178.61</v>
      </c>
      <c r="E10" s="150"/>
      <c r="H10" s="150" cm="1">
        <f t="array" ref="H10">+INDEX('24-25 Plant Additions (RunRate)'!AP:AP,$T$2)</f>
        <v>0</v>
      </c>
      <c r="I10" s="150"/>
    </row>
    <row r="11" spans="2:21" x14ac:dyDescent="0.25">
      <c r="B11" s="93" t="s">
        <v>2191</v>
      </c>
      <c r="C11" s="93"/>
      <c r="D11" s="150">
        <f>+D10-D9</f>
        <v>-337695.91000000015</v>
      </c>
      <c r="E11" s="150"/>
      <c r="H11" s="150">
        <f>+H10-H9</f>
        <v>-1038161.99</v>
      </c>
      <c r="I11" s="150"/>
    </row>
    <row r="13" spans="2:21" x14ac:dyDescent="0.25">
      <c r="B13" s="93" t="s">
        <v>2193</v>
      </c>
      <c r="D13" s="92" t="str" cm="1">
        <f t="array" ref="D13">+INDEX('24-25 Plant Additions (RunRate)'!AM:AM,$T$2)</f>
        <v>Use 2024 Actuals, assume zero for 2025 since expenditure is non recuring</v>
      </c>
    </row>
    <row r="22" spans="2:27" x14ac:dyDescent="0.25">
      <c r="Y22" s="92" cm="1">
        <f t="array" ref="Y22">+INDEX('24-25 Plant Additions (RunRate)'!AG:AG,$T$2)</f>
        <v>-66990.285428571398</v>
      </c>
    </row>
    <row r="23" spans="2:27" x14ac:dyDescent="0.25">
      <c r="Y23" s="92" cm="1">
        <f t="array" ref="Y23">+INDEX('24-25 Plant Additions (RunRate)'!AH:AH,$T$2)</f>
        <v>135778073.63009515</v>
      </c>
    </row>
    <row r="24" spans="2:27" x14ac:dyDescent="0.25">
      <c r="Y24" s="92"/>
    </row>
    <row r="25" spans="2:27" x14ac:dyDescent="0.25">
      <c r="Y25" s="92"/>
    </row>
    <row r="26" spans="2:27" x14ac:dyDescent="0.25">
      <c r="Y26" s="92"/>
    </row>
    <row r="27" spans="2:27" x14ac:dyDescent="0.25">
      <c r="Y27" s="92"/>
    </row>
    <row r="28" spans="2:27" x14ac:dyDescent="0.25">
      <c r="Y28" s="92"/>
    </row>
    <row r="29" spans="2:27" x14ac:dyDescent="0.25">
      <c r="Y29" s="92"/>
    </row>
    <row r="30" spans="2:27" x14ac:dyDescent="0.25">
      <c r="B30" s="107" t="s">
        <v>2176</v>
      </c>
    </row>
    <row r="32" spans="2:27" x14ac:dyDescent="0.25">
      <c r="D32" s="97" t="s">
        <v>2177</v>
      </c>
      <c r="E32" s="97" t="s">
        <v>2178</v>
      </c>
      <c r="F32" s="97" t="s">
        <v>2179</v>
      </c>
      <c r="G32" s="97" t="s">
        <v>2180</v>
      </c>
      <c r="H32" s="97" t="s">
        <v>2181</v>
      </c>
      <c r="I32" s="97" t="s">
        <v>2182</v>
      </c>
      <c r="J32" s="97" t="s">
        <v>2183</v>
      </c>
      <c r="K32" s="97" t="s">
        <v>2184</v>
      </c>
      <c r="L32" s="97" t="s">
        <v>2185</v>
      </c>
      <c r="M32" s="97" t="s">
        <v>2186</v>
      </c>
      <c r="N32" s="97" t="s">
        <v>2187</v>
      </c>
      <c r="O32" s="97" t="s">
        <v>2188</v>
      </c>
      <c r="Q32" s="107" t="s">
        <v>2189</v>
      </c>
      <c r="W32" s="91" t="s">
        <v>1829</v>
      </c>
      <c r="X32" s="91" t="s">
        <v>1826</v>
      </c>
      <c r="Y32" s="91" t="s">
        <v>1830</v>
      </c>
      <c r="Z32" s="91" t="s">
        <v>2175</v>
      </c>
      <c r="AA32" s="91" t="s">
        <v>2190</v>
      </c>
    </row>
    <row r="33" spans="2:27" x14ac:dyDescent="0.25">
      <c r="B33" s="91">
        <v>2018</v>
      </c>
      <c r="D33" s="101" cm="1">
        <f t="array" ref="D33">+INDEX('AWEC DR 9 (wDetail)'!$G$4:$CF$922,$T$3,MATCH(VALUE($B33&amp;TEXT(D$62,"00")),'AWEC DR 9 (wDetail)'!$G$2:$CF$2,0))</f>
        <v>0</v>
      </c>
      <c r="E33" s="101" cm="1">
        <f t="array" ref="E33">+INDEX('AWEC DR 9 (wDetail)'!$G$4:$CF$922,$T$3,MATCH(VALUE($B33&amp;TEXT(E$62,"00")),'AWEC DR 9 (wDetail)'!$G$2:$CF$2,0))</f>
        <v>0</v>
      </c>
      <c r="F33" s="101" cm="1">
        <f t="array" ref="F33">+INDEX('AWEC DR 9 (wDetail)'!$G$4:$CF$922,$T$3,MATCH(VALUE($B33&amp;TEXT(F$62,"00")),'AWEC DR 9 (wDetail)'!$G$2:$CF$2,0))</f>
        <v>0</v>
      </c>
      <c r="G33" s="101" cm="1">
        <f t="array" ref="G33">+INDEX('AWEC DR 9 (wDetail)'!$G$4:$CF$922,$T$3,MATCH(VALUE($B33&amp;TEXT(G$62,"00")),'AWEC DR 9 (wDetail)'!$G$2:$CF$2,0))</f>
        <v>0</v>
      </c>
      <c r="H33" s="101" cm="1">
        <f t="array" ref="H33">+INDEX('AWEC DR 9 (wDetail)'!$G$4:$CF$922,$T$3,MATCH(VALUE($B33&amp;TEXT(H$62,"00")),'AWEC DR 9 (wDetail)'!$G$2:$CF$2,0))</f>
        <v>0</v>
      </c>
      <c r="I33" s="101" cm="1">
        <f t="array" ref="I33">+INDEX('AWEC DR 9 (wDetail)'!$G$4:$CF$922,$T$3,MATCH(VALUE($B33&amp;TEXT(I$62,"00")),'AWEC DR 9 (wDetail)'!$G$2:$CF$2,0))</f>
        <v>0</v>
      </c>
      <c r="J33" s="101" cm="1">
        <f t="array" ref="J33">+INDEX('AWEC DR 9 (wDetail)'!$G$4:$CF$922,$T$3,MATCH(VALUE($B33&amp;TEXT(J$62,"00")),'AWEC DR 9 (wDetail)'!$G$2:$CF$2,0))</f>
        <v>0</v>
      </c>
      <c r="K33" s="101" cm="1">
        <f t="array" ref="K33">+INDEX('AWEC DR 9 (wDetail)'!$G$4:$CF$922,$T$3,MATCH(VALUE($B33&amp;TEXT(K$62,"00")),'AWEC DR 9 (wDetail)'!$G$2:$CF$2,0))</f>
        <v>0</v>
      </c>
      <c r="L33" s="101" cm="1">
        <f t="array" ref="L33">+INDEX('AWEC DR 9 (wDetail)'!$G$4:$CF$922,$T$3,MATCH(VALUE($B33&amp;TEXT(L$62,"00")),'AWEC DR 9 (wDetail)'!$G$2:$CF$2,0))</f>
        <v>0</v>
      </c>
      <c r="M33" s="101" cm="1">
        <f t="array" ref="M33">+INDEX('AWEC DR 9 (wDetail)'!$G$4:$CF$922,$T$3,MATCH(VALUE($B33&amp;TEXT(M$62,"00")),'AWEC DR 9 (wDetail)'!$G$2:$CF$2,0))</f>
        <v>0</v>
      </c>
      <c r="N33" s="101" cm="1">
        <f t="array" ref="N33">+INDEX('AWEC DR 9 (wDetail)'!$G$4:$CF$922,$T$3,MATCH(VALUE($B33&amp;TEXT(N$62,"00")),'AWEC DR 9 (wDetail)'!$G$2:$CF$2,0))</f>
        <v>0</v>
      </c>
      <c r="O33" s="101" cm="1">
        <f t="array" ref="O33">+INDEX('AWEC DR 9 (wDetail)'!$G$4:$CF$922,$T$3,MATCH(VALUE($B33&amp;TEXT(O$62,"00")),'AWEC DR 9 (wDetail)'!$G$2:$CF$2,0))</f>
        <v>0</v>
      </c>
      <c r="P33" s="102"/>
      <c r="Q33" s="103">
        <f>+SUM(D33:O33)</f>
        <v>0</v>
      </c>
      <c r="W33" s="91">
        <f t="shared" ref="W33:W38" si="0">+B33</f>
        <v>2018</v>
      </c>
      <c r="X33" s="92">
        <f t="shared" ref="X33:X38" si="1">+Q33</f>
        <v>0</v>
      </c>
      <c r="Y33" s="92">
        <f>+$Y$23+W33*$Y$22</f>
        <v>591677.63523808122</v>
      </c>
    </row>
    <row r="34" spans="2:27" x14ac:dyDescent="0.25">
      <c r="B34" s="98">
        <f t="shared" ref="B34:B39" si="2">+B33+1</f>
        <v>2019</v>
      </c>
      <c r="C34" s="98"/>
      <c r="D34" s="104" cm="1">
        <f t="array" ref="D34">+INDEX('AWEC DR 9 (wDetail)'!$G$4:$CF$922,$T$3,MATCH(VALUE($B34&amp;TEXT(D$62,"00")),'AWEC DR 9 (wDetail)'!$G$2:$CF$2,0))</f>
        <v>0</v>
      </c>
      <c r="E34" s="104" cm="1">
        <f t="array" ref="E34">+INDEX('AWEC DR 9 (wDetail)'!$G$4:$CF$922,$T$3,MATCH(VALUE($B34&amp;TEXT(E$62,"00")),'AWEC DR 9 (wDetail)'!$G$2:$CF$2,0))</f>
        <v>0</v>
      </c>
      <c r="F34" s="104" cm="1">
        <f t="array" ref="F34">+INDEX('AWEC DR 9 (wDetail)'!$G$4:$CF$922,$T$3,MATCH(VALUE($B34&amp;TEXT(F$62,"00")),'AWEC DR 9 (wDetail)'!$G$2:$CF$2,0))</f>
        <v>0</v>
      </c>
      <c r="G34" s="104" cm="1">
        <f t="array" ref="G34">+INDEX('AWEC DR 9 (wDetail)'!$G$4:$CF$922,$T$3,MATCH(VALUE($B34&amp;TEXT(G$62,"00")),'AWEC DR 9 (wDetail)'!$G$2:$CF$2,0))</f>
        <v>0</v>
      </c>
      <c r="H34" s="104" cm="1">
        <f t="array" ref="H34">+INDEX('AWEC DR 9 (wDetail)'!$G$4:$CF$922,$T$3,MATCH(VALUE($B34&amp;TEXT(H$62,"00")),'AWEC DR 9 (wDetail)'!$G$2:$CF$2,0))</f>
        <v>0</v>
      </c>
      <c r="I34" s="104" cm="1">
        <f t="array" ref="I34">+INDEX('AWEC DR 9 (wDetail)'!$G$4:$CF$922,$T$3,MATCH(VALUE($B34&amp;TEXT(I$62,"00")),'AWEC DR 9 (wDetail)'!$G$2:$CF$2,0))</f>
        <v>0</v>
      </c>
      <c r="J34" s="104" cm="1">
        <f t="array" ref="J34">+INDEX('AWEC DR 9 (wDetail)'!$G$4:$CF$922,$T$3,MATCH(VALUE($B34&amp;TEXT(J$62,"00")),'AWEC DR 9 (wDetail)'!$G$2:$CF$2,0))</f>
        <v>0</v>
      </c>
      <c r="K34" s="104" cm="1">
        <f t="array" ref="K34">+INDEX('AWEC DR 9 (wDetail)'!$G$4:$CF$922,$T$3,MATCH(VALUE($B34&amp;TEXT(K$62,"00")),'AWEC DR 9 (wDetail)'!$G$2:$CF$2,0))</f>
        <v>0</v>
      </c>
      <c r="L34" s="104" cm="1">
        <f t="array" ref="L34">+INDEX('AWEC DR 9 (wDetail)'!$G$4:$CF$922,$T$3,MATCH(VALUE($B34&amp;TEXT(L$62,"00")),'AWEC DR 9 (wDetail)'!$G$2:$CF$2,0))</f>
        <v>453562.85000000003</v>
      </c>
      <c r="M34" s="104" cm="1">
        <f t="array" ref="M34">+INDEX('AWEC DR 9 (wDetail)'!$G$4:$CF$922,$T$3,MATCH(VALUE($B34&amp;TEXT(M$62,"00")),'AWEC DR 9 (wDetail)'!$G$2:$CF$2,0))</f>
        <v>0</v>
      </c>
      <c r="N34" s="104" cm="1">
        <f t="array" ref="N34">+INDEX('AWEC DR 9 (wDetail)'!$G$4:$CF$922,$T$3,MATCH(VALUE($B34&amp;TEXT(N$62,"00")),'AWEC DR 9 (wDetail)'!$G$2:$CF$2,0))</f>
        <v>0</v>
      </c>
      <c r="O34" s="104" cm="1">
        <f t="array" ref="O34">+INDEX('AWEC DR 9 (wDetail)'!$G$4:$CF$922,$T$3,MATCH(VALUE($B34&amp;TEXT(O$62,"00")),'AWEC DR 9 (wDetail)'!$G$2:$CF$2,0))</f>
        <v>441902.09</v>
      </c>
      <c r="P34" s="105"/>
      <c r="Q34" s="106">
        <f t="shared" ref="Q34:Q39" si="3">+SUM(D34:O34)</f>
        <v>895464.94000000006</v>
      </c>
      <c r="W34" s="91">
        <f t="shared" si="0"/>
        <v>2019</v>
      </c>
      <c r="X34" s="92">
        <f t="shared" si="1"/>
        <v>895464.94000000006</v>
      </c>
      <c r="Y34" s="92">
        <f t="shared" ref="Y34:Y40" si="4">+$Y$23+W34*$Y$22</f>
        <v>524687.34980949759</v>
      </c>
    </row>
    <row r="35" spans="2:27" x14ac:dyDescent="0.25">
      <c r="B35" s="91">
        <f t="shared" si="2"/>
        <v>2020</v>
      </c>
      <c r="D35" s="101" cm="1">
        <f t="array" ref="D35">+INDEX('AWEC DR 9 (wDetail)'!$G$4:$CF$922,$T$3,MATCH(VALUE($B35&amp;TEXT(D$62,"00")),'AWEC DR 9 (wDetail)'!$G$2:$CF$2,0))</f>
        <v>0</v>
      </c>
      <c r="E35" s="101" cm="1">
        <f t="array" ref="E35">+INDEX('AWEC DR 9 (wDetail)'!$G$4:$CF$922,$T$3,MATCH(VALUE($B35&amp;TEXT(E$62,"00")),'AWEC DR 9 (wDetail)'!$G$2:$CF$2,0))</f>
        <v>366288.45</v>
      </c>
      <c r="F35" s="101" cm="1">
        <f t="array" ref="F35">+INDEX('AWEC DR 9 (wDetail)'!$G$4:$CF$922,$T$3,MATCH(VALUE($B35&amp;TEXT(F$62,"00")),'AWEC DR 9 (wDetail)'!$G$2:$CF$2,0))</f>
        <v>0</v>
      </c>
      <c r="G35" s="101" cm="1">
        <f t="array" ref="G35">+INDEX('AWEC DR 9 (wDetail)'!$G$4:$CF$922,$T$3,MATCH(VALUE($B35&amp;TEXT(G$62,"00")),'AWEC DR 9 (wDetail)'!$G$2:$CF$2,0))</f>
        <v>0</v>
      </c>
      <c r="H35" s="101" cm="1">
        <f t="array" ref="H35">+INDEX('AWEC DR 9 (wDetail)'!$G$4:$CF$922,$T$3,MATCH(VALUE($B35&amp;TEXT(H$62,"00")),'AWEC DR 9 (wDetail)'!$G$2:$CF$2,0))</f>
        <v>0</v>
      </c>
      <c r="I35" s="101" cm="1">
        <f t="array" ref="I35">+INDEX('AWEC DR 9 (wDetail)'!$G$4:$CF$922,$T$3,MATCH(VALUE($B35&amp;TEXT(I$62,"00")),'AWEC DR 9 (wDetail)'!$G$2:$CF$2,0))</f>
        <v>287717.43</v>
      </c>
      <c r="J35" s="101" cm="1">
        <f t="array" ref="J35">+INDEX('AWEC DR 9 (wDetail)'!$G$4:$CF$922,$T$3,MATCH(VALUE($B35&amp;TEXT(J$62,"00")),'AWEC DR 9 (wDetail)'!$G$2:$CF$2,0))</f>
        <v>0</v>
      </c>
      <c r="K35" s="101" cm="1">
        <f t="array" ref="K35">+INDEX('AWEC DR 9 (wDetail)'!$G$4:$CF$922,$T$3,MATCH(VALUE($B35&amp;TEXT(K$62,"00")),'AWEC DR 9 (wDetail)'!$G$2:$CF$2,0))</f>
        <v>0</v>
      </c>
      <c r="L35" s="101" cm="1">
        <f t="array" ref="L35">+INDEX('AWEC DR 9 (wDetail)'!$G$4:$CF$922,$T$3,MATCH(VALUE($B35&amp;TEXT(L$62,"00")),'AWEC DR 9 (wDetail)'!$G$2:$CF$2,0))</f>
        <v>0</v>
      </c>
      <c r="M35" s="101" cm="1">
        <f t="array" ref="M35">+INDEX('AWEC DR 9 (wDetail)'!$G$4:$CF$922,$T$3,MATCH(VALUE($B35&amp;TEXT(M$62,"00")),'AWEC DR 9 (wDetail)'!$G$2:$CF$2,0))</f>
        <v>0</v>
      </c>
      <c r="N35" s="101" cm="1">
        <f t="array" ref="N35">+INDEX('AWEC DR 9 (wDetail)'!$G$4:$CF$922,$T$3,MATCH(VALUE($B35&amp;TEXT(N$62,"00")),'AWEC DR 9 (wDetail)'!$G$2:$CF$2,0))</f>
        <v>0</v>
      </c>
      <c r="O35" s="101" cm="1">
        <f t="array" ref="O35">+INDEX('AWEC DR 9 (wDetail)'!$G$4:$CF$922,$T$3,MATCH(VALUE($B35&amp;TEXT(O$62,"00")),'AWEC DR 9 (wDetail)'!$G$2:$CF$2,0))</f>
        <v>0</v>
      </c>
      <c r="P35" s="102"/>
      <c r="Q35" s="103">
        <f t="shared" si="3"/>
        <v>654005.88</v>
      </c>
      <c r="W35" s="91">
        <f t="shared" si="0"/>
        <v>2020</v>
      </c>
      <c r="X35" s="92">
        <f t="shared" si="1"/>
        <v>654005.88</v>
      </c>
      <c r="Y35" s="92">
        <f t="shared" si="4"/>
        <v>457697.06438094378</v>
      </c>
    </row>
    <row r="36" spans="2:27" x14ac:dyDescent="0.25">
      <c r="B36" s="98">
        <f t="shared" si="2"/>
        <v>2021</v>
      </c>
      <c r="C36" s="98"/>
      <c r="D36" s="104" cm="1">
        <f t="array" ref="D36">+INDEX('AWEC DR 9 (wDetail)'!$G$4:$CF$922,$T$3,MATCH(VALUE($B36&amp;TEXT(D$62,"00")),'AWEC DR 9 (wDetail)'!$G$2:$CF$2,0))</f>
        <v>0</v>
      </c>
      <c r="E36" s="104" cm="1">
        <f t="array" ref="E36">+INDEX('AWEC DR 9 (wDetail)'!$G$4:$CF$922,$T$3,MATCH(VALUE($B36&amp;TEXT(E$62,"00")),'AWEC DR 9 (wDetail)'!$G$2:$CF$2,0))</f>
        <v>0</v>
      </c>
      <c r="F36" s="104" cm="1">
        <f t="array" ref="F36">+INDEX('AWEC DR 9 (wDetail)'!$G$4:$CF$922,$T$3,MATCH(VALUE($B36&amp;TEXT(F$62,"00")),'AWEC DR 9 (wDetail)'!$G$2:$CF$2,0))</f>
        <v>0</v>
      </c>
      <c r="G36" s="104" cm="1">
        <f t="array" ref="G36">+INDEX('AWEC DR 9 (wDetail)'!$G$4:$CF$922,$T$3,MATCH(VALUE($B36&amp;TEXT(G$62,"00")),'AWEC DR 9 (wDetail)'!$G$2:$CF$2,0))</f>
        <v>0</v>
      </c>
      <c r="H36" s="104" cm="1">
        <f t="array" ref="H36">+INDEX('AWEC DR 9 (wDetail)'!$G$4:$CF$922,$T$3,MATCH(VALUE($B36&amp;TEXT(H$62,"00")),'AWEC DR 9 (wDetail)'!$G$2:$CF$2,0))</f>
        <v>0</v>
      </c>
      <c r="I36" s="104" cm="1">
        <f t="array" ref="I36">+INDEX('AWEC DR 9 (wDetail)'!$G$4:$CF$922,$T$3,MATCH(VALUE($B36&amp;TEXT(I$62,"00")),'AWEC DR 9 (wDetail)'!$G$2:$CF$2,0))</f>
        <v>995740.71</v>
      </c>
      <c r="J36" s="104" cm="1">
        <f t="array" ref="J36">+INDEX('AWEC DR 9 (wDetail)'!$G$4:$CF$922,$T$3,MATCH(VALUE($B36&amp;TEXT(J$62,"00")),'AWEC DR 9 (wDetail)'!$G$2:$CF$2,0))</f>
        <v>0</v>
      </c>
      <c r="K36" s="104" cm="1">
        <f t="array" ref="K36">+INDEX('AWEC DR 9 (wDetail)'!$G$4:$CF$922,$T$3,MATCH(VALUE($B36&amp;TEXT(K$62,"00")),'AWEC DR 9 (wDetail)'!$G$2:$CF$2,0))</f>
        <v>0</v>
      </c>
      <c r="L36" s="104" cm="1">
        <f t="array" ref="L36">+INDEX('AWEC DR 9 (wDetail)'!$G$4:$CF$922,$T$3,MATCH(VALUE($B36&amp;TEXT(L$62,"00")),'AWEC DR 9 (wDetail)'!$G$2:$CF$2,0))</f>
        <v>0</v>
      </c>
      <c r="M36" s="104" cm="1">
        <f t="array" ref="M36">+INDEX('AWEC DR 9 (wDetail)'!$G$4:$CF$922,$T$3,MATCH(VALUE($B36&amp;TEXT(M$62,"00")),'AWEC DR 9 (wDetail)'!$G$2:$CF$2,0))</f>
        <v>0</v>
      </c>
      <c r="N36" s="104" cm="1">
        <f t="array" ref="N36">+INDEX('AWEC DR 9 (wDetail)'!$G$4:$CF$922,$T$3,MATCH(VALUE($B36&amp;TEXT(N$62,"00")),'AWEC DR 9 (wDetail)'!$G$2:$CF$2,0))</f>
        <v>0</v>
      </c>
      <c r="O36" s="104" cm="1">
        <f t="array" ref="O36">+INDEX('AWEC DR 9 (wDetail)'!$G$4:$CF$922,$T$3,MATCH(VALUE($B36&amp;TEXT(O$62,"00")),'AWEC DR 9 (wDetail)'!$G$2:$CF$2,0))</f>
        <v>0</v>
      </c>
      <c r="P36" s="105"/>
      <c r="Q36" s="106">
        <f t="shared" si="3"/>
        <v>995740.71</v>
      </c>
      <c r="W36" s="91">
        <f t="shared" si="0"/>
        <v>2021</v>
      </c>
      <c r="X36" s="92">
        <f t="shared" si="1"/>
        <v>995740.71</v>
      </c>
      <c r="Y36" s="92">
        <f t="shared" si="4"/>
        <v>390706.77895236015</v>
      </c>
    </row>
    <row r="37" spans="2:27" x14ac:dyDescent="0.25">
      <c r="B37" s="91">
        <f t="shared" si="2"/>
        <v>2022</v>
      </c>
      <c r="D37" s="101" cm="1">
        <f t="array" ref="D37">+INDEX('AWEC DR 9 (wDetail)'!$G$4:$CF$922,$T$3,MATCH(VALUE($B37&amp;TEXT(D$62,"00")),'AWEC DR 9 (wDetail)'!$G$2:$CF$2,0))</f>
        <v>0</v>
      </c>
      <c r="E37" s="101" cm="1">
        <f t="array" ref="E37">+INDEX('AWEC DR 9 (wDetail)'!$G$4:$CF$922,$T$3,MATCH(VALUE($B37&amp;TEXT(E$62,"00")),'AWEC DR 9 (wDetail)'!$G$2:$CF$2,0))</f>
        <v>0</v>
      </c>
      <c r="F37" s="101" cm="1">
        <f t="array" ref="F37">+INDEX('AWEC DR 9 (wDetail)'!$G$4:$CF$922,$T$3,MATCH(VALUE($B37&amp;TEXT(F$62,"00")),'AWEC DR 9 (wDetail)'!$G$2:$CF$2,0))</f>
        <v>0</v>
      </c>
      <c r="G37" s="101" cm="1">
        <f t="array" ref="G37">+INDEX('AWEC DR 9 (wDetail)'!$G$4:$CF$922,$T$3,MATCH(VALUE($B37&amp;TEXT(G$62,"00")),'AWEC DR 9 (wDetail)'!$G$2:$CF$2,0))</f>
        <v>0</v>
      </c>
      <c r="H37" s="101" cm="1">
        <f t="array" ref="H37">+INDEX('AWEC DR 9 (wDetail)'!$G$4:$CF$922,$T$3,MATCH(VALUE($B37&amp;TEXT(H$62,"00")),'AWEC DR 9 (wDetail)'!$G$2:$CF$2,0))</f>
        <v>0</v>
      </c>
      <c r="I37" s="101" cm="1">
        <f t="array" ref="I37">+INDEX('AWEC DR 9 (wDetail)'!$G$4:$CF$922,$T$3,MATCH(VALUE($B37&amp;TEXT(I$62,"00")),'AWEC DR 9 (wDetail)'!$G$2:$CF$2,0))</f>
        <v>0</v>
      </c>
      <c r="J37" s="101" cm="1">
        <f t="array" ref="J37">+INDEX('AWEC DR 9 (wDetail)'!$G$4:$CF$922,$T$3,MATCH(VALUE($B37&amp;TEXT(J$62,"00")),'AWEC DR 9 (wDetail)'!$G$2:$CF$2,0))</f>
        <v>0</v>
      </c>
      <c r="K37" s="101" cm="1">
        <f t="array" ref="K37">+INDEX('AWEC DR 9 (wDetail)'!$G$4:$CF$922,$T$3,MATCH(VALUE($B37&amp;TEXT(K$62,"00")),'AWEC DR 9 (wDetail)'!$G$2:$CF$2,0))</f>
        <v>0</v>
      </c>
      <c r="L37" s="101" cm="1">
        <f t="array" ref="L37">+INDEX('AWEC DR 9 (wDetail)'!$G$4:$CF$922,$T$3,MATCH(VALUE($B37&amp;TEXT(L$62,"00")),'AWEC DR 9 (wDetail)'!$G$2:$CF$2,0))</f>
        <v>0</v>
      </c>
      <c r="M37" s="101" cm="1">
        <f t="array" ref="M37">+INDEX('AWEC DR 9 (wDetail)'!$G$4:$CF$922,$T$3,MATCH(VALUE($B37&amp;TEXT(M$62,"00")),'AWEC DR 9 (wDetail)'!$G$2:$CF$2,0))</f>
        <v>0</v>
      </c>
      <c r="N37" s="101" cm="1">
        <f t="array" ref="N37">+INDEX('AWEC DR 9 (wDetail)'!$G$4:$CF$922,$T$3,MATCH(VALUE($B37&amp;TEXT(N$62,"00")),'AWEC DR 9 (wDetail)'!$G$2:$CF$2,0))</f>
        <v>0</v>
      </c>
      <c r="O37" s="101" cm="1">
        <f t="array" ref="O37">+INDEX('AWEC DR 9 (wDetail)'!$G$4:$CF$922,$T$3,MATCH(VALUE($B37&amp;TEXT(O$62,"00")),'AWEC DR 9 (wDetail)'!$G$2:$CF$2,0))</f>
        <v>0</v>
      </c>
      <c r="P37" s="102"/>
      <c r="Q37" s="103">
        <f t="shared" si="3"/>
        <v>0</v>
      </c>
      <c r="W37" s="91">
        <f t="shared" si="0"/>
        <v>2022</v>
      </c>
      <c r="X37" s="92">
        <f t="shared" si="1"/>
        <v>0</v>
      </c>
      <c r="Y37" s="92">
        <f t="shared" si="4"/>
        <v>323716.49352377653</v>
      </c>
    </row>
    <row r="38" spans="2:27" x14ac:dyDescent="0.25">
      <c r="B38" s="98">
        <f t="shared" si="2"/>
        <v>2023</v>
      </c>
      <c r="C38" s="98"/>
      <c r="D38" s="104" cm="1">
        <f t="array" ref="D38">+INDEX('AWEC DR 9 (wDetail)'!$G$4:$CF$922,$T$3,MATCH(VALUE($B38&amp;TEXT(D$62,"00")),'AWEC DR 9 (wDetail)'!$G$2:$CF$2,0))</f>
        <v>0</v>
      </c>
      <c r="E38" s="104" cm="1">
        <f t="array" ref="E38">+INDEX('AWEC DR 9 (wDetail)'!$G$4:$CF$922,$T$3,MATCH(VALUE($B38&amp;TEXT(E$62,"00")),'AWEC DR 9 (wDetail)'!$G$2:$CF$2,0))</f>
        <v>0</v>
      </c>
      <c r="F38" s="104" cm="1">
        <f t="array" ref="F38">+INDEX('AWEC DR 9 (wDetail)'!$G$4:$CF$922,$T$3,MATCH(VALUE($B38&amp;TEXT(F$62,"00")),'AWEC DR 9 (wDetail)'!$G$2:$CF$2,0))</f>
        <v>0</v>
      </c>
      <c r="G38" s="104" cm="1">
        <f t="array" ref="G38">+INDEX('AWEC DR 9 (wDetail)'!$G$4:$CF$922,$T$3,MATCH(VALUE($B38&amp;TEXT(G$62,"00")),'AWEC DR 9 (wDetail)'!$G$2:$CF$2,0))</f>
        <v>0</v>
      </c>
      <c r="H38" s="104" cm="1">
        <f t="array" ref="H38">+INDEX('AWEC DR 9 (wDetail)'!$G$4:$CF$922,$T$3,MATCH(VALUE($B38&amp;TEXT(H$62,"00")),'AWEC DR 9 (wDetail)'!$G$2:$CF$2,0))</f>
        <v>0</v>
      </c>
      <c r="I38" s="104" cm="1">
        <f t="array" ref="I38">+INDEX('AWEC DR 9 (wDetail)'!$G$4:$CF$922,$T$3,MATCH(VALUE($B38&amp;TEXT(I$62,"00")),'AWEC DR 9 (wDetail)'!$G$2:$CF$2,0))</f>
        <v>0</v>
      </c>
      <c r="J38" s="104" cm="1">
        <f t="array" ref="J38">+INDEX('AWEC DR 9 (wDetail)'!$G$4:$CF$922,$T$3,MATCH(VALUE($B38&amp;TEXT(J$62,"00")),'AWEC DR 9 (wDetail)'!$G$2:$CF$2,0))</f>
        <v>0</v>
      </c>
      <c r="K38" s="104" cm="1">
        <f t="array" ref="K38">+INDEX('AWEC DR 9 (wDetail)'!$G$4:$CF$922,$T$3,MATCH(VALUE($B38&amp;TEXT(K$62,"00")),'AWEC DR 9 (wDetail)'!$G$2:$CF$2,0))</f>
        <v>0</v>
      </c>
      <c r="L38" s="104" cm="1">
        <f t="array" ref="L38">+INDEX('AWEC DR 9 (wDetail)'!$G$4:$CF$922,$T$3,MATCH(VALUE($B38&amp;TEXT(L$62,"00")),'AWEC DR 9 (wDetail)'!$G$2:$CF$2,0))</f>
        <v>0</v>
      </c>
      <c r="M38" s="104" cm="1">
        <f t="array" ref="M38">+INDEX('AWEC DR 9 (wDetail)'!$G$4:$CF$922,$T$3,MATCH(VALUE($B38&amp;TEXT(M$62,"00")),'AWEC DR 9 (wDetail)'!$G$2:$CF$2,0))</f>
        <v>0</v>
      </c>
      <c r="N38" s="104" cm="1">
        <f t="array" ref="N38">+INDEX('AWEC DR 9 (wDetail)'!$G$4:$CF$922,$T$3,MATCH(VALUE($B38&amp;TEXT(N$62,"00")),'AWEC DR 9 (wDetail)'!$G$2:$CF$2,0))</f>
        <v>0</v>
      </c>
      <c r="O38" s="104" cm="1">
        <f t="array" ref="O38">+INDEX('AWEC DR 9 (wDetail)'!$G$4:$CF$922,$T$3,MATCH(VALUE($B38&amp;TEXT(O$62,"00")),'AWEC DR 9 (wDetail)'!$G$2:$CF$2,0))</f>
        <v>0</v>
      </c>
      <c r="P38" s="105"/>
      <c r="Q38" s="106">
        <f t="shared" si="3"/>
        <v>0</v>
      </c>
      <c r="W38" s="91">
        <f t="shared" si="0"/>
        <v>2023</v>
      </c>
      <c r="X38" s="92">
        <f t="shared" si="1"/>
        <v>0</v>
      </c>
      <c r="Y38" s="92">
        <f t="shared" si="4"/>
        <v>256726.20809522271</v>
      </c>
    </row>
    <row r="39" spans="2:27" x14ac:dyDescent="0.25">
      <c r="B39" s="91">
        <f t="shared" si="2"/>
        <v>2024</v>
      </c>
      <c r="D39" s="101" cm="1">
        <f t="array" ref="D39">+INDEX('AWEC DR 9 (wDetail)'!$G$4:$CF$922,$T$3,MATCH(VALUE($B39&amp;TEXT(D$62,"00")),'AWEC DR 9 (wDetail)'!$G$2:$CF$2,0))</f>
        <v>0</v>
      </c>
      <c r="E39" s="101" cm="1">
        <f t="array" ref="E39">+INDEX('AWEC DR 9 (wDetail)'!$G$4:$CF$922,$T$3,MATCH(VALUE($B39&amp;TEXT(E$62,"00")),'AWEC DR 9 (wDetail)'!$G$2:$CF$2,0))</f>
        <v>0</v>
      </c>
      <c r="F39" s="101" cm="1">
        <f t="array" ref="F39">+INDEX('AWEC DR 9 (wDetail)'!$G$4:$CF$922,$T$3,MATCH(VALUE($B39&amp;TEXT(F$62,"00")),'AWEC DR 9 (wDetail)'!$G$2:$CF$2,0))</f>
        <v>1724160.15</v>
      </c>
      <c r="G39" s="101" cm="1">
        <f t="array" ref="G39">+INDEX('AWEC DR 9 (wDetail)'!$G$4:$CF$922,$T$3,MATCH(VALUE($B39&amp;TEXT(G$62,"00")),'AWEC DR 9 (wDetail)'!$G$2:$CF$2,0))</f>
        <v>0</v>
      </c>
      <c r="H39" s="101" cm="1">
        <f t="array" ref="H39">+INDEX('AWEC DR 9 (wDetail)'!$G$4:$CF$922,$T$3,MATCH(VALUE($B39&amp;TEXT(H$62,"00")),'AWEC DR 9 (wDetail)'!$G$2:$CF$2,0))</f>
        <v>1919018.46</v>
      </c>
      <c r="I39" s="101" cm="1">
        <f t="array" ref="I39">+INDEX('AWEC DR 9 (wDetail)'!$G$4:$CF$922,$T$3,MATCH(VALUE($B39&amp;TEXT(I$62,"00")),'AWEC DR 9 (wDetail)'!$G$2:$CF$2,0))</f>
        <v>0</v>
      </c>
      <c r="J39" s="101"/>
      <c r="K39" s="101"/>
      <c r="L39" s="101"/>
      <c r="M39" s="101"/>
      <c r="N39" s="101"/>
      <c r="O39" s="101"/>
      <c r="P39" s="102"/>
      <c r="Q39" s="103">
        <f t="shared" si="3"/>
        <v>3643178.61</v>
      </c>
      <c r="W39" s="91">
        <v>2024</v>
      </c>
      <c r="Y39" s="92">
        <f t="shared" si="4"/>
        <v>189735.92266663909</v>
      </c>
      <c r="Z39" s="92">
        <f>+D9</f>
        <v>3980874.52</v>
      </c>
      <c r="AA39" s="92">
        <f>+D10</f>
        <v>3643178.61</v>
      </c>
    </row>
    <row r="40" spans="2:27" x14ac:dyDescent="0.25">
      <c r="W40" s="91">
        <v>2025</v>
      </c>
      <c r="Y40" s="92">
        <f t="shared" si="4"/>
        <v>122745.63723808527</v>
      </c>
      <c r="Z40" s="92">
        <f>+H9</f>
        <v>1038161.99</v>
      </c>
      <c r="AA40" s="92">
        <f>+H10</f>
        <v>0</v>
      </c>
    </row>
    <row r="62" spans="4:15" x14ac:dyDescent="0.25">
      <c r="D62" s="91">
        <v>1</v>
      </c>
      <c r="E62" s="91">
        <v>2</v>
      </c>
      <c r="F62" s="91">
        <v>3</v>
      </c>
      <c r="G62" s="91">
        <v>4</v>
      </c>
      <c r="H62" s="91">
        <v>5</v>
      </c>
      <c r="I62" s="91">
        <v>6</v>
      </c>
      <c r="J62" s="91">
        <v>7</v>
      </c>
      <c r="K62" s="91">
        <v>8</v>
      </c>
      <c r="L62" s="91">
        <v>9</v>
      </c>
      <c r="M62" s="91">
        <v>10</v>
      </c>
      <c r="N62" s="91">
        <v>11</v>
      </c>
      <c r="O62" s="91">
        <v>12</v>
      </c>
    </row>
  </sheetData>
  <mergeCells count="8">
    <mergeCell ref="H8:I8"/>
    <mergeCell ref="H9:I9"/>
    <mergeCell ref="H10:I10"/>
    <mergeCell ref="H11:I11"/>
    <mergeCell ref="D9:E9"/>
    <mergeCell ref="D10:E10"/>
    <mergeCell ref="D11:E11"/>
    <mergeCell ref="D8:E8"/>
  </mergeCells>
  <phoneticPr fontId="10" type="noConversion"/>
  <pageMargins left="0.7" right="0.7" top="0.75" bottom="0.75" header="0.3" footer="0.3"/>
  <pageSetup paperSize="9" scale="80" orientation="landscape" r:id="rId1"/>
  <headerFooter>
    <oddFooter>&amp;CFP-318197 - Gas SCADA Equipment-CNG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CD2FD-E302-47A2-BF84-F8A0E2FFE01B}">
  <sheetPr codeName="Sheet7"/>
  <dimension ref="A1:BF1437"/>
  <sheetViews>
    <sheetView workbookViewId="0">
      <pane xSplit="2" ySplit="1" topLeftCell="AV802" activePane="bottomRight" state="frozen"/>
      <selection pane="topRight" activeCell="C1" sqref="C1"/>
      <selection pane="bottomLeft" activeCell="A2" sqref="A2"/>
      <selection pane="bottomRight" activeCell="BF829" sqref="BF829"/>
    </sheetView>
  </sheetViews>
  <sheetFormatPr defaultColWidth="9" defaultRowHeight="15" x14ac:dyDescent="0.25"/>
  <cols>
    <col min="1" max="1" width="14.28515625" style="112" bestFit="1" customWidth="1"/>
    <col min="2" max="2" width="39.85546875" style="112" bestFit="1" customWidth="1"/>
    <col min="3" max="56" width="19.85546875" bestFit="1" customWidth="1"/>
    <col min="58" max="58" width="13.28515625" bestFit="1" customWidth="1"/>
  </cols>
  <sheetData>
    <row r="1" spans="1:58" s="117" customFormat="1" ht="30" x14ac:dyDescent="0.25">
      <c r="A1" s="117" t="s">
        <v>2152</v>
      </c>
      <c r="B1" s="117" t="s">
        <v>3135</v>
      </c>
      <c r="C1" s="118" t="s">
        <v>3134</v>
      </c>
      <c r="D1" s="118" t="s">
        <v>3133</v>
      </c>
      <c r="E1" s="118" t="s">
        <v>3132</v>
      </c>
      <c r="F1" s="118" t="s">
        <v>3131</v>
      </c>
      <c r="G1" s="118" t="s">
        <v>3130</v>
      </c>
      <c r="H1" s="118" t="s">
        <v>3129</v>
      </c>
      <c r="I1" s="118" t="s">
        <v>3128</v>
      </c>
      <c r="J1" s="118" t="s">
        <v>3127</v>
      </c>
      <c r="K1" s="118" t="s">
        <v>3126</v>
      </c>
      <c r="L1" s="118" t="s">
        <v>3125</v>
      </c>
      <c r="M1" s="118" t="s">
        <v>3124</v>
      </c>
      <c r="N1" s="118" t="s">
        <v>3123</v>
      </c>
      <c r="O1" s="118" t="s">
        <v>3122</v>
      </c>
      <c r="P1" s="118" t="s">
        <v>3121</v>
      </c>
      <c r="Q1" s="118" t="s">
        <v>3120</v>
      </c>
      <c r="R1" s="118" t="s">
        <v>3119</v>
      </c>
      <c r="S1" s="118" t="s">
        <v>3118</v>
      </c>
      <c r="T1" s="118" t="s">
        <v>3117</v>
      </c>
      <c r="U1" s="118" t="s">
        <v>3116</v>
      </c>
      <c r="V1" s="118" t="s">
        <v>3115</v>
      </c>
      <c r="W1" s="118" t="s">
        <v>3114</v>
      </c>
      <c r="X1" s="118" t="s">
        <v>3113</v>
      </c>
      <c r="Y1" s="118" t="s">
        <v>3112</v>
      </c>
      <c r="Z1" s="118" t="s">
        <v>3111</v>
      </c>
      <c r="AA1" s="118" t="s">
        <v>3110</v>
      </c>
      <c r="AB1" s="118" t="s">
        <v>3109</v>
      </c>
      <c r="AC1" s="118" t="s">
        <v>3108</v>
      </c>
      <c r="AD1" s="118" t="s">
        <v>3107</v>
      </c>
      <c r="AE1" s="118" t="s">
        <v>3106</v>
      </c>
      <c r="AF1" s="118" t="s">
        <v>3105</v>
      </c>
      <c r="AG1" s="118" t="s">
        <v>3104</v>
      </c>
      <c r="AH1" s="118" t="s">
        <v>3103</v>
      </c>
      <c r="AI1" s="118" t="s">
        <v>3102</v>
      </c>
      <c r="AJ1" s="118" t="s">
        <v>3101</v>
      </c>
      <c r="AK1" s="118" t="s">
        <v>3100</v>
      </c>
      <c r="AL1" s="118" t="s">
        <v>3099</v>
      </c>
      <c r="AM1" s="118" t="s">
        <v>3098</v>
      </c>
      <c r="AN1" s="118" t="s">
        <v>3097</v>
      </c>
      <c r="AO1" s="118" t="s">
        <v>3096</v>
      </c>
      <c r="AP1" s="118" t="s">
        <v>3095</v>
      </c>
      <c r="AQ1" s="118" t="s">
        <v>3094</v>
      </c>
      <c r="AR1" s="118" t="s">
        <v>3093</v>
      </c>
      <c r="AS1" s="118" t="s">
        <v>3092</v>
      </c>
      <c r="AT1" s="118" t="s">
        <v>3091</v>
      </c>
      <c r="AU1" s="118" t="s">
        <v>3090</v>
      </c>
      <c r="AV1" s="118" t="s">
        <v>3089</v>
      </c>
      <c r="AW1" s="118" t="s">
        <v>3088</v>
      </c>
      <c r="AX1" s="118" t="s">
        <v>3087</v>
      </c>
      <c r="AY1" s="118" t="s">
        <v>3086</v>
      </c>
      <c r="AZ1" s="118" t="s">
        <v>3085</v>
      </c>
      <c r="BA1" s="118" t="s">
        <v>3084</v>
      </c>
      <c r="BB1" s="118" t="s">
        <v>3083</v>
      </c>
      <c r="BC1" s="118" t="s">
        <v>3082</v>
      </c>
      <c r="BD1" s="118" t="s">
        <v>3081</v>
      </c>
    </row>
    <row r="2" spans="1:58" x14ac:dyDescent="0.25">
      <c r="A2" s="112" t="s">
        <v>3</v>
      </c>
      <c r="B2" s="112" t="s">
        <v>4</v>
      </c>
      <c r="C2" s="116">
        <v>1094.7499999999782</v>
      </c>
      <c r="D2" s="116">
        <v>1094.7499999999782</v>
      </c>
      <c r="E2" s="116">
        <v>1094.7499999999782</v>
      </c>
      <c r="F2" s="116">
        <v>1094.7499999999782</v>
      </c>
      <c r="G2" s="116">
        <v>1094.7499999999782</v>
      </c>
      <c r="H2" s="116">
        <v>1094.7499999999782</v>
      </c>
      <c r="I2" s="116">
        <v>9990.2299999999777</v>
      </c>
      <c r="J2" s="116">
        <v>31208.549999999977</v>
      </c>
      <c r="K2" s="116">
        <v>31208.549999999977</v>
      </c>
      <c r="L2" s="116">
        <v>1094.7499999999782</v>
      </c>
      <c r="M2" s="116">
        <v>1094.7499999999782</v>
      </c>
      <c r="N2" s="116">
        <v>392066.68</v>
      </c>
      <c r="O2" s="116">
        <v>2209.859999999986</v>
      </c>
      <c r="P2" s="116">
        <v>1094.7499999999861</v>
      </c>
      <c r="Q2" s="116">
        <v>19028.169999999984</v>
      </c>
      <c r="R2" s="116">
        <v>1094.7499999999854</v>
      </c>
      <c r="S2" s="116">
        <v>1094.7499999999854</v>
      </c>
      <c r="T2" s="116">
        <v>1094.7499999999854</v>
      </c>
      <c r="U2" s="116">
        <v>1094.7499999999854</v>
      </c>
      <c r="V2" s="116">
        <v>1094.7499999999854</v>
      </c>
      <c r="W2" s="116">
        <v>1094.7499999999854</v>
      </c>
      <c r="X2" s="116">
        <v>119364.26999999999</v>
      </c>
      <c r="Y2" s="116">
        <v>1094.7499999999854</v>
      </c>
      <c r="Z2" s="116">
        <v>935148.53</v>
      </c>
      <c r="AA2" s="116">
        <v>1094.75</v>
      </c>
      <c r="AB2" s="116">
        <v>1094.75</v>
      </c>
      <c r="AC2" s="116">
        <v>1094.75</v>
      </c>
      <c r="AD2" s="116">
        <v>19079.129999999997</v>
      </c>
      <c r="AE2" s="116">
        <v>20856.899999999998</v>
      </c>
      <c r="AF2" s="116">
        <v>21636.579999999998</v>
      </c>
      <c r="AG2" s="116">
        <v>174221.65</v>
      </c>
      <c r="AH2" s="116">
        <v>1094.7599999999802</v>
      </c>
      <c r="AI2" s="116">
        <v>1094.7599999999802</v>
      </c>
      <c r="AJ2" s="116">
        <v>1094.7599999999802</v>
      </c>
      <c r="AK2" s="116">
        <v>13733.99999999998</v>
      </c>
      <c r="AL2" s="116">
        <v>722190</v>
      </c>
      <c r="AM2" s="116">
        <v>722190</v>
      </c>
      <c r="AN2" s="116">
        <v>720578.76</v>
      </c>
      <c r="AO2" s="116">
        <v>205271.2</v>
      </c>
      <c r="AP2" s="116">
        <v>13748.75</v>
      </c>
      <c r="AQ2" s="116">
        <v>13748.75</v>
      </c>
      <c r="AR2" s="116">
        <v>13748.75</v>
      </c>
      <c r="AS2" s="116">
        <v>13748.75</v>
      </c>
      <c r="AT2" s="116">
        <v>13748.75</v>
      </c>
      <c r="AU2" s="116">
        <v>13748.75</v>
      </c>
      <c r="AV2" s="116">
        <v>13748.75</v>
      </c>
      <c r="AW2" s="116">
        <v>288074.88</v>
      </c>
      <c r="AX2" s="116">
        <v>300466.37</v>
      </c>
      <c r="AY2" s="116">
        <v>1094.7600000000093</v>
      </c>
      <c r="AZ2" s="116">
        <v>1094.7600000000093</v>
      </c>
      <c r="BA2" s="116">
        <v>1094.7600000000093</v>
      </c>
      <c r="BB2" s="116">
        <v>1094.7600000000093</v>
      </c>
      <c r="BC2" s="116">
        <v>1094.7600000000093</v>
      </c>
      <c r="BD2" s="115">
        <v>1094.7600000000093</v>
      </c>
      <c r="BF2" s="9">
        <f t="shared" ref="BF2:BF65" si="0">+MAX(C2:BD2)</f>
        <v>935148.53</v>
      </c>
    </row>
    <row r="3" spans="1:58" x14ac:dyDescent="0.25">
      <c r="A3" s="112" t="s">
        <v>5</v>
      </c>
      <c r="B3" s="112" t="s">
        <v>6</v>
      </c>
      <c r="C3" s="116">
        <v>-20878.050000000014</v>
      </c>
      <c r="D3" s="116">
        <v>-20878.050000000014</v>
      </c>
      <c r="E3" s="116">
        <v>-20878.050000000014</v>
      </c>
      <c r="F3" s="116">
        <v>-20878.050000000014</v>
      </c>
      <c r="G3" s="116">
        <v>-20878.050000000014</v>
      </c>
      <c r="H3" s="116">
        <v>-20878.050000000014</v>
      </c>
      <c r="I3" s="116">
        <v>-20878.050000000014</v>
      </c>
      <c r="J3" s="116">
        <v>-20878.050000000014</v>
      </c>
      <c r="K3" s="116">
        <v>-20878.050000000014</v>
      </c>
      <c r="L3" s="116">
        <v>-20878.050000000014</v>
      </c>
      <c r="M3" s="116">
        <v>-8599.4600000000137</v>
      </c>
      <c r="N3" s="116">
        <v>-20878.050000000014</v>
      </c>
      <c r="O3" s="116">
        <v>-20878.050000000014</v>
      </c>
      <c r="P3" s="116">
        <v>-20878.050000000014</v>
      </c>
      <c r="Q3" s="116">
        <v>-20878.050000000014</v>
      </c>
      <c r="R3" s="116">
        <v>-20878.050000000014</v>
      </c>
      <c r="S3" s="116">
        <v>-20878.050000000014</v>
      </c>
      <c r="T3" s="116">
        <v>136294.53999999998</v>
      </c>
      <c r="U3" s="116">
        <v>136294.53999999998</v>
      </c>
      <c r="V3" s="116">
        <v>136294.53999999998</v>
      </c>
      <c r="W3" s="116">
        <v>136294.53999999998</v>
      </c>
      <c r="X3" s="116">
        <v>150116.49999999997</v>
      </c>
      <c r="Y3" s="116">
        <v>135814.70999999996</v>
      </c>
      <c r="Z3" s="116">
        <v>144268.95999999996</v>
      </c>
      <c r="AA3" s="116">
        <v>144268.95999999996</v>
      </c>
      <c r="AB3" s="116">
        <v>144268.95999999996</v>
      </c>
      <c r="AC3" s="116">
        <v>157960.84999999998</v>
      </c>
      <c r="AD3" s="116">
        <v>163416.03999999998</v>
      </c>
      <c r="AE3" s="116">
        <v>173652.61</v>
      </c>
      <c r="AF3" s="116">
        <v>179496.06999999998</v>
      </c>
      <c r="AG3" s="116">
        <v>179496.06999999998</v>
      </c>
      <c r="AH3" s="116">
        <v>24467.639999999985</v>
      </c>
      <c r="AI3" s="116">
        <v>-21517.530000000013</v>
      </c>
      <c r="AJ3" s="116">
        <v>-21517.530000000013</v>
      </c>
      <c r="AK3" s="116">
        <v>-21517.530000000013</v>
      </c>
      <c r="AL3" s="116">
        <v>-21517.530000000013</v>
      </c>
      <c r="AM3" s="116">
        <v>-21517.530000000013</v>
      </c>
      <c r="AN3" s="116">
        <v>-21517.530000000013</v>
      </c>
      <c r="AO3" s="116">
        <v>-21517.530000000013</v>
      </c>
      <c r="AP3" s="116">
        <v>-21517.530000000013</v>
      </c>
      <c r="AQ3" s="116">
        <v>-21517.530000000013</v>
      </c>
      <c r="AR3" s="116">
        <v>-21517.530000000013</v>
      </c>
      <c r="AS3" s="116">
        <v>-21517.530000000013</v>
      </c>
      <c r="AT3" s="116">
        <v>-21517.530000000013</v>
      </c>
      <c r="AU3" s="116">
        <v>-21517.530000000013</v>
      </c>
      <c r="AV3" s="116">
        <v>-21517.530000000013</v>
      </c>
      <c r="AW3" s="116">
        <v>-21517.530000000013</v>
      </c>
      <c r="AX3" s="116">
        <v>45720.929999999978</v>
      </c>
      <c r="AY3" s="116">
        <v>43955.64999999998</v>
      </c>
      <c r="AZ3" s="116">
        <v>43955.64999999998</v>
      </c>
      <c r="BA3" s="116">
        <v>43955.64999999998</v>
      </c>
      <c r="BB3" s="116">
        <v>43955.64999999998</v>
      </c>
      <c r="BC3" s="116">
        <v>43955.64999999998</v>
      </c>
      <c r="BD3" s="115">
        <v>43955.64999999998</v>
      </c>
      <c r="BF3" s="9">
        <f t="shared" si="0"/>
        <v>179496.06999999998</v>
      </c>
    </row>
    <row r="4" spans="1:58" x14ac:dyDescent="0.25">
      <c r="A4" s="112" t="s">
        <v>7</v>
      </c>
      <c r="B4" s="112" t="s">
        <v>8</v>
      </c>
      <c r="C4" s="116">
        <v>9.9999999983992893E-3</v>
      </c>
      <c r="D4" s="116">
        <v>9.9999999983992893E-3</v>
      </c>
      <c r="E4" s="116">
        <v>9.9999999983992893E-3</v>
      </c>
      <c r="F4" s="116">
        <v>9.9999999983992893E-3</v>
      </c>
      <c r="G4" s="116">
        <v>9.9999999983992893E-3</v>
      </c>
      <c r="H4" s="116">
        <v>9.9999999983992893E-3</v>
      </c>
      <c r="I4" s="116">
        <v>9.9999999983992893E-3</v>
      </c>
      <c r="J4" s="116">
        <v>9.9999999983992893E-3</v>
      </c>
      <c r="K4" s="116">
        <v>9.9999999983992893E-3</v>
      </c>
      <c r="L4" s="116">
        <v>9.9999999983992893E-3</v>
      </c>
      <c r="M4" s="116">
        <v>9.9999999983992893E-3</v>
      </c>
      <c r="N4" s="116">
        <v>9.9999999983992893E-3</v>
      </c>
      <c r="O4" s="116">
        <v>9.9999999983992893E-3</v>
      </c>
      <c r="P4" s="116">
        <v>9.9999999983992893E-3</v>
      </c>
      <c r="Q4" s="116">
        <v>9.9999999983992893E-3</v>
      </c>
      <c r="R4" s="116">
        <v>9.9999999983992893E-3</v>
      </c>
      <c r="S4" s="116">
        <v>9.9999999983992893E-3</v>
      </c>
      <c r="T4" s="116">
        <v>9.9999999983992893E-3</v>
      </c>
      <c r="U4" s="116">
        <v>9.9999999983992893E-3</v>
      </c>
      <c r="V4" s="116">
        <v>9.9999999983992893E-3</v>
      </c>
      <c r="W4" s="116">
        <v>9.9999999983992893E-3</v>
      </c>
      <c r="X4" s="116">
        <v>9.9999999983992893E-3</v>
      </c>
      <c r="Y4" s="116">
        <v>9.9999999983992893E-3</v>
      </c>
      <c r="Z4" s="116">
        <v>9.9999999983992893E-3</v>
      </c>
      <c r="AA4" s="116">
        <v>9.9999999983992893E-3</v>
      </c>
      <c r="AB4" s="116">
        <v>9.9999999983992893E-3</v>
      </c>
      <c r="AC4" s="116">
        <v>9.9999999983992893E-3</v>
      </c>
      <c r="AD4" s="116">
        <v>9.9999999983992893E-3</v>
      </c>
      <c r="AE4" s="116">
        <v>9.9999999983992893E-3</v>
      </c>
      <c r="AF4" s="116">
        <v>9.9999999983992893E-3</v>
      </c>
      <c r="AG4" s="116">
        <v>9.9999999983992893E-3</v>
      </c>
      <c r="AH4" s="116">
        <v>9.9999999983992893E-3</v>
      </c>
      <c r="AI4" s="116">
        <v>9.9999999983992893E-3</v>
      </c>
      <c r="AJ4" s="116">
        <v>9.9999999983992893E-3</v>
      </c>
      <c r="AK4" s="116">
        <v>9.9999999983992893E-3</v>
      </c>
      <c r="AL4" s="116">
        <v>9.9999999983992893E-3</v>
      </c>
      <c r="AM4" s="116">
        <v>9.9999999983992893E-3</v>
      </c>
      <c r="AN4" s="116">
        <v>9.9999999983992893E-3</v>
      </c>
      <c r="AO4" s="116">
        <v>9.9999999983992893E-3</v>
      </c>
      <c r="AP4" s="116">
        <v>9.9999999983992893E-3</v>
      </c>
      <c r="AQ4" s="116">
        <v>9.9999999983992893E-3</v>
      </c>
      <c r="AR4" s="116">
        <v>9.9999999983992893E-3</v>
      </c>
      <c r="AS4" s="116">
        <v>9.9999999983992893E-3</v>
      </c>
      <c r="AT4" s="116">
        <v>9.9999999983992893E-3</v>
      </c>
      <c r="AU4" s="116">
        <v>9.9999999983992893E-3</v>
      </c>
      <c r="AV4" s="116">
        <v>9.9999999983992893E-3</v>
      </c>
      <c r="AW4" s="116">
        <v>9.9999999983992893E-3</v>
      </c>
      <c r="AX4" s="116">
        <v>9.9999999983992893E-3</v>
      </c>
      <c r="AY4" s="116">
        <v>9.9999999983992893E-3</v>
      </c>
      <c r="AZ4" s="116">
        <v>9.9999999983992893E-3</v>
      </c>
      <c r="BA4" s="116">
        <v>9.9999999983992893E-3</v>
      </c>
      <c r="BB4" s="116">
        <v>9.9999999983992893E-3</v>
      </c>
      <c r="BC4" s="116">
        <v>9.9999999983992893E-3</v>
      </c>
      <c r="BD4" s="115">
        <v>9.9999999983992893E-3</v>
      </c>
      <c r="BF4" s="9">
        <f t="shared" si="0"/>
        <v>9.9999999983992893E-3</v>
      </c>
    </row>
    <row r="5" spans="1:58" x14ac:dyDescent="0.25">
      <c r="A5" s="112" t="s">
        <v>3080</v>
      </c>
      <c r="B5" s="112" t="s">
        <v>3079</v>
      </c>
      <c r="C5" s="116">
        <v>0</v>
      </c>
      <c r="D5" s="116">
        <v>0</v>
      </c>
      <c r="E5" s="116">
        <v>0</v>
      </c>
      <c r="F5" s="116">
        <v>0</v>
      </c>
      <c r="G5" s="116">
        <v>0</v>
      </c>
      <c r="H5" s="116">
        <v>0</v>
      </c>
      <c r="I5" s="116">
        <v>0</v>
      </c>
      <c r="J5" s="116">
        <v>0</v>
      </c>
      <c r="K5" s="116">
        <v>0</v>
      </c>
      <c r="L5" s="116">
        <v>0</v>
      </c>
      <c r="M5" s="116">
        <v>0</v>
      </c>
      <c r="N5" s="116">
        <v>0</v>
      </c>
      <c r="O5" s="116">
        <v>0</v>
      </c>
      <c r="P5" s="116">
        <v>0</v>
      </c>
      <c r="Q5" s="116">
        <v>0</v>
      </c>
      <c r="R5" s="116">
        <v>0</v>
      </c>
      <c r="S5" s="116">
        <v>0</v>
      </c>
      <c r="T5" s="116">
        <v>0</v>
      </c>
      <c r="U5" s="116">
        <v>0</v>
      </c>
      <c r="V5" s="116">
        <v>0</v>
      </c>
      <c r="W5" s="116">
        <v>0</v>
      </c>
      <c r="X5" s="116">
        <v>0</v>
      </c>
      <c r="Y5" s="116">
        <v>0</v>
      </c>
      <c r="Z5" s="116">
        <v>0</v>
      </c>
      <c r="AA5" s="116">
        <v>0</v>
      </c>
      <c r="AB5" s="116">
        <v>0</v>
      </c>
      <c r="AC5" s="116">
        <v>0</v>
      </c>
      <c r="AD5" s="116">
        <v>0</v>
      </c>
      <c r="AE5" s="116">
        <v>0</v>
      </c>
      <c r="AF5" s="116">
        <v>0</v>
      </c>
      <c r="AG5" s="116">
        <v>0</v>
      </c>
      <c r="AH5" s="116">
        <v>0</v>
      </c>
      <c r="AI5" s="116">
        <v>0</v>
      </c>
      <c r="AJ5" s="116">
        <v>0</v>
      </c>
      <c r="AK5" s="116">
        <v>0</v>
      </c>
      <c r="AL5" s="116">
        <v>0</v>
      </c>
      <c r="AM5" s="116">
        <v>0</v>
      </c>
      <c r="AN5" s="116">
        <v>0</v>
      </c>
      <c r="AO5" s="116">
        <v>0</v>
      </c>
      <c r="AP5" s="116">
        <v>0</v>
      </c>
      <c r="AQ5" s="116">
        <v>0</v>
      </c>
      <c r="AR5" s="116">
        <v>0</v>
      </c>
      <c r="AS5" s="116">
        <v>0</v>
      </c>
      <c r="AT5" s="116">
        <v>0</v>
      </c>
      <c r="AU5" s="116">
        <v>0</v>
      </c>
      <c r="AV5" s="116">
        <v>0</v>
      </c>
      <c r="AW5" s="116">
        <v>0</v>
      </c>
      <c r="AX5" s="116">
        <v>0</v>
      </c>
      <c r="AY5" s="116">
        <v>0</v>
      </c>
      <c r="AZ5" s="116">
        <v>0</v>
      </c>
      <c r="BA5" s="116">
        <v>0</v>
      </c>
      <c r="BB5" s="116">
        <v>0</v>
      </c>
      <c r="BC5" s="116">
        <v>0</v>
      </c>
      <c r="BD5" s="115">
        <v>0</v>
      </c>
      <c r="BF5" s="9">
        <f t="shared" si="0"/>
        <v>0</v>
      </c>
    </row>
    <row r="6" spans="1:58" x14ac:dyDescent="0.25">
      <c r="A6" s="112" t="s">
        <v>3078</v>
      </c>
      <c r="B6" s="112" t="s">
        <v>3077</v>
      </c>
      <c r="C6" s="116">
        <v>0</v>
      </c>
      <c r="D6" s="116">
        <v>0</v>
      </c>
      <c r="E6" s="116">
        <v>0</v>
      </c>
      <c r="F6" s="116">
        <v>0</v>
      </c>
      <c r="G6" s="116">
        <v>0</v>
      </c>
      <c r="H6" s="116">
        <v>0</v>
      </c>
      <c r="I6" s="116">
        <v>0</v>
      </c>
      <c r="J6" s="116">
        <v>0</v>
      </c>
      <c r="K6" s="116">
        <v>0</v>
      </c>
      <c r="L6" s="116">
        <v>0</v>
      </c>
      <c r="M6" s="116">
        <v>0</v>
      </c>
      <c r="N6" s="116">
        <v>0</v>
      </c>
      <c r="O6" s="116">
        <v>0</v>
      </c>
      <c r="P6" s="116">
        <v>0</v>
      </c>
      <c r="Q6" s="116">
        <v>0</v>
      </c>
      <c r="R6" s="116">
        <v>0</v>
      </c>
      <c r="S6" s="116">
        <v>0</v>
      </c>
      <c r="T6" s="116">
        <v>0</v>
      </c>
      <c r="U6" s="116">
        <v>0</v>
      </c>
      <c r="V6" s="116">
        <v>0</v>
      </c>
      <c r="W6" s="116">
        <v>0</v>
      </c>
      <c r="X6" s="116">
        <v>0</v>
      </c>
      <c r="Y6" s="116">
        <v>0</v>
      </c>
      <c r="Z6" s="116">
        <v>0</v>
      </c>
      <c r="AA6" s="116">
        <v>0</v>
      </c>
      <c r="AB6" s="116">
        <v>0</v>
      </c>
      <c r="AC6" s="116">
        <v>0</v>
      </c>
      <c r="AD6" s="116">
        <v>0</v>
      </c>
      <c r="AE6" s="116">
        <v>0</v>
      </c>
      <c r="AF6" s="116">
        <v>0</v>
      </c>
      <c r="AG6" s="116">
        <v>0</v>
      </c>
      <c r="AH6" s="116">
        <v>0</v>
      </c>
      <c r="AI6" s="116">
        <v>0</v>
      </c>
      <c r="AJ6" s="116">
        <v>0</v>
      </c>
      <c r="AK6" s="116">
        <v>0</v>
      </c>
      <c r="AL6" s="116">
        <v>0</v>
      </c>
      <c r="AM6" s="116">
        <v>0</v>
      </c>
      <c r="AN6" s="116">
        <v>0</v>
      </c>
      <c r="AO6" s="116">
        <v>0</v>
      </c>
      <c r="AP6" s="116">
        <v>0</v>
      </c>
      <c r="AQ6" s="116">
        <v>0</v>
      </c>
      <c r="AR6" s="116">
        <v>0</v>
      </c>
      <c r="AS6" s="116">
        <v>0</v>
      </c>
      <c r="AT6" s="116">
        <v>0</v>
      </c>
      <c r="AU6" s="116">
        <v>0</v>
      </c>
      <c r="AV6" s="116">
        <v>0</v>
      </c>
      <c r="AW6" s="116">
        <v>0</v>
      </c>
      <c r="AX6" s="116">
        <v>0</v>
      </c>
      <c r="AY6" s="116">
        <v>0</v>
      </c>
      <c r="AZ6" s="116">
        <v>0</v>
      </c>
      <c r="BA6" s="116">
        <v>0</v>
      </c>
      <c r="BB6" s="116">
        <v>0</v>
      </c>
      <c r="BC6" s="116">
        <v>0</v>
      </c>
      <c r="BD6" s="115">
        <v>0</v>
      </c>
      <c r="BF6" s="9">
        <f t="shared" si="0"/>
        <v>0</v>
      </c>
    </row>
    <row r="7" spans="1:58" x14ac:dyDescent="0.25">
      <c r="A7" s="112" t="s">
        <v>3076</v>
      </c>
      <c r="B7" s="112" t="s">
        <v>3075</v>
      </c>
      <c r="C7" s="116">
        <v>0</v>
      </c>
      <c r="D7" s="116">
        <v>0</v>
      </c>
      <c r="E7" s="116">
        <v>0</v>
      </c>
      <c r="F7" s="116">
        <v>0</v>
      </c>
      <c r="G7" s="116">
        <v>0</v>
      </c>
      <c r="H7" s="116">
        <v>0</v>
      </c>
      <c r="I7" s="116">
        <v>0</v>
      </c>
      <c r="J7" s="116">
        <v>0</v>
      </c>
      <c r="K7" s="116">
        <v>0</v>
      </c>
      <c r="L7" s="116">
        <v>0</v>
      </c>
      <c r="M7" s="116">
        <v>0</v>
      </c>
      <c r="N7" s="116">
        <v>0</v>
      </c>
      <c r="O7" s="116">
        <v>0</v>
      </c>
      <c r="P7" s="116">
        <v>0</v>
      </c>
      <c r="Q7" s="116">
        <v>0</v>
      </c>
      <c r="R7" s="116">
        <v>0</v>
      </c>
      <c r="S7" s="116">
        <v>0</v>
      </c>
      <c r="T7" s="116">
        <v>0</v>
      </c>
      <c r="U7" s="116">
        <v>0</v>
      </c>
      <c r="V7" s="116">
        <v>0</v>
      </c>
      <c r="W7" s="116">
        <v>0</v>
      </c>
      <c r="X7" s="116">
        <v>0</v>
      </c>
      <c r="Y7" s="116">
        <v>0</v>
      </c>
      <c r="Z7" s="116">
        <v>0</v>
      </c>
      <c r="AA7" s="116">
        <v>0</v>
      </c>
      <c r="AB7" s="116">
        <v>0</v>
      </c>
      <c r="AC7" s="116">
        <v>0</v>
      </c>
      <c r="AD7" s="116">
        <v>0</v>
      </c>
      <c r="AE7" s="116">
        <v>0</v>
      </c>
      <c r="AF7" s="116">
        <v>0</v>
      </c>
      <c r="AG7" s="116">
        <v>0</v>
      </c>
      <c r="AH7" s="116">
        <v>0</v>
      </c>
      <c r="AI7" s="116">
        <v>0</v>
      </c>
      <c r="AJ7" s="116">
        <v>0</v>
      </c>
      <c r="AK7" s="116">
        <v>0</v>
      </c>
      <c r="AL7" s="116">
        <v>0</v>
      </c>
      <c r="AM7" s="116">
        <v>0</v>
      </c>
      <c r="AN7" s="116">
        <v>0</v>
      </c>
      <c r="AO7" s="116">
        <v>0</v>
      </c>
      <c r="AP7" s="116">
        <v>0</v>
      </c>
      <c r="AQ7" s="116">
        <v>0</v>
      </c>
      <c r="AR7" s="116">
        <v>0</v>
      </c>
      <c r="AS7" s="116">
        <v>0</v>
      </c>
      <c r="AT7" s="116">
        <v>0</v>
      </c>
      <c r="AU7" s="116">
        <v>0</v>
      </c>
      <c r="AV7" s="116">
        <v>0</v>
      </c>
      <c r="AW7" s="116">
        <v>0</v>
      </c>
      <c r="AX7" s="116">
        <v>0</v>
      </c>
      <c r="AY7" s="116">
        <v>0</v>
      </c>
      <c r="AZ7" s="116">
        <v>0</v>
      </c>
      <c r="BA7" s="116">
        <v>0</v>
      </c>
      <c r="BB7" s="116">
        <v>0</v>
      </c>
      <c r="BC7" s="116">
        <v>0</v>
      </c>
      <c r="BD7" s="115">
        <v>0</v>
      </c>
      <c r="BF7" s="9">
        <f t="shared" si="0"/>
        <v>0</v>
      </c>
    </row>
    <row r="8" spans="1:58" x14ac:dyDescent="0.25">
      <c r="A8" s="112" t="s">
        <v>3074</v>
      </c>
      <c r="B8" s="112" t="s">
        <v>3073</v>
      </c>
      <c r="C8" s="116">
        <v>-1.7962541176697044E-13</v>
      </c>
      <c r="D8" s="116">
        <v>-1.7962541176697044E-13</v>
      </c>
      <c r="E8" s="116">
        <v>-1.7962541176697044E-13</v>
      </c>
      <c r="F8" s="116">
        <v>-1.7962541176697044E-13</v>
      </c>
      <c r="G8" s="116">
        <v>-1.7962541176697044E-13</v>
      </c>
      <c r="H8" s="116">
        <v>-1.7962541176697044E-13</v>
      </c>
      <c r="I8" s="116">
        <v>-1.7962541176697044E-13</v>
      </c>
      <c r="J8" s="116">
        <v>-1.7962541176697044E-13</v>
      </c>
      <c r="K8" s="116">
        <v>-1.7962541176697044E-13</v>
      </c>
      <c r="L8" s="116">
        <v>-1.7962541176697044E-13</v>
      </c>
      <c r="M8" s="116">
        <v>-1.7962541176697044E-13</v>
      </c>
      <c r="N8" s="116">
        <v>-1.7962541176697044E-13</v>
      </c>
      <c r="O8" s="116">
        <v>-1.7962541176697044E-13</v>
      </c>
      <c r="P8" s="116">
        <v>-1.7962541176697044E-13</v>
      </c>
      <c r="Q8" s="116">
        <v>-1.7962541176697044E-13</v>
      </c>
      <c r="R8" s="116">
        <v>-1.7962541176697044E-13</v>
      </c>
      <c r="S8" s="116">
        <v>-1.7962541176697044E-13</v>
      </c>
      <c r="T8" s="116">
        <v>-1.7962541176697044E-13</v>
      </c>
      <c r="U8" s="116">
        <v>-1.7962541176697044E-13</v>
      </c>
      <c r="V8" s="116">
        <v>-1.7962541176697044E-13</v>
      </c>
      <c r="W8" s="116">
        <v>-1.7962541176697044E-13</v>
      </c>
      <c r="X8" s="116">
        <v>-1.7962541176697044E-13</v>
      </c>
      <c r="Y8" s="116">
        <v>-1.7962541176697044E-13</v>
      </c>
      <c r="Z8" s="116">
        <v>-1.7962541176697044E-13</v>
      </c>
      <c r="AA8" s="116">
        <v>-1.7962541176697044E-13</v>
      </c>
      <c r="AB8" s="116">
        <v>-1.7962541176697044E-13</v>
      </c>
      <c r="AC8" s="116">
        <v>-1.7962541176697044E-13</v>
      </c>
      <c r="AD8" s="116">
        <v>-1.7962541176697044E-13</v>
      </c>
      <c r="AE8" s="116">
        <v>-1.7962541176697044E-13</v>
      </c>
      <c r="AF8" s="116">
        <v>-1.7962541176697044E-13</v>
      </c>
      <c r="AG8" s="116">
        <v>-1.7962541176697044E-13</v>
      </c>
      <c r="AH8" s="116">
        <v>-1.7962541176697044E-13</v>
      </c>
      <c r="AI8" s="116">
        <v>-1.7962541176697044E-13</v>
      </c>
      <c r="AJ8" s="116">
        <v>-1.7962541176697044E-13</v>
      </c>
      <c r="AK8" s="116">
        <v>-1.7962541176697044E-13</v>
      </c>
      <c r="AL8" s="116">
        <v>-1.7962541176697044E-13</v>
      </c>
      <c r="AM8" s="116">
        <v>-1.7962541176697044E-13</v>
      </c>
      <c r="AN8" s="116">
        <v>-1.7962541176697044E-13</v>
      </c>
      <c r="AO8" s="116">
        <v>-1.7962541176697044E-13</v>
      </c>
      <c r="AP8" s="116">
        <v>-1.7962541176697044E-13</v>
      </c>
      <c r="AQ8" s="116">
        <v>-1.7962541176697044E-13</v>
      </c>
      <c r="AR8" s="116">
        <v>-1.7962541176697044E-13</v>
      </c>
      <c r="AS8" s="116">
        <v>-1.7962541176697044E-13</v>
      </c>
      <c r="AT8" s="116">
        <v>-1.7962541176697044E-13</v>
      </c>
      <c r="AU8" s="116">
        <v>-1.7962541176697044E-13</v>
      </c>
      <c r="AV8" s="116">
        <v>-1.7962541176697044E-13</v>
      </c>
      <c r="AW8" s="116">
        <v>-1.7962541176697044E-13</v>
      </c>
      <c r="AX8" s="116">
        <v>-1.7962541176697044E-13</v>
      </c>
      <c r="AY8" s="116">
        <v>-1.7962541176697044E-13</v>
      </c>
      <c r="AZ8" s="116">
        <v>-1.7962541176697044E-13</v>
      </c>
      <c r="BA8" s="116">
        <v>-1.7962541176697044E-13</v>
      </c>
      <c r="BB8" s="116">
        <v>-1.7962541176697044E-13</v>
      </c>
      <c r="BC8" s="116">
        <v>-1.7962541176697044E-13</v>
      </c>
      <c r="BD8" s="115">
        <v>-1.7962541176697044E-13</v>
      </c>
      <c r="BF8" s="9">
        <f t="shared" si="0"/>
        <v>-1.7962541176697044E-13</v>
      </c>
    </row>
    <row r="9" spans="1:58" x14ac:dyDescent="0.25">
      <c r="A9" s="112" t="s">
        <v>3072</v>
      </c>
      <c r="B9" s="112" t="s">
        <v>3071</v>
      </c>
      <c r="C9" s="116">
        <v>0</v>
      </c>
      <c r="D9" s="116">
        <v>0</v>
      </c>
      <c r="E9" s="116">
        <v>0</v>
      </c>
      <c r="F9" s="116">
        <v>0</v>
      </c>
      <c r="G9" s="116">
        <v>0</v>
      </c>
      <c r="H9" s="116">
        <v>0</v>
      </c>
      <c r="I9" s="116">
        <v>0</v>
      </c>
      <c r="J9" s="116">
        <v>0</v>
      </c>
      <c r="K9" s="116">
        <v>0</v>
      </c>
      <c r="L9" s="116">
        <v>0</v>
      </c>
      <c r="M9" s="116">
        <v>0</v>
      </c>
      <c r="N9" s="116">
        <v>0</v>
      </c>
      <c r="O9" s="116">
        <v>0</v>
      </c>
      <c r="P9" s="116">
        <v>0</v>
      </c>
      <c r="Q9" s="116">
        <v>0</v>
      </c>
      <c r="R9" s="116">
        <v>0</v>
      </c>
      <c r="S9" s="116">
        <v>0</v>
      </c>
      <c r="T9" s="116">
        <v>0</v>
      </c>
      <c r="U9" s="116">
        <v>0</v>
      </c>
      <c r="V9" s="116">
        <v>0</v>
      </c>
      <c r="W9" s="116">
        <v>0</v>
      </c>
      <c r="X9" s="116">
        <v>0</v>
      </c>
      <c r="Y9" s="116">
        <v>0</v>
      </c>
      <c r="Z9" s="116">
        <v>0</v>
      </c>
      <c r="AA9" s="116">
        <v>0</v>
      </c>
      <c r="AB9" s="116">
        <v>0</v>
      </c>
      <c r="AC9" s="116">
        <v>0</v>
      </c>
      <c r="AD9" s="116">
        <v>0</v>
      </c>
      <c r="AE9" s="116">
        <v>0</v>
      </c>
      <c r="AF9" s="116">
        <v>0</v>
      </c>
      <c r="AG9" s="116">
        <v>0</v>
      </c>
      <c r="AH9" s="116">
        <v>0</v>
      </c>
      <c r="AI9" s="116">
        <v>0</v>
      </c>
      <c r="AJ9" s="116">
        <v>0</v>
      </c>
      <c r="AK9" s="116">
        <v>0</v>
      </c>
      <c r="AL9" s="116">
        <v>0</v>
      </c>
      <c r="AM9" s="116">
        <v>0</v>
      </c>
      <c r="AN9" s="116">
        <v>0</v>
      </c>
      <c r="AO9" s="116">
        <v>0</v>
      </c>
      <c r="AP9" s="116">
        <v>0</v>
      </c>
      <c r="AQ9" s="116">
        <v>0</v>
      </c>
      <c r="AR9" s="116">
        <v>0</v>
      </c>
      <c r="AS9" s="116">
        <v>0</v>
      </c>
      <c r="AT9" s="116">
        <v>0</v>
      </c>
      <c r="AU9" s="116">
        <v>0</v>
      </c>
      <c r="AV9" s="116">
        <v>0</v>
      </c>
      <c r="AW9" s="116">
        <v>0</v>
      </c>
      <c r="AX9" s="116">
        <v>0</v>
      </c>
      <c r="AY9" s="116">
        <v>0</v>
      </c>
      <c r="AZ9" s="116">
        <v>0</v>
      </c>
      <c r="BA9" s="116">
        <v>0</v>
      </c>
      <c r="BB9" s="116">
        <v>0</v>
      </c>
      <c r="BC9" s="116">
        <v>0</v>
      </c>
      <c r="BD9" s="115">
        <v>0</v>
      </c>
      <c r="BF9" s="9">
        <f t="shared" si="0"/>
        <v>0</v>
      </c>
    </row>
    <row r="10" spans="1:58" x14ac:dyDescent="0.25">
      <c r="A10" s="112" t="s">
        <v>3070</v>
      </c>
      <c r="B10" s="112" t="s">
        <v>3069</v>
      </c>
      <c r="C10" s="116">
        <v>0</v>
      </c>
      <c r="D10" s="116">
        <v>0</v>
      </c>
      <c r="E10" s="116">
        <v>0</v>
      </c>
      <c r="F10" s="116">
        <v>0</v>
      </c>
      <c r="G10" s="116">
        <v>0</v>
      </c>
      <c r="H10" s="116">
        <v>0</v>
      </c>
      <c r="I10" s="116">
        <v>0</v>
      </c>
      <c r="J10" s="116">
        <v>0</v>
      </c>
      <c r="K10" s="116">
        <v>0</v>
      </c>
      <c r="L10" s="116">
        <v>0</v>
      </c>
      <c r="M10" s="116">
        <v>0</v>
      </c>
      <c r="N10" s="116">
        <v>0</v>
      </c>
      <c r="O10" s="116">
        <v>0</v>
      </c>
      <c r="P10" s="116">
        <v>0</v>
      </c>
      <c r="Q10" s="116">
        <v>0</v>
      </c>
      <c r="R10" s="116">
        <v>0</v>
      </c>
      <c r="S10" s="116">
        <v>0</v>
      </c>
      <c r="T10" s="116">
        <v>0</v>
      </c>
      <c r="U10" s="116">
        <v>0</v>
      </c>
      <c r="V10" s="116">
        <v>0</v>
      </c>
      <c r="W10" s="116">
        <v>0</v>
      </c>
      <c r="X10" s="116">
        <v>0</v>
      </c>
      <c r="Y10" s="116">
        <v>0</v>
      </c>
      <c r="Z10" s="116">
        <v>0</v>
      </c>
      <c r="AA10" s="116">
        <v>0</v>
      </c>
      <c r="AB10" s="116">
        <v>0</v>
      </c>
      <c r="AC10" s="116">
        <v>0</v>
      </c>
      <c r="AD10" s="116">
        <v>0</v>
      </c>
      <c r="AE10" s="116">
        <v>0</v>
      </c>
      <c r="AF10" s="116">
        <v>0</v>
      </c>
      <c r="AG10" s="116">
        <v>0</v>
      </c>
      <c r="AH10" s="116">
        <v>0</v>
      </c>
      <c r="AI10" s="116">
        <v>0</v>
      </c>
      <c r="AJ10" s="116">
        <v>0</v>
      </c>
      <c r="AK10" s="116">
        <v>0</v>
      </c>
      <c r="AL10" s="116">
        <v>0</v>
      </c>
      <c r="AM10" s="116">
        <v>0</v>
      </c>
      <c r="AN10" s="116">
        <v>0</v>
      </c>
      <c r="AO10" s="116">
        <v>0</v>
      </c>
      <c r="AP10" s="116">
        <v>0</v>
      </c>
      <c r="AQ10" s="116">
        <v>0</v>
      </c>
      <c r="AR10" s="116">
        <v>0</v>
      </c>
      <c r="AS10" s="116">
        <v>0</v>
      </c>
      <c r="AT10" s="116">
        <v>0</v>
      </c>
      <c r="AU10" s="116">
        <v>0</v>
      </c>
      <c r="AV10" s="116">
        <v>0</v>
      </c>
      <c r="AW10" s="116">
        <v>0</v>
      </c>
      <c r="AX10" s="116">
        <v>0</v>
      </c>
      <c r="AY10" s="116">
        <v>0</v>
      </c>
      <c r="AZ10" s="116">
        <v>0</v>
      </c>
      <c r="BA10" s="116">
        <v>0</v>
      </c>
      <c r="BB10" s="116">
        <v>0</v>
      </c>
      <c r="BC10" s="116">
        <v>0</v>
      </c>
      <c r="BD10" s="115">
        <v>0</v>
      </c>
      <c r="BF10" s="9">
        <f t="shared" si="0"/>
        <v>0</v>
      </c>
    </row>
    <row r="11" spans="1:58" x14ac:dyDescent="0.25">
      <c r="A11" s="112" t="s">
        <v>3068</v>
      </c>
      <c r="B11" s="112" t="s">
        <v>3067</v>
      </c>
      <c r="C11" s="116">
        <v>0</v>
      </c>
      <c r="D11" s="116">
        <v>0</v>
      </c>
      <c r="E11" s="116">
        <v>0</v>
      </c>
      <c r="F11" s="116">
        <v>0</v>
      </c>
      <c r="G11" s="116">
        <v>0</v>
      </c>
      <c r="H11" s="116">
        <v>0</v>
      </c>
      <c r="I11" s="116">
        <v>0</v>
      </c>
      <c r="J11" s="116">
        <v>0</v>
      </c>
      <c r="K11" s="116">
        <v>0</v>
      </c>
      <c r="L11" s="116">
        <v>0</v>
      </c>
      <c r="M11" s="116">
        <v>0</v>
      </c>
      <c r="N11" s="116">
        <v>0</v>
      </c>
      <c r="O11" s="116">
        <v>0</v>
      </c>
      <c r="P11" s="116">
        <v>0</v>
      </c>
      <c r="Q11" s="116">
        <v>0</v>
      </c>
      <c r="R11" s="116">
        <v>0</v>
      </c>
      <c r="S11" s="116">
        <v>0</v>
      </c>
      <c r="T11" s="116">
        <v>0</v>
      </c>
      <c r="U11" s="116">
        <v>0</v>
      </c>
      <c r="V11" s="116">
        <v>0</v>
      </c>
      <c r="W11" s="116">
        <v>0</v>
      </c>
      <c r="X11" s="116">
        <v>0</v>
      </c>
      <c r="Y11" s="116">
        <v>0</v>
      </c>
      <c r="Z11" s="116">
        <v>0</v>
      </c>
      <c r="AA11" s="116">
        <v>0</v>
      </c>
      <c r="AB11" s="116">
        <v>0</v>
      </c>
      <c r="AC11" s="116">
        <v>0</v>
      </c>
      <c r="AD11" s="116">
        <v>0</v>
      </c>
      <c r="AE11" s="116">
        <v>0</v>
      </c>
      <c r="AF11" s="116">
        <v>0</v>
      </c>
      <c r="AG11" s="116">
        <v>0</v>
      </c>
      <c r="AH11" s="116">
        <v>0</v>
      </c>
      <c r="AI11" s="116">
        <v>0</v>
      </c>
      <c r="AJ11" s="116">
        <v>0</v>
      </c>
      <c r="AK11" s="116">
        <v>0</v>
      </c>
      <c r="AL11" s="116">
        <v>0</v>
      </c>
      <c r="AM11" s="116">
        <v>0</v>
      </c>
      <c r="AN11" s="116">
        <v>0</v>
      </c>
      <c r="AO11" s="116">
        <v>0</v>
      </c>
      <c r="AP11" s="116">
        <v>0</v>
      </c>
      <c r="AQ11" s="116">
        <v>0</v>
      </c>
      <c r="AR11" s="116">
        <v>0</v>
      </c>
      <c r="AS11" s="116">
        <v>0</v>
      </c>
      <c r="AT11" s="116">
        <v>0</v>
      </c>
      <c r="AU11" s="116">
        <v>0</v>
      </c>
      <c r="AV11" s="116">
        <v>0</v>
      </c>
      <c r="AW11" s="116">
        <v>0</v>
      </c>
      <c r="AX11" s="116">
        <v>0</v>
      </c>
      <c r="AY11" s="116">
        <v>0</v>
      </c>
      <c r="AZ11" s="116">
        <v>0</v>
      </c>
      <c r="BA11" s="116">
        <v>0</v>
      </c>
      <c r="BB11" s="116">
        <v>0</v>
      </c>
      <c r="BC11" s="116">
        <v>0</v>
      </c>
      <c r="BD11" s="115">
        <v>0</v>
      </c>
      <c r="BF11" s="9">
        <f t="shared" si="0"/>
        <v>0</v>
      </c>
    </row>
    <row r="12" spans="1:58" x14ac:dyDescent="0.25">
      <c r="A12" s="112" t="s">
        <v>9</v>
      </c>
      <c r="B12" s="112" t="s">
        <v>10</v>
      </c>
      <c r="C12" s="116">
        <v>58338.810000000136</v>
      </c>
      <c r="D12" s="116">
        <v>-11292.479999999858</v>
      </c>
      <c r="E12" s="116">
        <v>112629.09000000014</v>
      </c>
      <c r="F12" s="116">
        <v>146745.92000000016</v>
      </c>
      <c r="G12" s="116">
        <v>137521.62000000017</v>
      </c>
      <c r="H12" s="116">
        <v>78630.630000000179</v>
      </c>
      <c r="I12" s="116">
        <v>201064.37000000017</v>
      </c>
      <c r="J12" s="116">
        <v>189038.27000000016</v>
      </c>
      <c r="K12" s="116">
        <v>59353.100000000166</v>
      </c>
      <c r="L12" s="116">
        <v>50459.150000000169</v>
      </c>
      <c r="M12" s="116">
        <v>49925.230000000171</v>
      </c>
      <c r="N12" s="116">
        <v>21971.560000000172</v>
      </c>
      <c r="O12" s="116">
        <v>21971.560000000172</v>
      </c>
      <c r="P12" s="116">
        <v>22147.450000000172</v>
      </c>
      <c r="Q12" s="116">
        <v>24447.930000000171</v>
      </c>
      <c r="R12" s="116">
        <v>30509.87000000017</v>
      </c>
      <c r="S12" s="116">
        <v>27235.730000000171</v>
      </c>
      <c r="T12" s="116">
        <v>3863.9400000001697</v>
      </c>
      <c r="U12" s="116">
        <v>3863.9400000001697</v>
      </c>
      <c r="V12" s="116">
        <v>3863.9400000001697</v>
      </c>
      <c r="W12" s="116">
        <v>11372.30000000017</v>
      </c>
      <c r="X12" s="116">
        <v>11372.30000000017</v>
      </c>
      <c r="Y12" s="116">
        <v>21794.500000000171</v>
      </c>
      <c r="Z12" s="116">
        <v>272.01000000016938</v>
      </c>
      <c r="AA12" s="116">
        <v>272.01000000016938</v>
      </c>
      <c r="AB12" s="116">
        <v>272.01000000016938</v>
      </c>
      <c r="AC12" s="116">
        <v>272.01000000016938</v>
      </c>
      <c r="AD12" s="116">
        <v>272.01000000016938</v>
      </c>
      <c r="AE12" s="116">
        <v>272.01000000016938</v>
      </c>
      <c r="AF12" s="116">
        <v>1.6939338820520788E-10</v>
      </c>
      <c r="AG12" s="116">
        <v>1.6939338820520788E-10</v>
      </c>
      <c r="AH12" s="116">
        <v>1.6939338820520788E-10</v>
      </c>
      <c r="AI12" s="116">
        <v>1.6939338820520788E-10</v>
      </c>
      <c r="AJ12" s="116">
        <v>1.6939338820520788E-10</v>
      </c>
      <c r="AK12" s="116">
        <v>1.6939338820520788E-10</v>
      </c>
      <c r="AL12" s="116">
        <v>1.6939338820520788E-10</v>
      </c>
      <c r="AM12" s="116">
        <v>1.6939338820520788E-10</v>
      </c>
      <c r="AN12" s="116">
        <v>1.6939338820520788E-10</v>
      </c>
      <c r="AO12" s="116">
        <v>1.6939338820520788E-10</v>
      </c>
      <c r="AP12" s="116">
        <v>1.6939338820520788E-10</v>
      </c>
      <c r="AQ12" s="116">
        <v>1.6939338820520788E-10</v>
      </c>
      <c r="AR12" s="116">
        <v>1.6939338820520788E-10</v>
      </c>
      <c r="AS12" s="116">
        <v>1.6939338820520788E-10</v>
      </c>
      <c r="AT12" s="116">
        <v>1.6939338820520788E-10</v>
      </c>
      <c r="AU12" s="116">
        <v>1.6939338820520788E-10</v>
      </c>
      <c r="AV12" s="116">
        <v>1.6939338820520788E-10</v>
      </c>
      <c r="AW12" s="116">
        <v>1.6939338820520788E-10</v>
      </c>
      <c r="AX12" s="116">
        <v>1.6939338820520788E-10</v>
      </c>
      <c r="AY12" s="116">
        <v>1.6939338820520788E-10</v>
      </c>
      <c r="AZ12" s="116">
        <v>1.6939338820520788E-10</v>
      </c>
      <c r="BA12" s="116">
        <v>1.6939338820520788E-10</v>
      </c>
      <c r="BB12" s="116">
        <v>1.6939338820520788E-10</v>
      </c>
      <c r="BC12" s="116">
        <v>1.6939338820520788E-10</v>
      </c>
      <c r="BD12" s="115">
        <v>1.6939338820520788E-10</v>
      </c>
      <c r="BF12" s="9">
        <f t="shared" si="0"/>
        <v>201064.37000000017</v>
      </c>
    </row>
    <row r="13" spans="1:58" x14ac:dyDescent="0.25">
      <c r="A13" s="112" t="s">
        <v>11</v>
      </c>
      <c r="B13" s="112" t="s">
        <v>12</v>
      </c>
      <c r="C13" s="116">
        <v>37108.470000000008</v>
      </c>
      <c r="D13" s="116">
        <v>57.750000000007276</v>
      </c>
      <c r="E13" s="116">
        <v>57.750000000007276</v>
      </c>
      <c r="F13" s="116">
        <v>57.750000000007276</v>
      </c>
      <c r="G13" s="116">
        <v>57.750000000007276</v>
      </c>
      <c r="H13" s="116">
        <v>57.750000000007276</v>
      </c>
      <c r="I13" s="116">
        <v>57.750000000007276</v>
      </c>
      <c r="J13" s="116">
        <v>57.750000000007276</v>
      </c>
      <c r="K13" s="116">
        <v>57.750000000007276</v>
      </c>
      <c r="L13" s="116">
        <v>57.750000000007276</v>
      </c>
      <c r="M13" s="116">
        <v>7.2759576141834259E-12</v>
      </c>
      <c r="N13" s="116">
        <v>7.2759576141834259E-12</v>
      </c>
      <c r="O13" s="116">
        <v>7.2759576141834259E-12</v>
      </c>
      <c r="P13" s="116">
        <v>7.2759576141834259E-12</v>
      </c>
      <c r="Q13" s="116">
        <v>7.2759576141834259E-12</v>
      </c>
      <c r="R13" s="116">
        <v>7.2759576141834259E-12</v>
      </c>
      <c r="S13" s="116">
        <v>7.2759576141834259E-12</v>
      </c>
      <c r="T13" s="116">
        <v>7.2759576141834259E-12</v>
      </c>
      <c r="U13" s="116">
        <v>7.2759576141834259E-12</v>
      </c>
      <c r="V13" s="116">
        <v>7.2759576141834259E-12</v>
      </c>
      <c r="W13" s="116">
        <v>7.2759576141834259E-12</v>
      </c>
      <c r="X13" s="116">
        <v>7.2759576141834259E-12</v>
      </c>
      <c r="Y13" s="116">
        <v>7.2759576141834259E-12</v>
      </c>
      <c r="Z13" s="116">
        <v>7.2759576141834259E-12</v>
      </c>
      <c r="AA13" s="116">
        <v>7.2759576141834259E-12</v>
      </c>
      <c r="AB13" s="116">
        <v>7.2759576141834259E-12</v>
      </c>
      <c r="AC13" s="116">
        <v>7.2759576141834259E-12</v>
      </c>
      <c r="AD13" s="116">
        <v>7.2759576141834259E-12</v>
      </c>
      <c r="AE13" s="116">
        <v>7.2759576141834259E-12</v>
      </c>
      <c r="AF13" s="116">
        <v>7.2759576141834259E-12</v>
      </c>
      <c r="AG13" s="116">
        <v>7.2759576141834259E-12</v>
      </c>
      <c r="AH13" s="116">
        <v>7.2759576141834259E-12</v>
      </c>
      <c r="AI13" s="116">
        <v>7.2759576141834259E-12</v>
      </c>
      <c r="AJ13" s="116">
        <v>7.2759576141834259E-12</v>
      </c>
      <c r="AK13" s="116">
        <v>7.2759576141834259E-12</v>
      </c>
      <c r="AL13" s="116">
        <v>7.2759576141834259E-12</v>
      </c>
      <c r="AM13" s="116">
        <v>7.2759576141834259E-12</v>
      </c>
      <c r="AN13" s="116">
        <v>7.2759576141834259E-12</v>
      </c>
      <c r="AO13" s="116">
        <v>7.2759576141834259E-12</v>
      </c>
      <c r="AP13" s="116">
        <v>7.2759576141834259E-12</v>
      </c>
      <c r="AQ13" s="116">
        <v>7.2759576141834259E-12</v>
      </c>
      <c r="AR13" s="116">
        <v>7.2759576141834259E-12</v>
      </c>
      <c r="AS13" s="116">
        <v>7.2759576141834259E-12</v>
      </c>
      <c r="AT13" s="116">
        <v>7.2759576141834259E-12</v>
      </c>
      <c r="AU13" s="116">
        <v>7.2759576141834259E-12</v>
      </c>
      <c r="AV13" s="116">
        <v>7.2759576141834259E-12</v>
      </c>
      <c r="AW13" s="116">
        <v>7.2759576141834259E-12</v>
      </c>
      <c r="AX13" s="116">
        <v>7.2759576141834259E-12</v>
      </c>
      <c r="AY13" s="116">
        <v>7.2759576141834259E-12</v>
      </c>
      <c r="AZ13" s="116">
        <v>7.2759576141834259E-12</v>
      </c>
      <c r="BA13" s="116">
        <v>7.2759576141834259E-12</v>
      </c>
      <c r="BB13" s="116">
        <v>7.2759576141834259E-12</v>
      </c>
      <c r="BC13" s="116">
        <v>7.2759576141834259E-12</v>
      </c>
      <c r="BD13" s="115">
        <v>7.2759576141834259E-12</v>
      </c>
      <c r="BF13" s="9">
        <f t="shared" si="0"/>
        <v>37108.470000000008</v>
      </c>
    </row>
    <row r="14" spans="1:58" x14ac:dyDescent="0.25">
      <c r="A14" s="112" t="s">
        <v>13</v>
      </c>
      <c r="B14" s="112" t="s">
        <v>14</v>
      </c>
      <c r="C14" s="116">
        <v>125069.11999999995</v>
      </c>
      <c r="D14" s="116">
        <v>128182.02999999996</v>
      </c>
      <c r="E14" s="116">
        <v>66277.939999999959</v>
      </c>
      <c r="F14" s="116">
        <v>76675.959999999963</v>
      </c>
      <c r="G14" s="116">
        <v>175976.64999999997</v>
      </c>
      <c r="H14" s="116">
        <v>196628.53999999998</v>
      </c>
      <c r="I14" s="116">
        <v>174552.27999999997</v>
      </c>
      <c r="J14" s="116">
        <v>184650.25999999998</v>
      </c>
      <c r="K14" s="116">
        <v>136719.18999999997</v>
      </c>
      <c r="L14" s="116">
        <v>145679.08999999997</v>
      </c>
      <c r="M14" s="116">
        <v>183232.04999999996</v>
      </c>
      <c r="N14" s="116">
        <v>13396.219999999972</v>
      </c>
      <c r="O14" s="116">
        <v>13396.219999999972</v>
      </c>
      <c r="P14" s="116">
        <v>13396.219999999972</v>
      </c>
      <c r="Q14" s="116">
        <v>13396.219999999972</v>
      </c>
      <c r="R14" s="116">
        <v>13396.219999999972</v>
      </c>
      <c r="S14" s="116">
        <v>13396.219999999972</v>
      </c>
      <c r="T14" s="116">
        <v>13396.219999999972</v>
      </c>
      <c r="U14" s="116">
        <v>13396.219999999972</v>
      </c>
      <c r="V14" s="116">
        <v>13396.219999999972</v>
      </c>
      <c r="W14" s="116">
        <v>13396.219999999972</v>
      </c>
      <c r="X14" s="116">
        <v>31196.779999999973</v>
      </c>
      <c r="Y14" s="116">
        <v>90929.199999999968</v>
      </c>
      <c r="Z14" s="116">
        <v>0</v>
      </c>
      <c r="AA14" s="116">
        <v>0</v>
      </c>
      <c r="AB14" s="116">
        <v>0</v>
      </c>
      <c r="AC14" s="116">
        <v>0</v>
      </c>
      <c r="AD14" s="116">
        <v>0</v>
      </c>
      <c r="AE14" s="116">
        <v>0</v>
      </c>
      <c r="AF14" s="116">
        <v>0</v>
      </c>
      <c r="AG14" s="116">
        <v>0</v>
      </c>
      <c r="AH14" s="116">
        <v>0</v>
      </c>
      <c r="AI14" s="116">
        <v>0</v>
      </c>
      <c r="AJ14" s="116">
        <v>0</v>
      </c>
      <c r="AK14" s="116">
        <v>0</v>
      </c>
      <c r="AL14" s="116">
        <v>0</v>
      </c>
      <c r="AM14" s="116">
        <v>0</v>
      </c>
      <c r="AN14" s="116">
        <v>0</v>
      </c>
      <c r="AO14" s="116">
        <v>0</v>
      </c>
      <c r="AP14" s="116">
        <v>0</v>
      </c>
      <c r="AQ14" s="116">
        <v>0</v>
      </c>
      <c r="AR14" s="116">
        <v>0</v>
      </c>
      <c r="AS14" s="116">
        <v>0</v>
      </c>
      <c r="AT14" s="116">
        <v>0</v>
      </c>
      <c r="AU14" s="116">
        <v>0</v>
      </c>
      <c r="AV14" s="116">
        <v>0</v>
      </c>
      <c r="AW14" s="116">
        <v>0</v>
      </c>
      <c r="AX14" s="116">
        <v>0</v>
      </c>
      <c r="AY14" s="116">
        <v>0</v>
      </c>
      <c r="AZ14" s="116">
        <v>0</v>
      </c>
      <c r="BA14" s="116">
        <v>0</v>
      </c>
      <c r="BB14" s="116">
        <v>0</v>
      </c>
      <c r="BC14" s="116">
        <v>0</v>
      </c>
      <c r="BD14" s="115">
        <v>0</v>
      </c>
      <c r="BF14" s="9">
        <f t="shared" si="0"/>
        <v>196628.53999999998</v>
      </c>
    </row>
    <row r="15" spans="1:58" x14ac:dyDescent="0.25">
      <c r="A15" s="112" t="s">
        <v>15</v>
      </c>
      <c r="B15" s="112" t="s">
        <v>16</v>
      </c>
      <c r="C15" s="116">
        <v>-7.2759576141834259E-12</v>
      </c>
      <c r="D15" s="116">
        <v>-7.2759576141834259E-12</v>
      </c>
      <c r="E15" s="116">
        <v>12990.809999999992</v>
      </c>
      <c r="F15" s="116">
        <v>14461.849999999991</v>
      </c>
      <c r="G15" s="116">
        <v>14461.849999999991</v>
      </c>
      <c r="H15" s="116">
        <v>14461.849999999991</v>
      </c>
      <c r="I15" s="116">
        <v>14461.849999999991</v>
      </c>
      <c r="J15" s="116">
        <v>0</v>
      </c>
      <c r="K15" s="116">
        <v>0</v>
      </c>
      <c r="L15" s="116">
        <v>0</v>
      </c>
      <c r="M15" s="116">
        <v>0</v>
      </c>
      <c r="N15" s="116">
        <v>0</v>
      </c>
      <c r="O15" s="116">
        <v>0</v>
      </c>
      <c r="P15" s="116">
        <v>0</v>
      </c>
      <c r="Q15" s="116">
        <v>1194.0899999999999</v>
      </c>
      <c r="R15" s="116">
        <v>16340.5</v>
      </c>
      <c r="S15" s="116">
        <v>27390.73</v>
      </c>
      <c r="T15" s="116">
        <v>32261.129999999997</v>
      </c>
      <c r="U15" s="116">
        <v>8991.4399999999987</v>
      </c>
      <c r="V15" s="116">
        <v>-30.580000000001746</v>
      </c>
      <c r="W15" s="116">
        <v>-1.7479351299698465E-12</v>
      </c>
      <c r="X15" s="116">
        <v>-1.7479351299698465E-12</v>
      </c>
      <c r="Y15" s="116">
        <v>-1.7479351299698465E-12</v>
      </c>
      <c r="Z15" s="116">
        <v>-1.7479351299698465E-12</v>
      </c>
      <c r="AA15" s="116">
        <v>-1.7479351299698465E-12</v>
      </c>
      <c r="AB15" s="116">
        <v>4225.989999999998</v>
      </c>
      <c r="AC15" s="116">
        <v>6813.739999999998</v>
      </c>
      <c r="AD15" s="116">
        <v>7314.7899999999981</v>
      </c>
      <c r="AE15" s="116">
        <v>12204.569999999998</v>
      </c>
      <c r="AF15" s="116">
        <v>14306.849999999999</v>
      </c>
      <c r="AG15" s="116">
        <v>14557.939999999999</v>
      </c>
      <c r="AH15" s="116">
        <v>25129.75</v>
      </c>
      <c r="AI15" s="116">
        <v>9028.2099999999991</v>
      </c>
      <c r="AJ15" s="116">
        <v>28209.149999999998</v>
      </c>
      <c r="AK15" s="116">
        <v>34437.81</v>
      </c>
      <c r="AL15" s="116">
        <v>43941.49</v>
      </c>
      <c r="AM15" s="116">
        <v>44209.84</v>
      </c>
      <c r="AN15" s="116">
        <v>44507.59</v>
      </c>
      <c r="AO15" s="116">
        <v>45256.659999999996</v>
      </c>
      <c r="AP15" s="116">
        <v>46720.399999999994</v>
      </c>
      <c r="AQ15" s="116">
        <v>54666.069999999992</v>
      </c>
      <c r="AR15" s="116">
        <v>89339.87</v>
      </c>
      <c r="AS15" s="116">
        <v>97099.03</v>
      </c>
      <c r="AT15" s="116">
        <v>134740.54999999999</v>
      </c>
      <c r="AU15" s="116">
        <v>94822.139999999985</v>
      </c>
      <c r="AV15" s="116">
        <v>140454.29999999999</v>
      </c>
      <c r="AW15" s="116">
        <v>165850.62</v>
      </c>
      <c r="AX15" s="116">
        <v>0</v>
      </c>
      <c r="AY15" s="116">
        <v>0</v>
      </c>
      <c r="AZ15" s="116">
        <v>3920</v>
      </c>
      <c r="BA15" s="116">
        <v>3920</v>
      </c>
      <c r="BB15" s="116">
        <v>10875.779999999999</v>
      </c>
      <c r="BC15" s="116">
        <v>9546.3599999999988</v>
      </c>
      <c r="BD15" s="115">
        <v>9546.3599999999988</v>
      </c>
      <c r="BF15" s="9">
        <f t="shared" si="0"/>
        <v>165850.62</v>
      </c>
    </row>
    <row r="16" spans="1:58" x14ac:dyDescent="0.25">
      <c r="A16" s="112" t="s">
        <v>3066</v>
      </c>
      <c r="B16" s="112" t="s">
        <v>3065</v>
      </c>
      <c r="C16" s="116">
        <v>-4.0927261579781771E-12</v>
      </c>
      <c r="D16" s="116">
        <v>-4.0927261579781771E-12</v>
      </c>
      <c r="E16" s="116">
        <v>-4.0927261579781771E-12</v>
      </c>
      <c r="F16" s="116">
        <v>-4.0927261579781771E-12</v>
      </c>
      <c r="G16" s="116">
        <v>-4.0927261579781771E-12</v>
      </c>
      <c r="H16" s="116">
        <v>-4.0927261579781771E-12</v>
      </c>
      <c r="I16" s="116">
        <v>-4.0927261579781771E-12</v>
      </c>
      <c r="J16" s="116">
        <v>-4.0927261579781771E-12</v>
      </c>
      <c r="K16" s="116">
        <v>-4.0927261579781771E-12</v>
      </c>
      <c r="L16" s="116">
        <v>-4.0927261579781771E-12</v>
      </c>
      <c r="M16" s="116">
        <v>-4.0927261579781771E-12</v>
      </c>
      <c r="N16" s="116">
        <v>-4.0927261579781771E-12</v>
      </c>
      <c r="O16" s="116">
        <v>-4.0927261579781771E-12</v>
      </c>
      <c r="P16" s="116">
        <v>-4.0927261579781771E-12</v>
      </c>
      <c r="Q16" s="116">
        <v>-4.0927261579781771E-12</v>
      </c>
      <c r="R16" s="116">
        <v>-4.0927261579781771E-12</v>
      </c>
      <c r="S16" s="116">
        <v>-4.0927261579781771E-12</v>
      </c>
      <c r="T16" s="116">
        <v>-4.0927261579781771E-12</v>
      </c>
      <c r="U16" s="116">
        <v>-4.0927261579781771E-12</v>
      </c>
      <c r="V16" s="116">
        <v>-4.0927261579781771E-12</v>
      </c>
      <c r="W16" s="116">
        <v>-4.0927261579781771E-12</v>
      </c>
      <c r="X16" s="116">
        <v>-4.0927261579781771E-12</v>
      </c>
      <c r="Y16" s="116">
        <v>-4.0927261579781771E-12</v>
      </c>
      <c r="Z16" s="116">
        <v>-4.0927261579781771E-12</v>
      </c>
      <c r="AA16" s="116">
        <v>-4.0927261579781771E-12</v>
      </c>
      <c r="AB16" s="116">
        <v>-4.0927261579781771E-12</v>
      </c>
      <c r="AC16" s="116">
        <v>-4.0927261579781771E-12</v>
      </c>
      <c r="AD16" s="116">
        <v>-4.0927261579781771E-12</v>
      </c>
      <c r="AE16" s="116">
        <v>-4.0927261579781771E-12</v>
      </c>
      <c r="AF16" s="116">
        <v>-4.0927261579781771E-12</v>
      </c>
      <c r="AG16" s="116">
        <v>-4.0927261579781771E-12</v>
      </c>
      <c r="AH16" s="116">
        <v>-4.0927261579781771E-12</v>
      </c>
      <c r="AI16" s="116">
        <v>-4.0927261579781771E-12</v>
      </c>
      <c r="AJ16" s="116">
        <v>-4.0927261579781771E-12</v>
      </c>
      <c r="AK16" s="116">
        <v>-4.0927261579781771E-12</v>
      </c>
      <c r="AL16" s="116">
        <v>-4.0927261579781771E-12</v>
      </c>
      <c r="AM16" s="116">
        <v>-4.0927261579781771E-12</v>
      </c>
      <c r="AN16" s="116">
        <v>-4.0927261579781771E-12</v>
      </c>
      <c r="AO16" s="116">
        <v>-4.0927261579781771E-12</v>
      </c>
      <c r="AP16" s="116">
        <v>-4.0927261579781771E-12</v>
      </c>
      <c r="AQ16" s="116">
        <v>-4.0927261579781771E-12</v>
      </c>
      <c r="AR16" s="116">
        <v>-4.0927261579781771E-12</v>
      </c>
      <c r="AS16" s="116">
        <v>-4.0927261579781771E-12</v>
      </c>
      <c r="AT16" s="116">
        <v>-4.0927261579781771E-12</v>
      </c>
      <c r="AU16" s="116">
        <v>-4.0927261579781771E-12</v>
      </c>
      <c r="AV16" s="116">
        <v>-4.0927261579781771E-12</v>
      </c>
      <c r="AW16" s="116">
        <v>-4.0927261579781771E-12</v>
      </c>
      <c r="AX16" s="116">
        <v>-4.0927261579781771E-12</v>
      </c>
      <c r="AY16" s="116">
        <v>-4.0927261579781771E-12</v>
      </c>
      <c r="AZ16" s="116">
        <v>-4.0927261579781771E-12</v>
      </c>
      <c r="BA16" s="116">
        <v>-4.0927261579781771E-12</v>
      </c>
      <c r="BB16" s="116">
        <v>-4.0927261579781771E-12</v>
      </c>
      <c r="BC16" s="116">
        <v>-4.0927261579781771E-12</v>
      </c>
      <c r="BD16" s="115">
        <v>-4.0927261579781771E-12</v>
      </c>
      <c r="BF16" s="9">
        <f t="shared" si="0"/>
        <v>-4.0927261579781771E-12</v>
      </c>
    </row>
    <row r="17" spans="1:58" x14ac:dyDescent="0.25">
      <c r="A17" s="112" t="s">
        <v>17</v>
      </c>
      <c r="B17" s="112" t="s">
        <v>18</v>
      </c>
      <c r="C17" s="116">
        <v>109824.92000000007</v>
      </c>
      <c r="D17" s="116">
        <v>441412.02</v>
      </c>
      <c r="E17" s="116">
        <v>42716.869999999995</v>
      </c>
      <c r="F17" s="116">
        <v>42820.369999999995</v>
      </c>
      <c r="G17" s="116">
        <v>27716.009999999995</v>
      </c>
      <c r="H17" s="116">
        <v>28840.199999999993</v>
      </c>
      <c r="I17" s="116">
        <v>980.74999999999272</v>
      </c>
      <c r="J17" s="116">
        <v>10199.849999999993</v>
      </c>
      <c r="K17" s="116">
        <v>43865.469999999994</v>
      </c>
      <c r="L17" s="116">
        <v>65951.989999999991</v>
      </c>
      <c r="M17" s="116">
        <v>87008.59</v>
      </c>
      <c r="N17" s="116">
        <v>97608.29</v>
      </c>
      <c r="O17" s="116">
        <v>110035.86</v>
      </c>
      <c r="P17" s="116">
        <v>125840.66</v>
      </c>
      <c r="Q17" s="116">
        <v>190519.19</v>
      </c>
      <c r="R17" s="116">
        <v>72372.56</v>
      </c>
      <c r="S17" s="116">
        <v>72417.17</v>
      </c>
      <c r="T17" s="116">
        <v>69265.36</v>
      </c>
      <c r="U17" s="116">
        <v>84781.94</v>
      </c>
      <c r="V17" s="116">
        <v>90294.67</v>
      </c>
      <c r="W17" s="116">
        <v>56946.559999999998</v>
      </c>
      <c r="X17" s="116">
        <v>80161.42</v>
      </c>
      <c r="Y17" s="116">
        <v>71762.98</v>
      </c>
      <c r="Z17" s="116">
        <v>37552.17</v>
      </c>
      <c r="AA17" s="116">
        <v>37552.17</v>
      </c>
      <c r="AB17" s="116">
        <v>54215.75</v>
      </c>
      <c r="AC17" s="116">
        <v>62430.31</v>
      </c>
      <c r="AD17" s="116">
        <v>37552.17</v>
      </c>
      <c r="AE17" s="116">
        <v>54639.75</v>
      </c>
      <c r="AF17" s="116">
        <v>67242.12</v>
      </c>
      <c r="AG17" s="116">
        <v>75604.62999999999</v>
      </c>
      <c r="AH17" s="116">
        <v>102853.19999999998</v>
      </c>
      <c r="AI17" s="116">
        <v>116891.47999999998</v>
      </c>
      <c r="AJ17" s="116">
        <v>108283.50999999998</v>
      </c>
      <c r="AK17" s="116">
        <v>56238.539999999979</v>
      </c>
      <c r="AL17" s="116">
        <v>48246.119999999981</v>
      </c>
      <c r="AM17" s="116">
        <v>53473.119999999981</v>
      </c>
      <c r="AN17" s="116">
        <v>65077.019999999982</v>
      </c>
      <c r="AO17" s="116">
        <v>77241.809999999983</v>
      </c>
      <c r="AP17" s="116">
        <v>81562.999999999985</v>
      </c>
      <c r="AQ17" s="116">
        <v>96855.529999999984</v>
      </c>
      <c r="AR17" s="116">
        <v>115779.98999999999</v>
      </c>
      <c r="AS17" s="116">
        <v>40904.279999999984</v>
      </c>
      <c r="AT17" s="116">
        <v>248245.83999999997</v>
      </c>
      <c r="AU17" s="116">
        <v>248245.83999999997</v>
      </c>
      <c r="AV17" s="116">
        <v>256696.65999999997</v>
      </c>
      <c r="AW17" s="116">
        <v>256696.65999999997</v>
      </c>
      <c r="AX17" s="116">
        <v>328839.25</v>
      </c>
      <c r="AY17" s="116">
        <v>338505</v>
      </c>
      <c r="AZ17" s="116">
        <v>360712.98</v>
      </c>
      <c r="BA17" s="116">
        <v>362198.82</v>
      </c>
      <c r="BB17" s="116">
        <v>367215.26</v>
      </c>
      <c r="BC17" s="116">
        <v>382072.61</v>
      </c>
      <c r="BD17" s="115">
        <v>242364.84999999998</v>
      </c>
      <c r="BF17" s="9">
        <f t="shared" si="0"/>
        <v>441412.02</v>
      </c>
    </row>
    <row r="18" spans="1:58" x14ac:dyDescent="0.25">
      <c r="A18" s="112" t="s">
        <v>19</v>
      </c>
      <c r="B18" s="112" t="s">
        <v>20</v>
      </c>
      <c r="C18" s="116">
        <v>21325.639999999996</v>
      </c>
      <c r="D18" s="116">
        <v>21521.979999999996</v>
      </c>
      <c r="E18" s="116">
        <v>21593.469999999998</v>
      </c>
      <c r="F18" s="116">
        <v>35712.85</v>
      </c>
      <c r="G18" s="116">
        <v>60573.34</v>
      </c>
      <c r="H18" s="116">
        <v>75816.47</v>
      </c>
      <c r="I18" s="116">
        <v>75979.149999999994</v>
      </c>
      <c r="J18" s="116">
        <v>76141.829999999987</v>
      </c>
      <c r="K18" s="116">
        <v>76304.50999999998</v>
      </c>
      <c r="L18" s="116">
        <v>0</v>
      </c>
      <c r="M18" s="116">
        <v>0</v>
      </c>
      <c r="N18" s="116">
        <v>0</v>
      </c>
      <c r="O18" s="116">
        <v>0</v>
      </c>
      <c r="P18" s="116">
        <v>0</v>
      </c>
      <c r="Q18" s="116">
        <v>0</v>
      </c>
      <c r="R18" s="116">
        <v>0</v>
      </c>
      <c r="S18" s="116">
        <v>0</v>
      </c>
      <c r="T18" s="116">
        <v>0</v>
      </c>
      <c r="U18" s="116">
        <v>0</v>
      </c>
      <c r="V18" s="116">
        <v>0</v>
      </c>
      <c r="W18" s="116">
        <v>0</v>
      </c>
      <c r="X18" s="116">
        <v>0</v>
      </c>
      <c r="Y18" s="116">
        <v>0</v>
      </c>
      <c r="Z18" s="116">
        <v>0</v>
      </c>
      <c r="AA18" s="116">
        <v>0</v>
      </c>
      <c r="AB18" s="116">
        <v>0</v>
      </c>
      <c r="AC18" s="116">
        <v>0</v>
      </c>
      <c r="AD18" s="116">
        <v>0</v>
      </c>
      <c r="AE18" s="116">
        <v>0</v>
      </c>
      <c r="AF18" s="116">
        <v>0</v>
      </c>
      <c r="AG18" s="116">
        <v>0</v>
      </c>
      <c r="AH18" s="116">
        <v>0</v>
      </c>
      <c r="AI18" s="116">
        <v>0</v>
      </c>
      <c r="AJ18" s="116">
        <v>0</v>
      </c>
      <c r="AK18" s="116">
        <v>0</v>
      </c>
      <c r="AL18" s="116">
        <v>0</v>
      </c>
      <c r="AM18" s="116">
        <v>0</v>
      </c>
      <c r="AN18" s="116">
        <v>0</v>
      </c>
      <c r="AO18" s="116">
        <v>0</v>
      </c>
      <c r="AP18" s="116">
        <v>0</v>
      </c>
      <c r="AQ18" s="116">
        <v>0</v>
      </c>
      <c r="AR18" s="116">
        <v>0</v>
      </c>
      <c r="AS18" s="116">
        <v>0</v>
      </c>
      <c r="AT18" s="116">
        <v>0</v>
      </c>
      <c r="AU18" s="116">
        <v>0</v>
      </c>
      <c r="AV18" s="116">
        <v>0</v>
      </c>
      <c r="AW18" s="116">
        <v>0</v>
      </c>
      <c r="AX18" s="116">
        <v>0</v>
      </c>
      <c r="AY18" s="116">
        <v>0</v>
      </c>
      <c r="AZ18" s="116">
        <v>0</v>
      </c>
      <c r="BA18" s="116">
        <v>0</v>
      </c>
      <c r="BB18" s="116">
        <v>0</v>
      </c>
      <c r="BC18" s="116">
        <v>0</v>
      </c>
      <c r="BD18" s="115">
        <v>0</v>
      </c>
      <c r="BF18" s="9">
        <f t="shared" si="0"/>
        <v>76304.50999999998</v>
      </c>
    </row>
    <row r="19" spans="1:58" x14ac:dyDescent="0.25">
      <c r="A19" s="112" t="s">
        <v>21</v>
      </c>
      <c r="B19" s="112" t="s">
        <v>22</v>
      </c>
      <c r="C19" s="116">
        <v>4.5474735088646412E-12</v>
      </c>
      <c r="D19" s="116">
        <v>4.5474735088646412E-12</v>
      </c>
      <c r="E19" s="116">
        <v>4.5474735088646412E-12</v>
      </c>
      <c r="F19" s="116">
        <v>4.5474735088646412E-12</v>
      </c>
      <c r="G19" s="116">
        <v>4.5474735088646412E-12</v>
      </c>
      <c r="H19" s="116">
        <v>4.5474735088646412E-12</v>
      </c>
      <c r="I19" s="116">
        <v>4.5474735088646412E-12</v>
      </c>
      <c r="J19" s="116">
        <v>4.5474735088646412E-12</v>
      </c>
      <c r="K19" s="116">
        <v>4.5474735088646412E-12</v>
      </c>
      <c r="L19" s="116">
        <v>4.5474735088646412E-12</v>
      </c>
      <c r="M19" s="116">
        <v>4.5474735088646412E-12</v>
      </c>
      <c r="N19" s="116">
        <v>4.5474735088646412E-12</v>
      </c>
      <c r="O19" s="116">
        <v>4.5474735088646412E-12</v>
      </c>
      <c r="P19" s="116">
        <v>4.5474735088646412E-12</v>
      </c>
      <c r="Q19" s="116">
        <v>4.5474735088646412E-12</v>
      </c>
      <c r="R19" s="116">
        <v>4.5474735088646412E-12</v>
      </c>
      <c r="S19" s="116">
        <v>4.5474735088646412E-12</v>
      </c>
      <c r="T19" s="116">
        <v>4.5474735088646412E-12</v>
      </c>
      <c r="U19" s="116">
        <v>4.5474735088646412E-12</v>
      </c>
      <c r="V19" s="116">
        <v>4.5474735088646412E-12</v>
      </c>
      <c r="W19" s="116">
        <v>4.5474735088646412E-12</v>
      </c>
      <c r="X19" s="116">
        <v>4.5474735088646412E-12</v>
      </c>
      <c r="Y19" s="116">
        <v>4.5474735088646412E-12</v>
      </c>
      <c r="Z19" s="116">
        <v>4.5474735088646412E-12</v>
      </c>
      <c r="AA19" s="116">
        <v>4.5474735088646412E-12</v>
      </c>
      <c r="AB19" s="116">
        <v>4.5474735088646412E-12</v>
      </c>
      <c r="AC19" s="116">
        <v>4.5474735088646412E-12</v>
      </c>
      <c r="AD19" s="116">
        <v>4.5474735088646412E-12</v>
      </c>
      <c r="AE19" s="116">
        <v>4.5474735088646412E-12</v>
      </c>
      <c r="AF19" s="116">
        <v>4.5474735088646412E-12</v>
      </c>
      <c r="AG19" s="116">
        <v>4.5474735088646412E-12</v>
      </c>
      <c r="AH19" s="116">
        <v>4.5474735088646412E-12</v>
      </c>
      <c r="AI19" s="116">
        <v>4.5474735088646412E-12</v>
      </c>
      <c r="AJ19" s="116">
        <v>4.5474735088646412E-12</v>
      </c>
      <c r="AK19" s="116">
        <v>4.5474735088646412E-12</v>
      </c>
      <c r="AL19" s="116">
        <v>4.5474735088646412E-12</v>
      </c>
      <c r="AM19" s="116">
        <v>4.5474735088646412E-12</v>
      </c>
      <c r="AN19" s="116">
        <v>4.5474735088646412E-12</v>
      </c>
      <c r="AO19" s="116">
        <v>4.5474735088646412E-12</v>
      </c>
      <c r="AP19" s="116">
        <v>4.5474735088646412E-12</v>
      </c>
      <c r="AQ19" s="116">
        <v>4.5474735088646412E-12</v>
      </c>
      <c r="AR19" s="116">
        <v>4.5474735088646412E-12</v>
      </c>
      <c r="AS19" s="116">
        <v>4.5474735088646412E-12</v>
      </c>
      <c r="AT19" s="116">
        <v>4.5474735088646412E-12</v>
      </c>
      <c r="AU19" s="116">
        <v>4.5474735088646412E-12</v>
      </c>
      <c r="AV19" s="116">
        <v>4.5474735088646412E-12</v>
      </c>
      <c r="AW19" s="116">
        <v>4.5474735088646412E-12</v>
      </c>
      <c r="AX19" s="116">
        <v>4.5474735088646412E-12</v>
      </c>
      <c r="AY19" s="116">
        <v>4.5474735088646412E-12</v>
      </c>
      <c r="AZ19" s="116">
        <v>4.5474735088646412E-12</v>
      </c>
      <c r="BA19" s="116">
        <v>4.5474735088646412E-12</v>
      </c>
      <c r="BB19" s="116">
        <v>4.5474735088646412E-12</v>
      </c>
      <c r="BC19" s="116">
        <v>4.5474735088646412E-12</v>
      </c>
      <c r="BD19" s="115">
        <v>4.5474735088646412E-12</v>
      </c>
      <c r="BF19" s="9">
        <f t="shared" si="0"/>
        <v>4.5474735088646412E-12</v>
      </c>
    </row>
    <row r="20" spans="1:58" x14ac:dyDescent="0.25">
      <c r="A20" s="112" t="s">
        <v>23</v>
      </c>
      <c r="B20" s="112" t="s">
        <v>24</v>
      </c>
      <c r="C20" s="116">
        <v>-1.1368683772161603E-13</v>
      </c>
      <c r="D20" s="116">
        <v>-1.1368683772161603E-13</v>
      </c>
      <c r="E20" s="116">
        <v>-1.1368683772161603E-13</v>
      </c>
      <c r="F20" s="116">
        <v>-1.1368683772161603E-13</v>
      </c>
      <c r="G20" s="116">
        <v>-1.1368683772161603E-13</v>
      </c>
      <c r="H20" s="116">
        <v>-1.1368683772161603E-13</v>
      </c>
      <c r="I20" s="116">
        <v>-1.1368683772161603E-13</v>
      </c>
      <c r="J20" s="116">
        <v>-1.1368683772161603E-13</v>
      </c>
      <c r="K20" s="116">
        <v>-1.1368683772161603E-13</v>
      </c>
      <c r="L20" s="116">
        <v>-1.1368683772161603E-13</v>
      </c>
      <c r="M20" s="116">
        <v>-1.1368683772161603E-13</v>
      </c>
      <c r="N20" s="116">
        <v>-1.1368683772161603E-13</v>
      </c>
      <c r="O20" s="116">
        <v>-1.1368683772161603E-13</v>
      </c>
      <c r="P20" s="116">
        <v>-1.1368683772161603E-13</v>
      </c>
      <c r="Q20" s="116">
        <v>-1.1368683772161603E-13</v>
      </c>
      <c r="R20" s="116">
        <v>-1.1368683772161603E-13</v>
      </c>
      <c r="S20" s="116">
        <v>-1.1368683772161603E-13</v>
      </c>
      <c r="T20" s="116">
        <v>-1.1368683772161603E-13</v>
      </c>
      <c r="U20" s="116">
        <v>-1.1368683772161603E-13</v>
      </c>
      <c r="V20" s="116">
        <v>-1.1368683772161603E-13</v>
      </c>
      <c r="W20" s="116">
        <v>-1.1368683772161603E-13</v>
      </c>
      <c r="X20" s="116">
        <v>-1.1368683772161603E-13</v>
      </c>
      <c r="Y20" s="116">
        <v>-1.1368683772161603E-13</v>
      </c>
      <c r="Z20" s="116">
        <v>-1.1368683772161603E-13</v>
      </c>
      <c r="AA20" s="116">
        <v>-1.1368683772161603E-13</v>
      </c>
      <c r="AB20" s="116">
        <v>-1.1368683772161603E-13</v>
      </c>
      <c r="AC20" s="116">
        <v>-1.1368683772161603E-13</v>
      </c>
      <c r="AD20" s="116">
        <v>-1.1368683772161603E-13</v>
      </c>
      <c r="AE20" s="116">
        <v>-1.1368683772161603E-13</v>
      </c>
      <c r="AF20" s="116">
        <v>-1.1368683772161603E-13</v>
      </c>
      <c r="AG20" s="116">
        <v>-1.1368683772161603E-13</v>
      </c>
      <c r="AH20" s="116">
        <v>-1.1368683772161603E-13</v>
      </c>
      <c r="AI20" s="116">
        <v>-1.1368683772161603E-13</v>
      </c>
      <c r="AJ20" s="116">
        <v>-1.1368683772161603E-13</v>
      </c>
      <c r="AK20" s="116">
        <v>-1.1368683772161603E-13</v>
      </c>
      <c r="AL20" s="116">
        <v>-1.1368683772161603E-13</v>
      </c>
      <c r="AM20" s="116">
        <v>-1.1368683772161603E-13</v>
      </c>
      <c r="AN20" s="116">
        <v>-1.1368683772161603E-13</v>
      </c>
      <c r="AO20" s="116">
        <v>-1.1368683772161603E-13</v>
      </c>
      <c r="AP20" s="116">
        <v>-1.1368683772161603E-13</v>
      </c>
      <c r="AQ20" s="116">
        <v>-1.1368683772161603E-13</v>
      </c>
      <c r="AR20" s="116">
        <v>-1.1368683772161603E-13</v>
      </c>
      <c r="AS20" s="116">
        <v>-1.1368683772161603E-13</v>
      </c>
      <c r="AT20" s="116">
        <v>-1.1368683772161603E-13</v>
      </c>
      <c r="AU20" s="116">
        <v>-1.1368683772161603E-13</v>
      </c>
      <c r="AV20" s="116">
        <v>-1.1368683772161603E-13</v>
      </c>
      <c r="AW20" s="116">
        <v>-1.1368683772161603E-13</v>
      </c>
      <c r="AX20" s="116">
        <v>-1.1368683772161603E-13</v>
      </c>
      <c r="AY20" s="116">
        <v>-1.1368683772161603E-13</v>
      </c>
      <c r="AZ20" s="116">
        <v>-1.1368683772161603E-13</v>
      </c>
      <c r="BA20" s="116">
        <v>-1.1368683772161603E-13</v>
      </c>
      <c r="BB20" s="116">
        <v>-1.1368683772161603E-13</v>
      </c>
      <c r="BC20" s="116">
        <v>-1.1368683772161603E-13</v>
      </c>
      <c r="BD20" s="115">
        <v>-1.1368683772161603E-13</v>
      </c>
      <c r="BF20" s="9">
        <f t="shared" si="0"/>
        <v>-1.1368683772161603E-13</v>
      </c>
    </row>
    <row r="21" spans="1:58" x14ac:dyDescent="0.25">
      <c r="A21" s="112" t="s">
        <v>25</v>
      </c>
      <c r="B21" s="112" t="s">
        <v>26</v>
      </c>
      <c r="C21" s="116">
        <v>41430.370000000017</v>
      </c>
      <c r="D21" s="116">
        <v>22917.280000000017</v>
      </c>
      <c r="E21" s="116">
        <v>24571.340000000018</v>
      </c>
      <c r="F21" s="116">
        <v>24028.460000000017</v>
      </c>
      <c r="G21" s="116">
        <v>24028.460000000017</v>
      </c>
      <c r="H21" s="116">
        <v>21686.200000000019</v>
      </c>
      <c r="I21" s="116">
        <v>22153.480000000018</v>
      </c>
      <c r="J21" s="116">
        <v>25363.570000000018</v>
      </c>
      <c r="K21" s="116">
        <v>20710.660000000018</v>
      </c>
      <c r="L21" s="116">
        <v>22117.120000000017</v>
      </c>
      <c r="M21" s="116">
        <v>9681.240000000018</v>
      </c>
      <c r="N21" s="116">
        <v>9831.9000000000178</v>
      </c>
      <c r="O21" s="116">
        <v>9971.8400000000183</v>
      </c>
      <c r="P21" s="116">
        <v>8836.4000000000178</v>
      </c>
      <c r="Q21" s="116">
        <v>8725.8000000000175</v>
      </c>
      <c r="R21" s="116">
        <v>8725.8000000000175</v>
      </c>
      <c r="S21" s="116">
        <v>8191.1900000000178</v>
      </c>
      <c r="T21" s="116">
        <v>8191.1900000000178</v>
      </c>
      <c r="U21" s="116">
        <v>8191.1900000000178</v>
      </c>
      <c r="V21" s="116">
        <v>8191.1900000000178</v>
      </c>
      <c r="W21" s="116">
        <v>8191.1900000000178</v>
      </c>
      <c r="X21" s="116">
        <v>6359.9000000000178</v>
      </c>
      <c r="Y21" s="116">
        <v>6359.9000000000178</v>
      </c>
      <c r="Z21" s="116">
        <v>6359.9000000000178</v>
      </c>
      <c r="AA21" s="116">
        <v>6359.9000000000178</v>
      </c>
      <c r="AB21" s="116">
        <v>0.3000000000174623</v>
      </c>
      <c r="AC21" s="116">
        <v>1.7462309376270468E-11</v>
      </c>
      <c r="AD21" s="116">
        <v>1.7462309376270468E-11</v>
      </c>
      <c r="AE21" s="116">
        <v>1.7462309376270468E-11</v>
      </c>
      <c r="AF21" s="116">
        <v>1.7462309376270468E-11</v>
      </c>
      <c r="AG21" s="116">
        <v>1.7462309376270468E-11</v>
      </c>
      <c r="AH21" s="116">
        <v>1.7462309376270468E-11</v>
      </c>
      <c r="AI21" s="116">
        <v>1.7462309376270468E-11</v>
      </c>
      <c r="AJ21" s="116">
        <v>1.7462309376270468E-11</v>
      </c>
      <c r="AK21" s="116">
        <v>1.7462309376270468E-11</v>
      </c>
      <c r="AL21" s="116">
        <v>1.7462309376270468E-11</v>
      </c>
      <c r="AM21" s="116">
        <v>1.7462309376270468E-11</v>
      </c>
      <c r="AN21" s="116">
        <v>1.7462309376270468E-11</v>
      </c>
      <c r="AO21" s="116">
        <v>1.7462309376270468E-11</v>
      </c>
      <c r="AP21" s="116">
        <v>1.7462309376270468E-11</v>
      </c>
      <c r="AQ21" s="116">
        <v>1.7462309376270468E-11</v>
      </c>
      <c r="AR21" s="116">
        <v>1.7462309376270468E-11</v>
      </c>
      <c r="AS21" s="116">
        <v>1.7462309376270468E-11</v>
      </c>
      <c r="AT21" s="116">
        <v>1.7462309376270468E-11</v>
      </c>
      <c r="AU21" s="116">
        <v>1.7462309376270468E-11</v>
      </c>
      <c r="AV21" s="116">
        <v>1.7462309376270468E-11</v>
      </c>
      <c r="AW21" s="116">
        <v>1.7462309376270468E-11</v>
      </c>
      <c r="AX21" s="116">
        <v>1.7462309376270468E-11</v>
      </c>
      <c r="AY21" s="116">
        <v>1.7462309376270468E-11</v>
      </c>
      <c r="AZ21" s="116">
        <v>1.7462309376270468E-11</v>
      </c>
      <c r="BA21" s="116">
        <v>1.7462309376270468E-11</v>
      </c>
      <c r="BB21" s="116">
        <v>1.7462309376270468E-11</v>
      </c>
      <c r="BC21" s="116">
        <v>1.7462309376270468E-11</v>
      </c>
      <c r="BD21" s="115">
        <v>1.7462309376270468E-11</v>
      </c>
      <c r="BF21" s="9">
        <f t="shared" si="0"/>
        <v>41430.370000000017</v>
      </c>
    </row>
    <row r="22" spans="1:58" x14ac:dyDescent="0.25">
      <c r="A22" s="112" t="s">
        <v>27</v>
      </c>
      <c r="B22" s="112" t="s">
        <v>28</v>
      </c>
      <c r="C22" s="116">
        <v>6656.270000000015</v>
      </c>
      <c r="D22" s="116">
        <v>4079.750000000015</v>
      </c>
      <c r="E22" s="116">
        <v>5668.8600000000151</v>
      </c>
      <c r="F22" s="116">
        <v>7973.5500000000156</v>
      </c>
      <c r="G22" s="116">
        <v>8364.270000000015</v>
      </c>
      <c r="H22" s="116">
        <v>9030.1000000000149</v>
      </c>
      <c r="I22" s="116">
        <v>9030.1100000000151</v>
      </c>
      <c r="J22" s="116">
        <v>4234.8200000000152</v>
      </c>
      <c r="K22" s="116">
        <v>33249.250000000015</v>
      </c>
      <c r="L22" s="116">
        <v>55451.050000000017</v>
      </c>
      <c r="M22" s="116">
        <v>56252.020000000019</v>
      </c>
      <c r="N22" s="116">
        <v>941.87000000001717</v>
      </c>
      <c r="O22" s="116">
        <v>1974.4500000000171</v>
      </c>
      <c r="P22" s="116">
        <v>2318.8300000000172</v>
      </c>
      <c r="Q22" s="116">
        <v>12811.980000000018</v>
      </c>
      <c r="R22" s="116">
        <v>12420.700000000017</v>
      </c>
      <c r="S22" s="116">
        <v>12728.490000000018</v>
      </c>
      <c r="T22" s="116">
        <v>-177.07999999998174</v>
      </c>
      <c r="U22" s="116">
        <v>-177.07999999998174</v>
      </c>
      <c r="V22" s="116">
        <v>1.8275159163749777E-11</v>
      </c>
      <c r="W22" s="116">
        <v>1.8275159163749777E-11</v>
      </c>
      <c r="X22" s="116">
        <v>1.8275159163749777E-11</v>
      </c>
      <c r="Y22" s="116">
        <v>1.8275159163749777E-11</v>
      </c>
      <c r="Z22" s="116">
        <v>1.8275159163749777E-11</v>
      </c>
      <c r="AA22" s="116">
        <v>1.8275159163749777E-11</v>
      </c>
      <c r="AB22" s="116">
        <v>1.8275159163749777E-11</v>
      </c>
      <c r="AC22" s="116">
        <v>1.8275159163749777E-11</v>
      </c>
      <c r="AD22" s="116">
        <v>1.8275159163749777E-11</v>
      </c>
      <c r="AE22" s="116">
        <v>1.8275159163749777E-11</v>
      </c>
      <c r="AF22" s="116">
        <v>1.8275159163749777E-11</v>
      </c>
      <c r="AG22" s="116">
        <v>1.8275159163749777E-11</v>
      </c>
      <c r="AH22" s="116">
        <v>1.8275159163749777E-11</v>
      </c>
      <c r="AI22" s="116">
        <v>1.8275159163749777E-11</v>
      </c>
      <c r="AJ22" s="116">
        <v>1.8275159163749777E-11</v>
      </c>
      <c r="AK22" s="116">
        <v>1.8275159163749777E-11</v>
      </c>
      <c r="AL22" s="116">
        <v>1.8275159163749777E-11</v>
      </c>
      <c r="AM22" s="116">
        <v>1.8275159163749777E-11</v>
      </c>
      <c r="AN22" s="116">
        <v>1.8275159163749777E-11</v>
      </c>
      <c r="AO22" s="116">
        <v>1.8275159163749777E-11</v>
      </c>
      <c r="AP22" s="116">
        <v>1.8275159163749777E-11</v>
      </c>
      <c r="AQ22" s="116">
        <v>1.8275159163749777E-11</v>
      </c>
      <c r="AR22" s="116">
        <v>1.8275159163749777E-11</v>
      </c>
      <c r="AS22" s="116">
        <v>1.8275159163749777E-11</v>
      </c>
      <c r="AT22" s="116">
        <v>1.8275159163749777E-11</v>
      </c>
      <c r="AU22" s="116">
        <v>1.8275159163749777E-11</v>
      </c>
      <c r="AV22" s="116">
        <v>1.8275159163749777E-11</v>
      </c>
      <c r="AW22" s="116">
        <v>1.8275159163749777E-11</v>
      </c>
      <c r="AX22" s="116">
        <v>1.8275159163749777E-11</v>
      </c>
      <c r="AY22" s="116">
        <v>1.8275159163749777E-11</v>
      </c>
      <c r="AZ22" s="116">
        <v>1.8275159163749777E-11</v>
      </c>
      <c r="BA22" s="116">
        <v>1.8275159163749777E-11</v>
      </c>
      <c r="BB22" s="116">
        <v>1.8275159163749777E-11</v>
      </c>
      <c r="BC22" s="116">
        <v>1.8275159163749777E-11</v>
      </c>
      <c r="BD22" s="115">
        <v>1.8275159163749777E-11</v>
      </c>
      <c r="BF22" s="9">
        <f t="shared" si="0"/>
        <v>56252.020000000019</v>
      </c>
    </row>
    <row r="23" spans="1:58" x14ac:dyDescent="0.25">
      <c r="A23" s="112" t="s">
        <v>29</v>
      </c>
      <c r="B23" s="112" t="s">
        <v>3064</v>
      </c>
      <c r="C23" s="116">
        <v>-7.2759576141834259E-12</v>
      </c>
      <c r="D23" s="116">
        <v>-7.2759576141834259E-12</v>
      </c>
      <c r="E23" s="116">
        <v>-7.2759576141834259E-12</v>
      </c>
      <c r="F23" s="116">
        <v>-7.2759576141834259E-12</v>
      </c>
      <c r="G23" s="116">
        <v>-7.2759576141834259E-12</v>
      </c>
      <c r="H23" s="116">
        <v>-7.2759576141834259E-12</v>
      </c>
      <c r="I23" s="116">
        <v>-7.2759576141834259E-12</v>
      </c>
      <c r="J23" s="116">
        <v>-7.2759576141834259E-12</v>
      </c>
      <c r="K23" s="116">
        <v>-7.2759576141834259E-12</v>
      </c>
      <c r="L23" s="116">
        <v>-7.2759576141834259E-12</v>
      </c>
      <c r="M23" s="116">
        <v>-7.2759576141834259E-12</v>
      </c>
      <c r="N23" s="116">
        <v>-7.2759576141834259E-12</v>
      </c>
      <c r="O23" s="116">
        <v>-7.2759576141834259E-12</v>
      </c>
      <c r="P23" s="116">
        <v>-7.2759576141834259E-12</v>
      </c>
      <c r="Q23" s="116">
        <v>-7.2759576141834259E-12</v>
      </c>
      <c r="R23" s="116">
        <v>-7.2759576141834259E-12</v>
      </c>
      <c r="S23" s="116">
        <v>-7.2759576141834259E-12</v>
      </c>
      <c r="T23" s="116">
        <v>-7.2759576141834259E-12</v>
      </c>
      <c r="U23" s="116">
        <v>-7.2759576141834259E-12</v>
      </c>
      <c r="V23" s="116">
        <v>-7.2759576141834259E-12</v>
      </c>
      <c r="W23" s="116">
        <v>-7.2759576141834259E-12</v>
      </c>
      <c r="X23" s="116">
        <v>-7.2759576141834259E-12</v>
      </c>
      <c r="Y23" s="116">
        <v>-7.2759576141834259E-12</v>
      </c>
      <c r="Z23" s="116">
        <v>-7.2759576141834259E-12</v>
      </c>
      <c r="AA23" s="116">
        <v>-7.2759576141834259E-12</v>
      </c>
      <c r="AB23" s="116">
        <v>-7.2759576141834259E-12</v>
      </c>
      <c r="AC23" s="116">
        <v>-7.2759576141834259E-12</v>
      </c>
      <c r="AD23" s="116">
        <v>-7.2759576141834259E-12</v>
      </c>
      <c r="AE23" s="116">
        <v>-7.2759576141834259E-12</v>
      </c>
      <c r="AF23" s="116">
        <v>-7.2759576141834259E-12</v>
      </c>
      <c r="AG23" s="116">
        <v>-7.2759576141834259E-12</v>
      </c>
      <c r="AH23" s="116">
        <v>-7.2759576141834259E-12</v>
      </c>
      <c r="AI23" s="116">
        <v>-7.2759576141834259E-12</v>
      </c>
      <c r="AJ23" s="116">
        <v>-7.2759576141834259E-12</v>
      </c>
      <c r="AK23" s="116">
        <v>-7.2759576141834259E-12</v>
      </c>
      <c r="AL23" s="116">
        <v>-7.2759576141834259E-12</v>
      </c>
      <c r="AM23" s="116">
        <v>-7.2759576141834259E-12</v>
      </c>
      <c r="AN23" s="116">
        <v>-7.2759576141834259E-12</v>
      </c>
      <c r="AO23" s="116">
        <v>-7.2759576141834259E-12</v>
      </c>
      <c r="AP23" s="116">
        <v>-7.2759576141834259E-12</v>
      </c>
      <c r="AQ23" s="116">
        <v>-7.2759576141834259E-12</v>
      </c>
      <c r="AR23" s="116">
        <v>-7.2759576141834259E-12</v>
      </c>
      <c r="AS23" s="116">
        <v>-7.2759576141834259E-12</v>
      </c>
      <c r="AT23" s="116">
        <v>-7.2759576141834259E-12</v>
      </c>
      <c r="AU23" s="116">
        <v>-7.2759576141834259E-12</v>
      </c>
      <c r="AV23" s="116">
        <v>-7.2759576141834259E-12</v>
      </c>
      <c r="AW23" s="116">
        <v>-7.2759576141834259E-12</v>
      </c>
      <c r="AX23" s="116">
        <v>-7.2759576141834259E-12</v>
      </c>
      <c r="AY23" s="116">
        <v>-7.2759576141834259E-12</v>
      </c>
      <c r="AZ23" s="116">
        <v>-7.2759576141834259E-12</v>
      </c>
      <c r="BA23" s="116">
        <v>-7.2759576141834259E-12</v>
      </c>
      <c r="BB23" s="116">
        <v>-7.2759576141834259E-12</v>
      </c>
      <c r="BC23" s="116">
        <v>-7.2759576141834259E-12</v>
      </c>
      <c r="BD23" s="115">
        <v>-7.2759576141834259E-12</v>
      </c>
      <c r="BF23" s="9">
        <f t="shared" si="0"/>
        <v>-7.2759576141834259E-12</v>
      </c>
    </row>
    <row r="24" spans="1:58" x14ac:dyDescent="0.25">
      <c r="A24" s="112" t="s">
        <v>3063</v>
      </c>
      <c r="B24" s="112" t="s">
        <v>3062</v>
      </c>
      <c r="C24" s="116">
        <v>0</v>
      </c>
      <c r="D24" s="116">
        <v>0</v>
      </c>
      <c r="E24" s="116">
        <v>0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K24" s="116">
        <v>0</v>
      </c>
      <c r="L24" s="116">
        <v>0</v>
      </c>
      <c r="M24" s="116">
        <v>0</v>
      </c>
      <c r="N24" s="116">
        <v>0</v>
      </c>
      <c r="O24" s="116">
        <v>0</v>
      </c>
      <c r="P24" s="116">
        <v>0</v>
      </c>
      <c r="Q24" s="116">
        <v>0</v>
      </c>
      <c r="R24" s="116">
        <v>0</v>
      </c>
      <c r="S24" s="116">
        <v>0</v>
      </c>
      <c r="T24" s="116">
        <v>0</v>
      </c>
      <c r="U24" s="116">
        <v>0</v>
      </c>
      <c r="V24" s="116">
        <v>0</v>
      </c>
      <c r="W24" s="116">
        <v>0</v>
      </c>
      <c r="X24" s="116">
        <v>0</v>
      </c>
      <c r="Y24" s="116">
        <v>0</v>
      </c>
      <c r="Z24" s="116">
        <v>0</v>
      </c>
      <c r="AA24" s="116">
        <v>0</v>
      </c>
      <c r="AB24" s="116">
        <v>0</v>
      </c>
      <c r="AC24" s="116">
        <v>0</v>
      </c>
      <c r="AD24" s="116">
        <v>0</v>
      </c>
      <c r="AE24" s="116">
        <v>0</v>
      </c>
      <c r="AF24" s="116">
        <v>0</v>
      </c>
      <c r="AG24" s="116">
        <v>0</v>
      </c>
      <c r="AH24" s="116">
        <v>0</v>
      </c>
      <c r="AI24" s="116">
        <v>0</v>
      </c>
      <c r="AJ24" s="116">
        <v>0</v>
      </c>
      <c r="AK24" s="116">
        <v>0</v>
      </c>
      <c r="AL24" s="116">
        <v>0</v>
      </c>
      <c r="AM24" s="116">
        <v>0</v>
      </c>
      <c r="AN24" s="116">
        <v>0</v>
      </c>
      <c r="AO24" s="116">
        <v>0</v>
      </c>
      <c r="AP24" s="116">
        <v>0</v>
      </c>
      <c r="AQ24" s="116">
        <v>0</v>
      </c>
      <c r="AR24" s="116">
        <v>0</v>
      </c>
      <c r="AS24" s="116">
        <v>0</v>
      </c>
      <c r="AT24" s="116">
        <v>0</v>
      </c>
      <c r="AU24" s="116">
        <v>0</v>
      </c>
      <c r="AV24" s="116">
        <v>0</v>
      </c>
      <c r="AW24" s="116">
        <v>0</v>
      </c>
      <c r="AX24" s="116">
        <v>0</v>
      </c>
      <c r="AY24" s="116">
        <v>0</v>
      </c>
      <c r="AZ24" s="116">
        <v>0</v>
      </c>
      <c r="BA24" s="116">
        <v>0</v>
      </c>
      <c r="BB24" s="116">
        <v>0</v>
      </c>
      <c r="BC24" s="116">
        <v>0</v>
      </c>
      <c r="BD24" s="115">
        <v>0</v>
      </c>
      <c r="BF24" s="9">
        <f t="shared" si="0"/>
        <v>0</v>
      </c>
    </row>
    <row r="25" spans="1:58" x14ac:dyDescent="0.25">
      <c r="A25" s="112" t="s">
        <v>31</v>
      </c>
      <c r="B25" s="112" t="s">
        <v>32</v>
      </c>
      <c r="C25" s="116">
        <v>299419.68000000017</v>
      </c>
      <c r="D25" s="116">
        <v>299419.68000000017</v>
      </c>
      <c r="E25" s="116">
        <v>299419.68000000017</v>
      </c>
      <c r="F25" s="116">
        <v>188585.43000000017</v>
      </c>
      <c r="G25" s="116">
        <v>188585.43000000017</v>
      </c>
      <c r="H25" s="116">
        <v>188585.43000000017</v>
      </c>
      <c r="I25" s="116">
        <v>210813.58000000016</v>
      </c>
      <c r="J25" s="116">
        <v>77756.220000000176</v>
      </c>
      <c r="K25" s="116">
        <v>77756.220000000176</v>
      </c>
      <c r="L25" s="116">
        <v>77756.220000000176</v>
      </c>
      <c r="M25" s="116">
        <v>77756.220000000176</v>
      </c>
      <c r="N25" s="116">
        <v>1.0000000169384293E-2</v>
      </c>
      <c r="O25" s="116">
        <v>1.0000000169384293E-2</v>
      </c>
      <c r="P25" s="116">
        <v>1.0000000169384293E-2</v>
      </c>
      <c r="Q25" s="116">
        <v>1.0000000169384293E-2</v>
      </c>
      <c r="R25" s="116">
        <v>1.0000000169384293E-2</v>
      </c>
      <c r="S25" s="116">
        <v>1.0000000169384293E-2</v>
      </c>
      <c r="T25" s="116">
        <v>1.0000000169384293E-2</v>
      </c>
      <c r="U25" s="116">
        <v>1.0000000169384293E-2</v>
      </c>
      <c r="V25" s="116">
        <v>1.0000000169384293E-2</v>
      </c>
      <c r="W25" s="116">
        <v>1.0000000169384293E-2</v>
      </c>
      <c r="X25" s="116">
        <v>1.0000000169384293E-2</v>
      </c>
      <c r="Y25" s="116">
        <v>1.0000000169384293E-2</v>
      </c>
      <c r="Z25" s="116">
        <v>1.0000000169384293E-2</v>
      </c>
      <c r="AA25" s="116">
        <v>1.0000000169384293E-2</v>
      </c>
      <c r="AB25" s="116">
        <v>1.0000000169384293E-2</v>
      </c>
      <c r="AC25" s="116">
        <v>1.0000000169384293E-2</v>
      </c>
      <c r="AD25" s="116">
        <v>1.0000000169384293E-2</v>
      </c>
      <c r="AE25" s="116">
        <v>1.0000000169384293E-2</v>
      </c>
      <c r="AF25" s="116">
        <v>1.0000000169384293E-2</v>
      </c>
      <c r="AG25" s="116">
        <v>1.0000000169384293E-2</v>
      </c>
      <c r="AH25" s="116">
        <v>1.0000000169384293E-2</v>
      </c>
      <c r="AI25" s="116">
        <v>1.0000000169384293E-2</v>
      </c>
      <c r="AJ25" s="116">
        <v>1.0000000169384293E-2</v>
      </c>
      <c r="AK25" s="116">
        <v>1.0000000169384293E-2</v>
      </c>
      <c r="AL25" s="116">
        <v>1.0000000169384293E-2</v>
      </c>
      <c r="AM25" s="116">
        <v>1.0000000169384293E-2</v>
      </c>
      <c r="AN25" s="116">
        <v>1.0000000169384293E-2</v>
      </c>
      <c r="AO25" s="116">
        <v>1.0000000169384293E-2</v>
      </c>
      <c r="AP25" s="116">
        <v>1.0000000169384293E-2</v>
      </c>
      <c r="AQ25" s="116">
        <v>1.0000000169384293E-2</v>
      </c>
      <c r="AR25" s="116">
        <v>1.0000000169384293E-2</v>
      </c>
      <c r="AS25" s="116">
        <v>1.0000000169384293E-2</v>
      </c>
      <c r="AT25" s="116">
        <v>1.0000000169384293E-2</v>
      </c>
      <c r="AU25" s="116">
        <v>1.0000000169384293E-2</v>
      </c>
      <c r="AV25" s="116">
        <v>1.0000000169384293E-2</v>
      </c>
      <c r="AW25" s="116">
        <v>1.0000000169384293E-2</v>
      </c>
      <c r="AX25" s="116">
        <v>1.0000000169384293E-2</v>
      </c>
      <c r="AY25" s="116">
        <v>1.0000000169384293E-2</v>
      </c>
      <c r="AZ25" s="116">
        <v>1.0000000169384293E-2</v>
      </c>
      <c r="BA25" s="116">
        <v>1.0000000169384293E-2</v>
      </c>
      <c r="BB25" s="116">
        <v>1.0000000169384293E-2</v>
      </c>
      <c r="BC25" s="116">
        <v>1.0000000169384293E-2</v>
      </c>
      <c r="BD25" s="115">
        <v>1.0000000169384293E-2</v>
      </c>
      <c r="BF25" s="9">
        <f t="shared" si="0"/>
        <v>299419.68000000017</v>
      </c>
    </row>
    <row r="26" spans="1:58" x14ac:dyDescent="0.25">
      <c r="A26" s="112" t="s">
        <v>33</v>
      </c>
      <c r="B26" s="112" t="s">
        <v>3061</v>
      </c>
      <c r="C26" s="116">
        <v>1.3642420526593924E-11</v>
      </c>
      <c r="D26" s="116">
        <v>1.3642420526593924E-11</v>
      </c>
      <c r="E26" s="116">
        <v>1.3642420526593924E-11</v>
      </c>
      <c r="F26" s="116">
        <v>1.3642420526593924E-11</v>
      </c>
      <c r="G26" s="116">
        <v>1.3642420526593924E-11</v>
      </c>
      <c r="H26" s="116">
        <v>1.3642420526593924E-11</v>
      </c>
      <c r="I26" s="116">
        <v>1.3642420526593924E-11</v>
      </c>
      <c r="J26" s="116">
        <v>1.3642420526593924E-11</v>
      </c>
      <c r="K26" s="116">
        <v>1.3642420526593924E-11</v>
      </c>
      <c r="L26" s="116">
        <v>1.3642420526593924E-11</v>
      </c>
      <c r="M26" s="116">
        <v>1.3642420526593924E-11</v>
      </c>
      <c r="N26" s="116">
        <v>1.3642420526593924E-11</v>
      </c>
      <c r="O26" s="116">
        <v>1.3642420526593924E-11</v>
      </c>
      <c r="P26" s="116">
        <v>1.3642420526593924E-11</v>
      </c>
      <c r="Q26" s="116">
        <v>1.3642420526593924E-11</v>
      </c>
      <c r="R26" s="116">
        <v>1.3642420526593924E-11</v>
      </c>
      <c r="S26" s="116">
        <v>1.3642420526593924E-11</v>
      </c>
      <c r="T26" s="116">
        <v>1.3642420526593924E-11</v>
      </c>
      <c r="U26" s="116">
        <v>1.3642420526593924E-11</v>
      </c>
      <c r="V26" s="116">
        <v>1.3642420526593924E-11</v>
      </c>
      <c r="W26" s="116">
        <v>1.3642420526593924E-11</v>
      </c>
      <c r="X26" s="116">
        <v>1.3642420526593924E-11</v>
      </c>
      <c r="Y26" s="116">
        <v>1.3642420526593924E-11</v>
      </c>
      <c r="Z26" s="116">
        <v>1.3642420526593924E-11</v>
      </c>
      <c r="AA26" s="116">
        <v>1.3642420526593924E-11</v>
      </c>
      <c r="AB26" s="116">
        <v>1.3642420526593924E-11</v>
      </c>
      <c r="AC26" s="116">
        <v>1.3642420526593924E-11</v>
      </c>
      <c r="AD26" s="116">
        <v>1.3642420526593924E-11</v>
      </c>
      <c r="AE26" s="116">
        <v>1.3642420526593924E-11</v>
      </c>
      <c r="AF26" s="116">
        <v>1.3642420526593924E-11</v>
      </c>
      <c r="AG26" s="116">
        <v>1.3642420526593924E-11</v>
      </c>
      <c r="AH26" s="116">
        <v>1.3642420526593924E-11</v>
      </c>
      <c r="AI26" s="116">
        <v>1.3642420526593924E-11</v>
      </c>
      <c r="AJ26" s="116">
        <v>1.3642420526593924E-11</v>
      </c>
      <c r="AK26" s="116">
        <v>1.3642420526593924E-11</v>
      </c>
      <c r="AL26" s="116">
        <v>1.3642420526593924E-11</v>
      </c>
      <c r="AM26" s="116">
        <v>1.3642420526593924E-11</v>
      </c>
      <c r="AN26" s="116">
        <v>1.3642420526593924E-11</v>
      </c>
      <c r="AO26" s="116">
        <v>1.3642420526593924E-11</v>
      </c>
      <c r="AP26" s="116">
        <v>1.3642420526593924E-11</v>
      </c>
      <c r="AQ26" s="116">
        <v>1.3642420526593924E-11</v>
      </c>
      <c r="AR26" s="116">
        <v>1.3642420526593924E-11</v>
      </c>
      <c r="AS26" s="116">
        <v>1.3642420526593924E-11</v>
      </c>
      <c r="AT26" s="116">
        <v>1.3642420526593924E-11</v>
      </c>
      <c r="AU26" s="116">
        <v>1.3642420526593924E-11</v>
      </c>
      <c r="AV26" s="116">
        <v>1.3642420526593924E-11</v>
      </c>
      <c r="AW26" s="116">
        <v>1.3642420526593924E-11</v>
      </c>
      <c r="AX26" s="116">
        <v>1.3642420526593924E-11</v>
      </c>
      <c r="AY26" s="116">
        <v>1.3642420526593924E-11</v>
      </c>
      <c r="AZ26" s="116">
        <v>1.3642420526593924E-11</v>
      </c>
      <c r="BA26" s="116">
        <v>1.3642420526593924E-11</v>
      </c>
      <c r="BB26" s="116">
        <v>1.3642420526593924E-11</v>
      </c>
      <c r="BC26" s="116">
        <v>1.3642420526593924E-11</v>
      </c>
      <c r="BD26" s="115">
        <v>1.3642420526593924E-11</v>
      </c>
      <c r="BF26" s="9">
        <f t="shared" si="0"/>
        <v>1.3642420526593924E-11</v>
      </c>
    </row>
    <row r="27" spans="1:58" x14ac:dyDescent="0.25">
      <c r="A27" s="112" t="s">
        <v>35</v>
      </c>
      <c r="B27" s="112" t="s">
        <v>36</v>
      </c>
      <c r="C27" s="116">
        <v>0</v>
      </c>
      <c r="D27" s="116">
        <v>0</v>
      </c>
      <c r="E27" s="116">
        <v>0</v>
      </c>
      <c r="F27" s="116">
        <v>0</v>
      </c>
      <c r="G27" s="116">
        <v>0</v>
      </c>
      <c r="H27" s="116">
        <v>0</v>
      </c>
      <c r="I27" s="116">
        <v>0</v>
      </c>
      <c r="J27" s="116">
        <v>0</v>
      </c>
      <c r="K27" s="116">
        <v>0</v>
      </c>
      <c r="L27" s="116">
        <v>0</v>
      </c>
      <c r="M27" s="116">
        <v>0</v>
      </c>
      <c r="N27" s="116">
        <v>0</v>
      </c>
      <c r="O27" s="116">
        <v>0</v>
      </c>
      <c r="P27" s="116">
        <v>0</v>
      </c>
      <c r="Q27" s="116">
        <v>0</v>
      </c>
      <c r="R27" s="116">
        <v>0</v>
      </c>
      <c r="S27" s="116">
        <v>0</v>
      </c>
      <c r="T27" s="116">
        <v>0</v>
      </c>
      <c r="U27" s="116">
        <v>0</v>
      </c>
      <c r="V27" s="116">
        <v>0</v>
      </c>
      <c r="W27" s="116">
        <v>0</v>
      </c>
      <c r="X27" s="116">
        <v>0</v>
      </c>
      <c r="Y27" s="116">
        <v>0</v>
      </c>
      <c r="Z27" s="116">
        <v>0</v>
      </c>
      <c r="AA27" s="116">
        <v>0</v>
      </c>
      <c r="AB27" s="116">
        <v>0</v>
      </c>
      <c r="AC27" s="116">
        <v>0</v>
      </c>
      <c r="AD27" s="116">
        <v>0</v>
      </c>
      <c r="AE27" s="116">
        <v>0</v>
      </c>
      <c r="AF27" s="116">
        <v>0</v>
      </c>
      <c r="AG27" s="116">
        <v>0</v>
      </c>
      <c r="AH27" s="116">
        <v>0</v>
      </c>
      <c r="AI27" s="116">
        <v>0</v>
      </c>
      <c r="AJ27" s="116">
        <v>0</v>
      </c>
      <c r="AK27" s="116">
        <v>0</v>
      </c>
      <c r="AL27" s="116">
        <v>0</v>
      </c>
      <c r="AM27" s="116">
        <v>0</v>
      </c>
      <c r="AN27" s="116">
        <v>0</v>
      </c>
      <c r="AO27" s="116">
        <v>0</v>
      </c>
      <c r="AP27" s="116">
        <v>0</v>
      </c>
      <c r="AQ27" s="116">
        <v>0</v>
      </c>
      <c r="AR27" s="116">
        <v>0</v>
      </c>
      <c r="AS27" s="116">
        <v>0</v>
      </c>
      <c r="AT27" s="116">
        <v>0</v>
      </c>
      <c r="AU27" s="116">
        <v>0</v>
      </c>
      <c r="AV27" s="116">
        <v>0</v>
      </c>
      <c r="AW27" s="116">
        <v>0</v>
      </c>
      <c r="AX27" s="116">
        <v>0</v>
      </c>
      <c r="AY27" s="116">
        <v>0</v>
      </c>
      <c r="AZ27" s="116">
        <v>0</v>
      </c>
      <c r="BA27" s="116">
        <v>0</v>
      </c>
      <c r="BB27" s="116">
        <v>0</v>
      </c>
      <c r="BC27" s="116">
        <v>0</v>
      </c>
      <c r="BD27" s="115">
        <v>0</v>
      </c>
      <c r="BF27" s="9">
        <f t="shared" si="0"/>
        <v>0</v>
      </c>
    </row>
    <row r="28" spans="1:58" x14ac:dyDescent="0.25">
      <c r="A28" s="112" t="s">
        <v>37</v>
      </c>
      <c r="B28" s="112" t="s">
        <v>38</v>
      </c>
      <c r="C28" s="116">
        <v>0</v>
      </c>
      <c r="D28" s="116">
        <v>0</v>
      </c>
      <c r="E28" s="116">
        <v>0</v>
      </c>
      <c r="F28" s="116">
        <v>0</v>
      </c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6">
        <v>0</v>
      </c>
      <c r="M28" s="116">
        <v>0</v>
      </c>
      <c r="N28" s="116">
        <v>0</v>
      </c>
      <c r="O28" s="116">
        <v>0</v>
      </c>
      <c r="P28" s="116">
        <v>0</v>
      </c>
      <c r="Q28" s="116">
        <v>0</v>
      </c>
      <c r="R28" s="116">
        <v>0</v>
      </c>
      <c r="S28" s="116">
        <v>0</v>
      </c>
      <c r="T28" s="116">
        <v>0</v>
      </c>
      <c r="U28" s="116">
        <v>0</v>
      </c>
      <c r="V28" s="116">
        <v>0</v>
      </c>
      <c r="W28" s="116">
        <v>0</v>
      </c>
      <c r="X28" s="116">
        <v>0</v>
      </c>
      <c r="Y28" s="116">
        <v>0</v>
      </c>
      <c r="Z28" s="116">
        <v>0</v>
      </c>
      <c r="AA28" s="116">
        <v>0</v>
      </c>
      <c r="AB28" s="116">
        <v>0</v>
      </c>
      <c r="AC28" s="116">
        <v>0</v>
      </c>
      <c r="AD28" s="116">
        <v>0</v>
      </c>
      <c r="AE28" s="116">
        <v>0</v>
      </c>
      <c r="AF28" s="116">
        <v>0</v>
      </c>
      <c r="AG28" s="116">
        <v>0</v>
      </c>
      <c r="AH28" s="116">
        <v>0</v>
      </c>
      <c r="AI28" s="116">
        <v>0</v>
      </c>
      <c r="AJ28" s="116">
        <v>0</v>
      </c>
      <c r="AK28" s="116">
        <v>0</v>
      </c>
      <c r="AL28" s="116">
        <v>0</v>
      </c>
      <c r="AM28" s="116">
        <v>0</v>
      </c>
      <c r="AN28" s="116">
        <v>0</v>
      </c>
      <c r="AO28" s="116">
        <v>0</v>
      </c>
      <c r="AP28" s="116">
        <v>0</v>
      </c>
      <c r="AQ28" s="116">
        <v>0</v>
      </c>
      <c r="AR28" s="116">
        <v>0</v>
      </c>
      <c r="AS28" s="116">
        <v>0</v>
      </c>
      <c r="AT28" s="116">
        <v>0</v>
      </c>
      <c r="AU28" s="116">
        <v>0</v>
      </c>
      <c r="AV28" s="116">
        <v>0</v>
      </c>
      <c r="AW28" s="116">
        <v>0</v>
      </c>
      <c r="AX28" s="116">
        <v>0</v>
      </c>
      <c r="AY28" s="116">
        <v>0</v>
      </c>
      <c r="AZ28" s="116">
        <v>0</v>
      </c>
      <c r="BA28" s="116">
        <v>0</v>
      </c>
      <c r="BB28" s="116">
        <v>0</v>
      </c>
      <c r="BC28" s="116">
        <v>0</v>
      </c>
      <c r="BD28" s="115">
        <v>0</v>
      </c>
      <c r="BF28" s="9">
        <f t="shared" si="0"/>
        <v>0</v>
      </c>
    </row>
    <row r="29" spans="1:58" x14ac:dyDescent="0.25">
      <c r="A29" s="112" t="s">
        <v>3060</v>
      </c>
      <c r="B29" s="112" t="s">
        <v>3059</v>
      </c>
      <c r="C29" s="116">
        <v>0</v>
      </c>
      <c r="D29" s="116">
        <v>0</v>
      </c>
      <c r="E29" s="116">
        <v>0</v>
      </c>
      <c r="F29" s="116">
        <v>0</v>
      </c>
      <c r="G29" s="116">
        <v>0</v>
      </c>
      <c r="H29" s="116">
        <v>0</v>
      </c>
      <c r="I29" s="116">
        <v>0</v>
      </c>
      <c r="J29" s="116">
        <v>0</v>
      </c>
      <c r="K29" s="116">
        <v>0</v>
      </c>
      <c r="L29" s="116">
        <v>0</v>
      </c>
      <c r="M29" s="116">
        <v>0</v>
      </c>
      <c r="N29" s="116">
        <v>0</v>
      </c>
      <c r="O29" s="116">
        <v>0</v>
      </c>
      <c r="P29" s="116">
        <v>0</v>
      </c>
      <c r="Q29" s="116">
        <v>0</v>
      </c>
      <c r="R29" s="116">
        <v>0</v>
      </c>
      <c r="S29" s="116">
        <v>0</v>
      </c>
      <c r="T29" s="116">
        <v>0</v>
      </c>
      <c r="U29" s="116">
        <v>0</v>
      </c>
      <c r="V29" s="116">
        <v>0</v>
      </c>
      <c r="W29" s="116">
        <v>0</v>
      </c>
      <c r="X29" s="116">
        <v>0</v>
      </c>
      <c r="Y29" s="116">
        <v>0</v>
      </c>
      <c r="Z29" s="116">
        <v>0</v>
      </c>
      <c r="AA29" s="116">
        <v>0</v>
      </c>
      <c r="AB29" s="116">
        <v>0</v>
      </c>
      <c r="AC29" s="116">
        <v>0</v>
      </c>
      <c r="AD29" s="116">
        <v>0</v>
      </c>
      <c r="AE29" s="116">
        <v>0</v>
      </c>
      <c r="AF29" s="116">
        <v>0</v>
      </c>
      <c r="AG29" s="116">
        <v>0</v>
      </c>
      <c r="AH29" s="116">
        <v>0</v>
      </c>
      <c r="AI29" s="116">
        <v>0</v>
      </c>
      <c r="AJ29" s="116">
        <v>0</v>
      </c>
      <c r="AK29" s="116">
        <v>0</v>
      </c>
      <c r="AL29" s="116">
        <v>0</v>
      </c>
      <c r="AM29" s="116">
        <v>0</v>
      </c>
      <c r="AN29" s="116">
        <v>0</v>
      </c>
      <c r="AO29" s="116">
        <v>0</v>
      </c>
      <c r="AP29" s="116">
        <v>0</v>
      </c>
      <c r="AQ29" s="116">
        <v>0</v>
      </c>
      <c r="AR29" s="116">
        <v>0</v>
      </c>
      <c r="AS29" s="116">
        <v>0</v>
      </c>
      <c r="AT29" s="116">
        <v>0</v>
      </c>
      <c r="AU29" s="116">
        <v>0</v>
      </c>
      <c r="AV29" s="116">
        <v>0</v>
      </c>
      <c r="AW29" s="116">
        <v>0</v>
      </c>
      <c r="AX29" s="116">
        <v>0</v>
      </c>
      <c r="AY29" s="116">
        <v>0</v>
      </c>
      <c r="AZ29" s="116">
        <v>0</v>
      </c>
      <c r="BA29" s="116">
        <v>0</v>
      </c>
      <c r="BB29" s="116">
        <v>0</v>
      </c>
      <c r="BC29" s="116">
        <v>0</v>
      </c>
      <c r="BD29" s="115">
        <v>0</v>
      </c>
      <c r="BF29" s="9">
        <f t="shared" si="0"/>
        <v>0</v>
      </c>
    </row>
    <row r="30" spans="1:58" x14ac:dyDescent="0.25">
      <c r="A30" s="112" t="s">
        <v>3058</v>
      </c>
      <c r="B30" s="112" t="s">
        <v>3057</v>
      </c>
      <c r="C30" s="116">
        <v>51.960000000000946</v>
      </c>
      <c r="D30" s="116">
        <v>51.960000000000946</v>
      </c>
      <c r="E30" s="116">
        <v>51.960000000000946</v>
      </c>
      <c r="F30" s="116">
        <v>51.960000000000946</v>
      </c>
      <c r="G30" s="116">
        <v>51.960000000000946</v>
      </c>
      <c r="H30" s="116">
        <v>51.960000000000946</v>
      </c>
      <c r="I30" s="116">
        <v>51.960000000000946</v>
      </c>
      <c r="J30" s="116">
        <v>51.960000000000946</v>
      </c>
      <c r="K30" s="116">
        <v>51.960000000000946</v>
      </c>
      <c r="L30" s="116">
        <v>51.960000000000946</v>
      </c>
      <c r="M30" s="116">
        <v>51.960000000000946</v>
      </c>
      <c r="N30" s="116">
        <v>51.960000000000946</v>
      </c>
      <c r="O30" s="116">
        <v>51.960000000000946</v>
      </c>
      <c r="P30" s="116">
        <v>51.960000000000946</v>
      </c>
      <c r="Q30" s="116">
        <v>51.960000000000946</v>
      </c>
      <c r="R30" s="116">
        <v>51.960000000000946</v>
      </c>
      <c r="S30" s="116">
        <v>51.960000000000946</v>
      </c>
      <c r="T30" s="116">
        <v>51.960000000000946</v>
      </c>
      <c r="U30" s="116">
        <v>51.960000000000946</v>
      </c>
      <c r="V30" s="116">
        <v>51.960000000000946</v>
      </c>
      <c r="W30" s="116">
        <v>51.960000000000946</v>
      </c>
      <c r="X30" s="116">
        <v>51.960000000000946</v>
      </c>
      <c r="Y30" s="116">
        <v>51.960000000000946</v>
      </c>
      <c r="Z30" s="116">
        <v>51.960000000000946</v>
      </c>
      <c r="AA30" s="116">
        <v>51.960000000000946</v>
      </c>
      <c r="AB30" s="116">
        <v>51.960000000000946</v>
      </c>
      <c r="AC30" s="116">
        <v>51.960000000000946</v>
      </c>
      <c r="AD30" s="116">
        <v>51.960000000000946</v>
      </c>
      <c r="AE30" s="116">
        <v>51.960000000000946</v>
      </c>
      <c r="AF30" s="116">
        <v>51.960000000000946</v>
      </c>
      <c r="AG30" s="116">
        <v>51.960000000000946</v>
      </c>
      <c r="AH30" s="116">
        <v>51.960000000000946</v>
      </c>
      <c r="AI30" s="116">
        <v>51.960000000000946</v>
      </c>
      <c r="AJ30" s="116">
        <v>51.960000000000946</v>
      </c>
      <c r="AK30" s="116">
        <v>51.960000000000946</v>
      </c>
      <c r="AL30" s="116">
        <v>51.960000000000946</v>
      </c>
      <c r="AM30" s="116">
        <v>51.960000000000946</v>
      </c>
      <c r="AN30" s="116">
        <v>51.960000000000946</v>
      </c>
      <c r="AO30" s="116">
        <v>51.960000000000946</v>
      </c>
      <c r="AP30" s="116">
        <v>51.960000000000946</v>
      </c>
      <c r="AQ30" s="116">
        <v>51.960000000000946</v>
      </c>
      <c r="AR30" s="116">
        <v>51.960000000000946</v>
      </c>
      <c r="AS30" s="116">
        <v>51.960000000000946</v>
      </c>
      <c r="AT30" s="116">
        <v>51.960000000000946</v>
      </c>
      <c r="AU30" s="116">
        <v>51.960000000000946</v>
      </c>
      <c r="AV30" s="116">
        <v>51.960000000000946</v>
      </c>
      <c r="AW30" s="116">
        <v>51.960000000000946</v>
      </c>
      <c r="AX30" s="116">
        <v>51.960000000000946</v>
      </c>
      <c r="AY30" s="116">
        <v>51.960000000000946</v>
      </c>
      <c r="AZ30" s="116">
        <v>51.960000000000946</v>
      </c>
      <c r="BA30" s="116">
        <v>51.960000000000946</v>
      </c>
      <c r="BB30" s="116">
        <v>51.960000000000946</v>
      </c>
      <c r="BC30" s="116">
        <v>51.960000000000946</v>
      </c>
      <c r="BD30" s="115">
        <v>51.960000000000946</v>
      </c>
      <c r="BF30" s="9">
        <f t="shared" si="0"/>
        <v>51.960000000000946</v>
      </c>
    </row>
    <row r="31" spans="1:58" x14ac:dyDescent="0.25">
      <c r="A31" s="112" t="s">
        <v>39</v>
      </c>
      <c r="B31" s="112" t="s">
        <v>40</v>
      </c>
      <c r="C31" s="116">
        <v>6.9999999999999993E-2</v>
      </c>
      <c r="D31" s="116">
        <v>5.9999999999999991E-2</v>
      </c>
      <c r="E31" s="116">
        <v>4.9999999999999989E-2</v>
      </c>
      <c r="F31" s="116">
        <v>6.9999999999999993E-2</v>
      </c>
      <c r="G31" s="116">
        <v>0.09</v>
      </c>
      <c r="H31" s="116">
        <v>-19572.77</v>
      </c>
      <c r="I31" s="116">
        <v>0.11000000000058208</v>
      </c>
      <c r="J31" s="116">
        <v>0.16000000000058207</v>
      </c>
      <c r="K31" s="116">
        <v>0.19000000000058206</v>
      </c>
      <c r="L31" s="116">
        <v>0.20000000000058207</v>
      </c>
      <c r="M31" s="116">
        <v>0.16000000000058207</v>
      </c>
      <c r="N31" s="116">
        <v>0.16000000000058207</v>
      </c>
      <c r="O31" s="116">
        <v>0.17000000000058207</v>
      </c>
      <c r="P31" s="116">
        <v>0.18000000000058208</v>
      </c>
      <c r="Q31" s="116">
        <v>0.21000000000058208</v>
      </c>
      <c r="R31" s="116">
        <v>0.20000000000058207</v>
      </c>
      <c r="S31" s="116">
        <v>0.18000000000058208</v>
      </c>
      <c r="T31" s="116">
        <v>0.21000000000058208</v>
      </c>
      <c r="U31" s="116">
        <v>0.22000000000058209</v>
      </c>
      <c r="V31" s="116">
        <v>0.21000000000058208</v>
      </c>
      <c r="W31" s="116">
        <v>0.19000000000058209</v>
      </c>
      <c r="X31" s="116">
        <v>0.15000000000058208</v>
      </c>
      <c r="Y31" s="116">
        <v>0.13000000000058209</v>
      </c>
      <c r="Z31" s="116">
        <v>0.1000000000005821</v>
      </c>
      <c r="AA31" s="116">
        <v>9.00000000005821E-2</v>
      </c>
      <c r="AB31" s="116">
        <v>4.0000000000582098E-2</v>
      </c>
      <c r="AC31" s="116">
        <v>3.0000000000582096E-2</v>
      </c>
      <c r="AD31" s="116">
        <v>4.0000000000582098E-2</v>
      </c>
      <c r="AE31" s="116">
        <v>3.0000000000582096E-2</v>
      </c>
      <c r="AF31" s="116">
        <v>1.0000000000582095E-2</v>
      </c>
      <c r="AG31" s="116">
        <v>-9.9999999994179051E-3</v>
      </c>
      <c r="AH31" s="116">
        <v>-2.9999999999417905E-2</v>
      </c>
      <c r="AI31" s="116">
        <v>-1.9999999999417907E-2</v>
      </c>
      <c r="AJ31" s="116">
        <v>-3.9999999999417904E-2</v>
      </c>
      <c r="AK31" s="116">
        <v>-2.9999999999417902E-2</v>
      </c>
      <c r="AL31" s="116">
        <v>-1.99999999994179E-2</v>
      </c>
      <c r="AM31" s="116">
        <v>-9.9999999994178999E-3</v>
      </c>
      <c r="AN31" s="116">
        <v>-3.9999999999417897E-2</v>
      </c>
      <c r="AO31" s="116">
        <v>-3.9999999999417897E-2</v>
      </c>
      <c r="AP31" s="116">
        <v>-2.9999999999417895E-2</v>
      </c>
      <c r="AQ31" s="116">
        <v>-2.9999999999417895E-2</v>
      </c>
      <c r="AR31" s="116">
        <v>-6.9999999999417889E-2</v>
      </c>
      <c r="AS31" s="116">
        <v>-5.9999999999417887E-2</v>
      </c>
      <c r="AT31" s="116">
        <v>-8.9999999999417879E-2</v>
      </c>
      <c r="AU31" s="116">
        <v>-6.9999999999417875E-2</v>
      </c>
      <c r="AV31" s="116">
        <v>-5.9999999999417873E-2</v>
      </c>
      <c r="AW31" s="116">
        <v>-4.9999999999417871E-2</v>
      </c>
      <c r="AX31" s="116">
        <v>-6.9999999999417875E-2</v>
      </c>
      <c r="AY31" s="116">
        <v>-6.9999999999417875E-2</v>
      </c>
      <c r="AZ31" s="116">
        <v>-7.999999999941787E-2</v>
      </c>
      <c r="BA31" s="116">
        <v>-7.999999999941787E-2</v>
      </c>
      <c r="BB31" s="116">
        <v>-8.9999999999417865E-2</v>
      </c>
      <c r="BC31" s="116">
        <v>-4.9999999999417864E-2</v>
      </c>
      <c r="BD31" s="115">
        <v>-5.9999999999417866E-2</v>
      </c>
      <c r="BF31" s="9">
        <f t="shared" si="0"/>
        <v>0.22000000000058209</v>
      </c>
    </row>
    <row r="32" spans="1:58" x14ac:dyDescent="0.25">
      <c r="A32" s="112" t="s">
        <v>41</v>
      </c>
      <c r="B32" s="112" t="s">
        <v>42</v>
      </c>
      <c r="C32" s="116">
        <v>284.33000000001107</v>
      </c>
      <c r="D32" s="116">
        <v>284.33000000001107</v>
      </c>
      <c r="E32" s="116">
        <v>284.33000000001107</v>
      </c>
      <c r="F32" s="116">
        <v>284.33000000001107</v>
      </c>
      <c r="G32" s="116">
        <v>284.33000000001107</v>
      </c>
      <c r="H32" s="116">
        <v>284.33000000001107</v>
      </c>
      <c r="I32" s="116">
        <v>284.33000000001107</v>
      </c>
      <c r="J32" s="116">
        <v>284.33000000001107</v>
      </c>
      <c r="K32" s="116">
        <v>284.33000000001107</v>
      </c>
      <c r="L32" s="116">
        <v>284.33000000001107</v>
      </c>
      <c r="M32" s="116">
        <v>284.33000000001107</v>
      </c>
      <c r="N32" s="116">
        <v>284.33000000001107</v>
      </c>
      <c r="O32" s="116">
        <v>284.33000000001107</v>
      </c>
      <c r="P32" s="116">
        <v>284.33000000001107</v>
      </c>
      <c r="Q32" s="116">
        <v>284.33000000001107</v>
      </c>
      <c r="R32" s="116">
        <v>284.33000000001107</v>
      </c>
      <c r="S32" s="116">
        <v>284.33000000001107</v>
      </c>
      <c r="T32" s="116">
        <v>284.33000000001107</v>
      </c>
      <c r="U32" s="116">
        <v>284.33000000001107</v>
      </c>
      <c r="V32" s="116">
        <v>284.33000000001107</v>
      </c>
      <c r="W32" s="116">
        <v>284.33000000001107</v>
      </c>
      <c r="X32" s="116">
        <v>284.33000000001107</v>
      </c>
      <c r="Y32" s="116">
        <v>284.33000000001107</v>
      </c>
      <c r="Z32" s="116">
        <v>284.33000000001107</v>
      </c>
      <c r="AA32" s="116">
        <v>284.33000000001107</v>
      </c>
      <c r="AB32" s="116">
        <v>284.33000000001107</v>
      </c>
      <c r="AC32" s="116">
        <v>284.33000000001107</v>
      </c>
      <c r="AD32" s="116">
        <v>284.33000000001107</v>
      </c>
      <c r="AE32" s="116">
        <v>284.33000000001107</v>
      </c>
      <c r="AF32" s="116">
        <v>284.33000000001107</v>
      </c>
      <c r="AG32" s="116">
        <v>284.33000000001107</v>
      </c>
      <c r="AH32" s="116">
        <v>284.33000000001107</v>
      </c>
      <c r="AI32" s="116">
        <v>284.33000000001107</v>
      </c>
      <c r="AJ32" s="116">
        <v>284.33000000001107</v>
      </c>
      <c r="AK32" s="116">
        <v>284.33000000001107</v>
      </c>
      <c r="AL32" s="116">
        <v>284.33000000001107</v>
      </c>
      <c r="AM32" s="116">
        <v>284.33000000001107</v>
      </c>
      <c r="AN32" s="116">
        <v>284.33000000001107</v>
      </c>
      <c r="AO32" s="116">
        <v>284.33000000001107</v>
      </c>
      <c r="AP32" s="116">
        <v>284.33000000001107</v>
      </c>
      <c r="AQ32" s="116">
        <v>284.33000000001107</v>
      </c>
      <c r="AR32" s="116">
        <v>284.33000000001107</v>
      </c>
      <c r="AS32" s="116">
        <v>284.33000000001107</v>
      </c>
      <c r="AT32" s="116">
        <v>284.33000000001107</v>
      </c>
      <c r="AU32" s="116">
        <v>284.33000000001107</v>
      </c>
      <c r="AV32" s="116">
        <v>284.33000000001107</v>
      </c>
      <c r="AW32" s="116">
        <v>284.33000000001107</v>
      </c>
      <c r="AX32" s="116">
        <v>284.33000000001107</v>
      </c>
      <c r="AY32" s="116">
        <v>284.33000000001107</v>
      </c>
      <c r="AZ32" s="116">
        <v>284.33000000001107</v>
      </c>
      <c r="BA32" s="116">
        <v>284.33000000001107</v>
      </c>
      <c r="BB32" s="116">
        <v>284.33000000001107</v>
      </c>
      <c r="BC32" s="116">
        <v>284.33000000001107</v>
      </c>
      <c r="BD32" s="115">
        <v>284.33000000001107</v>
      </c>
      <c r="BF32" s="9">
        <f t="shared" si="0"/>
        <v>284.33000000001107</v>
      </c>
    </row>
    <row r="33" spans="1:58" x14ac:dyDescent="0.25">
      <c r="A33" s="112" t="s">
        <v>3056</v>
      </c>
      <c r="B33" s="112" t="s">
        <v>3055</v>
      </c>
      <c r="C33" s="116">
        <v>2.9999999997016857E-2</v>
      </c>
      <c r="D33" s="116">
        <v>2.9999999997016857E-2</v>
      </c>
      <c r="E33" s="116">
        <v>2.9999999997016857E-2</v>
      </c>
      <c r="F33" s="116">
        <v>2.9999999997016857E-2</v>
      </c>
      <c r="G33" s="116">
        <v>2.9999999997016857E-2</v>
      </c>
      <c r="H33" s="116">
        <v>2.9999999997016857E-2</v>
      </c>
      <c r="I33" s="116">
        <v>2.9999999997016857E-2</v>
      </c>
      <c r="J33" s="116">
        <v>2.9999999997016857E-2</v>
      </c>
      <c r="K33" s="116">
        <v>2.9999999997016857E-2</v>
      </c>
      <c r="L33" s="116">
        <v>2.9999999997016857E-2</v>
      </c>
      <c r="M33" s="116">
        <v>2.9999999997016857E-2</v>
      </c>
      <c r="N33" s="116">
        <v>2.9999999997016857E-2</v>
      </c>
      <c r="O33" s="116">
        <v>2.9999999997016857E-2</v>
      </c>
      <c r="P33" s="116">
        <v>2.9999999997016857E-2</v>
      </c>
      <c r="Q33" s="116">
        <v>2.9999999997016857E-2</v>
      </c>
      <c r="R33" s="116">
        <v>2.9999999997016857E-2</v>
      </c>
      <c r="S33" s="116">
        <v>2.9999999997016857E-2</v>
      </c>
      <c r="T33" s="116">
        <v>2.9999999997016857E-2</v>
      </c>
      <c r="U33" s="116">
        <v>2.9999999997016857E-2</v>
      </c>
      <c r="V33" s="116">
        <v>2.9999999997016857E-2</v>
      </c>
      <c r="W33" s="116">
        <v>2.9999999997016857E-2</v>
      </c>
      <c r="X33" s="116">
        <v>2.9999999997016857E-2</v>
      </c>
      <c r="Y33" s="116">
        <v>2.9999999997016857E-2</v>
      </c>
      <c r="Z33" s="116">
        <v>2.9999999997016857E-2</v>
      </c>
      <c r="AA33" s="116">
        <v>2.9999999997016857E-2</v>
      </c>
      <c r="AB33" s="116">
        <v>2.9999999997016857E-2</v>
      </c>
      <c r="AC33" s="116">
        <v>2.9999999997016857E-2</v>
      </c>
      <c r="AD33" s="116">
        <v>2.9999999997016857E-2</v>
      </c>
      <c r="AE33" s="116">
        <v>2.9999999997016857E-2</v>
      </c>
      <c r="AF33" s="116">
        <v>2.9999999997016857E-2</v>
      </c>
      <c r="AG33" s="116">
        <v>2.9999999997016857E-2</v>
      </c>
      <c r="AH33" s="116">
        <v>2.9999999997016857E-2</v>
      </c>
      <c r="AI33" s="116">
        <v>2.9999999997016857E-2</v>
      </c>
      <c r="AJ33" s="116">
        <v>2.9999999997016857E-2</v>
      </c>
      <c r="AK33" s="116">
        <v>2.9999999997016857E-2</v>
      </c>
      <c r="AL33" s="116">
        <v>2.9999999997016857E-2</v>
      </c>
      <c r="AM33" s="116">
        <v>2.9999999997016857E-2</v>
      </c>
      <c r="AN33" s="116">
        <v>2.9999999997016857E-2</v>
      </c>
      <c r="AO33" s="116">
        <v>2.9999999997016857E-2</v>
      </c>
      <c r="AP33" s="116">
        <v>2.9999999997016857E-2</v>
      </c>
      <c r="AQ33" s="116">
        <v>2.9999999997016857E-2</v>
      </c>
      <c r="AR33" s="116">
        <v>2.9999999997016857E-2</v>
      </c>
      <c r="AS33" s="116">
        <v>2.9999999997016857E-2</v>
      </c>
      <c r="AT33" s="116">
        <v>2.9999999997016857E-2</v>
      </c>
      <c r="AU33" s="116">
        <v>2.9999999997016857E-2</v>
      </c>
      <c r="AV33" s="116">
        <v>2.9999999997016857E-2</v>
      </c>
      <c r="AW33" s="116">
        <v>2.9999999997016857E-2</v>
      </c>
      <c r="AX33" s="116">
        <v>2.9999999997016857E-2</v>
      </c>
      <c r="AY33" s="116">
        <v>2.9999999997016857E-2</v>
      </c>
      <c r="AZ33" s="116">
        <v>2.9999999997016857E-2</v>
      </c>
      <c r="BA33" s="116">
        <v>2.9999999997016857E-2</v>
      </c>
      <c r="BB33" s="116">
        <v>2.9999999997016857E-2</v>
      </c>
      <c r="BC33" s="116">
        <v>2.9999999997016857E-2</v>
      </c>
      <c r="BD33" s="115">
        <v>2.9999999997016857E-2</v>
      </c>
      <c r="BF33" s="9">
        <f t="shared" si="0"/>
        <v>2.9999999997016857E-2</v>
      </c>
    </row>
    <row r="34" spans="1:58" x14ac:dyDescent="0.25">
      <c r="A34" s="112" t="s">
        <v>43</v>
      </c>
      <c r="B34" s="112" t="s">
        <v>44</v>
      </c>
      <c r="C34" s="116">
        <v>26395.130000000019</v>
      </c>
      <c r="D34" s="116">
        <v>172154.95</v>
      </c>
      <c r="E34" s="116">
        <v>61165.050000000017</v>
      </c>
      <c r="F34" s="116">
        <v>61165.050000000017</v>
      </c>
      <c r="G34" s="116">
        <v>26395.110000000015</v>
      </c>
      <c r="H34" s="116">
        <v>26395.110000000015</v>
      </c>
      <c r="I34" s="116">
        <v>26395.110000000015</v>
      </c>
      <c r="J34" s="116">
        <v>77906.350000000006</v>
      </c>
      <c r="K34" s="116">
        <v>26395.110000000008</v>
      </c>
      <c r="L34" s="116">
        <v>26395.110000000008</v>
      </c>
      <c r="M34" s="116">
        <v>123026.48000000001</v>
      </c>
      <c r="N34" s="116">
        <v>26395.110000000015</v>
      </c>
      <c r="O34" s="116">
        <v>56182.960000000014</v>
      </c>
      <c r="P34" s="116">
        <v>26395.100000000013</v>
      </c>
      <c r="Q34" s="116">
        <v>26395.100000000013</v>
      </c>
      <c r="R34" s="116">
        <v>290536.26</v>
      </c>
      <c r="S34" s="116">
        <v>290536.26</v>
      </c>
      <c r="T34" s="116">
        <v>411656.79000000004</v>
      </c>
      <c r="U34" s="116">
        <v>653124.79</v>
      </c>
      <c r="V34" s="116">
        <v>650320.74</v>
      </c>
      <c r="W34" s="116">
        <v>655522.47</v>
      </c>
      <c r="X34" s="116">
        <v>670502.98</v>
      </c>
      <c r="Y34" s="116">
        <v>291728.73</v>
      </c>
      <c r="Z34" s="116">
        <v>254604.02</v>
      </c>
      <c r="AA34" s="116">
        <v>227718.15999999997</v>
      </c>
      <c r="AB34" s="116">
        <v>227718.15999999997</v>
      </c>
      <c r="AC34" s="116">
        <v>305998.36</v>
      </c>
      <c r="AD34" s="116">
        <v>260544.05</v>
      </c>
      <c r="AE34" s="116">
        <v>339563.25</v>
      </c>
      <c r="AF34" s="116">
        <v>348728.09</v>
      </c>
      <c r="AG34" s="116">
        <v>569492.85000000009</v>
      </c>
      <c r="AH34" s="116">
        <v>893665.69000000018</v>
      </c>
      <c r="AI34" s="116">
        <v>949843.02000000014</v>
      </c>
      <c r="AJ34" s="116">
        <v>1152587.7200000002</v>
      </c>
      <c r="AK34" s="116">
        <v>629526.60000000021</v>
      </c>
      <c r="AL34" s="116">
        <v>600636.62000000023</v>
      </c>
      <c r="AM34" s="116">
        <v>684305.41000000027</v>
      </c>
      <c r="AN34" s="116">
        <v>623443.9700000002</v>
      </c>
      <c r="AO34" s="116">
        <v>583457.56000000017</v>
      </c>
      <c r="AP34" s="116">
        <v>624933.41000000015</v>
      </c>
      <c r="AQ34" s="116">
        <v>821938.16000000015</v>
      </c>
      <c r="AR34" s="116">
        <v>951158.83000000019</v>
      </c>
      <c r="AS34" s="116">
        <v>1020513.9500000002</v>
      </c>
      <c r="AT34" s="116">
        <v>1134374.3000000003</v>
      </c>
      <c r="AU34" s="116">
        <v>1143195.6500000004</v>
      </c>
      <c r="AV34" s="116">
        <v>1145454.7500000005</v>
      </c>
      <c r="AW34" s="116">
        <v>1026791.7400000005</v>
      </c>
      <c r="AX34" s="116">
        <v>189544.37000000046</v>
      </c>
      <c r="AY34" s="116">
        <v>189601.55000000045</v>
      </c>
      <c r="AZ34" s="116">
        <v>277257.74000000046</v>
      </c>
      <c r="BA34" s="116">
        <v>374992.08000000042</v>
      </c>
      <c r="BB34" s="116">
        <v>375047.75000000041</v>
      </c>
      <c r="BC34" s="116">
        <v>499843.88000000041</v>
      </c>
      <c r="BD34" s="115">
        <v>615074.21000000043</v>
      </c>
      <c r="BF34" s="9">
        <f t="shared" si="0"/>
        <v>1152587.7200000002</v>
      </c>
    </row>
    <row r="35" spans="1:58" x14ac:dyDescent="0.25">
      <c r="A35" s="112" t="s">
        <v>45</v>
      </c>
      <c r="B35" s="112" t="s">
        <v>46</v>
      </c>
      <c r="C35" s="116">
        <v>532.58999999999492</v>
      </c>
      <c r="D35" s="116">
        <v>532.58999999999492</v>
      </c>
      <c r="E35" s="116">
        <v>532.58999999999492</v>
      </c>
      <c r="F35" s="116">
        <v>532.58999999999492</v>
      </c>
      <c r="G35" s="116">
        <v>532.58999999999492</v>
      </c>
      <c r="H35" s="116">
        <v>532.58999999999492</v>
      </c>
      <c r="I35" s="116">
        <v>532.58999999999492</v>
      </c>
      <c r="J35" s="116">
        <v>532.58999999999492</v>
      </c>
      <c r="K35" s="116">
        <v>532.58999999999492</v>
      </c>
      <c r="L35" s="116">
        <v>532.58999999999492</v>
      </c>
      <c r="M35" s="116">
        <v>532.58999999999492</v>
      </c>
      <c r="N35" s="116">
        <v>532.58999999999492</v>
      </c>
      <c r="O35" s="116">
        <v>532.58999999999492</v>
      </c>
      <c r="P35" s="116">
        <v>532.58999999999492</v>
      </c>
      <c r="Q35" s="116">
        <v>532.58999999999492</v>
      </c>
      <c r="R35" s="116">
        <v>532.58999999999492</v>
      </c>
      <c r="S35" s="116">
        <v>532.58999999999492</v>
      </c>
      <c r="T35" s="116">
        <v>532.58999999999492</v>
      </c>
      <c r="U35" s="116">
        <v>532.58999999999492</v>
      </c>
      <c r="V35" s="116">
        <v>532.58999999999492</v>
      </c>
      <c r="W35" s="116">
        <v>532.58999999999492</v>
      </c>
      <c r="X35" s="116">
        <v>532.58999999999492</v>
      </c>
      <c r="Y35" s="116">
        <v>532.58999999999492</v>
      </c>
      <c r="Z35" s="116">
        <v>532.58999999999492</v>
      </c>
      <c r="AA35" s="116">
        <v>532.58999999999492</v>
      </c>
      <c r="AB35" s="116">
        <v>532.58999999999492</v>
      </c>
      <c r="AC35" s="116">
        <v>532.58999999999492</v>
      </c>
      <c r="AD35" s="116">
        <v>532.58999999999492</v>
      </c>
      <c r="AE35" s="116">
        <v>532.58999999999492</v>
      </c>
      <c r="AF35" s="116">
        <v>532.58999999999492</v>
      </c>
      <c r="AG35" s="116">
        <v>532.58999999999492</v>
      </c>
      <c r="AH35" s="116">
        <v>532.58999999999492</v>
      </c>
      <c r="AI35" s="116">
        <v>532.58999999999492</v>
      </c>
      <c r="AJ35" s="116">
        <v>532.58999999999492</v>
      </c>
      <c r="AK35" s="116">
        <v>532.58999999999492</v>
      </c>
      <c r="AL35" s="116">
        <v>532.58999999999492</v>
      </c>
      <c r="AM35" s="116">
        <v>532.58999999999492</v>
      </c>
      <c r="AN35" s="116">
        <v>532.58999999999492</v>
      </c>
      <c r="AO35" s="116">
        <v>532.58999999999492</v>
      </c>
      <c r="AP35" s="116">
        <v>532.58999999999492</v>
      </c>
      <c r="AQ35" s="116">
        <v>532.58999999999492</v>
      </c>
      <c r="AR35" s="116">
        <v>532.58999999999492</v>
      </c>
      <c r="AS35" s="116">
        <v>532.58999999999492</v>
      </c>
      <c r="AT35" s="116">
        <v>532.58999999999492</v>
      </c>
      <c r="AU35" s="116">
        <v>532.58999999999492</v>
      </c>
      <c r="AV35" s="116">
        <v>532.58999999999492</v>
      </c>
      <c r="AW35" s="116">
        <v>532.58999999999492</v>
      </c>
      <c r="AX35" s="116">
        <v>532.58999999999492</v>
      </c>
      <c r="AY35" s="116">
        <v>532.58999999999492</v>
      </c>
      <c r="AZ35" s="116">
        <v>532.58999999999492</v>
      </c>
      <c r="BA35" s="116">
        <v>532.58999999999492</v>
      </c>
      <c r="BB35" s="116">
        <v>532.58999999999492</v>
      </c>
      <c r="BC35" s="116">
        <v>532.58999999999492</v>
      </c>
      <c r="BD35" s="115">
        <v>532.58999999999492</v>
      </c>
      <c r="BF35" s="9">
        <f t="shared" si="0"/>
        <v>532.58999999999492</v>
      </c>
    </row>
    <row r="36" spans="1:58" x14ac:dyDescent="0.25">
      <c r="A36" s="112" t="s">
        <v>47</v>
      </c>
      <c r="B36" s="112" t="s">
        <v>48</v>
      </c>
      <c r="C36" s="116">
        <v>2.0000000009313207E-2</v>
      </c>
      <c r="D36" s="116">
        <v>1.0000000009313207E-2</v>
      </c>
      <c r="E36" s="116">
        <v>5.0000000009313206E-2</v>
      </c>
      <c r="F36" s="116">
        <v>9.0000000009313214E-2</v>
      </c>
      <c r="G36" s="116">
        <v>0.12000000000931321</v>
      </c>
      <c r="H36" s="116">
        <v>0.12000000000931321</v>
      </c>
      <c r="I36" s="116">
        <v>0.13000000000931322</v>
      </c>
      <c r="J36" s="116">
        <v>0.13000000000931322</v>
      </c>
      <c r="K36" s="116">
        <v>0.12000000000931323</v>
      </c>
      <c r="L36" s="116">
        <v>0.15000000000931324</v>
      </c>
      <c r="M36" s="116">
        <v>0.17000000000931323</v>
      </c>
      <c r="N36" s="116">
        <v>0.20000000000931323</v>
      </c>
      <c r="O36" s="116">
        <v>0.16000000000931322</v>
      </c>
      <c r="P36" s="116">
        <v>0.17000000000931323</v>
      </c>
      <c r="Q36" s="116">
        <v>0.17000000000931323</v>
      </c>
      <c r="R36" s="116">
        <v>0.18000000000931324</v>
      </c>
      <c r="S36" s="116">
        <v>0.17000000000931323</v>
      </c>
      <c r="T36" s="116">
        <v>0.18000000000931324</v>
      </c>
      <c r="U36" s="116">
        <v>0.20000000000931323</v>
      </c>
      <c r="V36" s="116">
        <v>0.19000000000931322</v>
      </c>
      <c r="W36" s="116">
        <v>0.20000000000931323</v>
      </c>
      <c r="X36" s="116">
        <v>0.20000000000931323</v>
      </c>
      <c r="Y36" s="116">
        <v>0.17000000000931323</v>
      </c>
      <c r="Z36" s="116">
        <v>0.16000000000931322</v>
      </c>
      <c r="AA36" s="116">
        <v>0.14000000000931323</v>
      </c>
      <c r="AB36" s="116">
        <v>0.13000000000931322</v>
      </c>
      <c r="AC36" s="116">
        <v>0.12000000000931323</v>
      </c>
      <c r="AD36" s="116">
        <v>0.13000000000931322</v>
      </c>
      <c r="AE36" s="116">
        <v>0.11000000000931322</v>
      </c>
      <c r="AF36" s="116">
        <v>0.11000000000931322</v>
      </c>
      <c r="AG36" s="116">
        <v>0.12000000000931321</v>
      </c>
      <c r="AH36" s="116">
        <v>0.1400000000093132</v>
      </c>
      <c r="AI36" s="116">
        <v>0.10000000000931319</v>
      </c>
      <c r="AJ36" s="116">
        <v>8.0000000009313191E-2</v>
      </c>
      <c r="AK36" s="116">
        <v>9.0000000009313186E-2</v>
      </c>
      <c r="AL36" s="116">
        <v>9.0000000009313186E-2</v>
      </c>
      <c r="AM36" s="116">
        <v>9.0000000009313186E-2</v>
      </c>
      <c r="AN36" s="116">
        <v>0.11000000000931319</v>
      </c>
      <c r="AO36" s="116">
        <v>0.12000000000931318</v>
      </c>
      <c r="AP36" s="116">
        <v>7.0000000009313182E-2</v>
      </c>
      <c r="AQ36" s="116">
        <v>8.0000000009313177E-2</v>
      </c>
      <c r="AR36" s="116">
        <v>9.0000000009313172E-2</v>
      </c>
      <c r="AS36" s="116">
        <v>8.0000000009313177E-2</v>
      </c>
      <c r="AT36" s="116">
        <v>9.0000000009313172E-2</v>
      </c>
      <c r="AU36" s="116">
        <v>9.0000000009313172E-2</v>
      </c>
      <c r="AV36" s="116">
        <v>0.11000000000931318</v>
      </c>
      <c r="AW36" s="116">
        <v>0.12000000000931317</v>
      </c>
      <c r="AX36" s="116">
        <v>0.10000000000931317</v>
      </c>
      <c r="AY36" s="116">
        <v>0.10000000000931317</v>
      </c>
      <c r="AZ36" s="116">
        <v>9.0000000009313172E-2</v>
      </c>
      <c r="BA36" s="116">
        <v>9.0000000009313172E-2</v>
      </c>
      <c r="BB36" s="116">
        <v>9.0000000009313172E-2</v>
      </c>
      <c r="BC36" s="116">
        <v>0.11000000000931318</v>
      </c>
      <c r="BD36" s="115">
        <v>0.13000000000931317</v>
      </c>
      <c r="BF36" s="9">
        <f t="shared" si="0"/>
        <v>0.20000000000931323</v>
      </c>
    </row>
    <row r="37" spans="1:58" x14ac:dyDescent="0.25">
      <c r="A37" s="112" t="s">
        <v>49</v>
      </c>
      <c r="B37" s="112" t="s">
        <v>50</v>
      </c>
      <c r="C37" s="116">
        <v>0</v>
      </c>
      <c r="D37" s="116"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  <c r="M37" s="116">
        <v>0</v>
      </c>
      <c r="N37" s="116">
        <v>0</v>
      </c>
      <c r="O37" s="116">
        <v>0</v>
      </c>
      <c r="P37" s="116">
        <v>0</v>
      </c>
      <c r="Q37" s="116">
        <v>0</v>
      </c>
      <c r="R37" s="116">
        <v>0</v>
      </c>
      <c r="S37" s="116">
        <v>0</v>
      </c>
      <c r="T37" s="116">
        <v>0</v>
      </c>
      <c r="U37" s="116">
        <v>0</v>
      </c>
      <c r="V37" s="116">
        <v>0</v>
      </c>
      <c r="W37" s="116">
        <v>0</v>
      </c>
      <c r="X37" s="116">
        <v>0</v>
      </c>
      <c r="Y37" s="116">
        <v>0</v>
      </c>
      <c r="Z37" s="116">
        <v>0</v>
      </c>
      <c r="AA37" s="116">
        <v>0</v>
      </c>
      <c r="AB37" s="116">
        <v>0</v>
      </c>
      <c r="AC37" s="116">
        <v>0</v>
      </c>
      <c r="AD37" s="116">
        <v>0</v>
      </c>
      <c r="AE37" s="116">
        <v>0</v>
      </c>
      <c r="AF37" s="116">
        <v>0</v>
      </c>
      <c r="AG37" s="116">
        <v>0</v>
      </c>
      <c r="AH37" s="116">
        <v>0</v>
      </c>
      <c r="AI37" s="116">
        <v>0</v>
      </c>
      <c r="AJ37" s="116">
        <v>0</v>
      </c>
      <c r="AK37" s="116">
        <v>0</v>
      </c>
      <c r="AL37" s="116">
        <v>0</v>
      </c>
      <c r="AM37" s="116">
        <v>0</v>
      </c>
      <c r="AN37" s="116">
        <v>0</v>
      </c>
      <c r="AO37" s="116">
        <v>0</v>
      </c>
      <c r="AP37" s="116">
        <v>0</v>
      </c>
      <c r="AQ37" s="116">
        <v>0</v>
      </c>
      <c r="AR37" s="116">
        <v>0</v>
      </c>
      <c r="AS37" s="116">
        <v>0</v>
      </c>
      <c r="AT37" s="116">
        <v>0</v>
      </c>
      <c r="AU37" s="116">
        <v>0</v>
      </c>
      <c r="AV37" s="116">
        <v>0</v>
      </c>
      <c r="AW37" s="116">
        <v>0</v>
      </c>
      <c r="AX37" s="116">
        <v>0</v>
      </c>
      <c r="AY37" s="116">
        <v>0</v>
      </c>
      <c r="AZ37" s="116">
        <v>0</v>
      </c>
      <c r="BA37" s="116">
        <v>0</v>
      </c>
      <c r="BB37" s="116">
        <v>0</v>
      </c>
      <c r="BC37" s="116">
        <v>0</v>
      </c>
      <c r="BD37" s="115">
        <v>0</v>
      </c>
      <c r="BF37" s="9">
        <f t="shared" si="0"/>
        <v>0</v>
      </c>
    </row>
    <row r="38" spans="1:58" x14ac:dyDescent="0.25">
      <c r="A38" s="112" t="s">
        <v>51</v>
      </c>
      <c r="B38" s="112" t="s">
        <v>52</v>
      </c>
      <c r="C38" s="116">
        <v>0</v>
      </c>
      <c r="D38" s="116">
        <v>0</v>
      </c>
      <c r="E38" s="116">
        <v>0</v>
      </c>
      <c r="F38" s="116">
        <v>0</v>
      </c>
      <c r="G38" s="116">
        <v>0</v>
      </c>
      <c r="H38" s="116">
        <v>0</v>
      </c>
      <c r="I38" s="116">
        <v>0</v>
      </c>
      <c r="J38" s="116">
        <v>0</v>
      </c>
      <c r="K38" s="116">
        <v>0</v>
      </c>
      <c r="L38" s="116">
        <v>0</v>
      </c>
      <c r="M38" s="116">
        <v>0</v>
      </c>
      <c r="N38" s="116">
        <v>0</v>
      </c>
      <c r="O38" s="116">
        <v>0</v>
      </c>
      <c r="P38" s="116">
        <v>0</v>
      </c>
      <c r="Q38" s="116">
        <v>0</v>
      </c>
      <c r="R38" s="116">
        <v>0</v>
      </c>
      <c r="S38" s="116">
        <v>0</v>
      </c>
      <c r="T38" s="116">
        <v>0</v>
      </c>
      <c r="U38" s="116">
        <v>0</v>
      </c>
      <c r="V38" s="116">
        <v>0</v>
      </c>
      <c r="W38" s="116">
        <v>0</v>
      </c>
      <c r="X38" s="116">
        <v>0</v>
      </c>
      <c r="Y38" s="116">
        <v>0</v>
      </c>
      <c r="Z38" s="116">
        <v>0</v>
      </c>
      <c r="AA38" s="116">
        <v>0</v>
      </c>
      <c r="AB38" s="116">
        <v>0</v>
      </c>
      <c r="AC38" s="116">
        <v>0</v>
      </c>
      <c r="AD38" s="116">
        <v>0</v>
      </c>
      <c r="AE38" s="116">
        <v>0</v>
      </c>
      <c r="AF38" s="116">
        <v>0</v>
      </c>
      <c r="AG38" s="116">
        <v>0</v>
      </c>
      <c r="AH38" s="116">
        <v>0</v>
      </c>
      <c r="AI38" s="116">
        <v>0</v>
      </c>
      <c r="AJ38" s="116">
        <v>0</v>
      </c>
      <c r="AK38" s="116">
        <v>0</v>
      </c>
      <c r="AL38" s="116">
        <v>0</v>
      </c>
      <c r="AM38" s="116">
        <v>0</v>
      </c>
      <c r="AN38" s="116">
        <v>0</v>
      </c>
      <c r="AO38" s="116">
        <v>0</v>
      </c>
      <c r="AP38" s="116">
        <v>0</v>
      </c>
      <c r="AQ38" s="116">
        <v>0</v>
      </c>
      <c r="AR38" s="116">
        <v>0</v>
      </c>
      <c r="AS38" s="116">
        <v>0</v>
      </c>
      <c r="AT38" s="116">
        <v>0</v>
      </c>
      <c r="AU38" s="116">
        <v>0</v>
      </c>
      <c r="AV38" s="116">
        <v>0</v>
      </c>
      <c r="AW38" s="116">
        <v>0</v>
      </c>
      <c r="AX38" s="116">
        <v>0</v>
      </c>
      <c r="AY38" s="116">
        <v>0</v>
      </c>
      <c r="AZ38" s="116">
        <v>0</v>
      </c>
      <c r="BA38" s="116">
        <v>0</v>
      </c>
      <c r="BB38" s="116">
        <v>0</v>
      </c>
      <c r="BC38" s="116">
        <v>0</v>
      </c>
      <c r="BD38" s="115">
        <v>0</v>
      </c>
      <c r="BF38" s="9">
        <f t="shared" si="0"/>
        <v>0</v>
      </c>
    </row>
    <row r="39" spans="1:58" x14ac:dyDescent="0.25">
      <c r="A39" s="112" t="s">
        <v>53</v>
      </c>
      <c r="B39" s="112" t="s">
        <v>3054</v>
      </c>
      <c r="C39" s="116">
        <v>3.5100000000040836</v>
      </c>
      <c r="D39" s="116">
        <v>3.5100000000040836</v>
      </c>
      <c r="E39" s="116">
        <v>3.5100000000040836</v>
      </c>
      <c r="F39" s="116">
        <v>3.5100000000040836</v>
      </c>
      <c r="G39" s="116">
        <v>3.5100000000040836</v>
      </c>
      <c r="H39" s="116">
        <v>3.5100000000040836</v>
      </c>
      <c r="I39" s="116">
        <v>3.5100000000040836</v>
      </c>
      <c r="J39" s="116">
        <v>3.5100000000040836</v>
      </c>
      <c r="K39" s="116">
        <v>3.5100000000040836</v>
      </c>
      <c r="L39" s="116">
        <v>3.5100000000040836</v>
      </c>
      <c r="M39" s="116">
        <v>3.5100000000040836</v>
      </c>
      <c r="N39" s="116">
        <v>3.5100000000040836</v>
      </c>
      <c r="O39" s="116">
        <v>3.5100000000040836</v>
      </c>
      <c r="P39" s="116">
        <v>3.5100000000040836</v>
      </c>
      <c r="Q39" s="116">
        <v>3.5100000000040836</v>
      </c>
      <c r="R39" s="116">
        <v>3.5100000000040836</v>
      </c>
      <c r="S39" s="116">
        <v>3.5100000000040836</v>
      </c>
      <c r="T39" s="116">
        <v>3.5100000000040836</v>
      </c>
      <c r="U39" s="116">
        <v>3.5100000000040836</v>
      </c>
      <c r="V39" s="116">
        <v>3.5100000000040836</v>
      </c>
      <c r="W39" s="116">
        <v>3.5100000000040836</v>
      </c>
      <c r="X39" s="116">
        <v>3.5100000000040836</v>
      </c>
      <c r="Y39" s="116">
        <v>3.5100000000040836</v>
      </c>
      <c r="Z39" s="116">
        <v>3.5100000000040836</v>
      </c>
      <c r="AA39" s="116">
        <v>3.5100000000040836</v>
      </c>
      <c r="AB39" s="116">
        <v>3.5100000000040836</v>
      </c>
      <c r="AC39" s="116">
        <v>3.5100000000040836</v>
      </c>
      <c r="AD39" s="116">
        <v>3.5100000000040836</v>
      </c>
      <c r="AE39" s="116">
        <v>3.5100000000040836</v>
      </c>
      <c r="AF39" s="116">
        <v>3.5100000000040836</v>
      </c>
      <c r="AG39" s="116">
        <v>3.5100000000040836</v>
      </c>
      <c r="AH39" s="116">
        <v>3.5100000000040836</v>
      </c>
      <c r="AI39" s="116">
        <v>3.5100000000040836</v>
      </c>
      <c r="AJ39" s="116">
        <v>3.5100000000040836</v>
      </c>
      <c r="AK39" s="116">
        <v>3.5100000000040836</v>
      </c>
      <c r="AL39" s="116">
        <v>3.5100000000040836</v>
      </c>
      <c r="AM39" s="116">
        <v>3.5100000000040836</v>
      </c>
      <c r="AN39" s="116">
        <v>3.5100000000040836</v>
      </c>
      <c r="AO39" s="116">
        <v>3.5100000000040836</v>
      </c>
      <c r="AP39" s="116">
        <v>3.5100000000040836</v>
      </c>
      <c r="AQ39" s="116">
        <v>3.5100000000040836</v>
      </c>
      <c r="AR39" s="116">
        <v>3.5100000000040836</v>
      </c>
      <c r="AS39" s="116">
        <v>3.5100000000040836</v>
      </c>
      <c r="AT39" s="116">
        <v>3.5100000000040836</v>
      </c>
      <c r="AU39" s="116">
        <v>3.5100000000040836</v>
      </c>
      <c r="AV39" s="116">
        <v>3.5100000000040836</v>
      </c>
      <c r="AW39" s="116">
        <v>3.5100000000040836</v>
      </c>
      <c r="AX39" s="116">
        <v>3.5100000000040836</v>
      </c>
      <c r="AY39" s="116">
        <v>3.5100000000040836</v>
      </c>
      <c r="AZ39" s="116">
        <v>3.5100000000040836</v>
      </c>
      <c r="BA39" s="116">
        <v>3.5100000000040836</v>
      </c>
      <c r="BB39" s="116">
        <v>3.5100000000040836</v>
      </c>
      <c r="BC39" s="116">
        <v>3.5100000000040836</v>
      </c>
      <c r="BD39" s="115">
        <v>3.5100000000040836</v>
      </c>
      <c r="BF39" s="9">
        <f t="shared" si="0"/>
        <v>3.5100000000040836</v>
      </c>
    </row>
    <row r="40" spans="1:58" x14ac:dyDescent="0.25">
      <c r="A40" s="112" t="s">
        <v>55</v>
      </c>
      <c r="B40" s="112" t="s">
        <v>56</v>
      </c>
      <c r="C40" s="116">
        <v>0</v>
      </c>
      <c r="D40" s="116">
        <v>0</v>
      </c>
      <c r="E40" s="116">
        <v>0</v>
      </c>
      <c r="F40" s="116">
        <v>0</v>
      </c>
      <c r="G40" s="116">
        <v>0</v>
      </c>
      <c r="H40" s="116">
        <v>0</v>
      </c>
      <c r="I40" s="116">
        <v>0</v>
      </c>
      <c r="J40" s="116">
        <v>0</v>
      </c>
      <c r="K40" s="116">
        <v>0</v>
      </c>
      <c r="L40" s="116">
        <v>0</v>
      </c>
      <c r="M40" s="116">
        <v>0</v>
      </c>
      <c r="N40" s="116">
        <v>0</v>
      </c>
      <c r="O40" s="116">
        <v>0</v>
      </c>
      <c r="P40" s="116">
        <v>0</v>
      </c>
      <c r="Q40" s="116">
        <v>0</v>
      </c>
      <c r="R40" s="116">
        <v>0</v>
      </c>
      <c r="S40" s="116">
        <v>0</v>
      </c>
      <c r="T40" s="116">
        <v>0</v>
      </c>
      <c r="U40" s="116">
        <v>0</v>
      </c>
      <c r="V40" s="116">
        <v>0</v>
      </c>
      <c r="W40" s="116">
        <v>0</v>
      </c>
      <c r="X40" s="116">
        <v>0</v>
      </c>
      <c r="Y40" s="116">
        <v>0</v>
      </c>
      <c r="Z40" s="116">
        <v>0</v>
      </c>
      <c r="AA40" s="116">
        <v>0</v>
      </c>
      <c r="AB40" s="116">
        <v>0</v>
      </c>
      <c r="AC40" s="116">
        <v>0</v>
      </c>
      <c r="AD40" s="116">
        <v>0</v>
      </c>
      <c r="AE40" s="116">
        <v>0</v>
      </c>
      <c r="AF40" s="116">
        <v>0</v>
      </c>
      <c r="AG40" s="116">
        <v>0</v>
      </c>
      <c r="AH40" s="116">
        <v>0</v>
      </c>
      <c r="AI40" s="116">
        <v>0</v>
      </c>
      <c r="AJ40" s="116">
        <v>0</v>
      </c>
      <c r="AK40" s="116">
        <v>0</v>
      </c>
      <c r="AL40" s="116">
        <v>0</v>
      </c>
      <c r="AM40" s="116">
        <v>0</v>
      </c>
      <c r="AN40" s="116">
        <v>0</v>
      </c>
      <c r="AO40" s="116">
        <v>0</v>
      </c>
      <c r="AP40" s="116">
        <v>0</v>
      </c>
      <c r="AQ40" s="116">
        <v>0</v>
      </c>
      <c r="AR40" s="116">
        <v>0</v>
      </c>
      <c r="AS40" s="116">
        <v>0</v>
      </c>
      <c r="AT40" s="116">
        <v>0</v>
      </c>
      <c r="AU40" s="116">
        <v>0</v>
      </c>
      <c r="AV40" s="116">
        <v>0</v>
      </c>
      <c r="AW40" s="116">
        <v>0</v>
      </c>
      <c r="AX40" s="116">
        <v>0</v>
      </c>
      <c r="AY40" s="116">
        <v>0</v>
      </c>
      <c r="AZ40" s="116">
        <v>0</v>
      </c>
      <c r="BA40" s="116">
        <v>0</v>
      </c>
      <c r="BB40" s="116">
        <v>0</v>
      </c>
      <c r="BC40" s="116">
        <v>0</v>
      </c>
      <c r="BD40" s="115">
        <v>0</v>
      </c>
      <c r="BF40" s="9">
        <f t="shared" si="0"/>
        <v>0</v>
      </c>
    </row>
    <row r="41" spans="1:58" x14ac:dyDescent="0.25">
      <c r="A41" s="112" t="s">
        <v>57</v>
      </c>
      <c r="B41" s="112" t="s">
        <v>58</v>
      </c>
      <c r="C41" s="116">
        <v>37167.090000000055</v>
      </c>
      <c r="D41" s="116">
        <v>31288.360000000055</v>
      </c>
      <c r="E41" s="116">
        <v>9265.9800000000541</v>
      </c>
      <c r="F41" s="116">
        <v>6172.0500000000538</v>
      </c>
      <c r="G41" s="116">
        <v>6172.0500000000538</v>
      </c>
      <c r="H41" s="116">
        <v>4788.3800000000538</v>
      </c>
      <c r="I41" s="116">
        <v>4788.3800000000538</v>
      </c>
      <c r="J41" s="116">
        <v>3472.5200000000541</v>
      </c>
      <c r="K41" s="116">
        <v>2300.8800000000538</v>
      </c>
      <c r="L41" s="116">
        <v>2986.350000000054</v>
      </c>
      <c r="M41" s="116">
        <v>1635.7300000000541</v>
      </c>
      <c r="N41" s="116">
        <v>1583.4500000000542</v>
      </c>
      <c r="O41" s="116">
        <v>1583.4500000000542</v>
      </c>
      <c r="P41" s="116">
        <v>1583.4500000000542</v>
      </c>
      <c r="Q41" s="116">
        <v>1583.4500000000542</v>
      </c>
      <c r="R41" s="116">
        <v>1583.4500000000542</v>
      </c>
      <c r="S41" s="116">
        <v>1583.4500000000542</v>
      </c>
      <c r="T41" s="116">
        <v>1583.4500000000542</v>
      </c>
      <c r="U41" s="116">
        <v>1583.4500000000542</v>
      </c>
      <c r="V41" s="116">
        <v>1583.4500000000542</v>
      </c>
      <c r="W41" s="116">
        <v>1583.4500000000542</v>
      </c>
      <c r="X41" s="116">
        <v>1583.4500000000542</v>
      </c>
      <c r="Y41" s="116">
        <v>1583.4500000000542</v>
      </c>
      <c r="Z41" s="116">
        <v>5.411493475548923E-11</v>
      </c>
      <c r="AA41" s="116">
        <v>5.411493475548923E-11</v>
      </c>
      <c r="AB41" s="116">
        <v>5.411493475548923E-11</v>
      </c>
      <c r="AC41" s="116">
        <v>5.411493475548923E-11</v>
      </c>
      <c r="AD41" s="116">
        <v>5.411493475548923E-11</v>
      </c>
      <c r="AE41" s="116">
        <v>5.411493475548923E-11</v>
      </c>
      <c r="AF41" s="116">
        <v>5.411493475548923E-11</v>
      </c>
      <c r="AG41" s="116">
        <v>833.06000000005406</v>
      </c>
      <c r="AH41" s="116">
        <v>5.411493475548923E-11</v>
      </c>
      <c r="AI41" s="116">
        <v>5.411493475548923E-11</v>
      </c>
      <c r="AJ41" s="116">
        <v>5.411493475548923E-11</v>
      </c>
      <c r="AK41" s="116">
        <v>5.411493475548923E-11</v>
      </c>
      <c r="AL41" s="116">
        <v>5.411493475548923E-11</v>
      </c>
      <c r="AM41" s="116">
        <v>5.411493475548923E-11</v>
      </c>
      <c r="AN41" s="116">
        <v>5.411493475548923E-11</v>
      </c>
      <c r="AO41" s="116">
        <v>5.411493475548923E-11</v>
      </c>
      <c r="AP41" s="116">
        <v>5.411493475548923E-11</v>
      </c>
      <c r="AQ41" s="116">
        <v>5.411493475548923E-11</v>
      </c>
      <c r="AR41" s="116">
        <v>5.411493475548923E-11</v>
      </c>
      <c r="AS41" s="116">
        <v>5.411493475548923E-11</v>
      </c>
      <c r="AT41" s="116">
        <v>5.411493475548923E-11</v>
      </c>
      <c r="AU41" s="116">
        <v>5.411493475548923E-11</v>
      </c>
      <c r="AV41" s="116">
        <v>5.411493475548923E-11</v>
      </c>
      <c r="AW41" s="116">
        <v>5.411493475548923E-11</v>
      </c>
      <c r="AX41" s="116">
        <v>5.411493475548923E-11</v>
      </c>
      <c r="AY41" s="116">
        <v>5.411493475548923E-11</v>
      </c>
      <c r="AZ41" s="116">
        <v>5.411493475548923E-11</v>
      </c>
      <c r="BA41" s="116">
        <v>5.411493475548923E-11</v>
      </c>
      <c r="BB41" s="116">
        <v>5.411493475548923E-11</v>
      </c>
      <c r="BC41" s="116">
        <v>5.411493475548923E-11</v>
      </c>
      <c r="BD41" s="115">
        <v>5.411493475548923E-11</v>
      </c>
      <c r="BF41" s="9">
        <f t="shared" si="0"/>
        <v>37167.090000000055</v>
      </c>
    </row>
    <row r="42" spans="1:58" x14ac:dyDescent="0.25">
      <c r="A42" s="112" t="s">
        <v>59</v>
      </c>
      <c r="B42" s="112" t="s">
        <v>60</v>
      </c>
      <c r="C42" s="116">
        <v>-1.8189894035458565E-12</v>
      </c>
      <c r="D42" s="116">
        <v>-1.8189894035458565E-12</v>
      </c>
      <c r="E42" s="116">
        <v>-1.8189894035458565E-12</v>
      </c>
      <c r="F42" s="116">
        <v>-1.8189894035458565E-12</v>
      </c>
      <c r="G42" s="116">
        <v>-1.8189894035458565E-12</v>
      </c>
      <c r="H42" s="116">
        <v>-1.8189894035458565E-12</v>
      </c>
      <c r="I42" s="116">
        <v>-1.8189894035458565E-12</v>
      </c>
      <c r="J42" s="116">
        <v>-1.8189894035458565E-12</v>
      </c>
      <c r="K42" s="116">
        <v>-1.8189894035458565E-12</v>
      </c>
      <c r="L42" s="116">
        <v>-1.8189894035458565E-12</v>
      </c>
      <c r="M42" s="116">
        <v>-1.8189894035458565E-12</v>
      </c>
      <c r="N42" s="116">
        <v>-1.8189894035458565E-12</v>
      </c>
      <c r="O42" s="116">
        <v>-1.8189894035458565E-12</v>
      </c>
      <c r="P42" s="116">
        <v>-1.8189894035458565E-12</v>
      </c>
      <c r="Q42" s="116">
        <v>-1.8189894035458565E-12</v>
      </c>
      <c r="R42" s="116">
        <v>-1.8189894035458565E-12</v>
      </c>
      <c r="S42" s="116">
        <v>-1.8189894035458565E-12</v>
      </c>
      <c r="T42" s="116">
        <v>-1.8189894035458565E-12</v>
      </c>
      <c r="U42" s="116">
        <v>-1.8189894035458565E-12</v>
      </c>
      <c r="V42" s="116">
        <v>-1.8189894035458565E-12</v>
      </c>
      <c r="W42" s="116">
        <v>-1.8189894035458565E-12</v>
      </c>
      <c r="X42" s="116">
        <v>-1.8189894035458565E-12</v>
      </c>
      <c r="Y42" s="116">
        <v>-1.8189894035458565E-12</v>
      </c>
      <c r="Z42" s="116">
        <v>-1.8189894035458565E-12</v>
      </c>
      <c r="AA42" s="116">
        <v>-1.8189894035458565E-12</v>
      </c>
      <c r="AB42" s="116">
        <v>-1.8189894035458565E-12</v>
      </c>
      <c r="AC42" s="116">
        <v>-1.8189894035458565E-12</v>
      </c>
      <c r="AD42" s="116">
        <v>-1.8189894035458565E-12</v>
      </c>
      <c r="AE42" s="116">
        <v>-1.8189894035458565E-12</v>
      </c>
      <c r="AF42" s="116">
        <v>-1.8189894035458565E-12</v>
      </c>
      <c r="AG42" s="116">
        <v>-1.8189894035458565E-12</v>
      </c>
      <c r="AH42" s="116">
        <v>-1.8189894035458565E-12</v>
      </c>
      <c r="AI42" s="116">
        <v>-1.8189894035458565E-12</v>
      </c>
      <c r="AJ42" s="116">
        <v>-1.8189894035458565E-12</v>
      </c>
      <c r="AK42" s="116">
        <v>-1.8189894035458565E-12</v>
      </c>
      <c r="AL42" s="116">
        <v>-1.8189894035458565E-12</v>
      </c>
      <c r="AM42" s="116">
        <v>-1.8189894035458565E-12</v>
      </c>
      <c r="AN42" s="116">
        <v>-1.8189894035458565E-12</v>
      </c>
      <c r="AO42" s="116">
        <v>-1.8189894035458565E-12</v>
      </c>
      <c r="AP42" s="116">
        <v>-1.8189894035458565E-12</v>
      </c>
      <c r="AQ42" s="116">
        <v>-1.8189894035458565E-12</v>
      </c>
      <c r="AR42" s="116">
        <v>-1.8189894035458565E-12</v>
      </c>
      <c r="AS42" s="116">
        <v>-1.8189894035458565E-12</v>
      </c>
      <c r="AT42" s="116">
        <v>-1.8189894035458565E-12</v>
      </c>
      <c r="AU42" s="116">
        <v>-1.8189894035458565E-12</v>
      </c>
      <c r="AV42" s="116">
        <v>-1.8189894035458565E-12</v>
      </c>
      <c r="AW42" s="116">
        <v>-1.8189894035458565E-12</v>
      </c>
      <c r="AX42" s="116">
        <v>-1.8189894035458565E-12</v>
      </c>
      <c r="AY42" s="116">
        <v>-1.8189894035458565E-12</v>
      </c>
      <c r="AZ42" s="116">
        <v>-1.8189894035458565E-12</v>
      </c>
      <c r="BA42" s="116">
        <v>-1.8189894035458565E-12</v>
      </c>
      <c r="BB42" s="116">
        <v>-1.8189894035458565E-12</v>
      </c>
      <c r="BC42" s="116">
        <v>-1.8189894035458565E-12</v>
      </c>
      <c r="BD42" s="115">
        <v>-1.8189894035458565E-12</v>
      </c>
      <c r="BF42" s="9">
        <f t="shared" si="0"/>
        <v>-1.8189894035458565E-12</v>
      </c>
    </row>
    <row r="43" spans="1:58" x14ac:dyDescent="0.25">
      <c r="A43" s="112" t="s">
        <v>61</v>
      </c>
      <c r="B43" s="112" t="s">
        <v>62</v>
      </c>
      <c r="C43" s="116">
        <v>0</v>
      </c>
      <c r="D43" s="116">
        <v>0</v>
      </c>
      <c r="E43" s="116">
        <v>0</v>
      </c>
      <c r="F43" s="116">
        <v>0</v>
      </c>
      <c r="G43" s="116">
        <v>0</v>
      </c>
      <c r="H43" s="116">
        <v>0</v>
      </c>
      <c r="I43" s="116">
        <v>0</v>
      </c>
      <c r="J43" s="116">
        <v>0</v>
      </c>
      <c r="K43" s="116">
        <v>0</v>
      </c>
      <c r="L43" s="116">
        <v>0</v>
      </c>
      <c r="M43" s="116">
        <v>0</v>
      </c>
      <c r="N43" s="116">
        <v>0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16">
        <v>0</v>
      </c>
      <c r="U43" s="116">
        <v>0</v>
      </c>
      <c r="V43" s="116">
        <v>0</v>
      </c>
      <c r="W43" s="116">
        <v>0</v>
      </c>
      <c r="X43" s="116">
        <v>0</v>
      </c>
      <c r="Y43" s="116">
        <v>0</v>
      </c>
      <c r="Z43" s="116">
        <v>0</v>
      </c>
      <c r="AA43" s="116">
        <v>0</v>
      </c>
      <c r="AB43" s="116">
        <v>0</v>
      </c>
      <c r="AC43" s="116">
        <v>0</v>
      </c>
      <c r="AD43" s="116">
        <v>0</v>
      </c>
      <c r="AE43" s="116">
        <v>0</v>
      </c>
      <c r="AF43" s="116">
        <v>0</v>
      </c>
      <c r="AG43" s="116">
        <v>0</v>
      </c>
      <c r="AH43" s="116">
        <v>0</v>
      </c>
      <c r="AI43" s="116">
        <v>0</v>
      </c>
      <c r="AJ43" s="116">
        <v>0</v>
      </c>
      <c r="AK43" s="116">
        <v>0</v>
      </c>
      <c r="AL43" s="116">
        <v>0</v>
      </c>
      <c r="AM43" s="116">
        <v>0</v>
      </c>
      <c r="AN43" s="116">
        <v>0</v>
      </c>
      <c r="AO43" s="116">
        <v>0</v>
      </c>
      <c r="AP43" s="116">
        <v>0</v>
      </c>
      <c r="AQ43" s="116">
        <v>0</v>
      </c>
      <c r="AR43" s="116">
        <v>0</v>
      </c>
      <c r="AS43" s="116">
        <v>0</v>
      </c>
      <c r="AT43" s="116">
        <v>0</v>
      </c>
      <c r="AU43" s="116">
        <v>0</v>
      </c>
      <c r="AV43" s="116">
        <v>0</v>
      </c>
      <c r="AW43" s="116">
        <v>0</v>
      </c>
      <c r="AX43" s="116">
        <v>0</v>
      </c>
      <c r="AY43" s="116">
        <v>0</v>
      </c>
      <c r="AZ43" s="116">
        <v>0</v>
      </c>
      <c r="BA43" s="116">
        <v>0</v>
      </c>
      <c r="BB43" s="116">
        <v>0</v>
      </c>
      <c r="BC43" s="116">
        <v>0</v>
      </c>
      <c r="BD43" s="115">
        <v>0</v>
      </c>
      <c r="BF43" s="9">
        <f t="shared" si="0"/>
        <v>0</v>
      </c>
    </row>
    <row r="44" spans="1:58" x14ac:dyDescent="0.25">
      <c r="A44" s="112" t="s">
        <v>63</v>
      </c>
      <c r="B44" s="112" t="s">
        <v>64</v>
      </c>
      <c r="C44" s="116">
        <v>1432.2599999999936</v>
      </c>
      <c r="D44" s="116">
        <v>1432.2599999999936</v>
      </c>
      <c r="E44" s="116">
        <v>1432.2599999999936</v>
      </c>
      <c r="F44" s="116">
        <v>1432.2599999999936</v>
      </c>
      <c r="G44" s="116">
        <v>1432.2599999999936</v>
      </c>
      <c r="H44" s="116">
        <v>1432.2599999999936</v>
      </c>
      <c r="I44" s="116">
        <v>1432.2599999999936</v>
      </c>
      <c r="J44" s="116">
        <v>1432.2599999999936</v>
      </c>
      <c r="K44" s="116">
        <v>-6.3664629124104977E-12</v>
      </c>
      <c r="L44" s="116">
        <v>-6.3664629124104977E-12</v>
      </c>
      <c r="M44" s="116">
        <v>-6.3664629124104977E-12</v>
      </c>
      <c r="N44" s="116">
        <v>-6.3664629124104977E-12</v>
      </c>
      <c r="O44" s="116">
        <v>-6.3664629124104977E-12</v>
      </c>
      <c r="P44" s="116">
        <v>-6.3664629124104977E-12</v>
      </c>
      <c r="Q44" s="116">
        <v>-6.3664629124104977E-12</v>
      </c>
      <c r="R44" s="116">
        <v>-6.3664629124104977E-12</v>
      </c>
      <c r="S44" s="116">
        <v>-6.3664629124104977E-12</v>
      </c>
      <c r="T44" s="116">
        <v>-6.3664629124104977E-12</v>
      </c>
      <c r="U44" s="116">
        <v>-6.3664629124104977E-12</v>
      </c>
      <c r="V44" s="116">
        <v>-6.3664629124104977E-12</v>
      </c>
      <c r="W44" s="116">
        <v>-6.3664629124104977E-12</v>
      </c>
      <c r="X44" s="116">
        <v>-6.3664629124104977E-12</v>
      </c>
      <c r="Y44" s="116">
        <v>-6.3664629124104977E-12</v>
      </c>
      <c r="Z44" s="116">
        <v>-6.3664629124104977E-12</v>
      </c>
      <c r="AA44" s="116">
        <v>-6.3664629124104977E-12</v>
      </c>
      <c r="AB44" s="116">
        <v>-6.3664629124104977E-12</v>
      </c>
      <c r="AC44" s="116">
        <v>-6.3664629124104977E-12</v>
      </c>
      <c r="AD44" s="116">
        <v>-6.3664629124104977E-12</v>
      </c>
      <c r="AE44" s="116">
        <v>-6.3664629124104977E-12</v>
      </c>
      <c r="AF44" s="116">
        <v>-6.3664629124104977E-12</v>
      </c>
      <c r="AG44" s="116">
        <v>-6.3664629124104977E-12</v>
      </c>
      <c r="AH44" s="116">
        <v>-6.3664629124104977E-12</v>
      </c>
      <c r="AI44" s="116">
        <v>-6.3664629124104977E-12</v>
      </c>
      <c r="AJ44" s="116">
        <v>-6.3664629124104977E-12</v>
      </c>
      <c r="AK44" s="116">
        <v>-6.3664629124104977E-12</v>
      </c>
      <c r="AL44" s="116">
        <v>-6.3664629124104977E-12</v>
      </c>
      <c r="AM44" s="116">
        <v>-6.3664629124104977E-12</v>
      </c>
      <c r="AN44" s="116">
        <v>-6.3664629124104977E-12</v>
      </c>
      <c r="AO44" s="116">
        <v>-6.3664629124104977E-12</v>
      </c>
      <c r="AP44" s="116">
        <v>-6.3664629124104977E-12</v>
      </c>
      <c r="AQ44" s="116">
        <v>-6.3664629124104977E-12</v>
      </c>
      <c r="AR44" s="116">
        <v>-6.3664629124104977E-12</v>
      </c>
      <c r="AS44" s="116">
        <v>-6.3664629124104977E-12</v>
      </c>
      <c r="AT44" s="116">
        <v>-6.3664629124104977E-12</v>
      </c>
      <c r="AU44" s="116">
        <v>-6.3664629124104977E-12</v>
      </c>
      <c r="AV44" s="116">
        <v>-6.3664629124104977E-12</v>
      </c>
      <c r="AW44" s="116">
        <v>-6.3664629124104977E-12</v>
      </c>
      <c r="AX44" s="116">
        <v>-6.3664629124104977E-12</v>
      </c>
      <c r="AY44" s="116">
        <v>-6.3664629124104977E-12</v>
      </c>
      <c r="AZ44" s="116">
        <v>-6.3664629124104977E-12</v>
      </c>
      <c r="BA44" s="116">
        <v>-6.3664629124104977E-12</v>
      </c>
      <c r="BB44" s="116">
        <v>-6.3664629124104977E-12</v>
      </c>
      <c r="BC44" s="116">
        <v>-6.3664629124104977E-12</v>
      </c>
      <c r="BD44" s="115">
        <v>-6.3664629124104977E-12</v>
      </c>
      <c r="BF44" s="9">
        <f t="shared" si="0"/>
        <v>1432.2599999999936</v>
      </c>
    </row>
    <row r="45" spans="1:58" x14ac:dyDescent="0.25">
      <c r="A45" s="112" t="s">
        <v>3053</v>
      </c>
      <c r="B45" s="112" t="s">
        <v>3052</v>
      </c>
      <c r="C45" s="116">
        <v>0</v>
      </c>
      <c r="D45" s="116">
        <v>0</v>
      </c>
      <c r="E45" s="116">
        <v>0</v>
      </c>
      <c r="F45" s="116">
        <v>0</v>
      </c>
      <c r="G45" s="116">
        <v>0</v>
      </c>
      <c r="H45" s="116">
        <v>0</v>
      </c>
      <c r="I45" s="116">
        <v>0</v>
      </c>
      <c r="J45" s="116">
        <v>0</v>
      </c>
      <c r="K45" s="116">
        <v>0</v>
      </c>
      <c r="L45" s="116">
        <v>0</v>
      </c>
      <c r="M45" s="116">
        <v>0</v>
      </c>
      <c r="N45" s="116">
        <v>0</v>
      </c>
      <c r="O45" s="116">
        <v>0</v>
      </c>
      <c r="P45" s="116">
        <v>0</v>
      </c>
      <c r="Q45" s="116">
        <v>0</v>
      </c>
      <c r="R45" s="116">
        <v>0</v>
      </c>
      <c r="S45" s="116">
        <v>0</v>
      </c>
      <c r="T45" s="116">
        <v>0</v>
      </c>
      <c r="U45" s="116">
        <v>0</v>
      </c>
      <c r="V45" s="116">
        <v>0</v>
      </c>
      <c r="W45" s="116">
        <v>0</v>
      </c>
      <c r="X45" s="116">
        <v>0</v>
      </c>
      <c r="Y45" s="116">
        <v>0</v>
      </c>
      <c r="Z45" s="116">
        <v>0</v>
      </c>
      <c r="AA45" s="116">
        <v>0</v>
      </c>
      <c r="AB45" s="116">
        <v>0</v>
      </c>
      <c r="AC45" s="116">
        <v>0</v>
      </c>
      <c r="AD45" s="116">
        <v>0</v>
      </c>
      <c r="AE45" s="116">
        <v>0</v>
      </c>
      <c r="AF45" s="116">
        <v>0</v>
      </c>
      <c r="AG45" s="116">
        <v>0</v>
      </c>
      <c r="AH45" s="116">
        <v>0</v>
      </c>
      <c r="AI45" s="116">
        <v>0</v>
      </c>
      <c r="AJ45" s="116">
        <v>0</v>
      </c>
      <c r="AK45" s="116">
        <v>0</v>
      </c>
      <c r="AL45" s="116">
        <v>0</v>
      </c>
      <c r="AM45" s="116">
        <v>0</v>
      </c>
      <c r="AN45" s="116">
        <v>0</v>
      </c>
      <c r="AO45" s="116">
        <v>0</v>
      </c>
      <c r="AP45" s="116">
        <v>0</v>
      </c>
      <c r="AQ45" s="116">
        <v>0</v>
      </c>
      <c r="AR45" s="116">
        <v>0</v>
      </c>
      <c r="AS45" s="116">
        <v>0</v>
      </c>
      <c r="AT45" s="116">
        <v>0</v>
      </c>
      <c r="AU45" s="116">
        <v>0</v>
      </c>
      <c r="AV45" s="116">
        <v>0</v>
      </c>
      <c r="AW45" s="116">
        <v>0</v>
      </c>
      <c r="AX45" s="116">
        <v>0</v>
      </c>
      <c r="AY45" s="116">
        <v>0</v>
      </c>
      <c r="AZ45" s="116">
        <v>0</v>
      </c>
      <c r="BA45" s="116">
        <v>0</v>
      </c>
      <c r="BB45" s="116">
        <v>0</v>
      </c>
      <c r="BC45" s="116">
        <v>0</v>
      </c>
      <c r="BD45" s="115">
        <v>0</v>
      </c>
      <c r="BF45" s="9">
        <f t="shared" si="0"/>
        <v>0</v>
      </c>
    </row>
    <row r="46" spans="1:58" x14ac:dyDescent="0.25">
      <c r="A46" s="112" t="s">
        <v>65</v>
      </c>
      <c r="B46" s="112" t="s">
        <v>66</v>
      </c>
      <c r="C46" s="116">
        <v>0</v>
      </c>
      <c r="D46" s="116">
        <v>0</v>
      </c>
      <c r="E46" s="116">
        <v>0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K46" s="116">
        <v>0</v>
      </c>
      <c r="L46" s="116">
        <v>0</v>
      </c>
      <c r="M46" s="116">
        <v>0</v>
      </c>
      <c r="N46" s="116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v>0</v>
      </c>
      <c r="Z46" s="116">
        <v>0</v>
      </c>
      <c r="AA46" s="116">
        <v>0</v>
      </c>
      <c r="AB46" s="116">
        <v>0</v>
      </c>
      <c r="AC46" s="116">
        <v>0</v>
      </c>
      <c r="AD46" s="116">
        <v>0</v>
      </c>
      <c r="AE46" s="116">
        <v>0</v>
      </c>
      <c r="AF46" s="116">
        <v>0</v>
      </c>
      <c r="AG46" s="116">
        <v>0</v>
      </c>
      <c r="AH46" s="116">
        <v>0</v>
      </c>
      <c r="AI46" s="116">
        <v>0</v>
      </c>
      <c r="AJ46" s="116">
        <v>0</v>
      </c>
      <c r="AK46" s="116">
        <v>0</v>
      </c>
      <c r="AL46" s="116">
        <v>0</v>
      </c>
      <c r="AM46" s="116">
        <v>0</v>
      </c>
      <c r="AN46" s="116">
        <v>0</v>
      </c>
      <c r="AO46" s="116">
        <v>0</v>
      </c>
      <c r="AP46" s="116">
        <v>0</v>
      </c>
      <c r="AQ46" s="116">
        <v>0</v>
      </c>
      <c r="AR46" s="116">
        <v>0</v>
      </c>
      <c r="AS46" s="116">
        <v>0</v>
      </c>
      <c r="AT46" s="116">
        <v>0</v>
      </c>
      <c r="AU46" s="116">
        <v>0</v>
      </c>
      <c r="AV46" s="116">
        <v>0</v>
      </c>
      <c r="AW46" s="116">
        <v>0</v>
      </c>
      <c r="AX46" s="116">
        <v>0</v>
      </c>
      <c r="AY46" s="116">
        <v>0</v>
      </c>
      <c r="AZ46" s="116">
        <v>0</v>
      </c>
      <c r="BA46" s="116">
        <v>0</v>
      </c>
      <c r="BB46" s="116">
        <v>0</v>
      </c>
      <c r="BC46" s="116">
        <v>0</v>
      </c>
      <c r="BD46" s="115">
        <v>0</v>
      </c>
      <c r="BF46" s="9">
        <f t="shared" si="0"/>
        <v>0</v>
      </c>
    </row>
    <row r="47" spans="1:58" x14ac:dyDescent="0.25">
      <c r="A47" s="112" t="s">
        <v>67</v>
      </c>
      <c r="B47" s="112" t="s">
        <v>68</v>
      </c>
      <c r="C47" s="116">
        <v>3.1832314562052488E-12</v>
      </c>
      <c r="D47" s="116">
        <v>3.1832314562052488E-12</v>
      </c>
      <c r="E47" s="116">
        <v>3.1832314562052488E-12</v>
      </c>
      <c r="F47" s="116">
        <v>3.1832314562052488E-12</v>
      </c>
      <c r="G47" s="116">
        <v>3.1832314562052488E-12</v>
      </c>
      <c r="H47" s="116">
        <v>3.1832314562052488E-12</v>
      </c>
      <c r="I47" s="116">
        <v>3.1832314562052488E-12</v>
      </c>
      <c r="J47" s="116">
        <v>3.1832314562052488E-12</v>
      </c>
      <c r="K47" s="116">
        <v>3.1832314562052488E-12</v>
      </c>
      <c r="L47" s="116">
        <v>3.1832314562052488E-12</v>
      </c>
      <c r="M47" s="116">
        <v>3.1832314562052488E-12</v>
      </c>
      <c r="N47" s="116">
        <v>3.1832314562052488E-12</v>
      </c>
      <c r="O47" s="116">
        <v>3.1832314562052488E-12</v>
      </c>
      <c r="P47" s="116">
        <v>3.1832314562052488E-12</v>
      </c>
      <c r="Q47" s="116">
        <v>3.1832314562052488E-12</v>
      </c>
      <c r="R47" s="116">
        <v>3.1832314562052488E-12</v>
      </c>
      <c r="S47" s="116">
        <v>3.1832314562052488E-12</v>
      </c>
      <c r="T47" s="116">
        <v>3.1832314562052488E-12</v>
      </c>
      <c r="U47" s="116">
        <v>3.1832314562052488E-12</v>
      </c>
      <c r="V47" s="116">
        <v>3.1832314562052488E-12</v>
      </c>
      <c r="W47" s="116">
        <v>3.1832314562052488E-12</v>
      </c>
      <c r="X47" s="116">
        <v>3.1832314562052488E-12</v>
      </c>
      <c r="Y47" s="116">
        <v>3.1832314562052488E-12</v>
      </c>
      <c r="Z47" s="116">
        <v>3.1832314562052488E-12</v>
      </c>
      <c r="AA47" s="116">
        <v>3.1832314562052488E-12</v>
      </c>
      <c r="AB47" s="116">
        <v>3.1832314562052488E-12</v>
      </c>
      <c r="AC47" s="116">
        <v>3.1832314562052488E-12</v>
      </c>
      <c r="AD47" s="116">
        <v>3.1832314562052488E-12</v>
      </c>
      <c r="AE47" s="116">
        <v>3.1832314562052488E-12</v>
      </c>
      <c r="AF47" s="116">
        <v>3.1832314562052488E-12</v>
      </c>
      <c r="AG47" s="116">
        <v>3.1832314562052488E-12</v>
      </c>
      <c r="AH47" s="116">
        <v>3.1832314562052488E-12</v>
      </c>
      <c r="AI47" s="116">
        <v>3.1832314562052488E-12</v>
      </c>
      <c r="AJ47" s="116">
        <v>3.1832314562052488E-12</v>
      </c>
      <c r="AK47" s="116">
        <v>3.1832314562052488E-12</v>
      </c>
      <c r="AL47" s="116">
        <v>3.1832314562052488E-12</v>
      </c>
      <c r="AM47" s="116">
        <v>3.1832314562052488E-12</v>
      </c>
      <c r="AN47" s="116">
        <v>3.1832314562052488E-12</v>
      </c>
      <c r="AO47" s="116">
        <v>3.1832314562052488E-12</v>
      </c>
      <c r="AP47" s="116">
        <v>3.1832314562052488E-12</v>
      </c>
      <c r="AQ47" s="116">
        <v>3.1832314562052488E-12</v>
      </c>
      <c r="AR47" s="116">
        <v>3.1832314562052488E-12</v>
      </c>
      <c r="AS47" s="116">
        <v>3.1832314562052488E-12</v>
      </c>
      <c r="AT47" s="116">
        <v>3.1832314562052488E-12</v>
      </c>
      <c r="AU47" s="116">
        <v>3.1832314562052488E-12</v>
      </c>
      <c r="AV47" s="116">
        <v>3.1832314562052488E-12</v>
      </c>
      <c r="AW47" s="116">
        <v>3.1832314562052488E-12</v>
      </c>
      <c r="AX47" s="116">
        <v>3.1832314562052488E-12</v>
      </c>
      <c r="AY47" s="116">
        <v>3.1832314562052488E-12</v>
      </c>
      <c r="AZ47" s="116">
        <v>3.1832314562052488E-12</v>
      </c>
      <c r="BA47" s="116">
        <v>3.1832314562052488E-12</v>
      </c>
      <c r="BB47" s="116">
        <v>3.1832314562052488E-12</v>
      </c>
      <c r="BC47" s="116">
        <v>3.1832314562052488E-12</v>
      </c>
      <c r="BD47" s="115">
        <v>3.1832314562052488E-12</v>
      </c>
      <c r="BF47" s="9">
        <f t="shared" si="0"/>
        <v>3.1832314562052488E-12</v>
      </c>
    </row>
    <row r="48" spans="1:58" x14ac:dyDescent="0.25">
      <c r="A48" s="112" t="s">
        <v>69</v>
      </c>
      <c r="B48" s="112" t="s">
        <v>70</v>
      </c>
      <c r="C48" s="116">
        <v>0</v>
      </c>
      <c r="D48" s="116">
        <v>0</v>
      </c>
      <c r="E48" s="116">
        <v>0</v>
      </c>
      <c r="F48" s="116">
        <v>0</v>
      </c>
      <c r="G48" s="116">
        <v>0</v>
      </c>
      <c r="H48" s="116">
        <v>0</v>
      </c>
      <c r="I48" s="116">
        <v>0</v>
      </c>
      <c r="J48" s="116">
        <v>0</v>
      </c>
      <c r="K48" s="116">
        <v>0</v>
      </c>
      <c r="L48" s="116">
        <v>0</v>
      </c>
      <c r="M48" s="116">
        <v>0</v>
      </c>
      <c r="N48" s="116"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16">
        <v>0</v>
      </c>
      <c r="U48" s="116">
        <v>0</v>
      </c>
      <c r="V48" s="116">
        <v>0</v>
      </c>
      <c r="W48" s="116">
        <v>0</v>
      </c>
      <c r="X48" s="116">
        <v>0</v>
      </c>
      <c r="Y48" s="116">
        <v>0</v>
      </c>
      <c r="Z48" s="116">
        <v>0</v>
      </c>
      <c r="AA48" s="116">
        <v>0</v>
      </c>
      <c r="AB48" s="116">
        <v>0</v>
      </c>
      <c r="AC48" s="116">
        <v>0</v>
      </c>
      <c r="AD48" s="116">
        <v>0</v>
      </c>
      <c r="AE48" s="116">
        <v>0</v>
      </c>
      <c r="AF48" s="116">
        <v>0</v>
      </c>
      <c r="AG48" s="116">
        <v>0</v>
      </c>
      <c r="AH48" s="116">
        <v>0</v>
      </c>
      <c r="AI48" s="116">
        <v>0</v>
      </c>
      <c r="AJ48" s="116">
        <v>0</v>
      </c>
      <c r="AK48" s="116">
        <v>0</v>
      </c>
      <c r="AL48" s="116">
        <v>0</v>
      </c>
      <c r="AM48" s="116">
        <v>0</v>
      </c>
      <c r="AN48" s="116">
        <v>0</v>
      </c>
      <c r="AO48" s="116">
        <v>0</v>
      </c>
      <c r="AP48" s="116">
        <v>0</v>
      </c>
      <c r="AQ48" s="116">
        <v>0</v>
      </c>
      <c r="AR48" s="116">
        <v>0</v>
      </c>
      <c r="AS48" s="116">
        <v>0</v>
      </c>
      <c r="AT48" s="116">
        <v>0</v>
      </c>
      <c r="AU48" s="116">
        <v>0</v>
      </c>
      <c r="AV48" s="116">
        <v>0</v>
      </c>
      <c r="AW48" s="116">
        <v>0</v>
      </c>
      <c r="AX48" s="116">
        <v>0</v>
      </c>
      <c r="AY48" s="116">
        <v>0</v>
      </c>
      <c r="AZ48" s="116">
        <v>0</v>
      </c>
      <c r="BA48" s="116">
        <v>0</v>
      </c>
      <c r="BB48" s="116">
        <v>0</v>
      </c>
      <c r="BC48" s="116">
        <v>0</v>
      </c>
      <c r="BD48" s="115">
        <v>0</v>
      </c>
      <c r="BF48" s="9">
        <f t="shared" si="0"/>
        <v>0</v>
      </c>
    </row>
    <row r="49" spans="1:58" x14ac:dyDescent="0.25">
      <c r="A49" s="112" t="s">
        <v>71</v>
      </c>
      <c r="B49" s="112" t="s">
        <v>72</v>
      </c>
      <c r="C49" s="116">
        <v>0</v>
      </c>
      <c r="D49" s="116">
        <v>0</v>
      </c>
      <c r="E49" s="116">
        <v>0</v>
      </c>
      <c r="F49" s="116">
        <v>0</v>
      </c>
      <c r="G49" s="116">
        <v>0</v>
      </c>
      <c r="H49" s="116">
        <v>0</v>
      </c>
      <c r="I49" s="116">
        <v>0</v>
      </c>
      <c r="J49" s="116">
        <v>0</v>
      </c>
      <c r="K49" s="116">
        <v>0</v>
      </c>
      <c r="L49" s="116">
        <v>0</v>
      </c>
      <c r="M49" s="116">
        <v>0</v>
      </c>
      <c r="N49" s="116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0</v>
      </c>
      <c r="T49" s="116">
        <v>0</v>
      </c>
      <c r="U49" s="116">
        <v>0</v>
      </c>
      <c r="V49" s="116">
        <v>0</v>
      </c>
      <c r="W49" s="116">
        <v>0</v>
      </c>
      <c r="X49" s="116">
        <v>0</v>
      </c>
      <c r="Y49" s="116">
        <v>0</v>
      </c>
      <c r="Z49" s="116">
        <v>0</v>
      </c>
      <c r="AA49" s="116">
        <v>0</v>
      </c>
      <c r="AB49" s="116">
        <v>0</v>
      </c>
      <c r="AC49" s="116">
        <v>0</v>
      </c>
      <c r="AD49" s="116">
        <v>0</v>
      </c>
      <c r="AE49" s="116">
        <v>0</v>
      </c>
      <c r="AF49" s="116">
        <v>0</v>
      </c>
      <c r="AG49" s="116">
        <v>0</v>
      </c>
      <c r="AH49" s="116">
        <v>0</v>
      </c>
      <c r="AI49" s="116">
        <v>0</v>
      </c>
      <c r="AJ49" s="116">
        <v>0</v>
      </c>
      <c r="AK49" s="116">
        <v>0</v>
      </c>
      <c r="AL49" s="116">
        <v>0</v>
      </c>
      <c r="AM49" s="116">
        <v>0</v>
      </c>
      <c r="AN49" s="116">
        <v>0</v>
      </c>
      <c r="AO49" s="116">
        <v>0</v>
      </c>
      <c r="AP49" s="116">
        <v>0</v>
      </c>
      <c r="AQ49" s="116">
        <v>0</v>
      </c>
      <c r="AR49" s="116">
        <v>0</v>
      </c>
      <c r="AS49" s="116">
        <v>0</v>
      </c>
      <c r="AT49" s="116">
        <v>0</v>
      </c>
      <c r="AU49" s="116">
        <v>0</v>
      </c>
      <c r="AV49" s="116">
        <v>0</v>
      </c>
      <c r="AW49" s="116">
        <v>0</v>
      </c>
      <c r="AX49" s="116">
        <v>0</v>
      </c>
      <c r="AY49" s="116">
        <v>0</v>
      </c>
      <c r="AZ49" s="116">
        <v>0</v>
      </c>
      <c r="BA49" s="116">
        <v>0</v>
      </c>
      <c r="BB49" s="116">
        <v>0</v>
      </c>
      <c r="BC49" s="116">
        <v>0</v>
      </c>
      <c r="BD49" s="115">
        <v>0</v>
      </c>
      <c r="BF49" s="9">
        <f t="shared" si="0"/>
        <v>0</v>
      </c>
    </row>
    <row r="50" spans="1:58" x14ac:dyDescent="0.25">
      <c r="A50" s="112" t="s">
        <v>73</v>
      </c>
      <c r="B50" s="112" t="s">
        <v>74</v>
      </c>
      <c r="C50" s="116">
        <v>2.0463630789890885E-12</v>
      </c>
      <c r="D50" s="116">
        <v>2.0463630789890885E-12</v>
      </c>
      <c r="E50" s="116">
        <v>2.0463630789890885E-12</v>
      </c>
      <c r="F50" s="116">
        <v>2.0463630789890885E-12</v>
      </c>
      <c r="G50" s="116">
        <v>2.0463630789890885E-12</v>
      </c>
      <c r="H50" s="116">
        <v>2.0463630789890885E-12</v>
      </c>
      <c r="I50" s="116">
        <v>2.0463630789890885E-12</v>
      </c>
      <c r="J50" s="116">
        <v>2.0463630789890885E-12</v>
      </c>
      <c r="K50" s="116">
        <v>2.0463630789890885E-12</v>
      </c>
      <c r="L50" s="116">
        <v>2.0463630789890885E-12</v>
      </c>
      <c r="M50" s="116">
        <v>2.0463630789890885E-12</v>
      </c>
      <c r="N50" s="116">
        <v>2.0463630789890885E-12</v>
      </c>
      <c r="O50" s="116">
        <v>2.0463630789890885E-12</v>
      </c>
      <c r="P50" s="116">
        <v>2.0463630789890885E-12</v>
      </c>
      <c r="Q50" s="116">
        <v>2.0463630789890885E-12</v>
      </c>
      <c r="R50" s="116">
        <v>2.0463630789890885E-12</v>
      </c>
      <c r="S50" s="116">
        <v>2.0463630789890885E-12</v>
      </c>
      <c r="T50" s="116">
        <v>2.0463630789890885E-12</v>
      </c>
      <c r="U50" s="116">
        <v>2.0463630789890885E-12</v>
      </c>
      <c r="V50" s="116">
        <v>2.0463630789890885E-12</v>
      </c>
      <c r="W50" s="116">
        <v>2.0463630789890885E-12</v>
      </c>
      <c r="X50" s="116">
        <v>2.0463630789890885E-12</v>
      </c>
      <c r="Y50" s="116">
        <v>2.0463630789890885E-12</v>
      </c>
      <c r="Z50" s="116">
        <v>2.0463630789890885E-12</v>
      </c>
      <c r="AA50" s="116">
        <v>2.0463630789890885E-12</v>
      </c>
      <c r="AB50" s="116">
        <v>2.0463630789890885E-12</v>
      </c>
      <c r="AC50" s="116">
        <v>2.0463630789890885E-12</v>
      </c>
      <c r="AD50" s="116">
        <v>2.0463630789890885E-12</v>
      </c>
      <c r="AE50" s="116">
        <v>2.0463630789890885E-12</v>
      </c>
      <c r="AF50" s="116">
        <v>2.0463630789890885E-12</v>
      </c>
      <c r="AG50" s="116">
        <v>2.0463630789890885E-12</v>
      </c>
      <c r="AH50" s="116">
        <v>2.0463630789890885E-12</v>
      </c>
      <c r="AI50" s="116">
        <v>2.0463630789890885E-12</v>
      </c>
      <c r="AJ50" s="116">
        <v>2.0463630789890885E-12</v>
      </c>
      <c r="AK50" s="116">
        <v>2.0463630789890885E-12</v>
      </c>
      <c r="AL50" s="116">
        <v>2.0463630789890885E-12</v>
      </c>
      <c r="AM50" s="116">
        <v>2.0463630789890885E-12</v>
      </c>
      <c r="AN50" s="116">
        <v>2.0463630789890885E-12</v>
      </c>
      <c r="AO50" s="116">
        <v>2.0463630789890885E-12</v>
      </c>
      <c r="AP50" s="116">
        <v>2.0463630789890885E-12</v>
      </c>
      <c r="AQ50" s="116">
        <v>2.0463630789890885E-12</v>
      </c>
      <c r="AR50" s="116">
        <v>2.0463630789890885E-12</v>
      </c>
      <c r="AS50" s="116">
        <v>2.0463630789890885E-12</v>
      </c>
      <c r="AT50" s="116">
        <v>2.0463630789890885E-12</v>
      </c>
      <c r="AU50" s="116">
        <v>2.0463630789890885E-12</v>
      </c>
      <c r="AV50" s="116">
        <v>2.0463630789890885E-12</v>
      </c>
      <c r="AW50" s="116">
        <v>2.0463630789890885E-12</v>
      </c>
      <c r="AX50" s="116">
        <v>2.0463630789890885E-12</v>
      </c>
      <c r="AY50" s="116">
        <v>2.0463630789890885E-12</v>
      </c>
      <c r="AZ50" s="116">
        <v>2.0463630789890885E-12</v>
      </c>
      <c r="BA50" s="116">
        <v>2.0463630789890885E-12</v>
      </c>
      <c r="BB50" s="116">
        <v>2.0463630789890885E-12</v>
      </c>
      <c r="BC50" s="116">
        <v>2.0463630789890885E-12</v>
      </c>
      <c r="BD50" s="115">
        <v>2.0463630789890885E-12</v>
      </c>
      <c r="BF50" s="9">
        <f t="shared" si="0"/>
        <v>2.0463630789890885E-12</v>
      </c>
    </row>
    <row r="51" spans="1:58" x14ac:dyDescent="0.25">
      <c r="A51" s="112" t="s">
        <v>3051</v>
      </c>
      <c r="B51" s="112" t="s">
        <v>3050</v>
      </c>
      <c r="C51" s="116">
        <v>0</v>
      </c>
      <c r="D51" s="116">
        <v>0</v>
      </c>
      <c r="E51" s="116">
        <v>0</v>
      </c>
      <c r="F51" s="116">
        <v>0</v>
      </c>
      <c r="G51" s="116">
        <v>0</v>
      </c>
      <c r="H51" s="116">
        <v>0</v>
      </c>
      <c r="I51" s="116">
        <v>0</v>
      </c>
      <c r="J51" s="116">
        <v>0</v>
      </c>
      <c r="K51" s="116">
        <v>0</v>
      </c>
      <c r="L51" s="116">
        <v>0</v>
      </c>
      <c r="M51" s="116">
        <v>0</v>
      </c>
      <c r="N51" s="116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16">
        <v>0</v>
      </c>
      <c r="U51" s="116">
        <v>0</v>
      </c>
      <c r="V51" s="116">
        <v>0</v>
      </c>
      <c r="W51" s="116">
        <v>0</v>
      </c>
      <c r="X51" s="116">
        <v>0</v>
      </c>
      <c r="Y51" s="116">
        <v>0</v>
      </c>
      <c r="Z51" s="116">
        <v>0</v>
      </c>
      <c r="AA51" s="116">
        <v>0</v>
      </c>
      <c r="AB51" s="116">
        <v>0</v>
      </c>
      <c r="AC51" s="116">
        <v>0</v>
      </c>
      <c r="AD51" s="116">
        <v>0</v>
      </c>
      <c r="AE51" s="116">
        <v>0</v>
      </c>
      <c r="AF51" s="116">
        <v>0</v>
      </c>
      <c r="AG51" s="116">
        <v>0</v>
      </c>
      <c r="AH51" s="116">
        <v>0</v>
      </c>
      <c r="AI51" s="116">
        <v>0</v>
      </c>
      <c r="AJ51" s="116">
        <v>0</v>
      </c>
      <c r="AK51" s="116">
        <v>0</v>
      </c>
      <c r="AL51" s="116">
        <v>0</v>
      </c>
      <c r="AM51" s="116">
        <v>0</v>
      </c>
      <c r="AN51" s="116">
        <v>0</v>
      </c>
      <c r="AO51" s="116">
        <v>0</v>
      </c>
      <c r="AP51" s="116">
        <v>0</v>
      </c>
      <c r="AQ51" s="116">
        <v>0</v>
      </c>
      <c r="AR51" s="116">
        <v>0</v>
      </c>
      <c r="AS51" s="116">
        <v>0</v>
      </c>
      <c r="AT51" s="116">
        <v>0</v>
      </c>
      <c r="AU51" s="116">
        <v>0</v>
      </c>
      <c r="AV51" s="116">
        <v>0</v>
      </c>
      <c r="AW51" s="116">
        <v>0</v>
      </c>
      <c r="AX51" s="116">
        <v>0</v>
      </c>
      <c r="AY51" s="116">
        <v>0</v>
      </c>
      <c r="AZ51" s="116">
        <v>0</v>
      </c>
      <c r="BA51" s="116">
        <v>0</v>
      </c>
      <c r="BB51" s="116">
        <v>0</v>
      </c>
      <c r="BC51" s="116">
        <v>0</v>
      </c>
      <c r="BD51" s="115">
        <v>0</v>
      </c>
      <c r="BF51" s="9">
        <f t="shared" si="0"/>
        <v>0</v>
      </c>
    </row>
    <row r="52" spans="1:58" x14ac:dyDescent="0.25">
      <c r="A52" s="112" t="s">
        <v>3049</v>
      </c>
      <c r="B52" s="112" t="s">
        <v>3048</v>
      </c>
      <c r="C52" s="116">
        <v>0</v>
      </c>
      <c r="D52" s="116">
        <v>0</v>
      </c>
      <c r="E52" s="116">
        <v>0</v>
      </c>
      <c r="F52" s="116">
        <v>0</v>
      </c>
      <c r="G52" s="116">
        <v>0</v>
      </c>
      <c r="H52" s="116">
        <v>0</v>
      </c>
      <c r="I52" s="116">
        <v>0</v>
      </c>
      <c r="J52" s="116">
        <v>0</v>
      </c>
      <c r="K52" s="116">
        <v>0</v>
      </c>
      <c r="L52" s="116">
        <v>0</v>
      </c>
      <c r="M52" s="116">
        <v>0</v>
      </c>
      <c r="N52" s="116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16">
        <v>0</v>
      </c>
      <c r="U52" s="116">
        <v>0</v>
      </c>
      <c r="V52" s="116">
        <v>0</v>
      </c>
      <c r="W52" s="116">
        <v>0</v>
      </c>
      <c r="X52" s="116">
        <v>0</v>
      </c>
      <c r="Y52" s="116">
        <v>0</v>
      </c>
      <c r="Z52" s="116">
        <v>0</v>
      </c>
      <c r="AA52" s="116">
        <v>0</v>
      </c>
      <c r="AB52" s="116">
        <v>0</v>
      </c>
      <c r="AC52" s="116">
        <v>0</v>
      </c>
      <c r="AD52" s="116">
        <v>0</v>
      </c>
      <c r="AE52" s="116">
        <v>0</v>
      </c>
      <c r="AF52" s="116">
        <v>0</v>
      </c>
      <c r="AG52" s="116">
        <v>0</v>
      </c>
      <c r="AH52" s="116">
        <v>0</v>
      </c>
      <c r="AI52" s="116">
        <v>0</v>
      </c>
      <c r="AJ52" s="116">
        <v>0</v>
      </c>
      <c r="AK52" s="116">
        <v>0</v>
      </c>
      <c r="AL52" s="116">
        <v>0</v>
      </c>
      <c r="AM52" s="116">
        <v>0</v>
      </c>
      <c r="AN52" s="116">
        <v>0</v>
      </c>
      <c r="AO52" s="116">
        <v>0</v>
      </c>
      <c r="AP52" s="116">
        <v>0</v>
      </c>
      <c r="AQ52" s="116">
        <v>0</v>
      </c>
      <c r="AR52" s="116">
        <v>0</v>
      </c>
      <c r="AS52" s="116">
        <v>0</v>
      </c>
      <c r="AT52" s="116">
        <v>0</v>
      </c>
      <c r="AU52" s="116">
        <v>0</v>
      </c>
      <c r="AV52" s="116">
        <v>0</v>
      </c>
      <c r="AW52" s="116">
        <v>0</v>
      </c>
      <c r="AX52" s="116">
        <v>0</v>
      </c>
      <c r="AY52" s="116">
        <v>0</v>
      </c>
      <c r="AZ52" s="116">
        <v>0</v>
      </c>
      <c r="BA52" s="116">
        <v>0</v>
      </c>
      <c r="BB52" s="116">
        <v>0</v>
      </c>
      <c r="BC52" s="116">
        <v>0</v>
      </c>
      <c r="BD52" s="115">
        <v>0</v>
      </c>
      <c r="BF52" s="9">
        <f t="shared" si="0"/>
        <v>0</v>
      </c>
    </row>
    <row r="53" spans="1:58" x14ac:dyDescent="0.25">
      <c r="A53" s="112" t="s">
        <v>75</v>
      </c>
      <c r="B53" s="112" t="s">
        <v>76</v>
      </c>
      <c r="C53" s="116">
        <v>0</v>
      </c>
      <c r="D53" s="116">
        <v>0</v>
      </c>
      <c r="E53" s="116">
        <v>0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K53" s="116">
        <v>0</v>
      </c>
      <c r="L53" s="116">
        <v>0</v>
      </c>
      <c r="M53" s="116">
        <v>0</v>
      </c>
      <c r="N53" s="116">
        <v>0</v>
      </c>
      <c r="O53" s="116">
        <v>0</v>
      </c>
      <c r="P53" s="116">
        <v>0</v>
      </c>
      <c r="Q53" s="116">
        <v>0</v>
      </c>
      <c r="R53" s="116">
        <v>0</v>
      </c>
      <c r="S53" s="116">
        <v>0</v>
      </c>
      <c r="T53" s="116">
        <v>0</v>
      </c>
      <c r="U53" s="116">
        <v>0</v>
      </c>
      <c r="V53" s="116">
        <v>0</v>
      </c>
      <c r="W53" s="116">
        <v>0</v>
      </c>
      <c r="X53" s="116">
        <v>0</v>
      </c>
      <c r="Y53" s="116">
        <v>0</v>
      </c>
      <c r="Z53" s="116">
        <v>0</v>
      </c>
      <c r="AA53" s="116">
        <v>0</v>
      </c>
      <c r="AB53" s="116">
        <v>0</v>
      </c>
      <c r="AC53" s="116">
        <v>0</v>
      </c>
      <c r="AD53" s="116">
        <v>0</v>
      </c>
      <c r="AE53" s="116">
        <v>0</v>
      </c>
      <c r="AF53" s="116">
        <v>0</v>
      </c>
      <c r="AG53" s="116">
        <v>0</v>
      </c>
      <c r="AH53" s="116">
        <v>0</v>
      </c>
      <c r="AI53" s="116">
        <v>0</v>
      </c>
      <c r="AJ53" s="116">
        <v>0</v>
      </c>
      <c r="AK53" s="116">
        <v>0</v>
      </c>
      <c r="AL53" s="116">
        <v>0</v>
      </c>
      <c r="AM53" s="116">
        <v>0</v>
      </c>
      <c r="AN53" s="116">
        <v>0</v>
      </c>
      <c r="AO53" s="116">
        <v>0</v>
      </c>
      <c r="AP53" s="116">
        <v>0</v>
      </c>
      <c r="AQ53" s="116">
        <v>0</v>
      </c>
      <c r="AR53" s="116">
        <v>0</v>
      </c>
      <c r="AS53" s="116">
        <v>0</v>
      </c>
      <c r="AT53" s="116">
        <v>0</v>
      </c>
      <c r="AU53" s="116">
        <v>0</v>
      </c>
      <c r="AV53" s="116">
        <v>0</v>
      </c>
      <c r="AW53" s="116">
        <v>0</v>
      </c>
      <c r="AX53" s="116">
        <v>0</v>
      </c>
      <c r="AY53" s="116">
        <v>0</v>
      </c>
      <c r="AZ53" s="116">
        <v>0</v>
      </c>
      <c r="BA53" s="116">
        <v>0</v>
      </c>
      <c r="BB53" s="116">
        <v>0</v>
      </c>
      <c r="BC53" s="116">
        <v>0</v>
      </c>
      <c r="BD53" s="115">
        <v>0</v>
      </c>
      <c r="BF53" s="9">
        <f t="shared" si="0"/>
        <v>0</v>
      </c>
    </row>
    <row r="54" spans="1:58" x14ac:dyDescent="0.25">
      <c r="A54" s="112" t="s">
        <v>3047</v>
      </c>
      <c r="B54" s="112" t="s">
        <v>3046</v>
      </c>
      <c r="C54" s="116">
        <v>0</v>
      </c>
      <c r="D54" s="116">
        <v>0</v>
      </c>
      <c r="E54" s="116">
        <v>0</v>
      </c>
      <c r="F54" s="116">
        <v>0</v>
      </c>
      <c r="G54" s="116">
        <v>0</v>
      </c>
      <c r="H54" s="116">
        <v>0</v>
      </c>
      <c r="I54" s="116">
        <v>0</v>
      </c>
      <c r="J54" s="116">
        <v>0</v>
      </c>
      <c r="K54" s="116">
        <v>0</v>
      </c>
      <c r="L54" s="116">
        <v>0</v>
      </c>
      <c r="M54" s="116">
        <v>0</v>
      </c>
      <c r="N54" s="116">
        <v>0</v>
      </c>
      <c r="O54" s="116">
        <v>0</v>
      </c>
      <c r="P54" s="116">
        <v>0</v>
      </c>
      <c r="Q54" s="116">
        <v>0</v>
      </c>
      <c r="R54" s="116">
        <v>0</v>
      </c>
      <c r="S54" s="116">
        <v>0</v>
      </c>
      <c r="T54" s="116">
        <v>0</v>
      </c>
      <c r="U54" s="116">
        <v>0</v>
      </c>
      <c r="V54" s="116">
        <v>0</v>
      </c>
      <c r="W54" s="116">
        <v>0</v>
      </c>
      <c r="X54" s="116">
        <v>0</v>
      </c>
      <c r="Y54" s="116">
        <v>0</v>
      </c>
      <c r="Z54" s="116">
        <v>0</v>
      </c>
      <c r="AA54" s="116">
        <v>0</v>
      </c>
      <c r="AB54" s="116">
        <v>0</v>
      </c>
      <c r="AC54" s="116">
        <v>0</v>
      </c>
      <c r="AD54" s="116">
        <v>0</v>
      </c>
      <c r="AE54" s="116">
        <v>0</v>
      </c>
      <c r="AF54" s="116">
        <v>0</v>
      </c>
      <c r="AG54" s="116">
        <v>0</v>
      </c>
      <c r="AH54" s="116">
        <v>0</v>
      </c>
      <c r="AI54" s="116">
        <v>0</v>
      </c>
      <c r="AJ54" s="116">
        <v>0</v>
      </c>
      <c r="AK54" s="116">
        <v>0</v>
      </c>
      <c r="AL54" s="116">
        <v>0</v>
      </c>
      <c r="AM54" s="116">
        <v>0</v>
      </c>
      <c r="AN54" s="116">
        <v>0</v>
      </c>
      <c r="AO54" s="116">
        <v>0</v>
      </c>
      <c r="AP54" s="116">
        <v>0</v>
      </c>
      <c r="AQ54" s="116">
        <v>0</v>
      </c>
      <c r="AR54" s="116">
        <v>0</v>
      </c>
      <c r="AS54" s="116">
        <v>0</v>
      </c>
      <c r="AT54" s="116">
        <v>0</v>
      </c>
      <c r="AU54" s="116">
        <v>0</v>
      </c>
      <c r="AV54" s="116">
        <v>0</v>
      </c>
      <c r="AW54" s="116">
        <v>0</v>
      </c>
      <c r="AX54" s="116">
        <v>0</v>
      </c>
      <c r="AY54" s="116">
        <v>0</v>
      </c>
      <c r="AZ54" s="116">
        <v>0</v>
      </c>
      <c r="BA54" s="116">
        <v>0</v>
      </c>
      <c r="BB54" s="116">
        <v>0</v>
      </c>
      <c r="BC54" s="116">
        <v>0</v>
      </c>
      <c r="BD54" s="115">
        <v>0</v>
      </c>
      <c r="BF54" s="9">
        <f t="shared" si="0"/>
        <v>0</v>
      </c>
    </row>
    <row r="55" spans="1:58" x14ac:dyDescent="0.25">
      <c r="A55" s="112" t="s">
        <v>3045</v>
      </c>
      <c r="B55" s="112" t="s">
        <v>3044</v>
      </c>
      <c r="C55" s="116">
        <v>0</v>
      </c>
      <c r="D55" s="116">
        <v>0</v>
      </c>
      <c r="E55" s="116">
        <v>0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>
        <v>0</v>
      </c>
      <c r="L55" s="116">
        <v>0</v>
      </c>
      <c r="M55" s="116">
        <v>0</v>
      </c>
      <c r="N55" s="116">
        <v>0</v>
      </c>
      <c r="O55" s="116">
        <v>0</v>
      </c>
      <c r="P55" s="116">
        <v>0</v>
      </c>
      <c r="Q55" s="116">
        <v>0</v>
      </c>
      <c r="R55" s="116">
        <v>0</v>
      </c>
      <c r="S55" s="116">
        <v>0</v>
      </c>
      <c r="T55" s="116">
        <v>0</v>
      </c>
      <c r="U55" s="116">
        <v>0</v>
      </c>
      <c r="V55" s="116">
        <v>0</v>
      </c>
      <c r="W55" s="116">
        <v>0</v>
      </c>
      <c r="X55" s="116">
        <v>0</v>
      </c>
      <c r="Y55" s="116">
        <v>0</v>
      </c>
      <c r="Z55" s="116">
        <v>0</v>
      </c>
      <c r="AA55" s="116">
        <v>0</v>
      </c>
      <c r="AB55" s="116">
        <v>0</v>
      </c>
      <c r="AC55" s="116">
        <v>0</v>
      </c>
      <c r="AD55" s="116">
        <v>0</v>
      </c>
      <c r="AE55" s="116">
        <v>0</v>
      </c>
      <c r="AF55" s="116">
        <v>0</v>
      </c>
      <c r="AG55" s="116">
        <v>0</v>
      </c>
      <c r="AH55" s="116">
        <v>0</v>
      </c>
      <c r="AI55" s="116">
        <v>0</v>
      </c>
      <c r="AJ55" s="116">
        <v>0</v>
      </c>
      <c r="AK55" s="116">
        <v>0</v>
      </c>
      <c r="AL55" s="116">
        <v>0</v>
      </c>
      <c r="AM55" s="116">
        <v>0</v>
      </c>
      <c r="AN55" s="116">
        <v>0</v>
      </c>
      <c r="AO55" s="116">
        <v>0</v>
      </c>
      <c r="AP55" s="116">
        <v>0</v>
      </c>
      <c r="AQ55" s="116">
        <v>0</v>
      </c>
      <c r="AR55" s="116">
        <v>0</v>
      </c>
      <c r="AS55" s="116">
        <v>0</v>
      </c>
      <c r="AT55" s="116">
        <v>0</v>
      </c>
      <c r="AU55" s="116">
        <v>0</v>
      </c>
      <c r="AV55" s="116">
        <v>0</v>
      </c>
      <c r="AW55" s="116">
        <v>0</v>
      </c>
      <c r="AX55" s="116">
        <v>0</v>
      </c>
      <c r="AY55" s="116">
        <v>0</v>
      </c>
      <c r="AZ55" s="116">
        <v>0</v>
      </c>
      <c r="BA55" s="116">
        <v>0</v>
      </c>
      <c r="BB55" s="116">
        <v>0</v>
      </c>
      <c r="BC55" s="116">
        <v>0</v>
      </c>
      <c r="BD55" s="115">
        <v>0</v>
      </c>
      <c r="BF55" s="9">
        <f t="shared" si="0"/>
        <v>0</v>
      </c>
    </row>
    <row r="56" spans="1:58" x14ac:dyDescent="0.25">
      <c r="A56" s="112" t="s">
        <v>77</v>
      </c>
      <c r="B56" s="112" t="s">
        <v>78</v>
      </c>
      <c r="C56" s="116">
        <v>-1.3642420526593924E-12</v>
      </c>
      <c r="D56" s="116">
        <v>-1.3642420526593924E-12</v>
      </c>
      <c r="E56" s="116">
        <v>-1.3642420526593924E-12</v>
      </c>
      <c r="F56" s="116">
        <v>-1.3642420526593924E-12</v>
      </c>
      <c r="G56" s="116">
        <v>-1.3642420526593924E-12</v>
      </c>
      <c r="H56" s="116">
        <v>-1.3642420526593924E-12</v>
      </c>
      <c r="I56" s="116">
        <v>-1.3642420526593924E-12</v>
      </c>
      <c r="J56" s="116">
        <v>-1.3642420526593924E-12</v>
      </c>
      <c r="K56" s="116">
        <v>-1.3642420526593924E-12</v>
      </c>
      <c r="L56" s="116">
        <v>-1.3642420526593924E-12</v>
      </c>
      <c r="M56" s="116">
        <v>-1.3642420526593924E-12</v>
      </c>
      <c r="N56" s="116">
        <v>-1.3642420526593924E-12</v>
      </c>
      <c r="O56" s="116">
        <v>-1.3642420526593924E-12</v>
      </c>
      <c r="P56" s="116">
        <v>-1.3642420526593924E-12</v>
      </c>
      <c r="Q56" s="116">
        <v>-1.3642420526593924E-12</v>
      </c>
      <c r="R56" s="116">
        <v>-1.3642420526593924E-12</v>
      </c>
      <c r="S56" s="116">
        <v>-1.3642420526593924E-12</v>
      </c>
      <c r="T56" s="116">
        <v>-1.3642420526593924E-12</v>
      </c>
      <c r="U56" s="116">
        <v>-1.3642420526593924E-12</v>
      </c>
      <c r="V56" s="116">
        <v>-1.3642420526593924E-12</v>
      </c>
      <c r="W56" s="116">
        <v>-1.3642420526593924E-12</v>
      </c>
      <c r="X56" s="116">
        <v>-1.3642420526593924E-12</v>
      </c>
      <c r="Y56" s="116">
        <v>-1.3642420526593924E-12</v>
      </c>
      <c r="Z56" s="116">
        <v>-1.3642420526593924E-12</v>
      </c>
      <c r="AA56" s="116">
        <v>-1.3642420526593924E-12</v>
      </c>
      <c r="AB56" s="116">
        <v>-1.3642420526593924E-12</v>
      </c>
      <c r="AC56" s="116">
        <v>-1.3642420526593924E-12</v>
      </c>
      <c r="AD56" s="116">
        <v>-1.3642420526593924E-12</v>
      </c>
      <c r="AE56" s="116">
        <v>-1.3642420526593924E-12</v>
      </c>
      <c r="AF56" s="116">
        <v>-1.3642420526593924E-12</v>
      </c>
      <c r="AG56" s="116">
        <v>-1.3642420526593924E-12</v>
      </c>
      <c r="AH56" s="116">
        <v>-1.3642420526593924E-12</v>
      </c>
      <c r="AI56" s="116">
        <v>-1.3642420526593924E-12</v>
      </c>
      <c r="AJ56" s="116">
        <v>-1.3642420526593924E-12</v>
      </c>
      <c r="AK56" s="116">
        <v>-1.3642420526593924E-12</v>
      </c>
      <c r="AL56" s="116">
        <v>-1.3642420526593924E-12</v>
      </c>
      <c r="AM56" s="116">
        <v>-1.3642420526593924E-12</v>
      </c>
      <c r="AN56" s="116">
        <v>-1.3642420526593924E-12</v>
      </c>
      <c r="AO56" s="116">
        <v>-1.3642420526593924E-12</v>
      </c>
      <c r="AP56" s="116">
        <v>-1.3642420526593924E-12</v>
      </c>
      <c r="AQ56" s="116">
        <v>-1.3642420526593924E-12</v>
      </c>
      <c r="AR56" s="116">
        <v>-1.3642420526593924E-12</v>
      </c>
      <c r="AS56" s="116">
        <v>-1.3642420526593924E-12</v>
      </c>
      <c r="AT56" s="116">
        <v>-1.3642420526593924E-12</v>
      </c>
      <c r="AU56" s="116">
        <v>-1.3642420526593924E-12</v>
      </c>
      <c r="AV56" s="116">
        <v>-1.3642420526593924E-12</v>
      </c>
      <c r="AW56" s="116">
        <v>-1.3642420526593924E-12</v>
      </c>
      <c r="AX56" s="116">
        <v>-1.3642420526593924E-12</v>
      </c>
      <c r="AY56" s="116">
        <v>-1.3642420526593924E-12</v>
      </c>
      <c r="AZ56" s="116">
        <v>-1.3642420526593924E-12</v>
      </c>
      <c r="BA56" s="116">
        <v>-1.3642420526593924E-12</v>
      </c>
      <c r="BB56" s="116">
        <v>-1.3642420526593924E-12</v>
      </c>
      <c r="BC56" s="116">
        <v>-1.3642420526593924E-12</v>
      </c>
      <c r="BD56" s="115">
        <v>-1.3642420526593924E-12</v>
      </c>
      <c r="BF56" s="9">
        <f t="shared" si="0"/>
        <v>-1.3642420526593924E-12</v>
      </c>
    </row>
    <row r="57" spans="1:58" x14ac:dyDescent="0.25">
      <c r="A57" s="112" t="s">
        <v>79</v>
      </c>
      <c r="B57" s="112" t="s">
        <v>80</v>
      </c>
      <c r="C57" s="116">
        <v>-7.2759576141834259E-12</v>
      </c>
      <c r="D57" s="116">
        <v>-7.2759576141834259E-12</v>
      </c>
      <c r="E57" s="116">
        <v>-7.2759576141834259E-12</v>
      </c>
      <c r="F57" s="116">
        <v>-7.2759576141834259E-12</v>
      </c>
      <c r="G57" s="116">
        <v>-7.2759576141834259E-12</v>
      </c>
      <c r="H57" s="116">
        <v>-7.2759576141834259E-12</v>
      </c>
      <c r="I57" s="116">
        <v>-7.2759576141834259E-12</v>
      </c>
      <c r="J57" s="116">
        <v>-7.2759576141834259E-12</v>
      </c>
      <c r="K57" s="116">
        <v>-7.2759576141834259E-12</v>
      </c>
      <c r="L57" s="116">
        <v>-7.2759576141834259E-12</v>
      </c>
      <c r="M57" s="116">
        <v>-7.2759576141834259E-12</v>
      </c>
      <c r="N57" s="116">
        <v>-7.2759576141834259E-12</v>
      </c>
      <c r="O57" s="116">
        <v>-7.2759576141834259E-12</v>
      </c>
      <c r="P57" s="116">
        <v>-7.2759576141834259E-12</v>
      </c>
      <c r="Q57" s="116">
        <v>-7.2759576141834259E-12</v>
      </c>
      <c r="R57" s="116">
        <v>-7.2759576141834259E-12</v>
      </c>
      <c r="S57" s="116">
        <v>-7.2759576141834259E-12</v>
      </c>
      <c r="T57" s="116">
        <v>-7.2759576141834259E-12</v>
      </c>
      <c r="U57" s="116">
        <v>-7.2759576141834259E-12</v>
      </c>
      <c r="V57" s="116">
        <v>-7.2759576141834259E-12</v>
      </c>
      <c r="W57" s="116">
        <v>-7.2759576141834259E-12</v>
      </c>
      <c r="X57" s="116">
        <v>-7.2759576141834259E-12</v>
      </c>
      <c r="Y57" s="116">
        <v>-7.2759576141834259E-12</v>
      </c>
      <c r="Z57" s="116">
        <v>-7.2759576141834259E-12</v>
      </c>
      <c r="AA57" s="116">
        <v>-7.2759576141834259E-12</v>
      </c>
      <c r="AB57" s="116">
        <v>-7.2759576141834259E-12</v>
      </c>
      <c r="AC57" s="116">
        <v>-7.2759576141834259E-12</v>
      </c>
      <c r="AD57" s="116">
        <v>-7.2759576141834259E-12</v>
      </c>
      <c r="AE57" s="116">
        <v>-7.2759576141834259E-12</v>
      </c>
      <c r="AF57" s="116">
        <v>-7.2759576141834259E-12</v>
      </c>
      <c r="AG57" s="116">
        <v>-7.2759576141834259E-12</v>
      </c>
      <c r="AH57" s="116">
        <v>-7.2759576141834259E-12</v>
      </c>
      <c r="AI57" s="116">
        <v>-7.2759576141834259E-12</v>
      </c>
      <c r="AJ57" s="116">
        <v>-7.2759576141834259E-12</v>
      </c>
      <c r="AK57" s="116">
        <v>-7.2759576141834259E-12</v>
      </c>
      <c r="AL57" s="116">
        <v>-7.2759576141834259E-12</v>
      </c>
      <c r="AM57" s="116">
        <v>-7.2759576141834259E-12</v>
      </c>
      <c r="AN57" s="116">
        <v>-7.2759576141834259E-12</v>
      </c>
      <c r="AO57" s="116">
        <v>-7.2759576141834259E-12</v>
      </c>
      <c r="AP57" s="116">
        <v>-7.2759576141834259E-12</v>
      </c>
      <c r="AQ57" s="116">
        <v>-7.2759576141834259E-12</v>
      </c>
      <c r="AR57" s="116">
        <v>-7.2759576141834259E-12</v>
      </c>
      <c r="AS57" s="116">
        <v>-7.2759576141834259E-12</v>
      </c>
      <c r="AT57" s="116">
        <v>-7.2759576141834259E-12</v>
      </c>
      <c r="AU57" s="116">
        <v>-7.2759576141834259E-12</v>
      </c>
      <c r="AV57" s="116">
        <v>-7.2759576141834259E-12</v>
      </c>
      <c r="AW57" s="116">
        <v>-7.2759576141834259E-12</v>
      </c>
      <c r="AX57" s="116">
        <v>-7.2759576141834259E-12</v>
      </c>
      <c r="AY57" s="116">
        <v>-7.2759576141834259E-12</v>
      </c>
      <c r="AZ57" s="116">
        <v>-7.2759576141834259E-12</v>
      </c>
      <c r="BA57" s="116">
        <v>-7.2759576141834259E-12</v>
      </c>
      <c r="BB57" s="116">
        <v>-7.2759576141834259E-12</v>
      </c>
      <c r="BC57" s="116">
        <v>-7.2759576141834259E-12</v>
      </c>
      <c r="BD57" s="115">
        <v>-7.2759576141834259E-12</v>
      </c>
      <c r="BF57" s="9">
        <f t="shared" si="0"/>
        <v>-7.2759576141834259E-12</v>
      </c>
    </row>
    <row r="58" spans="1:58" x14ac:dyDescent="0.25">
      <c r="A58" s="112" t="s">
        <v>3043</v>
      </c>
      <c r="B58" s="112" t="s">
        <v>3042</v>
      </c>
      <c r="C58" s="116">
        <v>0</v>
      </c>
      <c r="D58" s="116">
        <v>0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16">
        <v>0</v>
      </c>
      <c r="N58" s="116">
        <v>0</v>
      </c>
      <c r="O58" s="116">
        <v>0</v>
      </c>
      <c r="P58" s="116">
        <v>0</v>
      </c>
      <c r="Q58" s="116">
        <v>0</v>
      </c>
      <c r="R58" s="116">
        <v>0</v>
      </c>
      <c r="S58" s="116">
        <v>0</v>
      </c>
      <c r="T58" s="116">
        <v>0</v>
      </c>
      <c r="U58" s="116">
        <v>0</v>
      </c>
      <c r="V58" s="116">
        <v>0</v>
      </c>
      <c r="W58" s="116">
        <v>0</v>
      </c>
      <c r="X58" s="116">
        <v>0</v>
      </c>
      <c r="Y58" s="116">
        <v>0</v>
      </c>
      <c r="Z58" s="116">
        <v>0</v>
      </c>
      <c r="AA58" s="116">
        <v>0</v>
      </c>
      <c r="AB58" s="116">
        <v>0</v>
      </c>
      <c r="AC58" s="116">
        <v>0</v>
      </c>
      <c r="AD58" s="116">
        <v>0</v>
      </c>
      <c r="AE58" s="116">
        <v>0</v>
      </c>
      <c r="AF58" s="116">
        <v>0</v>
      </c>
      <c r="AG58" s="116">
        <v>0</v>
      </c>
      <c r="AH58" s="116">
        <v>0</v>
      </c>
      <c r="AI58" s="116">
        <v>0</v>
      </c>
      <c r="AJ58" s="116">
        <v>0</v>
      </c>
      <c r="AK58" s="116">
        <v>0</v>
      </c>
      <c r="AL58" s="116">
        <v>0</v>
      </c>
      <c r="AM58" s="116">
        <v>0</v>
      </c>
      <c r="AN58" s="116">
        <v>0</v>
      </c>
      <c r="AO58" s="116">
        <v>0</v>
      </c>
      <c r="AP58" s="116">
        <v>0</v>
      </c>
      <c r="AQ58" s="116">
        <v>0</v>
      </c>
      <c r="AR58" s="116">
        <v>0</v>
      </c>
      <c r="AS58" s="116">
        <v>0</v>
      </c>
      <c r="AT58" s="116">
        <v>0</v>
      </c>
      <c r="AU58" s="116">
        <v>0</v>
      </c>
      <c r="AV58" s="116">
        <v>0</v>
      </c>
      <c r="AW58" s="116">
        <v>0</v>
      </c>
      <c r="AX58" s="116">
        <v>0</v>
      </c>
      <c r="AY58" s="116">
        <v>0</v>
      </c>
      <c r="AZ58" s="116">
        <v>0</v>
      </c>
      <c r="BA58" s="116">
        <v>0</v>
      </c>
      <c r="BB58" s="116">
        <v>0</v>
      </c>
      <c r="BC58" s="116">
        <v>0</v>
      </c>
      <c r="BD58" s="115">
        <v>0</v>
      </c>
      <c r="BF58" s="9">
        <f t="shared" si="0"/>
        <v>0</v>
      </c>
    </row>
    <row r="59" spans="1:58" x14ac:dyDescent="0.25">
      <c r="A59" s="112" t="s">
        <v>81</v>
      </c>
      <c r="B59" s="112" t="s">
        <v>82</v>
      </c>
      <c r="C59" s="116">
        <v>254.29</v>
      </c>
      <c r="D59" s="116">
        <v>5424.86</v>
      </c>
      <c r="E59" s="116">
        <v>5424.86</v>
      </c>
      <c r="F59" s="116">
        <v>12093.349999999999</v>
      </c>
      <c r="G59" s="116">
        <v>12093.349999999999</v>
      </c>
      <c r="H59" s="116">
        <v>0</v>
      </c>
      <c r="I59" s="116">
        <v>0</v>
      </c>
      <c r="J59" s="116">
        <v>0</v>
      </c>
      <c r="K59" s="116">
        <v>0</v>
      </c>
      <c r="L59" s="116">
        <v>0</v>
      </c>
      <c r="M59" s="116">
        <v>0</v>
      </c>
      <c r="N59" s="116">
        <v>0</v>
      </c>
      <c r="O59" s="116">
        <v>0</v>
      </c>
      <c r="P59" s="116">
        <v>0</v>
      </c>
      <c r="Q59" s="116">
        <v>0</v>
      </c>
      <c r="R59" s="116">
        <v>0</v>
      </c>
      <c r="S59" s="116">
        <v>0</v>
      </c>
      <c r="T59" s="116">
        <v>0</v>
      </c>
      <c r="U59" s="116">
        <v>0</v>
      </c>
      <c r="V59" s="116">
        <v>0</v>
      </c>
      <c r="W59" s="116">
        <v>0</v>
      </c>
      <c r="X59" s="116">
        <v>0</v>
      </c>
      <c r="Y59" s="116">
        <v>0</v>
      </c>
      <c r="Z59" s="116">
        <v>0</v>
      </c>
      <c r="AA59" s="116">
        <v>0</v>
      </c>
      <c r="AB59" s="116">
        <v>0</v>
      </c>
      <c r="AC59" s="116">
        <v>0</v>
      </c>
      <c r="AD59" s="116">
        <v>0</v>
      </c>
      <c r="AE59" s="116">
        <v>0</v>
      </c>
      <c r="AF59" s="116">
        <v>0</v>
      </c>
      <c r="AG59" s="116">
        <v>0</v>
      </c>
      <c r="AH59" s="116">
        <v>0</v>
      </c>
      <c r="AI59" s="116">
        <v>0</v>
      </c>
      <c r="AJ59" s="116">
        <v>0</v>
      </c>
      <c r="AK59" s="116">
        <v>0</v>
      </c>
      <c r="AL59" s="116">
        <v>0</v>
      </c>
      <c r="AM59" s="116">
        <v>0</v>
      </c>
      <c r="AN59" s="116">
        <v>0</v>
      </c>
      <c r="AO59" s="116">
        <v>0</v>
      </c>
      <c r="AP59" s="116">
        <v>0</v>
      </c>
      <c r="AQ59" s="116">
        <v>0</v>
      </c>
      <c r="AR59" s="116">
        <v>0</v>
      </c>
      <c r="AS59" s="116">
        <v>0</v>
      </c>
      <c r="AT59" s="116">
        <v>0</v>
      </c>
      <c r="AU59" s="116">
        <v>0</v>
      </c>
      <c r="AV59" s="116">
        <v>0</v>
      </c>
      <c r="AW59" s="116">
        <v>0</v>
      </c>
      <c r="AX59" s="116">
        <v>0</v>
      </c>
      <c r="AY59" s="116">
        <v>0</v>
      </c>
      <c r="AZ59" s="116">
        <v>0</v>
      </c>
      <c r="BA59" s="116">
        <v>0</v>
      </c>
      <c r="BB59" s="116">
        <v>0</v>
      </c>
      <c r="BC59" s="116">
        <v>0</v>
      </c>
      <c r="BD59" s="115">
        <v>0</v>
      </c>
      <c r="BF59" s="9">
        <f t="shared" si="0"/>
        <v>12093.349999999999</v>
      </c>
    </row>
    <row r="60" spans="1:58" x14ac:dyDescent="0.25">
      <c r="A60" s="112" t="s">
        <v>83</v>
      </c>
      <c r="B60" s="112" t="s">
        <v>84</v>
      </c>
      <c r="C60" s="116">
        <v>0</v>
      </c>
      <c r="D60" s="116">
        <v>0</v>
      </c>
      <c r="E60" s="116">
        <v>0</v>
      </c>
      <c r="F60" s="116">
        <v>0</v>
      </c>
      <c r="G60" s="116">
        <v>0</v>
      </c>
      <c r="H60" s="116">
        <v>0</v>
      </c>
      <c r="I60" s="116">
        <v>0</v>
      </c>
      <c r="J60" s="116">
        <v>0</v>
      </c>
      <c r="K60" s="116">
        <v>0</v>
      </c>
      <c r="L60" s="116">
        <v>0</v>
      </c>
      <c r="M60" s="116">
        <v>0</v>
      </c>
      <c r="N60" s="116">
        <v>0</v>
      </c>
      <c r="O60" s="116">
        <v>0</v>
      </c>
      <c r="P60" s="116">
        <v>0</v>
      </c>
      <c r="Q60" s="116">
        <v>0</v>
      </c>
      <c r="R60" s="116">
        <v>0</v>
      </c>
      <c r="S60" s="116">
        <v>0</v>
      </c>
      <c r="T60" s="116">
        <v>0</v>
      </c>
      <c r="U60" s="116">
        <v>0</v>
      </c>
      <c r="V60" s="116">
        <v>0</v>
      </c>
      <c r="W60" s="116">
        <v>0</v>
      </c>
      <c r="X60" s="116">
        <v>0</v>
      </c>
      <c r="Y60" s="116">
        <v>0</v>
      </c>
      <c r="Z60" s="116">
        <v>0</v>
      </c>
      <c r="AA60" s="116">
        <v>0</v>
      </c>
      <c r="AB60" s="116">
        <v>0</v>
      </c>
      <c r="AC60" s="116">
        <v>0</v>
      </c>
      <c r="AD60" s="116">
        <v>0</v>
      </c>
      <c r="AE60" s="116">
        <v>0</v>
      </c>
      <c r="AF60" s="116">
        <v>0</v>
      </c>
      <c r="AG60" s="116">
        <v>0</v>
      </c>
      <c r="AH60" s="116">
        <v>0</v>
      </c>
      <c r="AI60" s="116">
        <v>0</v>
      </c>
      <c r="AJ60" s="116">
        <v>0</v>
      </c>
      <c r="AK60" s="116">
        <v>0</v>
      </c>
      <c r="AL60" s="116">
        <v>0</v>
      </c>
      <c r="AM60" s="116">
        <v>0</v>
      </c>
      <c r="AN60" s="116">
        <v>0</v>
      </c>
      <c r="AO60" s="116">
        <v>0</v>
      </c>
      <c r="AP60" s="116">
        <v>0</v>
      </c>
      <c r="AQ60" s="116">
        <v>0</v>
      </c>
      <c r="AR60" s="116">
        <v>0</v>
      </c>
      <c r="AS60" s="116">
        <v>0</v>
      </c>
      <c r="AT60" s="116">
        <v>0</v>
      </c>
      <c r="AU60" s="116">
        <v>0</v>
      </c>
      <c r="AV60" s="116">
        <v>0</v>
      </c>
      <c r="AW60" s="116">
        <v>0</v>
      </c>
      <c r="AX60" s="116">
        <v>0</v>
      </c>
      <c r="AY60" s="116">
        <v>0</v>
      </c>
      <c r="AZ60" s="116">
        <v>0</v>
      </c>
      <c r="BA60" s="116">
        <v>0</v>
      </c>
      <c r="BB60" s="116">
        <v>0</v>
      </c>
      <c r="BC60" s="116">
        <v>0</v>
      </c>
      <c r="BD60" s="115">
        <v>0</v>
      </c>
      <c r="BF60" s="9">
        <f t="shared" si="0"/>
        <v>0</v>
      </c>
    </row>
    <row r="61" spans="1:58" x14ac:dyDescent="0.25">
      <c r="A61" s="112" t="s">
        <v>85</v>
      </c>
      <c r="B61" s="112" t="s">
        <v>86</v>
      </c>
      <c r="C61" s="116">
        <v>9.0949470177292824E-13</v>
      </c>
      <c r="D61" s="116">
        <v>9.0949470177292824E-13</v>
      </c>
      <c r="E61" s="116">
        <v>9.0949470177292824E-13</v>
      </c>
      <c r="F61" s="116">
        <v>9.0949470177292824E-13</v>
      </c>
      <c r="G61" s="116">
        <v>9.0949470177292824E-13</v>
      </c>
      <c r="H61" s="116">
        <v>9.0949470177292824E-13</v>
      </c>
      <c r="I61" s="116">
        <v>9.0949470177292824E-13</v>
      </c>
      <c r="J61" s="116">
        <v>9.0949470177292824E-13</v>
      </c>
      <c r="K61" s="116">
        <v>9.0949470177292824E-13</v>
      </c>
      <c r="L61" s="116">
        <v>9.0949470177292824E-13</v>
      </c>
      <c r="M61" s="116">
        <v>9.0949470177292824E-13</v>
      </c>
      <c r="N61" s="116">
        <v>9.0949470177292824E-13</v>
      </c>
      <c r="O61" s="116">
        <v>9.0949470177292824E-13</v>
      </c>
      <c r="P61" s="116">
        <v>9.0949470177292824E-13</v>
      </c>
      <c r="Q61" s="116">
        <v>9.0949470177292824E-13</v>
      </c>
      <c r="R61" s="116">
        <v>9.0949470177292824E-13</v>
      </c>
      <c r="S61" s="116">
        <v>9.0949470177292824E-13</v>
      </c>
      <c r="T61" s="116">
        <v>9.0949470177292824E-13</v>
      </c>
      <c r="U61" s="116">
        <v>9.0949470177292824E-13</v>
      </c>
      <c r="V61" s="116">
        <v>9.0949470177292824E-13</v>
      </c>
      <c r="W61" s="116">
        <v>9.0949470177292824E-13</v>
      </c>
      <c r="X61" s="116">
        <v>9.0949470177292824E-13</v>
      </c>
      <c r="Y61" s="116">
        <v>9.0949470177292824E-13</v>
      </c>
      <c r="Z61" s="116">
        <v>9.0949470177292824E-13</v>
      </c>
      <c r="AA61" s="116">
        <v>9.0949470177292824E-13</v>
      </c>
      <c r="AB61" s="116">
        <v>9.0949470177292824E-13</v>
      </c>
      <c r="AC61" s="116">
        <v>9.0949470177292824E-13</v>
      </c>
      <c r="AD61" s="116">
        <v>9.0949470177292824E-13</v>
      </c>
      <c r="AE61" s="116">
        <v>9.0949470177292824E-13</v>
      </c>
      <c r="AF61" s="116">
        <v>9.0949470177292824E-13</v>
      </c>
      <c r="AG61" s="116">
        <v>9.0949470177292824E-13</v>
      </c>
      <c r="AH61" s="116">
        <v>9.0949470177292824E-13</v>
      </c>
      <c r="AI61" s="116">
        <v>9.0949470177292824E-13</v>
      </c>
      <c r="AJ61" s="116">
        <v>9.0949470177292824E-13</v>
      </c>
      <c r="AK61" s="116">
        <v>9.0949470177292824E-13</v>
      </c>
      <c r="AL61" s="116">
        <v>9.0949470177292824E-13</v>
      </c>
      <c r="AM61" s="116">
        <v>9.0949470177292824E-13</v>
      </c>
      <c r="AN61" s="116">
        <v>9.0949470177292824E-13</v>
      </c>
      <c r="AO61" s="116">
        <v>9.0949470177292824E-13</v>
      </c>
      <c r="AP61" s="116">
        <v>9.0949470177292824E-13</v>
      </c>
      <c r="AQ61" s="116">
        <v>9.0949470177292824E-13</v>
      </c>
      <c r="AR61" s="116">
        <v>9.0949470177292824E-13</v>
      </c>
      <c r="AS61" s="116">
        <v>9.0949470177292824E-13</v>
      </c>
      <c r="AT61" s="116">
        <v>9.0949470177292824E-13</v>
      </c>
      <c r="AU61" s="116">
        <v>9.0949470177292824E-13</v>
      </c>
      <c r="AV61" s="116">
        <v>9.0949470177292824E-13</v>
      </c>
      <c r="AW61" s="116">
        <v>9.0949470177292824E-13</v>
      </c>
      <c r="AX61" s="116">
        <v>9.0949470177292824E-13</v>
      </c>
      <c r="AY61" s="116">
        <v>9.0949470177292824E-13</v>
      </c>
      <c r="AZ61" s="116">
        <v>9.0949470177292824E-13</v>
      </c>
      <c r="BA61" s="116">
        <v>9.0949470177292824E-13</v>
      </c>
      <c r="BB61" s="116">
        <v>9.0949470177292824E-13</v>
      </c>
      <c r="BC61" s="116">
        <v>9.0949470177292824E-13</v>
      </c>
      <c r="BD61" s="115">
        <v>9.0949470177292824E-13</v>
      </c>
      <c r="BF61" s="9">
        <f t="shared" si="0"/>
        <v>9.0949470177292824E-13</v>
      </c>
    </row>
    <row r="62" spans="1:58" x14ac:dyDescent="0.25">
      <c r="A62" s="112" t="s">
        <v>87</v>
      </c>
      <c r="B62" s="112" t="s">
        <v>88</v>
      </c>
      <c r="C62" s="116">
        <v>0</v>
      </c>
      <c r="D62" s="116">
        <v>0</v>
      </c>
      <c r="E62" s="116">
        <v>0</v>
      </c>
      <c r="F62" s="116">
        <v>0</v>
      </c>
      <c r="G62" s="116">
        <v>0</v>
      </c>
      <c r="H62" s="116">
        <v>0</v>
      </c>
      <c r="I62" s="116">
        <v>0</v>
      </c>
      <c r="J62" s="116">
        <v>0</v>
      </c>
      <c r="K62" s="116">
        <v>0</v>
      </c>
      <c r="L62" s="116">
        <v>0</v>
      </c>
      <c r="M62" s="116">
        <v>0</v>
      </c>
      <c r="N62" s="116">
        <v>0</v>
      </c>
      <c r="O62" s="116">
        <v>0</v>
      </c>
      <c r="P62" s="116">
        <v>0</v>
      </c>
      <c r="Q62" s="116">
        <v>0</v>
      </c>
      <c r="R62" s="116">
        <v>0</v>
      </c>
      <c r="S62" s="116">
        <v>0</v>
      </c>
      <c r="T62" s="116">
        <v>0</v>
      </c>
      <c r="U62" s="116">
        <v>0</v>
      </c>
      <c r="V62" s="116">
        <v>0</v>
      </c>
      <c r="W62" s="116">
        <v>0</v>
      </c>
      <c r="X62" s="116">
        <v>0</v>
      </c>
      <c r="Y62" s="116">
        <v>0</v>
      </c>
      <c r="Z62" s="116">
        <v>0</v>
      </c>
      <c r="AA62" s="116">
        <v>0</v>
      </c>
      <c r="AB62" s="116">
        <v>0</v>
      </c>
      <c r="AC62" s="116">
        <v>0</v>
      </c>
      <c r="AD62" s="116">
        <v>0</v>
      </c>
      <c r="AE62" s="116">
        <v>0</v>
      </c>
      <c r="AF62" s="116">
        <v>0</v>
      </c>
      <c r="AG62" s="116">
        <v>0</v>
      </c>
      <c r="AH62" s="116">
        <v>0</v>
      </c>
      <c r="AI62" s="116">
        <v>0</v>
      </c>
      <c r="AJ62" s="116">
        <v>0</v>
      </c>
      <c r="AK62" s="116">
        <v>0</v>
      </c>
      <c r="AL62" s="116">
        <v>0</v>
      </c>
      <c r="AM62" s="116">
        <v>0</v>
      </c>
      <c r="AN62" s="116">
        <v>0</v>
      </c>
      <c r="AO62" s="116">
        <v>0</v>
      </c>
      <c r="AP62" s="116">
        <v>0</v>
      </c>
      <c r="AQ62" s="116">
        <v>0</v>
      </c>
      <c r="AR62" s="116">
        <v>0</v>
      </c>
      <c r="AS62" s="116">
        <v>0</v>
      </c>
      <c r="AT62" s="116">
        <v>0</v>
      </c>
      <c r="AU62" s="116">
        <v>0</v>
      </c>
      <c r="AV62" s="116">
        <v>0</v>
      </c>
      <c r="AW62" s="116">
        <v>0</v>
      </c>
      <c r="AX62" s="116">
        <v>0</v>
      </c>
      <c r="AY62" s="116">
        <v>0</v>
      </c>
      <c r="AZ62" s="116">
        <v>0</v>
      </c>
      <c r="BA62" s="116">
        <v>0</v>
      </c>
      <c r="BB62" s="116">
        <v>0</v>
      </c>
      <c r="BC62" s="116">
        <v>0</v>
      </c>
      <c r="BD62" s="115">
        <v>0</v>
      </c>
      <c r="BF62" s="9">
        <f t="shared" si="0"/>
        <v>0</v>
      </c>
    </row>
    <row r="63" spans="1:58" x14ac:dyDescent="0.25">
      <c r="A63" s="112" t="s">
        <v>89</v>
      </c>
      <c r="B63" s="112" t="s">
        <v>90</v>
      </c>
      <c r="C63" s="116">
        <v>0</v>
      </c>
      <c r="D63" s="116">
        <v>0</v>
      </c>
      <c r="E63" s="116">
        <v>0</v>
      </c>
      <c r="F63" s="116">
        <v>0</v>
      </c>
      <c r="G63" s="116">
        <v>0</v>
      </c>
      <c r="H63" s="116">
        <v>0</v>
      </c>
      <c r="I63" s="116">
        <v>0</v>
      </c>
      <c r="J63" s="116">
        <v>0</v>
      </c>
      <c r="K63" s="116">
        <v>0</v>
      </c>
      <c r="L63" s="116">
        <v>0</v>
      </c>
      <c r="M63" s="116">
        <v>0</v>
      </c>
      <c r="N63" s="116">
        <v>0</v>
      </c>
      <c r="O63" s="116">
        <v>0</v>
      </c>
      <c r="P63" s="116">
        <v>0</v>
      </c>
      <c r="Q63" s="116">
        <v>0</v>
      </c>
      <c r="R63" s="116">
        <v>0</v>
      </c>
      <c r="S63" s="116">
        <v>0</v>
      </c>
      <c r="T63" s="116">
        <v>0</v>
      </c>
      <c r="U63" s="116">
        <v>0</v>
      </c>
      <c r="V63" s="116">
        <v>0</v>
      </c>
      <c r="W63" s="116">
        <v>0</v>
      </c>
      <c r="X63" s="116">
        <v>0</v>
      </c>
      <c r="Y63" s="116">
        <v>0</v>
      </c>
      <c r="Z63" s="116">
        <v>0</v>
      </c>
      <c r="AA63" s="116">
        <v>0</v>
      </c>
      <c r="AB63" s="116">
        <v>0</v>
      </c>
      <c r="AC63" s="116">
        <v>0</v>
      </c>
      <c r="AD63" s="116">
        <v>0</v>
      </c>
      <c r="AE63" s="116">
        <v>0</v>
      </c>
      <c r="AF63" s="116">
        <v>0</v>
      </c>
      <c r="AG63" s="116">
        <v>0</v>
      </c>
      <c r="AH63" s="116">
        <v>0</v>
      </c>
      <c r="AI63" s="116">
        <v>0</v>
      </c>
      <c r="AJ63" s="116">
        <v>0</v>
      </c>
      <c r="AK63" s="116">
        <v>0</v>
      </c>
      <c r="AL63" s="116">
        <v>0</v>
      </c>
      <c r="AM63" s="116">
        <v>0</v>
      </c>
      <c r="AN63" s="116">
        <v>0</v>
      </c>
      <c r="AO63" s="116">
        <v>0</v>
      </c>
      <c r="AP63" s="116">
        <v>0</v>
      </c>
      <c r="AQ63" s="116">
        <v>0</v>
      </c>
      <c r="AR63" s="116">
        <v>0</v>
      </c>
      <c r="AS63" s="116">
        <v>0</v>
      </c>
      <c r="AT63" s="116">
        <v>0</v>
      </c>
      <c r="AU63" s="116">
        <v>0</v>
      </c>
      <c r="AV63" s="116">
        <v>0</v>
      </c>
      <c r="AW63" s="116">
        <v>0</v>
      </c>
      <c r="AX63" s="116">
        <v>0</v>
      </c>
      <c r="AY63" s="116">
        <v>0</v>
      </c>
      <c r="AZ63" s="116">
        <v>0</v>
      </c>
      <c r="BA63" s="116">
        <v>0</v>
      </c>
      <c r="BB63" s="116">
        <v>0</v>
      </c>
      <c r="BC63" s="116">
        <v>0</v>
      </c>
      <c r="BD63" s="115">
        <v>0</v>
      </c>
      <c r="BF63" s="9">
        <f t="shared" si="0"/>
        <v>0</v>
      </c>
    </row>
    <row r="64" spans="1:58" x14ac:dyDescent="0.25">
      <c r="A64" s="112" t="s">
        <v>91</v>
      </c>
      <c r="B64" s="112" t="s">
        <v>92</v>
      </c>
      <c r="C64" s="116">
        <v>0</v>
      </c>
      <c r="D64" s="116">
        <v>0</v>
      </c>
      <c r="E64" s="116">
        <v>0</v>
      </c>
      <c r="F64" s="116">
        <v>0</v>
      </c>
      <c r="G64" s="116">
        <v>0</v>
      </c>
      <c r="H64" s="116">
        <v>0</v>
      </c>
      <c r="I64" s="116">
        <v>0</v>
      </c>
      <c r="J64" s="116">
        <v>0</v>
      </c>
      <c r="K64" s="116">
        <v>0</v>
      </c>
      <c r="L64" s="116">
        <v>0</v>
      </c>
      <c r="M64" s="116">
        <v>0</v>
      </c>
      <c r="N64" s="116">
        <v>0</v>
      </c>
      <c r="O64" s="116">
        <v>0</v>
      </c>
      <c r="P64" s="116">
        <v>0</v>
      </c>
      <c r="Q64" s="116">
        <v>0</v>
      </c>
      <c r="R64" s="116">
        <v>0</v>
      </c>
      <c r="S64" s="116">
        <v>0</v>
      </c>
      <c r="T64" s="116">
        <v>0</v>
      </c>
      <c r="U64" s="116">
        <v>0</v>
      </c>
      <c r="V64" s="116">
        <v>0</v>
      </c>
      <c r="W64" s="116">
        <v>0</v>
      </c>
      <c r="X64" s="116">
        <v>0</v>
      </c>
      <c r="Y64" s="116">
        <v>0</v>
      </c>
      <c r="Z64" s="116">
        <v>0</v>
      </c>
      <c r="AA64" s="116">
        <v>0</v>
      </c>
      <c r="AB64" s="116">
        <v>0</v>
      </c>
      <c r="AC64" s="116">
        <v>0</v>
      </c>
      <c r="AD64" s="116">
        <v>0</v>
      </c>
      <c r="AE64" s="116">
        <v>0</v>
      </c>
      <c r="AF64" s="116">
        <v>0</v>
      </c>
      <c r="AG64" s="116">
        <v>0</v>
      </c>
      <c r="AH64" s="116">
        <v>0</v>
      </c>
      <c r="AI64" s="116">
        <v>0</v>
      </c>
      <c r="AJ64" s="116">
        <v>0</v>
      </c>
      <c r="AK64" s="116">
        <v>0</v>
      </c>
      <c r="AL64" s="116">
        <v>0</v>
      </c>
      <c r="AM64" s="116">
        <v>0</v>
      </c>
      <c r="AN64" s="116">
        <v>0</v>
      </c>
      <c r="AO64" s="116">
        <v>0</v>
      </c>
      <c r="AP64" s="116">
        <v>0</v>
      </c>
      <c r="AQ64" s="116">
        <v>0</v>
      </c>
      <c r="AR64" s="116">
        <v>0</v>
      </c>
      <c r="AS64" s="116">
        <v>0</v>
      </c>
      <c r="AT64" s="116">
        <v>0</v>
      </c>
      <c r="AU64" s="116">
        <v>0</v>
      </c>
      <c r="AV64" s="116">
        <v>0</v>
      </c>
      <c r="AW64" s="116">
        <v>0</v>
      </c>
      <c r="AX64" s="116">
        <v>0</v>
      </c>
      <c r="AY64" s="116">
        <v>0</v>
      </c>
      <c r="AZ64" s="116">
        <v>0</v>
      </c>
      <c r="BA64" s="116">
        <v>0</v>
      </c>
      <c r="BB64" s="116">
        <v>0</v>
      </c>
      <c r="BC64" s="116">
        <v>0</v>
      </c>
      <c r="BD64" s="115">
        <v>0</v>
      </c>
      <c r="BF64" s="9">
        <f t="shared" si="0"/>
        <v>0</v>
      </c>
    </row>
    <row r="65" spans="1:58" x14ac:dyDescent="0.25">
      <c r="A65" s="112" t="s">
        <v>93</v>
      </c>
      <c r="B65" s="112" t="s">
        <v>94</v>
      </c>
      <c r="C65" s="116">
        <v>-188.0300000001539</v>
      </c>
      <c r="D65" s="116">
        <v>-188.0300000001539</v>
      </c>
      <c r="E65" s="116">
        <v>-188.0300000001539</v>
      </c>
      <c r="F65" s="116">
        <v>-188.0300000001539</v>
      </c>
      <c r="G65" s="116">
        <v>-188.0300000001539</v>
      </c>
      <c r="H65" s="116">
        <v>-188.0300000001539</v>
      </c>
      <c r="I65" s="116">
        <v>-188.0300000001539</v>
      </c>
      <c r="J65" s="116">
        <v>-188.0300000001539</v>
      </c>
      <c r="K65" s="116">
        <v>-188.0300000001539</v>
      </c>
      <c r="L65" s="116">
        <v>-188.0300000001539</v>
      </c>
      <c r="M65" s="116">
        <v>-188.0300000001539</v>
      </c>
      <c r="N65" s="116">
        <v>-188.0300000001539</v>
      </c>
      <c r="O65" s="116">
        <v>-188.0300000001539</v>
      </c>
      <c r="P65" s="116">
        <v>-188.0300000001539</v>
      </c>
      <c r="Q65" s="116">
        <v>-188.0300000001539</v>
      </c>
      <c r="R65" s="116">
        <v>-188.0300000001539</v>
      </c>
      <c r="S65" s="116">
        <v>-188.0300000001539</v>
      </c>
      <c r="T65" s="116">
        <v>-188.0300000001539</v>
      </c>
      <c r="U65" s="116">
        <v>-188.0300000001539</v>
      </c>
      <c r="V65" s="116">
        <v>-188.0300000001539</v>
      </c>
      <c r="W65" s="116">
        <v>-188.0300000001539</v>
      </c>
      <c r="X65" s="116">
        <v>-188.0300000001539</v>
      </c>
      <c r="Y65" s="116">
        <v>-188.0300000001539</v>
      </c>
      <c r="Z65" s="116">
        <v>-188.0300000001539</v>
      </c>
      <c r="AA65" s="116">
        <v>-188.0300000001539</v>
      </c>
      <c r="AB65" s="116">
        <v>-188.0300000001539</v>
      </c>
      <c r="AC65" s="116">
        <v>-188.0300000001539</v>
      </c>
      <c r="AD65" s="116">
        <v>-188.0300000001539</v>
      </c>
      <c r="AE65" s="116">
        <v>-188.0300000001539</v>
      </c>
      <c r="AF65" s="116">
        <v>-188.0300000001539</v>
      </c>
      <c r="AG65" s="116">
        <v>-188.0300000001539</v>
      </c>
      <c r="AH65" s="116">
        <v>-188.0300000001539</v>
      </c>
      <c r="AI65" s="116">
        <v>-188.0300000001539</v>
      </c>
      <c r="AJ65" s="116">
        <v>-188.0300000001539</v>
      </c>
      <c r="AK65" s="116">
        <v>-188.0300000001539</v>
      </c>
      <c r="AL65" s="116">
        <v>-188.0300000001539</v>
      </c>
      <c r="AM65" s="116">
        <v>-188.0300000001539</v>
      </c>
      <c r="AN65" s="116">
        <v>-188.0300000001539</v>
      </c>
      <c r="AO65" s="116">
        <v>-188.0300000001539</v>
      </c>
      <c r="AP65" s="116">
        <v>-188.0300000001539</v>
      </c>
      <c r="AQ65" s="116">
        <v>-188.0300000001539</v>
      </c>
      <c r="AR65" s="116">
        <v>-188.0300000001539</v>
      </c>
      <c r="AS65" s="116">
        <v>-188.0300000001539</v>
      </c>
      <c r="AT65" s="116">
        <v>-188.0300000001539</v>
      </c>
      <c r="AU65" s="116">
        <v>-188.0300000001539</v>
      </c>
      <c r="AV65" s="116">
        <v>-188.0300000001539</v>
      </c>
      <c r="AW65" s="116">
        <v>-188.0300000001539</v>
      </c>
      <c r="AX65" s="116">
        <v>-188.0300000001539</v>
      </c>
      <c r="AY65" s="116">
        <v>-188.0300000001539</v>
      </c>
      <c r="AZ65" s="116">
        <v>-188.0300000001539</v>
      </c>
      <c r="BA65" s="116">
        <v>-188.0300000001539</v>
      </c>
      <c r="BB65" s="116">
        <v>-188.0300000001539</v>
      </c>
      <c r="BC65" s="116">
        <v>-188.0300000001539</v>
      </c>
      <c r="BD65" s="115">
        <v>-188.0300000001539</v>
      </c>
      <c r="BF65" s="9">
        <f t="shared" si="0"/>
        <v>-188.0300000001539</v>
      </c>
    </row>
    <row r="66" spans="1:58" x14ac:dyDescent="0.25">
      <c r="A66" s="112" t="s">
        <v>3041</v>
      </c>
      <c r="B66" s="112" t="s">
        <v>3040</v>
      </c>
      <c r="C66" s="116">
        <v>-2.0000000067520889E-2</v>
      </c>
      <c r="D66" s="116">
        <v>-2.0000000067520889E-2</v>
      </c>
      <c r="E66" s="116">
        <v>-2.0000000067520889E-2</v>
      </c>
      <c r="F66" s="116">
        <v>-2.0000000067520889E-2</v>
      </c>
      <c r="G66" s="116">
        <v>-2.0000000067520889E-2</v>
      </c>
      <c r="H66" s="116">
        <v>-2.0000000067520889E-2</v>
      </c>
      <c r="I66" s="116">
        <v>-2.0000000067520889E-2</v>
      </c>
      <c r="J66" s="116">
        <v>-2.0000000067520889E-2</v>
      </c>
      <c r="K66" s="116">
        <v>-2.0000000067520889E-2</v>
      </c>
      <c r="L66" s="116">
        <v>-2.0000000067520889E-2</v>
      </c>
      <c r="M66" s="116">
        <v>-2.0000000067520889E-2</v>
      </c>
      <c r="N66" s="116">
        <v>-2.0000000067520889E-2</v>
      </c>
      <c r="O66" s="116">
        <v>-2.0000000067520889E-2</v>
      </c>
      <c r="P66" s="116">
        <v>-2.0000000067520889E-2</v>
      </c>
      <c r="Q66" s="116">
        <v>-2.0000000067520889E-2</v>
      </c>
      <c r="R66" s="116">
        <v>-2.0000000067520889E-2</v>
      </c>
      <c r="S66" s="116">
        <v>-2.0000000067520889E-2</v>
      </c>
      <c r="T66" s="116">
        <v>-2.0000000067520889E-2</v>
      </c>
      <c r="U66" s="116">
        <v>-2.0000000067520889E-2</v>
      </c>
      <c r="V66" s="116">
        <v>-2.0000000067520889E-2</v>
      </c>
      <c r="W66" s="116">
        <v>-2.0000000067520889E-2</v>
      </c>
      <c r="X66" s="116">
        <v>-2.0000000067520889E-2</v>
      </c>
      <c r="Y66" s="116">
        <v>-2.0000000067520889E-2</v>
      </c>
      <c r="Z66" s="116">
        <v>-2.0000000067520889E-2</v>
      </c>
      <c r="AA66" s="116">
        <v>-2.0000000067520889E-2</v>
      </c>
      <c r="AB66" s="116">
        <v>-2.0000000067520889E-2</v>
      </c>
      <c r="AC66" s="116">
        <v>-2.0000000067520889E-2</v>
      </c>
      <c r="AD66" s="116">
        <v>-2.0000000067520889E-2</v>
      </c>
      <c r="AE66" s="116">
        <v>-2.0000000067520889E-2</v>
      </c>
      <c r="AF66" s="116">
        <v>-2.0000000067520889E-2</v>
      </c>
      <c r="AG66" s="116">
        <v>-2.0000000067520889E-2</v>
      </c>
      <c r="AH66" s="116">
        <v>-2.0000000067520889E-2</v>
      </c>
      <c r="AI66" s="116">
        <v>-2.0000000067520889E-2</v>
      </c>
      <c r="AJ66" s="116">
        <v>-2.0000000067520889E-2</v>
      </c>
      <c r="AK66" s="116">
        <v>-2.0000000067520889E-2</v>
      </c>
      <c r="AL66" s="116">
        <v>-2.0000000067520889E-2</v>
      </c>
      <c r="AM66" s="116">
        <v>-2.0000000067520889E-2</v>
      </c>
      <c r="AN66" s="116">
        <v>-2.0000000067520889E-2</v>
      </c>
      <c r="AO66" s="116">
        <v>-2.0000000067520889E-2</v>
      </c>
      <c r="AP66" s="116">
        <v>-2.0000000067520889E-2</v>
      </c>
      <c r="AQ66" s="116">
        <v>-2.0000000067520889E-2</v>
      </c>
      <c r="AR66" s="116">
        <v>-2.0000000067520889E-2</v>
      </c>
      <c r="AS66" s="116">
        <v>-2.0000000067520889E-2</v>
      </c>
      <c r="AT66" s="116">
        <v>-2.0000000067520889E-2</v>
      </c>
      <c r="AU66" s="116">
        <v>-2.0000000067520889E-2</v>
      </c>
      <c r="AV66" s="116">
        <v>-2.0000000067520889E-2</v>
      </c>
      <c r="AW66" s="116">
        <v>-2.0000000067520889E-2</v>
      </c>
      <c r="AX66" s="116">
        <v>-2.0000000067520889E-2</v>
      </c>
      <c r="AY66" s="116">
        <v>-2.0000000067520889E-2</v>
      </c>
      <c r="AZ66" s="116">
        <v>-2.0000000067520889E-2</v>
      </c>
      <c r="BA66" s="116">
        <v>-2.0000000067520889E-2</v>
      </c>
      <c r="BB66" s="116">
        <v>-2.0000000067520889E-2</v>
      </c>
      <c r="BC66" s="116">
        <v>-2.0000000067520889E-2</v>
      </c>
      <c r="BD66" s="115">
        <v>-2.0000000067520889E-2</v>
      </c>
      <c r="BF66" s="9">
        <f t="shared" ref="BF66:BF129" si="1">+MAX(C66:BD66)</f>
        <v>-2.0000000067520889E-2</v>
      </c>
    </row>
    <row r="67" spans="1:58" x14ac:dyDescent="0.25">
      <c r="A67" s="112" t="s">
        <v>3039</v>
      </c>
      <c r="B67" s="112" t="s">
        <v>3038</v>
      </c>
      <c r="C67" s="116">
        <v>2.6375346351414919E-11</v>
      </c>
      <c r="D67" s="116">
        <v>2.6375346351414919E-11</v>
      </c>
      <c r="E67" s="116">
        <v>2.6375346351414919E-11</v>
      </c>
      <c r="F67" s="116">
        <v>2.6375346351414919E-11</v>
      </c>
      <c r="G67" s="116">
        <v>2.6375346351414919E-11</v>
      </c>
      <c r="H67" s="116">
        <v>2.6375346351414919E-11</v>
      </c>
      <c r="I67" s="116">
        <v>2.6375346351414919E-11</v>
      </c>
      <c r="J67" s="116">
        <v>2.6375346351414919E-11</v>
      </c>
      <c r="K67" s="116">
        <v>2.6375346351414919E-11</v>
      </c>
      <c r="L67" s="116">
        <v>2.6375346351414919E-11</v>
      </c>
      <c r="M67" s="116">
        <v>2.6375346351414919E-11</v>
      </c>
      <c r="N67" s="116">
        <v>2.6375346351414919E-11</v>
      </c>
      <c r="O67" s="116">
        <v>2.6375346351414919E-11</v>
      </c>
      <c r="P67" s="116">
        <v>2.6375346351414919E-11</v>
      </c>
      <c r="Q67" s="116">
        <v>2.6375346351414919E-11</v>
      </c>
      <c r="R67" s="116">
        <v>2.6375346351414919E-11</v>
      </c>
      <c r="S67" s="116">
        <v>2.6375346351414919E-11</v>
      </c>
      <c r="T67" s="116">
        <v>2.6375346351414919E-11</v>
      </c>
      <c r="U67" s="116">
        <v>2.6375346351414919E-11</v>
      </c>
      <c r="V67" s="116">
        <v>2.6375346351414919E-11</v>
      </c>
      <c r="W67" s="116">
        <v>2.6375346351414919E-11</v>
      </c>
      <c r="X67" s="116">
        <v>2.6375346351414919E-11</v>
      </c>
      <c r="Y67" s="116">
        <v>2.6375346351414919E-11</v>
      </c>
      <c r="Z67" s="116">
        <v>2.6375346351414919E-11</v>
      </c>
      <c r="AA67" s="116">
        <v>2.6375346351414919E-11</v>
      </c>
      <c r="AB67" s="116">
        <v>2.6375346351414919E-11</v>
      </c>
      <c r="AC67" s="116">
        <v>2.6375346351414919E-11</v>
      </c>
      <c r="AD67" s="116">
        <v>2.6375346351414919E-11</v>
      </c>
      <c r="AE67" s="116">
        <v>2.6375346351414919E-11</v>
      </c>
      <c r="AF67" s="116">
        <v>2.6375346351414919E-11</v>
      </c>
      <c r="AG67" s="116">
        <v>2.6375346351414919E-11</v>
      </c>
      <c r="AH67" s="116">
        <v>2.6375346351414919E-11</v>
      </c>
      <c r="AI67" s="116">
        <v>2.6375346351414919E-11</v>
      </c>
      <c r="AJ67" s="116">
        <v>2.6375346351414919E-11</v>
      </c>
      <c r="AK67" s="116">
        <v>2.6375346351414919E-11</v>
      </c>
      <c r="AL67" s="116">
        <v>2.6375346351414919E-11</v>
      </c>
      <c r="AM67" s="116">
        <v>2.6375346351414919E-11</v>
      </c>
      <c r="AN67" s="116">
        <v>2.6375346351414919E-11</v>
      </c>
      <c r="AO67" s="116">
        <v>2.6375346351414919E-11</v>
      </c>
      <c r="AP67" s="116">
        <v>2.6375346351414919E-11</v>
      </c>
      <c r="AQ67" s="116">
        <v>2.6375346351414919E-11</v>
      </c>
      <c r="AR67" s="116">
        <v>2.6375346351414919E-11</v>
      </c>
      <c r="AS67" s="116">
        <v>2.6375346351414919E-11</v>
      </c>
      <c r="AT67" s="116">
        <v>2.6375346351414919E-11</v>
      </c>
      <c r="AU67" s="116">
        <v>2.6375346351414919E-11</v>
      </c>
      <c r="AV67" s="116">
        <v>2.6375346351414919E-11</v>
      </c>
      <c r="AW67" s="116">
        <v>2.6375346351414919E-11</v>
      </c>
      <c r="AX67" s="116">
        <v>2.6375346351414919E-11</v>
      </c>
      <c r="AY67" s="116">
        <v>2.6375346351414919E-11</v>
      </c>
      <c r="AZ67" s="116">
        <v>2.6375346351414919E-11</v>
      </c>
      <c r="BA67" s="116">
        <v>2.6375346351414919E-11</v>
      </c>
      <c r="BB67" s="116">
        <v>2.6375346351414919E-11</v>
      </c>
      <c r="BC67" s="116">
        <v>2.6375346351414919E-11</v>
      </c>
      <c r="BD67" s="115">
        <v>2.6375346351414919E-11</v>
      </c>
      <c r="BF67" s="9">
        <f t="shared" si="1"/>
        <v>2.6375346351414919E-11</v>
      </c>
    </row>
    <row r="68" spans="1:58" x14ac:dyDescent="0.25">
      <c r="A68" s="112" t="s">
        <v>95</v>
      </c>
      <c r="B68" s="112" t="s">
        <v>96</v>
      </c>
      <c r="C68" s="116">
        <v>5584.6100000002916</v>
      </c>
      <c r="D68" s="116">
        <v>5584.6100000002916</v>
      </c>
      <c r="E68" s="116">
        <v>5584.6100000002916</v>
      </c>
      <c r="F68" s="116">
        <v>5584.6100000002916</v>
      </c>
      <c r="G68" s="116">
        <v>5584.6100000002916</v>
      </c>
      <c r="H68" s="116">
        <v>5584.6100000002916</v>
      </c>
      <c r="I68" s="116">
        <v>5584.6100000002916</v>
      </c>
      <c r="J68" s="116">
        <v>5584.6100000002916</v>
      </c>
      <c r="K68" s="116">
        <v>5584.6100000002916</v>
      </c>
      <c r="L68" s="116">
        <v>5584.6100000002916</v>
      </c>
      <c r="M68" s="116">
        <v>5584.6100000002916</v>
      </c>
      <c r="N68" s="116">
        <v>5584.6100000002916</v>
      </c>
      <c r="O68" s="116">
        <v>5584.6100000002916</v>
      </c>
      <c r="P68" s="116">
        <v>5584.6100000002916</v>
      </c>
      <c r="Q68" s="116">
        <v>5584.6100000002916</v>
      </c>
      <c r="R68" s="116">
        <v>5584.6100000002916</v>
      </c>
      <c r="S68" s="116">
        <v>5584.6100000002916</v>
      </c>
      <c r="T68" s="116">
        <v>5584.6100000002916</v>
      </c>
      <c r="U68" s="116">
        <v>5584.6100000002916</v>
      </c>
      <c r="V68" s="116">
        <v>5584.6100000002916</v>
      </c>
      <c r="W68" s="116">
        <v>5584.6100000002916</v>
      </c>
      <c r="X68" s="116">
        <v>5584.6100000002916</v>
      </c>
      <c r="Y68" s="116">
        <v>5584.6100000002916</v>
      </c>
      <c r="Z68" s="116">
        <v>5584.6100000002916</v>
      </c>
      <c r="AA68" s="116">
        <v>5584.6100000002916</v>
      </c>
      <c r="AB68" s="116">
        <v>5584.6100000002916</v>
      </c>
      <c r="AC68" s="116">
        <v>5584.6100000002916</v>
      </c>
      <c r="AD68" s="116">
        <v>5584.6100000002916</v>
      </c>
      <c r="AE68" s="116">
        <v>5584.6100000002916</v>
      </c>
      <c r="AF68" s="116">
        <v>5584.6100000002916</v>
      </c>
      <c r="AG68" s="116">
        <v>5584.6100000002916</v>
      </c>
      <c r="AH68" s="116">
        <v>5584.6100000002916</v>
      </c>
      <c r="AI68" s="116">
        <v>5584.6100000002916</v>
      </c>
      <c r="AJ68" s="116">
        <v>5584.6100000002916</v>
      </c>
      <c r="AK68" s="116">
        <v>5584.6100000002916</v>
      </c>
      <c r="AL68" s="116">
        <v>5584.6100000002916</v>
      </c>
      <c r="AM68" s="116">
        <v>5584.6100000002916</v>
      </c>
      <c r="AN68" s="116">
        <v>5584.6100000002916</v>
      </c>
      <c r="AO68" s="116">
        <v>5584.6100000002916</v>
      </c>
      <c r="AP68" s="116">
        <v>5584.6100000002916</v>
      </c>
      <c r="AQ68" s="116">
        <v>5584.6100000002916</v>
      </c>
      <c r="AR68" s="116">
        <v>5584.6100000002916</v>
      </c>
      <c r="AS68" s="116">
        <v>5584.6100000002916</v>
      </c>
      <c r="AT68" s="116">
        <v>5584.6100000002916</v>
      </c>
      <c r="AU68" s="116">
        <v>5584.6100000002916</v>
      </c>
      <c r="AV68" s="116">
        <v>5584.6100000002916</v>
      </c>
      <c r="AW68" s="116">
        <v>5584.6100000002916</v>
      </c>
      <c r="AX68" s="116">
        <v>5584.6100000002916</v>
      </c>
      <c r="AY68" s="116">
        <v>5584.6100000002916</v>
      </c>
      <c r="AZ68" s="116">
        <v>5584.6100000002916</v>
      </c>
      <c r="BA68" s="116">
        <v>5584.6100000002916</v>
      </c>
      <c r="BB68" s="116">
        <v>5584.6100000002916</v>
      </c>
      <c r="BC68" s="116">
        <v>5584.6100000002916</v>
      </c>
      <c r="BD68" s="115">
        <v>5584.6100000002916</v>
      </c>
      <c r="BF68" s="9">
        <f t="shared" si="1"/>
        <v>5584.6100000002916</v>
      </c>
    </row>
    <row r="69" spans="1:58" x14ac:dyDescent="0.25">
      <c r="A69" s="112" t="s">
        <v>3037</v>
      </c>
      <c r="B69" s="112" t="s">
        <v>3036</v>
      </c>
      <c r="C69" s="116">
        <v>-9.9999999802093953E-3</v>
      </c>
      <c r="D69" s="116">
        <v>-9.9999999802093953E-3</v>
      </c>
      <c r="E69" s="116">
        <v>-9.9999999802093953E-3</v>
      </c>
      <c r="F69" s="116">
        <v>-9.9999999802093953E-3</v>
      </c>
      <c r="G69" s="116">
        <v>-9.9999999802093953E-3</v>
      </c>
      <c r="H69" s="116">
        <v>-9.9999999802093953E-3</v>
      </c>
      <c r="I69" s="116">
        <v>-9.9999999802093953E-3</v>
      </c>
      <c r="J69" s="116">
        <v>-9.9999999802093953E-3</v>
      </c>
      <c r="K69" s="116">
        <v>-9.9999999802093953E-3</v>
      </c>
      <c r="L69" s="116">
        <v>-9.9999999802093953E-3</v>
      </c>
      <c r="M69" s="116">
        <v>-9.9999999802093953E-3</v>
      </c>
      <c r="N69" s="116">
        <v>-9.9999999802093953E-3</v>
      </c>
      <c r="O69" s="116">
        <v>-9.9999999802093953E-3</v>
      </c>
      <c r="P69" s="116">
        <v>-9.9999999802093953E-3</v>
      </c>
      <c r="Q69" s="116">
        <v>-9.9999999802093953E-3</v>
      </c>
      <c r="R69" s="116">
        <v>-9.9999999802093953E-3</v>
      </c>
      <c r="S69" s="116">
        <v>-9.9999999802093953E-3</v>
      </c>
      <c r="T69" s="116">
        <v>-9.9999999802093953E-3</v>
      </c>
      <c r="U69" s="116">
        <v>-9.9999999802093953E-3</v>
      </c>
      <c r="V69" s="116">
        <v>-9.9999999802093953E-3</v>
      </c>
      <c r="W69" s="116">
        <v>-9.9999999802093953E-3</v>
      </c>
      <c r="X69" s="116">
        <v>-9.9999999802093953E-3</v>
      </c>
      <c r="Y69" s="116">
        <v>-9.9999999802093953E-3</v>
      </c>
      <c r="Z69" s="116">
        <v>-9.9999999802093953E-3</v>
      </c>
      <c r="AA69" s="116">
        <v>-9.9999999802093953E-3</v>
      </c>
      <c r="AB69" s="116">
        <v>-9.9999999802093953E-3</v>
      </c>
      <c r="AC69" s="116">
        <v>-9.9999999802093953E-3</v>
      </c>
      <c r="AD69" s="116">
        <v>-9.9999999802093953E-3</v>
      </c>
      <c r="AE69" s="116">
        <v>-9.9999999802093953E-3</v>
      </c>
      <c r="AF69" s="116">
        <v>-9.9999999802093953E-3</v>
      </c>
      <c r="AG69" s="116">
        <v>-9.9999999802093953E-3</v>
      </c>
      <c r="AH69" s="116">
        <v>-9.9999999802093953E-3</v>
      </c>
      <c r="AI69" s="116">
        <v>-9.9999999802093953E-3</v>
      </c>
      <c r="AJ69" s="116">
        <v>-9.9999999802093953E-3</v>
      </c>
      <c r="AK69" s="116">
        <v>-9.9999999802093953E-3</v>
      </c>
      <c r="AL69" s="116">
        <v>-9.9999999802093953E-3</v>
      </c>
      <c r="AM69" s="116">
        <v>-9.9999999802093953E-3</v>
      </c>
      <c r="AN69" s="116">
        <v>-9.9999999802093953E-3</v>
      </c>
      <c r="AO69" s="116">
        <v>-9.9999999802093953E-3</v>
      </c>
      <c r="AP69" s="116">
        <v>-9.9999999802093953E-3</v>
      </c>
      <c r="AQ69" s="116">
        <v>-9.9999999802093953E-3</v>
      </c>
      <c r="AR69" s="116">
        <v>-9.9999999802093953E-3</v>
      </c>
      <c r="AS69" s="116">
        <v>-9.9999999802093953E-3</v>
      </c>
      <c r="AT69" s="116">
        <v>-9.9999999802093953E-3</v>
      </c>
      <c r="AU69" s="116">
        <v>-9.9999999802093953E-3</v>
      </c>
      <c r="AV69" s="116">
        <v>-9.9999999802093953E-3</v>
      </c>
      <c r="AW69" s="116">
        <v>-9.9999999802093953E-3</v>
      </c>
      <c r="AX69" s="116">
        <v>-9.9999999802093953E-3</v>
      </c>
      <c r="AY69" s="116">
        <v>-9.9999999802093953E-3</v>
      </c>
      <c r="AZ69" s="116">
        <v>-9.9999999802093953E-3</v>
      </c>
      <c r="BA69" s="116">
        <v>-9.9999999802093953E-3</v>
      </c>
      <c r="BB69" s="116">
        <v>-9.9999999802093953E-3</v>
      </c>
      <c r="BC69" s="116">
        <v>-9.9999999802093953E-3</v>
      </c>
      <c r="BD69" s="115">
        <v>-9.9999999802093953E-3</v>
      </c>
      <c r="BF69" s="9">
        <f t="shared" si="1"/>
        <v>-9.9999999802093953E-3</v>
      </c>
    </row>
    <row r="70" spans="1:58" x14ac:dyDescent="0.25">
      <c r="A70" s="112" t="s">
        <v>3035</v>
      </c>
      <c r="B70" s="112" t="s">
        <v>3034</v>
      </c>
      <c r="C70" s="116">
        <v>9.313225537987968E-12</v>
      </c>
      <c r="D70" s="116">
        <v>9.313225537987968E-12</v>
      </c>
      <c r="E70" s="116">
        <v>9.313225537987968E-12</v>
      </c>
      <c r="F70" s="116">
        <v>9.313225537987968E-12</v>
      </c>
      <c r="G70" s="116">
        <v>9.313225537987968E-12</v>
      </c>
      <c r="H70" s="116">
        <v>9.313225537987968E-12</v>
      </c>
      <c r="I70" s="116">
        <v>9.313225537987968E-12</v>
      </c>
      <c r="J70" s="116">
        <v>9.313225537987968E-12</v>
      </c>
      <c r="K70" s="116">
        <v>9.313225537987968E-12</v>
      </c>
      <c r="L70" s="116">
        <v>9.313225537987968E-12</v>
      </c>
      <c r="M70" s="116">
        <v>9.313225537987968E-12</v>
      </c>
      <c r="N70" s="116">
        <v>9.313225537987968E-12</v>
      </c>
      <c r="O70" s="116">
        <v>9.313225537987968E-12</v>
      </c>
      <c r="P70" s="116">
        <v>9.313225537987968E-12</v>
      </c>
      <c r="Q70" s="116">
        <v>9.313225537987968E-12</v>
      </c>
      <c r="R70" s="116">
        <v>9.313225537987968E-12</v>
      </c>
      <c r="S70" s="116">
        <v>9.313225537987968E-12</v>
      </c>
      <c r="T70" s="116">
        <v>9.313225537987968E-12</v>
      </c>
      <c r="U70" s="116">
        <v>9.313225537987968E-12</v>
      </c>
      <c r="V70" s="116">
        <v>9.313225537987968E-12</v>
      </c>
      <c r="W70" s="116">
        <v>9.313225537987968E-12</v>
      </c>
      <c r="X70" s="116">
        <v>9.313225537987968E-12</v>
      </c>
      <c r="Y70" s="116">
        <v>9.313225537987968E-12</v>
      </c>
      <c r="Z70" s="116">
        <v>9.313225537987968E-12</v>
      </c>
      <c r="AA70" s="116">
        <v>9.313225537987968E-12</v>
      </c>
      <c r="AB70" s="116">
        <v>9.313225537987968E-12</v>
      </c>
      <c r="AC70" s="116">
        <v>9.313225537987968E-12</v>
      </c>
      <c r="AD70" s="116">
        <v>9.313225537987968E-12</v>
      </c>
      <c r="AE70" s="116">
        <v>9.313225537987968E-12</v>
      </c>
      <c r="AF70" s="116">
        <v>9.313225537987968E-12</v>
      </c>
      <c r="AG70" s="116">
        <v>9.313225537987968E-12</v>
      </c>
      <c r="AH70" s="116">
        <v>9.313225537987968E-12</v>
      </c>
      <c r="AI70" s="116">
        <v>9.313225537987968E-12</v>
      </c>
      <c r="AJ70" s="116">
        <v>9.313225537987968E-12</v>
      </c>
      <c r="AK70" s="116">
        <v>9.313225537987968E-12</v>
      </c>
      <c r="AL70" s="116">
        <v>9.313225537987968E-12</v>
      </c>
      <c r="AM70" s="116">
        <v>9.313225537987968E-12</v>
      </c>
      <c r="AN70" s="116">
        <v>9.313225537987968E-12</v>
      </c>
      <c r="AO70" s="116">
        <v>9.313225537987968E-12</v>
      </c>
      <c r="AP70" s="116">
        <v>9.313225537987968E-12</v>
      </c>
      <c r="AQ70" s="116">
        <v>9.313225537987968E-12</v>
      </c>
      <c r="AR70" s="116">
        <v>9.313225537987968E-12</v>
      </c>
      <c r="AS70" s="116">
        <v>9.313225537987968E-12</v>
      </c>
      <c r="AT70" s="116">
        <v>9.313225537987968E-12</v>
      </c>
      <c r="AU70" s="116">
        <v>9.313225537987968E-12</v>
      </c>
      <c r="AV70" s="116">
        <v>9.313225537987968E-12</v>
      </c>
      <c r="AW70" s="116">
        <v>9.313225537987968E-12</v>
      </c>
      <c r="AX70" s="116">
        <v>9.313225537987968E-12</v>
      </c>
      <c r="AY70" s="116">
        <v>9.313225537987968E-12</v>
      </c>
      <c r="AZ70" s="116">
        <v>9.313225537987968E-12</v>
      </c>
      <c r="BA70" s="116">
        <v>9.313225537987968E-12</v>
      </c>
      <c r="BB70" s="116">
        <v>9.313225537987968E-12</v>
      </c>
      <c r="BC70" s="116">
        <v>9.313225537987968E-12</v>
      </c>
      <c r="BD70" s="115">
        <v>9.313225537987968E-12</v>
      </c>
      <c r="BF70" s="9">
        <f t="shared" si="1"/>
        <v>9.313225537987968E-12</v>
      </c>
    </row>
    <row r="71" spans="1:58" x14ac:dyDescent="0.25">
      <c r="A71" s="112" t="s">
        <v>97</v>
      </c>
      <c r="B71" s="112" t="s">
        <v>98</v>
      </c>
      <c r="C71" s="116">
        <v>457416.66000000003</v>
      </c>
      <c r="D71" s="116">
        <v>47666.97000000003</v>
      </c>
      <c r="E71" s="116">
        <v>164457.74000000005</v>
      </c>
      <c r="F71" s="116">
        <v>222949.44000000006</v>
      </c>
      <c r="G71" s="116">
        <v>302348.99000000005</v>
      </c>
      <c r="H71" s="116">
        <v>57750.020000000048</v>
      </c>
      <c r="I71" s="116">
        <v>71824.350000000049</v>
      </c>
      <c r="J71" s="116">
        <v>166208.74000000005</v>
      </c>
      <c r="K71" s="116">
        <v>226449.27000000005</v>
      </c>
      <c r="L71" s="116">
        <v>336525.55000000005</v>
      </c>
      <c r="M71" s="116">
        <v>443949.9</v>
      </c>
      <c r="N71" s="116">
        <v>525498.58000000007</v>
      </c>
      <c r="O71" s="116">
        <v>681132.62000000011</v>
      </c>
      <c r="P71" s="116">
        <v>795509.85000000009</v>
      </c>
      <c r="Q71" s="116">
        <v>959288.85000000009</v>
      </c>
      <c r="R71" s="116">
        <v>1020570.68</v>
      </c>
      <c r="S71" s="116">
        <v>1107055.9000000001</v>
      </c>
      <c r="T71" s="116">
        <v>180706.24000000011</v>
      </c>
      <c r="U71" s="116">
        <v>258594.20000000013</v>
      </c>
      <c r="V71" s="116">
        <v>349390.20000000013</v>
      </c>
      <c r="W71" s="116">
        <v>433951.69000000012</v>
      </c>
      <c r="X71" s="116">
        <v>522889.51000000013</v>
      </c>
      <c r="Y71" s="116">
        <v>590245.94000000018</v>
      </c>
      <c r="Z71" s="116">
        <v>650156.76000000013</v>
      </c>
      <c r="AA71" s="116">
        <v>707966.6100000001</v>
      </c>
      <c r="AB71" s="116">
        <v>795472.2300000001</v>
      </c>
      <c r="AC71" s="116">
        <v>905750.7300000001</v>
      </c>
      <c r="AD71" s="116">
        <v>984706.33000000007</v>
      </c>
      <c r="AE71" s="116">
        <v>1077014.8600000001</v>
      </c>
      <c r="AF71" s="116">
        <v>1156322.6600000001</v>
      </c>
      <c r="AG71" s="116">
        <v>1306812.52</v>
      </c>
      <c r="AH71" s="116">
        <v>1458063.84</v>
      </c>
      <c r="AI71" s="116">
        <v>1533188.07</v>
      </c>
      <c r="AJ71" s="116">
        <v>1589943.49</v>
      </c>
      <c r="AK71" s="116">
        <v>1707408.68</v>
      </c>
      <c r="AL71" s="116">
        <v>1817725.5499999998</v>
      </c>
      <c r="AM71" s="116">
        <v>1931305.89</v>
      </c>
      <c r="AN71" s="116">
        <v>2039278.2</v>
      </c>
      <c r="AO71" s="116">
        <v>2156159.9300000002</v>
      </c>
      <c r="AP71" s="116">
        <v>2288134.6300000004</v>
      </c>
      <c r="AQ71" s="116">
        <v>2408489.9400000004</v>
      </c>
      <c r="AR71" s="116">
        <v>2520975.5700000003</v>
      </c>
      <c r="AS71" s="116">
        <v>2631693.4600000004</v>
      </c>
      <c r="AT71" s="116">
        <v>2766625.0000000005</v>
      </c>
      <c r="AU71" s="116">
        <v>2898796.2900000005</v>
      </c>
      <c r="AV71" s="116">
        <v>3020228.0300000007</v>
      </c>
      <c r="AW71" s="116">
        <v>3130652.8200000008</v>
      </c>
      <c r="AX71" s="116">
        <v>3223634.2500000009</v>
      </c>
      <c r="AY71" s="116">
        <v>3362856.4200000009</v>
      </c>
      <c r="AZ71" s="116">
        <v>3450003.5300000007</v>
      </c>
      <c r="BA71" s="116">
        <v>1836470.7700000007</v>
      </c>
      <c r="BB71" s="116">
        <v>1920701.6800000006</v>
      </c>
      <c r="BC71" s="116">
        <v>93926.950000000652</v>
      </c>
      <c r="BD71" s="115">
        <v>142378.09000000067</v>
      </c>
      <c r="BF71" s="9">
        <f t="shared" si="1"/>
        <v>3450003.5300000007</v>
      </c>
    </row>
    <row r="72" spans="1:58" x14ac:dyDescent="0.25">
      <c r="A72" s="112" t="s">
        <v>99</v>
      </c>
      <c r="B72" s="112" t="s">
        <v>100</v>
      </c>
      <c r="C72" s="116">
        <v>1357.6799999999348</v>
      </c>
      <c r="D72" s="116">
        <v>1357.6799999999348</v>
      </c>
      <c r="E72" s="116">
        <v>1357.6799999999348</v>
      </c>
      <c r="F72" s="116">
        <v>1357.6799999999348</v>
      </c>
      <c r="G72" s="116">
        <v>1357.6799999999348</v>
      </c>
      <c r="H72" s="116">
        <v>1357.6799999999348</v>
      </c>
      <c r="I72" s="116">
        <v>1357.6799999999348</v>
      </c>
      <c r="J72" s="116">
        <v>1357.6799999999348</v>
      </c>
      <c r="K72" s="116">
        <v>1357.6799999999348</v>
      </c>
      <c r="L72" s="116">
        <v>1357.6799999999348</v>
      </c>
      <c r="M72" s="116">
        <v>1357.6799999999348</v>
      </c>
      <c r="N72" s="116">
        <v>1357.6799999999348</v>
      </c>
      <c r="O72" s="116">
        <v>1357.6799999999348</v>
      </c>
      <c r="P72" s="116">
        <v>1357.6799999999348</v>
      </c>
      <c r="Q72" s="116">
        <v>1357.6799999999348</v>
      </c>
      <c r="R72" s="116">
        <v>1357.6799999999348</v>
      </c>
      <c r="S72" s="116">
        <v>1357.6799999999348</v>
      </c>
      <c r="T72" s="116">
        <v>1357.6799999999348</v>
      </c>
      <c r="U72" s="116">
        <v>1357.6799999999348</v>
      </c>
      <c r="V72" s="116">
        <v>1357.6799999999348</v>
      </c>
      <c r="W72" s="116">
        <v>1357.6799999999348</v>
      </c>
      <c r="X72" s="116">
        <v>1357.6799999999348</v>
      </c>
      <c r="Y72" s="116">
        <v>1357.6799999999348</v>
      </c>
      <c r="Z72" s="116">
        <v>1357.6799999999348</v>
      </c>
      <c r="AA72" s="116">
        <v>1357.6799999999348</v>
      </c>
      <c r="AB72" s="116">
        <v>1357.6799999999348</v>
      </c>
      <c r="AC72" s="116">
        <v>1357.6799999999348</v>
      </c>
      <c r="AD72" s="116">
        <v>1357.6799999999348</v>
      </c>
      <c r="AE72" s="116">
        <v>1357.6799999999348</v>
      </c>
      <c r="AF72" s="116">
        <v>1357.6799999999348</v>
      </c>
      <c r="AG72" s="116">
        <v>1357.6799999999348</v>
      </c>
      <c r="AH72" s="116">
        <v>1357.6799999999348</v>
      </c>
      <c r="AI72" s="116">
        <v>1357.6799999999348</v>
      </c>
      <c r="AJ72" s="116">
        <v>1357.6799999999348</v>
      </c>
      <c r="AK72" s="116">
        <v>1357.6799999999348</v>
      </c>
      <c r="AL72" s="116">
        <v>1357.6799999999348</v>
      </c>
      <c r="AM72" s="116">
        <v>1357.6799999999348</v>
      </c>
      <c r="AN72" s="116">
        <v>1357.6799999999348</v>
      </c>
      <c r="AO72" s="116">
        <v>1357.6799999999348</v>
      </c>
      <c r="AP72" s="116">
        <v>1357.6799999999348</v>
      </c>
      <c r="AQ72" s="116">
        <v>1357.6799999999348</v>
      </c>
      <c r="AR72" s="116">
        <v>1357.6799999999348</v>
      </c>
      <c r="AS72" s="116">
        <v>1357.6799999999348</v>
      </c>
      <c r="AT72" s="116">
        <v>1357.6799999999348</v>
      </c>
      <c r="AU72" s="116">
        <v>1357.6799999999348</v>
      </c>
      <c r="AV72" s="116">
        <v>1357.6799999999348</v>
      </c>
      <c r="AW72" s="116">
        <v>1357.6799999999348</v>
      </c>
      <c r="AX72" s="116">
        <v>1357.6799999999348</v>
      </c>
      <c r="AY72" s="116">
        <v>1357.6799999999348</v>
      </c>
      <c r="AZ72" s="116">
        <v>1357.6799999999348</v>
      </c>
      <c r="BA72" s="116">
        <v>1357.6799999999348</v>
      </c>
      <c r="BB72" s="116">
        <v>1357.6799999999348</v>
      </c>
      <c r="BC72" s="116">
        <v>1357.6799999999348</v>
      </c>
      <c r="BD72" s="115">
        <v>1357.6799999999348</v>
      </c>
      <c r="BF72" s="9">
        <f t="shared" si="1"/>
        <v>1357.6799999999348</v>
      </c>
    </row>
    <row r="73" spans="1:58" x14ac:dyDescent="0.25">
      <c r="A73" s="112" t="s">
        <v>3033</v>
      </c>
      <c r="B73" s="112" t="s">
        <v>3032</v>
      </c>
      <c r="C73" s="116">
        <v>-2.7648638933897018E-10</v>
      </c>
      <c r="D73" s="116">
        <v>-2.7648638933897018E-10</v>
      </c>
      <c r="E73" s="116">
        <v>-2.7648638933897018E-10</v>
      </c>
      <c r="F73" s="116">
        <v>-2.7648638933897018E-10</v>
      </c>
      <c r="G73" s="116">
        <v>-2.7648638933897018E-10</v>
      </c>
      <c r="H73" s="116">
        <v>-2.7648638933897018E-10</v>
      </c>
      <c r="I73" s="116">
        <v>-2.7648638933897018E-10</v>
      </c>
      <c r="J73" s="116">
        <v>-2.7648638933897018E-10</v>
      </c>
      <c r="K73" s="116">
        <v>-2.7648638933897018E-10</v>
      </c>
      <c r="L73" s="116">
        <v>-2.7648638933897018E-10</v>
      </c>
      <c r="M73" s="116">
        <v>-2.7648638933897018E-10</v>
      </c>
      <c r="N73" s="116">
        <v>-2.7648638933897018E-10</v>
      </c>
      <c r="O73" s="116">
        <v>-2.7648638933897018E-10</v>
      </c>
      <c r="P73" s="116">
        <v>-2.7648638933897018E-10</v>
      </c>
      <c r="Q73" s="116">
        <v>-2.7648638933897018E-10</v>
      </c>
      <c r="R73" s="116">
        <v>-2.7648638933897018E-10</v>
      </c>
      <c r="S73" s="116">
        <v>-2.7648638933897018E-10</v>
      </c>
      <c r="T73" s="116">
        <v>-2.7648638933897018E-10</v>
      </c>
      <c r="U73" s="116">
        <v>-2.7648638933897018E-10</v>
      </c>
      <c r="V73" s="116">
        <v>-2.7648638933897018E-10</v>
      </c>
      <c r="W73" s="116">
        <v>-2.7648638933897018E-10</v>
      </c>
      <c r="X73" s="116">
        <v>-2.7648638933897018E-10</v>
      </c>
      <c r="Y73" s="116">
        <v>-2.7648638933897018E-10</v>
      </c>
      <c r="Z73" s="116">
        <v>-2.7648638933897018E-10</v>
      </c>
      <c r="AA73" s="116">
        <v>-2.7648638933897018E-10</v>
      </c>
      <c r="AB73" s="116">
        <v>-2.7648638933897018E-10</v>
      </c>
      <c r="AC73" s="116">
        <v>-2.7648638933897018E-10</v>
      </c>
      <c r="AD73" s="116">
        <v>-2.7648638933897018E-10</v>
      </c>
      <c r="AE73" s="116">
        <v>-2.7648638933897018E-10</v>
      </c>
      <c r="AF73" s="116">
        <v>-2.7648638933897018E-10</v>
      </c>
      <c r="AG73" s="116">
        <v>-2.7648638933897018E-10</v>
      </c>
      <c r="AH73" s="116">
        <v>-2.7648638933897018E-10</v>
      </c>
      <c r="AI73" s="116">
        <v>-2.7648638933897018E-10</v>
      </c>
      <c r="AJ73" s="116">
        <v>-2.7648638933897018E-10</v>
      </c>
      <c r="AK73" s="116">
        <v>-2.7648638933897018E-10</v>
      </c>
      <c r="AL73" s="116">
        <v>-2.7648638933897018E-10</v>
      </c>
      <c r="AM73" s="116">
        <v>-2.7648638933897018E-10</v>
      </c>
      <c r="AN73" s="116">
        <v>-2.7648638933897018E-10</v>
      </c>
      <c r="AO73" s="116">
        <v>-2.7648638933897018E-10</v>
      </c>
      <c r="AP73" s="116">
        <v>-2.7648638933897018E-10</v>
      </c>
      <c r="AQ73" s="116">
        <v>-2.7648638933897018E-10</v>
      </c>
      <c r="AR73" s="116">
        <v>-2.7648638933897018E-10</v>
      </c>
      <c r="AS73" s="116">
        <v>-2.7648638933897018E-10</v>
      </c>
      <c r="AT73" s="116">
        <v>-2.7648638933897018E-10</v>
      </c>
      <c r="AU73" s="116">
        <v>-2.7648638933897018E-10</v>
      </c>
      <c r="AV73" s="116">
        <v>-2.7648638933897018E-10</v>
      </c>
      <c r="AW73" s="116">
        <v>-2.7648638933897018E-10</v>
      </c>
      <c r="AX73" s="116">
        <v>-2.7648638933897018E-10</v>
      </c>
      <c r="AY73" s="116">
        <v>-2.7648638933897018E-10</v>
      </c>
      <c r="AZ73" s="116">
        <v>-2.7648638933897018E-10</v>
      </c>
      <c r="BA73" s="116">
        <v>-2.7648638933897018E-10</v>
      </c>
      <c r="BB73" s="116">
        <v>-2.7648638933897018E-10</v>
      </c>
      <c r="BC73" s="116">
        <v>-2.7648638933897018E-10</v>
      </c>
      <c r="BD73" s="115">
        <v>-2.7648638933897018E-10</v>
      </c>
      <c r="BF73" s="9">
        <f t="shared" si="1"/>
        <v>-2.7648638933897018E-10</v>
      </c>
    </row>
    <row r="74" spans="1:58" x14ac:dyDescent="0.25">
      <c r="A74" s="112" t="s">
        <v>3031</v>
      </c>
      <c r="B74" s="112" t="s">
        <v>3030</v>
      </c>
      <c r="C74" s="116">
        <v>-1.5643308870494366E-10</v>
      </c>
      <c r="D74" s="116">
        <v>-1.5643308870494366E-10</v>
      </c>
      <c r="E74" s="116">
        <v>-1.5643308870494366E-10</v>
      </c>
      <c r="F74" s="116">
        <v>-1.5643308870494366E-10</v>
      </c>
      <c r="G74" s="116">
        <v>-1.5643308870494366E-10</v>
      </c>
      <c r="H74" s="116">
        <v>-1.5643308870494366E-10</v>
      </c>
      <c r="I74" s="116">
        <v>-1.5643308870494366E-10</v>
      </c>
      <c r="J74" s="116">
        <v>-1.5643308870494366E-10</v>
      </c>
      <c r="K74" s="116">
        <v>-1.5643308870494366E-10</v>
      </c>
      <c r="L74" s="116">
        <v>-1.5643308870494366E-10</v>
      </c>
      <c r="M74" s="116">
        <v>-1.5643308870494366E-10</v>
      </c>
      <c r="N74" s="116">
        <v>-1.5643308870494366E-10</v>
      </c>
      <c r="O74" s="116">
        <v>-1.5643308870494366E-10</v>
      </c>
      <c r="P74" s="116">
        <v>-1.5643308870494366E-10</v>
      </c>
      <c r="Q74" s="116">
        <v>-1.5643308870494366E-10</v>
      </c>
      <c r="R74" s="116">
        <v>-1.5643308870494366E-10</v>
      </c>
      <c r="S74" s="116">
        <v>-1.5643308870494366E-10</v>
      </c>
      <c r="T74" s="116">
        <v>-1.5643308870494366E-10</v>
      </c>
      <c r="U74" s="116">
        <v>-1.5643308870494366E-10</v>
      </c>
      <c r="V74" s="116">
        <v>-1.5643308870494366E-10</v>
      </c>
      <c r="W74" s="116">
        <v>-1.5643308870494366E-10</v>
      </c>
      <c r="X74" s="116">
        <v>-1.5643308870494366E-10</v>
      </c>
      <c r="Y74" s="116">
        <v>-1.5643308870494366E-10</v>
      </c>
      <c r="Z74" s="116">
        <v>-1.5643308870494366E-10</v>
      </c>
      <c r="AA74" s="116">
        <v>-1.5643308870494366E-10</v>
      </c>
      <c r="AB74" s="116">
        <v>-1.5643308870494366E-10</v>
      </c>
      <c r="AC74" s="116">
        <v>-1.5643308870494366E-10</v>
      </c>
      <c r="AD74" s="116">
        <v>-1.5643308870494366E-10</v>
      </c>
      <c r="AE74" s="116">
        <v>-1.5643308870494366E-10</v>
      </c>
      <c r="AF74" s="116">
        <v>-1.5643308870494366E-10</v>
      </c>
      <c r="AG74" s="116">
        <v>-1.5643308870494366E-10</v>
      </c>
      <c r="AH74" s="116">
        <v>-1.5643308870494366E-10</v>
      </c>
      <c r="AI74" s="116">
        <v>-1.5643308870494366E-10</v>
      </c>
      <c r="AJ74" s="116">
        <v>-1.5643308870494366E-10</v>
      </c>
      <c r="AK74" s="116">
        <v>-1.5643308870494366E-10</v>
      </c>
      <c r="AL74" s="116">
        <v>-1.5643308870494366E-10</v>
      </c>
      <c r="AM74" s="116">
        <v>-1.5643308870494366E-10</v>
      </c>
      <c r="AN74" s="116">
        <v>-1.5643308870494366E-10</v>
      </c>
      <c r="AO74" s="116">
        <v>-1.5643308870494366E-10</v>
      </c>
      <c r="AP74" s="116">
        <v>-1.5643308870494366E-10</v>
      </c>
      <c r="AQ74" s="116">
        <v>-1.5643308870494366E-10</v>
      </c>
      <c r="AR74" s="116">
        <v>-1.5643308870494366E-10</v>
      </c>
      <c r="AS74" s="116">
        <v>-1.5643308870494366E-10</v>
      </c>
      <c r="AT74" s="116">
        <v>-1.5643308870494366E-10</v>
      </c>
      <c r="AU74" s="116">
        <v>-1.5643308870494366E-10</v>
      </c>
      <c r="AV74" s="116">
        <v>-1.5643308870494366E-10</v>
      </c>
      <c r="AW74" s="116">
        <v>-1.5643308870494366E-10</v>
      </c>
      <c r="AX74" s="116">
        <v>-1.5643308870494366E-10</v>
      </c>
      <c r="AY74" s="116">
        <v>-1.5643308870494366E-10</v>
      </c>
      <c r="AZ74" s="116">
        <v>-1.5643308870494366E-10</v>
      </c>
      <c r="BA74" s="116">
        <v>-1.5643308870494366E-10</v>
      </c>
      <c r="BB74" s="116">
        <v>-1.5643308870494366E-10</v>
      </c>
      <c r="BC74" s="116">
        <v>-1.5643308870494366E-10</v>
      </c>
      <c r="BD74" s="115">
        <v>-1.5643308870494366E-10</v>
      </c>
      <c r="BF74" s="9">
        <f t="shared" si="1"/>
        <v>-1.5643308870494366E-10</v>
      </c>
    </row>
    <row r="75" spans="1:58" x14ac:dyDescent="0.25">
      <c r="A75" s="112" t="s">
        <v>3029</v>
      </c>
      <c r="B75" s="112" t="s">
        <v>3028</v>
      </c>
      <c r="C75" s="116">
        <v>0</v>
      </c>
      <c r="D75" s="116">
        <v>0</v>
      </c>
      <c r="E75" s="116">
        <v>0</v>
      </c>
      <c r="F75" s="116">
        <v>0</v>
      </c>
      <c r="G75" s="116">
        <v>0</v>
      </c>
      <c r="H75" s="116">
        <v>0</v>
      </c>
      <c r="I75" s="116">
        <v>0</v>
      </c>
      <c r="J75" s="116">
        <v>0</v>
      </c>
      <c r="K75" s="116">
        <v>0</v>
      </c>
      <c r="L75" s="116">
        <v>0</v>
      </c>
      <c r="M75" s="116">
        <v>0</v>
      </c>
      <c r="N75" s="116">
        <v>0</v>
      </c>
      <c r="O75" s="116">
        <v>0</v>
      </c>
      <c r="P75" s="116">
        <v>0</v>
      </c>
      <c r="Q75" s="116">
        <v>0</v>
      </c>
      <c r="R75" s="116">
        <v>0</v>
      </c>
      <c r="S75" s="116">
        <v>0</v>
      </c>
      <c r="T75" s="116">
        <v>0</v>
      </c>
      <c r="U75" s="116">
        <v>0</v>
      </c>
      <c r="V75" s="116">
        <v>0</v>
      </c>
      <c r="W75" s="116">
        <v>0</v>
      </c>
      <c r="X75" s="116">
        <v>0</v>
      </c>
      <c r="Y75" s="116">
        <v>0</v>
      </c>
      <c r="Z75" s="116">
        <v>0</v>
      </c>
      <c r="AA75" s="116">
        <v>0</v>
      </c>
      <c r="AB75" s="116">
        <v>0</v>
      </c>
      <c r="AC75" s="116">
        <v>0</v>
      </c>
      <c r="AD75" s="116">
        <v>0</v>
      </c>
      <c r="AE75" s="116">
        <v>0</v>
      </c>
      <c r="AF75" s="116">
        <v>0</v>
      </c>
      <c r="AG75" s="116">
        <v>0</v>
      </c>
      <c r="AH75" s="116">
        <v>0</v>
      </c>
      <c r="AI75" s="116">
        <v>0</v>
      </c>
      <c r="AJ75" s="116">
        <v>0</v>
      </c>
      <c r="AK75" s="116">
        <v>0</v>
      </c>
      <c r="AL75" s="116">
        <v>0</v>
      </c>
      <c r="AM75" s="116">
        <v>0</v>
      </c>
      <c r="AN75" s="116">
        <v>0</v>
      </c>
      <c r="AO75" s="116">
        <v>0</v>
      </c>
      <c r="AP75" s="116">
        <v>0</v>
      </c>
      <c r="AQ75" s="116">
        <v>0</v>
      </c>
      <c r="AR75" s="116">
        <v>0</v>
      </c>
      <c r="AS75" s="116">
        <v>0</v>
      </c>
      <c r="AT75" s="116">
        <v>0</v>
      </c>
      <c r="AU75" s="116">
        <v>0</v>
      </c>
      <c r="AV75" s="116">
        <v>0</v>
      </c>
      <c r="AW75" s="116">
        <v>0</v>
      </c>
      <c r="AX75" s="116">
        <v>0</v>
      </c>
      <c r="AY75" s="116">
        <v>0</v>
      </c>
      <c r="AZ75" s="116">
        <v>0</v>
      </c>
      <c r="BA75" s="116">
        <v>0</v>
      </c>
      <c r="BB75" s="116">
        <v>0</v>
      </c>
      <c r="BC75" s="116">
        <v>0</v>
      </c>
      <c r="BD75" s="115">
        <v>0</v>
      </c>
      <c r="BF75" s="9">
        <f t="shared" si="1"/>
        <v>0</v>
      </c>
    </row>
    <row r="76" spans="1:58" x14ac:dyDescent="0.25">
      <c r="A76" s="112" t="s">
        <v>3027</v>
      </c>
      <c r="B76" s="112" t="s">
        <v>3026</v>
      </c>
      <c r="C76" s="116">
        <v>6.5483618527650833E-11</v>
      </c>
      <c r="D76" s="116">
        <v>6.5483618527650833E-11</v>
      </c>
      <c r="E76" s="116">
        <v>6.5483618527650833E-11</v>
      </c>
      <c r="F76" s="116">
        <v>6.5483618527650833E-11</v>
      </c>
      <c r="G76" s="116">
        <v>6.5483618527650833E-11</v>
      </c>
      <c r="H76" s="116">
        <v>6.5483618527650833E-11</v>
      </c>
      <c r="I76" s="116">
        <v>6.5483618527650833E-11</v>
      </c>
      <c r="J76" s="116">
        <v>6.5483618527650833E-11</v>
      </c>
      <c r="K76" s="116">
        <v>6.5483618527650833E-11</v>
      </c>
      <c r="L76" s="116">
        <v>6.5483618527650833E-11</v>
      </c>
      <c r="M76" s="116">
        <v>6.5483618527650833E-11</v>
      </c>
      <c r="N76" s="116">
        <v>6.5483618527650833E-11</v>
      </c>
      <c r="O76" s="116">
        <v>6.5483618527650833E-11</v>
      </c>
      <c r="P76" s="116">
        <v>6.5483618527650833E-11</v>
      </c>
      <c r="Q76" s="116">
        <v>6.5483618527650833E-11</v>
      </c>
      <c r="R76" s="116">
        <v>6.5483618527650833E-11</v>
      </c>
      <c r="S76" s="116">
        <v>6.5483618527650833E-11</v>
      </c>
      <c r="T76" s="116">
        <v>6.5483618527650833E-11</v>
      </c>
      <c r="U76" s="116">
        <v>6.5483618527650833E-11</v>
      </c>
      <c r="V76" s="116">
        <v>6.5483618527650833E-11</v>
      </c>
      <c r="W76" s="116">
        <v>6.5483618527650833E-11</v>
      </c>
      <c r="X76" s="116">
        <v>6.5483618527650833E-11</v>
      </c>
      <c r="Y76" s="116">
        <v>6.5483618527650833E-11</v>
      </c>
      <c r="Z76" s="116">
        <v>6.5483618527650833E-11</v>
      </c>
      <c r="AA76" s="116">
        <v>6.5483618527650833E-11</v>
      </c>
      <c r="AB76" s="116">
        <v>6.5483618527650833E-11</v>
      </c>
      <c r="AC76" s="116">
        <v>6.5483618527650833E-11</v>
      </c>
      <c r="AD76" s="116">
        <v>6.5483618527650833E-11</v>
      </c>
      <c r="AE76" s="116">
        <v>6.5483618527650833E-11</v>
      </c>
      <c r="AF76" s="116">
        <v>6.5483618527650833E-11</v>
      </c>
      <c r="AG76" s="116">
        <v>6.5483618527650833E-11</v>
      </c>
      <c r="AH76" s="116">
        <v>6.5483618527650833E-11</v>
      </c>
      <c r="AI76" s="116">
        <v>6.5483618527650833E-11</v>
      </c>
      <c r="AJ76" s="116">
        <v>6.5483618527650833E-11</v>
      </c>
      <c r="AK76" s="116">
        <v>6.5483618527650833E-11</v>
      </c>
      <c r="AL76" s="116">
        <v>6.5483618527650833E-11</v>
      </c>
      <c r="AM76" s="116">
        <v>6.5483618527650833E-11</v>
      </c>
      <c r="AN76" s="116">
        <v>6.5483618527650833E-11</v>
      </c>
      <c r="AO76" s="116">
        <v>6.5483618527650833E-11</v>
      </c>
      <c r="AP76" s="116">
        <v>6.5483618527650833E-11</v>
      </c>
      <c r="AQ76" s="116">
        <v>6.5483618527650833E-11</v>
      </c>
      <c r="AR76" s="116">
        <v>6.5483618527650833E-11</v>
      </c>
      <c r="AS76" s="116">
        <v>6.5483618527650833E-11</v>
      </c>
      <c r="AT76" s="116">
        <v>6.5483618527650833E-11</v>
      </c>
      <c r="AU76" s="116">
        <v>6.5483618527650833E-11</v>
      </c>
      <c r="AV76" s="116">
        <v>6.5483618527650833E-11</v>
      </c>
      <c r="AW76" s="116">
        <v>6.5483618527650833E-11</v>
      </c>
      <c r="AX76" s="116">
        <v>6.5483618527650833E-11</v>
      </c>
      <c r="AY76" s="116">
        <v>6.5483618527650833E-11</v>
      </c>
      <c r="AZ76" s="116">
        <v>6.5483618527650833E-11</v>
      </c>
      <c r="BA76" s="116">
        <v>6.5483618527650833E-11</v>
      </c>
      <c r="BB76" s="116">
        <v>6.5483618527650833E-11</v>
      </c>
      <c r="BC76" s="116">
        <v>6.5483618527650833E-11</v>
      </c>
      <c r="BD76" s="115">
        <v>6.5483618527650833E-11</v>
      </c>
      <c r="BF76" s="9">
        <f t="shared" si="1"/>
        <v>6.5483618527650833E-11</v>
      </c>
    </row>
    <row r="77" spans="1:58" x14ac:dyDescent="0.25">
      <c r="A77" s="112" t="s">
        <v>3025</v>
      </c>
      <c r="B77" s="112" t="s">
        <v>3024</v>
      </c>
      <c r="C77" s="116">
        <v>1.9304025045130402E-10</v>
      </c>
      <c r="D77" s="116">
        <v>1.9304025045130402E-10</v>
      </c>
      <c r="E77" s="116">
        <v>1.9304025045130402E-10</v>
      </c>
      <c r="F77" s="116">
        <v>1.9304025045130402E-10</v>
      </c>
      <c r="G77" s="116">
        <v>1.9304025045130402E-10</v>
      </c>
      <c r="H77" s="116">
        <v>1.9304025045130402E-10</v>
      </c>
      <c r="I77" s="116">
        <v>1.9304025045130402E-10</v>
      </c>
      <c r="J77" s="116">
        <v>1.9304025045130402E-10</v>
      </c>
      <c r="K77" s="116">
        <v>1.9304025045130402E-10</v>
      </c>
      <c r="L77" s="116">
        <v>1.9304025045130402E-10</v>
      </c>
      <c r="M77" s="116">
        <v>1.9304025045130402E-10</v>
      </c>
      <c r="N77" s="116">
        <v>1.9304025045130402E-10</v>
      </c>
      <c r="O77" s="116">
        <v>1.9304025045130402E-10</v>
      </c>
      <c r="P77" s="116">
        <v>1.9304025045130402E-10</v>
      </c>
      <c r="Q77" s="116">
        <v>1.9304025045130402E-10</v>
      </c>
      <c r="R77" s="116">
        <v>1.9304025045130402E-10</v>
      </c>
      <c r="S77" s="116">
        <v>1.9304025045130402E-10</v>
      </c>
      <c r="T77" s="116">
        <v>1.9304025045130402E-10</v>
      </c>
      <c r="U77" s="116">
        <v>1.9304025045130402E-10</v>
      </c>
      <c r="V77" s="116">
        <v>1.9304025045130402E-10</v>
      </c>
      <c r="W77" s="116">
        <v>1.9304025045130402E-10</v>
      </c>
      <c r="X77" s="116">
        <v>1.9304025045130402E-10</v>
      </c>
      <c r="Y77" s="116">
        <v>1.9304025045130402E-10</v>
      </c>
      <c r="Z77" s="116">
        <v>1.9304025045130402E-10</v>
      </c>
      <c r="AA77" s="116">
        <v>1.9304025045130402E-10</v>
      </c>
      <c r="AB77" s="116">
        <v>1.9304025045130402E-10</v>
      </c>
      <c r="AC77" s="116">
        <v>1.9304025045130402E-10</v>
      </c>
      <c r="AD77" s="116">
        <v>1.9304025045130402E-10</v>
      </c>
      <c r="AE77" s="116">
        <v>1.9304025045130402E-10</v>
      </c>
      <c r="AF77" s="116">
        <v>1.9304025045130402E-10</v>
      </c>
      <c r="AG77" s="116">
        <v>1.9304025045130402E-10</v>
      </c>
      <c r="AH77" s="116">
        <v>1.9304025045130402E-10</v>
      </c>
      <c r="AI77" s="116">
        <v>1.9304025045130402E-10</v>
      </c>
      <c r="AJ77" s="116">
        <v>1.9304025045130402E-10</v>
      </c>
      <c r="AK77" s="116">
        <v>1.9304025045130402E-10</v>
      </c>
      <c r="AL77" s="116">
        <v>1.9304025045130402E-10</v>
      </c>
      <c r="AM77" s="116">
        <v>1.9304025045130402E-10</v>
      </c>
      <c r="AN77" s="116">
        <v>1.9304025045130402E-10</v>
      </c>
      <c r="AO77" s="116">
        <v>1.9304025045130402E-10</v>
      </c>
      <c r="AP77" s="116">
        <v>1.9304025045130402E-10</v>
      </c>
      <c r="AQ77" s="116">
        <v>1.9304025045130402E-10</v>
      </c>
      <c r="AR77" s="116">
        <v>1.9304025045130402E-10</v>
      </c>
      <c r="AS77" s="116">
        <v>1.9304025045130402E-10</v>
      </c>
      <c r="AT77" s="116">
        <v>1.9304025045130402E-10</v>
      </c>
      <c r="AU77" s="116">
        <v>1.9304025045130402E-10</v>
      </c>
      <c r="AV77" s="116">
        <v>1.9304025045130402E-10</v>
      </c>
      <c r="AW77" s="116">
        <v>1.9304025045130402E-10</v>
      </c>
      <c r="AX77" s="116">
        <v>1.9304025045130402E-10</v>
      </c>
      <c r="AY77" s="116">
        <v>1.9304025045130402E-10</v>
      </c>
      <c r="AZ77" s="116">
        <v>1.9304025045130402E-10</v>
      </c>
      <c r="BA77" s="116">
        <v>1.9304025045130402E-10</v>
      </c>
      <c r="BB77" s="116">
        <v>1.9304025045130402E-10</v>
      </c>
      <c r="BC77" s="116">
        <v>1.9304025045130402E-10</v>
      </c>
      <c r="BD77" s="115">
        <v>1.9304025045130402E-10</v>
      </c>
      <c r="BF77" s="9">
        <f t="shared" si="1"/>
        <v>1.9304025045130402E-10</v>
      </c>
    </row>
    <row r="78" spans="1:58" x14ac:dyDescent="0.25">
      <c r="A78" s="112" t="s">
        <v>3023</v>
      </c>
      <c r="B78" s="112" t="s">
        <v>3022</v>
      </c>
      <c r="C78" s="116">
        <v>-9.1390006673464086E-11</v>
      </c>
      <c r="D78" s="116">
        <v>-9.1390006673464086E-11</v>
      </c>
      <c r="E78" s="116">
        <v>-9.1390006673464086E-11</v>
      </c>
      <c r="F78" s="116">
        <v>-9.1390006673464086E-11</v>
      </c>
      <c r="G78" s="116">
        <v>-9.1390006673464086E-11</v>
      </c>
      <c r="H78" s="116">
        <v>-9.1390006673464086E-11</v>
      </c>
      <c r="I78" s="116">
        <v>-9.1390006673464086E-11</v>
      </c>
      <c r="J78" s="116">
        <v>-9.1390006673464086E-11</v>
      </c>
      <c r="K78" s="116">
        <v>-9.1390006673464086E-11</v>
      </c>
      <c r="L78" s="116">
        <v>-9.1390006673464086E-11</v>
      </c>
      <c r="M78" s="116">
        <v>-9.1390006673464086E-11</v>
      </c>
      <c r="N78" s="116">
        <v>-9.1390006673464086E-11</v>
      </c>
      <c r="O78" s="116">
        <v>-9.1390006673464086E-11</v>
      </c>
      <c r="P78" s="116">
        <v>-9.1390006673464086E-11</v>
      </c>
      <c r="Q78" s="116">
        <v>-9.1390006673464086E-11</v>
      </c>
      <c r="R78" s="116">
        <v>-9.1390006673464086E-11</v>
      </c>
      <c r="S78" s="116">
        <v>-9.1390006673464086E-11</v>
      </c>
      <c r="T78" s="116">
        <v>-9.1390006673464086E-11</v>
      </c>
      <c r="U78" s="116">
        <v>-9.1390006673464086E-11</v>
      </c>
      <c r="V78" s="116">
        <v>-9.1390006673464086E-11</v>
      </c>
      <c r="W78" s="116">
        <v>-9.1390006673464086E-11</v>
      </c>
      <c r="X78" s="116">
        <v>-9.1390006673464086E-11</v>
      </c>
      <c r="Y78" s="116">
        <v>-9.1390006673464086E-11</v>
      </c>
      <c r="Z78" s="116">
        <v>-9.1390006673464086E-11</v>
      </c>
      <c r="AA78" s="116">
        <v>-9.1390006673464086E-11</v>
      </c>
      <c r="AB78" s="116">
        <v>-9.1390006673464086E-11</v>
      </c>
      <c r="AC78" s="116">
        <v>-9.1390006673464086E-11</v>
      </c>
      <c r="AD78" s="116">
        <v>-9.1390006673464086E-11</v>
      </c>
      <c r="AE78" s="116">
        <v>-9.1390006673464086E-11</v>
      </c>
      <c r="AF78" s="116">
        <v>-9.1390006673464086E-11</v>
      </c>
      <c r="AG78" s="116">
        <v>-9.1390006673464086E-11</v>
      </c>
      <c r="AH78" s="116">
        <v>-9.1390006673464086E-11</v>
      </c>
      <c r="AI78" s="116">
        <v>-9.1390006673464086E-11</v>
      </c>
      <c r="AJ78" s="116">
        <v>-9.1390006673464086E-11</v>
      </c>
      <c r="AK78" s="116">
        <v>-9.1390006673464086E-11</v>
      </c>
      <c r="AL78" s="116">
        <v>-9.1390006673464086E-11</v>
      </c>
      <c r="AM78" s="116">
        <v>-9.1390006673464086E-11</v>
      </c>
      <c r="AN78" s="116">
        <v>-9.1390006673464086E-11</v>
      </c>
      <c r="AO78" s="116">
        <v>-9.1390006673464086E-11</v>
      </c>
      <c r="AP78" s="116">
        <v>-9.1390006673464086E-11</v>
      </c>
      <c r="AQ78" s="116">
        <v>-9.1390006673464086E-11</v>
      </c>
      <c r="AR78" s="116">
        <v>-9.1390006673464086E-11</v>
      </c>
      <c r="AS78" s="116">
        <v>-9.1390006673464086E-11</v>
      </c>
      <c r="AT78" s="116">
        <v>-9.1390006673464086E-11</v>
      </c>
      <c r="AU78" s="116">
        <v>-9.1390006673464086E-11</v>
      </c>
      <c r="AV78" s="116">
        <v>-9.1390006673464086E-11</v>
      </c>
      <c r="AW78" s="116">
        <v>-9.1390006673464086E-11</v>
      </c>
      <c r="AX78" s="116">
        <v>-9.1390006673464086E-11</v>
      </c>
      <c r="AY78" s="116">
        <v>-9.1390006673464086E-11</v>
      </c>
      <c r="AZ78" s="116">
        <v>-9.1390006673464086E-11</v>
      </c>
      <c r="BA78" s="116">
        <v>-9.1390006673464086E-11</v>
      </c>
      <c r="BB78" s="116">
        <v>-9.1390006673464086E-11</v>
      </c>
      <c r="BC78" s="116">
        <v>-9.1390006673464086E-11</v>
      </c>
      <c r="BD78" s="115">
        <v>-9.1390006673464086E-11</v>
      </c>
      <c r="BF78" s="9">
        <f t="shared" si="1"/>
        <v>-9.1390006673464086E-11</v>
      </c>
    </row>
    <row r="79" spans="1:58" x14ac:dyDescent="0.25">
      <c r="A79" s="112" t="s">
        <v>3021</v>
      </c>
      <c r="B79" s="112" t="s">
        <v>3020</v>
      </c>
      <c r="C79" s="116">
        <v>-1.8189894035458565E-12</v>
      </c>
      <c r="D79" s="116">
        <v>-1.8189894035458565E-12</v>
      </c>
      <c r="E79" s="116">
        <v>-1.8189894035458565E-12</v>
      </c>
      <c r="F79" s="116">
        <v>-1.8189894035458565E-12</v>
      </c>
      <c r="G79" s="116">
        <v>-1.8189894035458565E-12</v>
      </c>
      <c r="H79" s="116">
        <v>-1.8189894035458565E-12</v>
      </c>
      <c r="I79" s="116">
        <v>-1.8189894035458565E-12</v>
      </c>
      <c r="J79" s="116">
        <v>-1.8189894035458565E-12</v>
      </c>
      <c r="K79" s="116">
        <v>-1.8189894035458565E-12</v>
      </c>
      <c r="L79" s="116">
        <v>-1.8189894035458565E-12</v>
      </c>
      <c r="M79" s="116">
        <v>-1.8189894035458565E-12</v>
      </c>
      <c r="N79" s="116">
        <v>-1.8189894035458565E-12</v>
      </c>
      <c r="O79" s="116">
        <v>-1.8189894035458565E-12</v>
      </c>
      <c r="P79" s="116">
        <v>-1.8189894035458565E-12</v>
      </c>
      <c r="Q79" s="116">
        <v>-1.8189894035458565E-12</v>
      </c>
      <c r="R79" s="116">
        <v>-1.8189894035458565E-12</v>
      </c>
      <c r="S79" s="116">
        <v>-1.8189894035458565E-12</v>
      </c>
      <c r="T79" s="116">
        <v>-1.8189894035458565E-12</v>
      </c>
      <c r="U79" s="116">
        <v>-1.8189894035458565E-12</v>
      </c>
      <c r="V79" s="116">
        <v>-1.8189894035458565E-12</v>
      </c>
      <c r="W79" s="116">
        <v>-1.8189894035458565E-12</v>
      </c>
      <c r="X79" s="116">
        <v>-1.8189894035458565E-12</v>
      </c>
      <c r="Y79" s="116">
        <v>-1.8189894035458565E-12</v>
      </c>
      <c r="Z79" s="116">
        <v>-1.8189894035458565E-12</v>
      </c>
      <c r="AA79" s="116">
        <v>-1.8189894035458565E-12</v>
      </c>
      <c r="AB79" s="116">
        <v>-1.8189894035458565E-12</v>
      </c>
      <c r="AC79" s="116">
        <v>-1.8189894035458565E-12</v>
      </c>
      <c r="AD79" s="116">
        <v>-1.8189894035458565E-12</v>
      </c>
      <c r="AE79" s="116">
        <v>-1.8189894035458565E-12</v>
      </c>
      <c r="AF79" s="116">
        <v>-1.8189894035458565E-12</v>
      </c>
      <c r="AG79" s="116">
        <v>-1.8189894035458565E-12</v>
      </c>
      <c r="AH79" s="116">
        <v>-1.8189894035458565E-12</v>
      </c>
      <c r="AI79" s="116">
        <v>-1.8189894035458565E-12</v>
      </c>
      <c r="AJ79" s="116">
        <v>-1.8189894035458565E-12</v>
      </c>
      <c r="AK79" s="116">
        <v>-1.8189894035458565E-12</v>
      </c>
      <c r="AL79" s="116">
        <v>-1.8189894035458565E-12</v>
      </c>
      <c r="AM79" s="116">
        <v>-1.8189894035458565E-12</v>
      </c>
      <c r="AN79" s="116">
        <v>-1.8189894035458565E-12</v>
      </c>
      <c r="AO79" s="116">
        <v>-1.8189894035458565E-12</v>
      </c>
      <c r="AP79" s="116">
        <v>-1.8189894035458565E-12</v>
      </c>
      <c r="AQ79" s="116">
        <v>-1.8189894035458565E-12</v>
      </c>
      <c r="AR79" s="116">
        <v>-1.8189894035458565E-12</v>
      </c>
      <c r="AS79" s="116">
        <v>-1.8189894035458565E-12</v>
      </c>
      <c r="AT79" s="116">
        <v>-1.8189894035458565E-12</v>
      </c>
      <c r="AU79" s="116">
        <v>-1.8189894035458565E-12</v>
      </c>
      <c r="AV79" s="116">
        <v>-1.8189894035458565E-12</v>
      </c>
      <c r="AW79" s="116">
        <v>-1.8189894035458565E-12</v>
      </c>
      <c r="AX79" s="116">
        <v>-1.8189894035458565E-12</v>
      </c>
      <c r="AY79" s="116">
        <v>-1.8189894035458565E-12</v>
      </c>
      <c r="AZ79" s="116">
        <v>-1.8189894035458565E-12</v>
      </c>
      <c r="BA79" s="116">
        <v>-1.8189894035458565E-12</v>
      </c>
      <c r="BB79" s="116">
        <v>-1.8189894035458565E-12</v>
      </c>
      <c r="BC79" s="116">
        <v>-1.8189894035458565E-12</v>
      </c>
      <c r="BD79" s="115">
        <v>-1.8189894035458565E-12</v>
      </c>
      <c r="BF79" s="9">
        <f t="shared" si="1"/>
        <v>-1.8189894035458565E-12</v>
      </c>
    </row>
    <row r="80" spans="1:58" x14ac:dyDescent="0.25">
      <c r="A80" s="112" t="s">
        <v>3019</v>
      </c>
      <c r="B80" s="112" t="s">
        <v>3018</v>
      </c>
      <c r="C80" s="116">
        <v>0</v>
      </c>
      <c r="D80" s="116">
        <v>0</v>
      </c>
      <c r="E80" s="116">
        <v>0</v>
      </c>
      <c r="F80" s="116">
        <v>0</v>
      </c>
      <c r="G80" s="116">
        <v>0</v>
      </c>
      <c r="H80" s="116">
        <v>0</v>
      </c>
      <c r="I80" s="116">
        <v>0</v>
      </c>
      <c r="J80" s="116">
        <v>0</v>
      </c>
      <c r="K80" s="116">
        <v>0</v>
      </c>
      <c r="L80" s="116">
        <v>0</v>
      </c>
      <c r="M80" s="116">
        <v>0</v>
      </c>
      <c r="N80" s="116">
        <v>0</v>
      </c>
      <c r="O80" s="116">
        <v>0</v>
      </c>
      <c r="P80" s="116">
        <v>0</v>
      </c>
      <c r="Q80" s="116">
        <v>0</v>
      </c>
      <c r="R80" s="116">
        <v>0</v>
      </c>
      <c r="S80" s="116">
        <v>0</v>
      </c>
      <c r="T80" s="116">
        <v>0</v>
      </c>
      <c r="U80" s="116">
        <v>0</v>
      </c>
      <c r="V80" s="116">
        <v>0</v>
      </c>
      <c r="W80" s="116">
        <v>0</v>
      </c>
      <c r="X80" s="116">
        <v>0</v>
      </c>
      <c r="Y80" s="116">
        <v>0</v>
      </c>
      <c r="Z80" s="116">
        <v>0</v>
      </c>
      <c r="AA80" s="116">
        <v>0</v>
      </c>
      <c r="AB80" s="116">
        <v>0</v>
      </c>
      <c r="AC80" s="116">
        <v>0</v>
      </c>
      <c r="AD80" s="116">
        <v>0</v>
      </c>
      <c r="AE80" s="116">
        <v>0</v>
      </c>
      <c r="AF80" s="116">
        <v>0</v>
      </c>
      <c r="AG80" s="116">
        <v>0</v>
      </c>
      <c r="AH80" s="116">
        <v>0</v>
      </c>
      <c r="AI80" s="116">
        <v>0</v>
      </c>
      <c r="AJ80" s="116">
        <v>0</v>
      </c>
      <c r="AK80" s="116">
        <v>0</v>
      </c>
      <c r="AL80" s="116">
        <v>0</v>
      </c>
      <c r="AM80" s="116">
        <v>0</v>
      </c>
      <c r="AN80" s="116">
        <v>0</v>
      </c>
      <c r="AO80" s="116">
        <v>0</v>
      </c>
      <c r="AP80" s="116">
        <v>0</v>
      </c>
      <c r="AQ80" s="116">
        <v>0</v>
      </c>
      <c r="AR80" s="116">
        <v>0</v>
      </c>
      <c r="AS80" s="116">
        <v>0</v>
      </c>
      <c r="AT80" s="116">
        <v>0</v>
      </c>
      <c r="AU80" s="116">
        <v>0</v>
      </c>
      <c r="AV80" s="116">
        <v>0</v>
      </c>
      <c r="AW80" s="116">
        <v>0</v>
      </c>
      <c r="AX80" s="116">
        <v>0</v>
      </c>
      <c r="AY80" s="116">
        <v>0</v>
      </c>
      <c r="AZ80" s="116">
        <v>0</v>
      </c>
      <c r="BA80" s="116">
        <v>0</v>
      </c>
      <c r="BB80" s="116">
        <v>0</v>
      </c>
      <c r="BC80" s="116">
        <v>0</v>
      </c>
      <c r="BD80" s="115">
        <v>0</v>
      </c>
      <c r="BF80" s="9">
        <f t="shared" si="1"/>
        <v>0</v>
      </c>
    </row>
    <row r="81" spans="1:58" x14ac:dyDescent="0.25">
      <c r="A81" s="112" t="s">
        <v>3017</v>
      </c>
      <c r="B81" s="112" t="s">
        <v>3016</v>
      </c>
      <c r="C81" s="116">
        <v>-9.9999997485429037E-3</v>
      </c>
      <c r="D81" s="116">
        <v>-9.9999997485429037E-3</v>
      </c>
      <c r="E81" s="116">
        <v>-9.9999997485429037E-3</v>
      </c>
      <c r="F81" s="116">
        <v>-9.9999997485429037E-3</v>
      </c>
      <c r="G81" s="116">
        <v>-9.9999997485429037E-3</v>
      </c>
      <c r="H81" s="116">
        <v>-9.9999997485429037E-3</v>
      </c>
      <c r="I81" s="116">
        <v>-9.9999997485429037E-3</v>
      </c>
      <c r="J81" s="116">
        <v>-9.9999997485429037E-3</v>
      </c>
      <c r="K81" s="116">
        <v>-9.9999997485429037E-3</v>
      </c>
      <c r="L81" s="116">
        <v>-9.9999997485429037E-3</v>
      </c>
      <c r="M81" s="116">
        <v>-9.9999997485429037E-3</v>
      </c>
      <c r="N81" s="116">
        <v>-9.9999997485429037E-3</v>
      </c>
      <c r="O81" s="116">
        <v>-9.9999997485429037E-3</v>
      </c>
      <c r="P81" s="116">
        <v>-9.9999997485429037E-3</v>
      </c>
      <c r="Q81" s="116">
        <v>-9.9999997485429037E-3</v>
      </c>
      <c r="R81" s="116">
        <v>-9.9999997485429037E-3</v>
      </c>
      <c r="S81" s="116">
        <v>-9.9999997485429037E-3</v>
      </c>
      <c r="T81" s="116">
        <v>-9.9999997485429037E-3</v>
      </c>
      <c r="U81" s="116">
        <v>-9.9999997485429037E-3</v>
      </c>
      <c r="V81" s="116">
        <v>-9.9999997485429037E-3</v>
      </c>
      <c r="W81" s="116">
        <v>-9.9999997485429037E-3</v>
      </c>
      <c r="X81" s="116">
        <v>-9.9999997485429037E-3</v>
      </c>
      <c r="Y81" s="116">
        <v>-9.9999997485429037E-3</v>
      </c>
      <c r="Z81" s="116">
        <v>-9.9999997485429037E-3</v>
      </c>
      <c r="AA81" s="116">
        <v>-9.9999997485429037E-3</v>
      </c>
      <c r="AB81" s="116">
        <v>-9.9999997485429037E-3</v>
      </c>
      <c r="AC81" s="116">
        <v>-9.9999997485429037E-3</v>
      </c>
      <c r="AD81" s="116">
        <v>-9.9999997485429037E-3</v>
      </c>
      <c r="AE81" s="116">
        <v>-9.9999997485429037E-3</v>
      </c>
      <c r="AF81" s="116">
        <v>-9.9999997485429037E-3</v>
      </c>
      <c r="AG81" s="116">
        <v>-9.9999997485429037E-3</v>
      </c>
      <c r="AH81" s="116">
        <v>-9.9999997485429037E-3</v>
      </c>
      <c r="AI81" s="116">
        <v>-9.9999997485429037E-3</v>
      </c>
      <c r="AJ81" s="116">
        <v>-9.9999997485429037E-3</v>
      </c>
      <c r="AK81" s="116">
        <v>-9.9999997485429037E-3</v>
      </c>
      <c r="AL81" s="116">
        <v>-9.9999997485429037E-3</v>
      </c>
      <c r="AM81" s="116">
        <v>-9.9999997485429037E-3</v>
      </c>
      <c r="AN81" s="116">
        <v>-9.9999997485429037E-3</v>
      </c>
      <c r="AO81" s="116">
        <v>-9.9999997485429037E-3</v>
      </c>
      <c r="AP81" s="116">
        <v>-9.9999997485429037E-3</v>
      </c>
      <c r="AQ81" s="116">
        <v>-9.9999997485429037E-3</v>
      </c>
      <c r="AR81" s="116">
        <v>-9.9999997485429037E-3</v>
      </c>
      <c r="AS81" s="116">
        <v>-9.9999997485429037E-3</v>
      </c>
      <c r="AT81" s="116">
        <v>-9.9999997485429037E-3</v>
      </c>
      <c r="AU81" s="116">
        <v>-9.9999997485429037E-3</v>
      </c>
      <c r="AV81" s="116">
        <v>-9.9999997485429037E-3</v>
      </c>
      <c r="AW81" s="116">
        <v>-9.9999997485429037E-3</v>
      </c>
      <c r="AX81" s="116">
        <v>-9.9999997485429037E-3</v>
      </c>
      <c r="AY81" s="116">
        <v>-9.9999997485429037E-3</v>
      </c>
      <c r="AZ81" s="116">
        <v>-9.9999997485429037E-3</v>
      </c>
      <c r="BA81" s="116">
        <v>-9.9999997485429037E-3</v>
      </c>
      <c r="BB81" s="116">
        <v>-9.9999997485429037E-3</v>
      </c>
      <c r="BC81" s="116">
        <v>-9.9999997485429037E-3</v>
      </c>
      <c r="BD81" s="115">
        <v>-9.9999997485429037E-3</v>
      </c>
      <c r="BF81" s="9">
        <f t="shared" si="1"/>
        <v>-9.9999997485429037E-3</v>
      </c>
    </row>
    <row r="82" spans="1:58" x14ac:dyDescent="0.25">
      <c r="A82" s="112" t="s">
        <v>3015</v>
      </c>
      <c r="B82" s="112" t="s">
        <v>3014</v>
      </c>
      <c r="C82" s="116">
        <v>-526.79000000009364</v>
      </c>
      <c r="D82" s="116">
        <v>-526.79000000009364</v>
      </c>
      <c r="E82" s="116">
        <v>-526.79000000009364</v>
      </c>
      <c r="F82" s="116">
        <v>-526.79000000009364</v>
      </c>
      <c r="G82" s="116">
        <v>-526.79000000009364</v>
      </c>
      <c r="H82" s="116">
        <v>-526.79000000009364</v>
      </c>
      <c r="I82" s="116">
        <v>-526.79000000009364</v>
      </c>
      <c r="J82" s="116">
        <v>-526.79000000009364</v>
      </c>
      <c r="K82" s="116">
        <v>-526.79000000009364</v>
      </c>
      <c r="L82" s="116">
        <v>-526.79000000009364</v>
      </c>
      <c r="M82" s="116">
        <v>-526.79000000009364</v>
      </c>
      <c r="N82" s="116">
        <v>-526.79000000009364</v>
      </c>
      <c r="O82" s="116">
        <v>-526.79000000009364</v>
      </c>
      <c r="P82" s="116">
        <v>-526.79000000009364</v>
      </c>
      <c r="Q82" s="116">
        <v>-526.79000000009364</v>
      </c>
      <c r="R82" s="116">
        <v>-526.79000000009364</v>
      </c>
      <c r="S82" s="116">
        <v>-526.79000000009364</v>
      </c>
      <c r="T82" s="116">
        <v>-526.79000000009364</v>
      </c>
      <c r="U82" s="116">
        <v>-526.79000000009364</v>
      </c>
      <c r="V82" s="116">
        <v>-526.79000000009364</v>
      </c>
      <c r="W82" s="116">
        <v>-526.79000000009364</v>
      </c>
      <c r="X82" s="116">
        <v>-526.79000000009364</v>
      </c>
      <c r="Y82" s="116">
        <v>-526.79000000009364</v>
      </c>
      <c r="Z82" s="116">
        <v>-526.79000000009364</v>
      </c>
      <c r="AA82" s="116">
        <v>-526.79000000009364</v>
      </c>
      <c r="AB82" s="116">
        <v>-526.79000000009364</v>
      </c>
      <c r="AC82" s="116">
        <v>-526.79000000009364</v>
      </c>
      <c r="AD82" s="116">
        <v>-526.79000000009364</v>
      </c>
      <c r="AE82" s="116">
        <v>-526.79000000009364</v>
      </c>
      <c r="AF82" s="116">
        <v>-526.79000000009364</v>
      </c>
      <c r="AG82" s="116">
        <v>-526.79000000009364</v>
      </c>
      <c r="AH82" s="116">
        <v>-526.79000000009364</v>
      </c>
      <c r="AI82" s="116">
        <v>-526.79000000009364</v>
      </c>
      <c r="AJ82" s="116">
        <v>-526.79000000009364</v>
      </c>
      <c r="AK82" s="116">
        <v>-526.79000000009364</v>
      </c>
      <c r="AL82" s="116">
        <v>-526.79000000009364</v>
      </c>
      <c r="AM82" s="116">
        <v>-526.79000000009364</v>
      </c>
      <c r="AN82" s="116">
        <v>-526.79000000009364</v>
      </c>
      <c r="AO82" s="116">
        <v>-526.79000000009364</v>
      </c>
      <c r="AP82" s="116">
        <v>-526.79000000009364</v>
      </c>
      <c r="AQ82" s="116">
        <v>-526.79000000009364</v>
      </c>
      <c r="AR82" s="116">
        <v>-526.79000000009364</v>
      </c>
      <c r="AS82" s="116">
        <v>-526.79000000009364</v>
      </c>
      <c r="AT82" s="116">
        <v>-526.79000000009364</v>
      </c>
      <c r="AU82" s="116">
        <v>-526.79000000009364</v>
      </c>
      <c r="AV82" s="116">
        <v>-526.79000000009364</v>
      </c>
      <c r="AW82" s="116">
        <v>-526.79000000009364</v>
      </c>
      <c r="AX82" s="116">
        <v>-526.79000000009364</v>
      </c>
      <c r="AY82" s="116">
        <v>-526.79000000009364</v>
      </c>
      <c r="AZ82" s="116">
        <v>-526.79000000009364</v>
      </c>
      <c r="BA82" s="116">
        <v>-526.79000000009364</v>
      </c>
      <c r="BB82" s="116">
        <v>-526.79000000009364</v>
      </c>
      <c r="BC82" s="116">
        <v>-526.79000000009364</v>
      </c>
      <c r="BD82" s="115">
        <v>-526.79000000009364</v>
      </c>
      <c r="BF82" s="9">
        <f t="shared" si="1"/>
        <v>-526.79000000009364</v>
      </c>
    </row>
    <row r="83" spans="1:58" x14ac:dyDescent="0.25">
      <c r="A83" s="112" t="s">
        <v>3013</v>
      </c>
      <c r="B83" s="112" t="s">
        <v>3012</v>
      </c>
      <c r="C83" s="116">
        <v>-2.9558577807620168E-12</v>
      </c>
      <c r="D83" s="116">
        <v>-2.9558577807620168E-12</v>
      </c>
      <c r="E83" s="116">
        <v>-2.9558577807620168E-12</v>
      </c>
      <c r="F83" s="116">
        <v>-2.9558577807620168E-12</v>
      </c>
      <c r="G83" s="116">
        <v>-2.9558577807620168E-12</v>
      </c>
      <c r="H83" s="116">
        <v>-2.9558577807620168E-12</v>
      </c>
      <c r="I83" s="116">
        <v>-2.9558577807620168E-12</v>
      </c>
      <c r="J83" s="116">
        <v>-2.9558577807620168E-12</v>
      </c>
      <c r="K83" s="116">
        <v>-2.9558577807620168E-12</v>
      </c>
      <c r="L83" s="116">
        <v>-2.9558577807620168E-12</v>
      </c>
      <c r="M83" s="116">
        <v>-2.9558577807620168E-12</v>
      </c>
      <c r="N83" s="116">
        <v>-2.9558577807620168E-12</v>
      </c>
      <c r="O83" s="116">
        <v>-2.9558577807620168E-12</v>
      </c>
      <c r="P83" s="116">
        <v>-2.9558577807620168E-12</v>
      </c>
      <c r="Q83" s="116">
        <v>-2.9558577807620168E-12</v>
      </c>
      <c r="R83" s="116">
        <v>-2.9558577807620168E-12</v>
      </c>
      <c r="S83" s="116">
        <v>-2.9558577807620168E-12</v>
      </c>
      <c r="T83" s="116">
        <v>-2.9558577807620168E-12</v>
      </c>
      <c r="U83" s="116">
        <v>-2.9558577807620168E-12</v>
      </c>
      <c r="V83" s="116">
        <v>-2.9558577807620168E-12</v>
      </c>
      <c r="W83" s="116">
        <v>-2.9558577807620168E-12</v>
      </c>
      <c r="X83" s="116">
        <v>-2.9558577807620168E-12</v>
      </c>
      <c r="Y83" s="116">
        <v>-2.9558577807620168E-12</v>
      </c>
      <c r="Z83" s="116">
        <v>-2.9558577807620168E-12</v>
      </c>
      <c r="AA83" s="116">
        <v>-2.9558577807620168E-12</v>
      </c>
      <c r="AB83" s="116">
        <v>-2.9558577807620168E-12</v>
      </c>
      <c r="AC83" s="116">
        <v>-2.9558577807620168E-12</v>
      </c>
      <c r="AD83" s="116">
        <v>-2.9558577807620168E-12</v>
      </c>
      <c r="AE83" s="116">
        <v>-2.9558577807620168E-12</v>
      </c>
      <c r="AF83" s="116">
        <v>-2.9558577807620168E-12</v>
      </c>
      <c r="AG83" s="116">
        <v>-2.9558577807620168E-12</v>
      </c>
      <c r="AH83" s="116">
        <v>-2.9558577807620168E-12</v>
      </c>
      <c r="AI83" s="116">
        <v>-2.9558577807620168E-12</v>
      </c>
      <c r="AJ83" s="116">
        <v>-2.9558577807620168E-12</v>
      </c>
      <c r="AK83" s="116">
        <v>-2.9558577807620168E-12</v>
      </c>
      <c r="AL83" s="116">
        <v>-2.9558577807620168E-12</v>
      </c>
      <c r="AM83" s="116">
        <v>-2.9558577807620168E-12</v>
      </c>
      <c r="AN83" s="116">
        <v>-2.9558577807620168E-12</v>
      </c>
      <c r="AO83" s="116">
        <v>-2.9558577807620168E-12</v>
      </c>
      <c r="AP83" s="116">
        <v>-2.9558577807620168E-12</v>
      </c>
      <c r="AQ83" s="116">
        <v>-2.9558577807620168E-12</v>
      </c>
      <c r="AR83" s="116">
        <v>-2.9558577807620168E-12</v>
      </c>
      <c r="AS83" s="116">
        <v>-2.9558577807620168E-12</v>
      </c>
      <c r="AT83" s="116">
        <v>-2.9558577807620168E-12</v>
      </c>
      <c r="AU83" s="116">
        <v>-2.9558577807620168E-12</v>
      </c>
      <c r="AV83" s="116">
        <v>-2.9558577807620168E-12</v>
      </c>
      <c r="AW83" s="116">
        <v>-2.9558577807620168E-12</v>
      </c>
      <c r="AX83" s="116">
        <v>-2.9558577807620168E-12</v>
      </c>
      <c r="AY83" s="116">
        <v>-2.9558577807620168E-12</v>
      </c>
      <c r="AZ83" s="116">
        <v>-2.9558577807620168E-12</v>
      </c>
      <c r="BA83" s="116">
        <v>-2.9558577807620168E-12</v>
      </c>
      <c r="BB83" s="116">
        <v>-2.9558577807620168E-12</v>
      </c>
      <c r="BC83" s="116">
        <v>-2.9558577807620168E-12</v>
      </c>
      <c r="BD83" s="115">
        <v>-2.9558577807620168E-12</v>
      </c>
      <c r="BF83" s="9">
        <f t="shared" si="1"/>
        <v>-2.9558577807620168E-12</v>
      </c>
    </row>
    <row r="84" spans="1:58" x14ac:dyDescent="0.25">
      <c r="A84" s="112" t="s">
        <v>3011</v>
      </c>
      <c r="B84" s="112" t="s">
        <v>3010</v>
      </c>
      <c r="C84" s="116">
        <v>0</v>
      </c>
      <c r="D84" s="116">
        <v>0</v>
      </c>
      <c r="E84" s="116">
        <v>0</v>
      </c>
      <c r="F84" s="116">
        <v>0</v>
      </c>
      <c r="G84" s="116">
        <v>0</v>
      </c>
      <c r="H84" s="116">
        <v>0</v>
      </c>
      <c r="I84" s="116">
        <v>0</v>
      </c>
      <c r="J84" s="116">
        <v>0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16">
        <v>0</v>
      </c>
      <c r="Q84" s="116">
        <v>0</v>
      </c>
      <c r="R84" s="116">
        <v>0</v>
      </c>
      <c r="S84" s="116">
        <v>0</v>
      </c>
      <c r="T84" s="116">
        <v>0</v>
      </c>
      <c r="U84" s="116">
        <v>0</v>
      </c>
      <c r="V84" s="116">
        <v>0</v>
      </c>
      <c r="W84" s="116">
        <v>0</v>
      </c>
      <c r="X84" s="116">
        <v>0</v>
      </c>
      <c r="Y84" s="116">
        <v>0</v>
      </c>
      <c r="Z84" s="116">
        <v>0</v>
      </c>
      <c r="AA84" s="116">
        <v>0</v>
      </c>
      <c r="AB84" s="116">
        <v>0</v>
      </c>
      <c r="AC84" s="116">
        <v>0</v>
      </c>
      <c r="AD84" s="116">
        <v>0</v>
      </c>
      <c r="AE84" s="116">
        <v>0</v>
      </c>
      <c r="AF84" s="116">
        <v>0</v>
      </c>
      <c r="AG84" s="116">
        <v>0</v>
      </c>
      <c r="AH84" s="116">
        <v>0</v>
      </c>
      <c r="AI84" s="116">
        <v>0</v>
      </c>
      <c r="AJ84" s="116">
        <v>0</v>
      </c>
      <c r="AK84" s="116">
        <v>0</v>
      </c>
      <c r="AL84" s="116">
        <v>0</v>
      </c>
      <c r="AM84" s="116">
        <v>0</v>
      </c>
      <c r="AN84" s="116">
        <v>0</v>
      </c>
      <c r="AO84" s="116">
        <v>0</v>
      </c>
      <c r="AP84" s="116">
        <v>0</v>
      </c>
      <c r="AQ84" s="116">
        <v>0</v>
      </c>
      <c r="AR84" s="116">
        <v>0</v>
      </c>
      <c r="AS84" s="116">
        <v>0</v>
      </c>
      <c r="AT84" s="116">
        <v>0</v>
      </c>
      <c r="AU84" s="116">
        <v>0</v>
      </c>
      <c r="AV84" s="116">
        <v>0</v>
      </c>
      <c r="AW84" s="116">
        <v>0</v>
      </c>
      <c r="AX84" s="116">
        <v>0</v>
      </c>
      <c r="AY84" s="116">
        <v>0</v>
      </c>
      <c r="AZ84" s="116">
        <v>0</v>
      </c>
      <c r="BA84" s="116">
        <v>0</v>
      </c>
      <c r="BB84" s="116">
        <v>0</v>
      </c>
      <c r="BC84" s="116">
        <v>0</v>
      </c>
      <c r="BD84" s="115">
        <v>0</v>
      </c>
      <c r="BF84" s="9">
        <f t="shared" si="1"/>
        <v>0</v>
      </c>
    </row>
    <row r="85" spans="1:58" x14ac:dyDescent="0.25">
      <c r="A85" s="112" t="s">
        <v>3009</v>
      </c>
      <c r="B85" s="112" t="s">
        <v>3008</v>
      </c>
      <c r="C85" s="116">
        <v>0</v>
      </c>
      <c r="D85" s="116">
        <v>0</v>
      </c>
      <c r="E85" s="116">
        <v>0</v>
      </c>
      <c r="F85" s="116">
        <v>0</v>
      </c>
      <c r="G85" s="116">
        <v>0</v>
      </c>
      <c r="H85" s="116">
        <v>0</v>
      </c>
      <c r="I85" s="116">
        <v>0</v>
      </c>
      <c r="J85" s="116">
        <v>0</v>
      </c>
      <c r="K85" s="116">
        <v>0</v>
      </c>
      <c r="L85" s="116">
        <v>0</v>
      </c>
      <c r="M85" s="116">
        <v>0</v>
      </c>
      <c r="N85" s="116">
        <v>0</v>
      </c>
      <c r="O85" s="116">
        <v>0</v>
      </c>
      <c r="P85" s="116">
        <v>0</v>
      </c>
      <c r="Q85" s="116">
        <v>0</v>
      </c>
      <c r="R85" s="116">
        <v>0</v>
      </c>
      <c r="S85" s="116">
        <v>0</v>
      </c>
      <c r="T85" s="116">
        <v>0</v>
      </c>
      <c r="U85" s="116">
        <v>0</v>
      </c>
      <c r="V85" s="116">
        <v>0</v>
      </c>
      <c r="W85" s="116">
        <v>0</v>
      </c>
      <c r="X85" s="116">
        <v>0</v>
      </c>
      <c r="Y85" s="116">
        <v>0</v>
      </c>
      <c r="Z85" s="116">
        <v>0</v>
      </c>
      <c r="AA85" s="116">
        <v>0</v>
      </c>
      <c r="AB85" s="116">
        <v>0</v>
      </c>
      <c r="AC85" s="116">
        <v>0</v>
      </c>
      <c r="AD85" s="116">
        <v>0</v>
      </c>
      <c r="AE85" s="116">
        <v>0</v>
      </c>
      <c r="AF85" s="116">
        <v>0</v>
      </c>
      <c r="AG85" s="116">
        <v>0</v>
      </c>
      <c r="AH85" s="116">
        <v>0</v>
      </c>
      <c r="AI85" s="116">
        <v>0</v>
      </c>
      <c r="AJ85" s="116">
        <v>0</v>
      </c>
      <c r="AK85" s="116">
        <v>0</v>
      </c>
      <c r="AL85" s="116">
        <v>0</v>
      </c>
      <c r="AM85" s="116">
        <v>0</v>
      </c>
      <c r="AN85" s="116">
        <v>0</v>
      </c>
      <c r="AO85" s="116">
        <v>0</v>
      </c>
      <c r="AP85" s="116">
        <v>0</v>
      </c>
      <c r="AQ85" s="116">
        <v>0</v>
      </c>
      <c r="AR85" s="116">
        <v>0</v>
      </c>
      <c r="AS85" s="116">
        <v>0</v>
      </c>
      <c r="AT85" s="116">
        <v>0</v>
      </c>
      <c r="AU85" s="116">
        <v>0</v>
      </c>
      <c r="AV85" s="116">
        <v>0</v>
      </c>
      <c r="AW85" s="116">
        <v>0</v>
      </c>
      <c r="AX85" s="116">
        <v>0</v>
      </c>
      <c r="AY85" s="116">
        <v>0</v>
      </c>
      <c r="AZ85" s="116">
        <v>0</v>
      </c>
      <c r="BA85" s="116">
        <v>0</v>
      </c>
      <c r="BB85" s="116">
        <v>0</v>
      </c>
      <c r="BC85" s="116">
        <v>0</v>
      </c>
      <c r="BD85" s="115">
        <v>0</v>
      </c>
      <c r="BF85" s="9">
        <f t="shared" si="1"/>
        <v>0</v>
      </c>
    </row>
    <row r="86" spans="1:58" x14ac:dyDescent="0.25">
      <c r="A86" s="112" t="s">
        <v>3007</v>
      </c>
      <c r="B86" s="112" t="s">
        <v>3006</v>
      </c>
      <c r="C86" s="116">
        <v>-3495.9300000001676</v>
      </c>
      <c r="D86" s="116">
        <v>-3495.9300000001676</v>
      </c>
      <c r="E86" s="116">
        <v>-3495.9300000001676</v>
      </c>
      <c r="F86" s="116">
        <v>-3495.9300000001676</v>
      </c>
      <c r="G86" s="116">
        <v>-3495.9300000001676</v>
      </c>
      <c r="H86" s="116">
        <v>-3495.9300000001676</v>
      </c>
      <c r="I86" s="116">
        <v>-3495.9300000001676</v>
      </c>
      <c r="J86" s="116">
        <v>-3495.9300000001676</v>
      </c>
      <c r="K86" s="116">
        <v>-3495.9300000001676</v>
      </c>
      <c r="L86" s="116">
        <v>-3495.9300000001676</v>
      </c>
      <c r="M86" s="116">
        <v>-3495.9300000001676</v>
      </c>
      <c r="N86" s="116">
        <v>-3495.9300000001676</v>
      </c>
      <c r="O86" s="116">
        <v>-3495.9300000001676</v>
      </c>
      <c r="P86" s="116">
        <v>-3495.9300000001676</v>
      </c>
      <c r="Q86" s="116">
        <v>-3495.9300000001676</v>
      </c>
      <c r="R86" s="116">
        <v>-3495.9300000001676</v>
      </c>
      <c r="S86" s="116">
        <v>-3495.9300000001676</v>
      </c>
      <c r="T86" s="116">
        <v>-3495.9300000001676</v>
      </c>
      <c r="U86" s="116">
        <v>-3495.9300000001676</v>
      </c>
      <c r="V86" s="116">
        <v>-3495.9300000001676</v>
      </c>
      <c r="W86" s="116">
        <v>-3495.9300000001676</v>
      </c>
      <c r="X86" s="116">
        <v>-3495.9300000001676</v>
      </c>
      <c r="Y86" s="116">
        <v>-3495.9300000001676</v>
      </c>
      <c r="Z86" s="116">
        <v>-3495.9300000001676</v>
      </c>
      <c r="AA86" s="116">
        <v>-3495.9300000001676</v>
      </c>
      <c r="AB86" s="116">
        <v>-3495.9300000001676</v>
      </c>
      <c r="AC86" s="116">
        <v>-3495.9300000001676</v>
      </c>
      <c r="AD86" s="116">
        <v>-3495.9300000001676</v>
      </c>
      <c r="AE86" s="116">
        <v>-3495.9300000001676</v>
      </c>
      <c r="AF86" s="116">
        <v>-3495.9300000001676</v>
      </c>
      <c r="AG86" s="116">
        <v>-3495.9300000001676</v>
      </c>
      <c r="AH86" s="116">
        <v>-3495.9300000001676</v>
      </c>
      <c r="AI86" s="116">
        <v>-3495.9300000001676</v>
      </c>
      <c r="AJ86" s="116">
        <v>-3495.9300000001676</v>
      </c>
      <c r="AK86" s="116">
        <v>-3495.9300000001676</v>
      </c>
      <c r="AL86" s="116">
        <v>-3495.9300000001676</v>
      </c>
      <c r="AM86" s="116">
        <v>-3495.9300000001676</v>
      </c>
      <c r="AN86" s="116">
        <v>-3495.9300000001676</v>
      </c>
      <c r="AO86" s="116">
        <v>-3495.9300000001676</v>
      </c>
      <c r="AP86" s="116">
        <v>-3495.9300000001676</v>
      </c>
      <c r="AQ86" s="116">
        <v>-3495.9300000001676</v>
      </c>
      <c r="AR86" s="116">
        <v>-3495.9300000001676</v>
      </c>
      <c r="AS86" s="116">
        <v>-3495.9300000001676</v>
      </c>
      <c r="AT86" s="116">
        <v>-3495.9300000001676</v>
      </c>
      <c r="AU86" s="116">
        <v>-3495.9300000001676</v>
      </c>
      <c r="AV86" s="116">
        <v>-3495.9300000001676</v>
      </c>
      <c r="AW86" s="116">
        <v>-3495.9300000001676</v>
      </c>
      <c r="AX86" s="116">
        <v>-3495.9300000001676</v>
      </c>
      <c r="AY86" s="116">
        <v>-3495.9300000001676</v>
      </c>
      <c r="AZ86" s="116">
        <v>-3495.9300000001676</v>
      </c>
      <c r="BA86" s="116">
        <v>-3495.9300000001676</v>
      </c>
      <c r="BB86" s="116">
        <v>-3495.9300000001676</v>
      </c>
      <c r="BC86" s="116">
        <v>-3495.9300000001676</v>
      </c>
      <c r="BD86" s="115">
        <v>-3495.9300000001676</v>
      </c>
      <c r="BF86" s="9">
        <f t="shared" si="1"/>
        <v>-3495.9300000001676</v>
      </c>
    </row>
    <row r="87" spans="1:58" x14ac:dyDescent="0.25">
      <c r="A87" s="112" t="s">
        <v>3005</v>
      </c>
      <c r="B87" s="112" t="s">
        <v>3004</v>
      </c>
      <c r="C87" s="116">
        <v>0</v>
      </c>
      <c r="D87" s="116">
        <v>0</v>
      </c>
      <c r="E87" s="116">
        <v>0</v>
      </c>
      <c r="F87" s="116">
        <v>0</v>
      </c>
      <c r="G87" s="116">
        <v>0</v>
      </c>
      <c r="H87" s="116">
        <v>0</v>
      </c>
      <c r="I87" s="116">
        <v>0</v>
      </c>
      <c r="J87" s="116">
        <v>0</v>
      </c>
      <c r="K87" s="116">
        <v>0</v>
      </c>
      <c r="L87" s="116">
        <v>0</v>
      </c>
      <c r="M87" s="116">
        <v>0</v>
      </c>
      <c r="N87" s="116">
        <v>0</v>
      </c>
      <c r="O87" s="116">
        <v>0</v>
      </c>
      <c r="P87" s="116">
        <v>0</v>
      </c>
      <c r="Q87" s="116">
        <v>0</v>
      </c>
      <c r="R87" s="116">
        <v>0</v>
      </c>
      <c r="S87" s="116">
        <v>0</v>
      </c>
      <c r="T87" s="116">
        <v>0</v>
      </c>
      <c r="U87" s="116">
        <v>0</v>
      </c>
      <c r="V87" s="116">
        <v>0</v>
      </c>
      <c r="W87" s="116">
        <v>0</v>
      </c>
      <c r="X87" s="116">
        <v>0</v>
      </c>
      <c r="Y87" s="116">
        <v>0</v>
      </c>
      <c r="Z87" s="116">
        <v>0</v>
      </c>
      <c r="AA87" s="116">
        <v>0</v>
      </c>
      <c r="AB87" s="116">
        <v>0</v>
      </c>
      <c r="AC87" s="116">
        <v>0</v>
      </c>
      <c r="AD87" s="116">
        <v>0</v>
      </c>
      <c r="AE87" s="116">
        <v>0</v>
      </c>
      <c r="AF87" s="116">
        <v>0</v>
      </c>
      <c r="AG87" s="116">
        <v>0</v>
      </c>
      <c r="AH87" s="116">
        <v>0</v>
      </c>
      <c r="AI87" s="116">
        <v>0</v>
      </c>
      <c r="AJ87" s="116">
        <v>0</v>
      </c>
      <c r="AK87" s="116">
        <v>0</v>
      </c>
      <c r="AL87" s="116">
        <v>0</v>
      </c>
      <c r="AM87" s="116">
        <v>0</v>
      </c>
      <c r="AN87" s="116">
        <v>0</v>
      </c>
      <c r="AO87" s="116">
        <v>0</v>
      </c>
      <c r="AP87" s="116">
        <v>0</v>
      </c>
      <c r="AQ87" s="116">
        <v>0</v>
      </c>
      <c r="AR87" s="116">
        <v>0</v>
      </c>
      <c r="AS87" s="116">
        <v>0</v>
      </c>
      <c r="AT87" s="116">
        <v>0</v>
      </c>
      <c r="AU87" s="116">
        <v>0</v>
      </c>
      <c r="AV87" s="116">
        <v>0</v>
      </c>
      <c r="AW87" s="116">
        <v>0</v>
      </c>
      <c r="AX87" s="116">
        <v>0</v>
      </c>
      <c r="AY87" s="116">
        <v>0</v>
      </c>
      <c r="AZ87" s="116">
        <v>0</v>
      </c>
      <c r="BA87" s="116">
        <v>0</v>
      </c>
      <c r="BB87" s="116">
        <v>0</v>
      </c>
      <c r="BC87" s="116">
        <v>0</v>
      </c>
      <c r="BD87" s="115">
        <v>0</v>
      </c>
      <c r="BF87" s="9">
        <f t="shared" si="1"/>
        <v>0</v>
      </c>
    </row>
    <row r="88" spans="1:58" x14ac:dyDescent="0.25">
      <c r="A88" s="112" t="s">
        <v>3003</v>
      </c>
      <c r="B88" s="112" t="s">
        <v>3002</v>
      </c>
      <c r="C88" s="116">
        <v>0</v>
      </c>
      <c r="D88" s="116">
        <v>0</v>
      </c>
      <c r="E88" s="116">
        <v>0</v>
      </c>
      <c r="F88" s="116">
        <v>0</v>
      </c>
      <c r="G88" s="116">
        <v>0</v>
      </c>
      <c r="H88" s="116">
        <v>0</v>
      </c>
      <c r="I88" s="116">
        <v>0</v>
      </c>
      <c r="J88" s="116">
        <v>0</v>
      </c>
      <c r="K88" s="116">
        <v>0</v>
      </c>
      <c r="L88" s="116">
        <v>0</v>
      </c>
      <c r="M88" s="116">
        <v>0</v>
      </c>
      <c r="N88" s="116">
        <v>0</v>
      </c>
      <c r="O88" s="116">
        <v>0</v>
      </c>
      <c r="P88" s="116">
        <v>0</v>
      </c>
      <c r="Q88" s="116">
        <v>0</v>
      </c>
      <c r="R88" s="116">
        <v>0</v>
      </c>
      <c r="S88" s="116">
        <v>0</v>
      </c>
      <c r="T88" s="116">
        <v>0</v>
      </c>
      <c r="U88" s="116">
        <v>0</v>
      </c>
      <c r="V88" s="116">
        <v>0</v>
      </c>
      <c r="W88" s="116">
        <v>0</v>
      </c>
      <c r="X88" s="116">
        <v>0</v>
      </c>
      <c r="Y88" s="116">
        <v>0</v>
      </c>
      <c r="Z88" s="116">
        <v>0</v>
      </c>
      <c r="AA88" s="116">
        <v>0</v>
      </c>
      <c r="AB88" s="116">
        <v>0</v>
      </c>
      <c r="AC88" s="116">
        <v>0</v>
      </c>
      <c r="AD88" s="116">
        <v>0</v>
      </c>
      <c r="AE88" s="116">
        <v>0</v>
      </c>
      <c r="AF88" s="116">
        <v>0</v>
      </c>
      <c r="AG88" s="116">
        <v>0</v>
      </c>
      <c r="AH88" s="116">
        <v>0</v>
      </c>
      <c r="AI88" s="116">
        <v>0</v>
      </c>
      <c r="AJ88" s="116">
        <v>0</v>
      </c>
      <c r="AK88" s="116">
        <v>0</v>
      </c>
      <c r="AL88" s="116">
        <v>0</v>
      </c>
      <c r="AM88" s="116">
        <v>0</v>
      </c>
      <c r="AN88" s="116">
        <v>0</v>
      </c>
      <c r="AO88" s="116">
        <v>0</v>
      </c>
      <c r="AP88" s="116">
        <v>0</v>
      </c>
      <c r="AQ88" s="116">
        <v>0</v>
      </c>
      <c r="AR88" s="116">
        <v>0</v>
      </c>
      <c r="AS88" s="116">
        <v>0</v>
      </c>
      <c r="AT88" s="116">
        <v>0</v>
      </c>
      <c r="AU88" s="116">
        <v>0</v>
      </c>
      <c r="AV88" s="116">
        <v>0</v>
      </c>
      <c r="AW88" s="116">
        <v>0</v>
      </c>
      <c r="AX88" s="116">
        <v>0</v>
      </c>
      <c r="AY88" s="116">
        <v>0</v>
      </c>
      <c r="AZ88" s="116">
        <v>0</v>
      </c>
      <c r="BA88" s="116">
        <v>0</v>
      </c>
      <c r="BB88" s="116">
        <v>0</v>
      </c>
      <c r="BC88" s="116">
        <v>0</v>
      </c>
      <c r="BD88" s="115">
        <v>0</v>
      </c>
      <c r="BF88" s="9">
        <f t="shared" si="1"/>
        <v>0</v>
      </c>
    </row>
    <row r="89" spans="1:58" x14ac:dyDescent="0.25">
      <c r="A89" s="112" t="s">
        <v>3001</v>
      </c>
      <c r="B89" s="112" t="s">
        <v>2966</v>
      </c>
      <c r="C89" s="116">
        <v>0</v>
      </c>
      <c r="D89" s="116">
        <v>0</v>
      </c>
      <c r="E89" s="116">
        <v>0</v>
      </c>
      <c r="F89" s="116">
        <v>0</v>
      </c>
      <c r="G89" s="116">
        <v>0</v>
      </c>
      <c r="H89" s="116">
        <v>0</v>
      </c>
      <c r="I89" s="116">
        <v>0</v>
      </c>
      <c r="J89" s="116">
        <v>0</v>
      </c>
      <c r="K89" s="116">
        <v>0</v>
      </c>
      <c r="L89" s="116">
        <v>0</v>
      </c>
      <c r="M89" s="116">
        <v>0</v>
      </c>
      <c r="N89" s="116">
        <v>0</v>
      </c>
      <c r="O89" s="116">
        <v>0</v>
      </c>
      <c r="P89" s="116">
        <v>0</v>
      </c>
      <c r="Q89" s="116">
        <v>0</v>
      </c>
      <c r="R89" s="116">
        <v>0</v>
      </c>
      <c r="S89" s="116">
        <v>0</v>
      </c>
      <c r="T89" s="116">
        <v>0</v>
      </c>
      <c r="U89" s="116">
        <v>0</v>
      </c>
      <c r="V89" s="116">
        <v>0</v>
      </c>
      <c r="W89" s="116">
        <v>0</v>
      </c>
      <c r="X89" s="116">
        <v>0</v>
      </c>
      <c r="Y89" s="116">
        <v>0</v>
      </c>
      <c r="Z89" s="116">
        <v>0</v>
      </c>
      <c r="AA89" s="116">
        <v>0</v>
      </c>
      <c r="AB89" s="116">
        <v>0</v>
      </c>
      <c r="AC89" s="116">
        <v>0</v>
      </c>
      <c r="AD89" s="116">
        <v>0</v>
      </c>
      <c r="AE89" s="116">
        <v>0</v>
      </c>
      <c r="AF89" s="116">
        <v>0</v>
      </c>
      <c r="AG89" s="116">
        <v>0</v>
      </c>
      <c r="AH89" s="116">
        <v>0</v>
      </c>
      <c r="AI89" s="116">
        <v>0</v>
      </c>
      <c r="AJ89" s="116">
        <v>0</v>
      </c>
      <c r="AK89" s="116">
        <v>0</v>
      </c>
      <c r="AL89" s="116">
        <v>0</v>
      </c>
      <c r="AM89" s="116">
        <v>0</v>
      </c>
      <c r="AN89" s="116">
        <v>0</v>
      </c>
      <c r="AO89" s="116">
        <v>0</v>
      </c>
      <c r="AP89" s="116">
        <v>0</v>
      </c>
      <c r="AQ89" s="116">
        <v>0</v>
      </c>
      <c r="AR89" s="116">
        <v>0</v>
      </c>
      <c r="AS89" s="116">
        <v>0</v>
      </c>
      <c r="AT89" s="116">
        <v>0</v>
      </c>
      <c r="AU89" s="116">
        <v>0</v>
      </c>
      <c r="AV89" s="116">
        <v>0</v>
      </c>
      <c r="AW89" s="116">
        <v>0</v>
      </c>
      <c r="AX89" s="116">
        <v>0</v>
      </c>
      <c r="AY89" s="116">
        <v>0</v>
      </c>
      <c r="AZ89" s="116">
        <v>0</v>
      </c>
      <c r="BA89" s="116">
        <v>0</v>
      </c>
      <c r="BB89" s="116">
        <v>0</v>
      </c>
      <c r="BC89" s="116">
        <v>0</v>
      </c>
      <c r="BD89" s="115">
        <v>0</v>
      </c>
      <c r="BF89" s="9">
        <f t="shared" si="1"/>
        <v>0</v>
      </c>
    </row>
    <row r="90" spans="1:58" x14ac:dyDescent="0.25">
      <c r="A90" s="112" t="s">
        <v>3000</v>
      </c>
      <c r="B90" s="112" t="s">
        <v>2999</v>
      </c>
      <c r="C90" s="116">
        <v>7.8828471528069599E-12</v>
      </c>
      <c r="D90" s="116">
        <v>7.8828471528069599E-12</v>
      </c>
      <c r="E90" s="116">
        <v>7.8828471528069599E-12</v>
      </c>
      <c r="F90" s="116">
        <v>7.8828471528069599E-12</v>
      </c>
      <c r="G90" s="116">
        <v>7.8828471528069599E-12</v>
      </c>
      <c r="H90" s="116">
        <v>7.8828471528069599E-12</v>
      </c>
      <c r="I90" s="116">
        <v>7.8828471528069599E-12</v>
      </c>
      <c r="J90" s="116">
        <v>7.8828471528069599E-12</v>
      </c>
      <c r="K90" s="116">
        <v>7.8828471528069599E-12</v>
      </c>
      <c r="L90" s="116">
        <v>7.8828471528069599E-12</v>
      </c>
      <c r="M90" s="116">
        <v>7.8828471528069599E-12</v>
      </c>
      <c r="N90" s="116">
        <v>7.8828471528069599E-12</v>
      </c>
      <c r="O90" s="116">
        <v>7.8828471528069599E-12</v>
      </c>
      <c r="P90" s="116">
        <v>7.8828471528069599E-12</v>
      </c>
      <c r="Q90" s="116">
        <v>7.8828471528069599E-12</v>
      </c>
      <c r="R90" s="116">
        <v>7.8828471528069599E-12</v>
      </c>
      <c r="S90" s="116">
        <v>7.8828471528069599E-12</v>
      </c>
      <c r="T90" s="116">
        <v>7.8828471528069599E-12</v>
      </c>
      <c r="U90" s="116">
        <v>7.8828471528069599E-12</v>
      </c>
      <c r="V90" s="116">
        <v>7.8828471528069599E-12</v>
      </c>
      <c r="W90" s="116">
        <v>7.8828471528069599E-12</v>
      </c>
      <c r="X90" s="116">
        <v>7.8828471528069599E-12</v>
      </c>
      <c r="Y90" s="116">
        <v>7.8828471528069599E-12</v>
      </c>
      <c r="Z90" s="116">
        <v>7.8828471528069599E-12</v>
      </c>
      <c r="AA90" s="116">
        <v>7.8828471528069599E-12</v>
      </c>
      <c r="AB90" s="116">
        <v>7.8828471528069599E-12</v>
      </c>
      <c r="AC90" s="116">
        <v>7.8828471528069599E-12</v>
      </c>
      <c r="AD90" s="116">
        <v>7.8828471528069599E-12</v>
      </c>
      <c r="AE90" s="116">
        <v>7.8828471528069599E-12</v>
      </c>
      <c r="AF90" s="116">
        <v>7.8828471528069599E-12</v>
      </c>
      <c r="AG90" s="116">
        <v>7.8828471528069599E-12</v>
      </c>
      <c r="AH90" s="116">
        <v>7.8828471528069599E-12</v>
      </c>
      <c r="AI90" s="116">
        <v>7.8828471528069599E-12</v>
      </c>
      <c r="AJ90" s="116">
        <v>7.8828471528069599E-12</v>
      </c>
      <c r="AK90" s="116">
        <v>7.8828471528069599E-12</v>
      </c>
      <c r="AL90" s="116">
        <v>7.8828471528069599E-12</v>
      </c>
      <c r="AM90" s="116">
        <v>7.8828471528069599E-12</v>
      </c>
      <c r="AN90" s="116">
        <v>7.8828471528069599E-12</v>
      </c>
      <c r="AO90" s="116">
        <v>7.8828471528069599E-12</v>
      </c>
      <c r="AP90" s="116">
        <v>7.8828471528069599E-12</v>
      </c>
      <c r="AQ90" s="116">
        <v>7.8828471528069599E-12</v>
      </c>
      <c r="AR90" s="116">
        <v>7.8828471528069599E-12</v>
      </c>
      <c r="AS90" s="116">
        <v>7.8828471528069599E-12</v>
      </c>
      <c r="AT90" s="116">
        <v>7.8828471528069599E-12</v>
      </c>
      <c r="AU90" s="116">
        <v>7.8828471528069599E-12</v>
      </c>
      <c r="AV90" s="116">
        <v>7.8828471528069599E-12</v>
      </c>
      <c r="AW90" s="116">
        <v>7.8828471528069599E-12</v>
      </c>
      <c r="AX90" s="116">
        <v>7.8828471528069599E-12</v>
      </c>
      <c r="AY90" s="116">
        <v>7.8828471528069599E-12</v>
      </c>
      <c r="AZ90" s="116">
        <v>7.8828471528069599E-12</v>
      </c>
      <c r="BA90" s="116">
        <v>7.8828471528069599E-12</v>
      </c>
      <c r="BB90" s="116">
        <v>7.8828471528069599E-12</v>
      </c>
      <c r="BC90" s="116">
        <v>7.8828471528069599E-12</v>
      </c>
      <c r="BD90" s="115">
        <v>7.8828471528069599E-12</v>
      </c>
      <c r="BF90" s="9">
        <f t="shared" si="1"/>
        <v>7.8828471528069599E-12</v>
      </c>
    </row>
    <row r="91" spans="1:58" x14ac:dyDescent="0.25">
      <c r="A91" s="112" t="s">
        <v>2998</v>
      </c>
      <c r="B91" s="112" t="s">
        <v>2997</v>
      </c>
      <c r="C91" s="116">
        <v>-1.6007108832871708E-12</v>
      </c>
      <c r="D91" s="116">
        <v>-1.6007108832871708E-12</v>
      </c>
      <c r="E91" s="116">
        <v>-1.6007108832871708E-12</v>
      </c>
      <c r="F91" s="116">
        <v>-1.6007108832871708E-12</v>
      </c>
      <c r="G91" s="116">
        <v>-1.6007108832871708E-12</v>
      </c>
      <c r="H91" s="116">
        <v>-1.6007108832871708E-12</v>
      </c>
      <c r="I91" s="116">
        <v>-1.6007108832871708E-12</v>
      </c>
      <c r="J91" s="116">
        <v>-1.6007108832871708E-12</v>
      </c>
      <c r="K91" s="116">
        <v>-1.6007108832871708E-12</v>
      </c>
      <c r="L91" s="116">
        <v>-1.6007108832871708E-12</v>
      </c>
      <c r="M91" s="116">
        <v>-1.6007108832871708E-12</v>
      </c>
      <c r="N91" s="116">
        <v>-1.6007108832871708E-12</v>
      </c>
      <c r="O91" s="116">
        <v>-1.6007108832871708E-12</v>
      </c>
      <c r="P91" s="116">
        <v>-1.6007108832871708E-12</v>
      </c>
      <c r="Q91" s="116">
        <v>-1.6007108832871708E-12</v>
      </c>
      <c r="R91" s="116">
        <v>-1.6007108832871708E-12</v>
      </c>
      <c r="S91" s="116">
        <v>-1.6007108832871708E-12</v>
      </c>
      <c r="T91" s="116">
        <v>-1.6007108832871708E-12</v>
      </c>
      <c r="U91" s="116">
        <v>-1.6007108832871708E-12</v>
      </c>
      <c r="V91" s="116">
        <v>-1.6007108832871708E-12</v>
      </c>
      <c r="W91" s="116">
        <v>-1.6007108832871708E-12</v>
      </c>
      <c r="X91" s="116">
        <v>-1.6007108832871708E-12</v>
      </c>
      <c r="Y91" s="116">
        <v>-1.6007108832871708E-12</v>
      </c>
      <c r="Z91" s="116">
        <v>-1.6007108832871708E-12</v>
      </c>
      <c r="AA91" s="116">
        <v>-1.6007108832871708E-12</v>
      </c>
      <c r="AB91" s="116">
        <v>-1.6007108832871708E-12</v>
      </c>
      <c r="AC91" s="116">
        <v>-1.6007108832871708E-12</v>
      </c>
      <c r="AD91" s="116">
        <v>-1.6007108832871708E-12</v>
      </c>
      <c r="AE91" s="116">
        <v>-1.6007108832871708E-12</v>
      </c>
      <c r="AF91" s="116">
        <v>-1.6007108832871708E-12</v>
      </c>
      <c r="AG91" s="116">
        <v>-1.6007108832871708E-12</v>
      </c>
      <c r="AH91" s="116">
        <v>-1.6007108832871708E-12</v>
      </c>
      <c r="AI91" s="116">
        <v>-1.6007108832871708E-12</v>
      </c>
      <c r="AJ91" s="116">
        <v>-1.6007108832871708E-12</v>
      </c>
      <c r="AK91" s="116">
        <v>-1.6007108832871708E-12</v>
      </c>
      <c r="AL91" s="116">
        <v>-1.6007108832871708E-12</v>
      </c>
      <c r="AM91" s="116">
        <v>-1.6007108832871708E-12</v>
      </c>
      <c r="AN91" s="116">
        <v>-1.6007108832871708E-12</v>
      </c>
      <c r="AO91" s="116">
        <v>-1.6007108832871708E-12</v>
      </c>
      <c r="AP91" s="116">
        <v>-1.6007108832871708E-12</v>
      </c>
      <c r="AQ91" s="116">
        <v>-1.6007108832871708E-12</v>
      </c>
      <c r="AR91" s="116">
        <v>-1.6007108832871708E-12</v>
      </c>
      <c r="AS91" s="116">
        <v>-1.6007108832871708E-12</v>
      </c>
      <c r="AT91" s="116">
        <v>-1.6007108832871708E-12</v>
      </c>
      <c r="AU91" s="116">
        <v>-1.6007108832871708E-12</v>
      </c>
      <c r="AV91" s="116">
        <v>-1.6007108832871708E-12</v>
      </c>
      <c r="AW91" s="116">
        <v>-1.6007108832871708E-12</v>
      </c>
      <c r="AX91" s="116">
        <v>-1.6007108832871708E-12</v>
      </c>
      <c r="AY91" s="116">
        <v>-1.6007108832871708E-12</v>
      </c>
      <c r="AZ91" s="116">
        <v>-1.6007108832871708E-12</v>
      </c>
      <c r="BA91" s="116">
        <v>-1.6007108832871708E-12</v>
      </c>
      <c r="BB91" s="116">
        <v>-1.6007108832871708E-12</v>
      </c>
      <c r="BC91" s="116">
        <v>-1.6007108832871708E-12</v>
      </c>
      <c r="BD91" s="115">
        <v>-1.6007108832871708E-12</v>
      </c>
      <c r="BF91" s="9">
        <f t="shared" si="1"/>
        <v>-1.6007108832871708E-12</v>
      </c>
    </row>
    <row r="92" spans="1:58" x14ac:dyDescent="0.25">
      <c r="A92" s="112" t="s">
        <v>2996</v>
      </c>
      <c r="B92" s="112" t="s">
        <v>2995</v>
      </c>
      <c r="C92" s="116">
        <v>0.01</v>
      </c>
      <c r="D92" s="116">
        <v>0.01</v>
      </c>
      <c r="E92" s="116">
        <v>0.01</v>
      </c>
      <c r="F92" s="116">
        <v>0.01</v>
      </c>
      <c r="G92" s="116">
        <v>0.01</v>
      </c>
      <c r="H92" s="116">
        <v>0.01</v>
      </c>
      <c r="I92" s="116">
        <v>0.01</v>
      </c>
      <c r="J92" s="116">
        <v>0.01</v>
      </c>
      <c r="K92" s="116">
        <v>0.01</v>
      </c>
      <c r="L92" s="116">
        <v>0.01</v>
      </c>
      <c r="M92" s="116">
        <v>0.01</v>
      </c>
      <c r="N92" s="116">
        <v>0.01</v>
      </c>
      <c r="O92" s="116">
        <v>0.01</v>
      </c>
      <c r="P92" s="116">
        <v>0.01</v>
      </c>
      <c r="Q92" s="116">
        <v>0.01</v>
      </c>
      <c r="R92" s="116">
        <v>0.01</v>
      </c>
      <c r="S92" s="116">
        <v>0.01</v>
      </c>
      <c r="T92" s="116">
        <v>0.01</v>
      </c>
      <c r="U92" s="116">
        <v>0.01</v>
      </c>
      <c r="V92" s="116">
        <v>0.01</v>
      </c>
      <c r="W92" s="116">
        <v>0.01</v>
      </c>
      <c r="X92" s="116">
        <v>0.01</v>
      </c>
      <c r="Y92" s="116">
        <v>0.01</v>
      </c>
      <c r="Z92" s="116">
        <v>0.01</v>
      </c>
      <c r="AA92" s="116">
        <v>0.01</v>
      </c>
      <c r="AB92" s="116">
        <v>0.01</v>
      </c>
      <c r="AC92" s="116">
        <v>0.01</v>
      </c>
      <c r="AD92" s="116">
        <v>0.01</v>
      </c>
      <c r="AE92" s="116">
        <v>0.01</v>
      </c>
      <c r="AF92" s="116">
        <v>0.01</v>
      </c>
      <c r="AG92" s="116">
        <v>0.01</v>
      </c>
      <c r="AH92" s="116">
        <v>0.01</v>
      </c>
      <c r="AI92" s="116">
        <v>0.01</v>
      </c>
      <c r="AJ92" s="116">
        <v>0.01</v>
      </c>
      <c r="AK92" s="116">
        <v>0.01</v>
      </c>
      <c r="AL92" s="116">
        <v>0.01</v>
      </c>
      <c r="AM92" s="116">
        <v>0.01</v>
      </c>
      <c r="AN92" s="116">
        <v>0.01</v>
      </c>
      <c r="AO92" s="116">
        <v>0.01</v>
      </c>
      <c r="AP92" s="116">
        <v>0.01</v>
      </c>
      <c r="AQ92" s="116">
        <v>0.01</v>
      </c>
      <c r="AR92" s="116">
        <v>0.01</v>
      </c>
      <c r="AS92" s="116">
        <v>0.01</v>
      </c>
      <c r="AT92" s="116">
        <v>0.01</v>
      </c>
      <c r="AU92" s="116">
        <v>0.01</v>
      </c>
      <c r="AV92" s="116">
        <v>0.01</v>
      </c>
      <c r="AW92" s="116">
        <v>0.01</v>
      </c>
      <c r="AX92" s="116">
        <v>0.01</v>
      </c>
      <c r="AY92" s="116">
        <v>0.01</v>
      </c>
      <c r="AZ92" s="116">
        <v>0.01</v>
      </c>
      <c r="BA92" s="116">
        <v>0.01</v>
      </c>
      <c r="BB92" s="116">
        <v>0.01</v>
      </c>
      <c r="BC92" s="116">
        <v>0.01</v>
      </c>
      <c r="BD92" s="115">
        <v>0.01</v>
      </c>
      <c r="BF92" s="9">
        <f t="shared" si="1"/>
        <v>0.01</v>
      </c>
    </row>
    <row r="93" spans="1:58" x14ac:dyDescent="0.25">
      <c r="A93" s="112" t="s">
        <v>2994</v>
      </c>
      <c r="B93" s="112" t="s">
        <v>2993</v>
      </c>
      <c r="C93" s="116">
        <v>0</v>
      </c>
      <c r="D93" s="116">
        <v>0</v>
      </c>
      <c r="E93" s="116">
        <v>0</v>
      </c>
      <c r="F93" s="116">
        <v>0</v>
      </c>
      <c r="G93" s="116">
        <v>0</v>
      </c>
      <c r="H93" s="116">
        <v>0</v>
      </c>
      <c r="I93" s="116">
        <v>0</v>
      </c>
      <c r="J93" s="116">
        <v>0</v>
      </c>
      <c r="K93" s="116">
        <v>0</v>
      </c>
      <c r="L93" s="116">
        <v>0</v>
      </c>
      <c r="M93" s="116">
        <v>0</v>
      </c>
      <c r="N93" s="116">
        <v>0</v>
      </c>
      <c r="O93" s="116">
        <v>0</v>
      </c>
      <c r="P93" s="116">
        <v>0</v>
      </c>
      <c r="Q93" s="116">
        <v>0</v>
      </c>
      <c r="R93" s="116">
        <v>0</v>
      </c>
      <c r="S93" s="116">
        <v>0</v>
      </c>
      <c r="T93" s="116">
        <v>0</v>
      </c>
      <c r="U93" s="116">
        <v>0</v>
      </c>
      <c r="V93" s="116">
        <v>0</v>
      </c>
      <c r="W93" s="116">
        <v>0</v>
      </c>
      <c r="X93" s="116">
        <v>0</v>
      </c>
      <c r="Y93" s="116">
        <v>0</v>
      </c>
      <c r="Z93" s="116">
        <v>0</v>
      </c>
      <c r="AA93" s="116">
        <v>0</v>
      </c>
      <c r="AB93" s="116">
        <v>0</v>
      </c>
      <c r="AC93" s="116">
        <v>0</v>
      </c>
      <c r="AD93" s="116">
        <v>0</v>
      </c>
      <c r="AE93" s="116">
        <v>0</v>
      </c>
      <c r="AF93" s="116">
        <v>0</v>
      </c>
      <c r="AG93" s="116">
        <v>0</v>
      </c>
      <c r="AH93" s="116">
        <v>0</v>
      </c>
      <c r="AI93" s="116">
        <v>0</v>
      </c>
      <c r="AJ93" s="116">
        <v>0</v>
      </c>
      <c r="AK93" s="116">
        <v>0</v>
      </c>
      <c r="AL93" s="116">
        <v>0</v>
      </c>
      <c r="AM93" s="116">
        <v>0</v>
      </c>
      <c r="AN93" s="116">
        <v>0</v>
      </c>
      <c r="AO93" s="116">
        <v>0</v>
      </c>
      <c r="AP93" s="116">
        <v>0</v>
      </c>
      <c r="AQ93" s="116">
        <v>0</v>
      </c>
      <c r="AR93" s="116">
        <v>0</v>
      </c>
      <c r="AS93" s="116">
        <v>0</v>
      </c>
      <c r="AT93" s="116">
        <v>0</v>
      </c>
      <c r="AU93" s="116">
        <v>0</v>
      </c>
      <c r="AV93" s="116">
        <v>0</v>
      </c>
      <c r="AW93" s="116">
        <v>0</v>
      </c>
      <c r="AX93" s="116">
        <v>0</v>
      </c>
      <c r="AY93" s="116">
        <v>0</v>
      </c>
      <c r="AZ93" s="116">
        <v>0</v>
      </c>
      <c r="BA93" s="116">
        <v>0</v>
      </c>
      <c r="BB93" s="116">
        <v>0</v>
      </c>
      <c r="BC93" s="116">
        <v>0</v>
      </c>
      <c r="BD93" s="115">
        <v>0</v>
      </c>
      <c r="BF93" s="9">
        <f t="shared" si="1"/>
        <v>0</v>
      </c>
    </row>
    <row r="94" spans="1:58" x14ac:dyDescent="0.25">
      <c r="A94" s="112" t="s">
        <v>2992</v>
      </c>
      <c r="B94" s="112" t="s">
        <v>2991</v>
      </c>
      <c r="C94" s="116">
        <v>-4.069990872102025E-13</v>
      </c>
      <c r="D94" s="116">
        <v>-4.069990872102025E-13</v>
      </c>
      <c r="E94" s="116">
        <v>-4.069990872102025E-13</v>
      </c>
      <c r="F94" s="116">
        <v>-4.069990872102025E-13</v>
      </c>
      <c r="G94" s="116">
        <v>-4.069990872102025E-13</v>
      </c>
      <c r="H94" s="116">
        <v>-4.069990872102025E-13</v>
      </c>
      <c r="I94" s="116">
        <v>-4.069990872102025E-13</v>
      </c>
      <c r="J94" s="116">
        <v>-4.069990872102025E-13</v>
      </c>
      <c r="K94" s="116">
        <v>-4.069990872102025E-13</v>
      </c>
      <c r="L94" s="116">
        <v>-4.069990872102025E-13</v>
      </c>
      <c r="M94" s="116">
        <v>-4.069990872102025E-13</v>
      </c>
      <c r="N94" s="116">
        <v>-4.069990872102025E-13</v>
      </c>
      <c r="O94" s="116">
        <v>-4.069990872102025E-13</v>
      </c>
      <c r="P94" s="116">
        <v>-4.069990872102025E-13</v>
      </c>
      <c r="Q94" s="116">
        <v>-4.069990872102025E-13</v>
      </c>
      <c r="R94" s="116">
        <v>-4.069990872102025E-13</v>
      </c>
      <c r="S94" s="116">
        <v>-4.069990872102025E-13</v>
      </c>
      <c r="T94" s="116">
        <v>-4.069990872102025E-13</v>
      </c>
      <c r="U94" s="116">
        <v>-4.069990872102025E-13</v>
      </c>
      <c r="V94" s="116">
        <v>-4.069990872102025E-13</v>
      </c>
      <c r="W94" s="116">
        <v>-4.069990872102025E-13</v>
      </c>
      <c r="X94" s="116">
        <v>-4.069990872102025E-13</v>
      </c>
      <c r="Y94" s="116">
        <v>-4.069990872102025E-13</v>
      </c>
      <c r="Z94" s="116">
        <v>-4.069990872102025E-13</v>
      </c>
      <c r="AA94" s="116">
        <v>-4.069990872102025E-13</v>
      </c>
      <c r="AB94" s="116">
        <v>-4.069990872102025E-13</v>
      </c>
      <c r="AC94" s="116">
        <v>-4.069990872102025E-13</v>
      </c>
      <c r="AD94" s="116">
        <v>-4.069990872102025E-13</v>
      </c>
      <c r="AE94" s="116">
        <v>-4.069990872102025E-13</v>
      </c>
      <c r="AF94" s="116">
        <v>-4.069990872102025E-13</v>
      </c>
      <c r="AG94" s="116">
        <v>-4.069990872102025E-13</v>
      </c>
      <c r="AH94" s="116">
        <v>-4.069990872102025E-13</v>
      </c>
      <c r="AI94" s="116">
        <v>-4.069990872102025E-13</v>
      </c>
      <c r="AJ94" s="116">
        <v>-4.069990872102025E-13</v>
      </c>
      <c r="AK94" s="116">
        <v>-4.069990872102025E-13</v>
      </c>
      <c r="AL94" s="116">
        <v>-4.069990872102025E-13</v>
      </c>
      <c r="AM94" s="116">
        <v>-4.069990872102025E-13</v>
      </c>
      <c r="AN94" s="116">
        <v>-4.069990872102025E-13</v>
      </c>
      <c r="AO94" s="116">
        <v>-4.069990872102025E-13</v>
      </c>
      <c r="AP94" s="116">
        <v>-4.069990872102025E-13</v>
      </c>
      <c r="AQ94" s="116">
        <v>-4.069990872102025E-13</v>
      </c>
      <c r="AR94" s="116">
        <v>-4.069990872102025E-13</v>
      </c>
      <c r="AS94" s="116">
        <v>-4.069990872102025E-13</v>
      </c>
      <c r="AT94" s="116">
        <v>-4.069990872102025E-13</v>
      </c>
      <c r="AU94" s="116">
        <v>-4.069990872102025E-13</v>
      </c>
      <c r="AV94" s="116">
        <v>-4.069990872102025E-13</v>
      </c>
      <c r="AW94" s="116">
        <v>-4.069990872102025E-13</v>
      </c>
      <c r="AX94" s="116">
        <v>-4.069990872102025E-13</v>
      </c>
      <c r="AY94" s="116">
        <v>-4.069990872102025E-13</v>
      </c>
      <c r="AZ94" s="116">
        <v>-4.069990872102025E-13</v>
      </c>
      <c r="BA94" s="116">
        <v>-4.069990872102025E-13</v>
      </c>
      <c r="BB94" s="116">
        <v>-4.069990872102025E-13</v>
      </c>
      <c r="BC94" s="116">
        <v>-4.069990872102025E-13</v>
      </c>
      <c r="BD94" s="115">
        <v>-4.069990872102025E-13</v>
      </c>
      <c r="BF94" s="9">
        <f t="shared" si="1"/>
        <v>-4.069990872102025E-13</v>
      </c>
    </row>
    <row r="95" spans="1:58" x14ac:dyDescent="0.25">
      <c r="A95" s="112" t="s">
        <v>2990</v>
      </c>
      <c r="B95" s="112" t="s">
        <v>2989</v>
      </c>
      <c r="C95" s="116">
        <v>0</v>
      </c>
      <c r="D95" s="116">
        <v>0</v>
      </c>
      <c r="E95" s="116">
        <v>0</v>
      </c>
      <c r="F95" s="116">
        <v>0</v>
      </c>
      <c r="G95" s="116">
        <v>0</v>
      </c>
      <c r="H95" s="116">
        <v>0</v>
      </c>
      <c r="I95" s="116">
        <v>0</v>
      </c>
      <c r="J95" s="116">
        <v>0</v>
      </c>
      <c r="K95" s="116">
        <v>0</v>
      </c>
      <c r="L95" s="116">
        <v>0</v>
      </c>
      <c r="M95" s="116">
        <v>0</v>
      </c>
      <c r="N95" s="116">
        <v>0</v>
      </c>
      <c r="O95" s="116">
        <v>0</v>
      </c>
      <c r="P95" s="116">
        <v>0</v>
      </c>
      <c r="Q95" s="116">
        <v>0</v>
      </c>
      <c r="R95" s="116">
        <v>0</v>
      </c>
      <c r="S95" s="116">
        <v>0</v>
      </c>
      <c r="T95" s="116">
        <v>0</v>
      </c>
      <c r="U95" s="116">
        <v>0</v>
      </c>
      <c r="V95" s="116">
        <v>0</v>
      </c>
      <c r="W95" s="116">
        <v>0</v>
      </c>
      <c r="X95" s="116">
        <v>0</v>
      </c>
      <c r="Y95" s="116">
        <v>0</v>
      </c>
      <c r="Z95" s="116">
        <v>0</v>
      </c>
      <c r="AA95" s="116">
        <v>0</v>
      </c>
      <c r="AB95" s="116">
        <v>0</v>
      </c>
      <c r="AC95" s="116">
        <v>0</v>
      </c>
      <c r="AD95" s="116">
        <v>0</v>
      </c>
      <c r="AE95" s="116">
        <v>0</v>
      </c>
      <c r="AF95" s="116">
        <v>0</v>
      </c>
      <c r="AG95" s="116">
        <v>0</v>
      </c>
      <c r="AH95" s="116">
        <v>0</v>
      </c>
      <c r="AI95" s="116">
        <v>0</v>
      </c>
      <c r="AJ95" s="116">
        <v>0</v>
      </c>
      <c r="AK95" s="116">
        <v>0</v>
      </c>
      <c r="AL95" s="116">
        <v>0</v>
      </c>
      <c r="AM95" s="116">
        <v>0</v>
      </c>
      <c r="AN95" s="116">
        <v>0</v>
      </c>
      <c r="AO95" s="116">
        <v>0</v>
      </c>
      <c r="AP95" s="116">
        <v>0</v>
      </c>
      <c r="AQ95" s="116">
        <v>0</v>
      </c>
      <c r="AR95" s="116">
        <v>0</v>
      </c>
      <c r="AS95" s="116">
        <v>0</v>
      </c>
      <c r="AT95" s="116">
        <v>0</v>
      </c>
      <c r="AU95" s="116">
        <v>0</v>
      </c>
      <c r="AV95" s="116">
        <v>0</v>
      </c>
      <c r="AW95" s="116">
        <v>0</v>
      </c>
      <c r="AX95" s="116">
        <v>0</v>
      </c>
      <c r="AY95" s="116">
        <v>0</v>
      </c>
      <c r="AZ95" s="116">
        <v>0</v>
      </c>
      <c r="BA95" s="116">
        <v>0</v>
      </c>
      <c r="BB95" s="116">
        <v>0</v>
      </c>
      <c r="BC95" s="116">
        <v>0</v>
      </c>
      <c r="BD95" s="115">
        <v>0</v>
      </c>
      <c r="BF95" s="9">
        <f t="shared" si="1"/>
        <v>0</v>
      </c>
    </row>
    <row r="96" spans="1:58" x14ac:dyDescent="0.25">
      <c r="A96" s="112" t="s">
        <v>2988</v>
      </c>
      <c r="B96" s="112" t="s">
        <v>2987</v>
      </c>
      <c r="C96" s="116">
        <v>128.87000000000262</v>
      </c>
      <c r="D96" s="116">
        <v>128.87000000000262</v>
      </c>
      <c r="E96" s="116">
        <v>128.87000000000262</v>
      </c>
      <c r="F96" s="116">
        <v>128.87000000000262</v>
      </c>
      <c r="G96" s="116">
        <v>128.87000000000262</v>
      </c>
      <c r="H96" s="116">
        <v>128.87000000000262</v>
      </c>
      <c r="I96" s="116">
        <v>128.87000000000262</v>
      </c>
      <c r="J96" s="116">
        <v>128.87000000000262</v>
      </c>
      <c r="K96" s="116">
        <v>128.87000000000262</v>
      </c>
      <c r="L96" s="116">
        <v>128.87000000000262</v>
      </c>
      <c r="M96" s="116">
        <v>128.87000000000262</v>
      </c>
      <c r="N96" s="116">
        <v>128.87000000000262</v>
      </c>
      <c r="O96" s="116">
        <v>128.87000000000262</v>
      </c>
      <c r="P96" s="116">
        <v>128.87000000000262</v>
      </c>
      <c r="Q96" s="116">
        <v>128.87000000000262</v>
      </c>
      <c r="R96" s="116">
        <v>128.87000000000262</v>
      </c>
      <c r="S96" s="116">
        <v>128.87000000000262</v>
      </c>
      <c r="T96" s="116">
        <v>128.87000000000262</v>
      </c>
      <c r="U96" s="116">
        <v>128.87000000000262</v>
      </c>
      <c r="V96" s="116">
        <v>128.87000000000262</v>
      </c>
      <c r="W96" s="116">
        <v>128.87000000000262</v>
      </c>
      <c r="X96" s="116">
        <v>128.87000000000262</v>
      </c>
      <c r="Y96" s="116">
        <v>128.87000000000262</v>
      </c>
      <c r="Z96" s="116">
        <v>128.87000000000262</v>
      </c>
      <c r="AA96" s="116">
        <v>128.87000000000262</v>
      </c>
      <c r="AB96" s="116">
        <v>128.87000000000262</v>
      </c>
      <c r="AC96" s="116">
        <v>128.87000000000262</v>
      </c>
      <c r="AD96" s="116">
        <v>128.87000000000262</v>
      </c>
      <c r="AE96" s="116">
        <v>128.87000000000262</v>
      </c>
      <c r="AF96" s="116">
        <v>128.87000000000262</v>
      </c>
      <c r="AG96" s="116">
        <v>128.87000000000262</v>
      </c>
      <c r="AH96" s="116">
        <v>128.87000000000262</v>
      </c>
      <c r="AI96" s="116">
        <v>128.87000000000262</v>
      </c>
      <c r="AJ96" s="116">
        <v>128.87000000000262</v>
      </c>
      <c r="AK96" s="116">
        <v>128.87000000000262</v>
      </c>
      <c r="AL96" s="116">
        <v>128.87000000000262</v>
      </c>
      <c r="AM96" s="116">
        <v>128.87000000000262</v>
      </c>
      <c r="AN96" s="116">
        <v>128.87000000000262</v>
      </c>
      <c r="AO96" s="116">
        <v>128.87000000000262</v>
      </c>
      <c r="AP96" s="116">
        <v>128.87000000000262</v>
      </c>
      <c r="AQ96" s="116">
        <v>128.87000000000262</v>
      </c>
      <c r="AR96" s="116">
        <v>128.87000000000262</v>
      </c>
      <c r="AS96" s="116">
        <v>128.87000000000262</v>
      </c>
      <c r="AT96" s="116">
        <v>128.87000000000262</v>
      </c>
      <c r="AU96" s="116">
        <v>128.87000000000262</v>
      </c>
      <c r="AV96" s="116">
        <v>128.87000000000262</v>
      </c>
      <c r="AW96" s="116">
        <v>128.87000000000262</v>
      </c>
      <c r="AX96" s="116">
        <v>128.87000000000262</v>
      </c>
      <c r="AY96" s="116">
        <v>128.87000000000262</v>
      </c>
      <c r="AZ96" s="116">
        <v>128.87000000000262</v>
      </c>
      <c r="BA96" s="116">
        <v>128.87000000000262</v>
      </c>
      <c r="BB96" s="116">
        <v>128.87000000000262</v>
      </c>
      <c r="BC96" s="116">
        <v>128.87000000000262</v>
      </c>
      <c r="BD96" s="115">
        <v>128.87000000000262</v>
      </c>
      <c r="BF96" s="9">
        <f t="shared" si="1"/>
        <v>128.87000000000262</v>
      </c>
    </row>
    <row r="97" spans="1:58" x14ac:dyDescent="0.25">
      <c r="A97" s="112" t="s">
        <v>2986</v>
      </c>
      <c r="B97" s="112" t="s">
        <v>2985</v>
      </c>
      <c r="C97" s="116">
        <v>-3.637978807091713E-12</v>
      </c>
      <c r="D97" s="116">
        <v>-3.637978807091713E-12</v>
      </c>
      <c r="E97" s="116">
        <v>-3.637978807091713E-12</v>
      </c>
      <c r="F97" s="116">
        <v>-3.637978807091713E-12</v>
      </c>
      <c r="G97" s="116">
        <v>-3.637978807091713E-12</v>
      </c>
      <c r="H97" s="116">
        <v>-3.637978807091713E-12</v>
      </c>
      <c r="I97" s="116">
        <v>-3.637978807091713E-12</v>
      </c>
      <c r="J97" s="116">
        <v>-3.637978807091713E-12</v>
      </c>
      <c r="K97" s="116">
        <v>-3.637978807091713E-12</v>
      </c>
      <c r="L97" s="116">
        <v>-3.637978807091713E-12</v>
      </c>
      <c r="M97" s="116">
        <v>-3.637978807091713E-12</v>
      </c>
      <c r="N97" s="116">
        <v>-3.637978807091713E-12</v>
      </c>
      <c r="O97" s="116">
        <v>-3.637978807091713E-12</v>
      </c>
      <c r="P97" s="116">
        <v>-3.637978807091713E-12</v>
      </c>
      <c r="Q97" s="116">
        <v>-3.637978807091713E-12</v>
      </c>
      <c r="R97" s="116">
        <v>-3.637978807091713E-12</v>
      </c>
      <c r="S97" s="116">
        <v>-3.637978807091713E-12</v>
      </c>
      <c r="T97" s="116">
        <v>-3.637978807091713E-12</v>
      </c>
      <c r="U97" s="116">
        <v>-3.637978807091713E-12</v>
      </c>
      <c r="V97" s="116">
        <v>-3.637978807091713E-12</v>
      </c>
      <c r="W97" s="116">
        <v>-3.637978807091713E-12</v>
      </c>
      <c r="X97" s="116">
        <v>-3.637978807091713E-12</v>
      </c>
      <c r="Y97" s="116">
        <v>-3.637978807091713E-12</v>
      </c>
      <c r="Z97" s="116">
        <v>-3.637978807091713E-12</v>
      </c>
      <c r="AA97" s="116">
        <v>-3.637978807091713E-12</v>
      </c>
      <c r="AB97" s="116">
        <v>-3.637978807091713E-12</v>
      </c>
      <c r="AC97" s="116">
        <v>-3.637978807091713E-12</v>
      </c>
      <c r="AD97" s="116">
        <v>-3.637978807091713E-12</v>
      </c>
      <c r="AE97" s="116">
        <v>-3.637978807091713E-12</v>
      </c>
      <c r="AF97" s="116">
        <v>-3.637978807091713E-12</v>
      </c>
      <c r="AG97" s="116">
        <v>-3.637978807091713E-12</v>
      </c>
      <c r="AH97" s="116">
        <v>-3.637978807091713E-12</v>
      </c>
      <c r="AI97" s="116">
        <v>-3.637978807091713E-12</v>
      </c>
      <c r="AJ97" s="116">
        <v>-3.637978807091713E-12</v>
      </c>
      <c r="AK97" s="116">
        <v>-3.637978807091713E-12</v>
      </c>
      <c r="AL97" s="116">
        <v>-3.637978807091713E-12</v>
      </c>
      <c r="AM97" s="116">
        <v>-3.637978807091713E-12</v>
      </c>
      <c r="AN97" s="116">
        <v>-3.637978807091713E-12</v>
      </c>
      <c r="AO97" s="116">
        <v>-3.637978807091713E-12</v>
      </c>
      <c r="AP97" s="116">
        <v>-3.637978807091713E-12</v>
      </c>
      <c r="AQ97" s="116">
        <v>-3.637978807091713E-12</v>
      </c>
      <c r="AR97" s="116">
        <v>-3.637978807091713E-12</v>
      </c>
      <c r="AS97" s="116">
        <v>-3.637978807091713E-12</v>
      </c>
      <c r="AT97" s="116">
        <v>-3.637978807091713E-12</v>
      </c>
      <c r="AU97" s="116">
        <v>-3.637978807091713E-12</v>
      </c>
      <c r="AV97" s="116">
        <v>-3.637978807091713E-12</v>
      </c>
      <c r="AW97" s="116">
        <v>-3.637978807091713E-12</v>
      </c>
      <c r="AX97" s="116">
        <v>-3.637978807091713E-12</v>
      </c>
      <c r="AY97" s="116">
        <v>-3.637978807091713E-12</v>
      </c>
      <c r="AZ97" s="116">
        <v>-3.637978807091713E-12</v>
      </c>
      <c r="BA97" s="116">
        <v>-3.637978807091713E-12</v>
      </c>
      <c r="BB97" s="116">
        <v>-3.637978807091713E-12</v>
      </c>
      <c r="BC97" s="116">
        <v>-3.637978807091713E-12</v>
      </c>
      <c r="BD97" s="115">
        <v>-3.637978807091713E-12</v>
      </c>
      <c r="BF97" s="9">
        <f t="shared" si="1"/>
        <v>-3.637978807091713E-12</v>
      </c>
    </row>
    <row r="98" spans="1:58" x14ac:dyDescent="0.25">
      <c r="A98" s="112" t="s">
        <v>2984</v>
      </c>
      <c r="B98" s="112" t="s">
        <v>2983</v>
      </c>
      <c r="C98" s="116">
        <v>0</v>
      </c>
      <c r="D98" s="116">
        <v>0</v>
      </c>
      <c r="E98" s="116">
        <v>0</v>
      </c>
      <c r="F98" s="116">
        <v>0</v>
      </c>
      <c r="G98" s="116">
        <v>0</v>
      </c>
      <c r="H98" s="116">
        <v>0</v>
      </c>
      <c r="I98" s="116">
        <v>0</v>
      </c>
      <c r="J98" s="116">
        <v>0</v>
      </c>
      <c r="K98" s="116">
        <v>0</v>
      </c>
      <c r="L98" s="116">
        <v>0</v>
      </c>
      <c r="M98" s="116">
        <v>0</v>
      </c>
      <c r="N98" s="116">
        <v>0</v>
      </c>
      <c r="O98" s="116">
        <v>0</v>
      </c>
      <c r="P98" s="116">
        <v>0</v>
      </c>
      <c r="Q98" s="116">
        <v>0</v>
      </c>
      <c r="R98" s="116">
        <v>0</v>
      </c>
      <c r="S98" s="116">
        <v>0</v>
      </c>
      <c r="T98" s="116">
        <v>0</v>
      </c>
      <c r="U98" s="116">
        <v>0</v>
      </c>
      <c r="V98" s="116">
        <v>0</v>
      </c>
      <c r="W98" s="116">
        <v>0</v>
      </c>
      <c r="X98" s="116">
        <v>0</v>
      </c>
      <c r="Y98" s="116">
        <v>0</v>
      </c>
      <c r="Z98" s="116">
        <v>0</v>
      </c>
      <c r="AA98" s="116">
        <v>0</v>
      </c>
      <c r="AB98" s="116">
        <v>0</v>
      </c>
      <c r="AC98" s="116">
        <v>0</v>
      </c>
      <c r="AD98" s="116">
        <v>0</v>
      </c>
      <c r="AE98" s="116">
        <v>0</v>
      </c>
      <c r="AF98" s="116">
        <v>0</v>
      </c>
      <c r="AG98" s="116">
        <v>0</v>
      </c>
      <c r="AH98" s="116">
        <v>0</v>
      </c>
      <c r="AI98" s="116">
        <v>0</v>
      </c>
      <c r="AJ98" s="116">
        <v>0</v>
      </c>
      <c r="AK98" s="116">
        <v>0</v>
      </c>
      <c r="AL98" s="116">
        <v>0</v>
      </c>
      <c r="AM98" s="116">
        <v>0</v>
      </c>
      <c r="AN98" s="116">
        <v>0</v>
      </c>
      <c r="AO98" s="116">
        <v>0</v>
      </c>
      <c r="AP98" s="116">
        <v>0</v>
      </c>
      <c r="AQ98" s="116">
        <v>0</v>
      </c>
      <c r="AR98" s="116">
        <v>0</v>
      </c>
      <c r="AS98" s="116">
        <v>0</v>
      </c>
      <c r="AT98" s="116">
        <v>0</v>
      </c>
      <c r="AU98" s="116">
        <v>0</v>
      </c>
      <c r="AV98" s="116">
        <v>0</v>
      </c>
      <c r="AW98" s="116">
        <v>0</v>
      </c>
      <c r="AX98" s="116">
        <v>0</v>
      </c>
      <c r="AY98" s="116">
        <v>0</v>
      </c>
      <c r="AZ98" s="116">
        <v>0</v>
      </c>
      <c r="BA98" s="116">
        <v>0</v>
      </c>
      <c r="BB98" s="116">
        <v>0</v>
      </c>
      <c r="BC98" s="116">
        <v>0</v>
      </c>
      <c r="BD98" s="115">
        <v>0</v>
      </c>
      <c r="BF98" s="9">
        <f t="shared" si="1"/>
        <v>0</v>
      </c>
    </row>
    <row r="99" spans="1:58" x14ac:dyDescent="0.25">
      <c r="A99" s="112" t="s">
        <v>2982</v>
      </c>
      <c r="B99" s="112" t="s">
        <v>2868</v>
      </c>
      <c r="C99" s="116">
        <v>0</v>
      </c>
      <c r="D99" s="116">
        <v>0</v>
      </c>
      <c r="E99" s="116">
        <v>0</v>
      </c>
      <c r="F99" s="116">
        <v>0</v>
      </c>
      <c r="G99" s="116">
        <v>0</v>
      </c>
      <c r="H99" s="116">
        <v>0</v>
      </c>
      <c r="I99" s="116">
        <v>0</v>
      </c>
      <c r="J99" s="116">
        <v>0</v>
      </c>
      <c r="K99" s="116">
        <v>0</v>
      </c>
      <c r="L99" s="116">
        <v>0</v>
      </c>
      <c r="M99" s="116">
        <v>0</v>
      </c>
      <c r="N99" s="116">
        <v>0</v>
      </c>
      <c r="O99" s="116">
        <v>0</v>
      </c>
      <c r="P99" s="116">
        <v>0</v>
      </c>
      <c r="Q99" s="116">
        <v>0</v>
      </c>
      <c r="R99" s="116">
        <v>0</v>
      </c>
      <c r="S99" s="116">
        <v>0</v>
      </c>
      <c r="T99" s="116">
        <v>0</v>
      </c>
      <c r="U99" s="116">
        <v>0</v>
      </c>
      <c r="V99" s="116">
        <v>0</v>
      </c>
      <c r="W99" s="116">
        <v>0</v>
      </c>
      <c r="X99" s="116">
        <v>0</v>
      </c>
      <c r="Y99" s="116">
        <v>0</v>
      </c>
      <c r="Z99" s="116">
        <v>0</v>
      </c>
      <c r="AA99" s="116">
        <v>0</v>
      </c>
      <c r="AB99" s="116">
        <v>0</v>
      </c>
      <c r="AC99" s="116">
        <v>0</v>
      </c>
      <c r="AD99" s="116">
        <v>0</v>
      </c>
      <c r="AE99" s="116">
        <v>0</v>
      </c>
      <c r="AF99" s="116">
        <v>0</v>
      </c>
      <c r="AG99" s="116">
        <v>0</v>
      </c>
      <c r="AH99" s="116">
        <v>0</v>
      </c>
      <c r="AI99" s="116">
        <v>0</v>
      </c>
      <c r="AJ99" s="116">
        <v>0</v>
      </c>
      <c r="AK99" s="116">
        <v>0</v>
      </c>
      <c r="AL99" s="116">
        <v>0</v>
      </c>
      <c r="AM99" s="116">
        <v>0</v>
      </c>
      <c r="AN99" s="116">
        <v>0</v>
      </c>
      <c r="AO99" s="116">
        <v>0</v>
      </c>
      <c r="AP99" s="116">
        <v>0</v>
      </c>
      <c r="AQ99" s="116">
        <v>0</v>
      </c>
      <c r="AR99" s="116">
        <v>0</v>
      </c>
      <c r="AS99" s="116">
        <v>0</v>
      </c>
      <c r="AT99" s="116">
        <v>0</v>
      </c>
      <c r="AU99" s="116">
        <v>0</v>
      </c>
      <c r="AV99" s="116">
        <v>0</v>
      </c>
      <c r="AW99" s="116">
        <v>0</v>
      </c>
      <c r="AX99" s="116">
        <v>0</v>
      </c>
      <c r="AY99" s="116">
        <v>0</v>
      </c>
      <c r="AZ99" s="116">
        <v>0</v>
      </c>
      <c r="BA99" s="116">
        <v>0</v>
      </c>
      <c r="BB99" s="116">
        <v>0</v>
      </c>
      <c r="BC99" s="116">
        <v>0</v>
      </c>
      <c r="BD99" s="115">
        <v>0</v>
      </c>
      <c r="BF99" s="9">
        <f t="shared" si="1"/>
        <v>0</v>
      </c>
    </row>
    <row r="100" spans="1:58" x14ac:dyDescent="0.25">
      <c r="A100" s="112" t="s">
        <v>2981</v>
      </c>
      <c r="B100" s="112" t="s">
        <v>2980</v>
      </c>
      <c r="C100" s="116">
        <v>0</v>
      </c>
      <c r="D100" s="116">
        <v>0</v>
      </c>
      <c r="E100" s="116">
        <v>0</v>
      </c>
      <c r="F100" s="116">
        <v>0</v>
      </c>
      <c r="G100" s="116">
        <v>0</v>
      </c>
      <c r="H100" s="116">
        <v>0</v>
      </c>
      <c r="I100" s="116">
        <v>0</v>
      </c>
      <c r="J100" s="116">
        <v>0</v>
      </c>
      <c r="K100" s="116">
        <v>0</v>
      </c>
      <c r="L100" s="116">
        <v>0</v>
      </c>
      <c r="M100" s="116">
        <v>0</v>
      </c>
      <c r="N100" s="116">
        <v>0</v>
      </c>
      <c r="O100" s="116">
        <v>0</v>
      </c>
      <c r="P100" s="116">
        <v>0</v>
      </c>
      <c r="Q100" s="116">
        <v>0</v>
      </c>
      <c r="R100" s="116">
        <v>0</v>
      </c>
      <c r="S100" s="116">
        <v>0</v>
      </c>
      <c r="T100" s="116">
        <v>0</v>
      </c>
      <c r="U100" s="116">
        <v>0</v>
      </c>
      <c r="V100" s="116">
        <v>0</v>
      </c>
      <c r="W100" s="116">
        <v>0</v>
      </c>
      <c r="X100" s="116">
        <v>0</v>
      </c>
      <c r="Y100" s="116">
        <v>0</v>
      </c>
      <c r="Z100" s="116">
        <v>0</v>
      </c>
      <c r="AA100" s="116">
        <v>0</v>
      </c>
      <c r="AB100" s="116">
        <v>0</v>
      </c>
      <c r="AC100" s="116">
        <v>0</v>
      </c>
      <c r="AD100" s="116">
        <v>0</v>
      </c>
      <c r="AE100" s="116">
        <v>0</v>
      </c>
      <c r="AF100" s="116">
        <v>0</v>
      </c>
      <c r="AG100" s="116">
        <v>0</v>
      </c>
      <c r="AH100" s="116">
        <v>0</v>
      </c>
      <c r="AI100" s="116">
        <v>0</v>
      </c>
      <c r="AJ100" s="116">
        <v>0</v>
      </c>
      <c r="AK100" s="116">
        <v>0</v>
      </c>
      <c r="AL100" s="116">
        <v>0</v>
      </c>
      <c r="AM100" s="116">
        <v>0</v>
      </c>
      <c r="AN100" s="116">
        <v>0</v>
      </c>
      <c r="AO100" s="116">
        <v>0</v>
      </c>
      <c r="AP100" s="116">
        <v>0</v>
      </c>
      <c r="AQ100" s="116">
        <v>0</v>
      </c>
      <c r="AR100" s="116">
        <v>0</v>
      </c>
      <c r="AS100" s="116">
        <v>0</v>
      </c>
      <c r="AT100" s="116">
        <v>0</v>
      </c>
      <c r="AU100" s="116">
        <v>0</v>
      </c>
      <c r="AV100" s="116">
        <v>0</v>
      </c>
      <c r="AW100" s="116">
        <v>0</v>
      </c>
      <c r="AX100" s="116">
        <v>0</v>
      </c>
      <c r="AY100" s="116">
        <v>0</v>
      </c>
      <c r="AZ100" s="116">
        <v>0</v>
      </c>
      <c r="BA100" s="116">
        <v>0</v>
      </c>
      <c r="BB100" s="116">
        <v>0</v>
      </c>
      <c r="BC100" s="116">
        <v>0</v>
      </c>
      <c r="BD100" s="115">
        <v>0</v>
      </c>
      <c r="BF100" s="9">
        <f t="shared" si="1"/>
        <v>0</v>
      </c>
    </row>
    <row r="101" spans="1:58" x14ac:dyDescent="0.25">
      <c r="A101" s="112" t="s">
        <v>2979</v>
      </c>
      <c r="B101" s="112" t="s">
        <v>2978</v>
      </c>
      <c r="C101" s="116">
        <v>0</v>
      </c>
      <c r="D101" s="116">
        <v>0</v>
      </c>
      <c r="E101" s="116">
        <v>0</v>
      </c>
      <c r="F101" s="116">
        <v>0</v>
      </c>
      <c r="G101" s="116">
        <v>0</v>
      </c>
      <c r="H101" s="116">
        <v>0</v>
      </c>
      <c r="I101" s="116">
        <v>0</v>
      </c>
      <c r="J101" s="116">
        <v>0</v>
      </c>
      <c r="K101" s="116">
        <v>0</v>
      </c>
      <c r="L101" s="116">
        <v>0</v>
      </c>
      <c r="M101" s="116">
        <v>0</v>
      </c>
      <c r="N101" s="116">
        <v>0</v>
      </c>
      <c r="O101" s="116">
        <v>0</v>
      </c>
      <c r="P101" s="116">
        <v>0</v>
      </c>
      <c r="Q101" s="116">
        <v>0</v>
      </c>
      <c r="R101" s="116">
        <v>0</v>
      </c>
      <c r="S101" s="116">
        <v>0</v>
      </c>
      <c r="T101" s="116">
        <v>0</v>
      </c>
      <c r="U101" s="116">
        <v>0</v>
      </c>
      <c r="V101" s="116">
        <v>0</v>
      </c>
      <c r="W101" s="116">
        <v>0</v>
      </c>
      <c r="X101" s="116">
        <v>0</v>
      </c>
      <c r="Y101" s="116">
        <v>0</v>
      </c>
      <c r="Z101" s="116">
        <v>0</v>
      </c>
      <c r="AA101" s="116">
        <v>0</v>
      </c>
      <c r="AB101" s="116">
        <v>0</v>
      </c>
      <c r="AC101" s="116">
        <v>0</v>
      </c>
      <c r="AD101" s="116">
        <v>0</v>
      </c>
      <c r="AE101" s="116">
        <v>0</v>
      </c>
      <c r="AF101" s="116">
        <v>0</v>
      </c>
      <c r="AG101" s="116">
        <v>0</v>
      </c>
      <c r="AH101" s="116">
        <v>0</v>
      </c>
      <c r="AI101" s="116">
        <v>0</v>
      </c>
      <c r="AJ101" s="116">
        <v>0</v>
      </c>
      <c r="AK101" s="116">
        <v>0</v>
      </c>
      <c r="AL101" s="116">
        <v>0</v>
      </c>
      <c r="AM101" s="116">
        <v>0</v>
      </c>
      <c r="AN101" s="116">
        <v>0</v>
      </c>
      <c r="AO101" s="116">
        <v>0</v>
      </c>
      <c r="AP101" s="116">
        <v>0</v>
      </c>
      <c r="AQ101" s="116">
        <v>0</v>
      </c>
      <c r="AR101" s="116">
        <v>0</v>
      </c>
      <c r="AS101" s="116">
        <v>0</v>
      </c>
      <c r="AT101" s="116">
        <v>0</v>
      </c>
      <c r="AU101" s="116">
        <v>0</v>
      </c>
      <c r="AV101" s="116">
        <v>0</v>
      </c>
      <c r="AW101" s="116">
        <v>0</v>
      </c>
      <c r="AX101" s="116">
        <v>0</v>
      </c>
      <c r="AY101" s="116">
        <v>0</v>
      </c>
      <c r="AZ101" s="116">
        <v>0</v>
      </c>
      <c r="BA101" s="116">
        <v>0</v>
      </c>
      <c r="BB101" s="116">
        <v>0</v>
      </c>
      <c r="BC101" s="116">
        <v>0</v>
      </c>
      <c r="BD101" s="115">
        <v>0</v>
      </c>
      <c r="BF101" s="9">
        <f t="shared" si="1"/>
        <v>0</v>
      </c>
    </row>
    <row r="102" spans="1:58" x14ac:dyDescent="0.25">
      <c r="A102" s="112" t="s">
        <v>2977</v>
      </c>
      <c r="B102" s="112" t="s">
        <v>2976</v>
      </c>
      <c r="C102" s="116">
        <v>0</v>
      </c>
      <c r="D102" s="116">
        <v>0</v>
      </c>
      <c r="E102" s="116">
        <v>0</v>
      </c>
      <c r="F102" s="116">
        <v>0</v>
      </c>
      <c r="G102" s="116">
        <v>0</v>
      </c>
      <c r="H102" s="116">
        <v>0</v>
      </c>
      <c r="I102" s="116">
        <v>0</v>
      </c>
      <c r="J102" s="116">
        <v>0</v>
      </c>
      <c r="K102" s="116">
        <v>0</v>
      </c>
      <c r="L102" s="116">
        <v>0</v>
      </c>
      <c r="M102" s="116">
        <v>0</v>
      </c>
      <c r="N102" s="116">
        <v>0</v>
      </c>
      <c r="O102" s="116">
        <v>0</v>
      </c>
      <c r="P102" s="116">
        <v>0</v>
      </c>
      <c r="Q102" s="116">
        <v>0</v>
      </c>
      <c r="R102" s="116">
        <v>0</v>
      </c>
      <c r="S102" s="116">
        <v>0</v>
      </c>
      <c r="T102" s="116">
        <v>0</v>
      </c>
      <c r="U102" s="116">
        <v>0</v>
      </c>
      <c r="V102" s="116">
        <v>0</v>
      </c>
      <c r="W102" s="116">
        <v>0</v>
      </c>
      <c r="X102" s="116">
        <v>0</v>
      </c>
      <c r="Y102" s="116">
        <v>0</v>
      </c>
      <c r="Z102" s="116">
        <v>0</v>
      </c>
      <c r="AA102" s="116">
        <v>0</v>
      </c>
      <c r="AB102" s="116">
        <v>0</v>
      </c>
      <c r="AC102" s="116">
        <v>0</v>
      </c>
      <c r="AD102" s="116">
        <v>0</v>
      </c>
      <c r="AE102" s="116">
        <v>0</v>
      </c>
      <c r="AF102" s="116">
        <v>0</v>
      </c>
      <c r="AG102" s="116">
        <v>0</v>
      </c>
      <c r="AH102" s="116">
        <v>0</v>
      </c>
      <c r="AI102" s="116">
        <v>0</v>
      </c>
      <c r="AJ102" s="116">
        <v>0</v>
      </c>
      <c r="AK102" s="116">
        <v>0</v>
      </c>
      <c r="AL102" s="116">
        <v>0</v>
      </c>
      <c r="AM102" s="116">
        <v>0</v>
      </c>
      <c r="AN102" s="116">
        <v>0</v>
      </c>
      <c r="AO102" s="116">
        <v>0</v>
      </c>
      <c r="AP102" s="116">
        <v>0</v>
      </c>
      <c r="AQ102" s="116">
        <v>0</v>
      </c>
      <c r="AR102" s="116">
        <v>0</v>
      </c>
      <c r="AS102" s="116">
        <v>0</v>
      </c>
      <c r="AT102" s="116">
        <v>0</v>
      </c>
      <c r="AU102" s="116">
        <v>0</v>
      </c>
      <c r="AV102" s="116">
        <v>0</v>
      </c>
      <c r="AW102" s="116">
        <v>0</v>
      </c>
      <c r="AX102" s="116">
        <v>0</v>
      </c>
      <c r="AY102" s="116">
        <v>0</v>
      </c>
      <c r="AZ102" s="116">
        <v>0</v>
      </c>
      <c r="BA102" s="116">
        <v>0</v>
      </c>
      <c r="BB102" s="116">
        <v>0</v>
      </c>
      <c r="BC102" s="116">
        <v>0</v>
      </c>
      <c r="BD102" s="115">
        <v>0</v>
      </c>
      <c r="BF102" s="9">
        <f t="shared" si="1"/>
        <v>0</v>
      </c>
    </row>
    <row r="103" spans="1:58" x14ac:dyDescent="0.25">
      <c r="A103" s="112" t="s">
        <v>2975</v>
      </c>
      <c r="B103" s="112" t="s">
        <v>2974</v>
      </c>
      <c r="C103" s="116">
        <v>-1.1823431123048067E-11</v>
      </c>
      <c r="D103" s="116">
        <v>-1.1823431123048067E-11</v>
      </c>
      <c r="E103" s="116">
        <v>-1.1823431123048067E-11</v>
      </c>
      <c r="F103" s="116">
        <v>-1.1823431123048067E-11</v>
      </c>
      <c r="G103" s="116">
        <v>-1.1823431123048067E-11</v>
      </c>
      <c r="H103" s="116">
        <v>-1.1823431123048067E-11</v>
      </c>
      <c r="I103" s="116">
        <v>-1.1823431123048067E-11</v>
      </c>
      <c r="J103" s="116">
        <v>-1.1823431123048067E-11</v>
      </c>
      <c r="K103" s="116">
        <v>-1.1823431123048067E-11</v>
      </c>
      <c r="L103" s="116">
        <v>-1.1823431123048067E-11</v>
      </c>
      <c r="M103" s="116">
        <v>-1.1823431123048067E-11</v>
      </c>
      <c r="N103" s="116">
        <v>-1.1823431123048067E-11</v>
      </c>
      <c r="O103" s="116">
        <v>-1.1823431123048067E-11</v>
      </c>
      <c r="P103" s="116">
        <v>-1.1823431123048067E-11</v>
      </c>
      <c r="Q103" s="116">
        <v>-1.1823431123048067E-11</v>
      </c>
      <c r="R103" s="116">
        <v>-1.1823431123048067E-11</v>
      </c>
      <c r="S103" s="116">
        <v>-1.1823431123048067E-11</v>
      </c>
      <c r="T103" s="116">
        <v>-1.1823431123048067E-11</v>
      </c>
      <c r="U103" s="116">
        <v>-1.1823431123048067E-11</v>
      </c>
      <c r="V103" s="116">
        <v>-1.1823431123048067E-11</v>
      </c>
      <c r="W103" s="116">
        <v>-1.1823431123048067E-11</v>
      </c>
      <c r="X103" s="116">
        <v>-1.1823431123048067E-11</v>
      </c>
      <c r="Y103" s="116">
        <v>-1.1823431123048067E-11</v>
      </c>
      <c r="Z103" s="116">
        <v>-1.1823431123048067E-11</v>
      </c>
      <c r="AA103" s="116">
        <v>-1.1823431123048067E-11</v>
      </c>
      <c r="AB103" s="116">
        <v>-1.1823431123048067E-11</v>
      </c>
      <c r="AC103" s="116">
        <v>-1.1823431123048067E-11</v>
      </c>
      <c r="AD103" s="116">
        <v>-1.1823431123048067E-11</v>
      </c>
      <c r="AE103" s="116">
        <v>-1.1823431123048067E-11</v>
      </c>
      <c r="AF103" s="116">
        <v>-1.1823431123048067E-11</v>
      </c>
      <c r="AG103" s="116">
        <v>-1.1823431123048067E-11</v>
      </c>
      <c r="AH103" s="116">
        <v>-1.1823431123048067E-11</v>
      </c>
      <c r="AI103" s="116">
        <v>-1.1823431123048067E-11</v>
      </c>
      <c r="AJ103" s="116">
        <v>-1.1823431123048067E-11</v>
      </c>
      <c r="AK103" s="116">
        <v>-1.1823431123048067E-11</v>
      </c>
      <c r="AL103" s="116">
        <v>-1.1823431123048067E-11</v>
      </c>
      <c r="AM103" s="116">
        <v>-1.1823431123048067E-11</v>
      </c>
      <c r="AN103" s="116">
        <v>-1.1823431123048067E-11</v>
      </c>
      <c r="AO103" s="116">
        <v>-1.1823431123048067E-11</v>
      </c>
      <c r="AP103" s="116">
        <v>-1.1823431123048067E-11</v>
      </c>
      <c r="AQ103" s="116">
        <v>-1.1823431123048067E-11</v>
      </c>
      <c r="AR103" s="116">
        <v>-1.1823431123048067E-11</v>
      </c>
      <c r="AS103" s="116">
        <v>-1.1823431123048067E-11</v>
      </c>
      <c r="AT103" s="116">
        <v>-1.1823431123048067E-11</v>
      </c>
      <c r="AU103" s="116">
        <v>-1.1823431123048067E-11</v>
      </c>
      <c r="AV103" s="116">
        <v>-1.1823431123048067E-11</v>
      </c>
      <c r="AW103" s="116">
        <v>-1.1823431123048067E-11</v>
      </c>
      <c r="AX103" s="116">
        <v>-1.1823431123048067E-11</v>
      </c>
      <c r="AY103" s="116">
        <v>-1.1823431123048067E-11</v>
      </c>
      <c r="AZ103" s="116">
        <v>-1.1823431123048067E-11</v>
      </c>
      <c r="BA103" s="116">
        <v>-1.1823431123048067E-11</v>
      </c>
      <c r="BB103" s="116">
        <v>-1.1823431123048067E-11</v>
      </c>
      <c r="BC103" s="116">
        <v>-1.1823431123048067E-11</v>
      </c>
      <c r="BD103" s="115">
        <v>-1.1823431123048067E-11</v>
      </c>
      <c r="BF103" s="9">
        <f t="shared" si="1"/>
        <v>-1.1823431123048067E-11</v>
      </c>
    </row>
    <row r="104" spans="1:58" x14ac:dyDescent="0.25">
      <c r="A104" s="112" t="s">
        <v>2973</v>
      </c>
      <c r="B104" s="112" t="s">
        <v>2972</v>
      </c>
      <c r="C104" s="116">
        <v>5.9117155615240335E-11</v>
      </c>
      <c r="D104" s="116">
        <v>5.9117155615240335E-11</v>
      </c>
      <c r="E104" s="116">
        <v>5.9117155615240335E-11</v>
      </c>
      <c r="F104" s="116">
        <v>5.9117155615240335E-11</v>
      </c>
      <c r="G104" s="116">
        <v>5.9117155615240335E-11</v>
      </c>
      <c r="H104" s="116">
        <v>5.9117155615240335E-11</v>
      </c>
      <c r="I104" s="116">
        <v>5.9117155615240335E-11</v>
      </c>
      <c r="J104" s="116">
        <v>5.9117155615240335E-11</v>
      </c>
      <c r="K104" s="116">
        <v>5.9117155615240335E-11</v>
      </c>
      <c r="L104" s="116">
        <v>5.9117155615240335E-11</v>
      </c>
      <c r="M104" s="116">
        <v>5.9117155615240335E-11</v>
      </c>
      <c r="N104" s="116">
        <v>5.9117155615240335E-11</v>
      </c>
      <c r="O104" s="116">
        <v>5.9117155615240335E-11</v>
      </c>
      <c r="P104" s="116">
        <v>5.9117155615240335E-11</v>
      </c>
      <c r="Q104" s="116">
        <v>5.9117155615240335E-11</v>
      </c>
      <c r="R104" s="116">
        <v>5.9117155615240335E-11</v>
      </c>
      <c r="S104" s="116">
        <v>5.9117155615240335E-11</v>
      </c>
      <c r="T104" s="116">
        <v>5.9117155615240335E-11</v>
      </c>
      <c r="U104" s="116">
        <v>5.9117155615240335E-11</v>
      </c>
      <c r="V104" s="116">
        <v>5.9117155615240335E-11</v>
      </c>
      <c r="W104" s="116">
        <v>5.9117155615240335E-11</v>
      </c>
      <c r="X104" s="116">
        <v>5.9117155615240335E-11</v>
      </c>
      <c r="Y104" s="116">
        <v>5.9117155615240335E-11</v>
      </c>
      <c r="Z104" s="116">
        <v>5.9117155615240335E-11</v>
      </c>
      <c r="AA104" s="116">
        <v>5.9117155615240335E-11</v>
      </c>
      <c r="AB104" s="116">
        <v>5.9117155615240335E-11</v>
      </c>
      <c r="AC104" s="116">
        <v>5.9117155615240335E-11</v>
      </c>
      <c r="AD104" s="116">
        <v>5.9117155615240335E-11</v>
      </c>
      <c r="AE104" s="116">
        <v>5.9117155615240335E-11</v>
      </c>
      <c r="AF104" s="116">
        <v>5.9117155615240335E-11</v>
      </c>
      <c r="AG104" s="116">
        <v>5.9117155615240335E-11</v>
      </c>
      <c r="AH104" s="116">
        <v>5.9117155615240335E-11</v>
      </c>
      <c r="AI104" s="116">
        <v>5.9117155615240335E-11</v>
      </c>
      <c r="AJ104" s="116">
        <v>5.9117155615240335E-11</v>
      </c>
      <c r="AK104" s="116">
        <v>5.9117155615240335E-11</v>
      </c>
      <c r="AL104" s="116">
        <v>5.9117155615240335E-11</v>
      </c>
      <c r="AM104" s="116">
        <v>5.9117155615240335E-11</v>
      </c>
      <c r="AN104" s="116">
        <v>5.9117155615240335E-11</v>
      </c>
      <c r="AO104" s="116">
        <v>5.9117155615240335E-11</v>
      </c>
      <c r="AP104" s="116">
        <v>5.9117155615240335E-11</v>
      </c>
      <c r="AQ104" s="116">
        <v>5.9117155615240335E-11</v>
      </c>
      <c r="AR104" s="116">
        <v>5.9117155615240335E-11</v>
      </c>
      <c r="AS104" s="116">
        <v>5.9117155615240335E-11</v>
      </c>
      <c r="AT104" s="116">
        <v>5.9117155615240335E-11</v>
      </c>
      <c r="AU104" s="116">
        <v>5.9117155615240335E-11</v>
      </c>
      <c r="AV104" s="116">
        <v>5.9117155615240335E-11</v>
      </c>
      <c r="AW104" s="116">
        <v>5.9117155615240335E-11</v>
      </c>
      <c r="AX104" s="116">
        <v>5.9117155615240335E-11</v>
      </c>
      <c r="AY104" s="116">
        <v>5.9117155615240335E-11</v>
      </c>
      <c r="AZ104" s="116">
        <v>5.9117155615240335E-11</v>
      </c>
      <c r="BA104" s="116">
        <v>5.9117155615240335E-11</v>
      </c>
      <c r="BB104" s="116">
        <v>5.9117155615240335E-11</v>
      </c>
      <c r="BC104" s="116">
        <v>5.9117155615240335E-11</v>
      </c>
      <c r="BD104" s="115">
        <v>5.9117155615240335E-11</v>
      </c>
      <c r="BF104" s="9">
        <f t="shared" si="1"/>
        <v>5.9117155615240335E-11</v>
      </c>
    </row>
    <row r="105" spans="1:58" x14ac:dyDescent="0.25">
      <c r="A105" s="112" t="s">
        <v>2971</v>
      </c>
      <c r="B105" s="112" t="s">
        <v>2970</v>
      </c>
      <c r="C105" s="116">
        <v>7616.9400000000005</v>
      </c>
      <c r="D105" s="116">
        <v>7616.9400000000005</v>
      </c>
      <c r="E105" s="116">
        <v>7616.9400000000005</v>
      </c>
      <c r="F105" s="116">
        <v>7616.9400000000005</v>
      </c>
      <c r="G105" s="116">
        <v>7616.9400000000005</v>
      </c>
      <c r="H105" s="116">
        <v>7616.9400000000005</v>
      </c>
      <c r="I105" s="116">
        <v>7616.9400000000005</v>
      </c>
      <c r="J105" s="116">
        <v>0</v>
      </c>
      <c r="K105" s="116">
        <v>0</v>
      </c>
      <c r="L105" s="116">
        <v>0</v>
      </c>
      <c r="M105" s="116">
        <v>0</v>
      </c>
      <c r="N105" s="116">
        <v>0</v>
      </c>
      <c r="O105" s="116">
        <v>0</v>
      </c>
      <c r="P105" s="116">
        <v>0</v>
      </c>
      <c r="Q105" s="116">
        <v>0</v>
      </c>
      <c r="R105" s="116">
        <v>0</v>
      </c>
      <c r="S105" s="116">
        <v>0</v>
      </c>
      <c r="T105" s="116">
        <v>0</v>
      </c>
      <c r="U105" s="116">
        <v>0</v>
      </c>
      <c r="V105" s="116">
        <v>0</v>
      </c>
      <c r="W105" s="116">
        <v>0</v>
      </c>
      <c r="X105" s="116">
        <v>0</v>
      </c>
      <c r="Y105" s="116">
        <v>0</v>
      </c>
      <c r="Z105" s="116">
        <v>0</v>
      </c>
      <c r="AA105" s="116">
        <v>0</v>
      </c>
      <c r="AB105" s="116">
        <v>0</v>
      </c>
      <c r="AC105" s="116">
        <v>0</v>
      </c>
      <c r="AD105" s="116">
        <v>0</v>
      </c>
      <c r="AE105" s="116">
        <v>0</v>
      </c>
      <c r="AF105" s="116">
        <v>0</v>
      </c>
      <c r="AG105" s="116">
        <v>0</v>
      </c>
      <c r="AH105" s="116">
        <v>0</v>
      </c>
      <c r="AI105" s="116">
        <v>0</v>
      </c>
      <c r="AJ105" s="116">
        <v>0</v>
      </c>
      <c r="AK105" s="116">
        <v>0</v>
      </c>
      <c r="AL105" s="116">
        <v>0</v>
      </c>
      <c r="AM105" s="116">
        <v>0</v>
      </c>
      <c r="AN105" s="116">
        <v>0</v>
      </c>
      <c r="AO105" s="116">
        <v>0</v>
      </c>
      <c r="AP105" s="116">
        <v>0</v>
      </c>
      <c r="AQ105" s="116">
        <v>0</v>
      </c>
      <c r="AR105" s="116">
        <v>0</v>
      </c>
      <c r="AS105" s="116">
        <v>0</v>
      </c>
      <c r="AT105" s="116">
        <v>0</v>
      </c>
      <c r="AU105" s="116">
        <v>0</v>
      </c>
      <c r="AV105" s="116">
        <v>0</v>
      </c>
      <c r="AW105" s="116">
        <v>0</v>
      </c>
      <c r="AX105" s="116">
        <v>0</v>
      </c>
      <c r="AY105" s="116">
        <v>0</v>
      </c>
      <c r="AZ105" s="116">
        <v>0</v>
      </c>
      <c r="BA105" s="116">
        <v>0</v>
      </c>
      <c r="BB105" s="116">
        <v>0</v>
      </c>
      <c r="BC105" s="116">
        <v>0</v>
      </c>
      <c r="BD105" s="115">
        <v>0</v>
      </c>
      <c r="BF105" s="9">
        <f t="shared" si="1"/>
        <v>7616.9400000000005</v>
      </c>
    </row>
    <row r="106" spans="1:58" x14ac:dyDescent="0.25">
      <c r="A106" s="112" t="s">
        <v>2969</v>
      </c>
      <c r="B106" s="112" t="s">
        <v>2968</v>
      </c>
      <c r="C106" s="116">
        <v>0</v>
      </c>
      <c r="D106" s="116">
        <v>0</v>
      </c>
      <c r="E106" s="116">
        <v>0</v>
      </c>
      <c r="F106" s="116">
        <v>0</v>
      </c>
      <c r="G106" s="116">
        <v>0</v>
      </c>
      <c r="H106" s="116">
        <v>0</v>
      </c>
      <c r="I106" s="116">
        <v>0</v>
      </c>
      <c r="J106" s="116">
        <v>0</v>
      </c>
      <c r="K106" s="116">
        <v>0</v>
      </c>
      <c r="L106" s="116">
        <v>0</v>
      </c>
      <c r="M106" s="116">
        <v>0</v>
      </c>
      <c r="N106" s="116">
        <v>0</v>
      </c>
      <c r="O106" s="116">
        <v>0</v>
      </c>
      <c r="P106" s="116">
        <v>0</v>
      </c>
      <c r="Q106" s="116">
        <v>0</v>
      </c>
      <c r="R106" s="116">
        <v>0</v>
      </c>
      <c r="S106" s="116">
        <v>0</v>
      </c>
      <c r="T106" s="116">
        <v>0</v>
      </c>
      <c r="U106" s="116">
        <v>0</v>
      </c>
      <c r="V106" s="116">
        <v>0</v>
      </c>
      <c r="W106" s="116">
        <v>0</v>
      </c>
      <c r="X106" s="116">
        <v>0</v>
      </c>
      <c r="Y106" s="116">
        <v>0</v>
      </c>
      <c r="Z106" s="116">
        <v>0</v>
      </c>
      <c r="AA106" s="116">
        <v>0</v>
      </c>
      <c r="AB106" s="116">
        <v>0</v>
      </c>
      <c r="AC106" s="116">
        <v>0</v>
      </c>
      <c r="AD106" s="116">
        <v>0</v>
      </c>
      <c r="AE106" s="116">
        <v>0</v>
      </c>
      <c r="AF106" s="116">
        <v>0</v>
      </c>
      <c r="AG106" s="116">
        <v>0</v>
      </c>
      <c r="AH106" s="116">
        <v>0</v>
      </c>
      <c r="AI106" s="116">
        <v>0</v>
      </c>
      <c r="AJ106" s="116">
        <v>0</v>
      </c>
      <c r="AK106" s="116">
        <v>0</v>
      </c>
      <c r="AL106" s="116">
        <v>0</v>
      </c>
      <c r="AM106" s="116">
        <v>0</v>
      </c>
      <c r="AN106" s="116">
        <v>0</v>
      </c>
      <c r="AO106" s="116">
        <v>0</v>
      </c>
      <c r="AP106" s="116">
        <v>0</v>
      </c>
      <c r="AQ106" s="116">
        <v>0</v>
      </c>
      <c r="AR106" s="116">
        <v>0</v>
      </c>
      <c r="AS106" s="116">
        <v>0</v>
      </c>
      <c r="AT106" s="116">
        <v>0</v>
      </c>
      <c r="AU106" s="116">
        <v>0</v>
      </c>
      <c r="AV106" s="116">
        <v>0</v>
      </c>
      <c r="AW106" s="116">
        <v>0</v>
      </c>
      <c r="AX106" s="116">
        <v>0</v>
      </c>
      <c r="AY106" s="116">
        <v>0</v>
      </c>
      <c r="AZ106" s="116">
        <v>0</v>
      </c>
      <c r="BA106" s="116">
        <v>0</v>
      </c>
      <c r="BB106" s="116">
        <v>0</v>
      </c>
      <c r="BC106" s="116">
        <v>0</v>
      </c>
      <c r="BD106" s="115">
        <v>0</v>
      </c>
      <c r="BF106" s="9">
        <f t="shared" si="1"/>
        <v>0</v>
      </c>
    </row>
    <row r="107" spans="1:58" x14ac:dyDescent="0.25">
      <c r="A107" s="112" t="s">
        <v>2967</v>
      </c>
      <c r="B107" s="112" t="s">
        <v>2966</v>
      </c>
      <c r="C107" s="116">
        <v>0</v>
      </c>
      <c r="D107" s="116">
        <v>0</v>
      </c>
      <c r="E107" s="116">
        <v>0</v>
      </c>
      <c r="F107" s="116">
        <v>0</v>
      </c>
      <c r="G107" s="116">
        <v>0</v>
      </c>
      <c r="H107" s="116">
        <v>0</v>
      </c>
      <c r="I107" s="116">
        <v>0</v>
      </c>
      <c r="J107" s="116">
        <v>0</v>
      </c>
      <c r="K107" s="116">
        <v>0</v>
      </c>
      <c r="L107" s="116">
        <v>0</v>
      </c>
      <c r="M107" s="116">
        <v>0</v>
      </c>
      <c r="N107" s="116">
        <v>0</v>
      </c>
      <c r="O107" s="116">
        <v>0</v>
      </c>
      <c r="P107" s="116">
        <v>0</v>
      </c>
      <c r="Q107" s="116">
        <v>0</v>
      </c>
      <c r="R107" s="116">
        <v>0</v>
      </c>
      <c r="S107" s="116">
        <v>0</v>
      </c>
      <c r="T107" s="116">
        <v>0</v>
      </c>
      <c r="U107" s="116">
        <v>0</v>
      </c>
      <c r="V107" s="116">
        <v>0</v>
      </c>
      <c r="W107" s="116">
        <v>0</v>
      </c>
      <c r="X107" s="116">
        <v>0</v>
      </c>
      <c r="Y107" s="116">
        <v>0</v>
      </c>
      <c r="Z107" s="116">
        <v>0</v>
      </c>
      <c r="AA107" s="116">
        <v>0</v>
      </c>
      <c r="AB107" s="116">
        <v>0</v>
      </c>
      <c r="AC107" s="116">
        <v>0</v>
      </c>
      <c r="AD107" s="116">
        <v>0</v>
      </c>
      <c r="AE107" s="116">
        <v>0</v>
      </c>
      <c r="AF107" s="116">
        <v>0</v>
      </c>
      <c r="AG107" s="116">
        <v>0</v>
      </c>
      <c r="AH107" s="116">
        <v>0</v>
      </c>
      <c r="AI107" s="116">
        <v>0</v>
      </c>
      <c r="AJ107" s="116">
        <v>0</v>
      </c>
      <c r="AK107" s="116">
        <v>0</v>
      </c>
      <c r="AL107" s="116">
        <v>0</v>
      </c>
      <c r="AM107" s="116">
        <v>0</v>
      </c>
      <c r="AN107" s="116">
        <v>0</v>
      </c>
      <c r="AO107" s="116">
        <v>0</v>
      </c>
      <c r="AP107" s="116">
        <v>0</v>
      </c>
      <c r="AQ107" s="116">
        <v>0</v>
      </c>
      <c r="AR107" s="116">
        <v>0</v>
      </c>
      <c r="AS107" s="116">
        <v>0</v>
      </c>
      <c r="AT107" s="116">
        <v>0</v>
      </c>
      <c r="AU107" s="116">
        <v>0</v>
      </c>
      <c r="AV107" s="116">
        <v>0</v>
      </c>
      <c r="AW107" s="116">
        <v>0</v>
      </c>
      <c r="AX107" s="116">
        <v>0</v>
      </c>
      <c r="AY107" s="116">
        <v>0</v>
      </c>
      <c r="AZ107" s="116">
        <v>0</v>
      </c>
      <c r="BA107" s="116">
        <v>0</v>
      </c>
      <c r="BB107" s="116">
        <v>0</v>
      </c>
      <c r="BC107" s="116">
        <v>0</v>
      </c>
      <c r="BD107" s="115">
        <v>0</v>
      </c>
      <c r="BF107" s="9">
        <f t="shared" si="1"/>
        <v>0</v>
      </c>
    </row>
    <row r="108" spans="1:58" x14ac:dyDescent="0.25">
      <c r="A108" s="112" t="s">
        <v>2965</v>
      </c>
      <c r="B108" s="112" t="s">
        <v>2964</v>
      </c>
      <c r="C108" s="116">
        <v>0</v>
      </c>
      <c r="D108" s="116">
        <v>0</v>
      </c>
      <c r="E108" s="116">
        <v>0</v>
      </c>
      <c r="F108" s="116">
        <v>0</v>
      </c>
      <c r="G108" s="116">
        <v>0</v>
      </c>
      <c r="H108" s="116">
        <v>0</v>
      </c>
      <c r="I108" s="116">
        <v>0</v>
      </c>
      <c r="J108" s="116">
        <v>0</v>
      </c>
      <c r="K108" s="116">
        <v>0</v>
      </c>
      <c r="L108" s="116">
        <v>0</v>
      </c>
      <c r="M108" s="116">
        <v>0</v>
      </c>
      <c r="N108" s="116">
        <v>0</v>
      </c>
      <c r="O108" s="116">
        <v>0</v>
      </c>
      <c r="P108" s="116">
        <v>0</v>
      </c>
      <c r="Q108" s="116">
        <v>0</v>
      </c>
      <c r="R108" s="116">
        <v>0</v>
      </c>
      <c r="S108" s="116">
        <v>0</v>
      </c>
      <c r="T108" s="116">
        <v>0</v>
      </c>
      <c r="U108" s="116">
        <v>0</v>
      </c>
      <c r="V108" s="116">
        <v>0</v>
      </c>
      <c r="W108" s="116">
        <v>0</v>
      </c>
      <c r="X108" s="116">
        <v>0</v>
      </c>
      <c r="Y108" s="116">
        <v>0</v>
      </c>
      <c r="Z108" s="116">
        <v>0</v>
      </c>
      <c r="AA108" s="116">
        <v>0</v>
      </c>
      <c r="AB108" s="116">
        <v>0</v>
      </c>
      <c r="AC108" s="116">
        <v>0</v>
      </c>
      <c r="AD108" s="116">
        <v>0</v>
      </c>
      <c r="AE108" s="116">
        <v>0</v>
      </c>
      <c r="AF108" s="116">
        <v>0</v>
      </c>
      <c r="AG108" s="116">
        <v>0</v>
      </c>
      <c r="AH108" s="116">
        <v>0</v>
      </c>
      <c r="AI108" s="116">
        <v>0</v>
      </c>
      <c r="AJ108" s="116">
        <v>0</v>
      </c>
      <c r="AK108" s="116">
        <v>0</v>
      </c>
      <c r="AL108" s="116">
        <v>0</v>
      </c>
      <c r="AM108" s="116">
        <v>0</v>
      </c>
      <c r="AN108" s="116">
        <v>0</v>
      </c>
      <c r="AO108" s="116">
        <v>0</v>
      </c>
      <c r="AP108" s="116">
        <v>0</v>
      </c>
      <c r="AQ108" s="116">
        <v>0</v>
      </c>
      <c r="AR108" s="116">
        <v>0</v>
      </c>
      <c r="AS108" s="116">
        <v>0</v>
      </c>
      <c r="AT108" s="116">
        <v>0</v>
      </c>
      <c r="AU108" s="116">
        <v>0</v>
      </c>
      <c r="AV108" s="116">
        <v>0</v>
      </c>
      <c r="AW108" s="116">
        <v>0</v>
      </c>
      <c r="AX108" s="116">
        <v>0</v>
      </c>
      <c r="AY108" s="116">
        <v>0</v>
      </c>
      <c r="AZ108" s="116">
        <v>0</v>
      </c>
      <c r="BA108" s="116">
        <v>0</v>
      </c>
      <c r="BB108" s="116">
        <v>0</v>
      </c>
      <c r="BC108" s="116">
        <v>0</v>
      </c>
      <c r="BD108" s="115">
        <v>0</v>
      </c>
      <c r="BF108" s="9">
        <f t="shared" si="1"/>
        <v>0</v>
      </c>
    </row>
    <row r="109" spans="1:58" x14ac:dyDescent="0.25">
      <c r="A109" s="112" t="s">
        <v>2963</v>
      </c>
      <c r="B109" s="112" t="s">
        <v>2962</v>
      </c>
      <c r="C109" s="116">
        <v>0</v>
      </c>
      <c r="D109" s="116">
        <v>0</v>
      </c>
      <c r="E109" s="116">
        <v>0</v>
      </c>
      <c r="F109" s="116">
        <v>0</v>
      </c>
      <c r="G109" s="116">
        <v>0</v>
      </c>
      <c r="H109" s="116">
        <v>0</v>
      </c>
      <c r="I109" s="116">
        <v>0</v>
      </c>
      <c r="J109" s="116">
        <v>0</v>
      </c>
      <c r="K109" s="116">
        <v>0</v>
      </c>
      <c r="L109" s="116">
        <v>0</v>
      </c>
      <c r="M109" s="116">
        <v>0</v>
      </c>
      <c r="N109" s="116">
        <v>0</v>
      </c>
      <c r="O109" s="116">
        <v>0</v>
      </c>
      <c r="P109" s="116">
        <v>0</v>
      </c>
      <c r="Q109" s="116">
        <v>0</v>
      </c>
      <c r="R109" s="116">
        <v>0</v>
      </c>
      <c r="S109" s="116">
        <v>0</v>
      </c>
      <c r="T109" s="116">
        <v>0</v>
      </c>
      <c r="U109" s="116">
        <v>0</v>
      </c>
      <c r="V109" s="116">
        <v>0</v>
      </c>
      <c r="W109" s="116">
        <v>0</v>
      </c>
      <c r="X109" s="116">
        <v>0</v>
      </c>
      <c r="Y109" s="116">
        <v>0</v>
      </c>
      <c r="Z109" s="116">
        <v>0</v>
      </c>
      <c r="AA109" s="116">
        <v>0</v>
      </c>
      <c r="AB109" s="116">
        <v>0</v>
      </c>
      <c r="AC109" s="116">
        <v>0</v>
      </c>
      <c r="AD109" s="116">
        <v>0</v>
      </c>
      <c r="AE109" s="116">
        <v>0</v>
      </c>
      <c r="AF109" s="116">
        <v>0</v>
      </c>
      <c r="AG109" s="116">
        <v>0</v>
      </c>
      <c r="AH109" s="116">
        <v>0</v>
      </c>
      <c r="AI109" s="116">
        <v>0</v>
      </c>
      <c r="AJ109" s="116">
        <v>0</v>
      </c>
      <c r="AK109" s="116">
        <v>0</v>
      </c>
      <c r="AL109" s="116">
        <v>0</v>
      </c>
      <c r="AM109" s="116">
        <v>0</v>
      </c>
      <c r="AN109" s="116">
        <v>0</v>
      </c>
      <c r="AO109" s="116">
        <v>0</v>
      </c>
      <c r="AP109" s="116">
        <v>0</v>
      </c>
      <c r="AQ109" s="116">
        <v>0</v>
      </c>
      <c r="AR109" s="116">
        <v>0</v>
      </c>
      <c r="AS109" s="116">
        <v>0</v>
      </c>
      <c r="AT109" s="116">
        <v>0</v>
      </c>
      <c r="AU109" s="116">
        <v>0</v>
      </c>
      <c r="AV109" s="116">
        <v>0</v>
      </c>
      <c r="AW109" s="116">
        <v>0</v>
      </c>
      <c r="AX109" s="116">
        <v>0</v>
      </c>
      <c r="AY109" s="116">
        <v>0</v>
      </c>
      <c r="AZ109" s="116">
        <v>0</v>
      </c>
      <c r="BA109" s="116">
        <v>0</v>
      </c>
      <c r="BB109" s="116">
        <v>0</v>
      </c>
      <c r="BC109" s="116">
        <v>0</v>
      </c>
      <c r="BD109" s="115">
        <v>0</v>
      </c>
      <c r="BF109" s="9">
        <f t="shared" si="1"/>
        <v>0</v>
      </c>
    </row>
    <row r="110" spans="1:58" x14ac:dyDescent="0.25">
      <c r="A110" s="112" t="s">
        <v>2961</v>
      </c>
      <c r="B110" s="112" t="s">
        <v>2960</v>
      </c>
      <c r="C110" s="116">
        <v>0</v>
      </c>
      <c r="D110" s="116">
        <v>0</v>
      </c>
      <c r="E110" s="116">
        <v>0</v>
      </c>
      <c r="F110" s="116">
        <v>0</v>
      </c>
      <c r="G110" s="116">
        <v>0</v>
      </c>
      <c r="H110" s="116">
        <v>0</v>
      </c>
      <c r="I110" s="116">
        <v>0</v>
      </c>
      <c r="J110" s="116">
        <v>0</v>
      </c>
      <c r="K110" s="116">
        <v>0</v>
      </c>
      <c r="L110" s="116">
        <v>0</v>
      </c>
      <c r="M110" s="116">
        <v>0</v>
      </c>
      <c r="N110" s="116">
        <v>0</v>
      </c>
      <c r="O110" s="116">
        <v>0</v>
      </c>
      <c r="P110" s="116">
        <v>0</v>
      </c>
      <c r="Q110" s="116">
        <v>0</v>
      </c>
      <c r="R110" s="116">
        <v>0</v>
      </c>
      <c r="S110" s="116">
        <v>0</v>
      </c>
      <c r="T110" s="116">
        <v>0</v>
      </c>
      <c r="U110" s="116">
        <v>0</v>
      </c>
      <c r="V110" s="116">
        <v>0</v>
      </c>
      <c r="W110" s="116">
        <v>0</v>
      </c>
      <c r="X110" s="116">
        <v>0</v>
      </c>
      <c r="Y110" s="116">
        <v>0</v>
      </c>
      <c r="Z110" s="116">
        <v>0</v>
      </c>
      <c r="AA110" s="116">
        <v>0</v>
      </c>
      <c r="AB110" s="116">
        <v>0</v>
      </c>
      <c r="AC110" s="116">
        <v>0</v>
      </c>
      <c r="AD110" s="116">
        <v>0</v>
      </c>
      <c r="AE110" s="116">
        <v>0</v>
      </c>
      <c r="AF110" s="116">
        <v>0</v>
      </c>
      <c r="AG110" s="116">
        <v>0</v>
      </c>
      <c r="AH110" s="116">
        <v>0</v>
      </c>
      <c r="AI110" s="116">
        <v>0</v>
      </c>
      <c r="AJ110" s="116">
        <v>0</v>
      </c>
      <c r="AK110" s="116">
        <v>0</v>
      </c>
      <c r="AL110" s="116">
        <v>0</v>
      </c>
      <c r="AM110" s="116">
        <v>0</v>
      </c>
      <c r="AN110" s="116">
        <v>0</v>
      </c>
      <c r="AO110" s="116">
        <v>0</v>
      </c>
      <c r="AP110" s="116">
        <v>0</v>
      </c>
      <c r="AQ110" s="116">
        <v>0</v>
      </c>
      <c r="AR110" s="116">
        <v>0</v>
      </c>
      <c r="AS110" s="116">
        <v>0</v>
      </c>
      <c r="AT110" s="116">
        <v>0</v>
      </c>
      <c r="AU110" s="116">
        <v>0</v>
      </c>
      <c r="AV110" s="116">
        <v>0</v>
      </c>
      <c r="AW110" s="116">
        <v>0</v>
      </c>
      <c r="AX110" s="116">
        <v>0</v>
      </c>
      <c r="AY110" s="116">
        <v>0</v>
      </c>
      <c r="AZ110" s="116">
        <v>0</v>
      </c>
      <c r="BA110" s="116">
        <v>0</v>
      </c>
      <c r="BB110" s="116">
        <v>0</v>
      </c>
      <c r="BC110" s="116">
        <v>0</v>
      </c>
      <c r="BD110" s="115">
        <v>0</v>
      </c>
      <c r="BF110" s="9">
        <f t="shared" si="1"/>
        <v>0</v>
      </c>
    </row>
    <row r="111" spans="1:58" x14ac:dyDescent="0.25">
      <c r="A111" s="112" t="s">
        <v>2959</v>
      </c>
      <c r="B111" s="112" t="s">
        <v>2958</v>
      </c>
      <c r="C111" s="116">
        <v>0</v>
      </c>
      <c r="D111" s="116">
        <v>0</v>
      </c>
      <c r="E111" s="116">
        <v>0</v>
      </c>
      <c r="F111" s="116">
        <v>0</v>
      </c>
      <c r="G111" s="116">
        <v>0</v>
      </c>
      <c r="H111" s="116">
        <v>0</v>
      </c>
      <c r="I111" s="116">
        <v>0</v>
      </c>
      <c r="J111" s="116">
        <v>0</v>
      </c>
      <c r="K111" s="116">
        <v>0</v>
      </c>
      <c r="L111" s="116">
        <v>0</v>
      </c>
      <c r="M111" s="116">
        <v>0</v>
      </c>
      <c r="N111" s="116">
        <v>0</v>
      </c>
      <c r="O111" s="116">
        <v>0</v>
      </c>
      <c r="P111" s="116">
        <v>0</v>
      </c>
      <c r="Q111" s="116">
        <v>0</v>
      </c>
      <c r="R111" s="116">
        <v>0</v>
      </c>
      <c r="S111" s="116">
        <v>0</v>
      </c>
      <c r="T111" s="116">
        <v>0</v>
      </c>
      <c r="U111" s="116">
        <v>0</v>
      </c>
      <c r="V111" s="116">
        <v>0</v>
      </c>
      <c r="W111" s="116">
        <v>0</v>
      </c>
      <c r="X111" s="116">
        <v>0</v>
      </c>
      <c r="Y111" s="116">
        <v>0</v>
      </c>
      <c r="Z111" s="116">
        <v>0</v>
      </c>
      <c r="AA111" s="116">
        <v>0</v>
      </c>
      <c r="AB111" s="116">
        <v>0</v>
      </c>
      <c r="AC111" s="116">
        <v>0</v>
      </c>
      <c r="AD111" s="116">
        <v>0</v>
      </c>
      <c r="AE111" s="116">
        <v>0</v>
      </c>
      <c r="AF111" s="116">
        <v>0</v>
      </c>
      <c r="AG111" s="116">
        <v>0</v>
      </c>
      <c r="AH111" s="116">
        <v>0</v>
      </c>
      <c r="AI111" s="116">
        <v>0</v>
      </c>
      <c r="AJ111" s="116">
        <v>0</v>
      </c>
      <c r="AK111" s="116">
        <v>0</v>
      </c>
      <c r="AL111" s="116">
        <v>0</v>
      </c>
      <c r="AM111" s="116">
        <v>0</v>
      </c>
      <c r="AN111" s="116">
        <v>0</v>
      </c>
      <c r="AO111" s="116">
        <v>0</v>
      </c>
      <c r="AP111" s="116">
        <v>0</v>
      </c>
      <c r="AQ111" s="116">
        <v>0</v>
      </c>
      <c r="AR111" s="116">
        <v>0</v>
      </c>
      <c r="AS111" s="116">
        <v>0</v>
      </c>
      <c r="AT111" s="116">
        <v>0</v>
      </c>
      <c r="AU111" s="116">
        <v>0</v>
      </c>
      <c r="AV111" s="116">
        <v>0</v>
      </c>
      <c r="AW111" s="116">
        <v>0</v>
      </c>
      <c r="AX111" s="116">
        <v>0</v>
      </c>
      <c r="AY111" s="116">
        <v>0</v>
      </c>
      <c r="AZ111" s="116">
        <v>0</v>
      </c>
      <c r="BA111" s="116">
        <v>0</v>
      </c>
      <c r="BB111" s="116">
        <v>0</v>
      </c>
      <c r="BC111" s="116">
        <v>0</v>
      </c>
      <c r="BD111" s="115">
        <v>0</v>
      </c>
      <c r="BF111" s="9">
        <f t="shared" si="1"/>
        <v>0</v>
      </c>
    </row>
    <row r="112" spans="1:58" x14ac:dyDescent="0.25">
      <c r="A112" s="112" t="s">
        <v>2957</v>
      </c>
      <c r="B112" s="112" t="s">
        <v>2956</v>
      </c>
      <c r="C112" s="116">
        <v>0</v>
      </c>
      <c r="D112" s="116">
        <v>0</v>
      </c>
      <c r="E112" s="116">
        <v>0</v>
      </c>
      <c r="F112" s="116">
        <v>0</v>
      </c>
      <c r="G112" s="116">
        <v>0</v>
      </c>
      <c r="H112" s="116">
        <v>0</v>
      </c>
      <c r="I112" s="116">
        <v>0</v>
      </c>
      <c r="J112" s="116">
        <v>0</v>
      </c>
      <c r="K112" s="116">
        <v>0</v>
      </c>
      <c r="L112" s="116">
        <v>0</v>
      </c>
      <c r="M112" s="116">
        <v>0</v>
      </c>
      <c r="N112" s="116">
        <v>0</v>
      </c>
      <c r="O112" s="116">
        <v>0</v>
      </c>
      <c r="P112" s="116">
        <v>0</v>
      </c>
      <c r="Q112" s="116">
        <v>0</v>
      </c>
      <c r="R112" s="116">
        <v>0</v>
      </c>
      <c r="S112" s="116">
        <v>0</v>
      </c>
      <c r="T112" s="116">
        <v>0</v>
      </c>
      <c r="U112" s="116">
        <v>0</v>
      </c>
      <c r="V112" s="116">
        <v>0</v>
      </c>
      <c r="W112" s="116">
        <v>0</v>
      </c>
      <c r="X112" s="116">
        <v>0</v>
      </c>
      <c r="Y112" s="116">
        <v>0</v>
      </c>
      <c r="Z112" s="116">
        <v>0</v>
      </c>
      <c r="AA112" s="116">
        <v>0</v>
      </c>
      <c r="AB112" s="116">
        <v>0</v>
      </c>
      <c r="AC112" s="116">
        <v>0</v>
      </c>
      <c r="AD112" s="116">
        <v>0</v>
      </c>
      <c r="AE112" s="116">
        <v>0</v>
      </c>
      <c r="AF112" s="116">
        <v>0</v>
      </c>
      <c r="AG112" s="116">
        <v>0</v>
      </c>
      <c r="AH112" s="116">
        <v>0</v>
      </c>
      <c r="AI112" s="116">
        <v>0</v>
      </c>
      <c r="AJ112" s="116">
        <v>0</v>
      </c>
      <c r="AK112" s="116">
        <v>0</v>
      </c>
      <c r="AL112" s="116">
        <v>0</v>
      </c>
      <c r="AM112" s="116">
        <v>0</v>
      </c>
      <c r="AN112" s="116">
        <v>0</v>
      </c>
      <c r="AO112" s="116">
        <v>0</v>
      </c>
      <c r="AP112" s="116">
        <v>0</v>
      </c>
      <c r="AQ112" s="116">
        <v>0</v>
      </c>
      <c r="AR112" s="116">
        <v>0</v>
      </c>
      <c r="AS112" s="116">
        <v>0</v>
      </c>
      <c r="AT112" s="116">
        <v>0</v>
      </c>
      <c r="AU112" s="116">
        <v>0</v>
      </c>
      <c r="AV112" s="116">
        <v>0</v>
      </c>
      <c r="AW112" s="116">
        <v>0</v>
      </c>
      <c r="AX112" s="116">
        <v>0</v>
      </c>
      <c r="AY112" s="116">
        <v>0</v>
      </c>
      <c r="AZ112" s="116">
        <v>0</v>
      </c>
      <c r="BA112" s="116">
        <v>0</v>
      </c>
      <c r="BB112" s="116">
        <v>0</v>
      </c>
      <c r="BC112" s="116">
        <v>0</v>
      </c>
      <c r="BD112" s="115">
        <v>0</v>
      </c>
      <c r="BF112" s="9">
        <f t="shared" si="1"/>
        <v>0</v>
      </c>
    </row>
    <row r="113" spans="1:58" x14ac:dyDescent="0.25">
      <c r="A113" s="112" t="s">
        <v>2955</v>
      </c>
      <c r="B113" s="112" t="s">
        <v>2954</v>
      </c>
      <c r="C113" s="116">
        <v>-5.6843418860808015E-13</v>
      </c>
      <c r="D113" s="116">
        <v>-5.6843418860808015E-13</v>
      </c>
      <c r="E113" s="116">
        <v>-5.6843418860808015E-13</v>
      </c>
      <c r="F113" s="116">
        <v>-5.6843418860808015E-13</v>
      </c>
      <c r="G113" s="116">
        <v>-5.6843418860808015E-13</v>
      </c>
      <c r="H113" s="116">
        <v>-5.6843418860808015E-13</v>
      </c>
      <c r="I113" s="116">
        <v>-5.6843418860808015E-13</v>
      </c>
      <c r="J113" s="116">
        <v>-5.6843418860808015E-13</v>
      </c>
      <c r="K113" s="116">
        <v>-5.6843418860808015E-13</v>
      </c>
      <c r="L113" s="116">
        <v>-5.6843418860808015E-13</v>
      </c>
      <c r="M113" s="116">
        <v>-5.6843418860808015E-13</v>
      </c>
      <c r="N113" s="116">
        <v>-5.6843418860808015E-13</v>
      </c>
      <c r="O113" s="116">
        <v>-5.6843418860808015E-13</v>
      </c>
      <c r="P113" s="116">
        <v>-5.6843418860808015E-13</v>
      </c>
      <c r="Q113" s="116">
        <v>-5.6843418860808015E-13</v>
      </c>
      <c r="R113" s="116">
        <v>-5.6843418860808015E-13</v>
      </c>
      <c r="S113" s="116">
        <v>-5.6843418860808015E-13</v>
      </c>
      <c r="T113" s="116">
        <v>-5.6843418860808015E-13</v>
      </c>
      <c r="U113" s="116">
        <v>-5.6843418860808015E-13</v>
      </c>
      <c r="V113" s="116">
        <v>-5.6843418860808015E-13</v>
      </c>
      <c r="W113" s="116">
        <v>-5.6843418860808015E-13</v>
      </c>
      <c r="X113" s="116">
        <v>-5.6843418860808015E-13</v>
      </c>
      <c r="Y113" s="116">
        <v>-5.6843418860808015E-13</v>
      </c>
      <c r="Z113" s="116">
        <v>-5.6843418860808015E-13</v>
      </c>
      <c r="AA113" s="116">
        <v>-5.6843418860808015E-13</v>
      </c>
      <c r="AB113" s="116">
        <v>-5.6843418860808015E-13</v>
      </c>
      <c r="AC113" s="116">
        <v>-5.6843418860808015E-13</v>
      </c>
      <c r="AD113" s="116">
        <v>-5.6843418860808015E-13</v>
      </c>
      <c r="AE113" s="116">
        <v>-5.6843418860808015E-13</v>
      </c>
      <c r="AF113" s="116">
        <v>-5.6843418860808015E-13</v>
      </c>
      <c r="AG113" s="116">
        <v>-5.6843418860808015E-13</v>
      </c>
      <c r="AH113" s="116">
        <v>-5.6843418860808015E-13</v>
      </c>
      <c r="AI113" s="116">
        <v>-5.6843418860808015E-13</v>
      </c>
      <c r="AJ113" s="116">
        <v>-5.6843418860808015E-13</v>
      </c>
      <c r="AK113" s="116">
        <v>-5.6843418860808015E-13</v>
      </c>
      <c r="AL113" s="116">
        <v>-5.6843418860808015E-13</v>
      </c>
      <c r="AM113" s="116">
        <v>-5.6843418860808015E-13</v>
      </c>
      <c r="AN113" s="116">
        <v>-5.6843418860808015E-13</v>
      </c>
      <c r="AO113" s="116">
        <v>-5.6843418860808015E-13</v>
      </c>
      <c r="AP113" s="116">
        <v>-5.6843418860808015E-13</v>
      </c>
      <c r="AQ113" s="116">
        <v>-5.6843418860808015E-13</v>
      </c>
      <c r="AR113" s="116">
        <v>-5.6843418860808015E-13</v>
      </c>
      <c r="AS113" s="116">
        <v>-5.6843418860808015E-13</v>
      </c>
      <c r="AT113" s="116">
        <v>-5.6843418860808015E-13</v>
      </c>
      <c r="AU113" s="116">
        <v>-5.6843418860808015E-13</v>
      </c>
      <c r="AV113" s="116">
        <v>-5.6843418860808015E-13</v>
      </c>
      <c r="AW113" s="116">
        <v>-5.6843418860808015E-13</v>
      </c>
      <c r="AX113" s="116">
        <v>-5.6843418860808015E-13</v>
      </c>
      <c r="AY113" s="116">
        <v>-5.6843418860808015E-13</v>
      </c>
      <c r="AZ113" s="116">
        <v>-5.6843418860808015E-13</v>
      </c>
      <c r="BA113" s="116">
        <v>-5.6843418860808015E-13</v>
      </c>
      <c r="BB113" s="116">
        <v>-5.6843418860808015E-13</v>
      </c>
      <c r="BC113" s="116">
        <v>-5.6843418860808015E-13</v>
      </c>
      <c r="BD113" s="115">
        <v>-5.6843418860808015E-13</v>
      </c>
      <c r="BF113" s="9">
        <f t="shared" si="1"/>
        <v>-5.6843418860808015E-13</v>
      </c>
    </row>
    <row r="114" spans="1:58" x14ac:dyDescent="0.25">
      <c r="A114" s="112" t="s">
        <v>2953</v>
      </c>
      <c r="B114" s="112" t="s">
        <v>2952</v>
      </c>
      <c r="C114" s="116">
        <v>0</v>
      </c>
      <c r="D114" s="116">
        <v>0</v>
      </c>
      <c r="E114" s="116">
        <v>0</v>
      </c>
      <c r="F114" s="116">
        <v>0</v>
      </c>
      <c r="G114" s="116">
        <v>0</v>
      </c>
      <c r="H114" s="116">
        <v>0</v>
      </c>
      <c r="I114" s="116">
        <v>0</v>
      </c>
      <c r="J114" s="116">
        <v>0</v>
      </c>
      <c r="K114" s="116">
        <v>0</v>
      </c>
      <c r="L114" s="116">
        <v>0</v>
      </c>
      <c r="M114" s="116">
        <v>0</v>
      </c>
      <c r="N114" s="116">
        <v>0</v>
      </c>
      <c r="O114" s="116">
        <v>0</v>
      </c>
      <c r="P114" s="116">
        <v>0</v>
      </c>
      <c r="Q114" s="116">
        <v>0</v>
      </c>
      <c r="R114" s="116">
        <v>0</v>
      </c>
      <c r="S114" s="116">
        <v>0</v>
      </c>
      <c r="T114" s="116">
        <v>0</v>
      </c>
      <c r="U114" s="116">
        <v>0</v>
      </c>
      <c r="V114" s="116">
        <v>0</v>
      </c>
      <c r="W114" s="116">
        <v>0</v>
      </c>
      <c r="X114" s="116">
        <v>0</v>
      </c>
      <c r="Y114" s="116">
        <v>0</v>
      </c>
      <c r="Z114" s="116">
        <v>0</v>
      </c>
      <c r="AA114" s="116">
        <v>0</v>
      </c>
      <c r="AB114" s="116">
        <v>0</v>
      </c>
      <c r="AC114" s="116">
        <v>0</v>
      </c>
      <c r="AD114" s="116">
        <v>0</v>
      </c>
      <c r="AE114" s="116">
        <v>0</v>
      </c>
      <c r="AF114" s="116">
        <v>0</v>
      </c>
      <c r="AG114" s="116">
        <v>0</v>
      </c>
      <c r="AH114" s="116">
        <v>0</v>
      </c>
      <c r="AI114" s="116">
        <v>0</v>
      </c>
      <c r="AJ114" s="116">
        <v>0</v>
      </c>
      <c r="AK114" s="116">
        <v>0</v>
      </c>
      <c r="AL114" s="116">
        <v>0</v>
      </c>
      <c r="AM114" s="116">
        <v>0</v>
      </c>
      <c r="AN114" s="116">
        <v>0</v>
      </c>
      <c r="AO114" s="116">
        <v>0</v>
      </c>
      <c r="AP114" s="116">
        <v>0</v>
      </c>
      <c r="AQ114" s="116">
        <v>0</v>
      </c>
      <c r="AR114" s="116">
        <v>0</v>
      </c>
      <c r="AS114" s="116">
        <v>0</v>
      </c>
      <c r="AT114" s="116">
        <v>0</v>
      </c>
      <c r="AU114" s="116">
        <v>0</v>
      </c>
      <c r="AV114" s="116">
        <v>0</v>
      </c>
      <c r="AW114" s="116">
        <v>0</v>
      </c>
      <c r="AX114" s="116">
        <v>0</v>
      </c>
      <c r="AY114" s="116">
        <v>0</v>
      </c>
      <c r="AZ114" s="116">
        <v>0</v>
      </c>
      <c r="BA114" s="116">
        <v>0</v>
      </c>
      <c r="BB114" s="116">
        <v>0</v>
      </c>
      <c r="BC114" s="116">
        <v>0</v>
      </c>
      <c r="BD114" s="115">
        <v>0</v>
      </c>
      <c r="BF114" s="9">
        <f t="shared" si="1"/>
        <v>0</v>
      </c>
    </row>
    <row r="115" spans="1:58" x14ac:dyDescent="0.25">
      <c r="A115" s="112" t="s">
        <v>2951</v>
      </c>
      <c r="B115" s="112" t="s">
        <v>2949</v>
      </c>
      <c r="C115" s="116">
        <v>-4.5474735088646412E-13</v>
      </c>
      <c r="D115" s="116">
        <v>-4.5474735088646412E-13</v>
      </c>
      <c r="E115" s="116">
        <v>-4.5474735088646412E-13</v>
      </c>
      <c r="F115" s="116">
        <v>-4.5474735088646412E-13</v>
      </c>
      <c r="G115" s="116">
        <v>-4.5474735088646412E-13</v>
      </c>
      <c r="H115" s="116">
        <v>-4.5474735088646412E-13</v>
      </c>
      <c r="I115" s="116">
        <v>-4.5474735088646412E-13</v>
      </c>
      <c r="J115" s="116">
        <v>-4.5474735088646412E-13</v>
      </c>
      <c r="K115" s="116">
        <v>-4.5474735088646412E-13</v>
      </c>
      <c r="L115" s="116">
        <v>-4.5474735088646412E-13</v>
      </c>
      <c r="M115" s="116">
        <v>-4.5474735088646412E-13</v>
      </c>
      <c r="N115" s="116">
        <v>-4.5474735088646412E-13</v>
      </c>
      <c r="O115" s="116">
        <v>-4.5474735088646412E-13</v>
      </c>
      <c r="P115" s="116">
        <v>-4.5474735088646412E-13</v>
      </c>
      <c r="Q115" s="116">
        <v>-4.5474735088646412E-13</v>
      </c>
      <c r="R115" s="116">
        <v>-4.5474735088646412E-13</v>
      </c>
      <c r="S115" s="116">
        <v>-4.5474735088646412E-13</v>
      </c>
      <c r="T115" s="116">
        <v>-4.5474735088646412E-13</v>
      </c>
      <c r="U115" s="116">
        <v>-4.5474735088646412E-13</v>
      </c>
      <c r="V115" s="116">
        <v>-4.5474735088646412E-13</v>
      </c>
      <c r="W115" s="116">
        <v>-4.5474735088646412E-13</v>
      </c>
      <c r="X115" s="116">
        <v>-4.5474735088646412E-13</v>
      </c>
      <c r="Y115" s="116">
        <v>-4.5474735088646412E-13</v>
      </c>
      <c r="Z115" s="116">
        <v>-4.5474735088646412E-13</v>
      </c>
      <c r="AA115" s="116">
        <v>-4.5474735088646412E-13</v>
      </c>
      <c r="AB115" s="116">
        <v>-4.5474735088646412E-13</v>
      </c>
      <c r="AC115" s="116">
        <v>-4.5474735088646412E-13</v>
      </c>
      <c r="AD115" s="116">
        <v>-4.5474735088646412E-13</v>
      </c>
      <c r="AE115" s="116">
        <v>-4.5474735088646412E-13</v>
      </c>
      <c r="AF115" s="116">
        <v>-4.5474735088646412E-13</v>
      </c>
      <c r="AG115" s="116">
        <v>-4.5474735088646412E-13</v>
      </c>
      <c r="AH115" s="116">
        <v>-4.5474735088646412E-13</v>
      </c>
      <c r="AI115" s="116">
        <v>-4.5474735088646412E-13</v>
      </c>
      <c r="AJ115" s="116">
        <v>-4.5474735088646412E-13</v>
      </c>
      <c r="AK115" s="116">
        <v>-4.5474735088646412E-13</v>
      </c>
      <c r="AL115" s="116">
        <v>-4.5474735088646412E-13</v>
      </c>
      <c r="AM115" s="116">
        <v>-4.5474735088646412E-13</v>
      </c>
      <c r="AN115" s="116">
        <v>-4.5474735088646412E-13</v>
      </c>
      <c r="AO115" s="116">
        <v>-4.5474735088646412E-13</v>
      </c>
      <c r="AP115" s="116">
        <v>-4.5474735088646412E-13</v>
      </c>
      <c r="AQ115" s="116">
        <v>-4.5474735088646412E-13</v>
      </c>
      <c r="AR115" s="116">
        <v>-4.5474735088646412E-13</v>
      </c>
      <c r="AS115" s="116">
        <v>-4.5474735088646412E-13</v>
      </c>
      <c r="AT115" s="116">
        <v>-4.5474735088646412E-13</v>
      </c>
      <c r="AU115" s="116">
        <v>-4.5474735088646412E-13</v>
      </c>
      <c r="AV115" s="116">
        <v>-4.5474735088646412E-13</v>
      </c>
      <c r="AW115" s="116">
        <v>-4.5474735088646412E-13</v>
      </c>
      <c r="AX115" s="116">
        <v>-4.5474735088646412E-13</v>
      </c>
      <c r="AY115" s="116">
        <v>-4.5474735088646412E-13</v>
      </c>
      <c r="AZ115" s="116">
        <v>-4.5474735088646412E-13</v>
      </c>
      <c r="BA115" s="116">
        <v>-4.5474735088646412E-13</v>
      </c>
      <c r="BB115" s="116">
        <v>-4.5474735088646412E-13</v>
      </c>
      <c r="BC115" s="116">
        <v>-4.5474735088646412E-13</v>
      </c>
      <c r="BD115" s="115">
        <v>-4.5474735088646412E-13</v>
      </c>
      <c r="BF115" s="9">
        <f t="shared" si="1"/>
        <v>-4.5474735088646412E-13</v>
      </c>
    </row>
    <row r="116" spans="1:58" x14ac:dyDescent="0.25">
      <c r="A116" s="112" t="s">
        <v>2950</v>
      </c>
      <c r="B116" s="112" t="s">
        <v>2949</v>
      </c>
      <c r="C116" s="116">
        <v>2.2737367544323206E-13</v>
      </c>
      <c r="D116" s="116">
        <v>2.2737367544323206E-13</v>
      </c>
      <c r="E116" s="116">
        <v>2.2737367544323206E-13</v>
      </c>
      <c r="F116" s="116">
        <v>2.2737367544323206E-13</v>
      </c>
      <c r="G116" s="116">
        <v>2.2737367544323206E-13</v>
      </c>
      <c r="H116" s="116">
        <v>2.2737367544323206E-13</v>
      </c>
      <c r="I116" s="116">
        <v>2.2737367544323206E-13</v>
      </c>
      <c r="J116" s="116">
        <v>2.2737367544323206E-13</v>
      </c>
      <c r="K116" s="116">
        <v>2.2737367544323206E-13</v>
      </c>
      <c r="L116" s="116">
        <v>2.2737367544323206E-13</v>
      </c>
      <c r="M116" s="116">
        <v>2.2737367544323206E-13</v>
      </c>
      <c r="N116" s="116">
        <v>2.2737367544323206E-13</v>
      </c>
      <c r="O116" s="116">
        <v>2.2737367544323206E-13</v>
      </c>
      <c r="P116" s="116">
        <v>2.2737367544323206E-13</v>
      </c>
      <c r="Q116" s="116">
        <v>2.2737367544323206E-13</v>
      </c>
      <c r="R116" s="116">
        <v>2.2737367544323206E-13</v>
      </c>
      <c r="S116" s="116">
        <v>2.2737367544323206E-13</v>
      </c>
      <c r="T116" s="116">
        <v>2.2737367544323206E-13</v>
      </c>
      <c r="U116" s="116">
        <v>2.2737367544323206E-13</v>
      </c>
      <c r="V116" s="116">
        <v>2.2737367544323206E-13</v>
      </c>
      <c r="W116" s="116">
        <v>2.2737367544323206E-13</v>
      </c>
      <c r="X116" s="116">
        <v>2.2737367544323206E-13</v>
      </c>
      <c r="Y116" s="116">
        <v>2.2737367544323206E-13</v>
      </c>
      <c r="Z116" s="116">
        <v>2.2737367544323206E-13</v>
      </c>
      <c r="AA116" s="116">
        <v>2.2737367544323206E-13</v>
      </c>
      <c r="AB116" s="116">
        <v>2.2737367544323206E-13</v>
      </c>
      <c r="AC116" s="116">
        <v>2.2737367544323206E-13</v>
      </c>
      <c r="AD116" s="116">
        <v>2.2737367544323206E-13</v>
      </c>
      <c r="AE116" s="116">
        <v>2.2737367544323206E-13</v>
      </c>
      <c r="AF116" s="116">
        <v>2.2737367544323206E-13</v>
      </c>
      <c r="AG116" s="116">
        <v>2.2737367544323206E-13</v>
      </c>
      <c r="AH116" s="116">
        <v>2.2737367544323206E-13</v>
      </c>
      <c r="AI116" s="116">
        <v>2.2737367544323206E-13</v>
      </c>
      <c r="AJ116" s="116">
        <v>2.2737367544323206E-13</v>
      </c>
      <c r="AK116" s="116">
        <v>2.2737367544323206E-13</v>
      </c>
      <c r="AL116" s="116">
        <v>2.2737367544323206E-13</v>
      </c>
      <c r="AM116" s="116">
        <v>2.2737367544323206E-13</v>
      </c>
      <c r="AN116" s="116">
        <v>2.2737367544323206E-13</v>
      </c>
      <c r="AO116" s="116">
        <v>2.2737367544323206E-13</v>
      </c>
      <c r="AP116" s="116">
        <v>2.2737367544323206E-13</v>
      </c>
      <c r="AQ116" s="116">
        <v>2.2737367544323206E-13</v>
      </c>
      <c r="AR116" s="116">
        <v>2.2737367544323206E-13</v>
      </c>
      <c r="AS116" s="116">
        <v>2.2737367544323206E-13</v>
      </c>
      <c r="AT116" s="116">
        <v>2.2737367544323206E-13</v>
      </c>
      <c r="AU116" s="116">
        <v>2.2737367544323206E-13</v>
      </c>
      <c r="AV116" s="116">
        <v>2.2737367544323206E-13</v>
      </c>
      <c r="AW116" s="116">
        <v>2.2737367544323206E-13</v>
      </c>
      <c r="AX116" s="116">
        <v>2.2737367544323206E-13</v>
      </c>
      <c r="AY116" s="116">
        <v>2.2737367544323206E-13</v>
      </c>
      <c r="AZ116" s="116">
        <v>2.2737367544323206E-13</v>
      </c>
      <c r="BA116" s="116">
        <v>2.2737367544323206E-13</v>
      </c>
      <c r="BB116" s="116">
        <v>2.2737367544323206E-13</v>
      </c>
      <c r="BC116" s="116">
        <v>2.2737367544323206E-13</v>
      </c>
      <c r="BD116" s="115">
        <v>2.2737367544323206E-13</v>
      </c>
      <c r="BF116" s="9">
        <f t="shared" si="1"/>
        <v>2.2737367544323206E-13</v>
      </c>
    </row>
    <row r="117" spans="1:58" x14ac:dyDescent="0.25">
      <c r="A117" s="112" t="s">
        <v>2948</v>
      </c>
      <c r="B117" s="112" t="s">
        <v>2947</v>
      </c>
      <c r="C117" s="116">
        <v>0</v>
      </c>
      <c r="D117" s="116">
        <v>0</v>
      </c>
      <c r="E117" s="116">
        <v>0</v>
      </c>
      <c r="F117" s="116">
        <v>0</v>
      </c>
      <c r="G117" s="116">
        <v>0</v>
      </c>
      <c r="H117" s="116">
        <v>0</v>
      </c>
      <c r="I117" s="116">
        <v>0</v>
      </c>
      <c r="J117" s="116">
        <v>0</v>
      </c>
      <c r="K117" s="116">
        <v>0</v>
      </c>
      <c r="L117" s="116">
        <v>0</v>
      </c>
      <c r="M117" s="116">
        <v>0</v>
      </c>
      <c r="N117" s="116">
        <v>0</v>
      </c>
      <c r="O117" s="116">
        <v>0</v>
      </c>
      <c r="P117" s="116">
        <v>0</v>
      </c>
      <c r="Q117" s="116">
        <v>0</v>
      </c>
      <c r="R117" s="116">
        <v>0</v>
      </c>
      <c r="S117" s="116">
        <v>0</v>
      </c>
      <c r="T117" s="116">
        <v>0</v>
      </c>
      <c r="U117" s="116">
        <v>0</v>
      </c>
      <c r="V117" s="116">
        <v>0</v>
      </c>
      <c r="W117" s="116">
        <v>0</v>
      </c>
      <c r="X117" s="116">
        <v>0</v>
      </c>
      <c r="Y117" s="116">
        <v>0</v>
      </c>
      <c r="Z117" s="116">
        <v>0</v>
      </c>
      <c r="AA117" s="116">
        <v>0</v>
      </c>
      <c r="AB117" s="116">
        <v>0</v>
      </c>
      <c r="AC117" s="116">
        <v>0</v>
      </c>
      <c r="AD117" s="116">
        <v>0</v>
      </c>
      <c r="AE117" s="116">
        <v>0</v>
      </c>
      <c r="AF117" s="116">
        <v>0</v>
      </c>
      <c r="AG117" s="116">
        <v>0</v>
      </c>
      <c r="AH117" s="116">
        <v>0</v>
      </c>
      <c r="AI117" s="116">
        <v>0</v>
      </c>
      <c r="AJ117" s="116">
        <v>0</v>
      </c>
      <c r="AK117" s="116">
        <v>0</v>
      </c>
      <c r="AL117" s="116">
        <v>0</v>
      </c>
      <c r="AM117" s="116">
        <v>0</v>
      </c>
      <c r="AN117" s="116">
        <v>0</v>
      </c>
      <c r="AO117" s="116">
        <v>0</v>
      </c>
      <c r="AP117" s="116">
        <v>0</v>
      </c>
      <c r="AQ117" s="116">
        <v>0</v>
      </c>
      <c r="AR117" s="116">
        <v>0</v>
      </c>
      <c r="AS117" s="116">
        <v>0</v>
      </c>
      <c r="AT117" s="116">
        <v>0</v>
      </c>
      <c r="AU117" s="116">
        <v>0</v>
      </c>
      <c r="AV117" s="116">
        <v>0</v>
      </c>
      <c r="AW117" s="116">
        <v>0</v>
      </c>
      <c r="AX117" s="116">
        <v>0</v>
      </c>
      <c r="AY117" s="116">
        <v>0</v>
      </c>
      <c r="AZ117" s="116">
        <v>0</v>
      </c>
      <c r="BA117" s="116">
        <v>0</v>
      </c>
      <c r="BB117" s="116">
        <v>0</v>
      </c>
      <c r="BC117" s="116">
        <v>0</v>
      </c>
      <c r="BD117" s="115">
        <v>0</v>
      </c>
      <c r="BF117" s="9">
        <f t="shared" si="1"/>
        <v>0</v>
      </c>
    </row>
    <row r="118" spans="1:58" x14ac:dyDescent="0.25">
      <c r="A118" s="112" t="s">
        <v>2946</v>
      </c>
      <c r="B118" s="112" t="s">
        <v>2945</v>
      </c>
      <c r="C118" s="116">
        <v>0</v>
      </c>
      <c r="D118" s="116">
        <v>0</v>
      </c>
      <c r="E118" s="116">
        <v>0</v>
      </c>
      <c r="F118" s="116">
        <v>0</v>
      </c>
      <c r="G118" s="116">
        <v>0</v>
      </c>
      <c r="H118" s="116">
        <v>0</v>
      </c>
      <c r="I118" s="116">
        <v>0</v>
      </c>
      <c r="J118" s="116">
        <v>0</v>
      </c>
      <c r="K118" s="116">
        <v>0</v>
      </c>
      <c r="L118" s="116">
        <v>0</v>
      </c>
      <c r="M118" s="116">
        <v>0</v>
      </c>
      <c r="N118" s="116">
        <v>0</v>
      </c>
      <c r="O118" s="116">
        <v>0</v>
      </c>
      <c r="P118" s="116">
        <v>0</v>
      </c>
      <c r="Q118" s="116">
        <v>0</v>
      </c>
      <c r="R118" s="116">
        <v>0</v>
      </c>
      <c r="S118" s="116">
        <v>0</v>
      </c>
      <c r="T118" s="116">
        <v>0</v>
      </c>
      <c r="U118" s="116">
        <v>0</v>
      </c>
      <c r="V118" s="116">
        <v>0</v>
      </c>
      <c r="W118" s="116">
        <v>0</v>
      </c>
      <c r="X118" s="116">
        <v>0</v>
      </c>
      <c r="Y118" s="116">
        <v>0</v>
      </c>
      <c r="Z118" s="116">
        <v>0</v>
      </c>
      <c r="AA118" s="116">
        <v>0</v>
      </c>
      <c r="AB118" s="116">
        <v>0</v>
      </c>
      <c r="AC118" s="116">
        <v>0</v>
      </c>
      <c r="AD118" s="116">
        <v>0</v>
      </c>
      <c r="AE118" s="116">
        <v>0</v>
      </c>
      <c r="AF118" s="116">
        <v>0</v>
      </c>
      <c r="AG118" s="116">
        <v>0</v>
      </c>
      <c r="AH118" s="116">
        <v>0</v>
      </c>
      <c r="AI118" s="116">
        <v>0</v>
      </c>
      <c r="AJ118" s="116">
        <v>0</v>
      </c>
      <c r="AK118" s="116">
        <v>0</v>
      </c>
      <c r="AL118" s="116">
        <v>0</v>
      </c>
      <c r="AM118" s="116">
        <v>0</v>
      </c>
      <c r="AN118" s="116">
        <v>0</v>
      </c>
      <c r="AO118" s="116">
        <v>0</v>
      </c>
      <c r="AP118" s="116">
        <v>0</v>
      </c>
      <c r="AQ118" s="116">
        <v>0</v>
      </c>
      <c r="AR118" s="116">
        <v>0</v>
      </c>
      <c r="AS118" s="116">
        <v>0</v>
      </c>
      <c r="AT118" s="116">
        <v>0</v>
      </c>
      <c r="AU118" s="116">
        <v>0</v>
      </c>
      <c r="AV118" s="116">
        <v>0</v>
      </c>
      <c r="AW118" s="116">
        <v>0</v>
      </c>
      <c r="AX118" s="116">
        <v>0</v>
      </c>
      <c r="AY118" s="116">
        <v>0</v>
      </c>
      <c r="AZ118" s="116">
        <v>0</v>
      </c>
      <c r="BA118" s="116">
        <v>0</v>
      </c>
      <c r="BB118" s="116">
        <v>0</v>
      </c>
      <c r="BC118" s="116">
        <v>0</v>
      </c>
      <c r="BD118" s="115">
        <v>0</v>
      </c>
      <c r="BF118" s="9">
        <f t="shared" si="1"/>
        <v>0</v>
      </c>
    </row>
    <row r="119" spans="1:58" x14ac:dyDescent="0.25">
      <c r="A119" s="112" t="s">
        <v>2944</v>
      </c>
      <c r="B119" s="112" t="s">
        <v>2943</v>
      </c>
      <c r="C119" s="116">
        <v>0</v>
      </c>
      <c r="D119" s="116">
        <v>0</v>
      </c>
      <c r="E119" s="116">
        <v>0</v>
      </c>
      <c r="F119" s="116">
        <v>0</v>
      </c>
      <c r="G119" s="116">
        <v>0</v>
      </c>
      <c r="H119" s="116">
        <v>0</v>
      </c>
      <c r="I119" s="116">
        <v>0</v>
      </c>
      <c r="J119" s="116">
        <v>0</v>
      </c>
      <c r="K119" s="116">
        <v>0</v>
      </c>
      <c r="L119" s="116">
        <v>0</v>
      </c>
      <c r="M119" s="116">
        <v>0</v>
      </c>
      <c r="N119" s="116">
        <v>0</v>
      </c>
      <c r="O119" s="116">
        <v>0</v>
      </c>
      <c r="P119" s="116">
        <v>0</v>
      </c>
      <c r="Q119" s="116">
        <v>0</v>
      </c>
      <c r="R119" s="116">
        <v>0</v>
      </c>
      <c r="S119" s="116">
        <v>0</v>
      </c>
      <c r="T119" s="116">
        <v>0</v>
      </c>
      <c r="U119" s="116">
        <v>0</v>
      </c>
      <c r="V119" s="116">
        <v>0</v>
      </c>
      <c r="W119" s="116">
        <v>0</v>
      </c>
      <c r="X119" s="116">
        <v>0</v>
      </c>
      <c r="Y119" s="116">
        <v>0</v>
      </c>
      <c r="Z119" s="116">
        <v>0</v>
      </c>
      <c r="AA119" s="116">
        <v>0</v>
      </c>
      <c r="AB119" s="116">
        <v>0</v>
      </c>
      <c r="AC119" s="116">
        <v>0</v>
      </c>
      <c r="AD119" s="116">
        <v>0</v>
      </c>
      <c r="AE119" s="116">
        <v>0</v>
      </c>
      <c r="AF119" s="116">
        <v>0</v>
      </c>
      <c r="AG119" s="116">
        <v>0</v>
      </c>
      <c r="AH119" s="116">
        <v>0</v>
      </c>
      <c r="AI119" s="116">
        <v>0</v>
      </c>
      <c r="AJ119" s="116">
        <v>0</v>
      </c>
      <c r="AK119" s="116">
        <v>0</v>
      </c>
      <c r="AL119" s="116">
        <v>0</v>
      </c>
      <c r="AM119" s="116">
        <v>0</v>
      </c>
      <c r="AN119" s="116">
        <v>0</v>
      </c>
      <c r="AO119" s="116">
        <v>0</v>
      </c>
      <c r="AP119" s="116">
        <v>0</v>
      </c>
      <c r="AQ119" s="116">
        <v>0</v>
      </c>
      <c r="AR119" s="116">
        <v>0</v>
      </c>
      <c r="AS119" s="116">
        <v>0</v>
      </c>
      <c r="AT119" s="116">
        <v>0</v>
      </c>
      <c r="AU119" s="116">
        <v>0</v>
      </c>
      <c r="AV119" s="116">
        <v>0</v>
      </c>
      <c r="AW119" s="116">
        <v>0</v>
      </c>
      <c r="AX119" s="116">
        <v>0</v>
      </c>
      <c r="AY119" s="116">
        <v>0</v>
      </c>
      <c r="AZ119" s="116">
        <v>0</v>
      </c>
      <c r="BA119" s="116">
        <v>0</v>
      </c>
      <c r="BB119" s="116">
        <v>0</v>
      </c>
      <c r="BC119" s="116">
        <v>0</v>
      </c>
      <c r="BD119" s="115">
        <v>0</v>
      </c>
      <c r="BF119" s="9">
        <f t="shared" si="1"/>
        <v>0</v>
      </c>
    </row>
    <row r="120" spans="1:58" x14ac:dyDescent="0.25">
      <c r="A120" s="112" t="s">
        <v>2942</v>
      </c>
      <c r="B120" s="112" t="s">
        <v>2941</v>
      </c>
      <c r="C120" s="116">
        <v>1.4495071809506044E-12</v>
      </c>
      <c r="D120" s="116">
        <v>1.4495071809506044E-12</v>
      </c>
      <c r="E120" s="116">
        <v>1.4495071809506044E-12</v>
      </c>
      <c r="F120" s="116">
        <v>1.4495071809506044E-12</v>
      </c>
      <c r="G120" s="116">
        <v>1.4495071809506044E-12</v>
      </c>
      <c r="H120" s="116">
        <v>1.4495071809506044E-12</v>
      </c>
      <c r="I120" s="116">
        <v>1.4495071809506044E-12</v>
      </c>
      <c r="J120" s="116">
        <v>1.4495071809506044E-12</v>
      </c>
      <c r="K120" s="116">
        <v>1.4495071809506044E-12</v>
      </c>
      <c r="L120" s="116">
        <v>1.4495071809506044E-12</v>
      </c>
      <c r="M120" s="116">
        <v>1.4495071809506044E-12</v>
      </c>
      <c r="N120" s="116">
        <v>1.4495071809506044E-12</v>
      </c>
      <c r="O120" s="116">
        <v>1.4495071809506044E-12</v>
      </c>
      <c r="P120" s="116">
        <v>1.4495071809506044E-12</v>
      </c>
      <c r="Q120" s="116">
        <v>1.4495071809506044E-12</v>
      </c>
      <c r="R120" s="116">
        <v>1.4495071809506044E-12</v>
      </c>
      <c r="S120" s="116">
        <v>1.4495071809506044E-12</v>
      </c>
      <c r="T120" s="116">
        <v>1.4495071809506044E-12</v>
      </c>
      <c r="U120" s="116">
        <v>1.4495071809506044E-12</v>
      </c>
      <c r="V120" s="116">
        <v>1.4495071809506044E-12</v>
      </c>
      <c r="W120" s="116">
        <v>1.4495071809506044E-12</v>
      </c>
      <c r="X120" s="116">
        <v>1.4495071809506044E-12</v>
      </c>
      <c r="Y120" s="116">
        <v>1.4495071809506044E-12</v>
      </c>
      <c r="Z120" s="116">
        <v>1.4495071809506044E-12</v>
      </c>
      <c r="AA120" s="116">
        <v>1.4495071809506044E-12</v>
      </c>
      <c r="AB120" s="116">
        <v>1.4495071809506044E-12</v>
      </c>
      <c r="AC120" s="116">
        <v>1.4495071809506044E-12</v>
      </c>
      <c r="AD120" s="116">
        <v>1.4495071809506044E-12</v>
      </c>
      <c r="AE120" s="116">
        <v>1.4495071809506044E-12</v>
      </c>
      <c r="AF120" s="116">
        <v>1.4495071809506044E-12</v>
      </c>
      <c r="AG120" s="116">
        <v>1.4495071809506044E-12</v>
      </c>
      <c r="AH120" s="116">
        <v>1.4495071809506044E-12</v>
      </c>
      <c r="AI120" s="116">
        <v>1.4495071809506044E-12</v>
      </c>
      <c r="AJ120" s="116">
        <v>1.4495071809506044E-12</v>
      </c>
      <c r="AK120" s="116">
        <v>1.4495071809506044E-12</v>
      </c>
      <c r="AL120" s="116">
        <v>1.4495071809506044E-12</v>
      </c>
      <c r="AM120" s="116">
        <v>1.4495071809506044E-12</v>
      </c>
      <c r="AN120" s="116">
        <v>1.4495071809506044E-12</v>
      </c>
      <c r="AO120" s="116">
        <v>1.4495071809506044E-12</v>
      </c>
      <c r="AP120" s="116">
        <v>1.4495071809506044E-12</v>
      </c>
      <c r="AQ120" s="116">
        <v>1.4495071809506044E-12</v>
      </c>
      <c r="AR120" s="116">
        <v>1.4495071809506044E-12</v>
      </c>
      <c r="AS120" s="116">
        <v>1.4495071809506044E-12</v>
      </c>
      <c r="AT120" s="116">
        <v>1.4495071809506044E-12</v>
      </c>
      <c r="AU120" s="116">
        <v>1.4495071809506044E-12</v>
      </c>
      <c r="AV120" s="116">
        <v>1.4495071809506044E-12</v>
      </c>
      <c r="AW120" s="116">
        <v>1.4495071809506044E-12</v>
      </c>
      <c r="AX120" s="116">
        <v>1.4495071809506044E-12</v>
      </c>
      <c r="AY120" s="116">
        <v>1.4495071809506044E-12</v>
      </c>
      <c r="AZ120" s="116">
        <v>1.4495071809506044E-12</v>
      </c>
      <c r="BA120" s="116">
        <v>1.4495071809506044E-12</v>
      </c>
      <c r="BB120" s="116">
        <v>1.4495071809506044E-12</v>
      </c>
      <c r="BC120" s="116">
        <v>1.4495071809506044E-12</v>
      </c>
      <c r="BD120" s="115">
        <v>1.4495071809506044E-12</v>
      </c>
      <c r="BF120" s="9">
        <f t="shared" si="1"/>
        <v>1.4495071809506044E-12</v>
      </c>
    </row>
    <row r="121" spans="1:58" x14ac:dyDescent="0.25">
      <c r="A121" s="112" t="s">
        <v>2940</v>
      </c>
      <c r="B121" s="112" t="s">
        <v>2939</v>
      </c>
      <c r="C121" s="116">
        <v>2.2453150450019166E-12</v>
      </c>
      <c r="D121" s="116">
        <v>2.2453150450019166E-12</v>
      </c>
      <c r="E121" s="116">
        <v>2.2453150450019166E-12</v>
      </c>
      <c r="F121" s="116">
        <v>2.2453150450019166E-12</v>
      </c>
      <c r="G121" s="116">
        <v>2.2453150450019166E-12</v>
      </c>
      <c r="H121" s="116">
        <v>2.2453150450019166E-12</v>
      </c>
      <c r="I121" s="116">
        <v>2.2453150450019166E-12</v>
      </c>
      <c r="J121" s="116">
        <v>2.2453150450019166E-12</v>
      </c>
      <c r="K121" s="116">
        <v>2.2453150450019166E-12</v>
      </c>
      <c r="L121" s="116">
        <v>2.2453150450019166E-12</v>
      </c>
      <c r="M121" s="116">
        <v>2.2453150450019166E-12</v>
      </c>
      <c r="N121" s="116">
        <v>2.2453150450019166E-12</v>
      </c>
      <c r="O121" s="116">
        <v>2.2453150450019166E-12</v>
      </c>
      <c r="P121" s="116">
        <v>2.2453150450019166E-12</v>
      </c>
      <c r="Q121" s="116">
        <v>2.2453150450019166E-12</v>
      </c>
      <c r="R121" s="116">
        <v>2.2453150450019166E-12</v>
      </c>
      <c r="S121" s="116">
        <v>2.2453150450019166E-12</v>
      </c>
      <c r="T121" s="116">
        <v>2.2453150450019166E-12</v>
      </c>
      <c r="U121" s="116">
        <v>2.2453150450019166E-12</v>
      </c>
      <c r="V121" s="116">
        <v>2.2453150450019166E-12</v>
      </c>
      <c r="W121" s="116">
        <v>2.2453150450019166E-12</v>
      </c>
      <c r="X121" s="116">
        <v>2.2453150450019166E-12</v>
      </c>
      <c r="Y121" s="116">
        <v>2.2453150450019166E-12</v>
      </c>
      <c r="Z121" s="116">
        <v>2.2453150450019166E-12</v>
      </c>
      <c r="AA121" s="116">
        <v>2.2453150450019166E-12</v>
      </c>
      <c r="AB121" s="116">
        <v>2.2453150450019166E-12</v>
      </c>
      <c r="AC121" s="116">
        <v>2.2453150450019166E-12</v>
      </c>
      <c r="AD121" s="116">
        <v>2.2453150450019166E-12</v>
      </c>
      <c r="AE121" s="116">
        <v>2.2453150450019166E-12</v>
      </c>
      <c r="AF121" s="116">
        <v>2.2453150450019166E-12</v>
      </c>
      <c r="AG121" s="116">
        <v>2.2453150450019166E-12</v>
      </c>
      <c r="AH121" s="116">
        <v>2.2453150450019166E-12</v>
      </c>
      <c r="AI121" s="116">
        <v>2.2453150450019166E-12</v>
      </c>
      <c r="AJ121" s="116">
        <v>2.2453150450019166E-12</v>
      </c>
      <c r="AK121" s="116">
        <v>2.2453150450019166E-12</v>
      </c>
      <c r="AL121" s="116">
        <v>2.2453150450019166E-12</v>
      </c>
      <c r="AM121" s="116">
        <v>2.2453150450019166E-12</v>
      </c>
      <c r="AN121" s="116">
        <v>2.2453150450019166E-12</v>
      </c>
      <c r="AO121" s="116">
        <v>2.2453150450019166E-12</v>
      </c>
      <c r="AP121" s="116">
        <v>2.2453150450019166E-12</v>
      </c>
      <c r="AQ121" s="116">
        <v>2.2453150450019166E-12</v>
      </c>
      <c r="AR121" s="116">
        <v>2.2453150450019166E-12</v>
      </c>
      <c r="AS121" s="116">
        <v>2.2453150450019166E-12</v>
      </c>
      <c r="AT121" s="116">
        <v>2.2453150450019166E-12</v>
      </c>
      <c r="AU121" s="116">
        <v>2.2453150450019166E-12</v>
      </c>
      <c r="AV121" s="116">
        <v>2.2453150450019166E-12</v>
      </c>
      <c r="AW121" s="116">
        <v>2.2453150450019166E-12</v>
      </c>
      <c r="AX121" s="116">
        <v>2.2453150450019166E-12</v>
      </c>
      <c r="AY121" s="116">
        <v>2.2453150450019166E-12</v>
      </c>
      <c r="AZ121" s="116">
        <v>2.2453150450019166E-12</v>
      </c>
      <c r="BA121" s="116">
        <v>2.2453150450019166E-12</v>
      </c>
      <c r="BB121" s="116">
        <v>2.2453150450019166E-12</v>
      </c>
      <c r="BC121" s="116">
        <v>2.2453150450019166E-12</v>
      </c>
      <c r="BD121" s="115">
        <v>2.2453150450019166E-12</v>
      </c>
      <c r="BF121" s="9">
        <f t="shared" si="1"/>
        <v>2.2453150450019166E-12</v>
      </c>
    </row>
    <row r="122" spans="1:58" x14ac:dyDescent="0.25">
      <c r="A122" s="112" t="s">
        <v>101</v>
      </c>
      <c r="B122" s="112" t="s">
        <v>102</v>
      </c>
      <c r="C122" s="116">
        <v>4997.6699999999837</v>
      </c>
      <c r="D122" s="116">
        <v>4997.6699999999837</v>
      </c>
      <c r="E122" s="116">
        <v>4997.6799999999839</v>
      </c>
      <c r="F122" s="116">
        <v>4997.6699999999837</v>
      </c>
      <c r="G122" s="116">
        <v>4997.6699999999837</v>
      </c>
      <c r="H122" s="116">
        <v>5868.7799999999834</v>
      </c>
      <c r="I122" s="116">
        <v>7288.2899999999836</v>
      </c>
      <c r="J122" s="116">
        <v>30851.429999999982</v>
      </c>
      <c r="K122" s="116">
        <v>36068.969999999979</v>
      </c>
      <c r="L122" s="116">
        <v>41018.679999999978</v>
      </c>
      <c r="M122" s="116">
        <v>45805.169999999976</v>
      </c>
      <c r="N122" s="116">
        <v>4997.6799999999785</v>
      </c>
      <c r="O122" s="116">
        <v>4997.6799999999785</v>
      </c>
      <c r="P122" s="116">
        <v>4997.6799999999785</v>
      </c>
      <c r="Q122" s="116">
        <v>21252.719999999979</v>
      </c>
      <c r="R122" s="116">
        <v>29059.429999999978</v>
      </c>
      <c r="S122" s="116">
        <v>36449.619999999981</v>
      </c>
      <c r="T122" s="116">
        <v>42001.869999999981</v>
      </c>
      <c r="U122" s="116">
        <v>47861.689999999981</v>
      </c>
      <c r="V122" s="116">
        <v>57440.00999999998</v>
      </c>
      <c r="W122" s="116">
        <v>62359.00999999998</v>
      </c>
      <c r="X122" s="116">
        <v>67597.779999999984</v>
      </c>
      <c r="Y122" s="116">
        <v>74474.249999999985</v>
      </c>
      <c r="Z122" s="116">
        <v>4997.6999999999825</v>
      </c>
      <c r="AA122" s="116">
        <v>8153.009999999982</v>
      </c>
      <c r="AB122" s="116">
        <v>14491.459999999981</v>
      </c>
      <c r="AC122" s="116">
        <v>23123.809999999983</v>
      </c>
      <c r="AD122" s="116">
        <v>30604.259999999984</v>
      </c>
      <c r="AE122" s="116">
        <v>38631.25999999998</v>
      </c>
      <c r="AF122" s="116">
        <v>44947.929999999978</v>
      </c>
      <c r="AG122" s="116">
        <v>51688.189999999981</v>
      </c>
      <c r="AH122" s="116">
        <v>61097.699999999983</v>
      </c>
      <c r="AI122" s="116">
        <v>67015.949999999983</v>
      </c>
      <c r="AJ122" s="116">
        <v>73683.949999999983</v>
      </c>
      <c r="AK122" s="116">
        <v>81615.859999999986</v>
      </c>
      <c r="AL122" s="116">
        <v>4997.6999999999825</v>
      </c>
      <c r="AM122" s="116">
        <v>7781.889999999983</v>
      </c>
      <c r="AN122" s="116">
        <v>16699.769999999982</v>
      </c>
      <c r="AO122" s="116">
        <v>27102.499999999982</v>
      </c>
      <c r="AP122" s="116">
        <v>37283.50999999998</v>
      </c>
      <c r="AQ122" s="116">
        <v>48445.619999999981</v>
      </c>
      <c r="AR122" s="116">
        <v>56961.679999999978</v>
      </c>
      <c r="AS122" s="116">
        <v>69843.189999999973</v>
      </c>
      <c r="AT122" s="116">
        <v>76865.00999999998</v>
      </c>
      <c r="AU122" s="116">
        <v>85517.579999999987</v>
      </c>
      <c r="AV122" s="116">
        <v>94610.409999999989</v>
      </c>
      <c r="AW122" s="116">
        <v>98432.809999999983</v>
      </c>
      <c r="AX122" s="116">
        <v>4997.7299999999814</v>
      </c>
      <c r="AY122" s="116">
        <v>4997.7199999999812</v>
      </c>
      <c r="AZ122" s="116">
        <v>4997.7199999999812</v>
      </c>
      <c r="BA122" s="116">
        <v>4997.7199999999812</v>
      </c>
      <c r="BB122" s="116">
        <v>14768.239999999982</v>
      </c>
      <c r="BC122" s="116">
        <v>49448.959999999985</v>
      </c>
      <c r="BD122" s="115">
        <v>61792.069999999985</v>
      </c>
      <c r="BF122" s="9">
        <f t="shared" si="1"/>
        <v>98432.809999999983</v>
      </c>
    </row>
    <row r="123" spans="1:58" x14ac:dyDescent="0.25">
      <c r="A123" s="112" t="s">
        <v>2938</v>
      </c>
      <c r="B123" s="112" t="s">
        <v>2937</v>
      </c>
      <c r="C123" s="116">
        <v>0</v>
      </c>
      <c r="D123" s="116">
        <v>0</v>
      </c>
      <c r="E123" s="116">
        <v>0</v>
      </c>
      <c r="F123" s="116">
        <v>0</v>
      </c>
      <c r="G123" s="116">
        <v>0</v>
      </c>
      <c r="H123" s="116">
        <v>0</v>
      </c>
      <c r="I123" s="116">
        <v>0</v>
      </c>
      <c r="J123" s="116">
        <v>0</v>
      </c>
      <c r="K123" s="116">
        <v>0</v>
      </c>
      <c r="L123" s="116">
        <v>0</v>
      </c>
      <c r="M123" s="116">
        <v>0</v>
      </c>
      <c r="N123" s="116">
        <v>0</v>
      </c>
      <c r="O123" s="116">
        <v>0</v>
      </c>
      <c r="P123" s="116">
        <v>0</v>
      </c>
      <c r="Q123" s="116">
        <v>0</v>
      </c>
      <c r="R123" s="116">
        <v>0</v>
      </c>
      <c r="S123" s="116">
        <v>0</v>
      </c>
      <c r="T123" s="116">
        <v>0</v>
      </c>
      <c r="U123" s="116">
        <v>0</v>
      </c>
      <c r="V123" s="116">
        <v>0</v>
      </c>
      <c r="W123" s="116">
        <v>0</v>
      </c>
      <c r="X123" s="116">
        <v>0</v>
      </c>
      <c r="Y123" s="116">
        <v>0</v>
      </c>
      <c r="Z123" s="116">
        <v>0</v>
      </c>
      <c r="AA123" s="116">
        <v>0</v>
      </c>
      <c r="AB123" s="116">
        <v>0</v>
      </c>
      <c r="AC123" s="116">
        <v>0</v>
      </c>
      <c r="AD123" s="116">
        <v>0</v>
      </c>
      <c r="AE123" s="116">
        <v>0</v>
      </c>
      <c r="AF123" s="116">
        <v>0</v>
      </c>
      <c r="AG123" s="116">
        <v>0</v>
      </c>
      <c r="AH123" s="116">
        <v>0</v>
      </c>
      <c r="AI123" s="116">
        <v>0</v>
      </c>
      <c r="AJ123" s="116">
        <v>0</v>
      </c>
      <c r="AK123" s="116">
        <v>0</v>
      </c>
      <c r="AL123" s="116">
        <v>0</v>
      </c>
      <c r="AM123" s="116">
        <v>0</v>
      </c>
      <c r="AN123" s="116">
        <v>0</v>
      </c>
      <c r="AO123" s="116">
        <v>0</v>
      </c>
      <c r="AP123" s="116">
        <v>0</v>
      </c>
      <c r="AQ123" s="116">
        <v>0</v>
      </c>
      <c r="AR123" s="116">
        <v>0</v>
      </c>
      <c r="AS123" s="116">
        <v>0</v>
      </c>
      <c r="AT123" s="116">
        <v>0</v>
      </c>
      <c r="AU123" s="116">
        <v>0</v>
      </c>
      <c r="AV123" s="116">
        <v>0</v>
      </c>
      <c r="AW123" s="116">
        <v>0</v>
      </c>
      <c r="AX123" s="116">
        <v>0</v>
      </c>
      <c r="AY123" s="116">
        <v>0</v>
      </c>
      <c r="AZ123" s="116">
        <v>0</v>
      </c>
      <c r="BA123" s="116">
        <v>0</v>
      </c>
      <c r="BB123" s="116">
        <v>0</v>
      </c>
      <c r="BC123" s="116">
        <v>0</v>
      </c>
      <c r="BD123" s="115">
        <v>0</v>
      </c>
      <c r="BF123" s="9">
        <f t="shared" si="1"/>
        <v>0</v>
      </c>
    </row>
    <row r="124" spans="1:58" x14ac:dyDescent="0.25">
      <c r="A124" s="112" t="s">
        <v>2936</v>
      </c>
      <c r="B124" s="112" t="s">
        <v>2935</v>
      </c>
      <c r="C124" s="116">
        <v>0</v>
      </c>
      <c r="D124" s="116">
        <v>0</v>
      </c>
      <c r="E124" s="116">
        <v>0</v>
      </c>
      <c r="F124" s="116">
        <v>0</v>
      </c>
      <c r="G124" s="116">
        <v>0</v>
      </c>
      <c r="H124" s="116">
        <v>0</v>
      </c>
      <c r="I124" s="116">
        <v>0</v>
      </c>
      <c r="J124" s="116">
        <v>0</v>
      </c>
      <c r="K124" s="116">
        <v>0</v>
      </c>
      <c r="L124" s="116">
        <v>0</v>
      </c>
      <c r="M124" s="116">
        <v>0</v>
      </c>
      <c r="N124" s="116">
        <v>0</v>
      </c>
      <c r="O124" s="116">
        <v>0</v>
      </c>
      <c r="P124" s="116">
        <v>0</v>
      </c>
      <c r="Q124" s="116">
        <v>0</v>
      </c>
      <c r="R124" s="116">
        <v>0</v>
      </c>
      <c r="S124" s="116">
        <v>0</v>
      </c>
      <c r="T124" s="116">
        <v>0</v>
      </c>
      <c r="U124" s="116">
        <v>0</v>
      </c>
      <c r="V124" s="116">
        <v>0</v>
      </c>
      <c r="W124" s="116">
        <v>0</v>
      </c>
      <c r="X124" s="116">
        <v>0</v>
      </c>
      <c r="Y124" s="116">
        <v>0</v>
      </c>
      <c r="Z124" s="116">
        <v>0</v>
      </c>
      <c r="AA124" s="116">
        <v>0</v>
      </c>
      <c r="AB124" s="116">
        <v>0</v>
      </c>
      <c r="AC124" s="116">
        <v>0</v>
      </c>
      <c r="AD124" s="116">
        <v>0</v>
      </c>
      <c r="AE124" s="116">
        <v>0</v>
      </c>
      <c r="AF124" s="116">
        <v>0</v>
      </c>
      <c r="AG124" s="116">
        <v>0</v>
      </c>
      <c r="AH124" s="116">
        <v>0</v>
      </c>
      <c r="AI124" s="116">
        <v>0</v>
      </c>
      <c r="AJ124" s="116">
        <v>0</v>
      </c>
      <c r="AK124" s="116">
        <v>0</v>
      </c>
      <c r="AL124" s="116">
        <v>0</v>
      </c>
      <c r="AM124" s="116">
        <v>0</v>
      </c>
      <c r="AN124" s="116">
        <v>0</v>
      </c>
      <c r="AO124" s="116">
        <v>0</v>
      </c>
      <c r="AP124" s="116">
        <v>0</v>
      </c>
      <c r="AQ124" s="116">
        <v>0</v>
      </c>
      <c r="AR124" s="116">
        <v>0</v>
      </c>
      <c r="AS124" s="116">
        <v>0</v>
      </c>
      <c r="AT124" s="116">
        <v>0</v>
      </c>
      <c r="AU124" s="116">
        <v>0</v>
      </c>
      <c r="AV124" s="116">
        <v>0</v>
      </c>
      <c r="AW124" s="116">
        <v>0</v>
      </c>
      <c r="AX124" s="116">
        <v>0</v>
      </c>
      <c r="AY124" s="116">
        <v>0</v>
      </c>
      <c r="AZ124" s="116">
        <v>0</v>
      </c>
      <c r="BA124" s="116">
        <v>0</v>
      </c>
      <c r="BB124" s="116">
        <v>0</v>
      </c>
      <c r="BC124" s="116">
        <v>0</v>
      </c>
      <c r="BD124" s="115">
        <v>0</v>
      </c>
      <c r="BF124" s="9">
        <f t="shared" si="1"/>
        <v>0</v>
      </c>
    </row>
    <row r="125" spans="1:58" x14ac:dyDescent="0.25">
      <c r="A125" s="112" t="s">
        <v>2934</v>
      </c>
      <c r="B125" s="112" t="s">
        <v>2933</v>
      </c>
      <c r="C125" s="116">
        <v>-1.1641532182693481E-10</v>
      </c>
      <c r="D125" s="116">
        <v>-1.1641532182693481E-10</v>
      </c>
      <c r="E125" s="116">
        <v>-1.1641532182693481E-10</v>
      </c>
      <c r="F125" s="116">
        <v>-1.1641532182693481E-10</v>
      </c>
      <c r="G125" s="116">
        <v>-1.1641532182693481E-10</v>
      </c>
      <c r="H125" s="116">
        <v>-1.1641532182693481E-10</v>
      </c>
      <c r="I125" s="116">
        <v>-1.1641532182693481E-10</v>
      </c>
      <c r="J125" s="116">
        <v>-1.1641532182693481E-10</v>
      </c>
      <c r="K125" s="116">
        <v>-1.1641532182693481E-10</v>
      </c>
      <c r="L125" s="116">
        <v>-1.1641532182693481E-10</v>
      </c>
      <c r="M125" s="116">
        <v>-1.1641532182693481E-10</v>
      </c>
      <c r="N125" s="116">
        <v>-1.1641532182693481E-10</v>
      </c>
      <c r="O125" s="116">
        <v>-1.1641532182693481E-10</v>
      </c>
      <c r="P125" s="116">
        <v>-1.1641532182693481E-10</v>
      </c>
      <c r="Q125" s="116">
        <v>-1.1641532182693481E-10</v>
      </c>
      <c r="R125" s="116">
        <v>-1.1641532182693481E-10</v>
      </c>
      <c r="S125" s="116">
        <v>-1.1641532182693481E-10</v>
      </c>
      <c r="T125" s="116">
        <v>-1.1641532182693481E-10</v>
      </c>
      <c r="U125" s="116">
        <v>-1.1641532182693481E-10</v>
      </c>
      <c r="V125" s="116">
        <v>-1.1641532182693481E-10</v>
      </c>
      <c r="W125" s="116">
        <v>-1.1641532182693481E-10</v>
      </c>
      <c r="X125" s="116">
        <v>-1.1641532182693481E-10</v>
      </c>
      <c r="Y125" s="116">
        <v>-1.1641532182693481E-10</v>
      </c>
      <c r="Z125" s="116">
        <v>-1.1641532182693481E-10</v>
      </c>
      <c r="AA125" s="116">
        <v>-1.1641532182693481E-10</v>
      </c>
      <c r="AB125" s="116">
        <v>-1.1641532182693481E-10</v>
      </c>
      <c r="AC125" s="116">
        <v>-1.1641532182693481E-10</v>
      </c>
      <c r="AD125" s="116">
        <v>-1.1641532182693481E-10</v>
      </c>
      <c r="AE125" s="116">
        <v>-1.1641532182693481E-10</v>
      </c>
      <c r="AF125" s="116">
        <v>-1.1641532182693481E-10</v>
      </c>
      <c r="AG125" s="116">
        <v>-1.1641532182693481E-10</v>
      </c>
      <c r="AH125" s="116">
        <v>-1.1641532182693481E-10</v>
      </c>
      <c r="AI125" s="116">
        <v>-1.1641532182693481E-10</v>
      </c>
      <c r="AJ125" s="116">
        <v>-1.1641532182693481E-10</v>
      </c>
      <c r="AK125" s="116">
        <v>-1.1641532182693481E-10</v>
      </c>
      <c r="AL125" s="116">
        <v>-1.1641532182693481E-10</v>
      </c>
      <c r="AM125" s="116">
        <v>-1.1641532182693481E-10</v>
      </c>
      <c r="AN125" s="116">
        <v>-1.1641532182693481E-10</v>
      </c>
      <c r="AO125" s="116">
        <v>-1.1641532182693481E-10</v>
      </c>
      <c r="AP125" s="116">
        <v>-1.1641532182693481E-10</v>
      </c>
      <c r="AQ125" s="116">
        <v>-1.1641532182693481E-10</v>
      </c>
      <c r="AR125" s="116">
        <v>-1.1641532182693481E-10</v>
      </c>
      <c r="AS125" s="116">
        <v>-1.1641532182693481E-10</v>
      </c>
      <c r="AT125" s="116">
        <v>-1.1641532182693481E-10</v>
      </c>
      <c r="AU125" s="116">
        <v>-1.1641532182693481E-10</v>
      </c>
      <c r="AV125" s="116">
        <v>-1.1641532182693481E-10</v>
      </c>
      <c r="AW125" s="116">
        <v>-1.1641532182693481E-10</v>
      </c>
      <c r="AX125" s="116">
        <v>-1.1641532182693481E-10</v>
      </c>
      <c r="AY125" s="116">
        <v>-1.1641532182693481E-10</v>
      </c>
      <c r="AZ125" s="116">
        <v>-1.1641532182693481E-10</v>
      </c>
      <c r="BA125" s="116">
        <v>-1.1641532182693481E-10</v>
      </c>
      <c r="BB125" s="116">
        <v>-1.1641532182693481E-10</v>
      </c>
      <c r="BC125" s="116">
        <v>-1.1641532182693481E-10</v>
      </c>
      <c r="BD125" s="115">
        <v>-1.1641532182693481E-10</v>
      </c>
      <c r="BF125" s="9">
        <f t="shared" si="1"/>
        <v>-1.1641532182693481E-10</v>
      </c>
    </row>
    <row r="126" spans="1:58" x14ac:dyDescent="0.25">
      <c r="A126" s="112" t="s">
        <v>2932</v>
      </c>
      <c r="B126" s="112" t="s">
        <v>2906</v>
      </c>
      <c r="C126" s="116">
        <v>-8.8220986071974039E-11</v>
      </c>
      <c r="D126" s="116">
        <v>-8.8220986071974039E-11</v>
      </c>
      <c r="E126" s="116">
        <v>-8.8220986071974039E-11</v>
      </c>
      <c r="F126" s="116">
        <v>-8.8220986071974039E-11</v>
      </c>
      <c r="G126" s="116">
        <v>-8.8220986071974039E-11</v>
      </c>
      <c r="H126" s="116">
        <v>-8.8220986071974039E-11</v>
      </c>
      <c r="I126" s="116">
        <v>-8.8220986071974039E-11</v>
      </c>
      <c r="J126" s="116">
        <v>-8.8220986071974039E-11</v>
      </c>
      <c r="K126" s="116">
        <v>-8.8220986071974039E-11</v>
      </c>
      <c r="L126" s="116">
        <v>-8.8220986071974039E-11</v>
      </c>
      <c r="M126" s="116">
        <v>-8.8220986071974039E-11</v>
      </c>
      <c r="N126" s="116">
        <v>-8.8220986071974039E-11</v>
      </c>
      <c r="O126" s="116">
        <v>-8.8220986071974039E-11</v>
      </c>
      <c r="P126" s="116">
        <v>-8.8220986071974039E-11</v>
      </c>
      <c r="Q126" s="116">
        <v>-8.8220986071974039E-11</v>
      </c>
      <c r="R126" s="116">
        <v>-8.8220986071974039E-11</v>
      </c>
      <c r="S126" s="116">
        <v>-8.8220986071974039E-11</v>
      </c>
      <c r="T126" s="116">
        <v>-8.8220986071974039E-11</v>
      </c>
      <c r="U126" s="116">
        <v>-8.8220986071974039E-11</v>
      </c>
      <c r="V126" s="116">
        <v>-8.8220986071974039E-11</v>
      </c>
      <c r="W126" s="116">
        <v>-8.8220986071974039E-11</v>
      </c>
      <c r="X126" s="116">
        <v>-8.8220986071974039E-11</v>
      </c>
      <c r="Y126" s="116">
        <v>-8.8220986071974039E-11</v>
      </c>
      <c r="Z126" s="116">
        <v>-8.8220986071974039E-11</v>
      </c>
      <c r="AA126" s="116">
        <v>-8.8220986071974039E-11</v>
      </c>
      <c r="AB126" s="116">
        <v>-8.8220986071974039E-11</v>
      </c>
      <c r="AC126" s="116">
        <v>-8.8220986071974039E-11</v>
      </c>
      <c r="AD126" s="116">
        <v>-8.8220986071974039E-11</v>
      </c>
      <c r="AE126" s="116">
        <v>-8.8220986071974039E-11</v>
      </c>
      <c r="AF126" s="116">
        <v>-8.8220986071974039E-11</v>
      </c>
      <c r="AG126" s="116">
        <v>-8.8220986071974039E-11</v>
      </c>
      <c r="AH126" s="116">
        <v>-8.8220986071974039E-11</v>
      </c>
      <c r="AI126" s="116">
        <v>-8.8220986071974039E-11</v>
      </c>
      <c r="AJ126" s="116">
        <v>-8.8220986071974039E-11</v>
      </c>
      <c r="AK126" s="116">
        <v>-8.8220986071974039E-11</v>
      </c>
      <c r="AL126" s="116">
        <v>-8.8220986071974039E-11</v>
      </c>
      <c r="AM126" s="116">
        <v>-8.8220986071974039E-11</v>
      </c>
      <c r="AN126" s="116">
        <v>-8.8220986071974039E-11</v>
      </c>
      <c r="AO126" s="116">
        <v>-8.8220986071974039E-11</v>
      </c>
      <c r="AP126" s="116">
        <v>-8.8220986071974039E-11</v>
      </c>
      <c r="AQ126" s="116">
        <v>-8.8220986071974039E-11</v>
      </c>
      <c r="AR126" s="116">
        <v>-8.8220986071974039E-11</v>
      </c>
      <c r="AS126" s="116">
        <v>-8.8220986071974039E-11</v>
      </c>
      <c r="AT126" s="116">
        <v>-8.8220986071974039E-11</v>
      </c>
      <c r="AU126" s="116">
        <v>-8.8220986071974039E-11</v>
      </c>
      <c r="AV126" s="116">
        <v>-8.8220986071974039E-11</v>
      </c>
      <c r="AW126" s="116">
        <v>-8.8220986071974039E-11</v>
      </c>
      <c r="AX126" s="116">
        <v>-8.8220986071974039E-11</v>
      </c>
      <c r="AY126" s="116">
        <v>-8.8220986071974039E-11</v>
      </c>
      <c r="AZ126" s="116">
        <v>-8.8220986071974039E-11</v>
      </c>
      <c r="BA126" s="116">
        <v>-8.8220986071974039E-11</v>
      </c>
      <c r="BB126" s="116">
        <v>-8.8220986071974039E-11</v>
      </c>
      <c r="BC126" s="116">
        <v>-8.8220986071974039E-11</v>
      </c>
      <c r="BD126" s="115">
        <v>-8.8220986071974039E-11</v>
      </c>
      <c r="BF126" s="9">
        <f t="shared" si="1"/>
        <v>-8.8220986071974039E-11</v>
      </c>
    </row>
    <row r="127" spans="1:58" x14ac:dyDescent="0.25">
      <c r="A127" s="112" t="s">
        <v>2931</v>
      </c>
      <c r="B127" s="112" t="s">
        <v>2906</v>
      </c>
      <c r="C127" s="116">
        <v>0</v>
      </c>
      <c r="D127" s="116">
        <v>0</v>
      </c>
      <c r="E127" s="116">
        <v>0</v>
      </c>
      <c r="F127" s="116">
        <v>0</v>
      </c>
      <c r="G127" s="116">
        <v>0</v>
      </c>
      <c r="H127" s="116">
        <v>0</v>
      </c>
      <c r="I127" s="116">
        <v>0</v>
      </c>
      <c r="J127" s="116">
        <v>0</v>
      </c>
      <c r="K127" s="116">
        <v>0</v>
      </c>
      <c r="L127" s="116">
        <v>0</v>
      </c>
      <c r="M127" s="116">
        <v>0</v>
      </c>
      <c r="N127" s="116">
        <v>0</v>
      </c>
      <c r="O127" s="116">
        <v>0</v>
      </c>
      <c r="P127" s="116">
        <v>0</v>
      </c>
      <c r="Q127" s="116">
        <v>0</v>
      </c>
      <c r="R127" s="116">
        <v>0</v>
      </c>
      <c r="S127" s="116">
        <v>0</v>
      </c>
      <c r="T127" s="116">
        <v>0</v>
      </c>
      <c r="U127" s="116">
        <v>0</v>
      </c>
      <c r="V127" s="116">
        <v>0</v>
      </c>
      <c r="W127" s="116">
        <v>0</v>
      </c>
      <c r="X127" s="116">
        <v>0</v>
      </c>
      <c r="Y127" s="116">
        <v>0</v>
      </c>
      <c r="Z127" s="116">
        <v>0</v>
      </c>
      <c r="AA127" s="116">
        <v>0</v>
      </c>
      <c r="AB127" s="116">
        <v>0</v>
      </c>
      <c r="AC127" s="116">
        <v>0</v>
      </c>
      <c r="AD127" s="116">
        <v>0</v>
      </c>
      <c r="AE127" s="116">
        <v>0</v>
      </c>
      <c r="AF127" s="116">
        <v>0</v>
      </c>
      <c r="AG127" s="116">
        <v>0</v>
      </c>
      <c r="AH127" s="116">
        <v>0</v>
      </c>
      <c r="AI127" s="116">
        <v>0</v>
      </c>
      <c r="AJ127" s="116">
        <v>0</v>
      </c>
      <c r="AK127" s="116">
        <v>0</v>
      </c>
      <c r="AL127" s="116">
        <v>0</v>
      </c>
      <c r="AM127" s="116">
        <v>0</v>
      </c>
      <c r="AN127" s="116">
        <v>0</v>
      </c>
      <c r="AO127" s="116">
        <v>0</v>
      </c>
      <c r="AP127" s="116">
        <v>0</v>
      </c>
      <c r="AQ127" s="116">
        <v>0</v>
      </c>
      <c r="AR127" s="116">
        <v>0</v>
      </c>
      <c r="AS127" s="116">
        <v>0</v>
      </c>
      <c r="AT127" s="116">
        <v>0</v>
      </c>
      <c r="AU127" s="116">
        <v>0</v>
      </c>
      <c r="AV127" s="116">
        <v>0</v>
      </c>
      <c r="AW127" s="116">
        <v>0</v>
      </c>
      <c r="AX127" s="116">
        <v>0</v>
      </c>
      <c r="AY127" s="116">
        <v>0</v>
      </c>
      <c r="AZ127" s="116">
        <v>0</v>
      </c>
      <c r="BA127" s="116">
        <v>0</v>
      </c>
      <c r="BB127" s="116">
        <v>0</v>
      </c>
      <c r="BC127" s="116">
        <v>0</v>
      </c>
      <c r="BD127" s="115">
        <v>0</v>
      </c>
      <c r="BF127" s="9">
        <f t="shared" si="1"/>
        <v>0</v>
      </c>
    </row>
    <row r="128" spans="1:58" x14ac:dyDescent="0.25">
      <c r="A128" s="112" t="s">
        <v>2930</v>
      </c>
      <c r="B128" s="112" t="s">
        <v>2906</v>
      </c>
      <c r="C128" s="116">
        <v>-5.8207660913467407E-11</v>
      </c>
      <c r="D128" s="116">
        <v>-5.8207660913467407E-11</v>
      </c>
      <c r="E128" s="116">
        <v>-5.8207660913467407E-11</v>
      </c>
      <c r="F128" s="116">
        <v>-5.8207660913467407E-11</v>
      </c>
      <c r="G128" s="116">
        <v>-5.8207660913467407E-11</v>
      </c>
      <c r="H128" s="116">
        <v>-5.8207660913467407E-11</v>
      </c>
      <c r="I128" s="116">
        <v>-5.8207660913467407E-11</v>
      </c>
      <c r="J128" s="116">
        <v>-5.8207660913467407E-11</v>
      </c>
      <c r="K128" s="116">
        <v>-5.8207660913467407E-11</v>
      </c>
      <c r="L128" s="116">
        <v>-5.8207660913467407E-11</v>
      </c>
      <c r="M128" s="116">
        <v>-5.8207660913467407E-11</v>
      </c>
      <c r="N128" s="116">
        <v>-5.8207660913467407E-11</v>
      </c>
      <c r="O128" s="116">
        <v>-5.8207660913467407E-11</v>
      </c>
      <c r="P128" s="116">
        <v>-5.8207660913467407E-11</v>
      </c>
      <c r="Q128" s="116">
        <v>-5.8207660913467407E-11</v>
      </c>
      <c r="R128" s="116">
        <v>-5.8207660913467407E-11</v>
      </c>
      <c r="S128" s="116">
        <v>-5.8207660913467407E-11</v>
      </c>
      <c r="T128" s="116">
        <v>-5.8207660913467407E-11</v>
      </c>
      <c r="U128" s="116">
        <v>-5.8207660913467407E-11</v>
      </c>
      <c r="V128" s="116">
        <v>-5.8207660913467407E-11</v>
      </c>
      <c r="W128" s="116">
        <v>-5.8207660913467407E-11</v>
      </c>
      <c r="X128" s="116">
        <v>-5.8207660913467407E-11</v>
      </c>
      <c r="Y128" s="116">
        <v>-5.8207660913467407E-11</v>
      </c>
      <c r="Z128" s="116">
        <v>-5.8207660913467407E-11</v>
      </c>
      <c r="AA128" s="116">
        <v>-5.8207660913467407E-11</v>
      </c>
      <c r="AB128" s="116">
        <v>-5.8207660913467407E-11</v>
      </c>
      <c r="AC128" s="116">
        <v>-5.8207660913467407E-11</v>
      </c>
      <c r="AD128" s="116">
        <v>-5.8207660913467407E-11</v>
      </c>
      <c r="AE128" s="116">
        <v>-5.8207660913467407E-11</v>
      </c>
      <c r="AF128" s="116">
        <v>-5.8207660913467407E-11</v>
      </c>
      <c r="AG128" s="116">
        <v>-5.8207660913467407E-11</v>
      </c>
      <c r="AH128" s="116">
        <v>-5.8207660913467407E-11</v>
      </c>
      <c r="AI128" s="116">
        <v>-5.8207660913467407E-11</v>
      </c>
      <c r="AJ128" s="116">
        <v>-5.8207660913467407E-11</v>
      </c>
      <c r="AK128" s="116">
        <v>-5.8207660913467407E-11</v>
      </c>
      <c r="AL128" s="116">
        <v>-5.8207660913467407E-11</v>
      </c>
      <c r="AM128" s="116">
        <v>-5.8207660913467407E-11</v>
      </c>
      <c r="AN128" s="116">
        <v>-5.8207660913467407E-11</v>
      </c>
      <c r="AO128" s="116">
        <v>-5.8207660913467407E-11</v>
      </c>
      <c r="AP128" s="116">
        <v>-5.8207660913467407E-11</v>
      </c>
      <c r="AQ128" s="116">
        <v>-5.8207660913467407E-11</v>
      </c>
      <c r="AR128" s="116">
        <v>-5.8207660913467407E-11</v>
      </c>
      <c r="AS128" s="116">
        <v>-5.8207660913467407E-11</v>
      </c>
      <c r="AT128" s="116">
        <v>-5.8207660913467407E-11</v>
      </c>
      <c r="AU128" s="116">
        <v>-5.8207660913467407E-11</v>
      </c>
      <c r="AV128" s="116">
        <v>-5.8207660913467407E-11</v>
      </c>
      <c r="AW128" s="116">
        <v>-5.8207660913467407E-11</v>
      </c>
      <c r="AX128" s="116">
        <v>-5.8207660913467407E-11</v>
      </c>
      <c r="AY128" s="116">
        <v>-5.8207660913467407E-11</v>
      </c>
      <c r="AZ128" s="116">
        <v>-5.8207660913467407E-11</v>
      </c>
      <c r="BA128" s="116">
        <v>-5.8207660913467407E-11</v>
      </c>
      <c r="BB128" s="116">
        <v>-5.8207660913467407E-11</v>
      </c>
      <c r="BC128" s="116">
        <v>-5.8207660913467407E-11</v>
      </c>
      <c r="BD128" s="115">
        <v>-5.8207660913467407E-11</v>
      </c>
      <c r="BF128" s="9">
        <f t="shared" si="1"/>
        <v>-5.8207660913467407E-11</v>
      </c>
    </row>
    <row r="129" spans="1:58" x14ac:dyDescent="0.25">
      <c r="A129" s="112" t="s">
        <v>2929</v>
      </c>
      <c r="B129" s="112" t="s">
        <v>2928</v>
      </c>
      <c r="C129" s="116">
        <v>-2.0372679238045421E-12</v>
      </c>
      <c r="D129" s="116">
        <v>-2.0372679238045421E-12</v>
      </c>
      <c r="E129" s="116">
        <v>-2.0372679238045421E-12</v>
      </c>
      <c r="F129" s="116">
        <v>-2.0372679238045421E-12</v>
      </c>
      <c r="G129" s="116">
        <v>-2.0372679238045421E-12</v>
      </c>
      <c r="H129" s="116">
        <v>-2.0372679238045421E-12</v>
      </c>
      <c r="I129" s="116">
        <v>-2.0372679238045421E-12</v>
      </c>
      <c r="J129" s="116">
        <v>-2.0372679238045421E-12</v>
      </c>
      <c r="K129" s="116">
        <v>-2.0372679238045421E-12</v>
      </c>
      <c r="L129" s="116">
        <v>-2.0372679238045421E-12</v>
      </c>
      <c r="M129" s="116">
        <v>-2.0372679238045421E-12</v>
      </c>
      <c r="N129" s="116">
        <v>-2.0372679238045421E-12</v>
      </c>
      <c r="O129" s="116">
        <v>-2.0372679238045421E-12</v>
      </c>
      <c r="P129" s="116">
        <v>-2.0372679238045421E-12</v>
      </c>
      <c r="Q129" s="116">
        <v>-2.0372679238045421E-12</v>
      </c>
      <c r="R129" s="116">
        <v>-2.0372679238045421E-12</v>
      </c>
      <c r="S129" s="116">
        <v>-2.0372679238045421E-12</v>
      </c>
      <c r="T129" s="116">
        <v>-2.0372679238045421E-12</v>
      </c>
      <c r="U129" s="116">
        <v>-2.0372679238045421E-12</v>
      </c>
      <c r="V129" s="116">
        <v>-2.0372679238045421E-12</v>
      </c>
      <c r="W129" s="116">
        <v>-2.0372679238045421E-12</v>
      </c>
      <c r="X129" s="116">
        <v>-2.0372679238045421E-12</v>
      </c>
      <c r="Y129" s="116">
        <v>-2.0372679238045421E-12</v>
      </c>
      <c r="Z129" s="116">
        <v>-2.0372679238045421E-12</v>
      </c>
      <c r="AA129" s="116">
        <v>-2.0372679238045421E-12</v>
      </c>
      <c r="AB129" s="116">
        <v>-2.0372679238045421E-12</v>
      </c>
      <c r="AC129" s="116">
        <v>-2.0372679238045421E-12</v>
      </c>
      <c r="AD129" s="116">
        <v>-2.0372679238045421E-12</v>
      </c>
      <c r="AE129" s="116">
        <v>-2.0372679238045421E-12</v>
      </c>
      <c r="AF129" s="116">
        <v>-2.0372679238045421E-12</v>
      </c>
      <c r="AG129" s="116">
        <v>-2.0372679238045421E-12</v>
      </c>
      <c r="AH129" s="116">
        <v>-2.0372679238045421E-12</v>
      </c>
      <c r="AI129" s="116">
        <v>-2.0372679238045421E-12</v>
      </c>
      <c r="AJ129" s="116">
        <v>-2.0372679238045421E-12</v>
      </c>
      <c r="AK129" s="116">
        <v>-2.0372679238045421E-12</v>
      </c>
      <c r="AL129" s="116">
        <v>-2.0372679238045421E-12</v>
      </c>
      <c r="AM129" s="116">
        <v>-2.0372679238045421E-12</v>
      </c>
      <c r="AN129" s="116">
        <v>-2.0372679238045421E-12</v>
      </c>
      <c r="AO129" s="116">
        <v>-2.0372679238045421E-12</v>
      </c>
      <c r="AP129" s="116">
        <v>-2.0372679238045421E-12</v>
      </c>
      <c r="AQ129" s="116">
        <v>-2.0372679238045421E-12</v>
      </c>
      <c r="AR129" s="116">
        <v>-2.0372679238045421E-12</v>
      </c>
      <c r="AS129" s="116">
        <v>-2.0372679238045421E-12</v>
      </c>
      <c r="AT129" s="116">
        <v>-2.0372679238045421E-12</v>
      </c>
      <c r="AU129" s="116">
        <v>-2.0372679238045421E-12</v>
      </c>
      <c r="AV129" s="116">
        <v>-2.0372679238045421E-12</v>
      </c>
      <c r="AW129" s="116">
        <v>-2.0372679238045421E-12</v>
      </c>
      <c r="AX129" s="116">
        <v>-2.0372679238045421E-12</v>
      </c>
      <c r="AY129" s="116">
        <v>-2.0372679238045421E-12</v>
      </c>
      <c r="AZ129" s="116">
        <v>-2.0372679238045421E-12</v>
      </c>
      <c r="BA129" s="116">
        <v>-2.0372679238045421E-12</v>
      </c>
      <c r="BB129" s="116">
        <v>-2.0372679238045421E-12</v>
      </c>
      <c r="BC129" s="116">
        <v>-2.0372679238045421E-12</v>
      </c>
      <c r="BD129" s="115">
        <v>-2.0372679238045421E-12</v>
      </c>
      <c r="BF129" s="9">
        <f t="shared" si="1"/>
        <v>-2.0372679238045421E-12</v>
      </c>
    </row>
    <row r="130" spans="1:58" x14ac:dyDescent="0.25">
      <c r="A130" s="112" t="s">
        <v>2927</v>
      </c>
      <c r="B130" s="112" t="s">
        <v>2926</v>
      </c>
      <c r="C130" s="116">
        <v>0</v>
      </c>
      <c r="D130" s="116">
        <v>0</v>
      </c>
      <c r="E130" s="116">
        <v>0</v>
      </c>
      <c r="F130" s="116">
        <v>0</v>
      </c>
      <c r="G130" s="116">
        <v>0</v>
      </c>
      <c r="H130" s="116">
        <v>0</v>
      </c>
      <c r="I130" s="116">
        <v>0</v>
      </c>
      <c r="J130" s="116">
        <v>0</v>
      </c>
      <c r="K130" s="116">
        <v>0</v>
      </c>
      <c r="L130" s="116">
        <v>0</v>
      </c>
      <c r="M130" s="116">
        <v>0</v>
      </c>
      <c r="N130" s="116">
        <v>0</v>
      </c>
      <c r="O130" s="116">
        <v>0</v>
      </c>
      <c r="P130" s="116">
        <v>0</v>
      </c>
      <c r="Q130" s="116">
        <v>0</v>
      </c>
      <c r="R130" s="116">
        <v>0</v>
      </c>
      <c r="S130" s="116">
        <v>0</v>
      </c>
      <c r="T130" s="116">
        <v>0</v>
      </c>
      <c r="U130" s="116">
        <v>0</v>
      </c>
      <c r="V130" s="116">
        <v>0</v>
      </c>
      <c r="W130" s="116">
        <v>0</v>
      </c>
      <c r="X130" s="116">
        <v>0</v>
      </c>
      <c r="Y130" s="116">
        <v>0</v>
      </c>
      <c r="Z130" s="116">
        <v>0</v>
      </c>
      <c r="AA130" s="116">
        <v>0</v>
      </c>
      <c r="AB130" s="116">
        <v>0</v>
      </c>
      <c r="AC130" s="116">
        <v>0</v>
      </c>
      <c r="AD130" s="116">
        <v>0</v>
      </c>
      <c r="AE130" s="116">
        <v>0</v>
      </c>
      <c r="AF130" s="116">
        <v>0</v>
      </c>
      <c r="AG130" s="116">
        <v>0</v>
      </c>
      <c r="AH130" s="116">
        <v>0</v>
      </c>
      <c r="AI130" s="116">
        <v>0</v>
      </c>
      <c r="AJ130" s="116">
        <v>0</v>
      </c>
      <c r="AK130" s="116">
        <v>0</v>
      </c>
      <c r="AL130" s="116">
        <v>0</v>
      </c>
      <c r="AM130" s="116">
        <v>0</v>
      </c>
      <c r="AN130" s="116">
        <v>0</v>
      </c>
      <c r="AO130" s="116">
        <v>0</v>
      </c>
      <c r="AP130" s="116">
        <v>0</v>
      </c>
      <c r="AQ130" s="116">
        <v>0</v>
      </c>
      <c r="AR130" s="116">
        <v>0</v>
      </c>
      <c r="AS130" s="116">
        <v>0</v>
      </c>
      <c r="AT130" s="116">
        <v>0</v>
      </c>
      <c r="AU130" s="116">
        <v>0</v>
      </c>
      <c r="AV130" s="116">
        <v>0</v>
      </c>
      <c r="AW130" s="116">
        <v>0</v>
      </c>
      <c r="AX130" s="116">
        <v>0</v>
      </c>
      <c r="AY130" s="116">
        <v>0</v>
      </c>
      <c r="AZ130" s="116">
        <v>0</v>
      </c>
      <c r="BA130" s="116">
        <v>0</v>
      </c>
      <c r="BB130" s="116">
        <v>0</v>
      </c>
      <c r="BC130" s="116">
        <v>0</v>
      </c>
      <c r="BD130" s="115">
        <v>0</v>
      </c>
      <c r="BF130" s="9">
        <f t="shared" ref="BF130:BF193" si="2">+MAX(C130:BD130)</f>
        <v>0</v>
      </c>
    </row>
    <row r="131" spans="1:58" x14ac:dyDescent="0.25">
      <c r="A131" s="112" t="s">
        <v>2925</v>
      </c>
      <c r="B131" s="112" t="s">
        <v>2924</v>
      </c>
      <c r="C131" s="116">
        <v>1.280568540096283E-9</v>
      </c>
      <c r="D131" s="116">
        <v>1.280568540096283E-9</v>
      </c>
      <c r="E131" s="116">
        <v>1.280568540096283E-9</v>
      </c>
      <c r="F131" s="116">
        <v>1.280568540096283E-9</v>
      </c>
      <c r="G131" s="116">
        <v>1.280568540096283E-9</v>
      </c>
      <c r="H131" s="116">
        <v>1.280568540096283E-9</v>
      </c>
      <c r="I131" s="116">
        <v>1.280568540096283E-9</v>
      </c>
      <c r="J131" s="116">
        <v>1.280568540096283E-9</v>
      </c>
      <c r="K131" s="116">
        <v>1.280568540096283E-9</v>
      </c>
      <c r="L131" s="116">
        <v>1.280568540096283E-9</v>
      </c>
      <c r="M131" s="116">
        <v>1.280568540096283E-9</v>
      </c>
      <c r="N131" s="116">
        <v>1.280568540096283E-9</v>
      </c>
      <c r="O131" s="116">
        <v>1.280568540096283E-9</v>
      </c>
      <c r="P131" s="116">
        <v>1.280568540096283E-9</v>
      </c>
      <c r="Q131" s="116">
        <v>1.280568540096283E-9</v>
      </c>
      <c r="R131" s="116">
        <v>1.280568540096283E-9</v>
      </c>
      <c r="S131" s="116">
        <v>1.280568540096283E-9</v>
      </c>
      <c r="T131" s="116">
        <v>1.280568540096283E-9</v>
      </c>
      <c r="U131" s="116">
        <v>1.280568540096283E-9</v>
      </c>
      <c r="V131" s="116">
        <v>1.280568540096283E-9</v>
      </c>
      <c r="W131" s="116">
        <v>1.280568540096283E-9</v>
      </c>
      <c r="X131" s="116">
        <v>1.280568540096283E-9</v>
      </c>
      <c r="Y131" s="116">
        <v>1.280568540096283E-9</v>
      </c>
      <c r="Z131" s="116">
        <v>1.280568540096283E-9</v>
      </c>
      <c r="AA131" s="116">
        <v>1.280568540096283E-9</v>
      </c>
      <c r="AB131" s="116">
        <v>1.280568540096283E-9</v>
      </c>
      <c r="AC131" s="116">
        <v>1.280568540096283E-9</v>
      </c>
      <c r="AD131" s="116">
        <v>1.280568540096283E-9</v>
      </c>
      <c r="AE131" s="116">
        <v>1.280568540096283E-9</v>
      </c>
      <c r="AF131" s="116">
        <v>1.280568540096283E-9</v>
      </c>
      <c r="AG131" s="116">
        <v>1.280568540096283E-9</v>
      </c>
      <c r="AH131" s="116">
        <v>1.280568540096283E-9</v>
      </c>
      <c r="AI131" s="116">
        <v>1.280568540096283E-9</v>
      </c>
      <c r="AJ131" s="116">
        <v>1.280568540096283E-9</v>
      </c>
      <c r="AK131" s="116">
        <v>1.280568540096283E-9</v>
      </c>
      <c r="AL131" s="116">
        <v>1.280568540096283E-9</v>
      </c>
      <c r="AM131" s="116">
        <v>1.280568540096283E-9</v>
      </c>
      <c r="AN131" s="116">
        <v>1.280568540096283E-9</v>
      </c>
      <c r="AO131" s="116">
        <v>1.280568540096283E-9</v>
      </c>
      <c r="AP131" s="116">
        <v>1.280568540096283E-9</v>
      </c>
      <c r="AQ131" s="116">
        <v>1.280568540096283E-9</v>
      </c>
      <c r="AR131" s="116">
        <v>1.280568540096283E-9</v>
      </c>
      <c r="AS131" s="116">
        <v>1.280568540096283E-9</v>
      </c>
      <c r="AT131" s="116">
        <v>1.280568540096283E-9</v>
      </c>
      <c r="AU131" s="116">
        <v>1.280568540096283E-9</v>
      </c>
      <c r="AV131" s="116">
        <v>1.280568540096283E-9</v>
      </c>
      <c r="AW131" s="116">
        <v>1.280568540096283E-9</v>
      </c>
      <c r="AX131" s="116">
        <v>1.280568540096283E-9</v>
      </c>
      <c r="AY131" s="116">
        <v>1.280568540096283E-9</v>
      </c>
      <c r="AZ131" s="116">
        <v>1.280568540096283E-9</v>
      </c>
      <c r="BA131" s="116">
        <v>1.280568540096283E-9</v>
      </c>
      <c r="BB131" s="116">
        <v>1.280568540096283E-9</v>
      </c>
      <c r="BC131" s="116">
        <v>1.280568540096283E-9</v>
      </c>
      <c r="BD131" s="115">
        <v>1.280568540096283E-9</v>
      </c>
      <c r="BF131" s="9">
        <f t="shared" si="2"/>
        <v>1.280568540096283E-9</v>
      </c>
    </row>
    <row r="132" spans="1:58" x14ac:dyDescent="0.25">
      <c r="A132" s="112" t="s">
        <v>2923</v>
      </c>
      <c r="B132" s="112" t="s">
        <v>2922</v>
      </c>
      <c r="C132" s="116">
        <v>-1.3642420526593924E-12</v>
      </c>
      <c r="D132" s="116">
        <v>-1.3642420526593924E-12</v>
      </c>
      <c r="E132" s="116">
        <v>-1.3642420526593924E-12</v>
      </c>
      <c r="F132" s="116">
        <v>-1.3642420526593924E-12</v>
      </c>
      <c r="G132" s="116">
        <v>-1.3642420526593924E-12</v>
      </c>
      <c r="H132" s="116">
        <v>-1.3642420526593924E-12</v>
      </c>
      <c r="I132" s="116">
        <v>-1.3642420526593924E-12</v>
      </c>
      <c r="J132" s="116">
        <v>-1.3642420526593924E-12</v>
      </c>
      <c r="K132" s="116">
        <v>-1.3642420526593924E-12</v>
      </c>
      <c r="L132" s="116">
        <v>-1.3642420526593924E-12</v>
      </c>
      <c r="M132" s="116">
        <v>-1.3642420526593924E-12</v>
      </c>
      <c r="N132" s="116">
        <v>-1.3642420526593924E-12</v>
      </c>
      <c r="O132" s="116">
        <v>-1.3642420526593924E-12</v>
      </c>
      <c r="P132" s="116">
        <v>-1.3642420526593924E-12</v>
      </c>
      <c r="Q132" s="116">
        <v>-1.3642420526593924E-12</v>
      </c>
      <c r="R132" s="116">
        <v>-1.3642420526593924E-12</v>
      </c>
      <c r="S132" s="116">
        <v>-1.3642420526593924E-12</v>
      </c>
      <c r="T132" s="116">
        <v>-1.3642420526593924E-12</v>
      </c>
      <c r="U132" s="116">
        <v>-1.3642420526593924E-12</v>
      </c>
      <c r="V132" s="116">
        <v>-1.3642420526593924E-12</v>
      </c>
      <c r="W132" s="116">
        <v>-1.3642420526593924E-12</v>
      </c>
      <c r="X132" s="116">
        <v>-1.3642420526593924E-12</v>
      </c>
      <c r="Y132" s="116">
        <v>-1.3642420526593924E-12</v>
      </c>
      <c r="Z132" s="116">
        <v>-1.3642420526593924E-12</v>
      </c>
      <c r="AA132" s="116">
        <v>-1.3642420526593924E-12</v>
      </c>
      <c r="AB132" s="116">
        <v>-1.3642420526593924E-12</v>
      </c>
      <c r="AC132" s="116">
        <v>-1.3642420526593924E-12</v>
      </c>
      <c r="AD132" s="116">
        <v>-1.3642420526593924E-12</v>
      </c>
      <c r="AE132" s="116">
        <v>-1.3642420526593924E-12</v>
      </c>
      <c r="AF132" s="116">
        <v>-1.3642420526593924E-12</v>
      </c>
      <c r="AG132" s="116">
        <v>-1.3642420526593924E-12</v>
      </c>
      <c r="AH132" s="116">
        <v>-1.3642420526593924E-12</v>
      </c>
      <c r="AI132" s="116">
        <v>-1.3642420526593924E-12</v>
      </c>
      <c r="AJ132" s="116">
        <v>-1.3642420526593924E-12</v>
      </c>
      <c r="AK132" s="116">
        <v>-1.3642420526593924E-12</v>
      </c>
      <c r="AL132" s="116">
        <v>-1.3642420526593924E-12</v>
      </c>
      <c r="AM132" s="116">
        <v>-1.3642420526593924E-12</v>
      </c>
      <c r="AN132" s="116">
        <v>-1.3642420526593924E-12</v>
      </c>
      <c r="AO132" s="116">
        <v>-1.3642420526593924E-12</v>
      </c>
      <c r="AP132" s="116">
        <v>-1.3642420526593924E-12</v>
      </c>
      <c r="AQ132" s="116">
        <v>-1.3642420526593924E-12</v>
      </c>
      <c r="AR132" s="116">
        <v>-1.3642420526593924E-12</v>
      </c>
      <c r="AS132" s="116">
        <v>-1.3642420526593924E-12</v>
      </c>
      <c r="AT132" s="116">
        <v>-1.3642420526593924E-12</v>
      </c>
      <c r="AU132" s="116">
        <v>-1.3642420526593924E-12</v>
      </c>
      <c r="AV132" s="116">
        <v>-1.3642420526593924E-12</v>
      </c>
      <c r="AW132" s="116">
        <v>-1.3642420526593924E-12</v>
      </c>
      <c r="AX132" s="116">
        <v>-1.3642420526593924E-12</v>
      </c>
      <c r="AY132" s="116">
        <v>-1.3642420526593924E-12</v>
      </c>
      <c r="AZ132" s="116">
        <v>-1.3642420526593924E-12</v>
      </c>
      <c r="BA132" s="116">
        <v>-1.3642420526593924E-12</v>
      </c>
      <c r="BB132" s="116">
        <v>-1.3642420526593924E-12</v>
      </c>
      <c r="BC132" s="116">
        <v>-1.3642420526593924E-12</v>
      </c>
      <c r="BD132" s="115">
        <v>-1.3642420526593924E-12</v>
      </c>
      <c r="BF132" s="9">
        <f t="shared" si="2"/>
        <v>-1.3642420526593924E-12</v>
      </c>
    </row>
    <row r="133" spans="1:58" x14ac:dyDescent="0.25">
      <c r="A133" s="112" t="s">
        <v>103</v>
      </c>
      <c r="B133" s="112" t="s">
        <v>104</v>
      </c>
      <c r="C133" s="116">
        <v>0</v>
      </c>
      <c r="D133" s="116">
        <v>0</v>
      </c>
      <c r="E133" s="116">
        <v>0</v>
      </c>
      <c r="F133" s="116">
        <v>0</v>
      </c>
      <c r="G133" s="116">
        <v>0</v>
      </c>
      <c r="H133" s="116">
        <v>0</v>
      </c>
      <c r="I133" s="116">
        <v>0</v>
      </c>
      <c r="J133" s="116">
        <v>0</v>
      </c>
      <c r="K133" s="116">
        <v>0</v>
      </c>
      <c r="L133" s="116">
        <v>0</v>
      </c>
      <c r="M133" s="116">
        <v>0</v>
      </c>
      <c r="N133" s="116">
        <v>0</v>
      </c>
      <c r="O133" s="116">
        <v>0</v>
      </c>
      <c r="P133" s="116">
        <v>0</v>
      </c>
      <c r="Q133" s="116">
        <v>0</v>
      </c>
      <c r="R133" s="116">
        <v>0</v>
      </c>
      <c r="S133" s="116">
        <v>0</v>
      </c>
      <c r="T133" s="116">
        <v>0</v>
      </c>
      <c r="U133" s="116">
        <v>0</v>
      </c>
      <c r="V133" s="116">
        <v>0</v>
      </c>
      <c r="W133" s="116">
        <v>0</v>
      </c>
      <c r="X133" s="116">
        <v>0</v>
      </c>
      <c r="Y133" s="116">
        <v>0</v>
      </c>
      <c r="Z133" s="116">
        <v>0</v>
      </c>
      <c r="AA133" s="116">
        <v>0</v>
      </c>
      <c r="AB133" s="116">
        <v>0</v>
      </c>
      <c r="AC133" s="116">
        <v>0</v>
      </c>
      <c r="AD133" s="116">
        <v>0</v>
      </c>
      <c r="AE133" s="116">
        <v>0</v>
      </c>
      <c r="AF133" s="116">
        <v>0</v>
      </c>
      <c r="AG133" s="116">
        <v>0</v>
      </c>
      <c r="AH133" s="116">
        <v>0</v>
      </c>
      <c r="AI133" s="116">
        <v>0</v>
      </c>
      <c r="AJ133" s="116">
        <v>0</v>
      </c>
      <c r="AK133" s="116">
        <v>0</v>
      </c>
      <c r="AL133" s="116">
        <v>0</v>
      </c>
      <c r="AM133" s="116">
        <v>0</v>
      </c>
      <c r="AN133" s="116">
        <v>0</v>
      </c>
      <c r="AO133" s="116">
        <v>0</v>
      </c>
      <c r="AP133" s="116">
        <v>0</v>
      </c>
      <c r="AQ133" s="116">
        <v>0</v>
      </c>
      <c r="AR133" s="116">
        <v>0</v>
      </c>
      <c r="AS133" s="116">
        <v>0</v>
      </c>
      <c r="AT133" s="116">
        <v>0</v>
      </c>
      <c r="AU133" s="116">
        <v>0</v>
      </c>
      <c r="AV133" s="116">
        <v>0</v>
      </c>
      <c r="AW133" s="116">
        <v>0</v>
      </c>
      <c r="AX133" s="116">
        <v>0</v>
      </c>
      <c r="AY133" s="116">
        <v>0</v>
      </c>
      <c r="AZ133" s="116">
        <v>0</v>
      </c>
      <c r="BA133" s="116">
        <v>0</v>
      </c>
      <c r="BB133" s="116">
        <v>0</v>
      </c>
      <c r="BC133" s="116">
        <v>0</v>
      </c>
      <c r="BD133" s="115">
        <v>0</v>
      </c>
      <c r="BF133" s="9">
        <f t="shared" si="2"/>
        <v>0</v>
      </c>
    </row>
    <row r="134" spans="1:58" x14ac:dyDescent="0.25">
      <c r="A134" s="112" t="s">
        <v>2921</v>
      </c>
      <c r="B134" s="112" t="s">
        <v>2920</v>
      </c>
      <c r="C134" s="116">
        <v>-1902.3400000000838</v>
      </c>
      <c r="D134" s="116">
        <v>-1902.3400000000838</v>
      </c>
      <c r="E134" s="116">
        <v>-1902.3400000000838</v>
      </c>
      <c r="F134" s="116">
        <v>-1902.3400000000838</v>
      </c>
      <c r="G134" s="116">
        <v>-1902.3400000000838</v>
      </c>
      <c r="H134" s="116">
        <v>-1902.3400000000838</v>
      </c>
      <c r="I134" s="116">
        <v>-1902.3400000000838</v>
      </c>
      <c r="J134" s="116">
        <v>-1902.3400000000838</v>
      </c>
      <c r="K134" s="116">
        <v>-1902.3400000000838</v>
      </c>
      <c r="L134" s="116">
        <v>-1902.3400000000838</v>
      </c>
      <c r="M134" s="116">
        <v>-1902.3400000000838</v>
      </c>
      <c r="N134" s="116">
        <v>-1902.3400000000838</v>
      </c>
      <c r="O134" s="116">
        <v>-1902.3400000000838</v>
      </c>
      <c r="P134" s="116">
        <v>-1902.3400000000838</v>
      </c>
      <c r="Q134" s="116">
        <v>-1902.3400000000838</v>
      </c>
      <c r="R134" s="116">
        <v>-1902.3400000000838</v>
      </c>
      <c r="S134" s="116">
        <v>-1902.3400000000838</v>
      </c>
      <c r="T134" s="116">
        <v>-1902.3400000000838</v>
      </c>
      <c r="U134" s="116">
        <v>-1902.3400000000838</v>
      </c>
      <c r="V134" s="116">
        <v>-1902.3400000000838</v>
      </c>
      <c r="W134" s="116">
        <v>-1902.3400000000838</v>
      </c>
      <c r="X134" s="116">
        <v>-1902.3400000000838</v>
      </c>
      <c r="Y134" s="116">
        <v>-1902.3400000000838</v>
      </c>
      <c r="Z134" s="116">
        <v>-1902.3400000000838</v>
      </c>
      <c r="AA134" s="116">
        <v>-1902.3400000000838</v>
      </c>
      <c r="AB134" s="116">
        <v>-1902.3400000000838</v>
      </c>
      <c r="AC134" s="116">
        <v>-1902.3400000000838</v>
      </c>
      <c r="AD134" s="116">
        <v>-1902.3400000000838</v>
      </c>
      <c r="AE134" s="116">
        <v>-1902.3400000000838</v>
      </c>
      <c r="AF134" s="116">
        <v>-1902.3400000000838</v>
      </c>
      <c r="AG134" s="116">
        <v>-1902.3400000000838</v>
      </c>
      <c r="AH134" s="116">
        <v>-1902.3400000000838</v>
      </c>
      <c r="AI134" s="116">
        <v>-1902.3400000000838</v>
      </c>
      <c r="AJ134" s="116">
        <v>-1902.3400000000838</v>
      </c>
      <c r="AK134" s="116">
        <v>-1902.3400000000838</v>
      </c>
      <c r="AL134" s="116">
        <v>-1902.3400000000838</v>
      </c>
      <c r="AM134" s="116">
        <v>-1902.3400000000838</v>
      </c>
      <c r="AN134" s="116">
        <v>-1902.3400000000838</v>
      </c>
      <c r="AO134" s="116">
        <v>-1902.3400000000838</v>
      </c>
      <c r="AP134" s="116">
        <v>-1902.3400000000838</v>
      </c>
      <c r="AQ134" s="116">
        <v>-1902.3400000000838</v>
      </c>
      <c r="AR134" s="116">
        <v>-1902.3400000000838</v>
      </c>
      <c r="AS134" s="116">
        <v>-1902.3400000000838</v>
      </c>
      <c r="AT134" s="116">
        <v>-1902.3400000000838</v>
      </c>
      <c r="AU134" s="116">
        <v>-1902.3400000000838</v>
      </c>
      <c r="AV134" s="116">
        <v>-1902.3400000000838</v>
      </c>
      <c r="AW134" s="116">
        <v>-1902.3400000000838</v>
      </c>
      <c r="AX134" s="116">
        <v>-1902.3400000000838</v>
      </c>
      <c r="AY134" s="116">
        <v>-1902.3400000000838</v>
      </c>
      <c r="AZ134" s="116">
        <v>-1902.3400000000838</v>
      </c>
      <c r="BA134" s="116">
        <v>-1902.3400000000838</v>
      </c>
      <c r="BB134" s="116">
        <v>-1902.3400000000838</v>
      </c>
      <c r="BC134" s="116">
        <v>-1902.3400000000838</v>
      </c>
      <c r="BD134" s="115">
        <v>-1902.3400000000838</v>
      </c>
      <c r="BF134" s="9">
        <f t="shared" si="2"/>
        <v>-1902.3400000000838</v>
      </c>
    </row>
    <row r="135" spans="1:58" x14ac:dyDescent="0.25">
      <c r="A135" s="112" t="s">
        <v>2919</v>
      </c>
      <c r="B135" s="112" t="s">
        <v>2917</v>
      </c>
      <c r="C135" s="116">
        <v>7.2759576141834259E-12</v>
      </c>
      <c r="D135" s="116">
        <v>7.2759576141834259E-12</v>
      </c>
      <c r="E135" s="116">
        <v>7.2759576141834259E-12</v>
      </c>
      <c r="F135" s="116">
        <v>7.2759576141834259E-12</v>
      </c>
      <c r="G135" s="116">
        <v>7.2759576141834259E-12</v>
      </c>
      <c r="H135" s="116">
        <v>7.2759576141834259E-12</v>
      </c>
      <c r="I135" s="116">
        <v>7.2759576141834259E-12</v>
      </c>
      <c r="J135" s="116">
        <v>7.2759576141834259E-12</v>
      </c>
      <c r="K135" s="116">
        <v>7.2759576141834259E-12</v>
      </c>
      <c r="L135" s="116">
        <v>7.2759576141834259E-12</v>
      </c>
      <c r="M135" s="116">
        <v>7.2759576141834259E-12</v>
      </c>
      <c r="N135" s="116">
        <v>7.2759576141834259E-12</v>
      </c>
      <c r="O135" s="116">
        <v>7.2759576141834259E-12</v>
      </c>
      <c r="P135" s="116">
        <v>7.2759576141834259E-12</v>
      </c>
      <c r="Q135" s="116">
        <v>7.2759576141834259E-12</v>
      </c>
      <c r="R135" s="116">
        <v>7.2759576141834259E-12</v>
      </c>
      <c r="S135" s="116">
        <v>7.2759576141834259E-12</v>
      </c>
      <c r="T135" s="116">
        <v>7.2759576141834259E-12</v>
      </c>
      <c r="U135" s="116">
        <v>7.2759576141834259E-12</v>
      </c>
      <c r="V135" s="116">
        <v>7.2759576141834259E-12</v>
      </c>
      <c r="W135" s="116">
        <v>7.2759576141834259E-12</v>
      </c>
      <c r="X135" s="116">
        <v>7.2759576141834259E-12</v>
      </c>
      <c r="Y135" s="116">
        <v>7.2759576141834259E-12</v>
      </c>
      <c r="Z135" s="116">
        <v>7.2759576141834259E-12</v>
      </c>
      <c r="AA135" s="116">
        <v>7.2759576141834259E-12</v>
      </c>
      <c r="AB135" s="116">
        <v>7.2759576141834259E-12</v>
      </c>
      <c r="AC135" s="116">
        <v>7.2759576141834259E-12</v>
      </c>
      <c r="AD135" s="116">
        <v>7.2759576141834259E-12</v>
      </c>
      <c r="AE135" s="116">
        <v>7.2759576141834259E-12</v>
      </c>
      <c r="AF135" s="116">
        <v>7.2759576141834259E-12</v>
      </c>
      <c r="AG135" s="116">
        <v>7.2759576141834259E-12</v>
      </c>
      <c r="AH135" s="116">
        <v>7.2759576141834259E-12</v>
      </c>
      <c r="AI135" s="116">
        <v>7.2759576141834259E-12</v>
      </c>
      <c r="AJ135" s="116">
        <v>7.2759576141834259E-12</v>
      </c>
      <c r="AK135" s="116">
        <v>7.2759576141834259E-12</v>
      </c>
      <c r="AL135" s="116">
        <v>7.2759576141834259E-12</v>
      </c>
      <c r="AM135" s="116">
        <v>7.2759576141834259E-12</v>
      </c>
      <c r="AN135" s="116">
        <v>7.2759576141834259E-12</v>
      </c>
      <c r="AO135" s="116">
        <v>7.2759576141834259E-12</v>
      </c>
      <c r="AP135" s="116">
        <v>7.2759576141834259E-12</v>
      </c>
      <c r="AQ135" s="116">
        <v>7.2759576141834259E-12</v>
      </c>
      <c r="AR135" s="116">
        <v>7.2759576141834259E-12</v>
      </c>
      <c r="AS135" s="116">
        <v>7.2759576141834259E-12</v>
      </c>
      <c r="AT135" s="116">
        <v>7.2759576141834259E-12</v>
      </c>
      <c r="AU135" s="116">
        <v>7.2759576141834259E-12</v>
      </c>
      <c r="AV135" s="116">
        <v>7.2759576141834259E-12</v>
      </c>
      <c r="AW135" s="116">
        <v>7.2759576141834259E-12</v>
      </c>
      <c r="AX135" s="116">
        <v>7.2759576141834259E-12</v>
      </c>
      <c r="AY135" s="116">
        <v>7.2759576141834259E-12</v>
      </c>
      <c r="AZ135" s="116">
        <v>7.2759576141834259E-12</v>
      </c>
      <c r="BA135" s="116">
        <v>7.2759576141834259E-12</v>
      </c>
      <c r="BB135" s="116">
        <v>7.2759576141834259E-12</v>
      </c>
      <c r="BC135" s="116">
        <v>7.2759576141834259E-12</v>
      </c>
      <c r="BD135" s="115">
        <v>7.2759576141834259E-12</v>
      </c>
      <c r="BF135" s="9">
        <f t="shared" si="2"/>
        <v>7.2759576141834259E-12</v>
      </c>
    </row>
    <row r="136" spans="1:58" x14ac:dyDescent="0.25">
      <c r="A136" s="112" t="s">
        <v>2918</v>
      </c>
      <c r="B136" s="112" t="s">
        <v>2917</v>
      </c>
      <c r="C136" s="116">
        <v>1.3642420526593924E-12</v>
      </c>
      <c r="D136" s="116">
        <v>1.3642420526593924E-12</v>
      </c>
      <c r="E136" s="116">
        <v>1.3642420526593924E-12</v>
      </c>
      <c r="F136" s="116">
        <v>1.3642420526593924E-12</v>
      </c>
      <c r="G136" s="116">
        <v>1.3642420526593924E-12</v>
      </c>
      <c r="H136" s="116">
        <v>1.3642420526593924E-12</v>
      </c>
      <c r="I136" s="116">
        <v>1.3642420526593924E-12</v>
      </c>
      <c r="J136" s="116">
        <v>1.3642420526593924E-12</v>
      </c>
      <c r="K136" s="116">
        <v>1.3642420526593924E-12</v>
      </c>
      <c r="L136" s="116">
        <v>1.3642420526593924E-12</v>
      </c>
      <c r="M136" s="116">
        <v>1.3642420526593924E-12</v>
      </c>
      <c r="N136" s="116">
        <v>1.3642420526593924E-12</v>
      </c>
      <c r="O136" s="116">
        <v>1.3642420526593924E-12</v>
      </c>
      <c r="P136" s="116">
        <v>1.3642420526593924E-12</v>
      </c>
      <c r="Q136" s="116">
        <v>1.3642420526593924E-12</v>
      </c>
      <c r="R136" s="116">
        <v>1.3642420526593924E-12</v>
      </c>
      <c r="S136" s="116">
        <v>1.3642420526593924E-12</v>
      </c>
      <c r="T136" s="116">
        <v>1.3642420526593924E-12</v>
      </c>
      <c r="U136" s="116">
        <v>1.3642420526593924E-12</v>
      </c>
      <c r="V136" s="116">
        <v>1.3642420526593924E-12</v>
      </c>
      <c r="W136" s="116">
        <v>1.3642420526593924E-12</v>
      </c>
      <c r="X136" s="116">
        <v>1.3642420526593924E-12</v>
      </c>
      <c r="Y136" s="116">
        <v>1.3642420526593924E-12</v>
      </c>
      <c r="Z136" s="116">
        <v>1.3642420526593924E-12</v>
      </c>
      <c r="AA136" s="116">
        <v>1.3642420526593924E-12</v>
      </c>
      <c r="AB136" s="116">
        <v>1.3642420526593924E-12</v>
      </c>
      <c r="AC136" s="116">
        <v>1.3642420526593924E-12</v>
      </c>
      <c r="AD136" s="116">
        <v>1.3642420526593924E-12</v>
      </c>
      <c r="AE136" s="116">
        <v>1.3642420526593924E-12</v>
      </c>
      <c r="AF136" s="116">
        <v>1.3642420526593924E-12</v>
      </c>
      <c r="AG136" s="116">
        <v>1.3642420526593924E-12</v>
      </c>
      <c r="AH136" s="116">
        <v>1.3642420526593924E-12</v>
      </c>
      <c r="AI136" s="116">
        <v>1.3642420526593924E-12</v>
      </c>
      <c r="AJ136" s="116">
        <v>1.3642420526593924E-12</v>
      </c>
      <c r="AK136" s="116">
        <v>1.3642420526593924E-12</v>
      </c>
      <c r="AL136" s="116">
        <v>1.3642420526593924E-12</v>
      </c>
      <c r="AM136" s="116">
        <v>1.3642420526593924E-12</v>
      </c>
      <c r="AN136" s="116">
        <v>1.3642420526593924E-12</v>
      </c>
      <c r="AO136" s="116">
        <v>1.3642420526593924E-12</v>
      </c>
      <c r="AP136" s="116">
        <v>1.3642420526593924E-12</v>
      </c>
      <c r="AQ136" s="116">
        <v>1.3642420526593924E-12</v>
      </c>
      <c r="AR136" s="116">
        <v>1.3642420526593924E-12</v>
      </c>
      <c r="AS136" s="116">
        <v>1.3642420526593924E-12</v>
      </c>
      <c r="AT136" s="116">
        <v>1.3642420526593924E-12</v>
      </c>
      <c r="AU136" s="116">
        <v>1.3642420526593924E-12</v>
      </c>
      <c r="AV136" s="116">
        <v>1.3642420526593924E-12</v>
      </c>
      <c r="AW136" s="116">
        <v>1.3642420526593924E-12</v>
      </c>
      <c r="AX136" s="116">
        <v>1.3642420526593924E-12</v>
      </c>
      <c r="AY136" s="116">
        <v>1.3642420526593924E-12</v>
      </c>
      <c r="AZ136" s="116">
        <v>1.3642420526593924E-12</v>
      </c>
      <c r="BA136" s="116">
        <v>1.3642420526593924E-12</v>
      </c>
      <c r="BB136" s="116">
        <v>1.3642420526593924E-12</v>
      </c>
      <c r="BC136" s="116">
        <v>1.3642420526593924E-12</v>
      </c>
      <c r="BD136" s="115">
        <v>1.3642420526593924E-12</v>
      </c>
      <c r="BF136" s="9">
        <f t="shared" si="2"/>
        <v>1.3642420526593924E-12</v>
      </c>
    </row>
    <row r="137" spans="1:58" x14ac:dyDescent="0.25">
      <c r="A137" s="112" t="s">
        <v>2916</v>
      </c>
      <c r="B137" s="112" t="s">
        <v>2915</v>
      </c>
      <c r="C137" s="116">
        <v>0</v>
      </c>
      <c r="D137" s="116">
        <v>0</v>
      </c>
      <c r="E137" s="116">
        <v>0</v>
      </c>
      <c r="F137" s="116">
        <v>0</v>
      </c>
      <c r="G137" s="116">
        <v>0</v>
      </c>
      <c r="H137" s="116">
        <v>0</v>
      </c>
      <c r="I137" s="116">
        <v>0</v>
      </c>
      <c r="J137" s="116">
        <v>0</v>
      </c>
      <c r="K137" s="116">
        <v>0</v>
      </c>
      <c r="L137" s="116">
        <v>0</v>
      </c>
      <c r="M137" s="116">
        <v>0</v>
      </c>
      <c r="N137" s="116">
        <v>0</v>
      </c>
      <c r="O137" s="116">
        <v>0</v>
      </c>
      <c r="P137" s="116">
        <v>0</v>
      </c>
      <c r="Q137" s="116">
        <v>0</v>
      </c>
      <c r="R137" s="116">
        <v>0</v>
      </c>
      <c r="S137" s="116">
        <v>0</v>
      </c>
      <c r="T137" s="116">
        <v>0</v>
      </c>
      <c r="U137" s="116">
        <v>0</v>
      </c>
      <c r="V137" s="116">
        <v>0</v>
      </c>
      <c r="W137" s="116">
        <v>0</v>
      </c>
      <c r="X137" s="116">
        <v>0</v>
      </c>
      <c r="Y137" s="116">
        <v>0</v>
      </c>
      <c r="Z137" s="116">
        <v>0</v>
      </c>
      <c r="AA137" s="116">
        <v>0</v>
      </c>
      <c r="AB137" s="116">
        <v>0</v>
      </c>
      <c r="AC137" s="116">
        <v>0</v>
      </c>
      <c r="AD137" s="116">
        <v>0</v>
      </c>
      <c r="AE137" s="116">
        <v>0</v>
      </c>
      <c r="AF137" s="116">
        <v>0</v>
      </c>
      <c r="AG137" s="116">
        <v>0</v>
      </c>
      <c r="AH137" s="116">
        <v>0</v>
      </c>
      <c r="AI137" s="116">
        <v>0</v>
      </c>
      <c r="AJ137" s="116">
        <v>0</v>
      </c>
      <c r="AK137" s="116">
        <v>0</v>
      </c>
      <c r="AL137" s="116">
        <v>0</v>
      </c>
      <c r="AM137" s="116">
        <v>0</v>
      </c>
      <c r="AN137" s="116">
        <v>0</v>
      </c>
      <c r="AO137" s="116">
        <v>0</v>
      </c>
      <c r="AP137" s="116">
        <v>0</v>
      </c>
      <c r="AQ137" s="116">
        <v>0</v>
      </c>
      <c r="AR137" s="116">
        <v>0</v>
      </c>
      <c r="AS137" s="116">
        <v>0</v>
      </c>
      <c r="AT137" s="116">
        <v>0</v>
      </c>
      <c r="AU137" s="116">
        <v>0</v>
      </c>
      <c r="AV137" s="116">
        <v>0</v>
      </c>
      <c r="AW137" s="116">
        <v>0</v>
      </c>
      <c r="AX137" s="116">
        <v>0</v>
      </c>
      <c r="AY137" s="116">
        <v>0</v>
      </c>
      <c r="AZ137" s="116">
        <v>0</v>
      </c>
      <c r="BA137" s="116">
        <v>0</v>
      </c>
      <c r="BB137" s="116">
        <v>0</v>
      </c>
      <c r="BC137" s="116">
        <v>0</v>
      </c>
      <c r="BD137" s="115">
        <v>0</v>
      </c>
      <c r="BF137" s="9">
        <f t="shared" si="2"/>
        <v>0</v>
      </c>
    </row>
    <row r="138" spans="1:58" x14ac:dyDescent="0.25">
      <c r="A138" s="112" t="s">
        <v>2914</v>
      </c>
      <c r="B138" s="112" t="s">
        <v>2906</v>
      </c>
      <c r="C138" s="116">
        <v>0</v>
      </c>
      <c r="D138" s="116">
        <v>0</v>
      </c>
      <c r="E138" s="116">
        <v>0</v>
      </c>
      <c r="F138" s="116">
        <v>0</v>
      </c>
      <c r="G138" s="116">
        <v>0</v>
      </c>
      <c r="H138" s="116">
        <v>0</v>
      </c>
      <c r="I138" s="116">
        <v>0</v>
      </c>
      <c r="J138" s="116">
        <v>0</v>
      </c>
      <c r="K138" s="116">
        <v>0</v>
      </c>
      <c r="L138" s="116">
        <v>0</v>
      </c>
      <c r="M138" s="116">
        <v>0</v>
      </c>
      <c r="N138" s="116">
        <v>0</v>
      </c>
      <c r="O138" s="116">
        <v>0</v>
      </c>
      <c r="P138" s="116">
        <v>0</v>
      </c>
      <c r="Q138" s="116">
        <v>0</v>
      </c>
      <c r="R138" s="116">
        <v>0</v>
      </c>
      <c r="S138" s="116">
        <v>0</v>
      </c>
      <c r="T138" s="116">
        <v>0</v>
      </c>
      <c r="U138" s="116">
        <v>0</v>
      </c>
      <c r="V138" s="116">
        <v>0</v>
      </c>
      <c r="W138" s="116">
        <v>0</v>
      </c>
      <c r="X138" s="116">
        <v>0</v>
      </c>
      <c r="Y138" s="116">
        <v>0</v>
      </c>
      <c r="Z138" s="116">
        <v>0</v>
      </c>
      <c r="AA138" s="116">
        <v>0</v>
      </c>
      <c r="AB138" s="116">
        <v>0</v>
      </c>
      <c r="AC138" s="116">
        <v>0</v>
      </c>
      <c r="AD138" s="116">
        <v>0</v>
      </c>
      <c r="AE138" s="116">
        <v>0</v>
      </c>
      <c r="AF138" s="116">
        <v>0</v>
      </c>
      <c r="AG138" s="116">
        <v>0</v>
      </c>
      <c r="AH138" s="116">
        <v>0</v>
      </c>
      <c r="AI138" s="116">
        <v>0</v>
      </c>
      <c r="AJ138" s="116">
        <v>0</v>
      </c>
      <c r="AK138" s="116">
        <v>0</v>
      </c>
      <c r="AL138" s="116">
        <v>0</v>
      </c>
      <c r="AM138" s="116">
        <v>0</v>
      </c>
      <c r="AN138" s="116">
        <v>0</v>
      </c>
      <c r="AO138" s="116">
        <v>0</v>
      </c>
      <c r="AP138" s="116">
        <v>0</v>
      </c>
      <c r="AQ138" s="116">
        <v>0</v>
      </c>
      <c r="AR138" s="116">
        <v>0</v>
      </c>
      <c r="AS138" s="116">
        <v>0</v>
      </c>
      <c r="AT138" s="116">
        <v>0</v>
      </c>
      <c r="AU138" s="116">
        <v>0</v>
      </c>
      <c r="AV138" s="116">
        <v>0</v>
      </c>
      <c r="AW138" s="116">
        <v>0</v>
      </c>
      <c r="AX138" s="116">
        <v>0</v>
      </c>
      <c r="AY138" s="116">
        <v>0</v>
      </c>
      <c r="AZ138" s="116">
        <v>0</v>
      </c>
      <c r="BA138" s="116">
        <v>0</v>
      </c>
      <c r="BB138" s="116">
        <v>0</v>
      </c>
      <c r="BC138" s="116">
        <v>0</v>
      </c>
      <c r="BD138" s="115">
        <v>0</v>
      </c>
      <c r="BF138" s="9">
        <f t="shared" si="2"/>
        <v>0</v>
      </c>
    </row>
    <row r="139" spans="1:58" x14ac:dyDescent="0.25">
      <c r="A139" s="112" t="s">
        <v>2913</v>
      </c>
      <c r="B139" s="112" t="s">
        <v>2912</v>
      </c>
      <c r="C139" s="116">
        <v>2.8762769943568856E-10</v>
      </c>
      <c r="D139" s="116">
        <v>2.8762769943568856E-10</v>
      </c>
      <c r="E139" s="116">
        <v>2.8762769943568856E-10</v>
      </c>
      <c r="F139" s="116">
        <v>2.8762769943568856E-10</v>
      </c>
      <c r="G139" s="116">
        <v>2.8762769943568856E-10</v>
      </c>
      <c r="H139" s="116">
        <v>2.8762769943568856E-10</v>
      </c>
      <c r="I139" s="116">
        <v>2.8762769943568856E-10</v>
      </c>
      <c r="J139" s="116">
        <v>2.8762769943568856E-10</v>
      </c>
      <c r="K139" s="116">
        <v>2.8762769943568856E-10</v>
      </c>
      <c r="L139" s="116">
        <v>2.8762769943568856E-10</v>
      </c>
      <c r="M139" s="116">
        <v>2.8762769943568856E-10</v>
      </c>
      <c r="N139" s="116">
        <v>2.8762769943568856E-10</v>
      </c>
      <c r="O139" s="116">
        <v>2.8762769943568856E-10</v>
      </c>
      <c r="P139" s="116">
        <v>2.8762769943568856E-10</v>
      </c>
      <c r="Q139" s="116">
        <v>2.8762769943568856E-10</v>
      </c>
      <c r="R139" s="116">
        <v>2.8762769943568856E-10</v>
      </c>
      <c r="S139" s="116">
        <v>2.8762769943568856E-10</v>
      </c>
      <c r="T139" s="116">
        <v>2.8762769943568856E-10</v>
      </c>
      <c r="U139" s="116">
        <v>2.8762769943568856E-10</v>
      </c>
      <c r="V139" s="116">
        <v>2.8762769943568856E-10</v>
      </c>
      <c r="W139" s="116">
        <v>2.8762769943568856E-10</v>
      </c>
      <c r="X139" s="116">
        <v>2.8762769943568856E-10</v>
      </c>
      <c r="Y139" s="116">
        <v>2.8762769943568856E-10</v>
      </c>
      <c r="Z139" s="116">
        <v>2.8762769943568856E-10</v>
      </c>
      <c r="AA139" s="116">
        <v>2.8762769943568856E-10</v>
      </c>
      <c r="AB139" s="116">
        <v>2.8762769943568856E-10</v>
      </c>
      <c r="AC139" s="116">
        <v>2.8762769943568856E-10</v>
      </c>
      <c r="AD139" s="116">
        <v>2.8762769943568856E-10</v>
      </c>
      <c r="AE139" s="116">
        <v>2.8762769943568856E-10</v>
      </c>
      <c r="AF139" s="116">
        <v>2.8762769943568856E-10</v>
      </c>
      <c r="AG139" s="116">
        <v>2.8762769943568856E-10</v>
      </c>
      <c r="AH139" s="116">
        <v>2.8762769943568856E-10</v>
      </c>
      <c r="AI139" s="116">
        <v>2.8762769943568856E-10</v>
      </c>
      <c r="AJ139" s="116">
        <v>2.8762769943568856E-10</v>
      </c>
      <c r="AK139" s="116">
        <v>2.8762769943568856E-10</v>
      </c>
      <c r="AL139" s="116">
        <v>2.8762769943568856E-10</v>
      </c>
      <c r="AM139" s="116">
        <v>2.8762769943568856E-10</v>
      </c>
      <c r="AN139" s="116">
        <v>2.8762769943568856E-10</v>
      </c>
      <c r="AO139" s="116">
        <v>2.8762769943568856E-10</v>
      </c>
      <c r="AP139" s="116">
        <v>2.8762769943568856E-10</v>
      </c>
      <c r="AQ139" s="116">
        <v>2.8762769943568856E-10</v>
      </c>
      <c r="AR139" s="116">
        <v>2.8762769943568856E-10</v>
      </c>
      <c r="AS139" s="116">
        <v>2.8762769943568856E-10</v>
      </c>
      <c r="AT139" s="116">
        <v>2.8762769943568856E-10</v>
      </c>
      <c r="AU139" s="116">
        <v>2.8762769943568856E-10</v>
      </c>
      <c r="AV139" s="116">
        <v>2.8762769943568856E-10</v>
      </c>
      <c r="AW139" s="116">
        <v>2.8762769943568856E-10</v>
      </c>
      <c r="AX139" s="116">
        <v>2.8762769943568856E-10</v>
      </c>
      <c r="AY139" s="116">
        <v>2.8762769943568856E-10</v>
      </c>
      <c r="AZ139" s="116">
        <v>2.8762769943568856E-10</v>
      </c>
      <c r="BA139" s="116">
        <v>2.8762769943568856E-10</v>
      </c>
      <c r="BB139" s="116">
        <v>2.8762769943568856E-10</v>
      </c>
      <c r="BC139" s="116">
        <v>2.8762769943568856E-10</v>
      </c>
      <c r="BD139" s="115">
        <v>2.8762769943568856E-10</v>
      </c>
      <c r="BF139" s="9">
        <f t="shared" si="2"/>
        <v>2.8762769943568856E-10</v>
      </c>
    </row>
    <row r="140" spans="1:58" x14ac:dyDescent="0.25">
      <c r="A140" s="112" t="s">
        <v>2911</v>
      </c>
      <c r="B140" s="112" t="s">
        <v>2910</v>
      </c>
      <c r="C140" s="116">
        <v>0</v>
      </c>
      <c r="D140" s="116">
        <v>0</v>
      </c>
      <c r="E140" s="116">
        <v>0</v>
      </c>
      <c r="F140" s="116">
        <v>0</v>
      </c>
      <c r="G140" s="116">
        <v>0</v>
      </c>
      <c r="H140" s="116">
        <v>0</v>
      </c>
      <c r="I140" s="116">
        <v>0</v>
      </c>
      <c r="J140" s="116">
        <v>0</v>
      </c>
      <c r="K140" s="116">
        <v>0</v>
      </c>
      <c r="L140" s="116">
        <v>0</v>
      </c>
      <c r="M140" s="116">
        <v>0</v>
      </c>
      <c r="N140" s="116">
        <v>0</v>
      </c>
      <c r="O140" s="116">
        <v>0</v>
      </c>
      <c r="P140" s="116">
        <v>0</v>
      </c>
      <c r="Q140" s="116">
        <v>0</v>
      </c>
      <c r="R140" s="116">
        <v>0</v>
      </c>
      <c r="S140" s="116">
        <v>0</v>
      </c>
      <c r="T140" s="116">
        <v>0</v>
      </c>
      <c r="U140" s="116">
        <v>0</v>
      </c>
      <c r="V140" s="116">
        <v>0</v>
      </c>
      <c r="W140" s="116">
        <v>0</v>
      </c>
      <c r="X140" s="116">
        <v>0</v>
      </c>
      <c r="Y140" s="116">
        <v>0</v>
      </c>
      <c r="Z140" s="116">
        <v>0</v>
      </c>
      <c r="AA140" s="116">
        <v>0</v>
      </c>
      <c r="AB140" s="116">
        <v>0</v>
      </c>
      <c r="AC140" s="116">
        <v>0</v>
      </c>
      <c r="AD140" s="116">
        <v>0</v>
      </c>
      <c r="AE140" s="116">
        <v>0</v>
      </c>
      <c r="AF140" s="116">
        <v>0</v>
      </c>
      <c r="AG140" s="116">
        <v>0</v>
      </c>
      <c r="AH140" s="116">
        <v>0</v>
      </c>
      <c r="AI140" s="116">
        <v>0</v>
      </c>
      <c r="AJ140" s="116">
        <v>0</v>
      </c>
      <c r="AK140" s="116">
        <v>0</v>
      </c>
      <c r="AL140" s="116">
        <v>0</v>
      </c>
      <c r="AM140" s="116">
        <v>0</v>
      </c>
      <c r="AN140" s="116">
        <v>0</v>
      </c>
      <c r="AO140" s="116">
        <v>0</v>
      </c>
      <c r="AP140" s="116">
        <v>0</v>
      </c>
      <c r="AQ140" s="116">
        <v>0</v>
      </c>
      <c r="AR140" s="116">
        <v>0</v>
      </c>
      <c r="AS140" s="116">
        <v>0</v>
      </c>
      <c r="AT140" s="116">
        <v>0</v>
      </c>
      <c r="AU140" s="116">
        <v>0</v>
      </c>
      <c r="AV140" s="116">
        <v>0</v>
      </c>
      <c r="AW140" s="116">
        <v>0</v>
      </c>
      <c r="AX140" s="116">
        <v>0</v>
      </c>
      <c r="AY140" s="116">
        <v>0</v>
      </c>
      <c r="AZ140" s="116">
        <v>0</v>
      </c>
      <c r="BA140" s="116">
        <v>0</v>
      </c>
      <c r="BB140" s="116">
        <v>0</v>
      </c>
      <c r="BC140" s="116">
        <v>0</v>
      </c>
      <c r="BD140" s="115">
        <v>0</v>
      </c>
      <c r="BF140" s="9">
        <f t="shared" si="2"/>
        <v>0</v>
      </c>
    </row>
    <row r="141" spans="1:58" x14ac:dyDescent="0.25">
      <c r="A141" s="112" t="s">
        <v>2909</v>
      </c>
      <c r="B141" s="112" t="s">
        <v>2908</v>
      </c>
      <c r="C141" s="116">
        <v>0</v>
      </c>
      <c r="D141" s="116">
        <v>0</v>
      </c>
      <c r="E141" s="116">
        <v>0</v>
      </c>
      <c r="F141" s="116">
        <v>0</v>
      </c>
      <c r="G141" s="116">
        <v>0</v>
      </c>
      <c r="H141" s="116">
        <v>0</v>
      </c>
      <c r="I141" s="116">
        <v>0</v>
      </c>
      <c r="J141" s="116">
        <v>0</v>
      </c>
      <c r="K141" s="116">
        <v>0</v>
      </c>
      <c r="L141" s="116">
        <v>0</v>
      </c>
      <c r="M141" s="116">
        <v>0</v>
      </c>
      <c r="N141" s="116">
        <v>0</v>
      </c>
      <c r="O141" s="116">
        <v>0</v>
      </c>
      <c r="P141" s="116">
        <v>0</v>
      </c>
      <c r="Q141" s="116">
        <v>0</v>
      </c>
      <c r="R141" s="116">
        <v>0</v>
      </c>
      <c r="S141" s="116">
        <v>0</v>
      </c>
      <c r="T141" s="116">
        <v>0</v>
      </c>
      <c r="U141" s="116">
        <v>0</v>
      </c>
      <c r="V141" s="116">
        <v>0</v>
      </c>
      <c r="W141" s="116">
        <v>0</v>
      </c>
      <c r="X141" s="116">
        <v>0</v>
      </c>
      <c r="Y141" s="116">
        <v>0</v>
      </c>
      <c r="Z141" s="116">
        <v>0</v>
      </c>
      <c r="AA141" s="116">
        <v>0</v>
      </c>
      <c r="AB141" s="116">
        <v>0</v>
      </c>
      <c r="AC141" s="116">
        <v>0</v>
      </c>
      <c r="AD141" s="116">
        <v>0</v>
      </c>
      <c r="AE141" s="116">
        <v>0</v>
      </c>
      <c r="AF141" s="116">
        <v>0</v>
      </c>
      <c r="AG141" s="116">
        <v>0</v>
      </c>
      <c r="AH141" s="116">
        <v>0</v>
      </c>
      <c r="AI141" s="116">
        <v>0</v>
      </c>
      <c r="AJ141" s="116">
        <v>0</v>
      </c>
      <c r="AK141" s="116">
        <v>0</v>
      </c>
      <c r="AL141" s="116">
        <v>0</v>
      </c>
      <c r="AM141" s="116">
        <v>0</v>
      </c>
      <c r="AN141" s="116">
        <v>0</v>
      </c>
      <c r="AO141" s="116">
        <v>0</v>
      </c>
      <c r="AP141" s="116">
        <v>0</v>
      </c>
      <c r="AQ141" s="116">
        <v>0</v>
      </c>
      <c r="AR141" s="116">
        <v>0</v>
      </c>
      <c r="AS141" s="116">
        <v>0</v>
      </c>
      <c r="AT141" s="116">
        <v>0</v>
      </c>
      <c r="AU141" s="116">
        <v>0</v>
      </c>
      <c r="AV141" s="116">
        <v>0</v>
      </c>
      <c r="AW141" s="116">
        <v>0</v>
      </c>
      <c r="AX141" s="116">
        <v>0</v>
      </c>
      <c r="AY141" s="116">
        <v>0</v>
      </c>
      <c r="AZ141" s="116">
        <v>0</v>
      </c>
      <c r="BA141" s="116">
        <v>0</v>
      </c>
      <c r="BB141" s="116">
        <v>0</v>
      </c>
      <c r="BC141" s="116">
        <v>0</v>
      </c>
      <c r="BD141" s="115">
        <v>0</v>
      </c>
      <c r="BF141" s="9">
        <f t="shared" si="2"/>
        <v>0</v>
      </c>
    </row>
    <row r="142" spans="1:58" x14ac:dyDescent="0.25">
      <c r="A142" s="112" t="s">
        <v>2907</v>
      </c>
      <c r="B142" s="112" t="s">
        <v>2906</v>
      </c>
      <c r="C142" s="116">
        <v>-5.8207660913467407E-11</v>
      </c>
      <c r="D142" s="116">
        <v>-5.8207660913467407E-11</v>
      </c>
      <c r="E142" s="116">
        <v>-5.8207660913467407E-11</v>
      </c>
      <c r="F142" s="116">
        <v>-5.8207660913467407E-11</v>
      </c>
      <c r="G142" s="116">
        <v>-5.8207660913467407E-11</v>
      </c>
      <c r="H142" s="116">
        <v>-5.8207660913467407E-11</v>
      </c>
      <c r="I142" s="116">
        <v>-5.8207660913467407E-11</v>
      </c>
      <c r="J142" s="116">
        <v>-5.8207660913467407E-11</v>
      </c>
      <c r="K142" s="116">
        <v>-5.8207660913467407E-11</v>
      </c>
      <c r="L142" s="116">
        <v>-5.8207660913467407E-11</v>
      </c>
      <c r="M142" s="116">
        <v>-5.8207660913467407E-11</v>
      </c>
      <c r="N142" s="116">
        <v>-5.8207660913467407E-11</v>
      </c>
      <c r="O142" s="116">
        <v>-5.8207660913467407E-11</v>
      </c>
      <c r="P142" s="116">
        <v>-5.8207660913467407E-11</v>
      </c>
      <c r="Q142" s="116">
        <v>-5.8207660913467407E-11</v>
      </c>
      <c r="R142" s="116">
        <v>-5.8207660913467407E-11</v>
      </c>
      <c r="S142" s="116">
        <v>-5.8207660913467407E-11</v>
      </c>
      <c r="T142" s="116">
        <v>-5.8207660913467407E-11</v>
      </c>
      <c r="U142" s="116">
        <v>-5.8207660913467407E-11</v>
      </c>
      <c r="V142" s="116">
        <v>-5.8207660913467407E-11</v>
      </c>
      <c r="W142" s="116">
        <v>-5.8207660913467407E-11</v>
      </c>
      <c r="X142" s="116">
        <v>-5.8207660913467407E-11</v>
      </c>
      <c r="Y142" s="116">
        <v>-5.8207660913467407E-11</v>
      </c>
      <c r="Z142" s="116">
        <v>-5.8207660913467407E-11</v>
      </c>
      <c r="AA142" s="116">
        <v>-5.8207660913467407E-11</v>
      </c>
      <c r="AB142" s="116">
        <v>-5.8207660913467407E-11</v>
      </c>
      <c r="AC142" s="116">
        <v>-5.8207660913467407E-11</v>
      </c>
      <c r="AD142" s="116">
        <v>-5.8207660913467407E-11</v>
      </c>
      <c r="AE142" s="116">
        <v>-5.8207660913467407E-11</v>
      </c>
      <c r="AF142" s="116">
        <v>-5.8207660913467407E-11</v>
      </c>
      <c r="AG142" s="116">
        <v>-5.8207660913467407E-11</v>
      </c>
      <c r="AH142" s="116">
        <v>-5.8207660913467407E-11</v>
      </c>
      <c r="AI142" s="116">
        <v>-5.8207660913467407E-11</v>
      </c>
      <c r="AJ142" s="116">
        <v>-5.8207660913467407E-11</v>
      </c>
      <c r="AK142" s="116">
        <v>-5.8207660913467407E-11</v>
      </c>
      <c r="AL142" s="116">
        <v>-5.8207660913467407E-11</v>
      </c>
      <c r="AM142" s="116">
        <v>-5.8207660913467407E-11</v>
      </c>
      <c r="AN142" s="116">
        <v>-5.8207660913467407E-11</v>
      </c>
      <c r="AO142" s="116">
        <v>-5.8207660913467407E-11</v>
      </c>
      <c r="AP142" s="116">
        <v>-5.8207660913467407E-11</v>
      </c>
      <c r="AQ142" s="116">
        <v>-5.8207660913467407E-11</v>
      </c>
      <c r="AR142" s="116">
        <v>-5.8207660913467407E-11</v>
      </c>
      <c r="AS142" s="116">
        <v>-5.8207660913467407E-11</v>
      </c>
      <c r="AT142" s="116">
        <v>-5.8207660913467407E-11</v>
      </c>
      <c r="AU142" s="116">
        <v>-5.8207660913467407E-11</v>
      </c>
      <c r="AV142" s="116">
        <v>-5.8207660913467407E-11</v>
      </c>
      <c r="AW142" s="116">
        <v>-5.8207660913467407E-11</v>
      </c>
      <c r="AX142" s="116">
        <v>-5.8207660913467407E-11</v>
      </c>
      <c r="AY142" s="116">
        <v>-5.8207660913467407E-11</v>
      </c>
      <c r="AZ142" s="116">
        <v>-5.8207660913467407E-11</v>
      </c>
      <c r="BA142" s="116">
        <v>-5.8207660913467407E-11</v>
      </c>
      <c r="BB142" s="116">
        <v>-5.8207660913467407E-11</v>
      </c>
      <c r="BC142" s="116">
        <v>-5.8207660913467407E-11</v>
      </c>
      <c r="BD142" s="115">
        <v>-5.8207660913467407E-11</v>
      </c>
      <c r="BF142" s="9">
        <f t="shared" si="2"/>
        <v>-5.8207660913467407E-11</v>
      </c>
    </row>
    <row r="143" spans="1:58" x14ac:dyDescent="0.25">
      <c r="A143" s="112" t="s">
        <v>2905</v>
      </c>
      <c r="B143" s="112" t="s">
        <v>2904</v>
      </c>
      <c r="C143" s="116">
        <v>0</v>
      </c>
      <c r="D143" s="116">
        <v>0</v>
      </c>
      <c r="E143" s="116">
        <v>0</v>
      </c>
      <c r="F143" s="116">
        <v>0</v>
      </c>
      <c r="G143" s="116">
        <v>0</v>
      </c>
      <c r="H143" s="116">
        <v>0</v>
      </c>
      <c r="I143" s="116">
        <v>0</v>
      </c>
      <c r="J143" s="116">
        <v>0</v>
      </c>
      <c r="K143" s="116">
        <v>0</v>
      </c>
      <c r="L143" s="116">
        <v>0</v>
      </c>
      <c r="M143" s="116">
        <v>0</v>
      </c>
      <c r="N143" s="116">
        <v>0</v>
      </c>
      <c r="O143" s="116">
        <v>0</v>
      </c>
      <c r="P143" s="116">
        <v>0</v>
      </c>
      <c r="Q143" s="116">
        <v>0</v>
      </c>
      <c r="R143" s="116">
        <v>0</v>
      </c>
      <c r="S143" s="116">
        <v>0</v>
      </c>
      <c r="T143" s="116">
        <v>0</v>
      </c>
      <c r="U143" s="116">
        <v>0</v>
      </c>
      <c r="V143" s="116">
        <v>0</v>
      </c>
      <c r="W143" s="116">
        <v>0</v>
      </c>
      <c r="X143" s="116">
        <v>0</v>
      </c>
      <c r="Y143" s="116">
        <v>0</v>
      </c>
      <c r="Z143" s="116">
        <v>0</v>
      </c>
      <c r="AA143" s="116">
        <v>0</v>
      </c>
      <c r="AB143" s="116">
        <v>0</v>
      </c>
      <c r="AC143" s="116">
        <v>0</v>
      </c>
      <c r="AD143" s="116">
        <v>0</v>
      </c>
      <c r="AE143" s="116">
        <v>0</v>
      </c>
      <c r="AF143" s="116">
        <v>0</v>
      </c>
      <c r="AG143" s="116">
        <v>0</v>
      </c>
      <c r="AH143" s="116">
        <v>0</v>
      </c>
      <c r="AI143" s="116">
        <v>0</v>
      </c>
      <c r="AJ143" s="116">
        <v>0</v>
      </c>
      <c r="AK143" s="116">
        <v>0</v>
      </c>
      <c r="AL143" s="116">
        <v>0</v>
      </c>
      <c r="AM143" s="116">
        <v>0</v>
      </c>
      <c r="AN143" s="116">
        <v>0</v>
      </c>
      <c r="AO143" s="116">
        <v>0</v>
      </c>
      <c r="AP143" s="116">
        <v>0</v>
      </c>
      <c r="AQ143" s="116">
        <v>0</v>
      </c>
      <c r="AR143" s="116">
        <v>0</v>
      </c>
      <c r="AS143" s="116">
        <v>0</v>
      </c>
      <c r="AT143" s="116">
        <v>0</v>
      </c>
      <c r="AU143" s="116">
        <v>0</v>
      </c>
      <c r="AV143" s="116">
        <v>0</v>
      </c>
      <c r="AW143" s="116">
        <v>0</v>
      </c>
      <c r="AX143" s="116">
        <v>0</v>
      </c>
      <c r="AY143" s="116">
        <v>0</v>
      </c>
      <c r="AZ143" s="116">
        <v>0</v>
      </c>
      <c r="BA143" s="116">
        <v>0</v>
      </c>
      <c r="BB143" s="116">
        <v>0</v>
      </c>
      <c r="BC143" s="116">
        <v>0</v>
      </c>
      <c r="BD143" s="115">
        <v>0</v>
      </c>
      <c r="BF143" s="9">
        <f t="shared" si="2"/>
        <v>0</v>
      </c>
    </row>
    <row r="144" spans="1:58" x14ac:dyDescent="0.25">
      <c r="A144" s="112" t="s">
        <v>2903</v>
      </c>
      <c r="B144" s="112" t="s">
        <v>2886</v>
      </c>
      <c r="C144" s="116">
        <v>1.6022738691390259E-12</v>
      </c>
      <c r="D144" s="116">
        <v>1.6022738691390259E-12</v>
      </c>
      <c r="E144" s="116">
        <v>1.6022738691390259E-12</v>
      </c>
      <c r="F144" s="116">
        <v>1.6022738691390259E-12</v>
      </c>
      <c r="G144" s="116">
        <v>1.6022738691390259E-12</v>
      </c>
      <c r="H144" s="116">
        <v>1.6022738691390259E-12</v>
      </c>
      <c r="I144" s="116">
        <v>1.6022738691390259E-12</v>
      </c>
      <c r="J144" s="116">
        <v>1.6022738691390259E-12</v>
      </c>
      <c r="K144" s="116">
        <v>1.6022738691390259E-12</v>
      </c>
      <c r="L144" s="116">
        <v>1.6022738691390259E-12</v>
      </c>
      <c r="M144" s="116">
        <v>1.6022738691390259E-12</v>
      </c>
      <c r="N144" s="116">
        <v>1.6022738691390259E-12</v>
      </c>
      <c r="O144" s="116">
        <v>1.6022738691390259E-12</v>
      </c>
      <c r="P144" s="116">
        <v>1.6022738691390259E-12</v>
      </c>
      <c r="Q144" s="116">
        <v>1.6022738691390259E-12</v>
      </c>
      <c r="R144" s="116">
        <v>1.6022738691390259E-12</v>
      </c>
      <c r="S144" s="116">
        <v>1.6022738691390259E-12</v>
      </c>
      <c r="T144" s="116">
        <v>1.6022738691390259E-12</v>
      </c>
      <c r="U144" s="116">
        <v>1.6022738691390259E-12</v>
      </c>
      <c r="V144" s="116">
        <v>1.6022738691390259E-12</v>
      </c>
      <c r="W144" s="116">
        <v>1.6022738691390259E-12</v>
      </c>
      <c r="X144" s="116">
        <v>1.6022738691390259E-12</v>
      </c>
      <c r="Y144" s="116">
        <v>1.6022738691390259E-12</v>
      </c>
      <c r="Z144" s="116">
        <v>1.6022738691390259E-12</v>
      </c>
      <c r="AA144" s="116">
        <v>1.6022738691390259E-12</v>
      </c>
      <c r="AB144" s="116">
        <v>1.6022738691390259E-12</v>
      </c>
      <c r="AC144" s="116">
        <v>1.6022738691390259E-12</v>
      </c>
      <c r="AD144" s="116">
        <v>1.6022738691390259E-12</v>
      </c>
      <c r="AE144" s="116">
        <v>1.6022738691390259E-12</v>
      </c>
      <c r="AF144" s="116">
        <v>1.6022738691390259E-12</v>
      </c>
      <c r="AG144" s="116">
        <v>1.6022738691390259E-12</v>
      </c>
      <c r="AH144" s="116">
        <v>1.6022738691390259E-12</v>
      </c>
      <c r="AI144" s="116">
        <v>1.6022738691390259E-12</v>
      </c>
      <c r="AJ144" s="116">
        <v>1.6022738691390259E-12</v>
      </c>
      <c r="AK144" s="116">
        <v>1.6022738691390259E-12</v>
      </c>
      <c r="AL144" s="116">
        <v>1.6022738691390259E-12</v>
      </c>
      <c r="AM144" s="116">
        <v>1.6022738691390259E-12</v>
      </c>
      <c r="AN144" s="116">
        <v>1.6022738691390259E-12</v>
      </c>
      <c r="AO144" s="116">
        <v>1.6022738691390259E-12</v>
      </c>
      <c r="AP144" s="116">
        <v>1.6022738691390259E-12</v>
      </c>
      <c r="AQ144" s="116">
        <v>1.6022738691390259E-12</v>
      </c>
      <c r="AR144" s="116">
        <v>1.6022738691390259E-12</v>
      </c>
      <c r="AS144" s="116">
        <v>1.6022738691390259E-12</v>
      </c>
      <c r="AT144" s="116">
        <v>1.6022738691390259E-12</v>
      </c>
      <c r="AU144" s="116">
        <v>1.6022738691390259E-12</v>
      </c>
      <c r="AV144" s="116">
        <v>1.6022738691390259E-12</v>
      </c>
      <c r="AW144" s="116">
        <v>1.6022738691390259E-12</v>
      </c>
      <c r="AX144" s="116">
        <v>1.6022738691390259E-12</v>
      </c>
      <c r="AY144" s="116">
        <v>1.6022738691390259E-12</v>
      </c>
      <c r="AZ144" s="116">
        <v>1.6022738691390259E-12</v>
      </c>
      <c r="BA144" s="116">
        <v>1.6022738691390259E-12</v>
      </c>
      <c r="BB144" s="116">
        <v>1.6022738691390259E-12</v>
      </c>
      <c r="BC144" s="116">
        <v>1.6022738691390259E-12</v>
      </c>
      <c r="BD144" s="115">
        <v>1.6022738691390259E-12</v>
      </c>
      <c r="BF144" s="9">
        <f t="shared" si="2"/>
        <v>1.6022738691390259E-12</v>
      </c>
    </row>
    <row r="145" spans="1:58" x14ac:dyDescent="0.25">
      <c r="A145" s="112" t="s">
        <v>2902</v>
      </c>
      <c r="B145" s="112" t="s">
        <v>2901</v>
      </c>
      <c r="C145" s="116">
        <v>4.5474735088646412E-13</v>
      </c>
      <c r="D145" s="116">
        <v>4.5474735088646412E-13</v>
      </c>
      <c r="E145" s="116">
        <v>4.5474735088646412E-13</v>
      </c>
      <c r="F145" s="116">
        <v>4.5474735088646412E-13</v>
      </c>
      <c r="G145" s="116">
        <v>4.5474735088646412E-13</v>
      </c>
      <c r="H145" s="116">
        <v>4.5474735088646412E-13</v>
      </c>
      <c r="I145" s="116">
        <v>4.5474735088646412E-13</v>
      </c>
      <c r="J145" s="116">
        <v>4.5474735088646412E-13</v>
      </c>
      <c r="K145" s="116">
        <v>4.5474735088646412E-13</v>
      </c>
      <c r="L145" s="116">
        <v>4.5474735088646412E-13</v>
      </c>
      <c r="M145" s="116">
        <v>4.5474735088646412E-13</v>
      </c>
      <c r="N145" s="116">
        <v>4.5474735088646412E-13</v>
      </c>
      <c r="O145" s="116">
        <v>4.5474735088646412E-13</v>
      </c>
      <c r="P145" s="116">
        <v>4.5474735088646412E-13</v>
      </c>
      <c r="Q145" s="116">
        <v>4.5474735088646412E-13</v>
      </c>
      <c r="R145" s="116">
        <v>4.5474735088646412E-13</v>
      </c>
      <c r="S145" s="116">
        <v>4.5474735088646412E-13</v>
      </c>
      <c r="T145" s="116">
        <v>4.5474735088646412E-13</v>
      </c>
      <c r="U145" s="116">
        <v>4.5474735088646412E-13</v>
      </c>
      <c r="V145" s="116">
        <v>4.5474735088646412E-13</v>
      </c>
      <c r="W145" s="116">
        <v>4.5474735088646412E-13</v>
      </c>
      <c r="X145" s="116">
        <v>4.5474735088646412E-13</v>
      </c>
      <c r="Y145" s="116">
        <v>4.5474735088646412E-13</v>
      </c>
      <c r="Z145" s="116">
        <v>4.5474735088646412E-13</v>
      </c>
      <c r="AA145" s="116">
        <v>4.5474735088646412E-13</v>
      </c>
      <c r="AB145" s="116">
        <v>4.5474735088646412E-13</v>
      </c>
      <c r="AC145" s="116">
        <v>4.5474735088646412E-13</v>
      </c>
      <c r="AD145" s="116">
        <v>4.5474735088646412E-13</v>
      </c>
      <c r="AE145" s="116">
        <v>4.5474735088646412E-13</v>
      </c>
      <c r="AF145" s="116">
        <v>4.5474735088646412E-13</v>
      </c>
      <c r="AG145" s="116">
        <v>4.5474735088646412E-13</v>
      </c>
      <c r="AH145" s="116">
        <v>4.5474735088646412E-13</v>
      </c>
      <c r="AI145" s="116">
        <v>4.5474735088646412E-13</v>
      </c>
      <c r="AJ145" s="116">
        <v>4.5474735088646412E-13</v>
      </c>
      <c r="AK145" s="116">
        <v>4.5474735088646412E-13</v>
      </c>
      <c r="AL145" s="116">
        <v>4.5474735088646412E-13</v>
      </c>
      <c r="AM145" s="116">
        <v>4.5474735088646412E-13</v>
      </c>
      <c r="AN145" s="116">
        <v>4.5474735088646412E-13</v>
      </c>
      <c r="AO145" s="116">
        <v>4.5474735088646412E-13</v>
      </c>
      <c r="AP145" s="116">
        <v>4.5474735088646412E-13</v>
      </c>
      <c r="AQ145" s="116">
        <v>4.5474735088646412E-13</v>
      </c>
      <c r="AR145" s="116">
        <v>4.5474735088646412E-13</v>
      </c>
      <c r="AS145" s="116">
        <v>4.5474735088646412E-13</v>
      </c>
      <c r="AT145" s="116">
        <v>4.5474735088646412E-13</v>
      </c>
      <c r="AU145" s="116">
        <v>4.5474735088646412E-13</v>
      </c>
      <c r="AV145" s="116">
        <v>4.5474735088646412E-13</v>
      </c>
      <c r="AW145" s="116">
        <v>4.5474735088646412E-13</v>
      </c>
      <c r="AX145" s="116">
        <v>4.5474735088646412E-13</v>
      </c>
      <c r="AY145" s="116">
        <v>4.5474735088646412E-13</v>
      </c>
      <c r="AZ145" s="116">
        <v>4.5474735088646412E-13</v>
      </c>
      <c r="BA145" s="116">
        <v>4.5474735088646412E-13</v>
      </c>
      <c r="BB145" s="116">
        <v>4.5474735088646412E-13</v>
      </c>
      <c r="BC145" s="116">
        <v>4.5474735088646412E-13</v>
      </c>
      <c r="BD145" s="115">
        <v>4.5474735088646412E-13</v>
      </c>
      <c r="BF145" s="9">
        <f t="shared" si="2"/>
        <v>4.5474735088646412E-13</v>
      </c>
    </row>
    <row r="146" spans="1:58" x14ac:dyDescent="0.25">
      <c r="A146" s="112" t="s">
        <v>2900</v>
      </c>
      <c r="B146" s="112" t="s">
        <v>2899</v>
      </c>
      <c r="C146" s="116">
        <v>-7.617018127348274E-12</v>
      </c>
      <c r="D146" s="116">
        <v>-7.617018127348274E-12</v>
      </c>
      <c r="E146" s="116">
        <v>-7.617018127348274E-12</v>
      </c>
      <c r="F146" s="116">
        <v>-7.617018127348274E-12</v>
      </c>
      <c r="G146" s="116">
        <v>-7.617018127348274E-12</v>
      </c>
      <c r="H146" s="116">
        <v>-7.617018127348274E-12</v>
      </c>
      <c r="I146" s="116">
        <v>-7.617018127348274E-12</v>
      </c>
      <c r="J146" s="116">
        <v>-7.617018127348274E-12</v>
      </c>
      <c r="K146" s="116">
        <v>-7.617018127348274E-12</v>
      </c>
      <c r="L146" s="116">
        <v>-7.617018127348274E-12</v>
      </c>
      <c r="M146" s="116">
        <v>-7.617018127348274E-12</v>
      </c>
      <c r="N146" s="116">
        <v>-7.617018127348274E-12</v>
      </c>
      <c r="O146" s="116">
        <v>-7.617018127348274E-12</v>
      </c>
      <c r="P146" s="116">
        <v>-7.617018127348274E-12</v>
      </c>
      <c r="Q146" s="116">
        <v>-7.617018127348274E-12</v>
      </c>
      <c r="R146" s="116">
        <v>-7.617018127348274E-12</v>
      </c>
      <c r="S146" s="116">
        <v>-7.617018127348274E-12</v>
      </c>
      <c r="T146" s="116">
        <v>-7.617018127348274E-12</v>
      </c>
      <c r="U146" s="116">
        <v>-7.617018127348274E-12</v>
      </c>
      <c r="V146" s="116">
        <v>-7.617018127348274E-12</v>
      </c>
      <c r="W146" s="116">
        <v>-7.617018127348274E-12</v>
      </c>
      <c r="X146" s="116">
        <v>-7.617018127348274E-12</v>
      </c>
      <c r="Y146" s="116">
        <v>-7.617018127348274E-12</v>
      </c>
      <c r="Z146" s="116">
        <v>-7.617018127348274E-12</v>
      </c>
      <c r="AA146" s="116">
        <v>-7.617018127348274E-12</v>
      </c>
      <c r="AB146" s="116">
        <v>-7.617018127348274E-12</v>
      </c>
      <c r="AC146" s="116">
        <v>-7.617018127348274E-12</v>
      </c>
      <c r="AD146" s="116">
        <v>-7.617018127348274E-12</v>
      </c>
      <c r="AE146" s="116">
        <v>-7.617018127348274E-12</v>
      </c>
      <c r="AF146" s="116">
        <v>-7.617018127348274E-12</v>
      </c>
      <c r="AG146" s="116">
        <v>-7.617018127348274E-12</v>
      </c>
      <c r="AH146" s="116">
        <v>-7.617018127348274E-12</v>
      </c>
      <c r="AI146" s="116">
        <v>-7.617018127348274E-12</v>
      </c>
      <c r="AJ146" s="116">
        <v>-7.617018127348274E-12</v>
      </c>
      <c r="AK146" s="116">
        <v>-7.617018127348274E-12</v>
      </c>
      <c r="AL146" s="116">
        <v>-7.617018127348274E-12</v>
      </c>
      <c r="AM146" s="116">
        <v>-7.617018127348274E-12</v>
      </c>
      <c r="AN146" s="116">
        <v>-7.617018127348274E-12</v>
      </c>
      <c r="AO146" s="116">
        <v>-7.617018127348274E-12</v>
      </c>
      <c r="AP146" s="116">
        <v>-7.617018127348274E-12</v>
      </c>
      <c r="AQ146" s="116">
        <v>-7.617018127348274E-12</v>
      </c>
      <c r="AR146" s="116">
        <v>-7.617018127348274E-12</v>
      </c>
      <c r="AS146" s="116">
        <v>-7.617018127348274E-12</v>
      </c>
      <c r="AT146" s="116">
        <v>-7.617018127348274E-12</v>
      </c>
      <c r="AU146" s="116">
        <v>-7.617018127348274E-12</v>
      </c>
      <c r="AV146" s="116">
        <v>-7.617018127348274E-12</v>
      </c>
      <c r="AW146" s="116">
        <v>-7.617018127348274E-12</v>
      </c>
      <c r="AX146" s="116">
        <v>-7.617018127348274E-12</v>
      </c>
      <c r="AY146" s="116">
        <v>-7.617018127348274E-12</v>
      </c>
      <c r="AZ146" s="116">
        <v>-7.617018127348274E-12</v>
      </c>
      <c r="BA146" s="116">
        <v>-7.617018127348274E-12</v>
      </c>
      <c r="BB146" s="116">
        <v>-7.617018127348274E-12</v>
      </c>
      <c r="BC146" s="116">
        <v>-7.617018127348274E-12</v>
      </c>
      <c r="BD146" s="115">
        <v>-7.617018127348274E-12</v>
      </c>
      <c r="BF146" s="9">
        <f t="shared" si="2"/>
        <v>-7.617018127348274E-12</v>
      </c>
    </row>
    <row r="147" spans="1:58" x14ac:dyDescent="0.25">
      <c r="A147" s="112" t="s">
        <v>2898</v>
      </c>
      <c r="B147" s="112" t="s">
        <v>2897</v>
      </c>
      <c r="C147" s="116">
        <v>4.5474735088646412E-13</v>
      </c>
      <c r="D147" s="116">
        <v>4.5474735088646412E-13</v>
      </c>
      <c r="E147" s="116">
        <v>4.5474735088646412E-13</v>
      </c>
      <c r="F147" s="116">
        <v>4.5474735088646412E-13</v>
      </c>
      <c r="G147" s="116">
        <v>4.5474735088646412E-13</v>
      </c>
      <c r="H147" s="116">
        <v>4.5474735088646412E-13</v>
      </c>
      <c r="I147" s="116">
        <v>4.5474735088646412E-13</v>
      </c>
      <c r="J147" s="116">
        <v>4.5474735088646412E-13</v>
      </c>
      <c r="K147" s="116">
        <v>4.5474735088646412E-13</v>
      </c>
      <c r="L147" s="116">
        <v>4.5474735088646412E-13</v>
      </c>
      <c r="M147" s="116">
        <v>4.5474735088646412E-13</v>
      </c>
      <c r="N147" s="116">
        <v>4.5474735088646412E-13</v>
      </c>
      <c r="O147" s="116">
        <v>4.5474735088646412E-13</v>
      </c>
      <c r="P147" s="116">
        <v>4.5474735088646412E-13</v>
      </c>
      <c r="Q147" s="116">
        <v>4.5474735088646412E-13</v>
      </c>
      <c r="R147" s="116">
        <v>4.5474735088646412E-13</v>
      </c>
      <c r="S147" s="116">
        <v>4.5474735088646412E-13</v>
      </c>
      <c r="T147" s="116">
        <v>4.5474735088646412E-13</v>
      </c>
      <c r="U147" s="116">
        <v>4.5474735088646412E-13</v>
      </c>
      <c r="V147" s="116">
        <v>4.5474735088646412E-13</v>
      </c>
      <c r="W147" s="116">
        <v>4.5474735088646412E-13</v>
      </c>
      <c r="X147" s="116">
        <v>4.5474735088646412E-13</v>
      </c>
      <c r="Y147" s="116">
        <v>4.5474735088646412E-13</v>
      </c>
      <c r="Z147" s="116">
        <v>4.5474735088646412E-13</v>
      </c>
      <c r="AA147" s="116">
        <v>4.5474735088646412E-13</v>
      </c>
      <c r="AB147" s="116">
        <v>4.5474735088646412E-13</v>
      </c>
      <c r="AC147" s="116">
        <v>4.5474735088646412E-13</v>
      </c>
      <c r="AD147" s="116">
        <v>4.5474735088646412E-13</v>
      </c>
      <c r="AE147" s="116">
        <v>4.5474735088646412E-13</v>
      </c>
      <c r="AF147" s="116">
        <v>4.5474735088646412E-13</v>
      </c>
      <c r="AG147" s="116">
        <v>4.5474735088646412E-13</v>
      </c>
      <c r="AH147" s="116">
        <v>4.5474735088646412E-13</v>
      </c>
      <c r="AI147" s="116">
        <v>4.5474735088646412E-13</v>
      </c>
      <c r="AJ147" s="116">
        <v>4.5474735088646412E-13</v>
      </c>
      <c r="AK147" s="116">
        <v>4.5474735088646412E-13</v>
      </c>
      <c r="AL147" s="116">
        <v>4.5474735088646412E-13</v>
      </c>
      <c r="AM147" s="116">
        <v>4.5474735088646412E-13</v>
      </c>
      <c r="AN147" s="116">
        <v>4.5474735088646412E-13</v>
      </c>
      <c r="AO147" s="116">
        <v>4.5474735088646412E-13</v>
      </c>
      <c r="AP147" s="116">
        <v>4.5474735088646412E-13</v>
      </c>
      <c r="AQ147" s="116">
        <v>4.5474735088646412E-13</v>
      </c>
      <c r="AR147" s="116">
        <v>4.5474735088646412E-13</v>
      </c>
      <c r="AS147" s="116">
        <v>4.5474735088646412E-13</v>
      </c>
      <c r="AT147" s="116">
        <v>4.5474735088646412E-13</v>
      </c>
      <c r="AU147" s="116">
        <v>4.5474735088646412E-13</v>
      </c>
      <c r="AV147" s="116">
        <v>4.5474735088646412E-13</v>
      </c>
      <c r="AW147" s="116">
        <v>4.5474735088646412E-13</v>
      </c>
      <c r="AX147" s="116">
        <v>4.5474735088646412E-13</v>
      </c>
      <c r="AY147" s="116">
        <v>4.5474735088646412E-13</v>
      </c>
      <c r="AZ147" s="116">
        <v>4.5474735088646412E-13</v>
      </c>
      <c r="BA147" s="116">
        <v>4.5474735088646412E-13</v>
      </c>
      <c r="BB147" s="116">
        <v>4.5474735088646412E-13</v>
      </c>
      <c r="BC147" s="116">
        <v>4.5474735088646412E-13</v>
      </c>
      <c r="BD147" s="115">
        <v>4.5474735088646412E-13</v>
      </c>
      <c r="BF147" s="9">
        <f t="shared" si="2"/>
        <v>4.5474735088646412E-13</v>
      </c>
    </row>
    <row r="148" spans="1:58" x14ac:dyDescent="0.25">
      <c r="A148" s="112" t="s">
        <v>2896</v>
      </c>
      <c r="B148" s="112" t="s">
        <v>2895</v>
      </c>
      <c r="C148" s="116">
        <v>0</v>
      </c>
      <c r="D148" s="116">
        <v>0</v>
      </c>
      <c r="E148" s="116">
        <v>0</v>
      </c>
      <c r="F148" s="116">
        <v>0</v>
      </c>
      <c r="G148" s="116">
        <v>0</v>
      </c>
      <c r="H148" s="116">
        <v>0</v>
      </c>
      <c r="I148" s="116">
        <v>0</v>
      </c>
      <c r="J148" s="116">
        <v>0</v>
      </c>
      <c r="K148" s="116">
        <v>0</v>
      </c>
      <c r="L148" s="116">
        <v>0</v>
      </c>
      <c r="M148" s="116">
        <v>0</v>
      </c>
      <c r="N148" s="116">
        <v>0</v>
      </c>
      <c r="O148" s="116">
        <v>0</v>
      </c>
      <c r="P148" s="116">
        <v>0</v>
      </c>
      <c r="Q148" s="116">
        <v>0</v>
      </c>
      <c r="R148" s="116">
        <v>0</v>
      </c>
      <c r="S148" s="116">
        <v>0</v>
      </c>
      <c r="T148" s="116">
        <v>0</v>
      </c>
      <c r="U148" s="116">
        <v>0</v>
      </c>
      <c r="V148" s="116">
        <v>0</v>
      </c>
      <c r="W148" s="116">
        <v>0</v>
      </c>
      <c r="X148" s="116">
        <v>0</v>
      </c>
      <c r="Y148" s="116">
        <v>0</v>
      </c>
      <c r="Z148" s="116">
        <v>0</v>
      </c>
      <c r="AA148" s="116">
        <v>0</v>
      </c>
      <c r="AB148" s="116">
        <v>0</v>
      </c>
      <c r="AC148" s="116">
        <v>0</v>
      </c>
      <c r="AD148" s="116">
        <v>0</v>
      </c>
      <c r="AE148" s="116">
        <v>0</v>
      </c>
      <c r="AF148" s="116">
        <v>0</v>
      </c>
      <c r="AG148" s="116">
        <v>0</v>
      </c>
      <c r="AH148" s="116">
        <v>0</v>
      </c>
      <c r="AI148" s="116">
        <v>0</v>
      </c>
      <c r="AJ148" s="116">
        <v>0</v>
      </c>
      <c r="AK148" s="116">
        <v>0</v>
      </c>
      <c r="AL148" s="116">
        <v>0</v>
      </c>
      <c r="AM148" s="116">
        <v>0</v>
      </c>
      <c r="AN148" s="116">
        <v>0</v>
      </c>
      <c r="AO148" s="116">
        <v>0</v>
      </c>
      <c r="AP148" s="116">
        <v>0</v>
      </c>
      <c r="AQ148" s="116">
        <v>0</v>
      </c>
      <c r="AR148" s="116">
        <v>0</v>
      </c>
      <c r="AS148" s="116">
        <v>0</v>
      </c>
      <c r="AT148" s="116">
        <v>0</v>
      </c>
      <c r="AU148" s="116">
        <v>0</v>
      </c>
      <c r="AV148" s="116">
        <v>0</v>
      </c>
      <c r="AW148" s="116">
        <v>0</v>
      </c>
      <c r="AX148" s="116">
        <v>0</v>
      </c>
      <c r="AY148" s="116">
        <v>0</v>
      </c>
      <c r="AZ148" s="116">
        <v>0</v>
      </c>
      <c r="BA148" s="116">
        <v>0</v>
      </c>
      <c r="BB148" s="116">
        <v>0</v>
      </c>
      <c r="BC148" s="116">
        <v>0</v>
      </c>
      <c r="BD148" s="115">
        <v>0</v>
      </c>
      <c r="BF148" s="9">
        <f t="shared" si="2"/>
        <v>0</v>
      </c>
    </row>
    <row r="149" spans="1:58" x14ac:dyDescent="0.25">
      <c r="A149" s="112" t="s">
        <v>2894</v>
      </c>
      <c r="B149" s="112" t="s">
        <v>2893</v>
      </c>
      <c r="C149" s="116">
        <v>0</v>
      </c>
      <c r="D149" s="116">
        <v>0</v>
      </c>
      <c r="E149" s="116">
        <v>0</v>
      </c>
      <c r="F149" s="116">
        <v>0</v>
      </c>
      <c r="G149" s="116">
        <v>0</v>
      </c>
      <c r="H149" s="116">
        <v>0</v>
      </c>
      <c r="I149" s="116">
        <v>0</v>
      </c>
      <c r="J149" s="116">
        <v>0</v>
      </c>
      <c r="K149" s="116">
        <v>0</v>
      </c>
      <c r="L149" s="116">
        <v>0</v>
      </c>
      <c r="M149" s="116">
        <v>0</v>
      </c>
      <c r="N149" s="116">
        <v>0</v>
      </c>
      <c r="O149" s="116">
        <v>0</v>
      </c>
      <c r="P149" s="116">
        <v>0</v>
      </c>
      <c r="Q149" s="116">
        <v>0</v>
      </c>
      <c r="R149" s="116">
        <v>0</v>
      </c>
      <c r="S149" s="116">
        <v>0</v>
      </c>
      <c r="T149" s="116">
        <v>0</v>
      </c>
      <c r="U149" s="116">
        <v>0</v>
      </c>
      <c r="V149" s="116">
        <v>0</v>
      </c>
      <c r="W149" s="116">
        <v>0</v>
      </c>
      <c r="X149" s="116">
        <v>0</v>
      </c>
      <c r="Y149" s="116">
        <v>0</v>
      </c>
      <c r="Z149" s="116">
        <v>0</v>
      </c>
      <c r="AA149" s="116">
        <v>0</v>
      </c>
      <c r="AB149" s="116">
        <v>0</v>
      </c>
      <c r="AC149" s="116">
        <v>0</v>
      </c>
      <c r="AD149" s="116">
        <v>0</v>
      </c>
      <c r="AE149" s="116">
        <v>0</v>
      </c>
      <c r="AF149" s="116">
        <v>0</v>
      </c>
      <c r="AG149" s="116">
        <v>0</v>
      </c>
      <c r="AH149" s="116">
        <v>0</v>
      </c>
      <c r="AI149" s="116">
        <v>0</v>
      </c>
      <c r="AJ149" s="116">
        <v>0</v>
      </c>
      <c r="AK149" s="116">
        <v>0</v>
      </c>
      <c r="AL149" s="116">
        <v>0</v>
      </c>
      <c r="AM149" s="116">
        <v>0</v>
      </c>
      <c r="AN149" s="116">
        <v>0</v>
      </c>
      <c r="AO149" s="116">
        <v>0</v>
      </c>
      <c r="AP149" s="116">
        <v>0</v>
      </c>
      <c r="AQ149" s="116">
        <v>0</v>
      </c>
      <c r="AR149" s="116">
        <v>0</v>
      </c>
      <c r="AS149" s="116">
        <v>0</v>
      </c>
      <c r="AT149" s="116">
        <v>0</v>
      </c>
      <c r="AU149" s="116">
        <v>0</v>
      </c>
      <c r="AV149" s="116">
        <v>0</v>
      </c>
      <c r="AW149" s="116">
        <v>0</v>
      </c>
      <c r="AX149" s="116">
        <v>0</v>
      </c>
      <c r="AY149" s="116">
        <v>0</v>
      </c>
      <c r="AZ149" s="116">
        <v>0</v>
      </c>
      <c r="BA149" s="116">
        <v>0</v>
      </c>
      <c r="BB149" s="116">
        <v>0</v>
      </c>
      <c r="BC149" s="116">
        <v>0</v>
      </c>
      <c r="BD149" s="115">
        <v>0</v>
      </c>
      <c r="BF149" s="9">
        <f t="shared" si="2"/>
        <v>0</v>
      </c>
    </row>
    <row r="150" spans="1:58" x14ac:dyDescent="0.25">
      <c r="A150" s="112" t="s">
        <v>2892</v>
      </c>
      <c r="B150" s="112" t="s">
        <v>2891</v>
      </c>
      <c r="C150" s="116">
        <v>0</v>
      </c>
      <c r="D150" s="116">
        <v>0</v>
      </c>
      <c r="E150" s="116">
        <v>0</v>
      </c>
      <c r="F150" s="116">
        <v>0</v>
      </c>
      <c r="G150" s="116">
        <v>0</v>
      </c>
      <c r="H150" s="116">
        <v>0</v>
      </c>
      <c r="I150" s="116">
        <v>0</v>
      </c>
      <c r="J150" s="116">
        <v>0</v>
      </c>
      <c r="K150" s="116">
        <v>0</v>
      </c>
      <c r="L150" s="116">
        <v>0</v>
      </c>
      <c r="M150" s="116">
        <v>0</v>
      </c>
      <c r="N150" s="116">
        <v>0</v>
      </c>
      <c r="O150" s="116">
        <v>0</v>
      </c>
      <c r="P150" s="116">
        <v>0</v>
      </c>
      <c r="Q150" s="116">
        <v>0</v>
      </c>
      <c r="R150" s="116">
        <v>0</v>
      </c>
      <c r="S150" s="116">
        <v>0</v>
      </c>
      <c r="T150" s="116">
        <v>0</v>
      </c>
      <c r="U150" s="116">
        <v>0</v>
      </c>
      <c r="V150" s="116">
        <v>0</v>
      </c>
      <c r="W150" s="116">
        <v>0</v>
      </c>
      <c r="X150" s="116">
        <v>0</v>
      </c>
      <c r="Y150" s="116">
        <v>0</v>
      </c>
      <c r="Z150" s="116">
        <v>0</v>
      </c>
      <c r="AA150" s="116">
        <v>0</v>
      </c>
      <c r="AB150" s="116">
        <v>0</v>
      </c>
      <c r="AC150" s="116">
        <v>0</v>
      </c>
      <c r="AD150" s="116">
        <v>0</v>
      </c>
      <c r="AE150" s="116">
        <v>0</v>
      </c>
      <c r="AF150" s="116">
        <v>0</v>
      </c>
      <c r="AG150" s="116">
        <v>0</v>
      </c>
      <c r="AH150" s="116">
        <v>0</v>
      </c>
      <c r="AI150" s="116">
        <v>0</v>
      </c>
      <c r="AJ150" s="116">
        <v>0</v>
      </c>
      <c r="AK150" s="116">
        <v>0</v>
      </c>
      <c r="AL150" s="116">
        <v>0</v>
      </c>
      <c r="AM150" s="116">
        <v>0</v>
      </c>
      <c r="AN150" s="116">
        <v>0</v>
      </c>
      <c r="AO150" s="116">
        <v>0</v>
      </c>
      <c r="AP150" s="116">
        <v>0</v>
      </c>
      <c r="AQ150" s="116">
        <v>0</v>
      </c>
      <c r="AR150" s="116">
        <v>0</v>
      </c>
      <c r="AS150" s="116">
        <v>0</v>
      </c>
      <c r="AT150" s="116">
        <v>0</v>
      </c>
      <c r="AU150" s="116">
        <v>0</v>
      </c>
      <c r="AV150" s="116">
        <v>0</v>
      </c>
      <c r="AW150" s="116">
        <v>0</v>
      </c>
      <c r="AX150" s="116">
        <v>0</v>
      </c>
      <c r="AY150" s="116">
        <v>0</v>
      </c>
      <c r="AZ150" s="116">
        <v>0</v>
      </c>
      <c r="BA150" s="116">
        <v>0</v>
      </c>
      <c r="BB150" s="116">
        <v>0</v>
      </c>
      <c r="BC150" s="116">
        <v>0</v>
      </c>
      <c r="BD150" s="115">
        <v>0</v>
      </c>
      <c r="BF150" s="9">
        <f t="shared" si="2"/>
        <v>0</v>
      </c>
    </row>
    <row r="151" spans="1:58" x14ac:dyDescent="0.25">
      <c r="A151" s="112" t="s">
        <v>2890</v>
      </c>
      <c r="B151" s="112" t="s">
        <v>2889</v>
      </c>
      <c r="C151" s="116">
        <v>-1.0913936421275139E-11</v>
      </c>
      <c r="D151" s="116">
        <v>-1.0913936421275139E-11</v>
      </c>
      <c r="E151" s="116">
        <v>-1.0913936421275139E-11</v>
      </c>
      <c r="F151" s="116">
        <v>-1.0913936421275139E-11</v>
      </c>
      <c r="G151" s="116">
        <v>-1.0913936421275139E-11</v>
      </c>
      <c r="H151" s="116">
        <v>-1.0913936421275139E-11</v>
      </c>
      <c r="I151" s="116">
        <v>-1.0913936421275139E-11</v>
      </c>
      <c r="J151" s="116">
        <v>-1.0913936421275139E-11</v>
      </c>
      <c r="K151" s="116">
        <v>-1.0913936421275139E-11</v>
      </c>
      <c r="L151" s="116">
        <v>-1.0913936421275139E-11</v>
      </c>
      <c r="M151" s="116">
        <v>-1.0913936421275139E-11</v>
      </c>
      <c r="N151" s="116">
        <v>-1.0913936421275139E-11</v>
      </c>
      <c r="O151" s="116">
        <v>-1.0913936421275139E-11</v>
      </c>
      <c r="P151" s="116">
        <v>-1.0913936421275139E-11</v>
      </c>
      <c r="Q151" s="116">
        <v>-1.0913936421275139E-11</v>
      </c>
      <c r="R151" s="116">
        <v>-1.0913936421275139E-11</v>
      </c>
      <c r="S151" s="116">
        <v>-1.0913936421275139E-11</v>
      </c>
      <c r="T151" s="116">
        <v>-1.0913936421275139E-11</v>
      </c>
      <c r="U151" s="116">
        <v>-1.0913936421275139E-11</v>
      </c>
      <c r="V151" s="116">
        <v>-1.0913936421275139E-11</v>
      </c>
      <c r="W151" s="116">
        <v>-1.0913936421275139E-11</v>
      </c>
      <c r="X151" s="116">
        <v>-1.0913936421275139E-11</v>
      </c>
      <c r="Y151" s="116">
        <v>-1.0913936421275139E-11</v>
      </c>
      <c r="Z151" s="116">
        <v>-1.0913936421275139E-11</v>
      </c>
      <c r="AA151" s="116">
        <v>-1.0913936421275139E-11</v>
      </c>
      <c r="AB151" s="116">
        <v>-1.0913936421275139E-11</v>
      </c>
      <c r="AC151" s="116">
        <v>-1.0913936421275139E-11</v>
      </c>
      <c r="AD151" s="116">
        <v>-1.0913936421275139E-11</v>
      </c>
      <c r="AE151" s="116">
        <v>-1.0913936421275139E-11</v>
      </c>
      <c r="AF151" s="116">
        <v>-1.0913936421275139E-11</v>
      </c>
      <c r="AG151" s="116">
        <v>-1.0913936421275139E-11</v>
      </c>
      <c r="AH151" s="116">
        <v>-1.0913936421275139E-11</v>
      </c>
      <c r="AI151" s="116">
        <v>-1.0913936421275139E-11</v>
      </c>
      <c r="AJ151" s="116">
        <v>-1.0913936421275139E-11</v>
      </c>
      <c r="AK151" s="116">
        <v>-1.0913936421275139E-11</v>
      </c>
      <c r="AL151" s="116">
        <v>-1.0913936421275139E-11</v>
      </c>
      <c r="AM151" s="116">
        <v>-1.0913936421275139E-11</v>
      </c>
      <c r="AN151" s="116">
        <v>-1.0913936421275139E-11</v>
      </c>
      <c r="AO151" s="116">
        <v>-1.0913936421275139E-11</v>
      </c>
      <c r="AP151" s="116">
        <v>-1.0913936421275139E-11</v>
      </c>
      <c r="AQ151" s="116">
        <v>-1.0913936421275139E-11</v>
      </c>
      <c r="AR151" s="116">
        <v>-1.0913936421275139E-11</v>
      </c>
      <c r="AS151" s="116">
        <v>-1.0913936421275139E-11</v>
      </c>
      <c r="AT151" s="116">
        <v>-1.0913936421275139E-11</v>
      </c>
      <c r="AU151" s="116">
        <v>-1.0913936421275139E-11</v>
      </c>
      <c r="AV151" s="116">
        <v>-1.0913936421275139E-11</v>
      </c>
      <c r="AW151" s="116">
        <v>-1.0913936421275139E-11</v>
      </c>
      <c r="AX151" s="116">
        <v>-1.0913936421275139E-11</v>
      </c>
      <c r="AY151" s="116">
        <v>-1.0913936421275139E-11</v>
      </c>
      <c r="AZ151" s="116">
        <v>-1.0913936421275139E-11</v>
      </c>
      <c r="BA151" s="116">
        <v>-1.0913936421275139E-11</v>
      </c>
      <c r="BB151" s="116">
        <v>-1.0913936421275139E-11</v>
      </c>
      <c r="BC151" s="116">
        <v>-1.0913936421275139E-11</v>
      </c>
      <c r="BD151" s="115">
        <v>-1.0913936421275139E-11</v>
      </c>
      <c r="BF151" s="9">
        <f t="shared" si="2"/>
        <v>-1.0913936421275139E-11</v>
      </c>
    </row>
    <row r="152" spans="1:58" x14ac:dyDescent="0.25">
      <c r="A152" s="112" t="s">
        <v>2888</v>
      </c>
      <c r="B152" s="112" t="s">
        <v>2886</v>
      </c>
      <c r="C152" s="116">
        <v>1.8189894035458565E-12</v>
      </c>
      <c r="D152" s="116">
        <v>1.8189894035458565E-12</v>
      </c>
      <c r="E152" s="116">
        <v>1.8189894035458565E-12</v>
      </c>
      <c r="F152" s="116">
        <v>1.8189894035458565E-12</v>
      </c>
      <c r="G152" s="116">
        <v>1.8189894035458565E-12</v>
      </c>
      <c r="H152" s="116">
        <v>1.8189894035458565E-12</v>
      </c>
      <c r="I152" s="116">
        <v>1.8189894035458565E-12</v>
      </c>
      <c r="J152" s="116">
        <v>1.8189894035458565E-12</v>
      </c>
      <c r="K152" s="116">
        <v>1.8189894035458565E-12</v>
      </c>
      <c r="L152" s="116">
        <v>1.8189894035458565E-12</v>
      </c>
      <c r="M152" s="116">
        <v>1.8189894035458565E-12</v>
      </c>
      <c r="N152" s="116">
        <v>1.8189894035458565E-12</v>
      </c>
      <c r="O152" s="116">
        <v>1.8189894035458565E-12</v>
      </c>
      <c r="P152" s="116">
        <v>1.8189894035458565E-12</v>
      </c>
      <c r="Q152" s="116">
        <v>1.8189894035458565E-12</v>
      </c>
      <c r="R152" s="116">
        <v>1.8189894035458565E-12</v>
      </c>
      <c r="S152" s="116">
        <v>1.8189894035458565E-12</v>
      </c>
      <c r="T152" s="116">
        <v>1.8189894035458565E-12</v>
      </c>
      <c r="U152" s="116">
        <v>1.8189894035458565E-12</v>
      </c>
      <c r="V152" s="116">
        <v>1.8189894035458565E-12</v>
      </c>
      <c r="W152" s="116">
        <v>1.8189894035458565E-12</v>
      </c>
      <c r="X152" s="116">
        <v>1.8189894035458565E-12</v>
      </c>
      <c r="Y152" s="116">
        <v>1.8189894035458565E-12</v>
      </c>
      <c r="Z152" s="116">
        <v>1.8189894035458565E-12</v>
      </c>
      <c r="AA152" s="116">
        <v>1.8189894035458565E-12</v>
      </c>
      <c r="AB152" s="116">
        <v>1.8189894035458565E-12</v>
      </c>
      <c r="AC152" s="116">
        <v>1.8189894035458565E-12</v>
      </c>
      <c r="AD152" s="116">
        <v>1.8189894035458565E-12</v>
      </c>
      <c r="AE152" s="116">
        <v>1.8189894035458565E-12</v>
      </c>
      <c r="AF152" s="116">
        <v>1.8189894035458565E-12</v>
      </c>
      <c r="AG152" s="116">
        <v>1.8189894035458565E-12</v>
      </c>
      <c r="AH152" s="116">
        <v>1.8189894035458565E-12</v>
      </c>
      <c r="AI152" s="116">
        <v>1.8189894035458565E-12</v>
      </c>
      <c r="AJ152" s="116">
        <v>1.8189894035458565E-12</v>
      </c>
      <c r="AK152" s="116">
        <v>1.8189894035458565E-12</v>
      </c>
      <c r="AL152" s="116">
        <v>1.8189894035458565E-12</v>
      </c>
      <c r="AM152" s="116">
        <v>1.8189894035458565E-12</v>
      </c>
      <c r="AN152" s="116">
        <v>1.8189894035458565E-12</v>
      </c>
      <c r="AO152" s="116">
        <v>1.8189894035458565E-12</v>
      </c>
      <c r="AP152" s="116">
        <v>1.8189894035458565E-12</v>
      </c>
      <c r="AQ152" s="116">
        <v>1.8189894035458565E-12</v>
      </c>
      <c r="AR152" s="116">
        <v>1.8189894035458565E-12</v>
      </c>
      <c r="AS152" s="116">
        <v>1.8189894035458565E-12</v>
      </c>
      <c r="AT152" s="116">
        <v>1.8189894035458565E-12</v>
      </c>
      <c r="AU152" s="116">
        <v>1.8189894035458565E-12</v>
      </c>
      <c r="AV152" s="116">
        <v>1.8189894035458565E-12</v>
      </c>
      <c r="AW152" s="116">
        <v>1.8189894035458565E-12</v>
      </c>
      <c r="AX152" s="116">
        <v>1.8189894035458565E-12</v>
      </c>
      <c r="AY152" s="116">
        <v>1.8189894035458565E-12</v>
      </c>
      <c r="AZ152" s="116">
        <v>1.8189894035458565E-12</v>
      </c>
      <c r="BA152" s="116">
        <v>1.8189894035458565E-12</v>
      </c>
      <c r="BB152" s="116">
        <v>1.8189894035458565E-12</v>
      </c>
      <c r="BC152" s="116">
        <v>1.8189894035458565E-12</v>
      </c>
      <c r="BD152" s="115">
        <v>1.8189894035458565E-12</v>
      </c>
      <c r="BF152" s="9">
        <f t="shared" si="2"/>
        <v>1.8189894035458565E-12</v>
      </c>
    </row>
    <row r="153" spans="1:58" x14ac:dyDescent="0.25">
      <c r="A153" s="112" t="s">
        <v>2887</v>
      </c>
      <c r="B153" s="112" t="s">
        <v>2886</v>
      </c>
      <c r="C153" s="116">
        <v>0</v>
      </c>
      <c r="D153" s="116">
        <v>0</v>
      </c>
      <c r="E153" s="116">
        <v>0</v>
      </c>
      <c r="F153" s="116">
        <v>0</v>
      </c>
      <c r="G153" s="116">
        <v>0</v>
      </c>
      <c r="H153" s="116">
        <v>0</v>
      </c>
      <c r="I153" s="116">
        <v>0</v>
      </c>
      <c r="J153" s="116">
        <v>0</v>
      </c>
      <c r="K153" s="116">
        <v>0</v>
      </c>
      <c r="L153" s="116">
        <v>0</v>
      </c>
      <c r="M153" s="116">
        <v>0</v>
      </c>
      <c r="N153" s="116">
        <v>0</v>
      </c>
      <c r="O153" s="116">
        <v>0</v>
      </c>
      <c r="P153" s="116">
        <v>0</v>
      </c>
      <c r="Q153" s="116">
        <v>0</v>
      </c>
      <c r="R153" s="116">
        <v>0</v>
      </c>
      <c r="S153" s="116">
        <v>0</v>
      </c>
      <c r="T153" s="116">
        <v>0</v>
      </c>
      <c r="U153" s="116">
        <v>0</v>
      </c>
      <c r="V153" s="116">
        <v>0</v>
      </c>
      <c r="W153" s="116">
        <v>0</v>
      </c>
      <c r="X153" s="116">
        <v>0</v>
      </c>
      <c r="Y153" s="116">
        <v>0</v>
      </c>
      <c r="Z153" s="116">
        <v>0</v>
      </c>
      <c r="AA153" s="116">
        <v>0</v>
      </c>
      <c r="AB153" s="116">
        <v>0</v>
      </c>
      <c r="AC153" s="116">
        <v>0</v>
      </c>
      <c r="AD153" s="116">
        <v>0</v>
      </c>
      <c r="AE153" s="116">
        <v>0</v>
      </c>
      <c r="AF153" s="116">
        <v>0</v>
      </c>
      <c r="AG153" s="116">
        <v>0</v>
      </c>
      <c r="AH153" s="116">
        <v>0</v>
      </c>
      <c r="AI153" s="116">
        <v>0</v>
      </c>
      <c r="AJ153" s="116">
        <v>0</v>
      </c>
      <c r="AK153" s="116">
        <v>0</v>
      </c>
      <c r="AL153" s="116">
        <v>0</v>
      </c>
      <c r="AM153" s="116">
        <v>0</v>
      </c>
      <c r="AN153" s="116">
        <v>0</v>
      </c>
      <c r="AO153" s="116">
        <v>0</v>
      </c>
      <c r="AP153" s="116">
        <v>0</v>
      </c>
      <c r="AQ153" s="116">
        <v>0</v>
      </c>
      <c r="AR153" s="116">
        <v>0</v>
      </c>
      <c r="AS153" s="116">
        <v>0</v>
      </c>
      <c r="AT153" s="116">
        <v>0</v>
      </c>
      <c r="AU153" s="116">
        <v>0</v>
      </c>
      <c r="AV153" s="116">
        <v>0</v>
      </c>
      <c r="AW153" s="116">
        <v>0</v>
      </c>
      <c r="AX153" s="116">
        <v>0</v>
      </c>
      <c r="AY153" s="116">
        <v>0</v>
      </c>
      <c r="AZ153" s="116">
        <v>0</v>
      </c>
      <c r="BA153" s="116">
        <v>0</v>
      </c>
      <c r="BB153" s="116">
        <v>0</v>
      </c>
      <c r="BC153" s="116">
        <v>0</v>
      </c>
      <c r="BD153" s="115">
        <v>0</v>
      </c>
      <c r="BF153" s="9">
        <f t="shared" si="2"/>
        <v>0</v>
      </c>
    </row>
    <row r="154" spans="1:58" x14ac:dyDescent="0.25">
      <c r="A154" s="112" t="s">
        <v>2885</v>
      </c>
      <c r="B154" s="112" t="s">
        <v>2884</v>
      </c>
      <c r="C154" s="116">
        <v>1.4551915228366852E-11</v>
      </c>
      <c r="D154" s="116">
        <v>1.4551915228366852E-11</v>
      </c>
      <c r="E154" s="116">
        <v>1.4551915228366852E-11</v>
      </c>
      <c r="F154" s="116">
        <v>1.4551915228366852E-11</v>
      </c>
      <c r="G154" s="116">
        <v>1.4551915228366852E-11</v>
      </c>
      <c r="H154" s="116">
        <v>1.4551915228366852E-11</v>
      </c>
      <c r="I154" s="116">
        <v>1.4551915228366852E-11</v>
      </c>
      <c r="J154" s="116">
        <v>1.4551915228366852E-11</v>
      </c>
      <c r="K154" s="116">
        <v>1.4551915228366852E-11</v>
      </c>
      <c r="L154" s="116">
        <v>1.4551915228366852E-11</v>
      </c>
      <c r="M154" s="116">
        <v>1.4551915228366852E-11</v>
      </c>
      <c r="N154" s="116">
        <v>1.4551915228366852E-11</v>
      </c>
      <c r="O154" s="116">
        <v>1.4551915228366852E-11</v>
      </c>
      <c r="P154" s="116">
        <v>1.4551915228366852E-11</v>
      </c>
      <c r="Q154" s="116">
        <v>1.4551915228366852E-11</v>
      </c>
      <c r="R154" s="116">
        <v>1.4551915228366852E-11</v>
      </c>
      <c r="S154" s="116">
        <v>1.4551915228366852E-11</v>
      </c>
      <c r="T154" s="116">
        <v>1.4551915228366852E-11</v>
      </c>
      <c r="U154" s="116">
        <v>1.4551915228366852E-11</v>
      </c>
      <c r="V154" s="116">
        <v>1.4551915228366852E-11</v>
      </c>
      <c r="W154" s="116">
        <v>1.4551915228366852E-11</v>
      </c>
      <c r="X154" s="116">
        <v>1.4551915228366852E-11</v>
      </c>
      <c r="Y154" s="116">
        <v>1.4551915228366852E-11</v>
      </c>
      <c r="Z154" s="116">
        <v>1.4551915228366852E-11</v>
      </c>
      <c r="AA154" s="116">
        <v>1.4551915228366852E-11</v>
      </c>
      <c r="AB154" s="116">
        <v>1.4551915228366852E-11</v>
      </c>
      <c r="AC154" s="116">
        <v>1.4551915228366852E-11</v>
      </c>
      <c r="AD154" s="116">
        <v>1.4551915228366852E-11</v>
      </c>
      <c r="AE154" s="116">
        <v>1.4551915228366852E-11</v>
      </c>
      <c r="AF154" s="116">
        <v>1.4551915228366852E-11</v>
      </c>
      <c r="AG154" s="116">
        <v>1.4551915228366852E-11</v>
      </c>
      <c r="AH154" s="116">
        <v>1.4551915228366852E-11</v>
      </c>
      <c r="AI154" s="116">
        <v>1.4551915228366852E-11</v>
      </c>
      <c r="AJ154" s="116">
        <v>1.4551915228366852E-11</v>
      </c>
      <c r="AK154" s="116">
        <v>1.4551915228366852E-11</v>
      </c>
      <c r="AL154" s="116">
        <v>1.4551915228366852E-11</v>
      </c>
      <c r="AM154" s="116">
        <v>1.4551915228366852E-11</v>
      </c>
      <c r="AN154" s="116">
        <v>1.4551915228366852E-11</v>
      </c>
      <c r="AO154" s="116">
        <v>1.4551915228366852E-11</v>
      </c>
      <c r="AP154" s="116">
        <v>1.4551915228366852E-11</v>
      </c>
      <c r="AQ154" s="116">
        <v>1.4551915228366852E-11</v>
      </c>
      <c r="AR154" s="116">
        <v>1.4551915228366852E-11</v>
      </c>
      <c r="AS154" s="116">
        <v>1.4551915228366852E-11</v>
      </c>
      <c r="AT154" s="116">
        <v>1.4551915228366852E-11</v>
      </c>
      <c r="AU154" s="116">
        <v>1.4551915228366852E-11</v>
      </c>
      <c r="AV154" s="116">
        <v>1.4551915228366852E-11</v>
      </c>
      <c r="AW154" s="116">
        <v>1.4551915228366852E-11</v>
      </c>
      <c r="AX154" s="116">
        <v>1.4551915228366852E-11</v>
      </c>
      <c r="AY154" s="116">
        <v>1.4551915228366852E-11</v>
      </c>
      <c r="AZ154" s="116">
        <v>1.4551915228366852E-11</v>
      </c>
      <c r="BA154" s="116">
        <v>1.4551915228366852E-11</v>
      </c>
      <c r="BB154" s="116">
        <v>1.4551915228366852E-11</v>
      </c>
      <c r="BC154" s="116">
        <v>1.4551915228366852E-11</v>
      </c>
      <c r="BD154" s="115">
        <v>1.4551915228366852E-11</v>
      </c>
      <c r="BF154" s="9">
        <f t="shared" si="2"/>
        <v>1.4551915228366852E-11</v>
      </c>
    </row>
    <row r="155" spans="1:58" x14ac:dyDescent="0.25">
      <c r="A155" s="112" t="s">
        <v>2883</v>
      </c>
      <c r="B155" s="112" t="s">
        <v>2881</v>
      </c>
      <c r="C155" s="116">
        <v>0</v>
      </c>
      <c r="D155" s="116">
        <v>0</v>
      </c>
      <c r="E155" s="116">
        <v>0</v>
      </c>
      <c r="F155" s="116">
        <v>0</v>
      </c>
      <c r="G155" s="116">
        <v>0</v>
      </c>
      <c r="H155" s="116">
        <v>0</v>
      </c>
      <c r="I155" s="116">
        <v>0</v>
      </c>
      <c r="J155" s="116">
        <v>0</v>
      </c>
      <c r="K155" s="116">
        <v>0</v>
      </c>
      <c r="L155" s="116">
        <v>0</v>
      </c>
      <c r="M155" s="116">
        <v>0</v>
      </c>
      <c r="N155" s="116">
        <v>0</v>
      </c>
      <c r="O155" s="116">
        <v>0</v>
      </c>
      <c r="P155" s="116">
        <v>0</v>
      </c>
      <c r="Q155" s="116">
        <v>0</v>
      </c>
      <c r="R155" s="116">
        <v>0</v>
      </c>
      <c r="S155" s="116">
        <v>0</v>
      </c>
      <c r="T155" s="116">
        <v>0</v>
      </c>
      <c r="U155" s="116">
        <v>0</v>
      </c>
      <c r="V155" s="116">
        <v>0</v>
      </c>
      <c r="W155" s="116">
        <v>0</v>
      </c>
      <c r="X155" s="116">
        <v>0</v>
      </c>
      <c r="Y155" s="116">
        <v>0</v>
      </c>
      <c r="Z155" s="116">
        <v>0</v>
      </c>
      <c r="AA155" s="116">
        <v>0</v>
      </c>
      <c r="AB155" s="116">
        <v>0</v>
      </c>
      <c r="AC155" s="116">
        <v>0</v>
      </c>
      <c r="AD155" s="116">
        <v>0</v>
      </c>
      <c r="AE155" s="116">
        <v>0</v>
      </c>
      <c r="AF155" s="116">
        <v>0</v>
      </c>
      <c r="AG155" s="116">
        <v>0</v>
      </c>
      <c r="AH155" s="116">
        <v>0</v>
      </c>
      <c r="AI155" s="116">
        <v>0</v>
      </c>
      <c r="AJ155" s="116">
        <v>0</v>
      </c>
      <c r="AK155" s="116">
        <v>0</v>
      </c>
      <c r="AL155" s="116">
        <v>0</v>
      </c>
      <c r="AM155" s="116">
        <v>0</v>
      </c>
      <c r="AN155" s="116">
        <v>0</v>
      </c>
      <c r="AO155" s="116">
        <v>0</v>
      </c>
      <c r="AP155" s="116">
        <v>0</v>
      </c>
      <c r="AQ155" s="116">
        <v>0</v>
      </c>
      <c r="AR155" s="116">
        <v>0</v>
      </c>
      <c r="AS155" s="116">
        <v>0</v>
      </c>
      <c r="AT155" s="116">
        <v>0</v>
      </c>
      <c r="AU155" s="116">
        <v>0</v>
      </c>
      <c r="AV155" s="116">
        <v>0</v>
      </c>
      <c r="AW155" s="116">
        <v>0</v>
      </c>
      <c r="AX155" s="116">
        <v>0</v>
      </c>
      <c r="AY155" s="116">
        <v>0</v>
      </c>
      <c r="AZ155" s="116">
        <v>0</v>
      </c>
      <c r="BA155" s="116">
        <v>0</v>
      </c>
      <c r="BB155" s="116">
        <v>0</v>
      </c>
      <c r="BC155" s="116">
        <v>0</v>
      </c>
      <c r="BD155" s="115">
        <v>0</v>
      </c>
      <c r="BF155" s="9">
        <f t="shared" si="2"/>
        <v>0</v>
      </c>
    </row>
    <row r="156" spans="1:58" x14ac:dyDescent="0.25">
      <c r="A156" s="112" t="s">
        <v>2882</v>
      </c>
      <c r="B156" s="112" t="s">
        <v>2881</v>
      </c>
      <c r="C156" s="116">
        <v>9.0949470177292824E-13</v>
      </c>
      <c r="D156" s="116">
        <v>9.0949470177292824E-13</v>
      </c>
      <c r="E156" s="116">
        <v>9.0949470177292824E-13</v>
      </c>
      <c r="F156" s="116">
        <v>9.0949470177292824E-13</v>
      </c>
      <c r="G156" s="116">
        <v>9.0949470177292824E-13</v>
      </c>
      <c r="H156" s="116">
        <v>9.0949470177292824E-13</v>
      </c>
      <c r="I156" s="116">
        <v>9.0949470177292824E-13</v>
      </c>
      <c r="J156" s="116">
        <v>9.0949470177292824E-13</v>
      </c>
      <c r="K156" s="116">
        <v>9.0949470177292824E-13</v>
      </c>
      <c r="L156" s="116">
        <v>9.0949470177292824E-13</v>
      </c>
      <c r="M156" s="116">
        <v>9.0949470177292824E-13</v>
      </c>
      <c r="N156" s="116">
        <v>9.0949470177292824E-13</v>
      </c>
      <c r="O156" s="116">
        <v>9.0949470177292824E-13</v>
      </c>
      <c r="P156" s="116">
        <v>9.0949470177292824E-13</v>
      </c>
      <c r="Q156" s="116">
        <v>9.0949470177292824E-13</v>
      </c>
      <c r="R156" s="116">
        <v>9.0949470177292824E-13</v>
      </c>
      <c r="S156" s="116">
        <v>9.0949470177292824E-13</v>
      </c>
      <c r="T156" s="116">
        <v>9.0949470177292824E-13</v>
      </c>
      <c r="U156" s="116">
        <v>9.0949470177292824E-13</v>
      </c>
      <c r="V156" s="116">
        <v>9.0949470177292824E-13</v>
      </c>
      <c r="W156" s="116">
        <v>9.0949470177292824E-13</v>
      </c>
      <c r="X156" s="116">
        <v>9.0949470177292824E-13</v>
      </c>
      <c r="Y156" s="116">
        <v>9.0949470177292824E-13</v>
      </c>
      <c r="Z156" s="116">
        <v>9.0949470177292824E-13</v>
      </c>
      <c r="AA156" s="116">
        <v>9.0949470177292824E-13</v>
      </c>
      <c r="AB156" s="116">
        <v>9.0949470177292824E-13</v>
      </c>
      <c r="AC156" s="116">
        <v>9.0949470177292824E-13</v>
      </c>
      <c r="AD156" s="116">
        <v>9.0949470177292824E-13</v>
      </c>
      <c r="AE156" s="116">
        <v>9.0949470177292824E-13</v>
      </c>
      <c r="AF156" s="116">
        <v>9.0949470177292824E-13</v>
      </c>
      <c r="AG156" s="116">
        <v>9.0949470177292824E-13</v>
      </c>
      <c r="AH156" s="116">
        <v>9.0949470177292824E-13</v>
      </c>
      <c r="AI156" s="116">
        <v>9.0949470177292824E-13</v>
      </c>
      <c r="AJ156" s="116">
        <v>9.0949470177292824E-13</v>
      </c>
      <c r="AK156" s="116">
        <v>9.0949470177292824E-13</v>
      </c>
      <c r="AL156" s="116">
        <v>9.0949470177292824E-13</v>
      </c>
      <c r="AM156" s="116">
        <v>9.0949470177292824E-13</v>
      </c>
      <c r="AN156" s="116">
        <v>9.0949470177292824E-13</v>
      </c>
      <c r="AO156" s="116">
        <v>9.0949470177292824E-13</v>
      </c>
      <c r="AP156" s="116">
        <v>9.0949470177292824E-13</v>
      </c>
      <c r="AQ156" s="116">
        <v>9.0949470177292824E-13</v>
      </c>
      <c r="AR156" s="116">
        <v>9.0949470177292824E-13</v>
      </c>
      <c r="AS156" s="116">
        <v>9.0949470177292824E-13</v>
      </c>
      <c r="AT156" s="116">
        <v>9.0949470177292824E-13</v>
      </c>
      <c r="AU156" s="116">
        <v>9.0949470177292824E-13</v>
      </c>
      <c r="AV156" s="116">
        <v>9.0949470177292824E-13</v>
      </c>
      <c r="AW156" s="116">
        <v>9.0949470177292824E-13</v>
      </c>
      <c r="AX156" s="116">
        <v>9.0949470177292824E-13</v>
      </c>
      <c r="AY156" s="116">
        <v>9.0949470177292824E-13</v>
      </c>
      <c r="AZ156" s="116">
        <v>9.0949470177292824E-13</v>
      </c>
      <c r="BA156" s="116">
        <v>9.0949470177292824E-13</v>
      </c>
      <c r="BB156" s="116">
        <v>9.0949470177292824E-13</v>
      </c>
      <c r="BC156" s="116">
        <v>9.0949470177292824E-13</v>
      </c>
      <c r="BD156" s="115">
        <v>9.0949470177292824E-13</v>
      </c>
      <c r="BF156" s="9">
        <f t="shared" si="2"/>
        <v>9.0949470177292824E-13</v>
      </c>
    </row>
    <row r="157" spans="1:58" x14ac:dyDescent="0.25">
      <c r="A157" s="112" t="s">
        <v>105</v>
      </c>
      <c r="B157" s="112" t="s">
        <v>106</v>
      </c>
      <c r="C157" s="116">
        <v>0</v>
      </c>
      <c r="D157" s="116">
        <v>0</v>
      </c>
      <c r="E157" s="116">
        <v>0</v>
      </c>
      <c r="F157" s="116">
        <v>0</v>
      </c>
      <c r="G157" s="116">
        <v>0</v>
      </c>
      <c r="H157" s="116">
        <v>0</v>
      </c>
      <c r="I157" s="116">
        <v>0</v>
      </c>
      <c r="J157" s="116">
        <v>0</v>
      </c>
      <c r="K157" s="116">
        <v>0</v>
      </c>
      <c r="L157" s="116">
        <v>0</v>
      </c>
      <c r="M157" s="116">
        <v>0</v>
      </c>
      <c r="N157" s="116">
        <v>0</v>
      </c>
      <c r="O157" s="116">
        <v>0</v>
      </c>
      <c r="P157" s="116">
        <v>0</v>
      </c>
      <c r="Q157" s="116">
        <v>0</v>
      </c>
      <c r="R157" s="116">
        <v>0</v>
      </c>
      <c r="S157" s="116">
        <v>0</v>
      </c>
      <c r="T157" s="116">
        <v>0</v>
      </c>
      <c r="U157" s="116">
        <v>0</v>
      </c>
      <c r="V157" s="116">
        <v>0</v>
      </c>
      <c r="W157" s="116">
        <v>0</v>
      </c>
      <c r="X157" s="116">
        <v>0</v>
      </c>
      <c r="Y157" s="116">
        <v>0</v>
      </c>
      <c r="Z157" s="116">
        <v>0</v>
      </c>
      <c r="AA157" s="116">
        <v>0</v>
      </c>
      <c r="AB157" s="116">
        <v>0</v>
      </c>
      <c r="AC157" s="116">
        <v>0</v>
      </c>
      <c r="AD157" s="116">
        <v>0</v>
      </c>
      <c r="AE157" s="116">
        <v>0</v>
      </c>
      <c r="AF157" s="116">
        <v>0</v>
      </c>
      <c r="AG157" s="116">
        <v>0</v>
      </c>
      <c r="AH157" s="116">
        <v>0</v>
      </c>
      <c r="AI157" s="116">
        <v>0</v>
      </c>
      <c r="AJ157" s="116">
        <v>0</v>
      </c>
      <c r="AK157" s="116">
        <v>0</v>
      </c>
      <c r="AL157" s="116">
        <v>0</v>
      </c>
      <c r="AM157" s="116">
        <v>0</v>
      </c>
      <c r="AN157" s="116">
        <v>0</v>
      </c>
      <c r="AO157" s="116">
        <v>0</v>
      </c>
      <c r="AP157" s="116">
        <v>0</v>
      </c>
      <c r="AQ157" s="116">
        <v>0</v>
      </c>
      <c r="AR157" s="116">
        <v>0</v>
      </c>
      <c r="AS157" s="116">
        <v>0</v>
      </c>
      <c r="AT157" s="116">
        <v>0</v>
      </c>
      <c r="AU157" s="116">
        <v>0</v>
      </c>
      <c r="AV157" s="116">
        <v>0</v>
      </c>
      <c r="AW157" s="116">
        <v>0</v>
      </c>
      <c r="AX157" s="116">
        <v>0</v>
      </c>
      <c r="AY157" s="116">
        <v>0</v>
      </c>
      <c r="AZ157" s="116">
        <v>0</v>
      </c>
      <c r="BA157" s="116">
        <v>0</v>
      </c>
      <c r="BB157" s="116">
        <v>0</v>
      </c>
      <c r="BC157" s="116">
        <v>0</v>
      </c>
      <c r="BD157" s="115">
        <v>0</v>
      </c>
      <c r="BF157" s="9">
        <f t="shared" si="2"/>
        <v>0</v>
      </c>
    </row>
    <row r="158" spans="1:58" x14ac:dyDescent="0.25">
      <c r="A158" s="112" t="s">
        <v>2880</v>
      </c>
      <c r="B158" s="112" t="s">
        <v>2878</v>
      </c>
      <c r="C158" s="116">
        <v>0</v>
      </c>
      <c r="D158" s="116">
        <v>0</v>
      </c>
      <c r="E158" s="116">
        <v>0</v>
      </c>
      <c r="F158" s="116">
        <v>0</v>
      </c>
      <c r="G158" s="116">
        <v>0</v>
      </c>
      <c r="H158" s="116">
        <v>0</v>
      </c>
      <c r="I158" s="116">
        <v>0</v>
      </c>
      <c r="J158" s="116">
        <v>0</v>
      </c>
      <c r="K158" s="116">
        <v>0</v>
      </c>
      <c r="L158" s="116">
        <v>0</v>
      </c>
      <c r="M158" s="116">
        <v>0</v>
      </c>
      <c r="N158" s="116">
        <v>0</v>
      </c>
      <c r="O158" s="116">
        <v>0</v>
      </c>
      <c r="P158" s="116">
        <v>0</v>
      </c>
      <c r="Q158" s="116">
        <v>0</v>
      </c>
      <c r="R158" s="116">
        <v>0</v>
      </c>
      <c r="S158" s="116">
        <v>0</v>
      </c>
      <c r="T158" s="116">
        <v>0</v>
      </c>
      <c r="U158" s="116">
        <v>0</v>
      </c>
      <c r="V158" s="116">
        <v>0</v>
      </c>
      <c r="W158" s="116">
        <v>0</v>
      </c>
      <c r="X158" s="116">
        <v>0</v>
      </c>
      <c r="Y158" s="116">
        <v>0</v>
      </c>
      <c r="Z158" s="116">
        <v>0</v>
      </c>
      <c r="AA158" s="116">
        <v>0</v>
      </c>
      <c r="AB158" s="116">
        <v>0</v>
      </c>
      <c r="AC158" s="116">
        <v>0</v>
      </c>
      <c r="AD158" s="116">
        <v>0</v>
      </c>
      <c r="AE158" s="116">
        <v>0</v>
      </c>
      <c r="AF158" s="116">
        <v>0</v>
      </c>
      <c r="AG158" s="116">
        <v>0</v>
      </c>
      <c r="AH158" s="116">
        <v>0</v>
      </c>
      <c r="AI158" s="116">
        <v>0</v>
      </c>
      <c r="AJ158" s="116">
        <v>0</v>
      </c>
      <c r="AK158" s="116">
        <v>0</v>
      </c>
      <c r="AL158" s="116">
        <v>0</v>
      </c>
      <c r="AM158" s="116">
        <v>0</v>
      </c>
      <c r="AN158" s="116">
        <v>0</v>
      </c>
      <c r="AO158" s="116">
        <v>0</v>
      </c>
      <c r="AP158" s="116">
        <v>0</v>
      </c>
      <c r="AQ158" s="116">
        <v>0</v>
      </c>
      <c r="AR158" s="116">
        <v>0</v>
      </c>
      <c r="AS158" s="116">
        <v>0</v>
      </c>
      <c r="AT158" s="116">
        <v>0</v>
      </c>
      <c r="AU158" s="116">
        <v>0</v>
      </c>
      <c r="AV158" s="116">
        <v>0</v>
      </c>
      <c r="AW158" s="116">
        <v>0</v>
      </c>
      <c r="AX158" s="116">
        <v>0</v>
      </c>
      <c r="AY158" s="116">
        <v>0</v>
      </c>
      <c r="AZ158" s="116">
        <v>0</v>
      </c>
      <c r="BA158" s="116">
        <v>0</v>
      </c>
      <c r="BB158" s="116">
        <v>0</v>
      </c>
      <c r="BC158" s="116">
        <v>0</v>
      </c>
      <c r="BD158" s="115">
        <v>0</v>
      </c>
      <c r="BF158" s="9">
        <f t="shared" si="2"/>
        <v>0</v>
      </c>
    </row>
    <row r="159" spans="1:58" x14ac:dyDescent="0.25">
      <c r="A159" s="112" t="s">
        <v>2879</v>
      </c>
      <c r="B159" s="112" t="s">
        <v>2878</v>
      </c>
      <c r="C159" s="116">
        <v>0</v>
      </c>
      <c r="D159" s="116">
        <v>0</v>
      </c>
      <c r="E159" s="116">
        <v>0</v>
      </c>
      <c r="F159" s="116">
        <v>0</v>
      </c>
      <c r="G159" s="116">
        <v>0</v>
      </c>
      <c r="H159" s="116">
        <v>0</v>
      </c>
      <c r="I159" s="116">
        <v>0</v>
      </c>
      <c r="J159" s="116">
        <v>0</v>
      </c>
      <c r="K159" s="116">
        <v>0</v>
      </c>
      <c r="L159" s="116">
        <v>0</v>
      </c>
      <c r="M159" s="116">
        <v>0</v>
      </c>
      <c r="N159" s="116">
        <v>0</v>
      </c>
      <c r="O159" s="116">
        <v>0</v>
      </c>
      <c r="P159" s="116">
        <v>0</v>
      </c>
      <c r="Q159" s="116">
        <v>0</v>
      </c>
      <c r="R159" s="116">
        <v>0</v>
      </c>
      <c r="S159" s="116">
        <v>0</v>
      </c>
      <c r="T159" s="116">
        <v>0</v>
      </c>
      <c r="U159" s="116">
        <v>0</v>
      </c>
      <c r="V159" s="116">
        <v>0</v>
      </c>
      <c r="W159" s="116">
        <v>0</v>
      </c>
      <c r="X159" s="116">
        <v>0</v>
      </c>
      <c r="Y159" s="116">
        <v>0</v>
      </c>
      <c r="Z159" s="116">
        <v>0</v>
      </c>
      <c r="AA159" s="116">
        <v>0</v>
      </c>
      <c r="AB159" s="116">
        <v>0</v>
      </c>
      <c r="AC159" s="116">
        <v>0</v>
      </c>
      <c r="AD159" s="116">
        <v>0</v>
      </c>
      <c r="AE159" s="116">
        <v>0</v>
      </c>
      <c r="AF159" s="116">
        <v>0</v>
      </c>
      <c r="AG159" s="116">
        <v>0</v>
      </c>
      <c r="AH159" s="116">
        <v>0</v>
      </c>
      <c r="AI159" s="116">
        <v>0</v>
      </c>
      <c r="AJ159" s="116">
        <v>0</v>
      </c>
      <c r="AK159" s="116">
        <v>0</v>
      </c>
      <c r="AL159" s="116">
        <v>0</v>
      </c>
      <c r="AM159" s="116">
        <v>0</v>
      </c>
      <c r="AN159" s="116">
        <v>0</v>
      </c>
      <c r="AO159" s="116">
        <v>0</v>
      </c>
      <c r="AP159" s="116">
        <v>0</v>
      </c>
      <c r="AQ159" s="116">
        <v>0</v>
      </c>
      <c r="AR159" s="116">
        <v>0</v>
      </c>
      <c r="AS159" s="116">
        <v>0</v>
      </c>
      <c r="AT159" s="116">
        <v>0</v>
      </c>
      <c r="AU159" s="116">
        <v>0</v>
      </c>
      <c r="AV159" s="116">
        <v>0</v>
      </c>
      <c r="AW159" s="116">
        <v>0</v>
      </c>
      <c r="AX159" s="116">
        <v>0</v>
      </c>
      <c r="AY159" s="116">
        <v>0</v>
      </c>
      <c r="AZ159" s="116">
        <v>0</v>
      </c>
      <c r="BA159" s="116">
        <v>0</v>
      </c>
      <c r="BB159" s="116">
        <v>0</v>
      </c>
      <c r="BC159" s="116">
        <v>0</v>
      </c>
      <c r="BD159" s="115">
        <v>0</v>
      </c>
      <c r="BF159" s="9">
        <f t="shared" si="2"/>
        <v>0</v>
      </c>
    </row>
    <row r="160" spans="1:58" x14ac:dyDescent="0.25">
      <c r="A160" s="112" t="s">
        <v>2877</v>
      </c>
      <c r="B160" s="112" t="s">
        <v>2876</v>
      </c>
      <c r="C160" s="116">
        <v>-2.9103830456733704E-11</v>
      </c>
      <c r="D160" s="116">
        <v>-2.9103830456733704E-11</v>
      </c>
      <c r="E160" s="116">
        <v>-2.9103830456733704E-11</v>
      </c>
      <c r="F160" s="116">
        <v>-2.9103830456733704E-11</v>
      </c>
      <c r="G160" s="116">
        <v>-2.9103830456733704E-11</v>
      </c>
      <c r="H160" s="116">
        <v>-2.9103830456733704E-11</v>
      </c>
      <c r="I160" s="116">
        <v>-2.9103830456733704E-11</v>
      </c>
      <c r="J160" s="116">
        <v>-2.9103830456733704E-11</v>
      </c>
      <c r="K160" s="116">
        <v>-2.9103830456733704E-11</v>
      </c>
      <c r="L160" s="116">
        <v>-2.9103830456733704E-11</v>
      </c>
      <c r="M160" s="116">
        <v>-2.9103830456733704E-11</v>
      </c>
      <c r="N160" s="116">
        <v>-2.9103830456733704E-11</v>
      </c>
      <c r="O160" s="116">
        <v>-2.9103830456733704E-11</v>
      </c>
      <c r="P160" s="116">
        <v>-2.9103830456733704E-11</v>
      </c>
      <c r="Q160" s="116">
        <v>-2.9103830456733704E-11</v>
      </c>
      <c r="R160" s="116">
        <v>-2.9103830456733704E-11</v>
      </c>
      <c r="S160" s="116">
        <v>-2.9103830456733704E-11</v>
      </c>
      <c r="T160" s="116">
        <v>-2.9103830456733704E-11</v>
      </c>
      <c r="U160" s="116">
        <v>-2.9103830456733704E-11</v>
      </c>
      <c r="V160" s="116">
        <v>-2.9103830456733704E-11</v>
      </c>
      <c r="W160" s="116">
        <v>-2.9103830456733704E-11</v>
      </c>
      <c r="X160" s="116">
        <v>-2.9103830456733704E-11</v>
      </c>
      <c r="Y160" s="116">
        <v>-2.9103830456733704E-11</v>
      </c>
      <c r="Z160" s="116">
        <v>-2.9103830456733704E-11</v>
      </c>
      <c r="AA160" s="116">
        <v>-2.9103830456733704E-11</v>
      </c>
      <c r="AB160" s="116">
        <v>-2.9103830456733704E-11</v>
      </c>
      <c r="AC160" s="116">
        <v>-2.9103830456733704E-11</v>
      </c>
      <c r="AD160" s="116">
        <v>-2.9103830456733704E-11</v>
      </c>
      <c r="AE160" s="116">
        <v>-2.9103830456733704E-11</v>
      </c>
      <c r="AF160" s="116">
        <v>-2.9103830456733704E-11</v>
      </c>
      <c r="AG160" s="116">
        <v>-2.9103830456733704E-11</v>
      </c>
      <c r="AH160" s="116">
        <v>-2.9103830456733704E-11</v>
      </c>
      <c r="AI160" s="116">
        <v>-2.9103830456733704E-11</v>
      </c>
      <c r="AJ160" s="116">
        <v>-2.9103830456733704E-11</v>
      </c>
      <c r="AK160" s="116">
        <v>-2.9103830456733704E-11</v>
      </c>
      <c r="AL160" s="116">
        <v>-2.9103830456733704E-11</v>
      </c>
      <c r="AM160" s="116">
        <v>-2.9103830456733704E-11</v>
      </c>
      <c r="AN160" s="116">
        <v>-2.9103830456733704E-11</v>
      </c>
      <c r="AO160" s="116">
        <v>-2.9103830456733704E-11</v>
      </c>
      <c r="AP160" s="116">
        <v>-2.9103830456733704E-11</v>
      </c>
      <c r="AQ160" s="116">
        <v>-2.9103830456733704E-11</v>
      </c>
      <c r="AR160" s="116">
        <v>-2.9103830456733704E-11</v>
      </c>
      <c r="AS160" s="116">
        <v>-2.9103830456733704E-11</v>
      </c>
      <c r="AT160" s="116">
        <v>-2.9103830456733704E-11</v>
      </c>
      <c r="AU160" s="116">
        <v>-2.9103830456733704E-11</v>
      </c>
      <c r="AV160" s="116">
        <v>-2.9103830456733704E-11</v>
      </c>
      <c r="AW160" s="116">
        <v>-2.9103830456733704E-11</v>
      </c>
      <c r="AX160" s="116">
        <v>-2.9103830456733704E-11</v>
      </c>
      <c r="AY160" s="116">
        <v>-2.9103830456733704E-11</v>
      </c>
      <c r="AZ160" s="116">
        <v>-2.9103830456733704E-11</v>
      </c>
      <c r="BA160" s="116">
        <v>-2.9103830456733704E-11</v>
      </c>
      <c r="BB160" s="116">
        <v>-2.9103830456733704E-11</v>
      </c>
      <c r="BC160" s="116">
        <v>-2.9103830456733704E-11</v>
      </c>
      <c r="BD160" s="115">
        <v>-2.9103830456733704E-11</v>
      </c>
      <c r="BF160" s="9">
        <f t="shared" si="2"/>
        <v>-2.9103830456733704E-11</v>
      </c>
    </row>
    <row r="161" spans="1:58" x14ac:dyDescent="0.25">
      <c r="A161" s="112" t="s">
        <v>2875</v>
      </c>
      <c r="B161" s="112" t="s">
        <v>2874</v>
      </c>
      <c r="C161" s="116">
        <v>0</v>
      </c>
      <c r="D161" s="116">
        <v>0</v>
      </c>
      <c r="E161" s="116">
        <v>0</v>
      </c>
      <c r="F161" s="116">
        <v>0</v>
      </c>
      <c r="G161" s="116">
        <v>0</v>
      </c>
      <c r="H161" s="116">
        <v>0</v>
      </c>
      <c r="I161" s="116">
        <v>0</v>
      </c>
      <c r="J161" s="116">
        <v>0</v>
      </c>
      <c r="K161" s="116">
        <v>0</v>
      </c>
      <c r="L161" s="116">
        <v>0</v>
      </c>
      <c r="M161" s="116">
        <v>0</v>
      </c>
      <c r="N161" s="116">
        <v>0</v>
      </c>
      <c r="O161" s="116">
        <v>0</v>
      </c>
      <c r="P161" s="116">
        <v>0</v>
      </c>
      <c r="Q161" s="116">
        <v>0</v>
      </c>
      <c r="R161" s="116">
        <v>0</v>
      </c>
      <c r="S161" s="116">
        <v>0</v>
      </c>
      <c r="T161" s="116">
        <v>0</v>
      </c>
      <c r="U161" s="116">
        <v>0</v>
      </c>
      <c r="V161" s="116">
        <v>0</v>
      </c>
      <c r="W161" s="116">
        <v>0</v>
      </c>
      <c r="X161" s="116">
        <v>0</v>
      </c>
      <c r="Y161" s="116">
        <v>0</v>
      </c>
      <c r="Z161" s="116">
        <v>0</v>
      </c>
      <c r="AA161" s="116">
        <v>0</v>
      </c>
      <c r="AB161" s="116">
        <v>0</v>
      </c>
      <c r="AC161" s="116">
        <v>0</v>
      </c>
      <c r="AD161" s="116">
        <v>0</v>
      </c>
      <c r="AE161" s="116">
        <v>0</v>
      </c>
      <c r="AF161" s="116">
        <v>0</v>
      </c>
      <c r="AG161" s="116">
        <v>0</v>
      </c>
      <c r="AH161" s="116">
        <v>0</v>
      </c>
      <c r="AI161" s="116">
        <v>0</v>
      </c>
      <c r="AJ161" s="116">
        <v>0</v>
      </c>
      <c r="AK161" s="116">
        <v>0</v>
      </c>
      <c r="AL161" s="116">
        <v>0</v>
      </c>
      <c r="AM161" s="116">
        <v>0</v>
      </c>
      <c r="AN161" s="116">
        <v>0</v>
      </c>
      <c r="AO161" s="116">
        <v>0</v>
      </c>
      <c r="AP161" s="116">
        <v>0</v>
      </c>
      <c r="AQ161" s="116">
        <v>0</v>
      </c>
      <c r="AR161" s="116">
        <v>0</v>
      </c>
      <c r="AS161" s="116">
        <v>0</v>
      </c>
      <c r="AT161" s="116">
        <v>0</v>
      </c>
      <c r="AU161" s="116">
        <v>0</v>
      </c>
      <c r="AV161" s="116">
        <v>0</v>
      </c>
      <c r="AW161" s="116">
        <v>0</v>
      </c>
      <c r="AX161" s="116">
        <v>0</v>
      </c>
      <c r="AY161" s="116">
        <v>0</v>
      </c>
      <c r="AZ161" s="116">
        <v>0</v>
      </c>
      <c r="BA161" s="116">
        <v>0</v>
      </c>
      <c r="BB161" s="116">
        <v>0</v>
      </c>
      <c r="BC161" s="116">
        <v>0</v>
      </c>
      <c r="BD161" s="115">
        <v>0</v>
      </c>
      <c r="BF161" s="9">
        <f t="shared" si="2"/>
        <v>0</v>
      </c>
    </row>
    <row r="162" spans="1:58" x14ac:dyDescent="0.25">
      <c r="A162" s="112" t="s">
        <v>2873</v>
      </c>
      <c r="B162" s="112" t="s">
        <v>2872</v>
      </c>
      <c r="C162" s="116">
        <v>4.3655704051737132E-13</v>
      </c>
      <c r="D162" s="116">
        <v>4.3655704051737132E-13</v>
      </c>
      <c r="E162" s="116">
        <v>4.3655704051737132E-13</v>
      </c>
      <c r="F162" s="116">
        <v>4.3655704051737132E-13</v>
      </c>
      <c r="G162" s="116">
        <v>4.3655704051737132E-13</v>
      </c>
      <c r="H162" s="116">
        <v>4.3655704051737132E-13</v>
      </c>
      <c r="I162" s="116">
        <v>4.3655704051737132E-13</v>
      </c>
      <c r="J162" s="116">
        <v>4.3655704051737132E-13</v>
      </c>
      <c r="K162" s="116">
        <v>4.3655704051737132E-13</v>
      </c>
      <c r="L162" s="116">
        <v>4.3655704051737132E-13</v>
      </c>
      <c r="M162" s="116">
        <v>4.3655704051737132E-13</v>
      </c>
      <c r="N162" s="116">
        <v>4.3655704051737132E-13</v>
      </c>
      <c r="O162" s="116">
        <v>4.3655704051737132E-13</v>
      </c>
      <c r="P162" s="116">
        <v>4.3655704051737132E-13</v>
      </c>
      <c r="Q162" s="116">
        <v>4.3655704051737132E-13</v>
      </c>
      <c r="R162" s="116">
        <v>4.3655704051737132E-13</v>
      </c>
      <c r="S162" s="116">
        <v>4.3655704051737132E-13</v>
      </c>
      <c r="T162" s="116">
        <v>4.3655704051737132E-13</v>
      </c>
      <c r="U162" s="116">
        <v>4.3655704051737132E-13</v>
      </c>
      <c r="V162" s="116">
        <v>4.3655704051737132E-13</v>
      </c>
      <c r="W162" s="116">
        <v>4.3655704051737132E-13</v>
      </c>
      <c r="X162" s="116">
        <v>4.3655704051737132E-13</v>
      </c>
      <c r="Y162" s="116">
        <v>4.3655704051737132E-13</v>
      </c>
      <c r="Z162" s="116">
        <v>4.3655704051737132E-13</v>
      </c>
      <c r="AA162" s="116">
        <v>4.3655704051737132E-13</v>
      </c>
      <c r="AB162" s="116">
        <v>4.3655704051737132E-13</v>
      </c>
      <c r="AC162" s="116">
        <v>4.3655704051737132E-13</v>
      </c>
      <c r="AD162" s="116">
        <v>4.3655704051737132E-13</v>
      </c>
      <c r="AE162" s="116">
        <v>4.3655704051737132E-13</v>
      </c>
      <c r="AF162" s="116">
        <v>4.3655704051737132E-13</v>
      </c>
      <c r="AG162" s="116">
        <v>4.3655704051737132E-13</v>
      </c>
      <c r="AH162" s="116">
        <v>4.3655704051737132E-13</v>
      </c>
      <c r="AI162" s="116">
        <v>4.3655704051737132E-13</v>
      </c>
      <c r="AJ162" s="116">
        <v>4.3655704051737132E-13</v>
      </c>
      <c r="AK162" s="116">
        <v>4.3655704051737132E-13</v>
      </c>
      <c r="AL162" s="116">
        <v>4.3655704051737132E-13</v>
      </c>
      <c r="AM162" s="116">
        <v>4.3655704051737132E-13</v>
      </c>
      <c r="AN162" s="116">
        <v>4.3655704051737132E-13</v>
      </c>
      <c r="AO162" s="116">
        <v>4.3655704051737132E-13</v>
      </c>
      <c r="AP162" s="116">
        <v>4.3655704051737132E-13</v>
      </c>
      <c r="AQ162" s="116">
        <v>4.3655704051737132E-13</v>
      </c>
      <c r="AR162" s="116">
        <v>4.3655704051737132E-13</v>
      </c>
      <c r="AS162" s="116">
        <v>4.3655704051737132E-13</v>
      </c>
      <c r="AT162" s="116">
        <v>4.3655704051737132E-13</v>
      </c>
      <c r="AU162" s="116">
        <v>4.3655704051737132E-13</v>
      </c>
      <c r="AV162" s="116">
        <v>4.3655704051737132E-13</v>
      </c>
      <c r="AW162" s="116">
        <v>4.3655704051737132E-13</v>
      </c>
      <c r="AX162" s="116">
        <v>4.3655704051737132E-13</v>
      </c>
      <c r="AY162" s="116">
        <v>4.3655704051737132E-13</v>
      </c>
      <c r="AZ162" s="116">
        <v>4.3655704051737132E-13</v>
      </c>
      <c r="BA162" s="116">
        <v>4.3655704051737132E-13</v>
      </c>
      <c r="BB162" s="116">
        <v>4.3655704051737132E-13</v>
      </c>
      <c r="BC162" s="116">
        <v>4.3655704051737132E-13</v>
      </c>
      <c r="BD162" s="115">
        <v>4.3655704051737132E-13</v>
      </c>
      <c r="BF162" s="9">
        <f t="shared" si="2"/>
        <v>4.3655704051737132E-13</v>
      </c>
    </row>
    <row r="163" spans="1:58" x14ac:dyDescent="0.25">
      <c r="A163" s="112" t="s">
        <v>2871</v>
      </c>
      <c r="B163" s="112" t="s">
        <v>2870</v>
      </c>
      <c r="C163" s="116">
        <v>-2.0000000000018191E-2</v>
      </c>
      <c r="D163" s="116">
        <v>-2.0000000000018191E-2</v>
      </c>
      <c r="E163" s="116">
        <v>-2.0000000000018191E-2</v>
      </c>
      <c r="F163" s="116">
        <v>-2.0000000000018191E-2</v>
      </c>
      <c r="G163" s="116">
        <v>-2.0000000000018191E-2</v>
      </c>
      <c r="H163" s="116">
        <v>-2.0000000000018191E-2</v>
      </c>
      <c r="I163" s="116">
        <v>-2.0000000000018191E-2</v>
      </c>
      <c r="J163" s="116">
        <v>-2.0000000000018191E-2</v>
      </c>
      <c r="K163" s="116">
        <v>-2.0000000000018191E-2</v>
      </c>
      <c r="L163" s="116">
        <v>-2.0000000000018191E-2</v>
      </c>
      <c r="M163" s="116">
        <v>-2.0000000000018191E-2</v>
      </c>
      <c r="N163" s="116">
        <v>-2.0000000000018191E-2</v>
      </c>
      <c r="O163" s="116">
        <v>-2.0000000000018191E-2</v>
      </c>
      <c r="P163" s="116">
        <v>-2.0000000000018191E-2</v>
      </c>
      <c r="Q163" s="116">
        <v>-2.0000000000018191E-2</v>
      </c>
      <c r="R163" s="116">
        <v>-2.0000000000018191E-2</v>
      </c>
      <c r="S163" s="116">
        <v>-2.0000000000018191E-2</v>
      </c>
      <c r="T163" s="116">
        <v>-2.0000000000018191E-2</v>
      </c>
      <c r="U163" s="116">
        <v>-2.0000000000018191E-2</v>
      </c>
      <c r="V163" s="116">
        <v>-2.0000000000018191E-2</v>
      </c>
      <c r="W163" s="116">
        <v>-2.0000000000018191E-2</v>
      </c>
      <c r="X163" s="116">
        <v>-2.0000000000018191E-2</v>
      </c>
      <c r="Y163" s="116">
        <v>-2.0000000000018191E-2</v>
      </c>
      <c r="Z163" s="116">
        <v>-2.0000000000018191E-2</v>
      </c>
      <c r="AA163" s="116">
        <v>-2.0000000000018191E-2</v>
      </c>
      <c r="AB163" s="116">
        <v>-2.0000000000018191E-2</v>
      </c>
      <c r="AC163" s="116">
        <v>-2.0000000000018191E-2</v>
      </c>
      <c r="AD163" s="116">
        <v>-2.0000000000018191E-2</v>
      </c>
      <c r="AE163" s="116">
        <v>-2.0000000000018191E-2</v>
      </c>
      <c r="AF163" s="116">
        <v>-2.0000000000018191E-2</v>
      </c>
      <c r="AG163" s="116">
        <v>-2.0000000000018191E-2</v>
      </c>
      <c r="AH163" s="116">
        <v>-2.0000000000018191E-2</v>
      </c>
      <c r="AI163" s="116">
        <v>-2.0000000000018191E-2</v>
      </c>
      <c r="AJ163" s="116">
        <v>-2.0000000000018191E-2</v>
      </c>
      <c r="AK163" s="116">
        <v>-2.0000000000018191E-2</v>
      </c>
      <c r="AL163" s="116">
        <v>-2.0000000000018191E-2</v>
      </c>
      <c r="AM163" s="116">
        <v>-2.0000000000018191E-2</v>
      </c>
      <c r="AN163" s="116">
        <v>-2.0000000000018191E-2</v>
      </c>
      <c r="AO163" s="116">
        <v>-2.0000000000018191E-2</v>
      </c>
      <c r="AP163" s="116">
        <v>-2.0000000000018191E-2</v>
      </c>
      <c r="AQ163" s="116">
        <v>-2.0000000000018191E-2</v>
      </c>
      <c r="AR163" s="116">
        <v>-2.0000000000018191E-2</v>
      </c>
      <c r="AS163" s="116">
        <v>-2.0000000000018191E-2</v>
      </c>
      <c r="AT163" s="116">
        <v>-2.0000000000018191E-2</v>
      </c>
      <c r="AU163" s="116">
        <v>-2.0000000000018191E-2</v>
      </c>
      <c r="AV163" s="116">
        <v>-2.0000000000018191E-2</v>
      </c>
      <c r="AW163" s="116">
        <v>-2.0000000000018191E-2</v>
      </c>
      <c r="AX163" s="116">
        <v>-2.0000000000018191E-2</v>
      </c>
      <c r="AY163" s="116">
        <v>-2.0000000000018191E-2</v>
      </c>
      <c r="AZ163" s="116">
        <v>-2.0000000000018191E-2</v>
      </c>
      <c r="BA163" s="116">
        <v>-2.0000000000018191E-2</v>
      </c>
      <c r="BB163" s="116">
        <v>-2.0000000000018191E-2</v>
      </c>
      <c r="BC163" s="116">
        <v>-2.0000000000018191E-2</v>
      </c>
      <c r="BD163" s="115">
        <v>-2.0000000000018191E-2</v>
      </c>
      <c r="BF163" s="9">
        <f t="shared" si="2"/>
        <v>-2.0000000000018191E-2</v>
      </c>
    </row>
    <row r="164" spans="1:58" x14ac:dyDescent="0.25">
      <c r="A164" s="112" t="s">
        <v>2869</v>
      </c>
      <c r="B164" s="112" t="s">
        <v>2868</v>
      </c>
      <c r="C164" s="116">
        <v>0</v>
      </c>
      <c r="D164" s="116">
        <v>0</v>
      </c>
      <c r="E164" s="116">
        <v>0</v>
      </c>
      <c r="F164" s="116">
        <v>0</v>
      </c>
      <c r="G164" s="116">
        <v>0</v>
      </c>
      <c r="H164" s="116">
        <v>0</v>
      </c>
      <c r="I164" s="116">
        <v>0</v>
      </c>
      <c r="J164" s="116">
        <v>0</v>
      </c>
      <c r="K164" s="116">
        <v>0</v>
      </c>
      <c r="L164" s="116">
        <v>0</v>
      </c>
      <c r="M164" s="116">
        <v>0</v>
      </c>
      <c r="N164" s="116">
        <v>0</v>
      </c>
      <c r="O164" s="116">
        <v>0</v>
      </c>
      <c r="P164" s="116">
        <v>0</v>
      </c>
      <c r="Q164" s="116">
        <v>0</v>
      </c>
      <c r="R164" s="116">
        <v>0</v>
      </c>
      <c r="S164" s="116">
        <v>0</v>
      </c>
      <c r="T164" s="116">
        <v>0</v>
      </c>
      <c r="U164" s="116">
        <v>0</v>
      </c>
      <c r="V164" s="116">
        <v>0</v>
      </c>
      <c r="W164" s="116">
        <v>0</v>
      </c>
      <c r="X164" s="116">
        <v>0</v>
      </c>
      <c r="Y164" s="116">
        <v>0</v>
      </c>
      <c r="Z164" s="116">
        <v>0</v>
      </c>
      <c r="AA164" s="116">
        <v>0</v>
      </c>
      <c r="AB164" s="116">
        <v>0</v>
      </c>
      <c r="AC164" s="116">
        <v>0</v>
      </c>
      <c r="AD164" s="116">
        <v>0</v>
      </c>
      <c r="AE164" s="116">
        <v>0</v>
      </c>
      <c r="AF164" s="116">
        <v>0</v>
      </c>
      <c r="AG164" s="116">
        <v>0</v>
      </c>
      <c r="AH164" s="116">
        <v>0</v>
      </c>
      <c r="AI164" s="116">
        <v>0</v>
      </c>
      <c r="AJ164" s="116">
        <v>0</v>
      </c>
      <c r="AK164" s="116">
        <v>0</v>
      </c>
      <c r="AL164" s="116">
        <v>0</v>
      </c>
      <c r="AM164" s="116">
        <v>0</v>
      </c>
      <c r="AN164" s="116">
        <v>0</v>
      </c>
      <c r="AO164" s="116">
        <v>0</v>
      </c>
      <c r="AP164" s="116">
        <v>0</v>
      </c>
      <c r="AQ164" s="116">
        <v>0</v>
      </c>
      <c r="AR164" s="116">
        <v>0</v>
      </c>
      <c r="AS164" s="116">
        <v>0</v>
      </c>
      <c r="AT164" s="116">
        <v>0</v>
      </c>
      <c r="AU164" s="116">
        <v>0</v>
      </c>
      <c r="AV164" s="116">
        <v>0</v>
      </c>
      <c r="AW164" s="116">
        <v>0</v>
      </c>
      <c r="AX164" s="116">
        <v>0</v>
      </c>
      <c r="AY164" s="116">
        <v>0</v>
      </c>
      <c r="AZ164" s="116">
        <v>0</v>
      </c>
      <c r="BA164" s="116">
        <v>0</v>
      </c>
      <c r="BB164" s="116">
        <v>0</v>
      </c>
      <c r="BC164" s="116">
        <v>0</v>
      </c>
      <c r="BD164" s="115">
        <v>0</v>
      </c>
      <c r="BF164" s="9">
        <f t="shared" si="2"/>
        <v>0</v>
      </c>
    </row>
    <row r="165" spans="1:58" x14ac:dyDescent="0.25">
      <c r="A165" s="112" t="s">
        <v>2867</v>
      </c>
      <c r="B165" s="112" t="s">
        <v>2866</v>
      </c>
      <c r="C165" s="116">
        <v>1.4551915228366852E-11</v>
      </c>
      <c r="D165" s="116">
        <v>1.4551915228366852E-11</v>
      </c>
      <c r="E165" s="116">
        <v>1.4551915228366852E-11</v>
      </c>
      <c r="F165" s="116">
        <v>1.4551915228366852E-11</v>
      </c>
      <c r="G165" s="116">
        <v>1.4551915228366852E-11</v>
      </c>
      <c r="H165" s="116">
        <v>1.4551915228366852E-11</v>
      </c>
      <c r="I165" s="116">
        <v>1.4551915228366852E-11</v>
      </c>
      <c r="J165" s="116">
        <v>1.4551915228366852E-11</v>
      </c>
      <c r="K165" s="116">
        <v>1.4551915228366852E-11</v>
      </c>
      <c r="L165" s="116">
        <v>1.4551915228366852E-11</v>
      </c>
      <c r="M165" s="116">
        <v>1.4551915228366852E-11</v>
      </c>
      <c r="N165" s="116">
        <v>1.4551915228366852E-11</v>
      </c>
      <c r="O165" s="116">
        <v>1.4551915228366852E-11</v>
      </c>
      <c r="P165" s="116">
        <v>1.4551915228366852E-11</v>
      </c>
      <c r="Q165" s="116">
        <v>1.4551915228366852E-11</v>
      </c>
      <c r="R165" s="116">
        <v>1.4551915228366852E-11</v>
      </c>
      <c r="S165" s="116">
        <v>1.4551915228366852E-11</v>
      </c>
      <c r="T165" s="116">
        <v>1.4551915228366852E-11</v>
      </c>
      <c r="U165" s="116">
        <v>1.4551915228366852E-11</v>
      </c>
      <c r="V165" s="116">
        <v>1.4551915228366852E-11</v>
      </c>
      <c r="W165" s="116">
        <v>1.4551915228366852E-11</v>
      </c>
      <c r="X165" s="116">
        <v>1.4551915228366852E-11</v>
      </c>
      <c r="Y165" s="116">
        <v>1.4551915228366852E-11</v>
      </c>
      <c r="Z165" s="116">
        <v>1.4551915228366852E-11</v>
      </c>
      <c r="AA165" s="116">
        <v>1.4551915228366852E-11</v>
      </c>
      <c r="AB165" s="116">
        <v>1.4551915228366852E-11</v>
      </c>
      <c r="AC165" s="116">
        <v>1.4551915228366852E-11</v>
      </c>
      <c r="AD165" s="116">
        <v>1.4551915228366852E-11</v>
      </c>
      <c r="AE165" s="116">
        <v>1.4551915228366852E-11</v>
      </c>
      <c r="AF165" s="116">
        <v>1.4551915228366852E-11</v>
      </c>
      <c r="AG165" s="116">
        <v>1.4551915228366852E-11</v>
      </c>
      <c r="AH165" s="116">
        <v>1.4551915228366852E-11</v>
      </c>
      <c r="AI165" s="116">
        <v>1.4551915228366852E-11</v>
      </c>
      <c r="AJ165" s="116">
        <v>1.4551915228366852E-11</v>
      </c>
      <c r="AK165" s="116">
        <v>1.4551915228366852E-11</v>
      </c>
      <c r="AL165" s="116">
        <v>1.4551915228366852E-11</v>
      </c>
      <c r="AM165" s="116">
        <v>1.4551915228366852E-11</v>
      </c>
      <c r="AN165" s="116">
        <v>1.4551915228366852E-11</v>
      </c>
      <c r="AO165" s="116">
        <v>1.4551915228366852E-11</v>
      </c>
      <c r="AP165" s="116">
        <v>1.4551915228366852E-11</v>
      </c>
      <c r="AQ165" s="116">
        <v>1.4551915228366852E-11</v>
      </c>
      <c r="AR165" s="116">
        <v>1.4551915228366852E-11</v>
      </c>
      <c r="AS165" s="116">
        <v>1.4551915228366852E-11</v>
      </c>
      <c r="AT165" s="116">
        <v>1.4551915228366852E-11</v>
      </c>
      <c r="AU165" s="116">
        <v>1.4551915228366852E-11</v>
      </c>
      <c r="AV165" s="116">
        <v>1.4551915228366852E-11</v>
      </c>
      <c r="AW165" s="116">
        <v>1.4551915228366852E-11</v>
      </c>
      <c r="AX165" s="116">
        <v>1.4551915228366852E-11</v>
      </c>
      <c r="AY165" s="116">
        <v>1.4551915228366852E-11</v>
      </c>
      <c r="AZ165" s="116">
        <v>1.4551915228366852E-11</v>
      </c>
      <c r="BA165" s="116">
        <v>1.4551915228366852E-11</v>
      </c>
      <c r="BB165" s="116">
        <v>1.4551915228366852E-11</v>
      </c>
      <c r="BC165" s="116">
        <v>1.4551915228366852E-11</v>
      </c>
      <c r="BD165" s="115">
        <v>1.4551915228366852E-11</v>
      </c>
      <c r="BF165" s="9">
        <f t="shared" si="2"/>
        <v>1.4551915228366852E-11</v>
      </c>
    </row>
    <row r="166" spans="1:58" x14ac:dyDescent="0.25">
      <c r="A166" s="112" t="s">
        <v>2865</v>
      </c>
      <c r="B166" s="112" t="s">
        <v>2864</v>
      </c>
      <c r="C166" s="116">
        <v>-3.637978807091713E-12</v>
      </c>
      <c r="D166" s="116">
        <v>-3.637978807091713E-12</v>
      </c>
      <c r="E166" s="116">
        <v>-3.637978807091713E-12</v>
      </c>
      <c r="F166" s="116">
        <v>-3.637978807091713E-12</v>
      </c>
      <c r="G166" s="116">
        <v>-3.637978807091713E-12</v>
      </c>
      <c r="H166" s="116">
        <v>-3.637978807091713E-12</v>
      </c>
      <c r="I166" s="116">
        <v>-3.637978807091713E-12</v>
      </c>
      <c r="J166" s="116">
        <v>-3.637978807091713E-12</v>
      </c>
      <c r="K166" s="116">
        <v>-3.637978807091713E-12</v>
      </c>
      <c r="L166" s="116">
        <v>-3.637978807091713E-12</v>
      </c>
      <c r="M166" s="116">
        <v>-3.637978807091713E-12</v>
      </c>
      <c r="N166" s="116">
        <v>-3.637978807091713E-12</v>
      </c>
      <c r="O166" s="116">
        <v>-3.637978807091713E-12</v>
      </c>
      <c r="P166" s="116">
        <v>-3.637978807091713E-12</v>
      </c>
      <c r="Q166" s="116">
        <v>-3.637978807091713E-12</v>
      </c>
      <c r="R166" s="116">
        <v>-3.637978807091713E-12</v>
      </c>
      <c r="S166" s="116">
        <v>-3.637978807091713E-12</v>
      </c>
      <c r="T166" s="116">
        <v>-3.637978807091713E-12</v>
      </c>
      <c r="U166" s="116">
        <v>-3.637978807091713E-12</v>
      </c>
      <c r="V166" s="116">
        <v>-3.637978807091713E-12</v>
      </c>
      <c r="W166" s="116">
        <v>-3.637978807091713E-12</v>
      </c>
      <c r="X166" s="116">
        <v>-3.637978807091713E-12</v>
      </c>
      <c r="Y166" s="116">
        <v>-3.637978807091713E-12</v>
      </c>
      <c r="Z166" s="116">
        <v>-3.637978807091713E-12</v>
      </c>
      <c r="AA166" s="116">
        <v>-3.637978807091713E-12</v>
      </c>
      <c r="AB166" s="116">
        <v>-3.637978807091713E-12</v>
      </c>
      <c r="AC166" s="116">
        <v>-3.637978807091713E-12</v>
      </c>
      <c r="AD166" s="116">
        <v>-3.637978807091713E-12</v>
      </c>
      <c r="AE166" s="116">
        <v>-3.637978807091713E-12</v>
      </c>
      <c r="AF166" s="116">
        <v>-3.637978807091713E-12</v>
      </c>
      <c r="AG166" s="116">
        <v>-3.637978807091713E-12</v>
      </c>
      <c r="AH166" s="116">
        <v>-3.637978807091713E-12</v>
      </c>
      <c r="AI166" s="116">
        <v>-3.637978807091713E-12</v>
      </c>
      <c r="AJ166" s="116">
        <v>-3.637978807091713E-12</v>
      </c>
      <c r="AK166" s="116">
        <v>-3.637978807091713E-12</v>
      </c>
      <c r="AL166" s="116">
        <v>-3.637978807091713E-12</v>
      </c>
      <c r="AM166" s="116">
        <v>-3.637978807091713E-12</v>
      </c>
      <c r="AN166" s="116">
        <v>-3.637978807091713E-12</v>
      </c>
      <c r="AO166" s="116">
        <v>-3.637978807091713E-12</v>
      </c>
      <c r="AP166" s="116">
        <v>-3.637978807091713E-12</v>
      </c>
      <c r="AQ166" s="116">
        <v>-3.637978807091713E-12</v>
      </c>
      <c r="AR166" s="116">
        <v>-3.637978807091713E-12</v>
      </c>
      <c r="AS166" s="116">
        <v>-3.637978807091713E-12</v>
      </c>
      <c r="AT166" s="116">
        <v>-3.637978807091713E-12</v>
      </c>
      <c r="AU166" s="116">
        <v>-3.637978807091713E-12</v>
      </c>
      <c r="AV166" s="116">
        <v>-3.637978807091713E-12</v>
      </c>
      <c r="AW166" s="116">
        <v>-3.637978807091713E-12</v>
      </c>
      <c r="AX166" s="116">
        <v>-3.637978807091713E-12</v>
      </c>
      <c r="AY166" s="116">
        <v>-3.637978807091713E-12</v>
      </c>
      <c r="AZ166" s="116">
        <v>-3.637978807091713E-12</v>
      </c>
      <c r="BA166" s="116">
        <v>-3.637978807091713E-12</v>
      </c>
      <c r="BB166" s="116">
        <v>-3.637978807091713E-12</v>
      </c>
      <c r="BC166" s="116">
        <v>-3.637978807091713E-12</v>
      </c>
      <c r="BD166" s="115">
        <v>-3.637978807091713E-12</v>
      </c>
      <c r="BF166" s="9">
        <f t="shared" si="2"/>
        <v>-3.637978807091713E-12</v>
      </c>
    </row>
    <row r="167" spans="1:58" x14ac:dyDescent="0.25">
      <c r="A167" s="112" t="s">
        <v>2863</v>
      </c>
      <c r="B167" s="112" t="s">
        <v>2862</v>
      </c>
      <c r="C167" s="116">
        <v>0</v>
      </c>
      <c r="D167" s="116">
        <v>0</v>
      </c>
      <c r="E167" s="116">
        <v>0</v>
      </c>
      <c r="F167" s="116">
        <v>0</v>
      </c>
      <c r="G167" s="116">
        <v>0</v>
      </c>
      <c r="H167" s="116">
        <v>0</v>
      </c>
      <c r="I167" s="116">
        <v>0</v>
      </c>
      <c r="J167" s="116">
        <v>0</v>
      </c>
      <c r="K167" s="116">
        <v>0</v>
      </c>
      <c r="L167" s="116">
        <v>0</v>
      </c>
      <c r="M167" s="116">
        <v>0</v>
      </c>
      <c r="N167" s="116">
        <v>0</v>
      </c>
      <c r="O167" s="116">
        <v>0</v>
      </c>
      <c r="P167" s="116">
        <v>0</v>
      </c>
      <c r="Q167" s="116">
        <v>0</v>
      </c>
      <c r="R167" s="116">
        <v>0</v>
      </c>
      <c r="S167" s="116">
        <v>0</v>
      </c>
      <c r="T167" s="116">
        <v>0</v>
      </c>
      <c r="U167" s="116">
        <v>0</v>
      </c>
      <c r="V167" s="116">
        <v>0</v>
      </c>
      <c r="W167" s="116">
        <v>0</v>
      </c>
      <c r="X167" s="116">
        <v>0</v>
      </c>
      <c r="Y167" s="116">
        <v>0</v>
      </c>
      <c r="Z167" s="116">
        <v>0</v>
      </c>
      <c r="AA167" s="116">
        <v>0</v>
      </c>
      <c r="AB167" s="116">
        <v>0</v>
      </c>
      <c r="AC167" s="116">
        <v>0</v>
      </c>
      <c r="AD167" s="116">
        <v>0</v>
      </c>
      <c r="AE167" s="116">
        <v>0</v>
      </c>
      <c r="AF167" s="116">
        <v>0</v>
      </c>
      <c r="AG167" s="116">
        <v>0</v>
      </c>
      <c r="AH167" s="116">
        <v>0</v>
      </c>
      <c r="AI167" s="116">
        <v>0</v>
      </c>
      <c r="AJ167" s="116">
        <v>0</v>
      </c>
      <c r="AK167" s="116">
        <v>0</v>
      </c>
      <c r="AL167" s="116">
        <v>0</v>
      </c>
      <c r="AM167" s="116">
        <v>0</v>
      </c>
      <c r="AN167" s="116">
        <v>0</v>
      </c>
      <c r="AO167" s="116">
        <v>0</v>
      </c>
      <c r="AP167" s="116">
        <v>0</v>
      </c>
      <c r="AQ167" s="116">
        <v>0</v>
      </c>
      <c r="AR167" s="116">
        <v>0</v>
      </c>
      <c r="AS167" s="116">
        <v>0</v>
      </c>
      <c r="AT167" s="116">
        <v>0</v>
      </c>
      <c r="AU167" s="116">
        <v>0</v>
      </c>
      <c r="AV167" s="116">
        <v>0</v>
      </c>
      <c r="AW167" s="116">
        <v>0</v>
      </c>
      <c r="AX167" s="116">
        <v>0</v>
      </c>
      <c r="AY167" s="116">
        <v>0</v>
      </c>
      <c r="AZ167" s="116">
        <v>0</v>
      </c>
      <c r="BA167" s="116">
        <v>0</v>
      </c>
      <c r="BB167" s="116">
        <v>0</v>
      </c>
      <c r="BC167" s="116">
        <v>0</v>
      </c>
      <c r="BD167" s="115">
        <v>0</v>
      </c>
      <c r="BF167" s="9">
        <f t="shared" si="2"/>
        <v>0</v>
      </c>
    </row>
    <row r="168" spans="1:58" x14ac:dyDescent="0.25">
      <c r="A168" s="112" t="s">
        <v>2861</v>
      </c>
      <c r="B168" s="112" t="s">
        <v>2860</v>
      </c>
      <c r="C168" s="116">
        <v>1.8189894035458565E-12</v>
      </c>
      <c r="D168" s="116">
        <v>1.8189894035458565E-12</v>
      </c>
      <c r="E168" s="116">
        <v>1.8189894035458565E-12</v>
      </c>
      <c r="F168" s="116">
        <v>1.8189894035458565E-12</v>
      </c>
      <c r="G168" s="116">
        <v>1.8189894035458565E-12</v>
      </c>
      <c r="H168" s="116">
        <v>1.8189894035458565E-12</v>
      </c>
      <c r="I168" s="116">
        <v>1.8189894035458565E-12</v>
      </c>
      <c r="J168" s="116">
        <v>1.8189894035458565E-12</v>
      </c>
      <c r="K168" s="116">
        <v>1.8189894035458565E-12</v>
      </c>
      <c r="L168" s="116">
        <v>1.8189894035458565E-12</v>
      </c>
      <c r="M168" s="116">
        <v>1.8189894035458565E-12</v>
      </c>
      <c r="N168" s="116">
        <v>1.8189894035458565E-12</v>
      </c>
      <c r="O168" s="116">
        <v>1.8189894035458565E-12</v>
      </c>
      <c r="P168" s="116">
        <v>1.8189894035458565E-12</v>
      </c>
      <c r="Q168" s="116">
        <v>1.8189894035458565E-12</v>
      </c>
      <c r="R168" s="116">
        <v>1.8189894035458565E-12</v>
      </c>
      <c r="S168" s="116">
        <v>1.8189894035458565E-12</v>
      </c>
      <c r="T168" s="116">
        <v>1.8189894035458565E-12</v>
      </c>
      <c r="U168" s="116">
        <v>1.8189894035458565E-12</v>
      </c>
      <c r="V168" s="116">
        <v>1.8189894035458565E-12</v>
      </c>
      <c r="W168" s="116">
        <v>1.8189894035458565E-12</v>
      </c>
      <c r="X168" s="116">
        <v>1.8189894035458565E-12</v>
      </c>
      <c r="Y168" s="116">
        <v>1.8189894035458565E-12</v>
      </c>
      <c r="Z168" s="116">
        <v>1.8189894035458565E-12</v>
      </c>
      <c r="AA168" s="116">
        <v>1.8189894035458565E-12</v>
      </c>
      <c r="AB168" s="116">
        <v>1.8189894035458565E-12</v>
      </c>
      <c r="AC168" s="116">
        <v>1.8189894035458565E-12</v>
      </c>
      <c r="AD168" s="116">
        <v>1.8189894035458565E-12</v>
      </c>
      <c r="AE168" s="116">
        <v>1.8189894035458565E-12</v>
      </c>
      <c r="AF168" s="116">
        <v>1.8189894035458565E-12</v>
      </c>
      <c r="AG168" s="116">
        <v>1.8189894035458565E-12</v>
      </c>
      <c r="AH168" s="116">
        <v>1.8189894035458565E-12</v>
      </c>
      <c r="AI168" s="116">
        <v>1.8189894035458565E-12</v>
      </c>
      <c r="AJ168" s="116">
        <v>1.8189894035458565E-12</v>
      </c>
      <c r="AK168" s="116">
        <v>1.8189894035458565E-12</v>
      </c>
      <c r="AL168" s="116">
        <v>1.8189894035458565E-12</v>
      </c>
      <c r="AM168" s="116">
        <v>1.8189894035458565E-12</v>
      </c>
      <c r="AN168" s="116">
        <v>1.8189894035458565E-12</v>
      </c>
      <c r="AO168" s="116">
        <v>1.8189894035458565E-12</v>
      </c>
      <c r="AP168" s="116">
        <v>1.8189894035458565E-12</v>
      </c>
      <c r="AQ168" s="116">
        <v>1.8189894035458565E-12</v>
      </c>
      <c r="AR168" s="116">
        <v>1.8189894035458565E-12</v>
      </c>
      <c r="AS168" s="116">
        <v>1.8189894035458565E-12</v>
      </c>
      <c r="AT168" s="116">
        <v>1.8189894035458565E-12</v>
      </c>
      <c r="AU168" s="116">
        <v>1.8189894035458565E-12</v>
      </c>
      <c r="AV168" s="116">
        <v>1.8189894035458565E-12</v>
      </c>
      <c r="AW168" s="116">
        <v>1.8189894035458565E-12</v>
      </c>
      <c r="AX168" s="116">
        <v>1.8189894035458565E-12</v>
      </c>
      <c r="AY168" s="116">
        <v>1.8189894035458565E-12</v>
      </c>
      <c r="AZ168" s="116">
        <v>1.8189894035458565E-12</v>
      </c>
      <c r="BA168" s="116">
        <v>1.8189894035458565E-12</v>
      </c>
      <c r="BB168" s="116">
        <v>1.8189894035458565E-12</v>
      </c>
      <c r="BC168" s="116">
        <v>1.8189894035458565E-12</v>
      </c>
      <c r="BD168" s="115">
        <v>1.8189894035458565E-12</v>
      </c>
      <c r="BF168" s="9">
        <f t="shared" si="2"/>
        <v>1.8189894035458565E-12</v>
      </c>
    </row>
    <row r="169" spans="1:58" x14ac:dyDescent="0.25">
      <c r="A169" s="112" t="s">
        <v>2859</v>
      </c>
      <c r="B169" s="112" t="s">
        <v>2858</v>
      </c>
      <c r="C169" s="116">
        <v>0</v>
      </c>
      <c r="D169" s="116">
        <v>0</v>
      </c>
      <c r="E169" s="116">
        <v>0</v>
      </c>
      <c r="F169" s="116">
        <v>0</v>
      </c>
      <c r="G169" s="116">
        <v>0</v>
      </c>
      <c r="H169" s="116">
        <v>0</v>
      </c>
      <c r="I169" s="116">
        <v>0</v>
      </c>
      <c r="J169" s="116">
        <v>0</v>
      </c>
      <c r="K169" s="116">
        <v>0</v>
      </c>
      <c r="L169" s="116">
        <v>0</v>
      </c>
      <c r="M169" s="116">
        <v>0</v>
      </c>
      <c r="N169" s="116">
        <v>0</v>
      </c>
      <c r="O169" s="116">
        <v>0</v>
      </c>
      <c r="P169" s="116">
        <v>0</v>
      </c>
      <c r="Q169" s="116">
        <v>0</v>
      </c>
      <c r="R169" s="116">
        <v>0</v>
      </c>
      <c r="S169" s="116">
        <v>0</v>
      </c>
      <c r="T169" s="116">
        <v>0</v>
      </c>
      <c r="U169" s="116">
        <v>0</v>
      </c>
      <c r="V169" s="116">
        <v>0</v>
      </c>
      <c r="W169" s="116">
        <v>0</v>
      </c>
      <c r="X169" s="116">
        <v>0</v>
      </c>
      <c r="Y169" s="116">
        <v>0</v>
      </c>
      <c r="Z169" s="116">
        <v>0</v>
      </c>
      <c r="AA169" s="116">
        <v>0</v>
      </c>
      <c r="AB169" s="116">
        <v>0</v>
      </c>
      <c r="AC169" s="116">
        <v>0</v>
      </c>
      <c r="AD169" s="116">
        <v>0</v>
      </c>
      <c r="AE169" s="116">
        <v>0</v>
      </c>
      <c r="AF169" s="116">
        <v>0</v>
      </c>
      <c r="AG169" s="116">
        <v>0</v>
      </c>
      <c r="AH169" s="116">
        <v>0</v>
      </c>
      <c r="AI169" s="116">
        <v>0</v>
      </c>
      <c r="AJ169" s="116">
        <v>0</v>
      </c>
      <c r="AK169" s="116">
        <v>0</v>
      </c>
      <c r="AL169" s="116">
        <v>0</v>
      </c>
      <c r="AM169" s="116">
        <v>0</v>
      </c>
      <c r="AN169" s="116">
        <v>0</v>
      </c>
      <c r="AO169" s="116">
        <v>0</v>
      </c>
      <c r="AP169" s="116">
        <v>0</v>
      </c>
      <c r="AQ169" s="116">
        <v>0</v>
      </c>
      <c r="AR169" s="116">
        <v>0</v>
      </c>
      <c r="AS169" s="116">
        <v>0</v>
      </c>
      <c r="AT169" s="116">
        <v>0</v>
      </c>
      <c r="AU169" s="116">
        <v>0</v>
      </c>
      <c r="AV169" s="116">
        <v>0</v>
      </c>
      <c r="AW169" s="116">
        <v>0</v>
      </c>
      <c r="AX169" s="116">
        <v>0</v>
      </c>
      <c r="AY169" s="116">
        <v>0</v>
      </c>
      <c r="AZ169" s="116">
        <v>0</v>
      </c>
      <c r="BA169" s="116">
        <v>0</v>
      </c>
      <c r="BB169" s="116">
        <v>0</v>
      </c>
      <c r="BC169" s="116">
        <v>0</v>
      </c>
      <c r="BD169" s="115">
        <v>0</v>
      </c>
      <c r="BF169" s="9">
        <f t="shared" si="2"/>
        <v>0</v>
      </c>
    </row>
    <row r="170" spans="1:58" x14ac:dyDescent="0.25">
      <c r="A170" s="112" t="s">
        <v>2857</v>
      </c>
      <c r="B170" s="112" t="s">
        <v>2856</v>
      </c>
      <c r="C170" s="116">
        <v>0</v>
      </c>
      <c r="D170" s="116">
        <v>0</v>
      </c>
      <c r="E170" s="116">
        <v>0</v>
      </c>
      <c r="F170" s="116">
        <v>0</v>
      </c>
      <c r="G170" s="116">
        <v>0</v>
      </c>
      <c r="H170" s="116">
        <v>0</v>
      </c>
      <c r="I170" s="116">
        <v>0</v>
      </c>
      <c r="J170" s="116">
        <v>0</v>
      </c>
      <c r="K170" s="116">
        <v>0</v>
      </c>
      <c r="L170" s="116">
        <v>0</v>
      </c>
      <c r="M170" s="116">
        <v>0</v>
      </c>
      <c r="N170" s="116">
        <v>0</v>
      </c>
      <c r="O170" s="116">
        <v>0</v>
      </c>
      <c r="P170" s="116">
        <v>0</v>
      </c>
      <c r="Q170" s="116">
        <v>0</v>
      </c>
      <c r="R170" s="116">
        <v>0</v>
      </c>
      <c r="S170" s="116">
        <v>0</v>
      </c>
      <c r="T170" s="116">
        <v>0</v>
      </c>
      <c r="U170" s="116">
        <v>0</v>
      </c>
      <c r="V170" s="116">
        <v>0</v>
      </c>
      <c r="W170" s="116">
        <v>0</v>
      </c>
      <c r="X170" s="116">
        <v>0</v>
      </c>
      <c r="Y170" s="116">
        <v>0</v>
      </c>
      <c r="Z170" s="116">
        <v>0</v>
      </c>
      <c r="AA170" s="116">
        <v>0</v>
      </c>
      <c r="AB170" s="116">
        <v>0</v>
      </c>
      <c r="AC170" s="116">
        <v>0</v>
      </c>
      <c r="AD170" s="116">
        <v>0</v>
      </c>
      <c r="AE170" s="116">
        <v>0</v>
      </c>
      <c r="AF170" s="116">
        <v>0</v>
      </c>
      <c r="AG170" s="116">
        <v>0</v>
      </c>
      <c r="AH170" s="116">
        <v>0</v>
      </c>
      <c r="AI170" s="116">
        <v>0</v>
      </c>
      <c r="AJ170" s="116">
        <v>0</v>
      </c>
      <c r="AK170" s="116">
        <v>0</v>
      </c>
      <c r="AL170" s="116">
        <v>0</v>
      </c>
      <c r="AM170" s="116">
        <v>0</v>
      </c>
      <c r="AN170" s="116">
        <v>0</v>
      </c>
      <c r="AO170" s="116">
        <v>0</v>
      </c>
      <c r="AP170" s="116">
        <v>0</v>
      </c>
      <c r="AQ170" s="116">
        <v>0</v>
      </c>
      <c r="AR170" s="116">
        <v>0</v>
      </c>
      <c r="AS170" s="116">
        <v>0</v>
      </c>
      <c r="AT170" s="116">
        <v>0</v>
      </c>
      <c r="AU170" s="116">
        <v>0</v>
      </c>
      <c r="AV170" s="116">
        <v>0</v>
      </c>
      <c r="AW170" s="116">
        <v>0</v>
      </c>
      <c r="AX170" s="116">
        <v>0</v>
      </c>
      <c r="AY170" s="116">
        <v>0</v>
      </c>
      <c r="AZ170" s="116">
        <v>0</v>
      </c>
      <c r="BA170" s="116">
        <v>0</v>
      </c>
      <c r="BB170" s="116">
        <v>0</v>
      </c>
      <c r="BC170" s="116">
        <v>0</v>
      </c>
      <c r="BD170" s="115">
        <v>0</v>
      </c>
      <c r="BF170" s="9">
        <f t="shared" si="2"/>
        <v>0</v>
      </c>
    </row>
    <row r="171" spans="1:58" x14ac:dyDescent="0.25">
      <c r="A171" s="112" t="s">
        <v>2855</v>
      </c>
      <c r="B171" s="112" t="s">
        <v>2854</v>
      </c>
      <c r="C171" s="116">
        <v>0</v>
      </c>
      <c r="D171" s="116">
        <v>0</v>
      </c>
      <c r="E171" s="116">
        <v>0</v>
      </c>
      <c r="F171" s="116">
        <v>0</v>
      </c>
      <c r="G171" s="116">
        <v>0</v>
      </c>
      <c r="H171" s="116">
        <v>0</v>
      </c>
      <c r="I171" s="116">
        <v>0</v>
      </c>
      <c r="J171" s="116">
        <v>0</v>
      </c>
      <c r="K171" s="116">
        <v>0</v>
      </c>
      <c r="L171" s="116">
        <v>0</v>
      </c>
      <c r="M171" s="116">
        <v>0</v>
      </c>
      <c r="N171" s="116">
        <v>0</v>
      </c>
      <c r="O171" s="116">
        <v>0</v>
      </c>
      <c r="P171" s="116">
        <v>0</v>
      </c>
      <c r="Q171" s="116">
        <v>0</v>
      </c>
      <c r="R171" s="116">
        <v>0</v>
      </c>
      <c r="S171" s="116">
        <v>0</v>
      </c>
      <c r="T171" s="116">
        <v>0</v>
      </c>
      <c r="U171" s="116">
        <v>0</v>
      </c>
      <c r="V171" s="116">
        <v>0</v>
      </c>
      <c r="W171" s="116">
        <v>0</v>
      </c>
      <c r="X171" s="116">
        <v>0</v>
      </c>
      <c r="Y171" s="116">
        <v>0</v>
      </c>
      <c r="Z171" s="116">
        <v>0</v>
      </c>
      <c r="AA171" s="116">
        <v>0</v>
      </c>
      <c r="AB171" s="116">
        <v>0</v>
      </c>
      <c r="AC171" s="116">
        <v>0</v>
      </c>
      <c r="AD171" s="116">
        <v>0</v>
      </c>
      <c r="AE171" s="116">
        <v>0</v>
      </c>
      <c r="AF171" s="116">
        <v>0</v>
      </c>
      <c r="AG171" s="116">
        <v>0</v>
      </c>
      <c r="AH171" s="116">
        <v>0</v>
      </c>
      <c r="AI171" s="116">
        <v>0</v>
      </c>
      <c r="AJ171" s="116">
        <v>0</v>
      </c>
      <c r="AK171" s="116">
        <v>0</v>
      </c>
      <c r="AL171" s="116">
        <v>0</v>
      </c>
      <c r="AM171" s="116">
        <v>0</v>
      </c>
      <c r="AN171" s="116">
        <v>0</v>
      </c>
      <c r="AO171" s="116">
        <v>0</v>
      </c>
      <c r="AP171" s="116">
        <v>0</v>
      </c>
      <c r="AQ171" s="116">
        <v>0</v>
      </c>
      <c r="AR171" s="116">
        <v>0</v>
      </c>
      <c r="AS171" s="116">
        <v>0</v>
      </c>
      <c r="AT171" s="116">
        <v>0</v>
      </c>
      <c r="AU171" s="116">
        <v>0</v>
      </c>
      <c r="AV171" s="116">
        <v>0</v>
      </c>
      <c r="AW171" s="116">
        <v>0</v>
      </c>
      <c r="AX171" s="116">
        <v>0</v>
      </c>
      <c r="AY171" s="116">
        <v>0</v>
      </c>
      <c r="AZ171" s="116">
        <v>0</v>
      </c>
      <c r="BA171" s="116">
        <v>0</v>
      </c>
      <c r="BB171" s="116">
        <v>0</v>
      </c>
      <c r="BC171" s="116">
        <v>0</v>
      </c>
      <c r="BD171" s="115">
        <v>0</v>
      </c>
      <c r="BF171" s="9">
        <f t="shared" si="2"/>
        <v>0</v>
      </c>
    </row>
    <row r="172" spans="1:58" x14ac:dyDescent="0.25">
      <c r="A172" s="112" t="s">
        <v>2853</v>
      </c>
      <c r="B172" s="112" t="s">
        <v>2852</v>
      </c>
      <c r="C172" s="116">
        <v>4.5474735088646412E-13</v>
      </c>
      <c r="D172" s="116">
        <v>4.5474735088646412E-13</v>
      </c>
      <c r="E172" s="116">
        <v>4.5474735088646412E-13</v>
      </c>
      <c r="F172" s="116">
        <v>4.5474735088646412E-13</v>
      </c>
      <c r="G172" s="116">
        <v>4.5474735088646412E-13</v>
      </c>
      <c r="H172" s="116">
        <v>4.5474735088646412E-13</v>
      </c>
      <c r="I172" s="116">
        <v>4.5474735088646412E-13</v>
      </c>
      <c r="J172" s="116">
        <v>4.5474735088646412E-13</v>
      </c>
      <c r="K172" s="116">
        <v>4.5474735088646412E-13</v>
      </c>
      <c r="L172" s="116">
        <v>4.5474735088646412E-13</v>
      </c>
      <c r="M172" s="116">
        <v>4.5474735088646412E-13</v>
      </c>
      <c r="N172" s="116">
        <v>4.5474735088646412E-13</v>
      </c>
      <c r="O172" s="116">
        <v>4.5474735088646412E-13</v>
      </c>
      <c r="P172" s="116">
        <v>4.5474735088646412E-13</v>
      </c>
      <c r="Q172" s="116">
        <v>4.5474735088646412E-13</v>
      </c>
      <c r="R172" s="116">
        <v>4.5474735088646412E-13</v>
      </c>
      <c r="S172" s="116">
        <v>4.5474735088646412E-13</v>
      </c>
      <c r="T172" s="116">
        <v>4.5474735088646412E-13</v>
      </c>
      <c r="U172" s="116">
        <v>4.5474735088646412E-13</v>
      </c>
      <c r="V172" s="116">
        <v>4.5474735088646412E-13</v>
      </c>
      <c r="W172" s="116">
        <v>4.5474735088646412E-13</v>
      </c>
      <c r="X172" s="116">
        <v>4.5474735088646412E-13</v>
      </c>
      <c r="Y172" s="116">
        <v>4.5474735088646412E-13</v>
      </c>
      <c r="Z172" s="116">
        <v>4.5474735088646412E-13</v>
      </c>
      <c r="AA172" s="116">
        <v>4.5474735088646412E-13</v>
      </c>
      <c r="AB172" s="116">
        <v>4.5474735088646412E-13</v>
      </c>
      <c r="AC172" s="116">
        <v>4.5474735088646412E-13</v>
      </c>
      <c r="AD172" s="116">
        <v>4.5474735088646412E-13</v>
      </c>
      <c r="AE172" s="116">
        <v>4.5474735088646412E-13</v>
      </c>
      <c r="AF172" s="116">
        <v>4.5474735088646412E-13</v>
      </c>
      <c r="AG172" s="116">
        <v>4.5474735088646412E-13</v>
      </c>
      <c r="AH172" s="116">
        <v>4.5474735088646412E-13</v>
      </c>
      <c r="AI172" s="116">
        <v>4.5474735088646412E-13</v>
      </c>
      <c r="AJ172" s="116">
        <v>4.5474735088646412E-13</v>
      </c>
      <c r="AK172" s="116">
        <v>4.5474735088646412E-13</v>
      </c>
      <c r="AL172" s="116">
        <v>4.5474735088646412E-13</v>
      </c>
      <c r="AM172" s="116">
        <v>4.5474735088646412E-13</v>
      </c>
      <c r="AN172" s="116">
        <v>4.5474735088646412E-13</v>
      </c>
      <c r="AO172" s="116">
        <v>4.5474735088646412E-13</v>
      </c>
      <c r="AP172" s="116">
        <v>4.5474735088646412E-13</v>
      </c>
      <c r="AQ172" s="116">
        <v>4.5474735088646412E-13</v>
      </c>
      <c r="AR172" s="116">
        <v>4.5474735088646412E-13</v>
      </c>
      <c r="AS172" s="116">
        <v>4.5474735088646412E-13</v>
      </c>
      <c r="AT172" s="116">
        <v>4.5474735088646412E-13</v>
      </c>
      <c r="AU172" s="116">
        <v>4.5474735088646412E-13</v>
      </c>
      <c r="AV172" s="116">
        <v>4.5474735088646412E-13</v>
      </c>
      <c r="AW172" s="116">
        <v>4.5474735088646412E-13</v>
      </c>
      <c r="AX172" s="116">
        <v>4.5474735088646412E-13</v>
      </c>
      <c r="AY172" s="116">
        <v>4.5474735088646412E-13</v>
      </c>
      <c r="AZ172" s="116">
        <v>4.5474735088646412E-13</v>
      </c>
      <c r="BA172" s="116">
        <v>4.5474735088646412E-13</v>
      </c>
      <c r="BB172" s="116">
        <v>4.5474735088646412E-13</v>
      </c>
      <c r="BC172" s="116">
        <v>4.5474735088646412E-13</v>
      </c>
      <c r="BD172" s="115">
        <v>4.5474735088646412E-13</v>
      </c>
      <c r="BF172" s="9">
        <f t="shared" si="2"/>
        <v>4.5474735088646412E-13</v>
      </c>
    </row>
    <row r="173" spans="1:58" x14ac:dyDescent="0.25">
      <c r="A173" s="112" t="s">
        <v>2851</v>
      </c>
      <c r="B173" s="112" t="s">
        <v>2850</v>
      </c>
      <c r="C173" s="116">
        <v>0</v>
      </c>
      <c r="D173" s="116">
        <v>0</v>
      </c>
      <c r="E173" s="116">
        <v>0</v>
      </c>
      <c r="F173" s="116">
        <v>0</v>
      </c>
      <c r="G173" s="116">
        <v>0</v>
      </c>
      <c r="H173" s="116">
        <v>0</v>
      </c>
      <c r="I173" s="116">
        <v>0</v>
      </c>
      <c r="J173" s="116">
        <v>0</v>
      </c>
      <c r="K173" s="116">
        <v>0</v>
      </c>
      <c r="L173" s="116">
        <v>0</v>
      </c>
      <c r="M173" s="116">
        <v>0</v>
      </c>
      <c r="N173" s="116">
        <v>0</v>
      </c>
      <c r="O173" s="116">
        <v>0</v>
      </c>
      <c r="P173" s="116">
        <v>0</v>
      </c>
      <c r="Q173" s="116">
        <v>0</v>
      </c>
      <c r="R173" s="116">
        <v>0</v>
      </c>
      <c r="S173" s="116">
        <v>0</v>
      </c>
      <c r="T173" s="116">
        <v>0</v>
      </c>
      <c r="U173" s="116">
        <v>0</v>
      </c>
      <c r="V173" s="116">
        <v>0</v>
      </c>
      <c r="W173" s="116">
        <v>0</v>
      </c>
      <c r="X173" s="116">
        <v>0</v>
      </c>
      <c r="Y173" s="116">
        <v>0</v>
      </c>
      <c r="Z173" s="116">
        <v>0</v>
      </c>
      <c r="AA173" s="116">
        <v>0</v>
      </c>
      <c r="AB173" s="116">
        <v>0</v>
      </c>
      <c r="AC173" s="116">
        <v>0</v>
      </c>
      <c r="AD173" s="116">
        <v>0</v>
      </c>
      <c r="AE173" s="116">
        <v>0</v>
      </c>
      <c r="AF173" s="116">
        <v>0</v>
      </c>
      <c r="AG173" s="116">
        <v>0</v>
      </c>
      <c r="AH173" s="116">
        <v>0</v>
      </c>
      <c r="AI173" s="116">
        <v>0</v>
      </c>
      <c r="AJ173" s="116">
        <v>0</v>
      </c>
      <c r="AK173" s="116">
        <v>0</v>
      </c>
      <c r="AL173" s="116">
        <v>0</v>
      </c>
      <c r="AM173" s="116">
        <v>0</v>
      </c>
      <c r="AN173" s="116">
        <v>0</v>
      </c>
      <c r="AO173" s="116">
        <v>0</v>
      </c>
      <c r="AP173" s="116">
        <v>0</v>
      </c>
      <c r="AQ173" s="116">
        <v>0</v>
      </c>
      <c r="AR173" s="116">
        <v>0</v>
      </c>
      <c r="AS173" s="116">
        <v>0</v>
      </c>
      <c r="AT173" s="116">
        <v>0</v>
      </c>
      <c r="AU173" s="116">
        <v>0</v>
      </c>
      <c r="AV173" s="116">
        <v>0</v>
      </c>
      <c r="AW173" s="116">
        <v>0</v>
      </c>
      <c r="AX173" s="116">
        <v>0</v>
      </c>
      <c r="AY173" s="116">
        <v>0</v>
      </c>
      <c r="AZ173" s="116">
        <v>0</v>
      </c>
      <c r="BA173" s="116">
        <v>0</v>
      </c>
      <c r="BB173" s="116">
        <v>0</v>
      </c>
      <c r="BC173" s="116">
        <v>0</v>
      </c>
      <c r="BD173" s="115">
        <v>0</v>
      </c>
      <c r="BF173" s="9">
        <f t="shared" si="2"/>
        <v>0</v>
      </c>
    </row>
    <row r="174" spans="1:58" x14ac:dyDescent="0.25">
      <c r="A174" s="112" t="s">
        <v>2849</v>
      </c>
      <c r="B174" s="112" t="s">
        <v>2848</v>
      </c>
      <c r="C174" s="116">
        <v>0</v>
      </c>
      <c r="D174" s="116">
        <v>0</v>
      </c>
      <c r="E174" s="116">
        <v>0</v>
      </c>
      <c r="F174" s="116">
        <v>0</v>
      </c>
      <c r="G174" s="116">
        <v>0</v>
      </c>
      <c r="H174" s="116">
        <v>0</v>
      </c>
      <c r="I174" s="116">
        <v>0</v>
      </c>
      <c r="J174" s="116">
        <v>0</v>
      </c>
      <c r="K174" s="116">
        <v>0</v>
      </c>
      <c r="L174" s="116">
        <v>0</v>
      </c>
      <c r="M174" s="116">
        <v>0</v>
      </c>
      <c r="N174" s="116">
        <v>0</v>
      </c>
      <c r="O174" s="116">
        <v>0</v>
      </c>
      <c r="P174" s="116">
        <v>0</v>
      </c>
      <c r="Q174" s="116">
        <v>0</v>
      </c>
      <c r="R174" s="116">
        <v>0</v>
      </c>
      <c r="S174" s="116">
        <v>0</v>
      </c>
      <c r="T174" s="116">
        <v>0</v>
      </c>
      <c r="U174" s="116">
        <v>0</v>
      </c>
      <c r="V174" s="116">
        <v>0</v>
      </c>
      <c r="W174" s="116">
        <v>0</v>
      </c>
      <c r="X174" s="116">
        <v>0</v>
      </c>
      <c r="Y174" s="116">
        <v>0</v>
      </c>
      <c r="Z174" s="116">
        <v>0</v>
      </c>
      <c r="AA174" s="116">
        <v>0</v>
      </c>
      <c r="AB174" s="116">
        <v>0</v>
      </c>
      <c r="AC174" s="116">
        <v>0</v>
      </c>
      <c r="AD174" s="116">
        <v>0</v>
      </c>
      <c r="AE174" s="116">
        <v>0</v>
      </c>
      <c r="AF174" s="116">
        <v>0</v>
      </c>
      <c r="AG174" s="116">
        <v>0</v>
      </c>
      <c r="AH174" s="116">
        <v>0</v>
      </c>
      <c r="AI174" s="116">
        <v>0</v>
      </c>
      <c r="AJ174" s="116">
        <v>0</v>
      </c>
      <c r="AK174" s="116">
        <v>0</v>
      </c>
      <c r="AL174" s="116">
        <v>0</v>
      </c>
      <c r="AM174" s="116">
        <v>0</v>
      </c>
      <c r="AN174" s="116">
        <v>0</v>
      </c>
      <c r="AO174" s="116">
        <v>0</v>
      </c>
      <c r="AP174" s="116">
        <v>0</v>
      </c>
      <c r="AQ174" s="116">
        <v>0</v>
      </c>
      <c r="AR174" s="116">
        <v>0</v>
      </c>
      <c r="AS174" s="116">
        <v>0</v>
      </c>
      <c r="AT174" s="116">
        <v>0</v>
      </c>
      <c r="AU174" s="116">
        <v>0</v>
      </c>
      <c r="AV174" s="116">
        <v>0</v>
      </c>
      <c r="AW174" s="116">
        <v>0</v>
      </c>
      <c r="AX174" s="116">
        <v>0</v>
      </c>
      <c r="AY174" s="116">
        <v>0</v>
      </c>
      <c r="AZ174" s="116">
        <v>0</v>
      </c>
      <c r="BA174" s="116">
        <v>0</v>
      </c>
      <c r="BB174" s="116">
        <v>0</v>
      </c>
      <c r="BC174" s="116">
        <v>0</v>
      </c>
      <c r="BD174" s="115">
        <v>0</v>
      </c>
      <c r="BF174" s="9">
        <f t="shared" si="2"/>
        <v>0</v>
      </c>
    </row>
    <row r="175" spans="1:58" x14ac:dyDescent="0.25">
      <c r="A175" s="112" t="s">
        <v>2847</v>
      </c>
      <c r="B175" s="112" t="s">
        <v>2846</v>
      </c>
      <c r="C175" s="116">
        <v>0</v>
      </c>
      <c r="D175" s="116">
        <v>0</v>
      </c>
      <c r="E175" s="116">
        <v>0</v>
      </c>
      <c r="F175" s="116">
        <v>0</v>
      </c>
      <c r="G175" s="116">
        <v>0</v>
      </c>
      <c r="H175" s="116">
        <v>0</v>
      </c>
      <c r="I175" s="116">
        <v>0</v>
      </c>
      <c r="J175" s="116">
        <v>0</v>
      </c>
      <c r="K175" s="116">
        <v>0</v>
      </c>
      <c r="L175" s="116">
        <v>0</v>
      </c>
      <c r="M175" s="116">
        <v>0</v>
      </c>
      <c r="N175" s="116">
        <v>0</v>
      </c>
      <c r="O175" s="116">
        <v>0</v>
      </c>
      <c r="P175" s="116">
        <v>0</v>
      </c>
      <c r="Q175" s="116">
        <v>0</v>
      </c>
      <c r="R175" s="116">
        <v>0</v>
      </c>
      <c r="S175" s="116">
        <v>0</v>
      </c>
      <c r="T175" s="116">
        <v>0</v>
      </c>
      <c r="U175" s="116">
        <v>0</v>
      </c>
      <c r="V175" s="116">
        <v>0</v>
      </c>
      <c r="W175" s="116">
        <v>0</v>
      </c>
      <c r="X175" s="116">
        <v>0</v>
      </c>
      <c r="Y175" s="116">
        <v>0</v>
      </c>
      <c r="Z175" s="116">
        <v>0</v>
      </c>
      <c r="AA175" s="116">
        <v>0</v>
      </c>
      <c r="AB175" s="116">
        <v>0</v>
      </c>
      <c r="AC175" s="116">
        <v>0</v>
      </c>
      <c r="AD175" s="116">
        <v>0</v>
      </c>
      <c r="AE175" s="116">
        <v>0</v>
      </c>
      <c r="AF175" s="116">
        <v>0</v>
      </c>
      <c r="AG175" s="116">
        <v>0</v>
      </c>
      <c r="AH175" s="116">
        <v>0</v>
      </c>
      <c r="AI175" s="116">
        <v>0</v>
      </c>
      <c r="AJ175" s="116">
        <v>0</v>
      </c>
      <c r="AK175" s="116">
        <v>0</v>
      </c>
      <c r="AL175" s="116">
        <v>0</v>
      </c>
      <c r="AM175" s="116">
        <v>0</v>
      </c>
      <c r="AN175" s="116">
        <v>0</v>
      </c>
      <c r="AO175" s="116">
        <v>0</v>
      </c>
      <c r="AP175" s="116">
        <v>0</v>
      </c>
      <c r="AQ175" s="116">
        <v>0</v>
      </c>
      <c r="AR175" s="116">
        <v>0</v>
      </c>
      <c r="AS175" s="116">
        <v>0</v>
      </c>
      <c r="AT175" s="116">
        <v>0</v>
      </c>
      <c r="AU175" s="116">
        <v>0</v>
      </c>
      <c r="AV175" s="116">
        <v>0</v>
      </c>
      <c r="AW175" s="116">
        <v>0</v>
      </c>
      <c r="AX175" s="116">
        <v>0</v>
      </c>
      <c r="AY175" s="116">
        <v>0</v>
      </c>
      <c r="AZ175" s="116">
        <v>0</v>
      </c>
      <c r="BA175" s="116">
        <v>0</v>
      </c>
      <c r="BB175" s="116">
        <v>0</v>
      </c>
      <c r="BC175" s="116">
        <v>0</v>
      </c>
      <c r="BD175" s="115">
        <v>0</v>
      </c>
      <c r="BF175" s="9">
        <f t="shared" si="2"/>
        <v>0</v>
      </c>
    </row>
    <row r="176" spans="1:58" x14ac:dyDescent="0.25">
      <c r="A176" s="112" t="s">
        <v>2845</v>
      </c>
      <c r="B176" s="112" t="s">
        <v>2844</v>
      </c>
      <c r="C176" s="116">
        <v>0</v>
      </c>
      <c r="D176" s="116">
        <v>0</v>
      </c>
      <c r="E176" s="116">
        <v>0</v>
      </c>
      <c r="F176" s="116">
        <v>0</v>
      </c>
      <c r="G176" s="116">
        <v>0</v>
      </c>
      <c r="H176" s="116">
        <v>0</v>
      </c>
      <c r="I176" s="116">
        <v>0</v>
      </c>
      <c r="J176" s="116">
        <v>0</v>
      </c>
      <c r="K176" s="116">
        <v>0</v>
      </c>
      <c r="L176" s="116">
        <v>0</v>
      </c>
      <c r="M176" s="116">
        <v>0</v>
      </c>
      <c r="N176" s="116">
        <v>0</v>
      </c>
      <c r="O176" s="116">
        <v>0</v>
      </c>
      <c r="P176" s="116">
        <v>0</v>
      </c>
      <c r="Q176" s="116">
        <v>0</v>
      </c>
      <c r="R176" s="116">
        <v>0</v>
      </c>
      <c r="S176" s="116">
        <v>0</v>
      </c>
      <c r="T176" s="116">
        <v>0</v>
      </c>
      <c r="U176" s="116">
        <v>0</v>
      </c>
      <c r="V176" s="116">
        <v>0</v>
      </c>
      <c r="W176" s="116">
        <v>0</v>
      </c>
      <c r="X176" s="116">
        <v>0</v>
      </c>
      <c r="Y176" s="116">
        <v>0</v>
      </c>
      <c r="Z176" s="116">
        <v>0</v>
      </c>
      <c r="AA176" s="116">
        <v>0</v>
      </c>
      <c r="AB176" s="116">
        <v>0</v>
      </c>
      <c r="AC176" s="116">
        <v>0</v>
      </c>
      <c r="AD176" s="116">
        <v>0</v>
      </c>
      <c r="AE176" s="116">
        <v>0</v>
      </c>
      <c r="AF176" s="116">
        <v>0</v>
      </c>
      <c r="AG176" s="116">
        <v>0</v>
      </c>
      <c r="AH176" s="116">
        <v>0</v>
      </c>
      <c r="AI176" s="116">
        <v>0</v>
      </c>
      <c r="AJ176" s="116">
        <v>0</v>
      </c>
      <c r="AK176" s="116">
        <v>0</v>
      </c>
      <c r="AL176" s="116">
        <v>0</v>
      </c>
      <c r="AM176" s="116">
        <v>0</v>
      </c>
      <c r="AN176" s="116">
        <v>0</v>
      </c>
      <c r="AO176" s="116">
        <v>0</v>
      </c>
      <c r="AP176" s="116">
        <v>0</v>
      </c>
      <c r="AQ176" s="116">
        <v>0</v>
      </c>
      <c r="AR176" s="116">
        <v>0</v>
      </c>
      <c r="AS176" s="116">
        <v>0</v>
      </c>
      <c r="AT176" s="116">
        <v>0</v>
      </c>
      <c r="AU176" s="116">
        <v>0</v>
      </c>
      <c r="AV176" s="116">
        <v>0</v>
      </c>
      <c r="AW176" s="116">
        <v>0</v>
      </c>
      <c r="AX176" s="116">
        <v>0</v>
      </c>
      <c r="AY176" s="116">
        <v>0</v>
      </c>
      <c r="AZ176" s="116">
        <v>0</v>
      </c>
      <c r="BA176" s="116">
        <v>0</v>
      </c>
      <c r="BB176" s="116">
        <v>0</v>
      </c>
      <c r="BC176" s="116">
        <v>0</v>
      </c>
      <c r="BD176" s="115">
        <v>0</v>
      </c>
      <c r="BF176" s="9">
        <f t="shared" si="2"/>
        <v>0</v>
      </c>
    </row>
    <row r="177" spans="1:58" x14ac:dyDescent="0.25">
      <c r="A177" s="112" t="s">
        <v>2843</v>
      </c>
      <c r="B177" s="112" t="s">
        <v>2842</v>
      </c>
      <c r="C177" s="116">
        <v>-1.4551915228366852E-11</v>
      </c>
      <c r="D177" s="116">
        <v>-1.4551915228366852E-11</v>
      </c>
      <c r="E177" s="116">
        <v>-1.4551915228366852E-11</v>
      </c>
      <c r="F177" s="116">
        <v>-1.4551915228366852E-11</v>
      </c>
      <c r="G177" s="116">
        <v>-1.4551915228366852E-11</v>
      </c>
      <c r="H177" s="116">
        <v>-1.4551915228366852E-11</v>
      </c>
      <c r="I177" s="116">
        <v>-1.4551915228366852E-11</v>
      </c>
      <c r="J177" s="116">
        <v>-1.4551915228366852E-11</v>
      </c>
      <c r="K177" s="116">
        <v>-1.4551915228366852E-11</v>
      </c>
      <c r="L177" s="116">
        <v>-1.4551915228366852E-11</v>
      </c>
      <c r="M177" s="116">
        <v>-1.4551915228366852E-11</v>
      </c>
      <c r="N177" s="116">
        <v>-1.4551915228366852E-11</v>
      </c>
      <c r="O177" s="116">
        <v>-1.4551915228366852E-11</v>
      </c>
      <c r="P177" s="116">
        <v>-1.4551915228366852E-11</v>
      </c>
      <c r="Q177" s="116">
        <v>-1.4551915228366852E-11</v>
      </c>
      <c r="R177" s="116">
        <v>-1.4551915228366852E-11</v>
      </c>
      <c r="S177" s="116">
        <v>-1.4551915228366852E-11</v>
      </c>
      <c r="T177" s="116">
        <v>-1.4551915228366852E-11</v>
      </c>
      <c r="U177" s="116">
        <v>-1.4551915228366852E-11</v>
      </c>
      <c r="V177" s="116">
        <v>-1.4551915228366852E-11</v>
      </c>
      <c r="W177" s="116">
        <v>-1.4551915228366852E-11</v>
      </c>
      <c r="X177" s="116">
        <v>-1.4551915228366852E-11</v>
      </c>
      <c r="Y177" s="116">
        <v>-1.4551915228366852E-11</v>
      </c>
      <c r="Z177" s="116">
        <v>-1.4551915228366852E-11</v>
      </c>
      <c r="AA177" s="116">
        <v>-1.4551915228366852E-11</v>
      </c>
      <c r="AB177" s="116">
        <v>-1.4551915228366852E-11</v>
      </c>
      <c r="AC177" s="116">
        <v>-1.4551915228366852E-11</v>
      </c>
      <c r="AD177" s="116">
        <v>-1.4551915228366852E-11</v>
      </c>
      <c r="AE177" s="116">
        <v>-1.4551915228366852E-11</v>
      </c>
      <c r="AF177" s="116">
        <v>-1.4551915228366852E-11</v>
      </c>
      <c r="AG177" s="116">
        <v>-1.4551915228366852E-11</v>
      </c>
      <c r="AH177" s="116">
        <v>-1.4551915228366852E-11</v>
      </c>
      <c r="AI177" s="116">
        <v>-1.4551915228366852E-11</v>
      </c>
      <c r="AJ177" s="116">
        <v>-1.4551915228366852E-11</v>
      </c>
      <c r="AK177" s="116">
        <v>-1.4551915228366852E-11</v>
      </c>
      <c r="AL177" s="116">
        <v>-1.4551915228366852E-11</v>
      </c>
      <c r="AM177" s="116">
        <v>-1.4551915228366852E-11</v>
      </c>
      <c r="AN177" s="116">
        <v>-1.4551915228366852E-11</v>
      </c>
      <c r="AO177" s="116">
        <v>-1.4551915228366852E-11</v>
      </c>
      <c r="AP177" s="116">
        <v>-1.4551915228366852E-11</v>
      </c>
      <c r="AQ177" s="116">
        <v>-1.4551915228366852E-11</v>
      </c>
      <c r="AR177" s="116">
        <v>-1.4551915228366852E-11</v>
      </c>
      <c r="AS177" s="116">
        <v>-1.4551915228366852E-11</v>
      </c>
      <c r="AT177" s="116">
        <v>-1.4551915228366852E-11</v>
      </c>
      <c r="AU177" s="116">
        <v>-1.4551915228366852E-11</v>
      </c>
      <c r="AV177" s="116">
        <v>-1.4551915228366852E-11</v>
      </c>
      <c r="AW177" s="116">
        <v>-1.4551915228366852E-11</v>
      </c>
      <c r="AX177" s="116">
        <v>-1.4551915228366852E-11</v>
      </c>
      <c r="AY177" s="116">
        <v>-1.4551915228366852E-11</v>
      </c>
      <c r="AZ177" s="116">
        <v>-1.4551915228366852E-11</v>
      </c>
      <c r="BA177" s="116">
        <v>-1.4551915228366852E-11</v>
      </c>
      <c r="BB177" s="116">
        <v>-1.4551915228366852E-11</v>
      </c>
      <c r="BC177" s="116">
        <v>-1.4551915228366852E-11</v>
      </c>
      <c r="BD177" s="115">
        <v>-1.4551915228366852E-11</v>
      </c>
      <c r="BF177" s="9">
        <f t="shared" si="2"/>
        <v>-1.4551915228366852E-11</v>
      </c>
    </row>
    <row r="178" spans="1:58" x14ac:dyDescent="0.25">
      <c r="A178" s="112" t="s">
        <v>2841</v>
      </c>
      <c r="B178" s="112" t="s">
        <v>2840</v>
      </c>
      <c r="C178" s="116">
        <v>0</v>
      </c>
      <c r="D178" s="116">
        <v>0</v>
      </c>
      <c r="E178" s="116">
        <v>0</v>
      </c>
      <c r="F178" s="116">
        <v>0</v>
      </c>
      <c r="G178" s="116">
        <v>0</v>
      </c>
      <c r="H178" s="116">
        <v>0</v>
      </c>
      <c r="I178" s="116">
        <v>0</v>
      </c>
      <c r="J178" s="116">
        <v>0</v>
      </c>
      <c r="K178" s="116">
        <v>0</v>
      </c>
      <c r="L178" s="116">
        <v>0</v>
      </c>
      <c r="M178" s="116">
        <v>0</v>
      </c>
      <c r="N178" s="116">
        <v>0</v>
      </c>
      <c r="O178" s="116">
        <v>0</v>
      </c>
      <c r="P178" s="116">
        <v>0</v>
      </c>
      <c r="Q178" s="116">
        <v>0</v>
      </c>
      <c r="R178" s="116">
        <v>0</v>
      </c>
      <c r="S178" s="116">
        <v>0</v>
      </c>
      <c r="T178" s="116">
        <v>0</v>
      </c>
      <c r="U178" s="116">
        <v>0</v>
      </c>
      <c r="V178" s="116">
        <v>0</v>
      </c>
      <c r="W178" s="116">
        <v>0</v>
      </c>
      <c r="X178" s="116">
        <v>0</v>
      </c>
      <c r="Y178" s="116">
        <v>0</v>
      </c>
      <c r="Z178" s="116">
        <v>0</v>
      </c>
      <c r="AA178" s="116">
        <v>0</v>
      </c>
      <c r="AB178" s="116">
        <v>0</v>
      </c>
      <c r="AC178" s="116">
        <v>0</v>
      </c>
      <c r="AD178" s="116">
        <v>0</v>
      </c>
      <c r="AE178" s="116">
        <v>0</v>
      </c>
      <c r="AF178" s="116">
        <v>0</v>
      </c>
      <c r="AG178" s="116">
        <v>0</v>
      </c>
      <c r="AH178" s="116">
        <v>0</v>
      </c>
      <c r="AI178" s="116">
        <v>0</v>
      </c>
      <c r="AJ178" s="116">
        <v>0</v>
      </c>
      <c r="AK178" s="116">
        <v>0</v>
      </c>
      <c r="AL178" s="116">
        <v>0</v>
      </c>
      <c r="AM178" s="116">
        <v>0</v>
      </c>
      <c r="AN178" s="116">
        <v>0</v>
      </c>
      <c r="AO178" s="116">
        <v>0</v>
      </c>
      <c r="AP178" s="116">
        <v>0</v>
      </c>
      <c r="AQ178" s="116">
        <v>0</v>
      </c>
      <c r="AR178" s="116">
        <v>0</v>
      </c>
      <c r="AS178" s="116">
        <v>0</v>
      </c>
      <c r="AT178" s="116">
        <v>0</v>
      </c>
      <c r="AU178" s="116">
        <v>0</v>
      </c>
      <c r="AV178" s="116">
        <v>0</v>
      </c>
      <c r="AW178" s="116">
        <v>0</v>
      </c>
      <c r="AX178" s="116">
        <v>0</v>
      </c>
      <c r="AY178" s="116">
        <v>0</v>
      </c>
      <c r="AZ178" s="116">
        <v>0</v>
      </c>
      <c r="BA178" s="116">
        <v>0</v>
      </c>
      <c r="BB178" s="116">
        <v>0</v>
      </c>
      <c r="BC178" s="116">
        <v>0</v>
      </c>
      <c r="BD178" s="115">
        <v>0</v>
      </c>
      <c r="BF178" s="9">
        <f t="shared" si="2"/>
        <v>0</v>
      </c>
    </row>
    <row r="179" spans="1:58" x14ac:dyDescent="0.25">
      <c r="A179" s="112" t="s">
        <v>2839</v>
      </c>
      <c r="B179" s="112" t="s">
        <v>2838</v>
      </c>
      <c r="C179" s="116">
        <v>-13.329999999998563</v>
      </c>
      <c r="D179" s="116">
        <v>-13.329999999998563</v>
      </c>
      <c r="E179" s="116">
        <v>-13.329999999998563</v>
      </c>
      <c r="F179" s="116">
        <v>-13.329999999998563</v>
      </c>
      <c r="G179" s="116">
        <v>-13.329999999998563</v>
      </c>
      <c r="H179" s="116">
        <v>-13.329999999998563</v>
      </c>
      <c r="I179" s="116">
        <v>-13.329999999998563</v>
      </c>
      <c r="J179" s="116">
        <v>-13.329999999998563</v>
      </c>
      <c r="K179" s="116">
        <v>-13.329999999998563</v>
      </c>
      <c r="L179" s="116">
        <v>-13.329999999998563</v>
      </c>
      <c r="M179" s="116">
        <v>-13.329999999998563</v>
      </c>
      <c r="N179" s="116">
        <v>-13.329999999998563</v>
      </c>
      <c r="O179" s="116">
        <v>-13.329999999998563</v>
      </c>
      <c r="P179" s="116">
        <v>-13.329999999998563</v>
      </c>
      <c r="Q179" s="116">
        <v>-13.329999999998563</v>
      </c>
      <c r="R179" s="116">
        <v>-13.329999999998563</v>
      </c>
      <c r="S179" s="116">
        <v>-13.329999999998563</v>
      </c>
      <c r="T179" s="116">
        <v>-13.329999999998563</v>
      </c>
      <c r="U179" s="116">
        <v>-13.329999999998563</v>
      </c>
      <c r="V179" s="116">
        <v>-13.329999999998563</v>
      </c>
      <c r="W179" s="116">
        <v>-13.329999999998563</v>
      </c>
      <c r="X179" s="116">
        <v>-13.329999999998563</v>
      </c>
      <c r="Y179" s="116">
        <v>-13.329999999998563</v>
      </c>
      <c r="Z179" s="116">
        <v>-13.329999999998563</v>
      </c>
      <c r="AA179" s="116">
        <v>-13.329999999998563</v>
      </c>
      <c r="AB179" s="116">
        <v>-13.329999999998563</v>
      </c>
      <c r="AC179" s="116">
        <v>-13.329999999998563</v>
      </c>
      <c r="AD179" s="116">
        <v>-13.329999999998563</v>
      </c>
      <c r="AE179" s="116">
        <v>-13.329999999998563</v>
      </c>
      <c r="AF179" s="116">
        <v>-13.329999999998563</v>
      </c>
      <c r="AG179" s="116">
        <v>-13.329999999998563</v>
      </c>
      <c r="AH179" s="116">
        <v>-13.329999999998563</v>
      </c>
      <c r="AI179" s="116">
        <v>-13.329999999998563</v>
      </c>
      <c r="AJ179" s="116">
        <v>-13.329999999998563</v>
      </c>
      <c r="AK179" s="116">
        <v>-13.329999999998563</v>
      </c>
      <c r="AL179" s="116">
        <v>-13.329999999998563</v>
      </c>
      <c r="AM179" s="116">
        <v>-13.329999999998563</v>
      </c>
      <c r="AN179" s="116">
        <v>-13.329999999998563</v>
      </c>
      <c r="AO179" s="116">
        <v>-13.329999999998563</v>
      </c>
      <c r="AP179" s="116">
        <v>-13.329999999998563</v>
      </c>
      <c r="AQ179" s="116">
        <v>-13.329999999998563</v>
      </c>
      <c r="AR179" s="116">
        <v>-13.329999999998563</v>
      </c>
      <c r="AS179" s="116">
        <v>-13.329999999998563</v>
      </c>
      <c r="AT179" s="116">
        <v>-13.329999999998563</v>
      </c>
      <c r="AU179" s="116">
        <v>-13.329999999998563</v>
      </c>
      <c r="AV179" s="116">
        <v>-13.329999999998563</v>
      </c>
      <c r="AW179" s="116">
        <v>-13.329999999998563</v>
      </c>
      <c r="AX179" s="116">
        <v>-13.329999999998563</v>
      </c>
      <c r="AY179" s="116">
        <v>-13.329999999998563</v>
      </c>
      <c r="AZ179" s="116">
        <v>-13.329999999998563</v>
      </c>
      <c r="BA179" s="116">
        <v>-13.329999999998563</v>
      </c>
      <c r="BB179" s="116">
        <v>-13.329999999998563</v>
      </c>
      <c r="BC179" s="116">
        <v>-13.329999999998563</v>
      </c>
      <c r="BD179" s="115">
        <v>-13.329999999998563</v>
      </c>
      <c r="BF179" s="9">
        <f t="shared" si="2"/>
        <v>-13.329999999998563</v>
      </c>
    </row>
    <row r="180" spans="1:58" x14ac:dyDescent="0.25">
      <c r="A180" s="112" t="s">
        <v>2837</v>
      </c>
      <c r="B180" s="112" t="s">
        <v>2836</v>
      </c>
      <c r="C180" s="116">
        <v>3.4816594052244909E-12</v>
      </c>
      <c r="D180" s="116">
        <v>3.4816594052244909E-12</v>
      </c>
      <c r="E180" s="116">
        <v>3.4816594052244909E-12</v>
      </c>
      <c r="F180" s="116">
        <v>3.4816594052244909E-12</v>
      </c>
      <c r="G180" s="116">
        <v>3.4816594052244909E-12</v>
      </c>
      <c r="H180" s="116">
        <v>3.4816594052244909E-12</v>
      </c>
      <c r="I180" s="116">
        <v>3.4816594052244909E-12</v>
      </c>
      <c r="J180" s="116">
        <v>3.4816594052244909E-12</v>
      </c>
      <c r="K180" s="116">
        <v>3.4816594052244909E-12</v>
      </c>
      <c r="L180" s="116">
        <v>3.4816594052244909E-12</v>
      </c>
      <c r="M180" s="116">
        <v>3.4816594052244909E-12</v>
      </c>
      <c r="N180" s="116">
        <v>3.4816594052244909E-12</v>
      </c>
      <c r="O180" s="116">
        <v>3.4816594052244909E-12</v>
      </c>
      <c r="P180" s="116">
        <v>3.4816594052244909E-12</v>
      </c>
      <c r="Q180" s="116">
        <v>3.4816594052244909E-12</v>
      </c>
      <c r="R180" s="116">
        <v>3.4816594052244909E-12</v>
      </c>
      <c r="S180" s="116">
        <v>3.4816594052244909E-12</v>
      </c>
      <c r="T180" s="116">
        <v>3.4816594052244909E-12</v>
      </c>
      <c r="U180" s="116">
        <v>3.4816594052244909E-12</v>
      </c>
      <c r="V180" s="116">
        <v>3.4816594052244909E-12</v>
      </c>
      <c r="W180" s="116">
        <v>3.4816594052244909E-12</v>
      </c>
      <c r="X180" s="116">
        <v>3.4816594052244909E-12</v>
      </c>
      <c r="Y180" s="116">
        <v>3.4816594052244909E-12</v>
      </c>
      <c r="Z180" s="116">
        <v>3.4816594052244909E-12</v>
      </c>
      <c r="AA180" s="116">
        <v>3.4816594052244909E-12</v>
      </c>
      <c r="AB180" s="116">
        <v>3.4816594052244909E-12</v>
      </c>
      <c r="AC180" s="116">
        <v>3.4816594052244909E-12</v>
      </c>
      <c r="AD180" s="116">
        <v>3.4816594052244909E-12</v>
      </c>
      <c r="AE180" s="116">
        <v>3.4816594052244909E-12</v>
      </c>
      <c r="AF180" s="116">
        <v>3.4816594052244909E-12</v>
      </c>
      <c r="AG180" s="116">
        <v>3.4816594052244909E-12</v>
      </c>
      <c r="AH180" s="116">
        <v>3.4816594052244909E-12</v>
      </c>
      <c r="AI180" s="116">
        <v>3.4816594052244909E-12</v>
      </c>
      <c r="AJ180" s="116">
        <v>3.4816594052244909E-12</v>
      </c>
      <c r="AK180" s="116">
        <v>3.4816594052244909E-12</v>
      </c>
      <c r="AL180" s="116">
        <v>3.4816594052244909E-12</v>
      </c>
      <c r="AM180" s="116">
        <v>3.4816594052244909E-12</v>
      </c>
      <c r="AN180" s="116">
        <v>3.4816594052244909E-12</v>
      </c>
      <c r="AO180" s="116">
        <v>3.4816594052244909E-12</v>
      </c>
      <c r="AP180" s="116">
        <v>3.4816594052244909E-12</v>
      </c>
      <c r="AQ180" s="116">
        <v>3.4816594052244909E-12</v>
      </c>
      <c r="AR180" s="116">
        <v>3.4816594052244909E-12</v>
      </c>
      <c r="AS180" s="116">
        <v>3.4816594052244909E-12</v>
      </c>
      <c r="AT180" s="116">
        <v>3.4816594052244909E-12</v>
      </c>
      <c r="AU180" s="116">
        <v>3.4816594052244909E-12</v>
      </c>
      <c r="AV180" s="116">
        <v>3.4816594052244909E-12</v>
      </c>
      <c r="AW180" s="116">
        <v>3.4816594052244909E-12</v>
      </c>
      <c r="AX180" s="116">
        <v>3.4816594052244909E-12</v>
      </c>
      <c r="AY180" s="116">
        <v>3.4816594052244909E-12</v>
      </c>
      <c r="AZ180" s="116">
        <v>3.4816594052244909E-12</v>
      </c>
      <c r="BA180" s="116">
        <v>3.4816594052244909E-12</v>
      </c>
      <c r="BB180" s="116">
        <v>3.4816594052244909E-12</v>
      </c>
      <c r="BC180" s="116">
        <v>3.4816594052244909E-12</v>
      </c>
      <c r="BD180" s="115">
        <v>3.4816594052244909E-12</v>
      </c>
      <c r="BF180" s="9">
        <f t="shared" si="2"/>
        <v>3.4816594052244909E-12</v>
      </c>
    </row>
    <row r="181" spans="1:58" x14ac:dyDescent="0.25">
      <c r="A181" s="112" t="s">
        <v>107</v>
      </c>
      <c r="B181" s="112" t="s">
        <v>108</v>
      </c>
      <c r="C181" s="116">
        <v>0</v>
      </c>
      <c r="D181" s="116">
        <v>0</v>
      </c>
      <c r="E181" s="116">
        <v>0</v>
      </c>
      <c r="F181" s="116">
        <v>0</v>
      </c>
      <c r="G181" s="116">
        <v>0</v>
      </c>
      <c r="H181" s="116">
        <v>0</v>
      </c>
      <c r="I181" s="116">
        <v>0</v>
      </c>
      <c r="J181" s="116">
        <v>0</v>
      </c>
      <c r="K181" s="116">
        <v>0</v>
      </c>
      <c r="L181" s="116">
        <v>0</v>
      </c>
      <c r="M181" s="116">
        <v>0</v>
      </c>
      <c r="N181" s="116">
        <v>0</v>
      </c>
      <c r="O181" s="116">
        <v>0</v>
      </c>
      <c r="P181" s="116">
        <v>0</v>
      </c>
      <c r="Q181" s="116">
        <v>0</v>
      </c>
      <c r="R181" s="116">
        <v>0</v>
      </c>
      <c r="S181" s="116">
        <v>0</v>
      </c>
      <c r="T181" s="116">
        <v>0</v>
      </c>
      <c r="U181" s="116">
        <v>0</v>
      </c>
      <c r="V181" s="116">
        <v>0</v>
      </c>
      <c r="W181" s="116">
        <v>0</v>
      </c>
      <c r="X181" s="116">
        <v>0</v>
      </c>
      <c r="Y181" s="116">
        <v>0</v>
      </c>
      <c r="Z181" s="116">
        <v>0</v>
      </c>
      <c r="AA181" s="116">
        <v>0</v>
      </c>
      <c r="AB181" s="116">
        <v>0</v>
      </c>
      <c r="AC181" s="116">
        <v>0</v>
      </c>
      <c r="AD181" s="116">
        <v>0</v>
      </c>
      <c r="AE181" s="116">
        <v>0</v>
      </c>
      <c r="AF181" s="116">
        <v>0</v>
      </c>
      <c r="AG181" s="116">
        <v>0</v>
      </c>
      <c r="AH181" s="116">
        <v>0</v>
      </c>
      <c r="AI181" s="116">
        <v>0</v>
      </c>
      <c r="AJ181" s="116">
        <v>0</v>
      </c>
      <c r="AK181" s="116">
        <v>0</v>
      </c>
      <c r="AL181" s="116">
        <v>0</v>
      </c>
      <c r="AM181" s="116">
        <v>0</v>
      </c>
      <c r="AN181" s="116">
        <v>0</v>
      </c>
      <c r="AO181" s="116">
        <v>0</v>
      </c>
      <c r="AP181" s="116">
        <v>0</v>
      </c>
      <c r="AQ181" s="116">
        <v>0</v>
      </c>
      <c r="AR181" s="116">
        <v>0</v>
      </c>
      <c r="AS181" s="116">
        <v>0</v>
      </c>
      <c r="AT181" s="116">
        <v>0</v>
      </c>
      <c r="AU181" s="116">
        <v>0</v>
      </c>
      <c r="AV181" s="116">
        <v>0</v>
      </c>
      <c r="AW181" s="116">
        <v>0</v>
      </c>
      <c r="AX181" s="116">
        <v>0</v>
      </c>
      <c r="AY181" s="116">
        <v>0</v>
      </c>
      <c r="AZ181" s="116">
        <v>0</v>
      </c>
      <c r="BA181" s="116">
        <v>0</v>
      </c>
      <c r="BB181" s="116">
        <v>0</v>
      </c>
      <c r="BC181" s="116">
        <v>0</v>
      </c>
      <c r="BD181" s="115">
        <v>0</v>
      </c>
      <c r="BF181" s="9">
        <f t="shared" si="2"/>
        <v>0</v>
      </c>
    </row>
    <row r="182" spans="1:58" x14ac:dyDescent="0.25">
      <c r="A182" s="112" t="s">
        <v>2835</v>
      </c>
      <c r="B182" s="112" t="s">
        <v>2834</v>
      </c>
      <c r="C182" s="116">
        <v>-1.7507773009128869E-11</v>
      </c>
      <c r="D182" s="116">
        <v>-1.7507773009128869E-11</v>
      </c>
      <c r="E182" s="116">
        <v>-1.7507773009128869E-11</v>
      </c>
      <c r="F182" s="116">
        <v>-1.7507773009128869E-11</v>
      </c>
      <c r="G182" s="116">
        <v>-1.7507773009128869E-11</v>
      </c>
      <c r="H182" s="116">
        <v>-1.7507773009128869E-11</v>
      </c>
      <c r="I182" s="116">
        <v>-1.7507773009128869E-11</v>
      </c>
      <c r="J182" s="116">
        <v>-1.7507773009128869E-11</v>
      </c>
      <c r="K182" s="116">
        <v>-1.7507773009128869E-11</v>
      </c>
      <c r="L182" s="116">
        <v>-1.7507773009128869E-11</v>
      </c>
      <c r="M182" s="116">
        <v>-1.7507773009128869E-11</v>
      </c>
      <c r="N182" s="116">
        <v>-1.7507773009128869E-11</v>
      </c>
      <c r="O182" s="116">
        <v>-1.7507773009128869E-11</v>
      </c>
      <c r="P182" s="116">
        <v>-1.7507773009128869E-11</v>
      </c>
      <c r="Q182" s="116">
        <v>-1.7507773009128869E-11</v>
      </c>
      <c r="R182" s="116">
        <v>-1.7507773009128869E-11</v>
      </c>
      <c r="S182" s="116">
        <v>-1.7507773009128869E-11</v>
      </c>
      <c r="T182" s="116">
        <v>-1.7507773009128869E-11</v>
      </c>
      <c r="U182" s="116">
        <v>-1.7507773009128869E-11</v>
      </c>
      <c r="V182" s="116">
        <v>-1.7507773009128869E-11</v>
      </c>
      <c r="W182" s="116">
        <v>-1.7507773009128869E-11</v>
      </c>
      <c r="X182" s="116">
        <v>-1.7507773009128869E-11</v>
      </c>
      <c r="Y182" s="116">
        <v>-1.7507773009128869E-11</v>
      </c>
      <c r="Z182" s="116">
        <v>-1.7507773009128869E-11</v>
      </c>
      <c r="AA182" s="116">
        <v>-1.7507773009128869E-11</v>
      </c>
      <c r="AB182" s="116">
        <v>-1.7507773009128869E-11</v>
      </c>
      <c r="AC182" s="116">
        <v>-1.7507773009128869E-11</v>
      </c>
      <c r="AD182" s="116">
        <v>-1.7507773009128869E-11</v>
      </c>
      <c r="AE182" s="116">
        <v>-1.7507773009128869E-11</v>
      </c>
      <c r="AF182" s="116">
        <v>-1.7507773009128869E-11</v>
      </c>
      <c r="AG182" s="116">
        <v>-1.7507773009128869E-11</v>
      </c>
      <c r="AH182" s="116">
        <v>-1.7507773009128869E-11</v>
      </c>
      <c r="AI182" s="116">
        <v>-1.7507773009128869E-11</v>
      </c>
      <c r="AJ182" s="116">
        <v>-1.7507773009128869E-11</v>
      </c>
      <c r="AK182" s="116">
        <v>-1.7507773009128869E-11</v>
      </c>
      <c r="AL182" s="116">
        <v>-1.7507773009128869E-11</v>
      </c>
      <c r="AM182" s="116">
        <v>-1.7507773009128869E-11</v>
      </c>
      <c r="AN182" s="116">
        <v>-1.7507773009128869E-11</v>
      </c>
      <c r="AO182" s="116">
        <v>-1.7507773009128869E-11</v>
      </c>
      <c r="AP182" s="116">
        <v>-1.7507773009128869E-11</v>
      </c>
      <c r="AQ182" s="116">
        <v>-1.7507773009128869E-11</v>
      </c>
      <c r="AR182" s="116">
        <v>-1.7507773009128869E-11</v>
      </c>
      <c r="AS182" s="116">
        <v>-1.7507773009128869E-11</v>
      </c>
      <c r="AT182" s="116">
        <v>-1.7507773009128869E-11</v>
      </c>
      <c r="AU182" s="116">
        <v>-1.7507773009128869E-11</v>
      </c>
      <c r="AV182" s="116">
        <v>-1.7507773009128869E-11</v>
      </c>
      <c r="AW182" s="116">
        <v>-1.7507773009128869E-11</v>
      </c>
      <c r="AX182" s="116">
        <v>-1.7507773009128869E-11</v>
      </c>
      <c r="AY182" s="116">
        <v>-1.7507773009128869E-11</v>
      </c>
      <c r="AZ182" s="116">
        <v>-1.7507773009128869E-11</v>
      </c>
      <c r="BA182" s="116">
        <v>-1.7507773009128869E-11</v>
      </c>
      <c r="BB182" s="116">
        <v>-1.7507773009128869E-11</v>
      </c>
      <c r="BC182" s="116">
        <v>-1.7507773009128869E-11</v>
      </c>
      <c r="BD182" s="115">
        <v>-1.7507773009128869E-11</v>
      </c>
      <c r="BF182" s="9">
        <f t="shared" si="2"/>
        <v>-1.7507773009128869E-11</v>
      </c>
    </row>
    <row r="183" spans="1:58" x14ac:dyDescent="0.25">
      <c r="A183" s="112" t="s">
        <v>2833</v>
      </c>
      <c r="B183" s="112" t="s">
        <v>2832</v>
      </c>
      <c r="C183" s="116">
        <v>-2.6716406864579767E-12</v>
      </c>
      <c r="D183" s="116">
        <v>-2.6716406864579767E-12</v>
      </c>
      <c r="E183" s="116">
        <v>-2.6716406864579767E-12</v>
      </c>
      <c r="F183" s="116">
        <v>-2.6716406864579767E-12</v>
      </c>
      <c r="G183" s="116">
        <v>-2.6716406864579767E-12</v>
      </c>
      <c r="H183" s="116">
        <v>-2.6716406864579767E-12</v>
      </c>
      <c r="I183" s="116">
        <v>-2.6716406864579767E-12</v>
      </c>
      <c r="J183" s="116">
        <v>-2.6716406864579767E-12</v>
      </c>
      <c r="K183" s="116">
        <v>-2.6716406864579767E-12</v>
      </c>
      <c r="L183" s="116">
        <v>-2.6716406864579767E-12</v>
      </c>
      <c r="M183" s="116">
        <v>-2.6716406864579767E-12</v>
      </c>
      <c r="N183" s="116">
        <v>-2.6716406864579767E-12</v>
      </c>
      <c r="O183" s="116">
        <v>-2.6716406864579767E-12</v>
      </c>
      <c r="P183" s="116">
        <v>-2.6716406864579767E-12</v>
      </c>
      <c r="Q183" s="116">
        <v>-2.6716406864579767E-12</v>
      </c>
      <c r="R183" s="116">
        <v>-2.6716406864579767E-12</v>
      </c>
      <c r="S183" s="116">
        <v>-2.6716406864579767E-12</v>
      </c>
      <c r="T183" s="116">
        <v>-2.6716406864579767E-12</v>
      </c>
      <c r="U183" s="116">
        <v>-2.6716406864579767E-12</v>
      </c>
      <c r="V183" s="116">
        <v>-2.6716406864579767E-12</v>
      </c>
      <c r="W183" s="116">
        <v>-2.6716406864579767E-12</v>
      </c>
      <c r="X183" s="116">
        <v>-2.6716406864579767E-12</v>
      </c>
      <c r="Y183" s="116">
        <v>-2.6716406864579767E-12</v>
      </c>
      <c r="Z183" s="116">
        <v>-2.6716406864579767E-12</v>
      </c>
      <c r="AA183" s="116">
        <v>-2.6716406864579767E-12</v>
      </c>
      <c r="AB183" s="116">
        <v>-2.6716406864579767E-12</v>
      </c>
      <c r="AC183" s="116">
        <v>-2.6716406864579767E-12</v>
      </c>
      <c r="AD183" s="116">
        <v>-2.6716406864579767E-12</v>
      </c>
      <c r="AE183" s="116">
        <v>-2.6716406864579767E-12</v>
      </c>
      <c r="AF183" s="116">
        <v>-2.6716406864579767E-12</v>
      </c>
      <c r="AG183" s="116">
        <v>-2.6716406864579767E-12</v>
      </c>
      <c r="AH183" s="116">
        <v>-2.6716406864579767E-12</v>
      </c>
      <c r="AI183" s="116">
        <v>-2.6716406864579767E-12</v>
      </c>
      <c r="AJ183" s="116">
        <v>-2.6716406864579767E-12</v>
      </c>
      <c r="AK183" s="116">
        <v>-2.6716406864579767E-12</v>
      </c>
      <c r="AL183" s="116">
        <v>-2.6716406864579767E-12</v>
      </c>
      <c r="AM183" s="116">
        <v>-2.6716406864579767E-12</v>
      </c>
      <c r="AN183" s="116">
        <v>-2.6716406864579767E-12</v>
      </c>
      <c r="AO183" s="116">
        <v>-2.6716406864579767E-12</v>
      </c>
      <c r="AP183" s="116">
        <v>-2.6716406864579767E-12</v>
      </c>
      <c r="AQ183" s="116">
        <v>-2.6716406864579767E-12</v>
      </c>
      <c r="AR183" s="116">
        <v>-2.6716406864579767E-12</v>
      </c>
      <c r="AS183" s="116">
        <v>-2.6716406864579767E-12</v>
      </c>
      <c r="AT183" s="116">
        <v>-2.6716406864579767E-12</v>
      </c>
      <c r="AU183" s="116">
        <v>-2.6716406864579767E-12</v>
      </c>
      <c r="AV183" s="116">
        <v>-2.6716406864579767E-12</v>
      </c>
      <c r="AW183" s="116">
        <v>-2.6716406864579767E-12</v>
      </c>
      <c r="AX183" s="116">
        <v>-2.6716406864579767E-12</v>
      </c>
      <c r="AY183" s="116">
        <v>-2.6716406864579767E-12</v>
      </c>
      <c r="AZ183" s="116">
        <v>-2.6716406864579767E-12</v>
      </c>
      <c r="BA183" s="116">
        <v>-2.6716406864579767E-12</v>
      </c>
      <c r="BB183" s="116">
        <v>-2.6716406864579767E-12</v>
      </c>
      <c r="BC183" s="116">
        <v>-2.6716406864579767E-12</v>
      </c>
      <c r="BD183" s="115">
        <v>-2.6716406864579767E-12</v>
      </c>
      <c r="BF183" s="9">
        <f t="shared" si="2"/>
        <v>-2.6716406864579767E-12</v>
      </c>
    </row>
    <row r="184" spans="1:58" x14ac:dyDescent="0.25">
      <c r="A184" s="112" t="s">
        <v>2831</v>
      </c>
      <c r="B184" s="112" t="s">
        <v>2830</v>
      </c>
      <c r="C184" s="116">
        <v>0</v>
      </c>
      <c r="D184" s="116">
        <v>0</v>
      </c>
      <c r="E184" s="116">
        <v>0</v>
      </c>
      <c r="F184" s="116">
        <v>0</v>
      </c>
      <c r="G184" s="116">
        <v>0</v>
      </c>
      <c r="H184" s="116">
        <v>0</v>
      </c>
      <c r="I184" s="116">
        <v>0</v>
      </c>
      <c r="J184" s="116">
        <v>0</v>
      </c>
      <c r="K184" s="116">
        <v>0</v>
      </c>
      <c r="L184" s="116">
        <v>0</v>
      </c>
      <c r="M184" s="116">
        <v>0</v>
      </c>
      <c r="N184" s="116">
        <v>0</v>
      </c>
      <c r="O184" s="116">
        <v>0</v>
      </c>
      <c r="P184" s="116">
        <v>0</v>
      </c>
      <c r="Q184" s="116">
        <v>0</v>
      </c>
      <c r="R184" s="116">
        <v>0</v>
      </c>
      <c r="S184" s="116">
        <v>0</v>
      </c>
      <c r="T184" s="116">
        <v>0</v>
      </c>
      <c r="U184" s="116">
        <v>0</v>
      </c>
      <c r="V184" s="116">
        <v>0</v>
      </c>
      <c r="W184" s="116">
        <v>0</v>
      </c>
      <c r="X184" s="116">
        <v>0</v>
      </c>
      <c r="Y184" s="116">
        <v>0</v>
      </c>
      <c r="Z184" s="116">
        <v>0</v>
      </c>
      <c r="AA184" s="116">
        <v>0</v>
      </c>
      <c r="AB184" s="116">
        <v>0</v>
      </c>
      <c r="AC184" s="116">
        <v>0</v>
      </c>
      <c r="AD184" s="116">
        <v>0</v>
      </c>
      <c r="AE184" s="116">
        <v>0</v>
      </c>
      <c r="AF184" s="116">
        <v>0</v>
      </c>
      <c r="AG184" s="116">
        <v>0</v>
      </c>
      <c r="AH184" s="116">
        <v>0</v>
      </c>
      <c r="AI184" s="116">
        <v>0</v>
      </c>
      <c r="AJ184" s="116">
        <v>0</v>
      </c>
      <c r="AK184" s="116">
        <v>0</v>
      </c>
      <c r="AL184" s="116">
        <v>0</v>
      </c>
      <c r="AM184" s="116">
        <v>0</v>
      </c>
      <c r="AN184" s="116">
        <v>0</v>
      </c>
      <c r="AO184" s="116">
        <v>0</v>
      </c>
      <c r="AP184" s="116">
        <v>0</v>
      </c>
      <c r="AQ184" s="116">
        <v>0</v>
      </c>
      <c r="AR184" s="116">
        <v>0</v>
      </c>
      <c r="AS184" s="116">
        <v>0</v>
      </c>
      <c r="AT184" s="116">
        <v>0</v>
      </c>
      <c r="AU184" s="116">
        <v>0</v>
      </c>
      <c r="AV184" s="116">
        <v>0</v>
      </c>
      <c r="AW184" s="116">
        <v>0</v>
      </c>
      <c r="AX184" s="116">
        <v>0</v>
      </c>
      <c r="AY184" s="116">
        <v>0</v>
      </c>
      <c r="AZ184" s="116">
        <v>0</v>
      </c>
      <c r="BA184" s="116">
        <v>0</v>
      </c>
      <c r="BB184" s="116">
        <v>0</v>
      </c>
      <c r="BC184" s="116">
        <v>0</v>
      </c>
      <c r="BD184" s="115">
        <v>0</v>
      </c>
      <c r="BF184" s="9">
        <f t="shared" si="2"/>
        <v>0</v>
      </c>
    </row>
    <row r="185" spans="1:58" x14ac:dyDescent="0.25">
      <c r="A185" s="112" t="s">
        <v>2829</v>
      </c>
      <c r="B185" s="112" t="s">
        <v>2828</v>
      </c>
      <c r="C185" s="116">
        <v>2.2204460492503131E-15</v>
      </c>
      <c r="D185" s="116">
        <v>2.2204460492503131E-15</v>
      </c>
      <c r="E185" s="116">
        <v>2.2204460492503131E-15</v>
      </c>
      <c r="F185" s="116">
        <v>2.2204460492503131E-15</v>
      </c>
      <c r="G185" s="116">
        <v>2.2204460492503131E-15</v>
      </c>
      <c r="H185" s="116">
        <v>2.2204460492503131E-15</v>
      </c>
      <c r="I185" s="116">
        <v>2.2204460492503131E-15</v>
      </c>
      <c r="J185" s="116">
        <v>2.2204460492503131E-15</v>
      </c>
      <c r="K185" s="116">
        <v>2.2204460492503131E-15</v>
      </c>
      <c r="L185" s="116">
        <v>2.2204460492503131E-15</v>
      </c>
      <c r="M185" s="116">
        <v>2.2204460492503131E-15</v>
      </c>
      <c r="N185" s="116">
        <v>2.2204460492503131E-15</v>
      </c>
      <c r="O185" s="116">
        <v>2.2204460492503131E-15</v>
      </c>
      <c r="P185" s="116">
        <v>2.2204460492503131E-15</v>
      </c>
      <c r="Q185" s="116">
        <v>2.2204460492503131E-15</v>
      </c>
      <c r="R185" s="116">
        <v>2.2204460492503131E-15</v>
      </c>
      <c r="S185" s="116">
        <v>2.2204460492503131E-15</v>
      </c>
      <c r="T185" s="116">
        <v>2.2204460492503131E-15</v>
      </c>
      <c r="U185" s="116">
        <v>2.2204460492503131E-15</v>
      </c>
      <c r="V185" s="116">
        <v>2.2204460492503131E-15</v>
      </c>
      <c r="W185" s="116">
        <v>2.2204460492503131E-15</v>
      </c>
      <c r="X185" s="116">
        <v>2.2204460492503131E-15</v>
      </c>
      <c r="Y185" s="116">
        <v>2.2204460492503131E-15</v>
      </c>
      <c r="Z185" s="116">
        <v>2.2204460492503131E-15</v>
      </c>
      <c r="AA185" s="116">
        <v>2.2204460492503131E-15</v>
      </c>
      <c r="AB185" s="116">
        <v>2.2204460492503131E-15</v>
      </c>
      <c r="AC185" s="116">
        <v>2.2204460492503131E-15</v>
      </c>
      <c r="AD185" s="116">
        <v>2.2204460492503131E-15</v>
      </c>
      <c r="AE185" s="116">
        <v>2.2204460492503131E-15</v>
      </c>
      <c r="AF185" s="116">
        <v>2.2204460492503131E-15</v>
      </c>
      <c r="AG185" s="116">
        <v>2.2204460492503131E-15</v>
      </c>
      <c r="AH185" s="116">
        <v>2.2204460492503131E-15</v>
      </c>
      <c r="AI185" s="116">
        <v>2.2204460492503131E-15</v>
      </c>
      <c r="AJ185" s="116">
        <v>2.2204460492503131E-15</v>
      </c>
      <c r="AK185" s="116">
        <v>2.2204460492503131E-15</v>
      </c>
      <c r="AL185" s="116">
        <v>2.2204460492503131E-15</v>
      </c>
      <c r="AM185" s="116">
        <v>2.2204460492503131E-15</v>
      </c>
      <c r="AN185" s="116">
        <v>2.2204460492503131E-15</v>
      </c>
      <c r="AO185" s="116">
        <v>2.2204460492503131E-15</v>
      </c>
      <c r="AP185" s="116">
        <v>2.2204460492503131E-15</v>
      </c>
      <c r="AQ185" s="116">
        <v>2.2204460492503131E-15</v>
      </c>
      <c r="AR185" s="116">
        <v>2.2204460492503131E-15</v>
      </c>
      <c r="AS185" s="116">
        <v>2.2204460492503131E-15</v>
      </c>
      <c r="AT185" s="116">
        <v>2.2204460492503131E-15</v>
      </c>
      <c r="AU185" s="116">
        <v>2.2204460492503131E-15</v>
      </c>
      <c r="AV185" s="116">
        <v>2.2204460492503131E-15</v>
      </c>
      <c r="AW185" s="116">
        <v>2.2204460492503131E-15</v>
      </c>
      <c r="AX185" s="116">
        <v>2.2204460492503131E-15</v>
      </c>
      <c r="AY185" s="116">
        <v>2.2204460492503131E-15</v>
      </c>
      <c r="AZ185" s="116">
        <v>2.2204460492503131E-15</v>
      </c>
      <c r="BA185" s="116">
        <v>2.2204460492503131E-15</v>
      </c>
      <c r="BB185" s="116">
        <v>2.2204460492503131E-15</v>
      </c>
      <c r="BC185" s="116">
        <v>2.2204460492503131E-15</v>
      </c>
      <c r="BD185" s="115">
        <v>2.2204460492503131E-15</v>
      </c>
      <c r="BF185" s="9">
        <f t="shared" si="2"/>
        <v>2.2204460492503131E-15</v>
      </c>
    </row>
    <row r="186" spans="1:58" x14ac:dyDescent="0.25">
      <c r="A186" s="112" t="s">
        <v>2827</v>
      </c>
      <c r="B186" s="112" t="s">
        <v>2826</v>
      </c>
      <c r="C186" s="116">
        <v>-2.8990143619012088E-12</v>
      </c>
      <c r="D186" s="116">
        <v>-2.8990143619012088E-12</v>
      </c>
      <c r="E186" s="116">
        <v>-2.8990143619012088E-12</v>
      </c>
      <c r="F186" s="116">
        <v>-2.8990143619012088E-12</v>
      </c>
      <c r="G186" s="116">
        <v>-2.8990143619012088E-12</v>
      </c>
      <c r="H186" s="116">
        <v>-2.8990143619012088E-12</v>
      </c>
      <c r="I186" s="116">
        <v>-2.8990143619012088E-12</v>
      </c>
      <c r="J186" s="116">
        <v>-2.8990143619012088E-12</v>
      </c>
      <c r="K186" s="116">
        <v>-2.8990143619012088E-12</v>
      </c>
      <c r="L186" s="116">
        <v>-2.8990143619012088E-12</v>
      </c>
      <c r="M186" s="116">
        <v>-2.8990143619012088E-12</v>
      </c>
      <c r="N186" s="116">
        <v>-2.8990143619012088E-12</v>
      </c>
      <c r="O186" s="116">
        <v>-2.8990143619012088E-12</v>
      </c>
      <c r="P186" s="116">
        <v>-2.8990143619012088E-12</v>
      </c>
      <c r="Q186" s="116">
        <v>-2.8990143619012088E-12</v>
      </c>
      <c r="R186" s="116">
        <v>-2.8990143619012088E-12</v>
      </c>
      <c r="S186" s="116">
        <v>-2.8990143619012088E-12</v>
      </c>
      <c r="T186" s="116">
        <v>-2.8990143619012088E-12</v>
      </c>
      <c r="U186" s="116">
        <v>-2.8990143619012088E-12</v>
      </c>
      <c r="V186" s="116">
        <v>-2.8990143619012088E-12</v>
      </c>
      <c r="W186" s="116">
        <v>-2.8990143619012088E-12</v>
      </c>
      <c r="X186" s="116">
        <v>-2.8990143619012088E-12</v>
      </c>
      <c r="Y186" s="116">
        <v>-2.8990143619012088E-12</v>
      </c>
      <c r="Z186" s="116">
        <v>-2.8990143619012088E-12</v>
      </c>
      <c r="AA186" s="116">
        <v>-2.8990143619012088E-12</v>
      </c>
      <c r="AB186" s="116">
        <v>-2.8990143619012088E-12</v>
      </c>
      <c r="AC186" s="116">
        <v>-2.8990143619012088E-12</v>
      </c>
      <c r="AD186" s="116">
        <v>-2.8990143619012088E-12</v>
      </c>
      <c r="AE186" s="116">
        <v>-2.8990143619012088E-12</v>
      </c>
      <c r="AF186" s="116">
        <v>-2.8990143619012088E-12</v>
      </c>
      <c r="AG186" s="116">
        <v>-2.8990143619012088E-12</v>
      </c>
      <c r="AH186" s="116">
        <v>-2.8990143619012088E-12</v>
      </c>
      <c r="AI186" s="116">
        <v>-2.8990143619012088E-12</v>
      </c>
      <c r="AJ186" s="116">
        <v>-2.8990143619012088E-12</v>
      </c>
      <c r="AK186" s="116">
        <v>-2.8990143619012088E-12</v>
      </c>
      <c r="AL186" s="116">
        <v>-2.8990143619012088E-12</v>
      </c>
      <c r="AM186" s="116">
        <v>-2.8990143619012088E-12</v>
      </c>
      <c r="AN186" s="116">
        <v>-2.8990143619012088E-12</v>
      </c>
      <c r="AO186" s="116">
        <v>-2.8990143619012088E-12</v>
      </c>
      <c r="AP186" s="116">
        <v>-2.8990143619012088E-12</v>
      </c>
      <c r="AQ186" s="116">
        <v>-2.8990143619012088E-12</v>
      </c>
      <c r="AR186" s="116">
        <v>-2.8990143619012088E-12</v>
      </c>
      <c r="AS186" s="116">
        <v>-2.8990143619012088E-12</v>
      </c>
      <c r="AT186" s="116">
        <v>-2.8990143619012088E-12</v>
      </c>
      <c r="AU186" s="116">
        <v>-2.8990143619012088E-12</v>
      </c>
      <c r="AV186" s="116">
        <v>-2.8990143619012088E-12</v>
      </c>
      <c r="AW186" s="116">
        <v>-2.8990143619012088E-12</v>
      </c>
      <c r="AX186" s="116">
        <v>-2.8990143619012088E-12</v>
      </c>
      <c r="AY186" s="116">
        <v>-2.8990143619012088E-12</v>
      </c>
      <c r="AZ186" s="116">
        <v>-2.8990143619012088E-12</v>
      </c>
      <c r="BA186" s="116">
        <v>-2.8990143619012088E-12</v>
      </c>
      <c r="BB186" s="116">
        <v>-2.8990143619012088E-12</v>
      </c>
      <c r="BC186" s="116">
        <v>-2.8990143619012088E-12</v>
      </c>
      <c r="BD186" s="115">
        <v>-2.8990143619012088E-12</v>
      </c>
      <c r="BF186" s="9">
        <f t="shared" si="2"/>
        <v>-2.8990143619012088E-12</v>
      </c>
    </row>
    <row r="187" spans="1:58" x14ac:dyDescent="0.25">
      <c r="A187" s="112" t="s">
        <v>2825</v>
      </c>
      <c r="B187" s="112" t="s">
        <v>2824</v>
      </c>
      <c r="C187" s="116">
        <v>-1.8019363778876141E-11</v>
      </c>
      <c r="D187" s="116">
        <v>-1.8019363778876141E-11</v>
      </c>
      <c r="E187" s="116">
        <v>-1.8019363778876141E-11</v>
      </c>
      <c r="F187" s="116">
        <v>-1.8019363778876141E-11</v>
      </c>
      <c r="G187" s="116">
        <v>-1.8019363778876141E-11</v>
      </c>
      <c r="H187" s="116">
        <v>-1.8019363778876141E-11</v>
      </c>
      <c r="I187" s="116">
        <v>-1.8019363778876141E-11</v>
      </c>
      <c r="J187" s="116">
        <v>-1.8019363778876141E-11</v>
      </c>
      <c r="K187" s="116">
        <v>-1.8019363778876141E-11</v>
      </c>
      <c r="L187" s="116">
        <v>-1.8019363778876141E-11</v>
      </c>
      <c r="M187" s="116">
        <v>-1.8019363778876141E-11</v>
      </c>
      <c r="N187" s="116">
        <v>-1.8019363778876141E-11</v>
      </c>
      <c r="O187" s="116">
        <v>-1.8019363778876141E-11</v>
      </c>
      <c r="P187" s="116">
        <v>-1.8019363778876141E-11</v>
      </c>
      <c r="Q187" s="116">
        <v>-1.8019363778876141E-11</v>
      </c>
      <c r="R187" s="116">
        <v>-1.8019363778876141E-11</v>
      </c>
      <c r="S187" s="116">
        <v>-1.8019363778876141E-11</v>
      </c>
      <c r="T187" s="116">
        <v>-1.8019363778876141E-11</v>
      </c>
      <c r="U187" s="116">
        <v>-1.8019363778876141E-11</v>
      </c>
      <c r="V187" s="116">
        <v>-1.8019363778876141E-11</v>
      </c>
      <c r="W187" s="116">
        <v>-1.8019363778876141E-11</v>
      </c>
      <c r="X187" s="116">
        <v>-1.8019363778876141E-11</v>
      </c>
      <c r="Y187" s="116">
        <v>-1.8019363778876141E-11</v>
      </c>
      <c r="Z187" s="116">
        <v>-1.8019363778876141E-11</v>
      </c>
      <c r="AA187" s="116">
        <v>-1.8019363778876141E-11</v>
      </c>
      <c r="AB187" s="116">
        <v>-1.8019363778876141E-11</v>
      </c>
      <c r="AC187" s="116">
        <v>-1.8019363778876141E-11</v>
      </c>
      <c r="AD187" s="116">
        <v>-1.8019363778876141E-11</v>
      </c>
      <c r="AE187" s="116">
        <v>-1.8019363778876141E-11</v>
      </c>
      <c r="AF187" s="116">
        <v>-1.8019363778876141E-11</v>
      </c>
      <c r="AG187" s="116">
        <v>-1.8019363778876141E-11</v>
      </c>
      <c r="AH187" s="116">
        <v>-1.8019363778876141E-11</v>
      </c>
      <c r="AI187" s="116">
        <v>-1.8019363778876141E-11</v>
      </c>
      <c r="AJ187" s="116">
        <v>-1.8019363778876141E-11</v>
      </c>
      <c r="AK187" s="116">
        <v>-1.8019363778876141E-11</v>
      </c>
      <c r="AL187" s="116">
        <v>-1.8019363778876141E-11</v>
      </c>
      <c r="AM187" s="116">
        <v>-1.8019363778876141E-11</v>
      </c>
      <c r="AN187" s="116">
        <v>-1.8019363778876141E-11</v>
      </c>
      <c r="AO187" s="116">
        <v>-1.8019363778876141E-11</v>
      </c>
      <c r="AP187" s="116">
        <v>-1.8019363778876141E-11</v>
      </c>
      <c r="AQ187" s="116">
        <v>-1.8019363778876141E-11</v>
      </c>
      <c r="AR187" s="116">
        <v>-1.8019363778876141E-11</v>
      </c>
      <c r="AS187" s="116">
        <v>-1.8019363778876141E-11</v>
      </c>
      <c r="AT187" s="116">
        <v>-1.8019363778876141E-11</v>
      </c>
      <c r="AU187" s="116">
        <v>-1.8019363778876141E-11</v>
      </c>
      <c r="AV187" s="116">
        <v>-1.8019363778876141E-11</v>
      </c>
      <c r="AW187" s="116">
        <v>-1.8019363778876141E-11</v>
      </c>
      <c r="AX187" s="116">
        <v>-1.8019363778876141E-11</v>
      </c>
      <c r="AY187" s="116">
        <v>-1.8019363778876141E-11</v>
      </c>
      <c r="AZ187" s="116">
        <v>-1.8019363778876141E-11</v>
      </c>
      <c r="BA187" s="116">
        <v>-1.8019363778876141E-11</v>
      </c>
      <c r="BB187" s="116">
        <v>-1.8019363778876141E-11</v>
      </c>
      <c r="BC187" s="116">
        <v>-1.8019363778876141E-11</v>
      </c>
      <c r="BD187" s="115">
        <v>-1.8019363778876141E-11</v>
      </c>
      <c r="BF187" s="9">
        <f t="shared" si="2"/>
        <v>-1.8019363778876141E-11</v>
      </c>
    </row>
    <row r="188" spans="1:58" x14ac:dyDescent="0.25">
      <c r="A188" s="112" t="s">
        <v>2823</v>
      </c>
      <c r="B188" s="112" t="s">
        <v>2822</v>
      </c>
      <c r="C188" s="116">
        <v>1.0000000000867315E-2</v>
      </c>
      <c r="D188" s="116">
        <v>1.0000000000867315E-2</v>
      </c>
      <c r="E188" s="116">
        <v>1.0000000000867315E-2</v>
      </c>
      <c r="F188" s="116">
        <v>1.0000000000867315E-2</v>
      </c>
      <c r="G188" s="116">
        <v>1.0000000000867315E-2</v>
      </c>
      <c r="H188" s="116">
        <v>1.0000000000867315E-2</v>
      </c>
      <c r="I188" s="116">
        <v>1.0000000000867315E-2</v>
      </c>
      <c r="J188" s="116">
        <v>1.0000000000867315E-2</v>
      </c>
      <c r="K188" s="116">
        <v>1.0000000000867315E-2</v>
      </c>
      <c r="L188" s="116">
        <v>1.0000000000867315E-2</v>
      </c>
      <c r="M188" s="116">
        <v>1.0000000000867315E-2</v>
      </c>
      <c r="N188" s="116">
        <v>1.0000000000867315E-2</v>
      </c>
      <c r="O188" s="116">
        <v>1.0000000000867315E-2</v>
      </c>
      <c r="P188" s="116">
        <v>1.0000000000867315E-2</v>
      </c>
      <c r="Q188" s="116">
        <v>1.0000000000867315E-2</v>
      </c>
      <c r="R188" s="116">
        <v>1.0000000000867315E-2</v>
      </c>
      <c r="S188" s="116">
        <v>1.0000000000867315E-2</v>
      </c>
      <c r="T188" s="116">
        <v>1.0000000000867315E-2</v>
      </c>
      <c r="U188" s="116">
        <v>1.0000000000867315E-2</v>
      </c>
      <c r="V188" s="116">
        <v>1.0000000000867315E-2</v>
      </c>
      <c r="W188" s="116">
        <v>1.0000000000867315E-2</v>
      </c>
      <c r="X188" s="116">
        <v>1.0000000000867315E-2</v>
      </c>
      <c r="Y188" s="116">
        <v>1.0000000000867315E-2</v>
      </c>
      <c r="Z188" s="116">
        <v>1.0000000000867315E-2</v>
      </c>
      <c r="AA188" s="116">
        <v>1.0000000000867315E-2</v>
      </c>
      <c r="AB188" s="116">
        <v>1.0000000000867315E-2</v>
      </c>
      <c r="AC188" s="116">
        <v>1.0000000000867315E-2</v>
      </c>
      <c r="AD188" s="116">
        <v>1.0000000000867315E-2</v>
      </c>
      <c r="AE188" s="116">
        <v>1.0000000000867315E-2</v>
      </c>
      <c r="AF188" s="116">
        <v>1.0000000000867315E-2</v>
      </c>
      <c r="AG188" s="116">
        <v>1.0000000000867315E-2</v>
      </c>
      <c r="AH188" s="116">
        <v>1.0000000000867315E-2</v>
      </c>
      <c r="AI188" s="116">
        <v>1.0000000000867315E-2</v>
      </c>
      <c r="AJ188" s="116">
        <v>1.0000000000867315E-2</v>
      </c>
      <c r="AK188" s="116">
        <v>1.0000000000867315E-2</v>
      </c>
      <c r="AL188" s="116">
        <v>1.0000000000867315E-2</v>
      </c>
      <c r="AM188" s="116">
        <v>1.0000000000867315E-2</v>
      </c>
      <c r="AN188" s="116">
        <v>1.0000000000867315E-2</v>
      </c>
      <c r="AO188" s="116">
        <v>1.0000000000867315E-2</v>
      </c>
      <c r="AP188" s="116">
        <v>1.0000000000867315E-2</v>
      </c>
      <c r="AQ188" s="116">
        <v>1.0000000000867315E-2</v>
      </c>
      <c r="AR188" s="116">
        <v>1.0000000000867315E-2</v>
      </c>
      <c r="AS188" s="116">
        <v>1.0000000000867315E-2</v>
      </c>
      <c r="AT188" s="116">
        <v>1.0000000000867315E-2</v>
      </c>
      <c r="AU188" s="116">
        <v>1.0000000000867315E-2</v>
      </c>
      <c r="AV188" s="116">
        <v>1.0000000000867315E-2</v>
      </c>
      <c r="AW188" s="116">
        <v>1.0000000000867315E-2</v>
      </c>
      <c r="AX188" s="116">
        <v>1.0000000000867315E-2</v>
      </c>
      <c r="AY188" s="116">
        <v>1.0000000000867315E-2</v>
      </c>
      <c r="AZ188" s="116">
        <v>1.0000000000867315E-2</v>
      </c>
      <c r="BA188" s="116">
        <v>1.0000000000867315E-2</v>
      </c>
      <c r="BB188" s="116">
        <v>1.0000000000867315E-2</v>
      </c>
      <c r="BC188" s="116">
        <v>1.0000000000867315E-2</v>
      </c>
      <c r="BD188" s="115">
        <v>1.0000000000867315E-2</v>
      </c>
      <c r="BF188" s="9">
        <f t="shared" si="2"/>
        <v>1.0000000000867315E-2</v>
      </c>
    </row>
    <row r="189" spans="1:58" x14ac:dyDescent="0.25">
      <c r="A189" s="112" t="s">
        <v>2821</v>
      </c>
      <c r="B189" s="112" t="s">
        <v>2820</v>
      </c>
      <c r="C189" s="116">
        <v>-3.637978807091713E-12</v>
      </c>
      <c r="D189" s="116">
        <v>-3.637978807091713E-12</v>
      </c>
      <c r="E189" s="116">
        <v>-3.637978807091713E-12</v>
      </c>
      <c r="F189" s="116">
        <v>-3.637978807091713E-12</v>
      </c>
      <c r="G189" s="116">
        <v>-3.637978807091713E-12</v>
      </c>
      <c r="H189" s="116">
        <v>-3.637978807091713E-12</v>
      </c>
      <c r="I189" s="116">
        <v>-3.637978807091713E-12</v>
      </c>
      <c r="J189" s="116">
        <v>-3.637978807091713E-12</v>
      </c>
      <c r="K189" s="116">
        <v>-3.637978807091713E-12</v>
      </c>
      <c r="L189" s="116">
        <v>-3.637978807091713E-12</v>
      </c>
      <c r="M189" s="116">
        <v>-3.637978807091713E-12</v>
      </c>
      <c r="N189" s="116">
        <v>-3.637978807091713E-12</v>
      </c>
      <c r="O189" s="116">
        <v>-3.637978807091713E-12</v>
      </c>
      <c r="P189" s="116">
        <v>-3.637978807091713E-12</v>
      </c>
      <c r="Q189" s="116">
        <v>-3.637978807091713E-12</v>
      </c>
      <c r="R189" s="116">
        <v>-3.637978807091713E-12</v>
      </c>
      <c r="S189" s="116">
        <v>-3.637978807091713E-12</v>
      </c>
      <c r="T189" s="116">
        <v>-3.637978807091713E-12</v>
      </c>
      <c r="U189" s="116">
        <v>-3.637978807091713E-12</v>
      </c>
      <c r="V189" s="116">
        <v>-3.637978807091713E-12</v>
      </c>
      <c r="W189" s="116">
        <v>-3.637978807091713E-12</v>
      </c>
      <c r="X189" s="116">
        <v>-3.637978807091713E-12</v>
      </c>
      <c r="Y189" s="116">
        <v>-3.637978807091713E-12</v>
      </c>
      <c r="Z189" s="116">
        <v>-3.637978807091713E-12</v>
      </c>
      <c r="AA189" s="116">
        <v>-3.637978807091713E-12</v>
      </c>
      <c r="AB189" s="116">
        <v>-3.637978807091713E-12</v>
      </c>
      <c r="AC189" s="116">
        <v>-3.637978807091713E-12</v>
      </c>
      <c r="AD189" s="116">
        <v>-3.637978807091713E-12</v>
      </c>
      <c r="AE189" s="116">
        <v>-3.637978807091713E-12</v>
      </c>
      <c r="AF189" s="116">
        <v>-3.637978807091713E-12</v>
      </c>
      <c r="AG189" s="116">
        <v>-3.637978807091713E-12</v>
      </c>
      <c r="AH189" s="116">
        <v>-3.637978807091713E-12</v>
      </c>
      <c r="AI189" s="116">
        <v>-3.637978807091713E-12</v>
      </c>
      <c r="AJ189" s="116">
        <v>-3.637978807091713E-12</v>
      </c>
      <c r="AK189" s="116">
        <v>-3.637978807091713E-12</v>
      </c>
      <c r="AL189" s="116">
        <v>-3.637978807091713E-12</v>
      </c>
      <c r="AM189" s="116">
        <v>-3.637978807091713E-12</v>
      </c>
      <c r="AN189" s="116">
        <v>-3.637978807091713E-12</v>
      </c>
      <c r="AO189" s="116">
        <v>-3.637978807091713E-12</v>
      </c>
      <c r="AP189" s="116">
        <v>-3.637978807091713E-12</v>
      </c>
      <c r="AQ189" s="116">
        <v>-3.637978807091713E-12</v>
      </c>
      <c r="AR189" s="116">
        <v>-3.637978807091713E-12</v>
      </c>
      <c r="AS189" s="116">
        <v>-3.637978807091713E-12</v>
      </c>
      <c r="AT189" s="116">
        <v>-3.637978807091713E-12</v>
      </c>
      <c r="AU189" s="116">
        <v>-3.637978807091713E-12</v>
      </c>
      <c r="AV189" s="116">
        <v>-3.637978807091713E-12</v>
      </c>
      <c r="AW189" s="116">
        <v>-3.637978807091713E-12</v>
      </c>
      <c r="AX189" s="116">
        <v>-3.637978807091713E-12</v>
      </c>
      <c r="AY189" s="116">
        <v>-3.637978807091713E-12</v>
      </c>
      <c r="AZ189" s="116">
        <v>-3.637978807091713E-12</v>
      </c>
      <c r="BA189" s="116">
        <v>-3.637978807091713E-12</v>
      </c>
      <c r="BB189" s="116">
        <v>-3.637978807091713E-12</v>
      </c>
      <c r="BC189" s="116">
        <v>-3.637978807091713E-12</v>
      </c>
      <c r="BD189" s="115">
        <v>-3.637978807091713E-12</v>
      </c>
      <c r="BF189" s="9">
        <f t="shared" si="2"/>
        <v>-3.637978807091713E-12</v>
      </c>
    </row>
    <row r="190" spans="1:58" x14ac:dyDescent="0.25">
      <c r="A190" s="112" t="s">
        <v>2819</v>
      </c>
      <c r="B190" s="112" t="s">
        <v>2818</v>
      </c>
      <c r="C190" s="116">
        <v>1.3287149158713873E-12</v>
      </c>
      <c r="D190" s="116">
        <v>1.3287149158713873E-12</v>
      </c>
      <c r="E190" s="116">
        <v>1.3287149158713873E-12</v>
      </c>
      <c r="F190" s="116">
        <v>1.3287149158713873E-12</v>
      </c>
      <c r="G190" s="116">
        <v>1.3287149158713873E-12</v>
      </c>
      <c r="H190" s="116">
        <v>1.3287149158713873E-12</v>
      </c>
      <c r="I190" s="116">
        <v>1.3287149158713873E-12</v>
      </c>
      <c r="J190" s="116">
        <v>1.3287149158713873E-12</v>
      </c>
      <c r="K190" s="116">
        <v>1.3287149158713873E-12</v>
      </c>
      <c r="L190" s="116">
        <v>1.3287149158713873E-12</v>
      </c>
      <c r="M190" s="116">
        <v>1.3287149158713873E-12</v>
      </c>
      <c r="N190" s="116">
        <v>1.3287149158713873E-12</v>
      </c>
      <c r="O190" s="116">
        <v>1.3287149158713873E-12</v>
      </c>
      <c r="P190" s="116">
        <v>1.3287149158713873E-12</v>
      </c>
      <c r="Q190" s="116">
        <v>1.3287149158713873E-12</v>
      </c>
      <c r="R190" s="116">
        <v>1.3287149158713873E-12</v>
      </c>
      <c r="S190" s="116">
        <v>1.3287149158713873E-12</v>
      </c>
      <c r="T190" s="116">
        <v>1.3287149158713873E-12</v>
      </c>
      <c r="U190" s="116">
        <v>1.3287149158713873E-12</v>
      </c>
      <c r="V190" s="116">
        <v>1.3287149158713873E-12</v>
      </c>
      <c r="W190" s="116">
        <v>1.3287149158713873E-12</v>
      </c>
      <c r="X190" s="116">
        <v>1.3287149158713873E-12</v>
      </c>
      <c r="Y190" s="116">
        <v>1.3287149158713873E-12</v>
      </c>
      <c r="Z190" s="116">
        <v>1.3287149158713873E-12</v>
      </c>
      <c r="AA190" s="116">
        <v>1.3287149158713873E-12</v>
      </c>
      <c r="AB190" s="116">
        <v>1.3287149158713873E-12</v>
      </c>
      <c r="AC190" s="116">
        <v>1.3287149158713873E-12</v>
      </c>
      <c r="AD190" s="116">
        <v>1.3287149158713873E-12</v>
      </c>
      <c r="AE190" s="116">
        <v>1.3287149158713873E-12</v>
      </c>
      <c r="AF190" s="116">
        <v>1.3287149158713873E-12</v>
      </c>
      <c r="AG190" s="116">
        <v>1.3287149158713873E-12</v>
      </c>
      <c r="AH190" s="116">
        <v>1.3287149158713873E-12</v>
      </c>
      <c r="AI190" s="116">
        <v>1.3287149158713873E-12</v>
      </c>
      <c r="AJ190" s="116">
        <v>1.3287149158713873E-12</v>
      </c>
      <c r="AK190" s="116">
        <v>1.3287149158713873E-12</v>
      </c>
      <c r="AL190" s="116">
        <v>1.3287149158713873E-12</v>
      </c>
      <c r="AM190" s="116">
        <v>1.3287149158713873E-12</v>
      </c>
      <c r="AN190" s="116">
        <v>1.3287149158713873E-12</v>
      </c>
      <c r="AO190" s="116">
        <v>1.3287149158713873E-12</v>
      </c>
      <c r="AP190" s="116">
        <v>1.3287149158713873E-12</v>
      </c>
      <c r="AQ190" s="116">
        <v>1.3287149158713873E-12</v>
      </c>
      <c r="AR190" s="116">
        <v>1.3287149158713873E-12</v>
      </c>
      <c r="AS190" s="116">
        <v>1.3287149158713873E-12</v>
      </c>
      <c r="AT190" s="116">
        <v>1.3287149158713873E-12</v>
      </c>
      <c r="AU190" s="116">
        <v>1.3287149158713873E-12</v>
      </c>
      <c r="AV190" s="116">
        <v>1.3287149158713873E-12</v>
      </c>
      <c r="AW190" s="116">
        <v>1.3287149158713873E-12</v>
      </c>
      <c r="AX190" s="116">
        <v>1.3287149158713873E-12</v>
      </c>
      <c r="AY190" s="116">
        <v>1.3287149158713873E-12</v>
      </c>
      <c r="AZ190" s="116">
        <v>1.3287149158713873E-12</v>
      </c>
      <c r="BA190" s="116">
        <v>1.3287149158713873E-12</v>
      </c>
      <c r="BB190" s="116">
        <v>1.3287149158713873E-12</v>
      </c>
      <c r="BC190" s="116">
        <v>1.3287149158713873E-12</v>
      </c>
      <c r="BD190" s="115">
        <v>1.3287149158713873E-12</v>
      </c>
      <c r="BF190" s="9">
        <f t="shared" si="2"/>
        <v>1.3287149158713873E-12</v>
      </c>
    </row>
    <row r="191" spans="1:58" x14ac:dyDescent="0.25">
      <c r="A191" s="112" t="s">
        <v>2817</v>
      </c>
      <c r="B191" s="112" t="s">
        <v>2816</v>
      </c>
      <c r="C191" s="116">
        <v>1.0000000002037268E-2</v>
      </c>
      <c r="D191" s="116">
        <v>1.0000000002037268E-2</v>
      </c>
      <c r="E191" s="116">
        <v>1.0000000002037268E-2</v>
      </c>
      <c r="F191" s="116">
        <v>1.0000000002037268E-2</v>
      </c>
      <c r="G191" s="116">
        <v>1.0000000002037268E-2</v>
      </c>
      <c r="H191" s="116">
        <v>1.0000000002037268E-2</v>
      </c>
      <c r="I191" s="116">
        <v>1.0000000002037268E-2</v>
      </c>
      <c r="J191" s="116">
        <v>1.0000000002037268E-2</v>
      </c>
      <c r="K191" s="116">
        <v>1.0000000002037268E-2</v>
      </c>
      <c r="L191" s="116">
        <v>1.0000000002037268E-2</v>
      </c>
      <c r="M191" s="116">
        <v>1.0000000002037268E-2</v>
      </c>
      <c r="N191" s="116">
        <v>1.0000000002037268E-2</v>
      </c>
      <c r="O191" s="116">
        <v>1.0000000002037268E-2</v>
      </c>
      <c r="P191" s="116">
        <v>1.0000000002037268E-2</v>
      </c>
      <c r="Q191" s="116">
        <v>1.0000000002037268E-2</v>
      </c>
      <c r="R191" s="116">
        <v>1.0000000002037268E-2</v>
      </c>
      <c r="S191" s="116">
        <v>1.0000000002037268E-2</v>
      </c>
      <c r="T191" s="116">
        <v>1.0000000002037268E-2</v>
      </c>
      <c r="U191" s="116">
        <v>1.0000000002037268E-2</v>
      </c>
      <c r="V191" s="116">
        <v>1.0000000002037268E-2</v>
      </c>
      <c r="W191" s="116">
        <v>1.0000000002037268E-2</v>
      </c>
      <c r="X191" s="116">
        <v>1.0000000002037268E-2</v>
      </c>
      <c r="Y191" s="116">
        <v>1.0000000002037268E-2</v>
      </c>
      <c r="Z191" s="116">
        <v>1.0000000002037268E-2</v>
      </c>
      <c r="AA191" s="116">
        <v>1.0000000002037268E-2</v>
      </c>
      <c r="AB191" s="116">
        <v>1.0000000002037268E-2</v>
      </c>
      <c r="AC191" s="116">
        <v>1.0000000002037268E-2</v>
      </c>
      <c r="AD191" s="116">
        <v>1.0000000002037268E-2</v>
      </c>
      <c r="AE191" s="116">
        <v>1.0000000002037268E-2</v>
      </c>
      <c r="AF191" s="116">
        <v>1.0000000002037268E-2</v>
      </c>
      <c r="AG191" s="116">
        <v>1.0000000002037268E-2</v>
      </c>
      <c r="AH191" s="116">
        <v>1.0000000002037268E-2</v>
      </c>
      <c r="AI191" s="116">
        <v>1.0000000002037268E-2</v>
      </c>
      <c r="AJ191" s="116">
        <v>1.0000000002037268E-2</v>
      </c>
      <c r="AK191" s="116">
        <v>1.0000000002037268E-2</v>
      </c>
      <c r="AL191" s="116">
        <v>1.0000000002037268E-2</v>
      </c>
      <c r="AM191" s="116">
        <v>1.0000000002037268E-2</v>
      </c>
      <c r="AN191" s="116">
        <v>1.0000000002037268E-2</v>
      </c>
      <c r="AO191" s="116">
        <v>1.0000000002037268E-2</v>
      </c>
      <c r="AP191" s="116">
        <v>1.0000000002037268E-2</v>
      </c>
      <c r="AQ191" s="116">
        <v>1.0000000002037268E-2</v>
      </c>
      <c r="AR191" s="116">
        <v>1.0000000002037268E-2</v>
      </c>
      <c r="AS191" s="116">
        <v>1.0000000002037268E-2</v>
      </c>
      <c r="AT191" s="116">
        <v>1.0000000002037268E-2</v>
      </c>
      <c r="AU191" s="116">
        <v>1.0000000002037268E-2</v>
      </c>
      <c r="AV191" s="116">
        <v>1.0000000002037268E-2</v>
      </c>
      <c r="AW191" s="116">
        <v>1.0000000002037268E-2</v>
      </c>
      <c r="AX191" s="116">
        <v>1.0000000002037268E-2</v>
      </c>
      <c r="AY191" s="116">
        <v>1.0000000002037268E-2</v>
      </c>
      <c r="AZ191" s="116">
        <v>1.0000000002037268E-2</v>
      </c>
      <c r="BA191" s="116">
        <v>1.0000000002037268E-2</v>
      </c>
      <c r="BB191" s="116">
        <v>1.0000000002037268E-2</v>
      </c>
      <c r="BC191" s="116">
        <v>1.0000000002037268E-2</v>
      </c>
      <c r="BD191" s="115">
        <v>1.0000000002037268E-2</v>
      </c>
      <c r="BF191" s="9">
        <f t="shared" si="2"/>
        <v>1.0000000002037268E-2</v>
      </c>
    </row>
    <row r="192" spans="1:58" x14ac:dyDescent="0.25">
      <c r="A192" s="112" t="s">
        <v>2815</v>
      </c>
      <c r="B192" s="112" t="s">
        <v>2814</v>
      </c>
      <c r="C192" s="116">
        <v>-1.1368683772161603E-13</v>
      </c>
      <c r="D192" s="116">
        <v>-1.1368683772161603E-13</v>
      </c>
      <c r="E192" s="116">
        <v>-1.1368683772161603E-13</v>
      </c>
      <c r="F192" s="116">
        <v>-1.1368683772161603E-13</v>
      </c>
      <c r="G192" s="116">
        <v>-1.1368683772161603E-13</v>
      </c>
      <c r="H192" s="116">
        <v>-1.1368683772161603E-13</v>
      </c>
      <c r="I192" s="116">
        <v>-1.1368683772161603E-13</v>
      </c>
      <c r="J192" s="116">
        <v>-1.1368683772161603E-13</v>
      </c>
      <c r="K192" s="116">
        <v>-1.1368683772161603E-13</v>
      </c>
      <c r="L192" s="116">
        <v>-1.1368683772161603E-13</v>
      </c>
      <c r="M192" s="116">
        <v>-1.1368683772161603E-13</v>
      </c>
      <c r="N192" s="116">
        <v>-1.1368683772161603E-13</v>
      </c>
      <c r="O192" s="116">
        <v>-1.1368683772161603E-13</v>
      </c>
      <c r="P192" s="116">
        <v>-1.1368683772161603E-13</v>
      </c>
      <c r="Q192" s="116">
        <v>-1.1368683772161603E-13</v>
      </c>
      <c r="R192" s="116">
        <v>-1.1368683772161603E-13</v>
      </c>
      <c r="S192" s="116">
        <v>-1.1368683772161603E-13</v>
      </c>
      <c r="T192" s="116">
        <v>-1.1368683772161603E-13</v>
      </c>
      <c r="U192" s="116">
        <v>-1.1368683772161603E-13</v>
      </c>
      <c r="V192" s="116">
        <v>-1.1368683772161603E-13</v>
      </c>
      <c r="W192" s="116">
        <v>-1.1368683772161603E-13</v>
      </c>
      <c r="X192" s="116">
        <v>-1.1368683772161603E-13</v>
      </c>
      <c r="Y192" s="116">
        <v>-1.1368683772161603E-13</v>
      </c>
      <c r="Z192" s="116">
        <v>-1.1368683772161603E-13</v>
      </c>
      <c r="AA192" s="116">
        <v>-1.1368683772161603E-13</v>
      </c>
      <c r="AB192" s="116">
        <v>-1.1368683772161603E-13</v>
      </c>
      <c r="AC192" s="116">
        <v>-1.1368683772161603E-13</v>
      </c>
      <c r="AD192" s="116">
        <v>-1.1368683772161603E-13</v>
      </c>
      <c r="AE192" s="116">
        <v>-1.1368683772161603E-13</v>
      </c>
      <c r="AF192" s="116">
        <v>-1.1368683772161603E-13</v>
      </c>
      <c r="AG192" s="116">
        <v>-1.1368683772161603E-13</v>
      </c>
      <c r="AH192" s="116">
        <v>-1.1368683772161603E-13</v>
      </c>
      <c r="AI192" s="116">
        <v>-1.1368683772161603E-13</v>
      </c>
      <c r="AJ192" s="116">
        <v>-1.1368683772161603E-13</v>
      </c>
      <c r="AK192" s="116">
        <v>-1.1368683772161603E-13</v>
      </c>
      <c r="AL192" s="116">
        <v>-1.1368683772161603E-13</v>
      </c>
      <c r="AM192" s="116">
        <v>-1.1368683772161603E-13</v>
      </c>
      <c r="AN192" s="116">
        <v>-1.1368683772161603E-13</v>
      </c>
      <c r="AO192" s="116">
        <v>-1.1368683772161603E-13</v>
      </c>
      <c r="AP192" s="116">
        <v>-1.1368683772161603E-13</v>
      </c>
      <c r="AQ192" s="116">
        <v>-1.1368683772161603E-13</v>
      </c>
      <c r="AR192" s="116">
        <v>-1.1368683772161603E-13</v>
      </c>
      <c r="AS192" s="116">
        <v>-1.1368683772161603E-13</v>
      </c>
      <c r="AT192" s="116">
        <v>-1.1368683772161603E-13</v>
      </c>
      <c r="AU192" s="116">
        <v>-1.1368683772161603E-13</v>
      </c>
      <c r="AV192" s="116">
        <v>-1.1368683772161603E-13</v>
      </c>
      <c r="AW192" s="116">
        <v>-1.1368683772161603E-13</v>
      </c>
      <c r="AX192" s="116">
        <v>-1.1368683772161603E-13</v>
      </c>
      <c r="AY192" s="116">
        <v>-1.1368683772161603E-13</v>
      </c>
      <c r="AZ192" s="116">
        <v>-1.1368683772161603E-13</v>
      </c>
      <c r="BA192" s="116">
        <v>-1.1368683772161603E-13</v>
      </c>
      <c r="BB192" s="116">
        <v>-1.1368683772161603E-13</v>
      </c>
      <c r="BC192" s="116">
        <v>-1.1368683772161603E-13</v>
      </c>
      <c r="BD192" s="115">
        <v>-1.1368683772161603E-13</v>
      </c>
      <c r="BF192" s="9">
        <f t="shared" si="2"/>
        <v>-1.1368683772161603E-13</v>
      </c>
    </row>
    <row r="193" spans="1:58" x14ac:dyDescent="0.25">
      <c r="A193" s="112" t="s">
        <v>2813</v>
      </c>
      <c r="B193" s="112" t="s">
        <v>2812</v>
      </c>
      <c r="C193" s="116">
        <v>0</v>
      </c>
      <c r="D193" s="116">
        <v>0</v>
      </c>
      <c r="E193" s="116">
        <v>0</v>
      </c>
      <c r="F193" s="116">
        <v>0</v>
      </c>
      <c r="G193" s="116">
        <v>0</v>
      </c>
      <c r="H193" s="116">
        <v>0</v>
      </c>
      <c r="I193" s="116">
        <v>0</v>
      </c>
      <c r="J193" s="116">
        <v>0</v>
      </c>
      <c r="K193" s="116">
        <v>0</v>
      </c>
      <c r="L193" s="116">
        <v>0</v>
      </c>
      <c r="M193" s="116">
        <v>0</v>
      </c>
      <c r="N193" s="116">
        <v>0</v>
      </c>
      <c r="O193" s="116">
        <v>0</v>
      </c>
      <c r="P193" s="116">
        <v>0</v>
      </c>
      <c r="Q193" s="116">
        <v>0</v>
      </c>
      <c r="R193" s="116">
        <v>0</v>
      </c>
      <c r="S193" s="116">
        <v>0</v>
      </c>
      <c r="T193" s="116">
        <v>0</v>
      </c>
      <c r="U193" s="116">
        <v>0</v>
      </c>
      <c r="V193" s="116">
        <v>0</v>
      </c>
      <c r="W193" s="116">
        <v>0</v>
      </c>
      <c r="X193" s="116">
        <v>0</v>
      </c>
      <c r="Y193" s="116">
        <v>0</v>
      </c>
      <c r="Z193" s="116">
        <v>0</v>
      </c>
      <c r="AA193" s="116">
        <v>0</v>
      </c>
      <c r="AB193" s="116">
        <v>0</v>
      </c>
      <c r="AC193" s="116">
        <v>0</v>
      </c>
      <c r="AD193" s="116">
        <v>0</v>
      </c>
      <c r="AE193" s="116">
        <v>0</v>
      </c>
      <c r="AF193" s="116">
        <v>0</v>
      </c>
      <c r="AG193" s="116">
        <v>0</v>
      </c>
      <c r="AH193" s="116">
        <v>0</v>
      </c>
      <c r="AI193" s="116">
        <v>0</v>
      </c>
      <c r="AJ193" s="116">
        <v>0</v>
      </c>
      <c r="AK193" s="116">
        <v>0</v>
      </c>
      <c r="AL193" s="116">
        <v>0</v>
      </c>
      <c r="AM193" s="116">
        <v>0</v>
      </c>
      <c r="AN193" s="116">
        <v>0</v>
      </c>
      <c r="AO193" s="116">
        <v>0</v>
      </c>
      <c r="AP193" s="116">
        <v>0</v>
      </c>
      <c r="AQ193" s="116">
        <v>0</v>
      </c>
      <c r="AR193" s="116">
        <v>0</v>
      </c>
      <c r="AS193" s="116">
        <v>0</v>
      </c>
      <c r="AT193" s="116">
        <v>0</v>
      </c>
      <c r="AU193" s="116">
        <v>0</v>
      </c>
      <c r="AV193" s="116">
        <v>0</v>
      </c>
      <c r="AW193" s="116">
        <v>0</v>
      </c>
      <c r="AX193" s="116">
        <v>0</v>
      </c>
      <c r="AY193" s="116">
        <v>0</v>
      </c>
      <c r="AZ193" s="116">
        <v>0</v>
      </c>
      <c r="BA193" s="116">
        <v>0</v>
      </c>
      <c r="BB193" s="116">
        <v>0</v>
      </c>
      <c r="BC193" s="116">
        <v>0</v>
      </c>
      <c r="BD193" s="115">
        <v>0</v>
      </c>
      <c r="BF193" s="9">
        <f t="shared" si="2"/>
        <v>0</v>
      </c>
    </row>
    <row r="194" spans="1:58" x14ac:dyDescent="0.25">
      <c r="A194" s="112" t="s">
        <v>2811</v>
      </c>
      <c r="B194" s="112" t="s">
        <v>2810</v>
      </c>
      <c r="C194" s="116">
        <v>3.637978807091713E-12</v>
      </c>
      <c r="D194" s="116">
        <v>3.637978807091713E-12</v>
      </c>
      <c r="E194" s="116">
        <v>3.637978807091713E-12</v>
      </c>
      <c r="F194" s="116">
        <v>3.637978807091713E-12</v>
      </c>
      <c r="G194" s="116">
        <v>3.637978807091713E-12</v>
      </c>
      <c r="H194" s="116">
        <v>3.637978807091713E-12</v>
      </c>
      <c r="I194" s="116">
        <v>3.637978807091713E-12</v>
      </c>
      <c r="J194" s="116">
        <v>3.637978807091713E-12</v>
      </c>
      <c r="K194" s="116">
        <v>3.637978807091713E-12</v>
      </c>
      <c r="L194" s="116">
        <v>3.637978807091713E-12</v>
      </c>
      <c r="M194" s="116">
        <v>3.637978807091713E-12</v>
      </c>
      <c r="N194" s="116">
        <v>3.637978807091713E-12</v>
      </c>
      <c r="O194" s="116">
        <v>3.637978807091713E-12</v>
      </c>
      <c r="P194" s="116">
        <v>3.637978807091713E-12</v>
      </c>
      <c r="Q194" s="116">
        <v>3.637978807091713E-12</v>
      </c>
      <c r="R194" s="116">
        <v>3.637978807091713E-12</v>
      </c>
      <c r="S194" s="116">
        <v>3.637978807091713E-12</v>
      </c>
      <c r="T194" s="116">
        <v>3.637978807091713E-12</v>
      </c>
      <c r="U194" s="116">
        <v>3.637978807091713E-12</v>
      </c>
      <c r="V194" s="116">
        <v>3.637978807091713E-12</v>
      </c>
      <c r="W194" s="116">
        <v>3.637978807091713E-12</v>
      </c>
      <c r="X194" s="116">
        <v>3.637978807091713E-12</v>
      </c>
      <c r="Y194" s="116">
        <v>3.637978807091713E-12</v>
      </c>
      <c r="Z194" s="116">
        <v>3.637978807091713E-12</v>
      </c>
      <c r="AA194" s="116">
        <v>3.637978807091713E-12</v>
      </c>
      <c r="AB194" s="116">
        <v>3.637978807091713E-12</v>
      </c>
      <c r="AC194" s="116">
        <v>3.637978807091713E-12</v>
      </c>
      <c r="AD194" s="116">
        <v>3.637978807091713E-12</v>
      </c>
      <c r="AE194" s="116">
        <v>3.637978807091713E-12</v>
      </c>
      <c r="AF194" s="116">
        <v>3.637978807091713E-12</v>
      </c>
      <c r="AG194" s="116">
        <v>3.637978807091713E-12</v>
      </c>
      <c r="AH194" s="116">
        <v>3.637978807091713E-12</v>
      </c>
      <c r="AI194" s="116">
        <v>3.637978807091713E-12</v>
      </c>
      <c r="AJ194" s="116">
        <v>3.637978807091713E-12</v>
      </c>
      <c r="AK194" s="116">
        <v>3.637978807091713E-12</v>
      </c>
      <c r="AL194" s="116">
        <v>3.637978807091713E-12</v>
      </c>
      <c r="AM194" s="116">
        <v>3.637978807091713E-12</v>
      </c>
      <c r="AN194" s="116">
        <v>3.637978807091713E-12</v>
      </c>
      <c r="AO194" s="116">
        <v>3.637978807091713E-12</v>
      </c>
      <c r="AP194" s="116">
        <v>3.637978807091713E-12</v>
      </c>
      <c r="AQ194" s="116">
        <v>3.637978807091713E-12</v>
      </c>
      <c r="AR194" s="116">
        <v>3.637978807091713E-12</v>
      </c>
      <c r="AS194" s="116">
        <v>3.637978807091713E-12</v>
      </c>
      <c r="AT194" s="116">
        <v>3.637978807091713E-12</v>
      </c>
      <c r="AU194" s="116">
        <v>3.637978807091713E-12</v>
      </c>
      <c r="AV194" s="116">
        <v>3.637978807091713E-12</v>
      </c>
      <c r="AW194" s="116">
        <v>3.637978807091713E-12</v>
      </c>
      <c r="AX194" s="116">
        <v>3.637978807091713E-12</v>
      </c>
      <c r="AY194" s="116">
        <v>3.637978807091713E-12</v>
      </c>
      <c r="AZ194" s="116">
        <v>3.637978807091713E-12</v>
      </c>
      <c r="BA194" s="116">
        <v>3.637978807091713E-12</v>
      </c>
      <c r="BB194" s="116">
        <v>3.637978807091713E-12</v>
      </c>
      <c r="BC194" s="116">
        <v>3.637978807091713E-12</v>
      </c>
      <c r="BD194" s="115">
        <v>3.637978807091713E-12</v>
      </c>
      <c r="BF194" s="9">
        <f t="shared" ref="BF194:BF257" si="3">+MAX(C194:BD194)</f>
        <v>3.637978807091713E-12</v>
      </c>
    </row>
    <row r="195" spans="1:58" x14ac:dyDescent="0.25">
      <c r="A195" s="112" t="s">
        <v>2809</v>
      </c>
      <c r="B195" s="112" t="s">
        <v>2808</v>
      </c>
      <c r="C195" s="116">
        <v>0</v>
      </c>
      <c r="D195" s="116">
        <v>0</v>
      </c>
      <c r="E195" s="116">
        <v>0</v>
      </c>
      <c r="F195" s="116">
        <v>0</v>
      </c>
      <c r="G195" s="116">
        <v>0</v>
      </c>
      <c r="H195" s="116">
        <v>0</v>
      </c>
      <c r="I195" s="116">
        <v>0</v>
      </c>
      <c r="J195" s="116">
        <v>0</v>
      </c>
      <c r="K195" s="116">
        <v>0</v>
      </c>
      <c r="L195" s="116">
        <v>0</v>
      </c>
      <c r="M195" s="116">
        <v>0</v>
      </c>
      <c r="N195" s="116">
        <v>0</v>
      </c>
      <c r="O195" s="116">
        <v>0</v>
      </c>
      <c r="P195" s="116">
        <v>0</v>
      </c>
      <c r="Q195" s="116">
        <v>0</v>
      </c>
      <c r="R195" s="116">
        <v>0</v>
      </c>
      <c r="S195" s="116">
        <v>0</v>
      </c>
      <c r="T195" s="116">
        <v>0</v>
      </c>
      <c r="U195" s="116">
        <v>0</v>
      </c>
      <c r="V195" s="116">
        <v>0</v>
      </c>
      <c r="W195" s="116">
        <v>0</v>
      </c>
      <c r="X195" s="116">
        <v>0</v>
      </c>
      <c r="Y195" s="116">
        <v>0</v>
      </c>
      <c r="Z195" s="116">
        <v>0</v>
      </c>
      <c r="AA195" s="116">
        <v>0</v>
      </c>
      <c r="AB195" s="116">
        <v>0</v>
      </c>
      <c r="AC195" s="116">
        <v>0</v>
      </c>
      <c r="AD195" s="116">
        <v>0</v>
      </c>
      <c r="AE195" s="116">
        <v>0</v>
      </c>
      <c r="AF195" s="116">
        <v>0</v>
      </c>
      <c r="AG195" s="116">
        <v>0</v>
      </c>
      <c r="AH195" s="116">
        <v>0</v>
      </c>
      <c r="AI195" s="116">
        <v>0</v>
      </c>
      <c r="AJ195" s="116">
        <v>0</v>
      </c>
      <c r="AK195" s="116">
        <v>0</v>
      </c>
      <c r="AL195" s="116">
        <v>0</v>
      </c>
      <c r="AM195" s="116">
        <v>0</v>
      </c>
      <c r="AN195" s="116">
        <v>0</v>
      </c>
      <c r="AO195" s="116">
        <v>0</v>
      </c>
      <c r="AP195" s="116">
        <v>0</v>
      </c>
      <c r="AQ195" s="116">
        <v>0</v>
      </c>
      <c r="AR195" s="116">
        <v>0</v>
      </c>
      <c r="AS195" s="116">
        <v>0</v>
      </c>
      <c r="AT195" s="116">
        <v>0</v>
      </c>
      <c r="AU195" s="116">
        <v>0</v>
      </c>
      <c r="AV195" s="116">
        <v>0</v>
      </c>
      <c r="AW195" s="116">
        <v>0</v>
      </c>
      <c r="AX195" s="116">
        <v>0</v>
      </c>
      <c r="AY195" s="116">
        <v>0</v>
      </c>
      <c r="AZ195" s="116">
        <v>0</v>
      </c>
      <c r="BA195" s="116">
        <v>0</v>
      </c>
      <c r="BB195" s="116">
        <v>0</v>
      </c>
      <c r="BC195" s="116">
        <v>0</v>
      </c>
      <c r="BD195" s="115">
        <v>0</v>
      </c>
      <c r="BF195" s="9">
        <f t="shared" si="3"/>
        <v>0</v>
      </c>
    </row>
    <row r="196" spans="1:58" x14ac:dyDescent="0.25">
      <c r="A196" s="112" t="s">
        <v>2807</v>
      </c>
      <c r="B196" s="112" t="s">
        <v>2806</v>
      </c>
      <c r="C196" s="116">
        <v>0</v>
      </c>
      <c r="D196" s="116">
        <v>0</v>
      </c>
      <c r="E196" s="116">
        <v>0</v>
      </c>
      <c r="F196" s="116">
        <v>0</v>
      </c>
      <c r="G196" s="116">
        <v>0</v>
      </c>
      <c r="H196" s="116">
        <v>0</v>
      </c>
      <c r="I196" s="116">
        <v>0</v>
      </c>
      <c r="J196" s="116">
        <v>0</v>
      </c>
      <c r="K196" s="116">
        <v>0</v>
      </c>
      <c r="L196" s="116">
        <v>0</v>
      </c>
      <c r="M196" s="116">
        <v>0</v>
      </c>
      <c r="N196" s="116">
        <v>0</v>
      </c>
      <c r="O196" s="116">
        <v>0</v>
      </c>
      <c r="P196" s="116">
        <v>0</v>
      </c>
      <c r="Q196" s="116">
        <v>0</v>
      </c>
      <c r="R196" s="116">
        <v>0</v>
      </c>
      <c r="S196" s="116">
        <v>0</v>
      </c>
      <c r="T196" s="116">
        <v>0</v>
      </c>
      <c r="U196" s="116">
        <v>0</v>
      </c>
      <c r="V196" s="116">
        <v>0</v>
      </c>
      <c r="W196" s="116">
        <v>0</v>
      </c>
      <c r="X196" s="116">
        <v>0</v>
      </c>
      <c r="Y196" s="116">
        <v>0</v>
      </c>
      <c r="Z196" s="116">
        <v>0</v>
      </c>
      <c r="AA196" s="116">
        <v>0</v>
      </c>
      <c r="AB196" s="116">
        <v>0</v>
      </c>
      <c r="AC196" s="116">
        <v>0</v>
      </c>
      <c r="AD196" s="116">
        <v>0</v>
      </c>
      <c r="AE196" s="116">
        <v>0</v>
      </c>
      <c r="AF196" s="116">
        <v>0</v>
      </c>
      <c r="AG196" s="116">
        <v>0</v>
      </c>
      <c r="AH196" s="116">
        <v>0</v>
      </c>
      <c r="AI196" s="116">
        <v>0</v>
      </c>
      <c r="AJ196" s="116">
        <v>0</v>
      </c>
      <c r="AK196" s="116">
        <v>0</v>
      </c>
      <c r="AL196" s="116">
        <v>0</v>
      </c>
      <c r="AM196" s="116">
        <v>0</v>
      </c>
      <c r="AN196" s="116">
        <v>0</v>
      </c>
      <c r="AO196" s="116">
        <v>0</v>
      </c>
      <c r="AP196" s="116">
        <v>0</v>
      </c>
      <c r="AQ196" s="116">
        <v>0</v>
      </c>
      <c r="AR196" s="116">
        <v>0</v>
      </c>
      <c r="AS196" s="116">
        <v>0</v>
      </c>
      <c r="AT196" s="116">
        <v>0</v>
      </c>
      <c r="AU196" s="116">
        <v>0</v>
      </c>
      <c r="AV196" s="116">
        <v>0</v>
      </c>
      <c r="AW196" s="116">
        <v>0</v>
      </c>
      <c r="AX196" s="116">
        <v>0</v>
      </c>
      <c r="AY196" s="116">
        <v>0</v>
      </c>
      <c r="AZ196" s="116">
        <v>0</v>
      </c>
      <c r="BA196" s="116">
        <v>0</v>
      </c>
      <c r="BB196" s="116">
        <v>0</v>
      </c>
      <c r="BC196" s="116">
        <v>0</v>
      </c>
      <c r="BD196" s="115">
        <v>0</v>
      </c>
      <c r="BF196" s="9">
        <f t="shared" si="3"/>
        <v>0</v>
      </c>
    </row>
    <row r="197" spans="1:58" x14ac:dyDescent="0.25">
      <c r="A197" s="112" t="s">
        <v>2805</v>
      </c>
      <c r="B197" s="112" t="s">
        <v>2804</v>
      </c>
      <c r="C197" s="116">
        <v>0</v>
      </c>
      <c r="D197" s="116">
        <v>0</v>
      </c>
      <c r="E197" s="116">
        <v>0</v>
      </c>
      <c r="F197" s="116">
        <v>0</v>
      </c>
      <c r="G197" s="116">
        <v>0</v>
      </c>
      <c r="H197" s="116">
        <v>0</v>
      </c>
      <c r="I197" s="116">
        <v>0</v>
      </c>
      <c r="J197" s="116">
        <v>0</v>
      </c>
      <c r="K197" s="116">
        <v>0</v>
      </c>
      <c r="L197" s="116">
        <v>0</v>
      </c>
      <c r="M197" s="116">
        <v>0</v>
      </c>
      <c r="N197" s="116">
        <v>0</v>
      </c>
      <c r="O197" s="116">
        <v>0</v>
      </c>
      <c r="P197" s="116">
        <v>0</v>
      </c>
      <c r="Q197" s="116">
        <v>0</v>
      </c>
      <c r="R197" s="116">
        <v>0</v>
      </c>
      <c r="S197" s="116">
        <v>0</v>
      </c>
      <c r="T197" s="116">
        <v>0</v>
      </c>
      <c r="U197" s="116">
        <v>0</v>
      </c>
      <c r="V197" s="116">
        <v>0</v>
      </c>
      <c r="W197" s="116">
        <v>0</v>
      </c>
      <c r="X197" s="116">
        <v>0</v>
      </c>
      <c r="Y197" s="116">
        <v>0</v>
      </c>
      <c r="Z197" s="116">
        <v>0</v>
      </c>
      <c r="AA197" s="116">
        <v>0</v>
      </c>
      <c r="AB197" s="116">
        <v>0</v>
      </c>
      <c r="AC197" s="116">
        <v>0</v>
      </c>
      <c r="AD197" s="116">
        <v>0</v>
      </c>
      <c r="AE197" s="116">
        <v>0</v>
      </c>
      <c r="AF197" s="116">
        <v>0</v>
      </c>
      <c r="AG197" s="116">
        <v>0</v>
      </c>
      <c r="AH197" s="116">
        <v>0</v>
      </c>
      <c r="AI197" s="116">
        <v>0</v>
      </c>
      <c r="AJ197" s="116">
        <v>0</v>
      </c>
      <c r="AK197" s="116">
        <v>0</v>
      </c>
      <c r="AL197" s="116">
        <v>0</v>
      </c>
      <c r="AM197" s="116">
        <v>0</v>
      </c>
      <c r="AN197" s="116">
        <v>0</v>
      </c>
      <c r="AO197" s="116">
        <v>0</v>
      </c>
      <c r="AP197" s="116">
        <v>0</v>
      </c>
      <c r="AQ197" s="116">
        <v>0</v>
      </c>
      <c r="AR197" s="116">
        <v>0</v>
      </c>
      <c r="AS197" s="116">
        <v>0</v>
      </c>
      <c r="AT197" s="116">
        <v>0</v>
      </c>
      <c r="AU197" s="116">
        <v>0</v>
      </c>
      <c r="AV197" s="116">
        <v>0</v>
      </c>
      <c r="AW197" s="116">
        <v>0</v>
      </c>
      <c r="AX197" s="116">
        <v>0</v>
      </c>
      <c r="AY197" s="116">
        <v>0</v>
      </c>
      <c r="AZ197" s="116">
        <v>0</v>
      </c>
      <c r="BA197" s="116">
        <v>0</v>
      </c>
      <c r="BB197" s="116">
        <v>0</v>
      </c>
      <c r="BC197" s="116">
        <v>0</v>
      </c>
      <c r="BD197" s="115">
        <v>0</v>
      </c>
      <c r="BF197" s="9">
        <f t="shared" si="3"/>
        <v>0</v>
      </c>
    </row>
    <row r="198" spans="1:58" x14ac:dyDescent="0.25">
      <c r="A198" s="112" t="s">
        <v>2803</v>
      </c>
      <c r="B198" s="112" t="s">
        <v>2802</v>
      </c>
      <c r="C198" s="116">
        <v>-1.1641532182693481E-10</v>
      </c>
      <c r="D198" s="116">
        <v>-1.1641532182693481E-10</v>
      </c>
      <c r="E198" s="116">
        <v>-1.1641532182693481E-10</v>
      </c>
      <c r="F198" s="116">
        <v>-1.1641532182693481E-10</v>
      </c>
      <c r="G198" s="116">
        <v>-1.1641532182693481E-10</v>
      </c>
      <c r="H198" s="116">
        <v>-1.1641532182693481E-10</v>
      </c>
      <c r="I198" s="116">
        <v>-1.1641532182693481E-10</v>
      </c>
      <c r="J198" s="116">
        <v>-1.1641532182693481E-10</v>
      </c>
      <c r="K198" s="116">
        <v>-1.1641532182693481E-10</v>
      </c>
      <c r="L198" s="116">
        <v>-1.1641532182693481E-10</v>
      </c>
      <c r="M198" s="116">
        <v>-1.1641532182693481E-10</v>
      </c>
      <c r="N198" s="116">
        <v>-1.1641532182693481E-10</v>
      </c>
      <c r="O198" s="116">
        <v>-1.1641532182693481E-10</v>
      </c>
      <c r="P198" s="116">
        <v>-1.1641532182693481E-10</v>
      </c>
      <c r="Q198" s="116">
        <v>-1.1641532182693481E-10</v>
      </c>
      <c r="R198" s="116">
        <v>-1.1641532182693481E-10</v>
      </c>
      <c r="S198" s="116">
        <v>-1.1641532182693481E-10</v>
      </c>
      <c r="T198" s="116">
        <v>-1.1641532182693481E-10</v>
      </c>
      <c r="U198" s="116">
        <v>-1.1641532182693481E-10</v>
      </c>
      <c r="V198" s="116">
        <v>-1.1641532182693481E-10</v>
      </c>
      <c r="W198" s="116">
        <v>-1.1641532182693481E-10</v>
      </c>
      <c r="X198" s="116">
        <v>-1.1641532182693481E-10</v>
      </c>
      <c r="Y198" s="116">
        <v>-1.1641532182693481E-10</v>
      </c>
      <c r="Z198" s="116">
        <v>-1.1641532182693481E-10</v>
      </c>
      <c r="AA198" s="116">
        <v>-1.1641532182693481E-10</v>
      </c>
      <c r="AB198" s="116">
        <v>-1.1641532182693481E-10</v>
      </c>
      <c r="AC198" s="116">
        <v>-1.1641532182693481E-10</v>
      </c>
      <c r="AD198" s="116">
        <v>-1.1641532182693481E-10</v>
      </c>
      <c r="AE198" s="116">
        <v>-1.1641532182693481E-10</v>
      </c>
      <c r="AF198" s="116">
        <v>-1.1641532182693481E-10</v>
      </c>
      <c r="AG198" s="116">
        <v>-1.1641532182693481E-10</v>
      </c>
      <c r="AH198" s="116">
        <v>-1.1641532182693481E-10</v>
      </c>
      <c r="AI198" s="116">
        <v>-1.1641532182693481E-10</v>
      </c>
      <c r="AJ198" s="116">
        <v>-1.1641532182693481E-10</v>
      </c>
      <c r="AK198" s="116">
        <v>-1.1641532182693481E-10</v>
      </c>
      <c r="AL198" s="116">
        <v>-1.1641532182693481E-10</v>
      </c>
      <c r="AM198" s="116">
        <v>-1.1641532182693481E-10</v>
      </c>
      <c r="AN198" s="116">
        <v>-1.1641532182693481E-10</v>
      </c>
      <c r="AO198" s="116">
        <v>-1.1641532182693481E-10</v>
      </c>
      <c r="AP198" s="116">
        <v>-1.1641532182693481E-10</v>
      </c>
      <c r="AQ198" s="116">
        <v>-1.1641532182693481E-10</v>
      </c>
      <c r="AR198" s="116">
        <v>-1.1641532182693481E-10</v>
      </c>
      <c r="AS198" s="116">
        <v>-1.1641532182693481E-10</v>
      </c>
      <c r="AT198" s="116">
        <v>-1.1641532182693481E-10</v>
      </c>
      <c r="AU198" s="116">
        <v>-1.1641532182693481E-10</v>
      </c>
      <c r="AV198" s="116">
        <v>-1.1641532182693481E-10</v>
      </c>
      <c r="AW198" s="116">
        <v>-1.1641532182693481E-10</v>
      </c>
      <c r="AX198" s="116">
        <v>-1.1641532182693481E-10</v>
      </c>
      <c r="AY198" s="116">
        <v>-1.1641532182693481E-10</v>
      </c>
      <c r="AZ198" s="116">
        <v>-1.1641532182693481E-10</v>
      </c>
      <c r="BA198" s="116">
        <v>-1.1641532182693481E-10</v>
      </c>
      <c r="BB198" s="116">
        <v>-1.1641532182693481E-10</v>
      </c>
      <c r="BC198" s="116">
        <v>-1.1641532182693481E-10</v>
      </c>
      <c r="BD198" s="115">
        <v>-1.1641532182693481E-10</v>
      </c>
      <c r="BF198" s="9">
        <f t="shared" si="3"/>
        <v>-1.1641532182693481E-10</v>
      </c>
    </row>
    <row r="199" spans="1:58" x14ac:dyDescent="0.25">
      <c r="A199" s="112" t="s">
        <v>2801</v>
      </c>
      <c r="B199" s="112" t="s">
        <v>2800</v>
      </c>
      <c r="C199" s="116">
        <v>7.2759576141834259E-12</v>
      </c>
      <c r="D199" s="116">
        <v>7.2759576141834259E-12</v>
      </c>
      <c r="E199" s="116">
        <v>7.2759576141834259E-12</v>
      </c>
      <c r="F199" s="116">
        <v>7.2759576141834259E-12</v>
      </c>
      <c r="G199" s="116">
        <v>7.2759576141834259E-12</v>
      </c>
      <c r="H199" s="116">
        <v>7.2759576141834259E-12</v>
      </c>
      <c r="I199" s="116">
        <v>7.2759576141834259E-12</v>
      </c>
      <c r="J199" s="116">
        <v>7.2759576141834259E-12</v>
      </c>
      <c r="K199" s="116">
        <v>7.2759576141834259E-12</v>
      </c>
      <c r="L199" s="116">
        <v>7.2759576141834259E-12</v>
      </c>
      <c r="M199" s="116">
        <v>7.2759576141834259E-12</v>
      </c>
      <c r="N199" s="116">
        <v>7.2759576141834259E-12</v>
      </c>
      <c r="O199" s="116">
        <v>7.2759576141834259E-12</v>
      </c>
      <c r="P199" s="116">
        <v>7.2759576141834259E-12</v>
      </c>
      <c r="Q199" s="116">
        <v>7.2759576141834259E-12</v>
      </c>
      <c r="R199" s="116">
        <v>7.2759576141834259E-12</v>
      </c>
      <c r="S199" s="116">
        <v>7.2759576141834259E-12</v>
      </c>
      <c r="T199" s="116">
        <v>7.2759576141834259E-12</v>
      </c>
      <c r="U199" s="116">
        <v>7.2759576141834259E-12</v>
      </c>
      <c r="V199" s="116">
        <v>7.2759576141834259E-12</v>
      </c>
      <c r="W199" s="116">
        <v>7.2759576141834259E-12</v>
      </c>
      <c r="X199" s="116">
        <v>7.2759576141834259E-12</v>
      </c>
      <c r="Y199" s="116">
        <v>7.2759576141834259E-12</v>
      </c>
      <c r="Z199" s="116">
        <v>7.2759576141834259E-12</v>
      </c>
      <c r="AA199" s="116">
        <v>7.2759576141834259E-12</v>
      </c>
      <c r="AB199" s="116">
        <v>7.2759576141834259E-12</v>
      </c>
      <c r="AC199" s="116">
        <v>7.2759576141834259E-12</v>
      </c>
      <c r="AD199" s="116">
        <v>7.2759576141834259E-12</v>
      </c>
      <c r="AE199" s="116">
        <v>7.2759576141834259E-12</v>
      </c>
      <c r="AF199" s="116">
        <v>7.2759576141834259E-12</v>
      </c>
      <c r="AG199" s="116">
        <v>7.2759576141834259E-12</v>
      </c>
      <c r="AH199" s="116">
        <v>7.2759576141834259E-12</v>
      </c>
      <c r="AI199" s="116">
        <v>7.2759576141834259E-12</v>
      </c>
      <c r="AJ199" s="116">
        <v>7.2759576141834259E-12</v>
      </c>
      <c r="AK199" s="116">
        <v>7.2759576141834259E-12</v>
      </c>
      <c r="AL199" s="116">
        <v>7.2759576141834259E-12</v>
      </c>
      <c r="AM199" s="116">
        <v>7.2759576141834259E-12</v>
      </c>
      <c r="AN199" s="116">
        <v>7.2759576141834259E-12</v>
      </c>
      <c r="AO199" s="116">
        <v>7.2759576141834259E-12</v>
      </c>
      <c r="AP199" s="116">
        <v>7.2759576141834259E-12</v>
      </c>
      <c r="AQ199" s="116">
        <v>7.2759576141834259E-12</v>
      </c>
      <c r="AR199" s="116">
        <v>7.2759576141834259E-12</v>
      </c>
      <c r="AS199" s="116">
        <v>7.2759576141834259E-12</v>
      </c>
      <c r="AT199" s="116">
        <v>7.2759576141834259E-12</v>
      </c>
      <c r="AU199" s="116">
        <v>7.2759576141834259E-12</v>
      </c>
      <c r="AV199" s="116">
        <v>7.2759576141834259E-12</v>
      </c>
      <c r="AW199" s="116">
        <v>7.2759576141834259E-12</v>
      </c>
      <c r="AX199" s="116">
        <v>7.2759576141834259E-12</v>
      </c>
      <c r="AY199" s="116">
        <v>7.2759576141834259E-12</v>
      </c>
      <c r="AZ199" s="116">
        <v>7.2759576141834259E-12</v>
      </c>
      <c r="BA199" s="116">
        <v>7.2759576141834259E-12</v>
      </c>
      <c r="BB199" s="116">
        <v>7.2759576141834259E-12</v>
      </c>
      <c r="BC199" s="116">
        <v>7.2759576141834259E-12</v>
      </c>
      <c r="BD199" s="115">
        <v>7.2759576141834259E-12</v>
      </c>
      <c r="BF199" s="9">
        <f t="shared" si="3"/>
        <v>7.2759576141834259E-12</v>
      </c>
    </row>
    <row r="200" spans="1:58" x14ac:dyDescent="0.25">
      <c r="A200" s="112" t="s">
        <v>109</v>
      </c>
      <c r="B200" s="112" t="s">
        <v>2799</v>
      </c>
      <c r="C200" s="116">
        <v>0</v>
      </c>
      <c r="D200" s="116">
        <v>0</v>
      </c>
      <c r="E200" s="116">
        <v>0</v>
      </c>
      <c r="F200" s="116">
        <v>0</v>
      </c>
      <c r="G200" s="116">
        <v>0</v>
      </c>
      <c r="H200" s="116">
        <v>0</v>
      </c>
      <c r="I200" s="116">
        <v>0</v>
      </c>
      <c r="J200" s="116">
        <v>0</v>
      </c>
      <c r="K200" s="116">
        <v>0</v>
      </c>
      <c r="L200" s="116">
        <v>0</v>
      </c>
      <c r="M200" s="116">
        <v>0</v>
      </c>
      <c r="N200" s="116">
        <v>0</v>
      </c>
      <c r="O200" s="116">
        <v>0</v>
      </c>
      <c r="P200" s="116">
        <v>0</v>
      </c>
      <c r="Q200" s="116">
        <v>0</v>
      </c>
      <c r="R200" s="116">
        <v>0</v>
      </c>
      <c r="S200" s="116">
        <v>0</v>
      </c>
      <c r="T200" s="116">
        <v>0</v>
      </c>
      <c r="U200" s="116">
        <v>0</v>
      </c>
      <c r="V200" s="116">
        <v>0</v>
      </c>
      <c r="W200" s="116">
        <v>0</v>
      </c>
      <c r="X200" s="116">
        <v>0</v>
      </c>
      <c r="Y200" s="116">
        <v>0</v>
      </c>
      <c r="Z200" s="116">
        <v>0</v>
      </c>
      <c r="AA200" s="116">
        <v>0</v>
      </c>
      <c r="AB200" s="116">
        <v>0</v>
      </c>
      <c r="AC200" s="116">
        <v>0</v>
      </c>
      <c r="AD200" s="116">
        <v>0</v>
      </c>
      <c r="AE200" s="116">
        <v>0</v>
      </c>
      <c r="AF200" s="116">
        <v>0</v>
      </c>
      <c r="AG200" s="116">
        <v>0</v>
      </c>
      <c r="AH200" s="116">
        <v>0</v>
      </c>
      <c r="AI200" s="116">
        <v>0</v>
      </c>
      <c r="AJ200" s="116">
        <v>0</v>
      </c>
      <c r="AK200" s="116">
        <v>0</v>
      </c>
      <c r="AL200" s="116">
        <v>0</v>
      </c>
      <c r="AM200" s="116">
        <v>0</v>
      </c>
      <c r="AN200" s="116">
        <v>0</v>
      </c>
      <c r="AO200" s="116">
        <v>0</v>
      </c>
      <c r="AP200" s="116">
        <v>0</v>
      </c>
      <c r="AQ200" s="116">
        <v>0</v>
      </c>
      <c r="AR200" s="116">
        <v>0</v>
      </c>
      <c r="AS200" s="116">
        <v>0</v>
      </c>
      <c r="AT200" s="116">
        <v>0</v>
      </c>
      <c r="AU200" s="116">
        <v>0</v>
      </c>
      <c r="AV200" s="116">
        <v>0</v>
      </c>
      <c r="AW200" s="116">
        <v>0</v>
      </c>
      <c r="AX200" s="116">
        <v>0</v>
      </c>
      <c r="AY200" s="116">
        <v>0</v>
      </c>
      <c r="AZ200" s="116">
        <v>0</v>
      </c>
      <c r="BA200" s="116">
        <v>0</v>
      </c>
      <c r="BB200" s="116">
        <v>0</v>
      </c>
      <c r="BC200" s="116">
        <v>0</v>
      </c>
      <c r="BD200" s="115">
        <v>0</v>
      </c>
      <c r="BF200" s="9">
        <f t="shared" si="3"/>
        <v>0</v>
      </c>
    </row>
    <row r="201" spans="1:58" x14ac:dyDescent="0.25">
      <c r="A201" s="112" t="s">
        <v>111</v>
      </c>
      <c r="B201" s="112" t="s">
        <v>2798</v>
      </c>
      <c r="C201" s="116">
        <v>0</v>
      </c>
      <c r="D201" s="116">
        <v>0</v>
      </c>
      <c r="E201" s="116">
        <v>0</v>
      </c>
      <c r="F201" s="116">
        <v>0</v>
      </c>
      <c r="G201" s="116">
        <v>0</v>
      </c>
      <c r="H201" s="116">
        <v>0</v>
      </c>
      <c r="I201" s="116">
        <v>0</v>
      </c>
      <c r="J201" s="116">
        <v>0</v>
      </c>
      <c r="K201" s="116">
        <v>0</v>
      </c>
      <c r="L201" s="116">
        <v>0</v>
      </c>
      <c r="M201" s="116">
        <v>0</v>
      </c>
      <c r="N201" s="116">
        <v>0</v>
      </c>
      <c r="O201" s="116">
        <v>0</v>
      </c>
      <c r="P201" s="116">
        <v>0</v>
      </c>
      <c r="Q201" s="116">
        <v>0</v>
      </c>
      <c r="R201" s="116">
        <v>0</v>
      </c>
      <c r="S201" s="116">
        <v>0</v>
      </c>
      <c r="T201" s="116">
        <v>0</v>
      </c>
      <c r="U201" s="116">
        <v>0</v>
      </c>
      <c r="V201" s="116">
        <v>0</v>
      </c>
      <c r="W201" s="116">
        <v>0</v>
      </c>
      <c r="X201" s="116">
        <v>0</v>
      </c>
      <c r="Y201" s="116">
        <v>0</v>
      </c>
      <c r="Z201" s="116">
        <v>0</v>
      </c>
      <c r="AA201" s="116">
        <v>0</v>
      </c>
      <c r="AB201" s="116">
        <v>0</v>
      </c>
      <c r="AC201" s="116">
        <v>0</v>
      </c>
      <c r="AD201" s="116">
        <v>0</v>
      </c>
      <c r="AE201" s="116">
        <v>0</v>
      </c>
      <c r="AF201" s="116">
        <v>0</v>
      </c>
      <c r="AG201" s="116">
        <v>0</v>
      </c>
      <c r="AH201" s="116">
        <v>0</v>
      </c>
      <c r="AI201" s="116">
        <v>0</v>
      </c>
      <c r="AJ201" s="116">
        <v>0</v>
      </c>
      <c r="AK201" s="116">
        <v>0</v>
      </c>
      <c r="AL201" s="116">
        <v>0</v>
      </c>
      <c r="AM201" s="116">
        <v>0</v>
      </c>
      <c r="AN201" s="116">
        <v>0</v>
      </c>
      <c r="AO201" s="116">
        <v>0</v>
      </c>
      <c r="AP201" s="116">
        <v>0</v>
      </c>
      <c r="AQ201" s="116">
        <v>0</v>
      </c>
      <c r="AR201" s="116">
        <v>0</v>
      </c>
      <c r="AS201" s="116">
        <v>0</v>
      </c>
      <c r="AT201" s="116">
        <v>0</v>
      </c>
      <c r="AU201" s="116">
        <v>0</v>
      </c>
      <c r="AV201" s="116">
        <v>0</v>
      </c>
      <c r="AW201" s="116">
        <v>0</v>
      </c>
      <c r="AX201" s="116">
        <v>0</v>
      </c>
      <c r="AY201" s="116">
        <v>0</v>
      </c>
      <c r="AZ201" s="116">
        <v>0</v>
      </c>
      <c r="BA201" s="116">
        <v>0</v>
      </c>
      <c r="BB201" s="116">
        <v>0</v>
      </c>
      <c r="BC201" s="116">
        <v>0</v>
      </c>
      <c r="BD201" s="115">
        <v>0</v>
      </c>
      <c r="BF201" s="9">
        <f t="shared" si="3"/>
        <v>0</v>
      </c>
    </row>
    <row r="202" spans="1:58" x14ac:dyDescent="0.25">
      <c r="A202" s="112" t="s">
        <v>2797</v>
      </c>
      <c r="B202" s="112" t="s">
        <v>2796</v>
      </c>
      <c r="C202" s="116">
        <v>-8.1854523159563541E-12</v>
      </c>
      <c r="D202" s="116">
        <v>-8.1854523159563541E-12</v>
      </c>
      <c r="E202" s="116">
        <v>-8.1854523159563541E-12</v>
      </c>
      <c r="F202" s="116">
        <v>-8.1854523159563541E-12</v>
      </c>
      <c r="G202" s="116">
        <v>-8.1854523159563541E-12</v>
      </c>
      <c r="H202" s="116">
        <v>-8.1854523159563541E-12</v>
      </c>
      <c r="I202" s="116">
        <v>-8.1854523159563541E-12</v>
      </c>
      <c r="J202" s="116">
        <v>-8.1854523159563541E-12</v>
      </c>
      <c r="K202" s="116">
        <v>-8.1854523159563541E-12</v>
      </c>
      <c r="L202" s="116">
        <v>-8.1854523159563541E-12</v>
      </c>
      <c r="M202" s="116">
        <v>-8.1854523159563541E-12</v>
      </c>
      <c r="N202" s="116">
        <v>-8.1854523159563541E-12</v>
      </c>
      <c r="O202" s="116">
        <v>-8.1854523159563541E-12</v>
      </c>
      <c r="P202" s="116">
        <v>-8.1854523159563541E-12</v>
      </c>
      <c r="Q202" s="116">
        <v>-8.1854523159563541E-12</v>
      </c>
      <c r="R202" s="116">
        <v>-8.1854523159563541E-12</v>
      </c>
      <c r="S202" s="116">
        <v>-8.1854523159563541E-12</v>
      </c>
      <c r="T202" s="116">
        <v>-8.1854523159563541E-12</v>
      </c>
      <c r="U202" s="116">
        <v>-8.1854523159563541E-12</v>
      </c>
      <c r="V202" s="116">
        <v>-8.1854523159563541E-12</v>
      </c>
      <c r="W202" s="116">
        <v>-8.1854523159563541E-12</v>
      </c>
      <c r="X202" s="116">
        <v>-8.1854523159563541E-12</v>
      </c>
      <c r="Y202" s="116">
        <v>-8.1854523159563541E-12</v>
      </c>
      <c r="Z202" s="116">
        <v>-8.1854523159563541E-12</v>
      </c>
      <c r="AA202" s="116">
        <v>-8.1854523159563541E-12</v>
      </c>
      <c r="AB202" s="116">
        <v>-8.1854523159563541E-12</v>
      </c>
      <c r="AC202" s="116">
        <v>-8.1854523159563541E-12</v>
      </c>
      <c r="AD202" s="116">
        <v>-8.1854523159563541E-12</v>
      </c>
      <c r="AE202" s="116">
        <v>-8.1854523159563541E-12</v>
      </c>
      <c r="AF202" s="116">
        <v>-8.1854523159563541E-12</v>
      </c>
      <c r="AG202" s="116">
        <v>-8.1854523159563541E-12</v>
      </c>
      <c r="AH202" s="116">
        <v>-8.1854523159563541E-12</v>
      </c>
      <c r="AI202" s="116">
        <v>-8.1854523159563541E-12</v>
      </c>
      <c r="AJ202" s="116">
        <v>-8.1854523159563541E-12</v>
      </c>
      <c r="AK202" s="116">
        <v>-8.1854523159563541E-12</v>
      </c>
      <c r="AL202" s="116">
        <v>-8.1854523159563541E-12</v>
      </c>
      <c r="AM202" s="116">
        <v>-8.1854523159563541E-12</v>
      </c>
      <c r="AN202" s="116">
        <v>-8.1854523159563541E-12</v>
      </c>
      <c r="AO202" s="116">
        <v>-8.1854523159563541E-12</v>
      </c>
      <c r="AP202" s="116">
        <v>-8.1854523159563541E-12</v>
      </c>
      <c r="AQ202" s="116">
        <v>-8.1854523159563541E-12</v>
      </c>
      <c r="AR202" s="116">
        <v>-8.1854523159563541E-12</v>
      </c>
      <c r="AS202" s="116">
        <v>-8.1854523159563541E-12</v>
      </c>
      <c r="AT202" s="116">
        <v>-8.1854523159563541E-12</v>
      </c>
      <c r="AU202" s="116">
        <v>-8.1854523159563541E-12</v>
      </c>
      <c r="AV202" s="116">
        <v>-8.1854523159563541E-12</v>
      </c>
      <c r="AW202" s="116">
        <v>-8.1854523159563541E-12</v>
      </c>
      <c r="AX202" s="116">
        <v>-8.1854523159563541E-12</v>
      </c>
      <c r="AY202" s="116">
        <v>-8.1854523159563541E-12</v>
      </c>
      <c r="AZ202" s="116">
        <v>-8.1854523159563541E-12</v>
      </c>
      <c r="BA202" s="116">
        <v>-8.1854523159563541E-12</v>
      </c>
      <c r="BB202" s="116">
        <v>-8.1854523159563541E-12</v>
      </c>
      <c r="BC202" s="116">
        <v>-8.1854523159563541E-12</v>
      </c>
      <c r="BD202" s="115">
        <v>-8.1854523159563541E-12</v>
      </c>
      <c r="BF202" s="9">
        <f t="shared" si="3"/>
        <v>-8.1854523159563541E-12</v>
      </c>
    </row>
    <row r="203" spans="1:58" x14ac:dyDescent="0.25">
      <c r="A203" s="112" t="s">
        <v>2795</v>
      </c>
      <c r="B203" s="112" t="s">
        <v>2791</v>
      </c>
      <c r="C203" s="116">
        <v>0</v>
      </c>
      <c r="D203" s="116">
        <v>0</v>
      </c>
      <c r="E203" s="116">
        <v>0</v>
      </c>
      <c r="F203" s="116">
        <v>0</v>
      </c>
      <c r="G203" s="116">
        <v>0</v>
      </c>
      <c r="H203" s="116">
        <v>0</v>
      </c>
      <c r="I203" s="116">
        <v>0</v>
      </c>
      <c r="J203" s="116">
        <v>0</v>
      </c>
      <c r="K203" s="116">
        <v>0</v>
      </c>
      <c r="L203" s="116">
        <v>0</v>
      </c>
      <c r="M203" s="116">
        <v>0</v>
      </c>
      <c r="N203" s="116">
        <v>0</v>
      </c>
      <c r="O203" s="116">
        <v>0</v>
      </c>
      <c r="P203" s="116">
        <v>0</v>
      </c>
      <c r="Q203" s="116">
        <v>0</v>
      </c>
      <c r="R203" s="116">
        <v>0</v>
      </c>
      <c r="S203" s="116">
        <v>0</v>
      </c>
      <c r="T203" s="116">
        <v>0</v>
      </c>
      <c r="U203" s="116">
        <v>0</v>
      </c>
      <c r="V203" s="116">
        <v>0</v>
      </c>
      <c r="W203" s="116">
        <v>0</v>
      </c>
      <c r="X203" s="116">
        <v>0</v>
      </c>
      <c r="Y203" s="116">
        <v>0</v>
      </c>
      <c r="Z203" s="116">
        <v>0</v>
      </c>
      <c r="AA203" s="116">
        <v>0</v>
      </c>
      <c r="AB203" s="116">
        <v>0</v>
      </c>
      <c r="AC203" s="116">
        <v>0</v>
      </c>
      <c r="AD203" s="116">
        <v>0</v>
      </c>
      <c r="AE203" s="116">
        <v>0</v>
      </c>
      <c r="AF203" s="116">
        <v>0</v>
      </c>
      <c r="AG203" s="116">
        <v>0</v>
      </c>
      <c r="AH203" s="116">
        <v>0</v>
      </c>
      <c r="AI203" s="116">
        <v>0</v>
      </c>
      <c r="AJ203" s="116">
        <v>0</v>
      </c>
      <c r="AK203" s="116">
        <v>0</v>
      </c>
      <c r="AL203" s="116">
        <v>0</v>
      </c>
      <c r="AM203" s="116">
        <v>0</v>
      </c>
      <c r="AN203" s="116">
        <v>0</v>
      </c>
      <c r="AO203" s="116">
        <v>0</v>
      </c>
      <c r="AP203" s="116">
        <v>0</v>
      </c>
      <c r="AQ203" s="116">
        <v>0</v>
      </c>
      <c r="AR203" s="116">
        <v>0</v>
      </c>
      <c r="AS203" s="116">
        <v>0</v>
      </c>
      <c r="AT203" s="116">
        <v>0</v>
      </c>
      <c r="AU203" s="116">
        <v>0</v>
      </c>
      <c r="AV203" s="116">
        <v>0</v>
      </c>
      <c r="AW203" s="116">
        <v>0</v>
      </c>
      <c r="AX203" s="116">
        <v>0</v>
      </c>
      <c r="AY203" s="116">
        <v>0</v>
      </c>
      <c r="AZ203" s="116">
        <v>0</v>
      </c>
      <c r="BA203" s="116">
        <v>0</v>
      </c>
      <c r="BB203" s="116">
        <v>0</v>
      </c>
      <c r="BC203" s="116">
        <v>0</v>
      </c>
      <c r="BD203" s="115">
        <v>0</v>
      </c>
      <c r="BF203" s="9">
        <f t="shared" si="3"/>
        <v>0</v>
      </c>
    </row>
    <row r="204" spans="1:58" x14ac:dyDescent="0.25">
      <c r="A204" s="112" t="s">
        <v>2794</v>
      </c>
      <c r="B204" s="112" t="s">
        <v>2793</v>
      </c>
      <c r="C204" s="116">
        <v>0</v>
      </c>
      <c r="D204" s="116">
        <v>0</v>
      </c>
      <c r="E204" s="116">
        <v>0</v>
      </c>
      <c r="F204" s="116">
        <v>0</v>
      </c>
      <c r="G204" s="116">
        <v>0</v>
      </c>
      <c r="H204" s="116">
        <v>0</v>
      </c>
      <c r="I204" s="116">
        <v>0</v>
      </c>
      <c r="J204" s="116">
        <v>0</v>
      </c>
      <c r="K204" s="116">
        <v>0</v>
      </c>
      <c r="L204" s="116">
        <v>0</v>
      </c>
      <c r="M204" s="116">
        <v>0</v>
      </c>
      <c r="N204" s="116">
        <v>0</v>
      </c>
      <c r="O204" s="116">
        <v>0</v>
      </c>
      <c r="P204" s="116">
        <v>0</v>
      </c>
      <c r="Q204" s="116">
        <v>0</v>
      </c>
      <c r="R204" s="116">
        <v>0</v>
      </c>
      <c r="S204" s="116">
        <v>0</v>
      </c>
      <c r="T204" s="116">
        <v>0</v>
      </c>
      <c r="U204" s="116">
        <v>0</v>
      </c>
      <c r="V204" s="116">
        <v>0</v>
      </c>
      <c r="W204" s="116">
        <v>0</v>
      </c>
      <c r="X204" s="116">
        <v>0</v>
      </c>
      <c r="Y204" s="116">
        <v>0</v>
      </c>
      <c r="Z204" s="116">
        <v>0</v>
      </c>
      <c r="AA204" s="116">
        <v>0</v>
      </c>
      <c r="AB204" s="116">
        <v>0</v>
      </c>
      <c r="AC204" s="116">
        <v>0</v>
      </c>
      <c r="AD204" s="116">
        <v>0</v>
      </c>
      <c r="AE204" s="116">
        <v>0</v>
      </c>
      <c r="AF204" s="116">
        <v>0</v>
      </c>
      <c r="AG204" s="116">
        <v>0</v>
      </c>
      <c r="AH204" s="116">
        <v>0</v>
      </c>
      <c r="AI204" s="116">
        <v>0</v>
      </c>
      <c r="AJ204" s="116">
        <v>0</v>
      </c>
      <c r="AK204" s="116">
        <v>0</v>
      </c>
      <c r="AL204" s="116">
        <v>0</v>
      </c>
      <c r="AM204" s="116">
        <v>0</v>
      </c>
      <c r="AN204" s="116">
        <v>0</v>
      </c>
      <c r="AO204" s="116">
        <v>0</v>
      </c>
      <c r="AP204" s="116">
        <v>0</v>
      </c>
      <c r="AQ204" s="116">
        <v>0</v>
      </c>
      <c r="AR204" s="116">
        <v>0</v>
      </c>
      <c r="AS204" s="116">
        <v>0</v>
      </c>
      <c r="AT204" s="116">
        <v>0</v>
      </c>
      <c r="AU204" s="116">
        <v>0</v>
      </c>
      <c r="AV204" s="116">
        <v>0</v>
      </c>
      <c r="AW204" s="116">
        <v>0</v>
      </c>
      <c r="AX204" s="116">
        <v>0</v>
      </c>
      <c r="AY204" s="116">
        <v>0</v>
      </c>
      <c r="AZ204" s="116">
        <v>0</v>
      </c>
      <c r="BA204" s="116">
        <v>0</v>
      </c>
      <c r="BB204" s="116">
        <v>0</v>
      </c>
      <c r="BC204" s="116">
        <v>0</v>
      </c>
      <c r="BD204" s="115">
        <v>0</v>
      </c>
      <c r="BF204" s="9">
        <f t="shared" si="3"/>
        <v>0</v>
      </c>
    </row>
    <row r="205" spans="1:58" x14ac:dyDescent="0.25">
      <c r="A205" s="112" t="s">
        <v>2792</v>
      </c>
      <c r="B205" s="112" t="s">
        <v>2791</v>
      </c>
      <c r="C205" s="116">
        <v>5.4569682106375694E-12</v>
      </c>
      <c r="D205" s="116">
        <v>5.4569682106375694E-12</v>
      </c>
      <c r="E205" s="116">
        <v>5.4569682106375694E-12</v>
      </c>
      <c r="F205" s="116">
        <v>5.4569682106375694E-12</v>
      </c>
      <c r="G205" s="116">
        <v>5.4569682106375694E-12</v>
      </c>
      <c r="H205" s="116">
        <v>5.4569682106375694E-12</v>
      </c>
      <c r="I205" s="116">
        <v>5.4569682106375694E-12</v>
      </c>
      <c r="J205" s="116">
        <v>5.4569682106375694E-12</v>
      </c>
      <c r="K205" s="116">
        <v>5.4569682106375694E-12</v>
      </c>
      <c r="L205" s="116">
        <v>5.4569682106375694E-12</v>
      </c>
      <c r="M205" s="116">
        <v>5.4569682106375694E-12</v>
      </c>
      <c r="N205" s="116">
        <v>5.4569682106375694E-12</v>
      </c>
      <c r="O205" s="116">
        <v>5.4569682106375694E-12</v>
      </c>
      <c r="P205" s="116">
        <v>5.4569682106375694E-12</v>
      </c>
      <c r="Q205" s="116">
        <v>5.4569682106375694E-12</v>
      </c>
      <c r="R205" s="116">
        <v>5.4569682106375694E-12</v>
      </c>
      <c r="S205" s="116">
        <v>5.4569682106375694E-12</v>
      </c>
      <c r="T205" s="116">
        <v>5.4569682106375694E-12</v>
      </c>
      <c r="U205" s="116">
        <v>5.4569682106375694E-12</v>
      </c>
      <c r="V205" s="116">
        <v>5.4569682106375694E-12</v>
      </c>
      <c r="W205" s="116">
        <v>5.4569682106375694E-12</v>
      </c>
      <c r="X205" s="116">
        <v>5.4569682106375694E-12</v>
      </c>
      <c r="Y205" s="116">
        <v>5.4569682106375694E-12</v>
      </c>
      <c r="Z205" s="116">
        <v>5.4569682106375694E-12</v>
      </c>
      <c r="AA205" s="116">
        <v>5.4569682106375694E-12</v>
      </c>
      <c r="AB205" s="116">
        <v>5.4569682106375694E-12</v>
      </c>
      <c r="AC205" s="116">
        <v>5.4569682106375694E-12</v>
      </c>
      <c r="AD205" s="116">
        <v>5.4569682106375694E-12</v>
      </c>
      <c r="AE205" s="116">
        <v>5.4569682106375694E-12</v>
      </c>
      <c r="AF205" s="116">
        <v>5.4569682106375694E-12</v>
      </c>
      <c r="AG205" s="116">
        <v>5.4569682106375694E-12</v>
      </c>
      <c r="AH205" s="116">
        <v>5.4569682106375694E-12</v>
      </c>
      <c r="AI205" s="116">
        <v>5.4569682106375694E-12</v>
      </c>
      <c r="AJ205" s="116">
        <v>5.4569682106375694E-12</v>
      </c>
      <c r="AK205" s="116">
        <v>5.4569682106375694E-12</v>
      </c>
      <c r="AL205" s="116">
        <v>5.4569682106375694E-12</v>
      </c>
      <c r="AM205" s="116">
        <v>5.4569682106375694E-12</v>
      </c>
      <c r="AN205" s="116">
        <v>5.4569682106375694E-12</v>
      </c>
      <c r="AO205" s="116">
        <v>5.4569682106375694E-12</v>
      </c>
      <c r="AP205" s="116">
        <v>5.4569682106375694E-12</v>
      </c>
      <c r="AQ205" s="116">
        <v>5.4569682106375694E-12</v>
      </c>
      <c r="AR205" s="116">
        <v>5.4569682106375694E-12</v>
      </c>
      <c r="AS205" s="116">
        <v>5.4569682106375694E-12</v>
      </c>
      <c r="AT205" s="116">
        <v>5.4569682106375694E-12</v>
      </c>
      <c r="AU205" s="116">
        <v>5.4569682106375694E-12</v>
      </c>
      <c r="AV205" s="116">
        <v>5.4569682106375694E-12</v>
      </c>
      <c r="AW205" s="116">
        <v>5.4569682106375694E-12</v>
      </c>
      <c r="AX205" s="116">
        <v>5.4569682106375694E-12</v>
      </c>
      <c r="AY205" s="116">
        <v>5.4569682106375694E-12</v>
      </c>
      <c r="AZ205" s="116">
        <v>5.4569682106375694E-12</v>
      </c>
      <c r="BA205" s="116">
        <v>5.4569682106375694E-12</v>
      </c>
      <c r="BB205" s="116">
        <v>5.4569682106375694E-12</v>
      </c>
      <c r="BC205" s="116">
        <v>5.4569682106375694E-12</v>
      </c>
      <c r="BD205" s="115">
        <v>5.4569682106375694E-12</v>
      </c>
      <c r="BF205" s="9">
        <f t="shared" si="3"/>
        <v>5.4569682106375694E-12</v>
      </c>
    </row>
    <row r="206" spans="1:58" x14ac:dyDescent="0.25">
      <c r="A206" s="112" t="s">
        <v>2790</v>
      </c>
      <c r="B206" s="112" t="s">
        <v>2789</v>
      </c>
      <c r="C206" s="116">
        <v>0</v>
      </c>
      <c r="D206" s="116">
        <v>0</v>
      </c>
      <c r="E206" s="116">
        <v>0</v>
      </c>
      <c r="F206" s="116">
        <v>0</v>
      </c>
      <c r="G206" s="116">
        <v>0</v>
      </c>
      <c r="H206" s="116">
        <v>0</v>
      </c>
      <c r="I206" s="116">
        <v>0</v>
      </c>
      <c r="J206" s="116">
        <v>0</v>
      </c>
      <c r="K206" s="116">
        <v>0</v>
      </c>
      <c r="L206" s="116">
        <v>0</v>
      </c>
      <c r="M206" s="116">
        <v>0</v>
      </c>
      <c r="N206" s="116">
        <v>0</v>
      </c>
      <c r="O206" s="116">
        <v>0</v>
      </c>
      <c r="P206" s="116">
        <v>0</v>
      </c>
      <c r="Q206" s="116">
        <v>0</v>
      </c>
      <c r="R206" s="116">
        <v>0</v>
      </c>
      <c r="S206" s="116">
        <v>0</v>
      </c>
      <c r="T206" s="116">
        <v>0</v>
      </c>
      <c r="U206" s="116">
        <v>0</v>
      </c>
      <c r="V206" s="116">
        <v>0</v>
      </c>
      <c r="W206" s="116">
        <v>0</v>
      </c>
      <c r="X206" s="116">
        <v>0</v>
      </c>
      <c r="Y206" s="116">
        <v>0</v>
      </c>
      <c r="Z206" s="116">
        <v>0</v>
      </c>
      <c r="AA206" s="116">
        <v>0</v>
      </c>
      <c r="AB206" s="116">
        <v>0</v>
      </c>
      <c r="AC206" s="116">
        <v>0</v>
      </c>
      <c r="AD206" s="116">
        <v>0</v>
      </c>
      <c r="AE206" s="116">
        <v>0</v>
      </c>
      <c r="AF206" s="116">
        <v>0</v>
      </c>
      <c r="AG206" s="116">
        <v>0</v>
      </c>
      <c r="AH206" s="116">
        <v>0</v>
      </c>
      <c r="AI206" s="116">
        <v>0</v>
      </c>
      <c r="AJ206" s="116">
        <v>0</v>
      </c>
      <c r="AK206" s="116">
        <v>0</v>
      </c>
      <c r="AL206" s="116">
        <v>0</v>
      </c>
      <c r="AM206" s="116">
        <v>0</v>
      </c>
      <c r="AN206" s="116">
        <v>0</v>
      </c>
      <c r="AO206" s="116">
        <v>0</v>
      </c>
      <c r="AP206" s="116">
        <v>0</v>
      </c>
      <c r="AQ206" s="116">
        <v>0</v>
      </c>
      <c r="AR206" s="116">
        <v>0</v>
      </c>
      <c r="AS206" s="116">
        <v>0</v>
      </c>
      <c r="AT206" s="116">
        <v>0</v>
      </c>
      <c r="AU206" s="116">
        <v>0</v>
      </c>
      <c r="AV206" s="116">
        <v>0</v>
      </c>
      <c r="AW206" s="116">
        <v>0</v>
      </c>
      <c r="AX206" s="116">
        <v>0</v>
      </c>
      <c r="AY206" s="116">
        <v>0</v>
      </c>
      <c r="AZ206" s="116">
        <v>0</v>
      </c>
      <c r="BA206" s="116">
        <v>0</v>
      </c>
      <c r="BB206" s="116">
        <v>0</v>
      </c>
      <c r="BC206" s="116">
        <v>0</v>
      </c>
      <c r="BD206" s="115">
        <v>0</v>
      </c>
      <c r="BF206" s="9">
        <f t="shared" si="3"/>
        <v>0</v>
      </c>
    </row>
    <row r="207" spans="1:58" x14ac:dyDescent="0.25">
      <c r="A207" s="112" t="s">
        <v>2788</v>
      </c>
      <c r="B207" s="112" t="s">
        <v>2787</v>
      </c>
      <c r="C207" s="116">
        <v>0</v>
      </c>
      <c r="D207" s="116">
        <v>0</v>
      </c>
      <c r="E207" s="116">
        <v>0</v>
      </c>
      <c r="F207" s="116">
        <v>0</v>
      </c>
      <c r="G207" s="116">
        <v>0</v>
      </c>
      <c r="H207" s="116">
        <v>0</v>
      </c>
      <c r="I207" s="116">
        <v>0</v>
      </c>
      <c r="J207" s="116">
        <v>0</v>
      </c>
      <c r="K207" s="116">
        <v>0</v>
      </c>
      <c r="L207" s="116">
        <v>0</v>
      </c>
      <c r="M207" s="116">
        <v>0</v>
      </c>
      <c r="N207" s="116">
        <v>0</v>
      </c>
      <c r="O207" s="116">
        <v>0</v>
      </c>
      <c r="P207" s="116">
        <v>0</v>
      </c>
      <c r="Q207" s="116">
        <v>0</v>
      </c>
      <c r="R207" s="116">
        <v>0</v>
      </c>
      <c r="S207" s="116">
        <v>0</v>
      </c>
      <c r="T207" s="116">
        <v>0</v>
      </c>
      <c r="U207" s="116">
        <v>0</v>
      </c>
      <c r="V207" s="116">
        <v>0</v>
      </c>
      <c r="W207" s="116">
        <v>0</v>
      </c>
      <c r="X207" s="116">
        <v>0</v>
      </c>
      <c r="Y207" s="116">
        <v>0</v>
      </c>
      <c r="Z207" s="116">
        <v>0</v>
      </c>
      <c r="AA207" s="116">
        <v>0</v>
      </c>
      <c r="AB207" s="116">
        <v>0</v>
      </c>
      <c r="AC207" s="116">
        <v>0</v>
      </c>
      <c r="AD207" s="116">
        <v>0</v>
      </c>
      <c r="AE207" s="116">
        <v>0</v>
      </c>
      <c r="AF207" s="116">
        <v>0</v>
      </c>
      <c r="AG207" s="116">
        <v>0</v>
      </c>
      <c r="AH207" s="116">
        <v>0</v>
      </c>
      <c r="AI207" s="116">
        <v>0</v>
      </c>
      <c r="AJ207" s="116">
        <v>0</v>
      </c>
      <c r="AK207" s="116">
        <v>0</v>
      </c>
      <c r="AL207" s="116">
        <v>0</v>
      </c>
      <c r="AM207" s="116">
        <v>0</v>
      </c>
      <c r="AN207" s="116">
        <v>0</v>
      </c>
      <c r="AO207" s="116">
        <v>0</v>
      </c>
      <c r="AP207" s="116">
        <v>0</v>
      </c>
      <c r="AQ207" s="116">
        <v>0</v>
      </c>
      <c r="AR207" s="116">
        <v>0</v>
      </c>
      <c r="AS207" s="116">
        <v>0</v>
      </c>
      <c r="AT207" s="116">
        <v>0</v>
      </c>
      <c r="AU207" s="116">
        <v>0</v>
      </c>
      <c r="AV207" s="116">
        <v>0</v>
      </c>
      <c r="AW207" s="116">
        <v>0</v>
      </c>
      <c r="AX207" s="116">
        <v>0</v>
      </c>
      <c r="AY207" s="116">
        <v>0</v>
      </c>
      <c r="AZ207" s="116">
        <v>0</v>
      </c>
      <c r="BA207" s="116">
        <v>0</v>
      </c>
      <c r="BB207" s="116">
        <v>0</v>
      </c>
      <c r="BC207" s="116">
        <v>0</v>
      </c>
      <c r="BD207" s="115">
        <v>0</v>
      </c>
      <c r="BF207" s="9">
        <f t="shared" si="3"/>
        <v>0</v>
      </c>
    </row>
    <row r="208" spans="1:58" x14ac:dyDescent="0.25">
      <c r="A208" s="112" t="s">
        <v>2786</v>
      </c>
      <c r="B208" s="112" t="s">
        <v>2785</v>
      </c>
      <c r="C208" s="116">
        <v>195543.67000000057</v>
      </c>
      <c r="D208" s="116">
        <v>338169.61000000057</v>
      </c>
      <c r="E208" s="116">
        <v>536664.85000000056</v>
      </c>
      <c r="F208" s="116">
        <v>660936.38000000059</v>
      </c>
      <c r="G208" s="116">
        <v>657904.97000000055</v>
      </c>
      <c r="H208" s="116">
        <v>372626.2900000005</v>
      </c>
      <c r="I208" s="116">
        <v>668174.16000000061</v>
      </c>
      <c r="J208" s="116">
        <v>1031177.2100000007</v>
      </c>
      <c r="K208" s="116">
        <v>3352703.4200000009</v>
      </c>
      <c r="L208" s="116">
        <v>1523251.2600000007</v>
      </c>
      <c r="M208" s="116">
        <v>999499.33000000077</v>
      </c>
      <c r="N208" s="116">
        <v>700320.42000000086</v>
      </c>
      <c r="O208" s="116">
        <v>1184757.6200000008</v>
      </c>
      <c r="P208" s="116">
        <v>470121.18000000087</v>
      </c>
      <c r="Q208" s="116">
        <v>885856.23000000091</v>
      </c>
      <c r="R208" s="116">
        <v>972636.76000000094</v>
      </c>
      <c r="S208" s="116">
        <v>1145009.2500000009</v>
      </c>
      <c r="T208" s="116">
        <v>1346518.810000001</v>
      </c>
      <c r="U208" s="116">
        <v>1515069.8900000011</v>
      </c>
      <c r="V208" s="116">
        <v>1752669.4800000009</v>
      </c>
      <c r="W208" s="116">
        <v>1859893.530000001</v>
      </c>
      <c r="X208" s="116">
        <v>2097809.870000001</v>
      </c>
      <c r="Y208" s="116">
        <v>2113771.560000001</v>
      </c>
      <c r="Z208" s="116">
        <v>-90253.899999998976</v>
      </c>
      <c r="AA208" s="116">
        <v>318454.61000000103</v>
      </c>
      <c r="AB208" s="116">
        <v>721199.04000000108</v>
      </c>
      <c r="AC208" s="116">
        <v>1212823.580000001</v>
      </c>
      <c r="AD208" s="116">
        <v>1384626.080000001</v>
      </c>
      <c r="AE208" s="116">
        <v>1332597.4600000009</v>
      </c>
      <c r="AF208" s="116">
        <v>1458310.1200000008</v>
      </c>
      <c r="AG208" s="116">
        <v>1540487.5500000007</v>
      </c>
      <c r="AH208" s="116">
        <v>1970307.5600000008</v>
      </c>
      <c r="AI208" s="116">
        <v>1891231.8200000008</v>
      </c>
      <c r="AJ208" s="116">
        <v>1336807.8900000008</v>
      </c>
      <c r="AK208" s="116">
        <v>1042586.0800000008</v>
      </c>
      <c r="AL208" s="116">
        <v>-98030.719999999274</v>
      </c>
      <c r="AM208" s="116">
        <v>380280.34000000078</v>
      </c>
      <c r="AN208" s="116">
        <v>370632.99000000075</v>
      </c>
      <c r="AO208" s="116">
        <v>212169.34000000072</v>
      </c>
      <c r="AP208" s="116">
        <v>230292.50000000076</v>
      </c>
      <c r="AQ208" s="116">
        <v>127739.05000000075</v>
      </c>
      <c r="AR208" s="116">
        <v>109390.73000000074</v>
      </c>
      <c r="AS208" s="116">
        <v>76653.050000000687</v>
      </c>
      <c r="AT208" s="116">
        <v>-354832.18999999925</v>
      </c>
      <c r="AU208" s="116">
        <v>-789849.00999999931</v>
      </c>
      <c r="AV208" s="116">
        <v>-822457.23999999929</v>
      </c>
      <c r="AW208" s="116">
        <v>-674708.82999999926</v>
      </c>
      <c r="AX208" s="116">
        <v>1248.1000000007916</v>
      </c>
      <c r="AY208" s="116">
        <v>508679.28000000084</v>
      </c>
      <c r="AZ208" s="116">
        <v>563119.43000000087</v>
      </c>
      <c r="BA208" s="116">
        <v>1030066.8700000009</v>
      </c>
      <c r="BB208" s="116">
        <v>818901.31000000087</v>
      </c>
      <c r="BC208" s="116">
        <v>978712.43000000087</v>
      </c>
      <c r="BD208" s="115">
        <v>915774.41000000085</v>
      </c>
      <c r="BF208" s="9">
        <f t="shared" si="3"/>
        <v>3352703.4200000009</v>
      </c>
    </row>
    <row r="209" spans="1:58" x14ac:dyDescent="0.25">
      <c r="A209" s="112" t="s">
        <v>2784</v>
      </c>
      <c r="B209" s="112" t="s">
        <v>2783</v>
      </c>
      <c r="C209" s="116">
        <v>32143.550000000283</v>
      </c>
      <c r="D209" s="116">
        <v>-1473.9899999997178</v>
      </c>
      <c r="E209" s="116">
        <v>170981.67000000027</v>
      </c>
      <c r="F209" s="116">
        <v>165486.31000000029</v>
      </c>
      <c r="G209" s="116">
        <v>154238.53000000029</v>
      </c>
      <c r="H209" s="116">
        <v>89280.290000000299</v>
      </c>
      <c r="I209" s="116">
        <v>435765.94000000029</v>
      </c>
      <c r="J209" s="116">
        <v>423722.44000000029</v>
      </c>
      <c r="K209" s="116">
        <v>262858.98000000027</v>
      </c>
      <c r="L209" s="116">
        <v>214801.26000000027</v>
      </c>
      <c r="M209" s="116">
        <v>163412.26000000027</v>
      </c>
      <c r="N209" s="116">
        <v>-94383.619999999733</v>
      </c>
      <c r="O209" s="116">
        <v>-64227.179999999731</v>
      </c>
      <c r="P209" s="116">
        <v>-54800.439999999733</v>
      </c>
      <c r="Q209" s="116">
        <v>-194318.04999999973</v>
      </c>
      <c r="R209" s="116">
        <v>-182879.65999999974</v>
      </c>
      <c r="S209" s="116">
        <v>-171129.40999999974</v>
      </c>
      <c r="T209" s="116">
        <v>-157470.99999999974</v>
      </c>
      <c r="U209" s="116">
        <v>-142369.36999999973</v>
      </c>
      <c r="V209" s="116">
        <v>-122997.37999999973</v>
      </c>
      <c r="W209" s="116">
        <v>-290001.9299999997</v>
      </c>
      <c r="X209" s="116">
        <v>-277619.0499999997</v>
      </c>
      <c r="Y209" s="116">
        <v>-284272.95999999967</v>
      </c>
      <c r="Z209" s="116">
        <v>7655.6200000003446</v>
      </c>
      <c r="AA209" s="116">
        <v>28582.980000000342</v>
      </c>
      <c r="AB209" s="116">
        <v>47460.520000000339</v>
      </c>
      <c r="AC209" s="116">
        <v>156656.55000000034</v>
      </c>
      <c r="AD209" s="116">
        <v>165628.66000000032</v>
      </c>
      <c r="AE209" s="116">
        <v>162849.90000000031</v>
      </c>
      <c r="AF209" s="116">
        <v>-261407.89999999973</v>
      </c>
      <c r="AG209" s="116">
        <v>-262537.98999999976</v>
      </c>
      <c r="AH209" s="116">
        <v>-243193.31999999975</v>
      </c>
      <c r="AI209" s="116">
        <v>-20006.619999999763</v>
      </c>
      <c r="AJ209" s="116">
        <v>-23406.349999999766</v>
      </c>
      <c r="AK209" s="116">
        <v>-43577.019999999764</v>
      </c>
      <c r="AL209" s="116">
        <v>7864.9500000002372</v>
      </c>
      <c r="AM209" s="116">
        <v>22552.090000000233</v>
      </c>
      <c r="AN209" s="116">
        <v>13551.760000000235</v>
      </c>
      <c r="AO209" s="116">
        <v>-153156.56999999975</v>
      </c>
      <c r="AP209" s="116">
        <v>-155575.06999999975</v>
      </c>
      <c r="AQ209" s="116">
        <v>-164768.60999999975</v>
      </c>
      <c r="AR209" s="116">
        <v>-59861.749999999753</v>
      </c>
      <c r="AS209" s="116">
        <v>-55252.609999999753</v>
      </c>
      <c r="AT209" s="116">
        <v>-78486.839999999749</v>
      </c>
      <c r="AU209" s="116">
        <v>-116205.55999999975</v>
      </c>
      <c r="AV209" s="116">
        <v>-140594.92999999976</v>
      </c>
      <c r="AW209" s="116">
        <v>-168726.30999999976</v>
      </c>
      <c r="AX209" s="116">
        <v>7793.6200000002282</v>
      </c>
      <c r="AY209" s="116">
        <v>38959.610000000226</v>
      </c>
      <c r="AZ209" s="116">
        <v>54404.510000000228</v>
      </c>
      <c r="BA209" s="116">
        <v>139895.75000000023</v>
      </c>
      <c r="BB209" s="116">
        <v>145437.18000000023</v>
      </c>
      <c r="BC209" s="116">
        <v>166882.57000000024</v>
      </c>
      <c r="BD209" s="115">
        <v>743398.03000000026</v>
      </c>
      <c r="BF209" s="9">
        <f t="shared" si="3"/>
        <v>743398.03000000026</v>
      </c>
    </row>
    <row r="210" spans="1:58" x14ac:dyDescent="0.25">
      <c r="A210" s="112" t="s">
        <v>2782</v>
      </c>
      <c r="B210" s="112" t="s">
        <v>2781</v>
      </c>
      <c r="C210" s="116">
        <v>0</v>
      </c>
      <c r="D210" s="116">
        <v>0</v>
      </c>
      <c r="E210" s="116">
        <v>0</v>
      </c>
      <c r="F210" s="116">
        <v>0</v>
      </c>
      <c r="G210" s="116">
        <v>0</v>
      </c>
      <c r="H210" s="116">
        <v>0</v>
      </c>
      <c r="I210" s="116">
        <v>0</v>
      </c>
      <c r="J210" s="116">
        <v>0</v>
      </c>
      <c r="K210" s="116">
        <v>0</v>
      </c>
      <c r="L210" s="116">
        <v>0</v>
      </c>
      <c r="M210" s="116">
        <v>0</v>
      </c>
      <c r="N210" s="116">
        <v>0</v>
      </c>
      <c r="O210" s="116">
        <v>0</v>
      </c>
      <c r="P210" s="116">
        <v>0</v>
      </c>
      <c r="Q210" s="116">
        <v>0</v>
      </c>
      <c r="R210" s="116">
        <v>0</v>
      </c>
      <c r="S210" s="116">
        <v>0</v>
      </c>
      <c r="T210" s="116">
        <v>0</v>
      </c>
      <c r="U210" s="116">
        <v>0</v>
      </c>
      <c r="V210" s="116">
        <v>0</v>
      </c>
      <c r="W210" s="116">
        <v>0</v>
      </c>
      <c r="X210" s="116">
        <v>0</v>
      </c>
      <c r="Y210" s="116">
        <v>0</v>
      </c>
      <c r="Z210" s="116">
        <v>0</v>
      </c>
      <c r="AA210" s="116">
        <v>0</v>
      </c>
      <c r="AB210" s="116">
        <v>0</v>
      </c>
      <c r="AC210" s="116">
        <v>0</v>
      </c>
      <c r="AD210" s="116">
        <v>0</v>
      </c>
      <c r="AE210" s="116">
        <v>0</v>
      </c>
      <c r="AF210" s="116">
        <v>0</v>
      </c>
      <c r="AG210" s="116">
        <v>0</v>
      </c>
      <c r="AH210" s="116">
        <v>0</v>
      </c>
      <c r="AI210" s="116">
        <v>0</v>
      </c>
      <c r="AJ210" s="116">
        <v>0</v>
      </c>
      <c r="AK210" s="116">
        <v>0</v>
      </c>
      <c r="AL210" s="116">
        <v>0</v>
      </c>
      <c r="AM210" s="116">
        <v>0</v>
      </c>
      <c r="AN210" s="116">
        <v>0</v>
      </c>
      <c r="AO210" s="116">
        <v>0</v>
      </c>
      <c r="AP210" s="116">
        <v>0</v>
      </c>
      <c r="AQ210" s="116">
        <v>0</v>
      </c>
      <c r="AR210" s="116">
        <v>0</v>
      </c>
      <c r="AS210" s="116">
        <v>0</v>
      </c>
      <c r="AT210" s="116">
        <v>0</v>
      </c>
      <c r="AU210" s="116">
        <v>0</v>
      </c>
      <c r="AV210" s="116">
        <v>0</v>
      </c>
      <c r="AW210" s="116">
        <v>0</v>
      </c>
      <c r="AX210" s="116">
        <v>0</v>
      </c>
      <c r="AY210" s="116">
        <v>0</v>
      </c>
      <c r="AZ210" s="116">
        <v>0</v>
      </c>
      <c r="BA210" s="116">
        <v>0</v>
      </c>
      <c r="BB210" s="116">
        <v>0</v>
      </c>
      <c r="BC210" s="116">
        <v>0</v>
      </c>
      <c r="BD210" s="115">
        <v>0</v>
      </c>
      <c r="BF210" s="9">
        <f t="shared" si="3"/>
        <v>0</v>
      </c>
    </row>
    <row r="211" spans="1:58" x14ac:dyDescent="0.25">
      <c r="A211" s="112" t="s">
        <v>2780</v>
      </c>
      <c r="B211" s="112" t="s">
        <v>2779</v>
      </c>
      <c r="C211" s="116">
        <v>0</v>
      </c>
      <c r="D211" s="116">
        <v>0</v>
      </c>
      <c r="E211" s="116">
        <v>0</v>
      </c>
      <c r="F211" s="116">
        <v>0</v>
      </c>
      <c r="G211" s="116">
        <v>0</v>
      </c>
      <c r="H211" s="116">
        <v>0</v>
      </c>
      <c r="I211" s="116">
        <v>0</v>
      </c>
      <c r="J211" s="116">
        <v>0</v>
      </c>
      <c r="K211" s="116">
        <v>0</v>
      </c>
      <c r="L211" s="116">
        <v>0</v>
      </c>
      <c r="M211" s="116">
        <v>0</v>
      </c>
      <c r="N211" s="116">
        <v>0</v>
      </c>
      <c r="O211" s="116">
        <v>0</v>
      </c>
      <c r="P211" s="116">
        <v>0</v>
      </c>
      <c r="Q211" s="116">
        <v>0</v>
      </c>
      <c r="R211" s="116">
        <v>0</v>
      </c>
      <c r="S211" s="116">
        <v>0</v>
      </c>
      <c r="T211" s="116">
        <v>0</v>
      </c>
      <c r="U211" s="116">
        <v>0</v>
      </c>
      <c r="V211" s="116">
        <v>0</v>
      </c>
      <c r="W211" s="116">
        <v>0</v>
      </c>
      <c r="X211" s="116">
        <v>0</v>
      </c>
      <c r="Y211" s="116">
        <v>0</v>
      </c>
      <c r="Z211" s="116">
        <v>0</v>
      </c>
      <c r="AA211" s="116">
        <v>0</v>
      </c>
      <c r="AB211" s="116">
        <v>0</v>
      </c>
      <c r="AC211" s="116">
        <v>0</v>
      </c>
      <c r="AD211" s="116">
        <v>0</v>
      </c>
      <c r="AE211" s="116">
        <v>0</v>
      </c>
      <c r="AF211" s="116">
        <v>0</v>
      </c>
      <c r="AG211" s="116">
        <v>0</v>
      </c>
      <c r="AH211" s="116">
        <v>0</v>
      </c>
      <c r="AI211" s="116">
        <v>0</v>
      </c>
      <c r="AJ211" s="116">
        <v>0</v>
      </c>
      <c r="AK211" s="116">
        <v>0</v>
      </c>
      <c r="AL211" s="116">
        <v>0</v>
      </c>
      <c r="AM211" s="116">
        <v>0</v>
      </c>
      <c r="AN211" s="116">
        <v>0</v>
      </c>
      <c r="AO211" s="116">
        <v>0</v>
      </c>
      <c r="AP211" s="116">
        <v>0</v>
      </c>
      <c r="AQ211" s="116">
        <v>0</v>
      </c>
      <c r="AR211" s="116">
        <v>0</v>
      </c>
      <c r="AS211" s="116">
        <v>0</v>
      </c>
      <c r="AT211" s="116">
        <v>0</v>
      </c>
      <c r="AU211" s="116">
        <v>0</v>
      </c>
      <c r="AV211" s="116">
        <v>0</v>
      </c>
      <c r="AW211" s="116">
        <v>0</v>
      </c>
      <c r="AX211" s="116">
        <v>0</v>
      </c>
      <c r="AY211" s="116">
        <v>0</v>
      </c>
      <c r="AZ211" s="116">
        <v>0</v>
      </c>
      <c r="BA211" s="116">
        <v>0</v>
      </c>
      <c r="BB211" s="116">
        <v>0</v>
      </c>
      <c r="BC211" s="116">
        <v>0</v>
      </c>
      <c r="BD211" s="115">
        <v>0</v>
      </c>
      <c r="BF211" s="9">
        <f t="shared" si="3"/>
        <v>0</v>
      </c>
    </row>
    <row r="212" spans="1:58" x14ac:dyDescent="0.25">
      <c r="A212" s="112" t="s">
        <v>2778</v>
      </c>
      <c r="B212" s="112" t="s">
        <v>2777</v>
      </c>
      <c r="C212" s="116">
        <v>0</v>
      </c>
      <c r="D212" s="116">
        <v>0</v>
      </c>
      <c r="E212" s="116">
        <v>0</v>
      </c>
      <c r="F212" s="116">
        <v>0</v>
      </c>
      <c r="G212" s="116">
        <v>0</v>
      </c>
      <c r="H212" s="116">
        <v>0</v>
      </c>
      <c r="I212" s="116">
        <v>0</v>
      </c>
      <c r="J212" s="116">
        <v>0</v>
      </c>
      <c r="K212" s="116">
        <v>0</v>
      </c>
      <c r="L212" s="116">
        <v>0</v>
      </c>
      <c r="M212" s="116">
        <v>0</v>
      </c>
      <c r="N212" s="116">
        <v>0</v>
      </c>
      <c r="O212" s="116">
        <v>0</v>
      </c>
      <c r="P212" s="116">
        <v>0</v>
      </c>
      <c r="Q212" s="116">
        <v>0</v>
      </c>
      <c r="R212" s="116">
        <v>0</v>
      </c>
      <c r="S212" s="116">
        <v>0</v>
      </c>
      <c r="T212" s="116">
        <v>0</v>
      </c>
      <c r="U212" s="116">
        <v>0</v>
      </c>
      <c r="V212" s="116">
        <v>0</v>
      </c>
      <c r="W212" s="116">
        <v>0</v>
      </c>
      <c r="X212" s="116">
        <v>0</v>
      </c>
      <c r="Y212" s="116">
        <v>0</v>
      </c>
      <c r="Z212" s="116">
        <v>0</v>
      </c>
      <c r="AA212" s="116">
        <v>0</v>
      </c>
      <c r="AB212" s="116">
        <v>0</v>
      </c>
      <c r="AC212" s="116">
        <v>0</v>
      </c>
      <c r="AD212" s="116">
        <v>0</v>
      </c>
      <c r="AE212" s="116">
        <v>0</v>
      </c>
      <c r="AF212" s="116">
        <v>0</v>
      </c>
      <c r="AG212" s="116">
        <v>0</v>
      </c>
      <c r="AH212" s="116">
        <v>0</v>
      </c>
      <c r="AI212" s="116">
        <v>0</v>
      </c>
      <c r="AJ212" s="116">
        <v>0</v>
      </c>
      <c r="AK212" s="116">
        <v>0</v>
      </c>
      <c r="AL212" s="116">
        <v>0</v>
      </c>
      <c r="AM212" s="116">
        <v>0</v>
      </c>
      <c r="AN212" s="116">
        <v>0</v>
      </c>
      <c r="AO212" s="116">
        <v>0</v>
      </c>
      <c r="AP212" s="116">
        <v>0</v>
      </c>
      <c r="AQ212" s="116">
        <v>0</v>
      </c>
      <c r="AR212" s="116">
        <v>0</v>
      </c>
      <c r="AS212" s="116">
        <v>0</v>
      </c>
      <c r="AT212" s="116">
        <v>0</v>
      </c>
      <c r="AU212" s="116">
        <v>0</v>
      </c>
      <c r="AV212" s="116">
        <v>0</v>
      </c>
      <c r="AW212" s="116">
        <v>0</v>
      </c>
      <c r="AX212" s="116">
        <v>0</v>
      </c>
      <c r="AY212" s="116">
        <v>0</v>
      </c>
      <c r="AZ212" s="116">
        <v>0</v>
      </c>
      <c r="BA212" s="116">
        <v>0</v>
      </c>
      <c r="BB212" s="116">
        <v>0</v>
      </c>
      <c r="BC212" s="116">
        <v>0</v>
      </c>
      <c r="BD212" s="115">
        <v>0</v>
      </c>
      <c r="BF212" s="9">
        <f t="shared" si="3"/>
        <v>0</v>
      </c>
    </row>
    <row r="213" spans="1:58" x14ac:dyDescent="0.25">
      <c r="A213" s="112" t="s">
        <v>2776</v>
      </c>
      <c r="B213" s="112" t="s">
        <v>2775</v>
      </c>
      <c r="C213" s="116">
        <v>8.8857636526551431E-12</v>
      </c>
      <c r="D213" s="116">
        <v>8.8857636526551431E-12</v>
      </c>
      <c r="E213" s="116">
        <v>8.8857636526551431E-12</v>
      </c>
      <c r="F213" s="116">
        <v>8.8857636526551431E-12</v>
      </c>
      <c r="G213" s="116">
        <v>8.8857636526551431E-12</v>
      </c>
      <c r="H213" s="116">
        <v>8.8857636526551431E-12</v>
      </c>
      <c r="I213" s="116">
        <v>8.8857636526551431E-12</v>
      </c>
      <c r="J213" s="116">
        <v>8.8857636526551431E-12</v>
      </c>
      <c r="K213" s="116">
        <v>8.8857636526551431E-12</v>
      </c>
      <c r="L213" s="116">
        <v>8.8857636526551431E-12</v>
      </c>
      <c r="M213" s="116">
        <v>8.8857636526551431E-12</v>
      </c>
      <c r="N213" s="116">
        <v>8.8857636526551431E-12</v>
      </c>
      <c r="O213" s="116">
        <v>8.8857636526551431E-12</v>
      </c>
      <c r="P213" s="116">
        <v>8.8857636526551431E-12</v>
      </c>
      <c r="Q213" s="116">
        <v>8.8857636526551431E-12</v>
      </c>
      <c r="R213" s="116">
        <v>8.8857636526551431E-12</v>
      </c>
      <c r="S213" s="116">
        <v>8.8857636526551431E-12</v>
      </c>
      <c r="T213" s="116">
        <v>8.8857636526551431E-12</v>
      </c>
      <c r="U213" s="116">
        <v>8.8857636526551431E-12</v>
      </c>
      <c r="V213" s="116">
        <v>8.8857636526551431E-12</v>
      </c>
      <c r="W213" s="116">
        <v>8.8857636526551431E-12</v>
      </c>
      <c r="X213" s="116">
        <v>8.8857636526551431E-12</v>
      </c>
      <c r="Y213" s="116">
        <v>8.8857636526551431E-12</v>
      </c>
      <c r="Z213" s="116">
        <v>8.8857636526551431E-12</v>
      </c>
      <c r="AA213" s="116">
        <v>8.8857636526551431E-12</v>
      </c>
      <c r="AB213" s="116">
        <v>8.8857636526551431E-12</v>
      </c>
      <c r="AC213" s="116">
        <v>8.8857636526551431E-12</v>
      </c>
      <c r="AD213" s="116">
        <v>8.8857636526551431E-12</v>
      </c>
      <c r="AE213" s="116">
        <v>8.8857636526551431E-12</v>
      </c>
      <c r="AF213" s="116">
        <v>8.8857636526551431E-12</v>
      </c>
      <c r="AG213" s="116">
        <v>8.8857636526551431E-12</v>
      </c>
      <c r="AH213" s="116">
        <v>8.8857636526551431E-12</v>
      </c>
      <c r="AI213" s="116">
        <v>8.8857636526551431E-12</v>
      </c>
      <c r="AJ213" s="116">
        <v>8.8857636526551431E-12</v>
      </c>
      <c r="AK213" s="116">
        <v>8.8857636526551431E-12</v>
      </c>
      <c r="AL213" s="116">
        <v>8.8857636526551431E-12</v>
      </c>
      <c r="AM213" s="116">
        <v>8.8857636526551431E-12</v>
      </c>
      <c r="AN213" s="116">
        <v>8.8857636526551431E-12</v>
      </c>
      <c r="AO213" s="116">
        <v>8.8857636526551431E-12</v>
      </c>
      <c r="AP213" s="116">
        <v>8.8857636526551431E-12</v>
      </c>
      <c r="AQ213" s="116">
        <v>8.8857636526551431E-12</v>
      </c>
      <c r="AR213" s="116">
        <v>8.8857636526551431E-12</v>
      </c>
      <c r="AS213" s="116">
        <v>8.8857636526551431E-12</v>
      </c>
      <c r="AT213" s="116">
        <v>8.8857636526551431E-12</v>
      </c>
      <c r="AU213" s="116">
        <v>8.8857636526551431E-12</v>
      </c>
      <c r="AV213" s="116">
        <v>8.8857636526551431E-12</v>
      </c>
      <c r="AW213" s="116">
        <v>8.8857636526551431E-12</v>
      </c>
      <c r="AX213" s="116">
        <v>8.8857636526551431E-12</v>
      </c>
      <c r="AY213" s="116">
        <v>8.8857636526551431E-12</v>
      </c>
      <c r="AZ213" s="116">
        <v>8.8857636526551431E-12</v>
      </c>
      <c r="BA213" s="116">
        <v>8.8857636526551431E-12</v>
      </c>
      <c r="BB213" s="116">
        <v>8.8857636526551431E-12</v>
      </c>
      <c r="BC213" s="116">
        <v>8.8857636526551431E-12</v>
      </c>
      <c r="BD213" s="115">
        <v>8.8857636526551431E-12</v>
      </c>
      <c r="BF213" s="9">
        <f t="shared" si="3"/>
        <v>8.8857636526551431E-12</v>
      </c>
    </row>
    <row r="214" spans="1:58" x14ac:dyDescent="0.25">
      <c r="A214" s="112" t="s">
        <v>2774</v>
      </c>
      <c r="B214" s="112" t="s">
        <v>2773</v>
      </c>
      <c r="C214" s="116">
        <v>1.2363443602225743E-12</v>
      </c>
      <c r="D214" s="116">
        <v>1.2363443602225743E-12</v>
      </c>
      <c r="E214" s="116">
        <v>1.2363443602225743E-12</v>
      </c>
      <c r="F214" s="116">
        <v>1.2363443602225743E-12</v>
      </c>
      <c r="G214" s="116">
        <v>1.2363443602225743E-12</v>
      </c>
      <c r="H214" s="116">
        <v>1.2363443602225743E-12</v>
      </c>
      <c r="I214" s="116">
        <v>1.2363443602225743E-12</v>
      </c>
      <c r="J214" s="116">
        <v>1.2363443602225743E-12</v>
      </c>
      <c r="K214" s="116">
        <v>1.2363443602225743E-12</v>
      </c>
      <c r="L214" s="116">
        <v>1.2363443602225743E-12</v>
      </c>
      <c r="M214" s="116">
        <v>1.2363443602225743E-12</v>
      </c>
      <c r="N214" s="116">
        <v>1.2363443602225743E-12</v>
      </c>
      <c r="O214" s="116">
        <v>1.2363443602225743E-12</v>
      </c>
      <c r="P214" s="116">
        <v>1.2363443602225743E-12</v>
      </c>
      <c r="Q214" s="116">
        <v>1.2363443602225743E-12</v>
      </c>
      <c r="R214" s="116">
        <v>1.2363443602225743E-12</v>
      </c>
      <c r="S214" s="116">
        <v>1.2363443602225743E-12</v>
      </c>
      <c r="T214" s="116">
        <v>1.2363443602225743E-12</v>
      </c>
      <c r="U214" s="116">
        <v>1.2363443602225743E-12</v>
      </c>
      <c r="V214" s="116">
        <v>1.2363443602225743E-12</v>
      </c>
      <c r="W214" s="116">
        <v>1.2363443602225743E-12</v>
      </c>
      <c r="X214" s="116">
        <v>1.2363443602225743E-12</v>
      </c>
      <c r="Y214" s="116">
        <v>1.2363443602225743E-12</v>
      </c>
      <c r="Z214" s="116">
        <v>1.2363443602225743E-12</v>
      </c>
      <c r="AA214" s="116">
        <v>1.2363443602225743E-12</v>
      </c>
      <c r="AB214" s="116">
        <v>1.2363443602225743E-12</v>
      </c>
      <c r="AC214" s="116">
        <v>1.2363443602225743E-12</v>
      </c>
      <c r="AD214" s="116">
        <v>1.2363443602225743E-12</v>
      </c>
      <c r="AE214" s="116">
        <v>1.2363443602225743E-12</v>
      </c>
      <c r="AF214" s="116">
        <v>1.2363443602225743E-12</v>
      </c>
      <c r="AG214" s="116">
        <v>1.2363443602225743E-12</v>
      </c>
      <c r="AH214" s="116">
        <v>1.2363443602225743E-12</v>
      </c>
      <c r="AI214" s="116">
        <v>1.2363443602225743E-12</v>
      </c>
      <c r="AJ214" s="116">
        <v>1.2363443602225743E-12</v>
      </c>
      <c r="AK214" s="116">
        <v>1.2363443602225743E-12</v>
      </c>
      <c r="AL214" s="116">
        <v>1.2363443602225743E-12</v>
      </c>
      <c r="AM214" s="116">
        <v>1.2363443602225743E-12</v>
      </c>
      <c r="AN214" s="116">
        <v>1.2363443602225743E-12</v>
      </c>
      <c r="AO214" s="116">
        <v>1.2363443602225743E-12</v>
      </c>
      <c r="AP214" s="116">
        <v>1.2363443602225743E-12</v>
      </c>
      <c r="AQ214" s="116">
        <v>1.2363443602225743E-12</v>
      </c>
      <c r="AR214" s="116">
        <v>1.2363443602225743E-12</v>
      </c>
      <c r="AS214" s="116">
        <v>1.2363443602225743E-12</v>
      </c>
      <c r="AT214" s="116">
        <v>1.2363443602225743E-12</v>
      </c>
      <c r="AU214" s="116">
        <v>1.2363443602225743E-12</v>
      </c>
      <c r="AV214" s="116">
        <v>1.2363443602225743E-12</v>
      </c>
      <c r="AW214" s="116">
        <v>1.2363443602225743E-12</v>
      </c>
      <c r="AX214" s="116">
        <v>1.2363443602225743E-12</v>
      </c>
      <c r="AY214" s="116">
        <v>1.2363443602225743E-12</v>
      </c>
      <c r="AZ214" s="116">
        <v>1.2363443602225743E-12</v>
      </c>
      <c r="BA214" s="116">
        <v>1.2363443602225743E-12</v>
      </c>
      <c r="BB214" s="116">
        <v>1.2363443602225743E-12</v>
      </c>
      <c r="BC214" s="116">
        <v>1.2363443602225743E-12</v>
      </c>
      <c r="BD214" s="115">
        <v>1.2363443602225743E-12</v>
      </c>
      <c r="BF214" s="9">
        <f t="shared" si="3"/>
        <v>1.2363443602225743E-12</v>
      </c>
    </row>
    <row r="215" spans="1:58" x14ac:dyDescent="0.25">
      <c r="A215" s="112" t="s">
        <v>2772</v>
      </c>
      <c r="B215" s="112" t="s">
        <v>2771</v>
      </c>
      <c r="C215" s="116">
        <v>-2.9132252166164108E-13</v>
      </c>
      <c r="D215" s="116">
        <v>-2.9132252166164108E-13</v>
      </c>
      <c r="E215" s="116">
        <v>-2.9132252166164108E-13</v>
      </c>
      <c r="F215" s="116">
        <v>-2.9132252166164108E-13</v>
      </c>
      <c r="G215" s="116">
        <v>-2.9132252166164108E-13</v>
      </c>
      <c r="H215" s="116">
        <v>-2.9132252166164108E-13</v>
      </c>
      <c r="I215" s="116">
        <v>-2.9132252166164108E-13</v>
      </c>
      <c r="J215" s="116">
        <v>-2.9132252166164108E-13</v>
      </c>
      <c r="K215" s="116">
        <v>-2.9132252166164108E-13</v>
      </c>
      <c r="L215" s="116">
        <v>-2.9132252166164108E-13</v>
      </c>
      <c r="M215" s="116">
        <v>-2.9132252166164108E-13</v>
      </c>
      <c r="N215" s="116">
        <v>-2.9132252166164108E-13</v>
      </c>
      <c r="O215" s="116">
        <v>-2.9132252166164108E-13</v>
      </c>
      <c r="P215" s="116">
        <v>-2.9132252166164108E-13</v>
      </c>
      <c r="Q215" s="116">
        <v>-2.9132252166164108E-13</v>
      </c>
      <c r="R215" s="116">
        <v>-2.9132252166164108E-13</v>
      </c>
      <c r="S215" s="116">
        <v>-2.9132252166164108E-13</v>
      </c>
      <c r="T215" s="116">
        <v>-2.9132252166164108E-13</v>
      </c>
      <c r="U215" s="116">
        <v>-2.9132252166164108E-13</v>
      </c>
      <c r="V215" s="116">
        <v>-2.9132252166164108E-13</v>
      </c>
      <c r="W215" s="116">
        <v>-2.9132252166164108E-13</v>
      </c>
      <c r="X215" s="116">
        <v>-2.9132252166164108E-13</v>
      </c>
      <c r="Y215" s="116">
        <v>-2.9132252166164108E-13</v>
      </c>
      <c r="Z215" s="116">
        <v>-2.9132252166164108E-13</v>
      </c>
      <c r="AA215" s="116">
        <v>-2.9132252166164108E-13</v>
      </c>
      <c r="AB215" s="116">
        <v>-2.9132252166164108E-13</v>
      </c>
      <c r="AC215" s="116">
        <v>-2.9132252166164108E-13</v>
      </c>
      <c r="AD215" s="116">
        <v>-2.9132252166164108E-13</v>
      </c>
      <c r="AE215" s="116">
        <v>-2.9132252166164108E-13</v>
      </c>
      <c r="AF215" s="116">
        <v>-2.9132252166164108E-13</v>
      </c>
      <c r="AG215" s="116">
        <v>-2.9132252166164108E-13</v>
      </c>
      <c r="AH215" s="116">
        <v>-2.9132252166164108E-13</v>
      </c>
      <c r="AI215" s="116">
        <v>-2.9132252166164108E-13</v>
      </c>
      <c r="AJ215" s="116">
        <v>-2.9132252166164108E-13</v>
      </c>
      <c r="AK215" s="116">
        <v>-2.9132252166164108E-13</v>
      </c>
      <c r="AL215" s="116">
        <v>-2.9132252166164108E-13</v>
      </c>
      <c r="AM215" s="116">
        <v>-2.9132252166164108E-13</v>
      </c>
      <c r="AN215" s="116">
        <v>-2.9132252166164108E-13</v>
      </c>
      <c r="AO215" s="116">
        <v>-2.9132252166164108E-13</v>
      </c>
      <c r="AP215" s="116">
        <v>-2.9132252166164108E-13</v>
      </c>
      <c r="AQ215" s="116">
        <v>-2.9132252166164108E-13</v>
      </c>
      <c r="AR215" s="116">
        <v>-2.9132252166164108E-13</v>
      </c>
      <c r="AS215" s="116">
        <v>-2.9132252166164108E-13</v>
      </c>
      <c r="AT215" s="116">
        <v>-2.9132252166164108E-13</v>
      </c>
      <c r="AU215" s="116">
        <v>-2.9132252166164108E-13</v>
      </c>
      <c r="AV215" s="116">
        <v>-2.9132252166164108E-13</v>
      </c>
      <c r="AW215" s="116">
        <v>-2.9132252166164108E-13</v>
      </c>
      <c r="AX215" s="116">
        <v>-2.9132252166164108E-13</v>
      </c>
      <c r="AY215" s="116">
        <v>-2.9132252166164108E-13</v>
      </c>
      <c r="AZ215" s="116">
        <v>-2.9132252166164108E-13</v>
      </c>
      <c r="BA215" s="116">
        <v>-2.9132252166164108E-13</v>
      </c>
      <c r="BB215" s="116">
        <v>-2.9132252166164108E-13</v>
      </c>
      <c r="BC215" s="116">
        <v>-2.9132252166164108E-13</v>
      </c>
      <c r="BD215" s="115">
        <v>-2.9132252166164108E-13</v>
      </c>
      <c r="BF215" s="9">
        <f t="shared" si="3"/>
        <v>-2.9132252166164108E-13</v>
      </c>
    </row>
    <row r="216" spans="1:58" x14ac:dyDescent="0.25">
      <c r="A216" s="112" t="s">
        <v>2770</v>
      </c>
      <c r="B216" s="112" t="s">
        <v>2769</v>
      </c>
      <c r="C216" s="116">
        <v>5.4569682106375694E-12</v>
      </c>
      <c r="D216" s="116">
        <v>5.4569682106375694E-12</v>
      </c>
      <c r="E216" s="116">
        <v>5.4569682106375694E-12</v>
      </c>
      <c r="F216" s="116">
        <v>5.4569682106375694E-12</v>
      </c>
      <c r="G216" s="116">
        <v>5.4569682106375694E-12</v>
      </c>
      <c r="H216" s="116">
        <v>5.4569682106375694E-12</v>
      </c>
      <c r="I216" s="116">
        <v>5.4569682106375694E-12</v>
      </c>
      <c r="J216" s="116">
        <v>5.4569682106375694E-12</v>
      </c>
      <c r="K216" s="116">
        <v>5.4569682106375694E-12</v>
      </c>
      <c r="L216" s="116">
        <v>5.4569682106375694E-12</v>
      </c>
      <c r="M216" s="116">
        <v>5.4569682106375694E-12</v>
      </c>
      <c r="N216" s="116">
        <v>5.4569682106375694E-12</v>
      </c>
      <c r="O216" s="116">
        <v>5.4569682106375694E-12</v>
      </c>
      <c r="P216" s="116">
        <v>5.4569682106375694E-12</v>
      </c>
      <c r="Q216" s="116">
        <v>5.4569682106375694E-12</v>
      </c>
      <c r="R216" s="116">
        <v>5.4569682106375694E-12</v>
      </c>
      <c r="S216" s="116">
        <v>5.4569682106375694E-12</v>
      </c>
      <c r="T216" s="116">
        <v>5.4569682106375694E-12</v>
      </c>
      <c r="U216" s="116">
        <v>5.4569682106375694E-12</v>
      </c>
      <c r="V216" s="116">
        <v>5.4569682106375694E-12</v>
      </c>
      <c r="W216" s="116">
        <v>5.4569682106375694E-12</v>
      </c>
      <c r="X216" s="116">
        <v>5.4569682106375694E-12</v>
      </c>
      <c r="Y216" s="116">
        <v>5.4569682106375694E-12</v>
      </c>
      <c r="Z216" s="116">
        <v>5.4569682106375694E-12</v>
      </c>
      <c r="AA216" s="116">
        <v>5.4569682106375694E-12</v>
      </c>
      <c r="AB216" s="116">
        <v>5.4569682106375694E-12</v>
      </c>
      <c r="AC216" s="116">
        <v>5.4569682106375694E-12</v>
      </c>
      <c r="AD216" s="116">
        <v>5.4569682106375694E-12</v>
      </c>
      <c r="AE216" s="116">
        <v>5.4569682106375694E-12</v>
      </c>
      <c r="AF216" s="116">
        <v>5.4569682106375694E-12</v>
      </c>
      <c r="AG216" s="116">
        <v>5.4569682106375694E-12</v>
      </c>
      <c r="AH216" s="116">
        <v>5.4569682106375694E-12</v>
      </c>
      <c r="AI216" s="116">
        <v>5.4569682106375694E-12</v>
      </c>
      <c r="AJ216" s="116">
        <v>5.4569682106375694E-12</v>
      </c>
      <c r="AK216" s="116">
        <v>5.4569682106375694E-12</v>
      </c>
      <c r="AL216" s="116">
        <v>5.4569682106375694E-12</v>
      </c>
      <c r="AM216" s="116">
        <v>5.4569682106375694E-12</v>
      </c>
      <c r="AN216" s="116">
        <v>5.4569682106375694E-12</v>
      </c>
      <c r="AO216" s="116">
        <v>5.4569682106375694E-12</v>
      </c>
      <c r="AP216" s="116">
        <v>5.4569682106375694E-12</v>
      </c>
      <c r="AQ216" s="116">
        <v>5.4569682106375694E-12</v>
      </c>
      <c r="AR216" s="116">
        <v>5.4569682106375694E-12</v>
      </c>
      <c r="AS216" s="116">
        <v>5.4569682106375694E-12</v>
      </c>
      <c r="AT216" s="116">
        <v>5.4569682106375694E-12</v>
      </c>
      <c r="AU216" s="116">
        <v>5.4569682106375694E-12</v>
      </c>
      <c r="AV216" s="116">
        <v>5.4569682106375694E-12</v>
      </c>
      <c r="AW216" s="116">
        <v>5.4569682106375694E-12</v>
      </c>
      <c r="AX216" s="116">
        <v>5.4569682106375694E-12</v>
      </c>
      <c r="AY216" s="116">
        <v>5.4569682106375694E-12</v>
      </c>
      <c r="AZ216" s="116">
        <v>5.4569682106375694E-12</v>
      </c>
      <c r="BA216" s="116">
        <v>5.4569682106375694E-12</v>
      </c>
      <c r="BB216" s="116">
        <v>5.4569682106375694E-12</v>
      </c>
      <c r="BC216" s="116">
        <v>5.4569682106375694E-12</v>
      </c>
      <c r="BD216" s="115">
        <v>5.4569682106375694E-12</v>
      </c>
      <c r="BF216" s="9">
        <f t="shared" si="3"/>
        <v>5.4569682106375694E-12</v>
      </c>
    </row>
    <row r="217" spans="1:58" x14ac:dyDescent="0.25">
      <c r="A217" s="112" t="s">
        <v>2768</v>
      </c>
      <c r="B217" s="112" t="s">
        <v>2767</v>
      </c>
      <c r="C217" s="116">
        <v>-3.0127011996228248E-12</v>
      </c>
      <c r="D217" s="116">
        <v>-3.0127011996228248E-12</v>
      </c>
      <c r="E217" s="116">
        <v>-3.0127011996228248E-12</v>
      </c>
      <c r="F217" s="116">
        <v>-3.0127011996228248E-12</v>
      </c>
      <c r="G217" s="116">
        <v>-3.0127011996228248E-12</v>
      </c>
      <c r="H217" s="116">
        <v>-3.0127011996228248E-12</v>
      </c>
      <c r="I217" s="116">
        <v>-3.0127011996228248E-12</v>
      </c>
      <c r="J217" s="116">
        <v>-3.0127011996228248E-12</v>
      </c>
      <c r="K217" s="116">
        <v>-3.0127011996228248E-12</v>
      </c>
      <c r="L217" s="116">
        <v>-3.0127011996228248E-12</v>
      </c>
      <c r="M217" s="116">
        <v>-3.0127011996228248E-12</v>
      </c>
      <c r="N217" s="116">
        <v>-3.0127011996228248E-12</v>
      </c>
      <c r="O217" s="116">
        <v>-3.0127011996228248E-12</v>
      </c>
      <c r="P217" s="116">
        <v>-3.0127011996228248E-12</v>
      </c>
      <c r="Q217" s="116">
        <v>-3.0127011996228248E-12</v>
      </c>
      <c r="R217" s="116">
        <v>-3.0127011996228248E-12</v>
      </c>
      <c r="S217" s="116">
        <v>-3.0127011996228248E-12</v>
      </c>
      <c r="T217" s="116">
        <v>-3.0127011996228248E-12</v>
      </c>
      <c r="U217" s="116">
        <v>-3.0127011996228248E-12</v>
      </c>
      <c r="V217" s="116">
        <v>-3.0127011996228248E-12</v>
      </c>
      <c r="W217" s="116">
        <v>-3.0127011996228248E-12</v>
      </c>
      <c r="X217" s="116">
        <v>-3.0127011996228248E-12</v>
      </c>
      <c r="Y217" s="116">
        <v>-3.0127011996228248E-12</v>
      </c>
      <c r="Z217" s="116">
        <v>-3.0127011996228248E-12</v>
      </c>
      <c r="AA217" s="116">
        <v>-3.0127011996228248E-12</v>
      </c>
      <c r="AB217" s="116">
        <v>-3.0127011996228248E-12</v>
      </c>
      <c r="AC217" s="116">
        <v>-3.0127011996228248E-12</v>
      </c>
      <c r="AD217" s="116">
        <v>-3.0127011996228248E-12</v>
      </c>
      <c r="AE217" s="116">
        <v>-3.0127011996228248E-12</v>
      </c>
      <c r="AF217" s="116">
        <v>-3.0127011996228248E-12</v>
      </c>
      <c r="AG217" s="116">
        <v>-3.0127011996228248E-12</v>
      </c>
      <c r="AH217" s="116">
        <v>-3.0127011996228248E-12</v>
      </c>
      <c r="AI217" s="116">
        <v>-3.0127011996228248E-12</v>
      </c>
      <c r="AJ217" s="116">
        <v>-3.0127011996228248E-12</v>
      </c>
      <c r="AK217" s="116">
        <v>-3.0127011996228248E-12</v>
      </c>
      <c r="AL217" s="116">
        <v>-3.0127011996228248E-12</v>
      </c>
      <c r="AM217" s="116">
        <v>-3.0127011996228248E-12</v>
      </c>
      <c r="AN217" s="116">
        <v>-3.0127011996228248E-12</v>
      </c>
      <c r="AO217" s="116">
        <v>-3.0127011996228248E-12</v>
      </c>
      <c r="AP217" s="116">
        <v>-3.0127011996228248E-12</v>
      </c>
      <c r="AQ217" s="116">
        <v>-3.0127011996228248E-12</v>
      </c>
      <c r="AR217" s="116">
        <v>-3.0127011996228248E-12</v>
      </c>
      <c r="AS217" s="116">
        <v>-3.0127011996228248E-12</v>
      </c>
      <c r="AT217" s="116">
        <v>-3.0127011996228248E-12</v>
      </c>
      <c r="AU217" s="116">
        <v>-3.0127011996228248E-12</v>
      </c>
      <c r="AV217" s="116">
        <v>-3.0127011996228248E-12</v>
      </c>
      <c r="AW217" s="116">
        <v>-3.0127011996228248E-12</v>
      </c>
      <c r="AX217" s="116">
        <v>-3.0127011996228248E-12</v>
      </c>
      <c r="AY217" s="116">
        <v>-3.0127011996228248E-12</v>
      </c>
      <c r="AZ217" s="116">
        <v>-3.0127011996228248E-12</v>
      </c>
      <c r="BA217" s="116">
        <v>-3.0127011996228248E-12</v>
      </c>
      <c r="BB217" s="116">
        <v>-3.0127011996228248E-12</v>
      </c>
      <c r="BC217" s="116">
        <v>-3.0127011996228248E-12</v>
      </c>
      <c r="BD217" s="115">
        <v>-3.0127011996228248E-12</v>
      </c>
      <c r="BF217" s="9">
        <f t="shared" si="3"/>
        <v>-3.0127011996228248E-12</v>
      </c>
    </row>
    <row r="218" spans="1:58" x14ac:dyDescent="0.25">
      <c r="A218" s="112" t="s">
        <v>2766</v>
      </c>
      <c r="B218" s="112" t="s">
        <v>2753</v>
      </c>
      <c r="C218" s="116">
        <v>-6.0481397667899728E-11</v>
      </c>
      <c r="D218" s="116">
        <v>-6.0481397667899728E-11</v>
      </c>
      <c r="E218" s="116">
        <v>-6.0481397667899728E-11</v>
      </c>
      <c r="F218" s="116">
        <v>-6.0481397667899728E-11</v>
      </c>
      <c r="G218" s="116">
        <v>-6.0481397667899728E-11</v>
      </c>
      <c r="H218" s="116">
        <v>-6.0481397667899728E-11</v>
      </c>
      <c r="I218" s="116">
        <v>-6.0481397667899728E-11</v>
      </c>
      <c r="J218" s="116">
        <v>-6.0481397667899728E-11</v>
      </c>
      <c r="K218" s="116">
        <v>-6.0481397667899728E-11</v>
      </c>
      <c r="L218" s="116">
        <v>-6.0481397667899728E-11</v>
      </c>
      <c r="M218" s="116">
        <v>-6.0481397667899728E-11</v>
      </c>
      <c r="N218" s="116">
        <v>-6.0481397667899728E-11</v>
      </c>
      <c r="O218" s="116">
        <v>-6.0481397667899728E-11</v>
      </c>
      <c r="P218" s="116">
        <v>-6.0481397667899728E-11</v>
      </c>
      <c r="Q218" s="116">
        <v>-6.0481397667899728E-11</v>
      </c>
      <c r="R218" s="116">
        <v>-6.0481397667899728E-11</v>
      </c>
      <c r="S218" s="116">
        <v>-6.0481397667899728E-11</v>
      </c>
      <c r="T218" s="116">
        <v>-6.0481397667899728E-11</v>
      </c>
      <c r="U218" s="116">
        <v>-6.0481397667899728E-11</v>
      </c>
      <c r="V218" s="116">
        <v>-6.0481397667899728E-11</v>
      </c>
      <c r="W218" s="116">
        <v>-6.0481397667899728E-11</v>
      </c>
      <c r="X218" s="116">
        <v>-6.0481397667899728E-11</v>
      </c>
      <c r="Y218" s="116">
        <v>-6.0481397667899728E-11</v>
      </c>
      <c r="Z218" s="116">
        <v>-6.0481397667899728E-11</v>
      </c>
      <c r="AA218" s="116">
        <v>-6.0481397667899728E-11</v>
      </c>
      <c r="AB218" s="116">
        <v>-6.0481397667899728E-11</v>
      </c>
      <c r="AC218" s="116">
        <v>-6.0481397667899728E-11</v>
      </c>
      <c r="AD218" s="116">
        <v>-6.0481397667899728E-11</v>
      </c>
      <c r="AE218" s="116">
        <v>-6.0481397667899728E-11</v>
      </c>
      <c r="AF218" s="116">
        <v>-6.0481397667899728E-11</v>
      </c>
      <c r="AG218" s="116">
        <v>-6.0481397667899728E-11</v>
      </c>
      <c r="AH218" s="116">
        <v>-6.0481397667899728E-11</v>
      </c>
      <c r="AI218" s="116">
        <v>-6.0481397667899728E-11</v>
      </c>
      <c r="AJ218" s="116">
        <v>-6.0481397667899728E-11</v>
      </c>
      <c r="AK218" s="116">
        <v>-6.0481397667899728E-11</v>
      </c>
      <c r="AL218" s="116">
        <v>-6.0481397667899728E-11</v>
      </c>
      <c r="AM218" s="116">
        <v>-6.0481397667899728E-11</v>
      </c>
      <c r="AN218" s="116">
        <v>-6.0481397667899728E-11</v>
      </c>
      <c r="AO218" s="116">
        <v>-6.0481397667899728E-11</v>
      </c>
      <c r="AP218" s="116">
        <v>-6.0481397667899728E-11</v>
      </c>
      <c r="AQ218" s="116">
        <v>-6.0481397667899728E-11</v>
      </c>
      <c r="AR218" s="116">
        <v>-6.0481397667899728E-11</v>
      </c>
      <c r="AS218" s="116">
        <v>-6.0481397667899728E-11</v>
      </c>
      <c r="AT218" s="116">
        <v>-6.0481397667899728E-11</v>
      </c>
      <c r="AU218" s="116">
        <v>-6.0481397667899728E-11</v>
      </c>
      <c r="AV218" s="116">
        <v>-6.0481397667899728E-11</v>
      </c>
      <c r="AW218" s="116">
        <v>-6.0481397667899728E-11</v>
      </c>
      <c r="AX218" s="116">
        <v>-6.0481397667899728E-11</v>
      </c>
      <c r="AY218" s="116">
        <v>-6.0481397667899728E-11</v>
      </c>
      <c r="AZ218" s="116">
        <v>-6.0481397667899728E-11</v>
      </c>
      <c r="BA218" s="116">
        <v>-6.0481397667899728E-11</v>
      </c>
      <c r="BB218" s="116">
        <v>-6.0481397667899728E-11</v>
      </c>
      <c r="BC218" s="116">
        <v>-6.0481397667899728E-11</v>
      </c>
      <c r="BD218" s="115">
        <v>-6.0481397667899728E-11</v>
      </c>
      <c r="BF218" s="9">
        <f t="shared" si="3"/>
        <v>-6.0481397667899728E-11</v>
      </c>
    </row>
    <row r="219" spans="1:58" x14ac:dyDescent="0.25">
      <c r="A219" s="112" t="s">
        <v>2765</v>
      </c>
      <c r="B219" s="112" t="s">
        <v>2764</v>
      </c>
      <c r="C219" s="116">
        <v>-1.4551915228366852E-11</v>
      </c>
      <c r="D219" s="116">
        <v>-1.4551915228366852E-11</v>
      </c>
      <c r="E219" s="116">
        <v>-1.4551915228366852E-11</v>
      </c>
      <c r="F219" s="116">
        <v>-1.4551915228366852E-11</v>
      </c>
      <c r="G219" s="116">
        <v>-1.4551915228366852E-11</v>
      </c>
      <c r="H219" s="116">
        <v>-1.4551915228366852E-11</v>
      </c>
      <c r="I219" s="116">
        <v>-1.4551915228366852E-11</v>
      </c>
      <c r="J219" s="116">
        <v>-1.4551915228366852E-11</v>
      </c>
      <c r="K219" s="116">
        <v>-1.4551915228366852E-11</v>
      </c>
      <c r="L219" s="116">
        <v>-1.4551915228366852E-11</v>
      </c>
      <c r="M219" s="116">
        <v>-1.4551915228366852E-11</v>
      </c>
      <c r="N219" s="116">
        <v>-1.4551915228366852E-11</v>
      </c>
      <c r="O219" s="116">
        <v>-1.4551915228366852E-11</v>
      </c>
      <c r="P219" s="116">
        <v>-1.4551915228366852E-11</v>
      </c>
      <c r="Q219" s="116">
        <v>-1.4551915228366852E-11</v>
      </c>
      <c r="R219" s="116">
        <v>-1.4551915228366852E-11</v>
      </c>
      <c r="S219" s="116">
        <v>-1.4551915228366852E-11</v>
      </c>
      <c r="T219" s="116">
        <v>-1.4551915228366852E-11</v>
      </c>
      <c r="U219" s="116">
        <v>-1.4551915228366852E-11</v>
      </c>
      <c r="V219" s="116">
        <v>-1.4551915228366852E-11</v>
      </c>
      <c r="W219" s="116">
        <v>-1.4551915228366852E-11</v>
      </c>
      <c r="X219" s="116">
        <v>-1.4551915228366852E-11</v>
      </c>
      <c r="Y219" s="116">
        <v>-1.4551915228366852E-11</v>
      </c>
      <c r="Z219" s="116">
        <v>-1.4551915228366852E-11</v>
      </c>
      <c r="AA219" s="116">
        <v>-1.4551915228366852E-11</v>
      </c>
      <c r="AB219" s="116">
        <v>-1.4551915228366852E-11</v>
      </c>
      <c r="AC219" s="116">
        <v>-1.4551915228366852E-11</v>
      </c>
      <c r="AD219" s="116">
        <v>-1.4551915228366852E-11</v>
      </c>
      <c r="AE219" s="116">
        <v>-1.4551915228366852E-11</v>
      </c>
      <c r="AF219" s="116">
        <v>-1.4551915228366852E-11</v>
      </c>
      <c r="AG219" s="116">
        <v>-1.4551915228366852E-11</v>
      </c>
      <c r="AH219" s="116">
        <v>-1.4551915228366852E-11</v>
      </c>
      <c r="AI219" s="116">
        <v>-1.4551915228366852E-11</v>
      </c>
      <c r="AJ219" s="116">
        <v>-1.4551915228366852E-11</v>
      </c>
      <c r="AK219" s="116">
        <v>-1.4551915228366852E-11</v>
      </c>
      <c r="AL219" s="116">
        <v>-1.4551915228366852E-11</v>
      </c>
      <c r="AM219" s="116">
        <v>-1.4551915228366852E-11</v>
      </c>
      <c r="AN219" s="116">
        <v>-1.4551915228366852E-11</v>
      </c>
      <c r="AO219" s="116">
        <v>-1.4551915228366852E-11</v>
      </c>
      <c r="AP219" s="116">
        <v>-1.4551915228366852E-11</v>
      </c>
      <c r="AQ219" s="116">
        <v>-1.4551915228366852E-11</v>
      </c>
      <c r="AR219" s="116">
        <v>-1.4551915228366852E-11</v>
      </c>
      <c r="AS219" s="116">
        <v>-1.4551915228366852E-11</v>
      </c>
      <c r="AT219" s="116">
        <v>-1.4551915228366852E-11</v>
      </c>
      <c r="AU219" s="116">
        <v>-1.4551915228366852E-11</v>
      </c>
      <c r="AV219" s="116">
        <v>-1.4551915228366852E-11</v>
      </c>
      <c r="AW219" s="116">
        <v>-1.4551915228366852E-11</v>
      </c>
      <c r="AX219" s="116">
        <v>-1.4551915228366852E-11</v>
      </c>
      <c r="AY219" s="116">
        <v>-1.4551915228366852E-11</v>
      </c>
      <c r="AZ219" s="116">
        <v>-1.4551915228366852E-11</v>
      </c>
      <c r="BA219" s="116">
        <v>-1.4551915228366852E-11</v>
      </c>
      <c r="BB219" s="116">
        <v>-1.4551915228366852E-11</v>
      </c>
      <c r="BC219" s="116">
        <v>-1.4551915228366852E-11</v>
      </c>
      <c r="BD219" s="115">
        <v>-1.4551915228366852E-11</v>
      </c>
      <c r="BF219" s="9">
        <f t="shared" si="3"/>
        <v>-1.4551915228366852E-11</v>
      </c>
    </row>
    <row r="220" spans="1:58" x14ac:dyDescent="0.25">
      <c r="A220" s="112" t="s">
        <v>2763</v>
      </c>
      <c r="B220" s="112" t="s">
        <v>2762</v>
      </c>
      <c r="C220" s="116">
        <v>-338.19000000001165</v>
      </c>
      <c r="D220" s="116">
        <v>-338.19000000001165</v>
      </c>
      <c r="E220" s="116">
        <v>-338.19000000001165</v>
      </c>
      <c r="F220" s="116">
        <v>-338.19000000001165</v>
      </c>
      <c r="G220" s="116">
        <v>-338.19000000001165</v>
      </c>
      <c r="H220" s="116">
        <v>-338.19000000001165</v>
      </c>
      <c r="I220" s="116">
        <v>-338.19000000001165</v>
      </c>
      <c r="J220" s="116">
        <v>-338.19000000001165</v>
      </c>
      <c r="K220" s="116">
        <v>-338.19000000001165</v>
      </c>
      <c r="L220" s="116">
        <v>-338.19000000001165</v>
      </c>
      <c r="M220" s="116">
        <v>-338.19000000001165</v>
      </c>
      <c r="N220" s="116">
        <v>-338.19000000001165</v>
      </c>
      <c r="O220" s="116">
        <v>-338.19000000001165</v>
      </c>
      <c r="P220" s="116">
        <v>-338.19000000001165</v>
      </c>
      <c r="Q220" s="116">
        <v>-338.19000000001165</v>
      </c>
      <c r="R220" s="116">
        <v>-338.19000000001165</v>
      </c>
      <c r="S220" s="116">
        <v>-338.19000000001165</v>
      </c>
      <c r="T220" s="116">
        <v>-338.19000000001165</v>
      </c>
      <c r="U220" s="116">
        <v>-338.19000000001165</v>
      </c>
      <c r="V220" s="116">
        <v>-338.19000000001165</v>
      </c>
      <c r="W220" s="116">
        <v>-338.19000000001165</v>
      </c>
      <c r="X220" s="116">
        <v>-338.19000000001165</v>
      </c>
      <c r="Y220" s="116">
        <v>-338.19000000001165</v>
      </c>
      <c r="Z220" s="116">
        <v>-338.19000000001165</v>
      </c>
      <c r="AA220" s="116">
        <v>-338.19000000001165</v>
      </c>
      <c r="AB220" s="116">
        <v>-338.19000000001165</v>
      </c>
      <c r="AC220" s="116">
        <v>-338.19000000001165</v>
      </c>
      <c r="AD220" s="116">
        <v>-338.19000000001165</v>
      </c>
      <c r="AE220" s="116">
        <v>-338.19000000001165</v>
      </c>
      <c r="AF220" s="116">
        <v>-338.19000000001165</v>
      </c>
      <c r="AG220" s="116">
        <v>-338.19000000001165</v>
      </c>
      <c r="AH220" s="116">
        <v>-338.19000000001165</v>
      </c>
      <c r="AI220" s="116">
        <v>-338.19000000001165</v>
      </c>
      <c r="AJ220" s="116">
        <v>-338.19000000001165</v>
      </c>
      <c r="AK220" s="116">
        <v>-338.19000000001165</v>
      </c>
      <c r="AL220" s="116">
        <v>-338.19000000001165</v>
      </c>
      <c r="AM220" s="116">
        <v>-338.19000000001165</v>
      </c>
      <c r="AN220" s="116">
        <v>-338.19000000001165</v>
      </c>
      <c r="AO220" s="116">
        <v>-338.19000000001165</v>
      </c>
      <c r="AP220" s="116">
        <v>-338.19000000001165</v>
      </c>
      <c r="AQ220" s="116">
        <v>-338.19000000001165</v>
      </c>
      <c r="AR220" s="116">
        <v>-338.19000000001165</v>
      </c>
      <c r="AS220" s="116">
        <v>-338.19000000001165</v>
      </c>
      <c r="AT220" s="116">
        <v>-338.19000000001165</v>
      </c>
      <c r="AU220" s="116">
        <v>-338.19000000001165</v>
      </c>
      <c r="AV220" s="116">
        <v>-338.19000000001165</v>
      </c>
      <c r="AW220" s="116">
        <v>-338.19000000001165</v>
      </c>
      <c r="AX220" s="116">
        <v>-338.19000000001165</v>
      </c>
      <c r="AY220" s="116">
        <v>-338.19000000001165</v>
      </c>
      <c r="AZ220" s="116">
        <v>-338.19000000001165</v>
      </c>
      <c r="BA220" s="116">
        <v>-338.19000000001165</v>
      </c>
      <c r="BB220" s="116">
        <v>-338.19000000001165</v>
      </c>
      <c r="BC220" s="116">
        <v>-338.19000000001165</v>
      </c>
      <c r="BD220" s="115">
        <v>-338.19000000001165</v>
      </c>
      <c r="BF220" s="9">
        <f t="shared" si="3"/>
        <v>-338.19000000001165</v>
      </c>
    </row>
    <row r="221" spans="1:58" x14ac:dyDescent="0.25">
      <c r="A221" s="112" t="s">
        <v>2761</v>
      </c>
      <c r="B221" s="112" t="s">
        <v>2760</v>
      </c>
      <c r="C221" s="116">
        <v>0</v>
      </c>
      <c r="D221" s="116">
        <v>0</v>
      </c>
      <c r="E221" s="116">
        <v>0</v>
      </c>
      <c r="F221" s="116">
        <v>0</v>
      </c>
      <c r="G221" s="116">
        <v>0</v>
      </c>
      <c r="H221" s="116">
        <v>0</v>
      </c>
      <c r="I221" s="116">
        <v>0</v>
      </c>
      <c r="J221" s="116">
        <v>0</v>
      </c>
      <c r="K221" s="116">
        <v>0</v>
      </c>
      <c r="L221" s="116">
        <v>0</v>
      </c>
      <c r="M221" s="116">
        <v>0</v>
      </c>
      <c r="N221" s="116">
        <v>0</v>
      </c>
      <c r="O221" s="116">
        <v>0</v>
      </c>
      <c r="P221" s="116">
        <v>0</v>
      </c>
      <c r="Q221" s="116">
        <v>0</v>
      </c>
      <c r="R221" s="116">
        <v>0</v>
      </c>
      <c r="S221" s="116">
        <v>0</v>
      </c>
      <c r="T221" s="116">
        <v>0</v>
      </c>
      <c r="U221" s="116">
        <v>0</v>
      </c>
      <c r="V221" s="116">
        <v>0</v>
      </c>
      <c r="W221" s="116">
        <v>0</v>
      </c>
      <c r="X221" s="116">
        <v>0</v>
      </c>
      <c r="Y221" s="116">
        <v>0</v>
      </c>
      <c r="Z221" s="116">
        <v>0</v>
      </c>
      <c r="AA221" s="116">
        <v>0</v>
      </c>
      <c r="AB221" s="116">
        <v>0</v>
      </c>
      <c r="AC221" s="116">
        <v>0</v>
      </c>
      <c r="AD221" s="116">
        <v>0</v>
      </c>
      <c r="AE221" s="116">
        <v>0</v>
      </c>
      <c r="AF221" s="116">
        <v>0</v>
      </c>
      <c r="AG221" s="116">
        <v>0</v>
      </c>
      <c r="AH221" s="116">
        <v>0</v>
      </c>
      <c r="AI221" s="116">
        <v>0</v>
      </c>
      <c r="AJ221" s="116">
        <v>0</v>
      </c>
      <c r="AK221" s="116">
        <v>0</v>
      </c>
      <c r="AL221" s="116">
        <v>0</v>
      </c>
      <c r="AM221" s="116">
        <v>0</v>
      </c>
      <c r="AN221" s="116">
        <v>0</v>
      </c>
      <c r="AO221" s="116">
        <v>0</v>
      </c>
      <c r="AP221" s="116">
        <v>0</v>
      </c>
      <c r="AQ221" s="116">
        <v>0</v>
      </c>
      <c r="AR221" s="116">
        <v>0</v>
      </c>
      <c r="AS221" s="116">
        <v>0</v>
      </c>
      <c r="AT221" s="116">
        <v>0</v>
      </c>
      <c r="AU221" s="116">
        <v>0</v>
      </c>
      <c r="AV221" s="116">
        <v>0</v>
      </c>
      <c r="AW221" s="116">
        <v>0</v>
      </c>
      <c r="AX221" s="116">
        <v>0</v>
      </c>
      <c r="AY221" s="116">
        <v>0</v>
      </c>
      <c r="AZ221" s="116">
        <v>0</v>
      </c>
      <c r="BA221" s="116">
        <v>0</v>
      </c>
      <c r="BB221" s="116">
        <v>0</v>
      </c>
      <c r="BC221" s="116">
        <v>0</v>
      </c>
      <c r="BD221" s="115">
        <v>0</v>
      </c>
      <c r="BF221" s="9">
        <f t="shared" si="3"/>
        <v>0</v>
      </c>
    </row>
    <row r="222" spans="1:58" x14ac:dyDescent="0.25">
      <c r="A222" s="112" t="s">
        <v>2759</v>
      </c>
      <c r="B222" s="112" t="s">
        <v>2758</v>
      </c>
      <c r="C222" s="116">
        <v>-2.4556356947869062E-11</v>
      </c>
      <c r="D222" s="116">
        <v>-2.4556356947869062E-11</v>
      </c>
      <c r="E222" s="116">
        <v>-2.4556356947869062E-11</v>
      </c>
      <c r="F222" s="116">
        <v>-2.4556356947869062E-11</v>
      </c>
      <c r="G222" s="116">
        <v>-2.4556356947869062E-11</v>
      </c>
      <c r="H222" s="116">
        <v>-2.4556356947869062E-11</v>
      </c>
      <c r="I222" s="116">
        <v>-2.4556356947869062E-11</v>
      </c>
      <c r="J222" s="116">
        <v>-2.4556356947869062E-11</v>
      </c>
      <c r="K222" s="116">
        <v>-2.4556356947869062E-11</v>
      </c>
      <c r="L222" s="116">
        <v>-2.4556356947869062E-11</v>
      </c>
      <c r="M222" s="116">
        <v>-2.4556356947869062E-11</v>
      </c>
      <c r="N222" s="116">
        <v>-2.4556356947869062E-11</v>
      </c>
      <c r="O222" s="116">
        <v>-2.4556356947869062E-11</v>
      </c>
      <c r="P222" s="116">
        <v>-2.4556356947869062E-11</v>
      </c>
      <c r="Q222" s="116">
        <v>-2.4556356947869062E-11</v>
      </c>
      <c r="R222" s="116">
        <v>-2.4556356947869062E-11</v>
      </c>
      <c r="S222" s="116">
        <v>-2.4556356947869062E-11</v>
      </c>
      <c r="T222" s="116">
        <v>-2.4556356947869062E-11</v>
      </c>
      <c r="U222" s="116">
        <v>-2.4556356947869062E-11</v>
      </c>
      <c r="V222" s="116">
        <v>-2.4556356947869062E-11</v>
      </c>
      <c r="W222" s="116">
        <v>-2.4556356947869062E-11</v>
      </c>
      <c r="X222" s="116">
        <v>-2.4556356947869062E-11</v>
      </c>
      <c r="Y222" s="116">
        <v>-2.4556356947869062E-11</v>
      </c>
      <c r="Z222" s="116">
        <v>-2.4556356947869062E-11</v>
      </c>
      <c r="AA222" s="116">
        <v>-2.4556356947869062E-11</v>
      </c>
      <c r="AB222" s="116">
        <v>-2.4556356947869062E-11</v>
      </c>
      <c r="AC222" s="116">
        <v>-2.4556356947869062E-11</v>
      </c>
      <c r="AD222" s="116">
        <v>-2.4556356947869062E-11</v>
      </c>
      <c r="AE222" s="116">
        <v>-2.4556356947869062E-11</v>
      </c>
      <c r="AF222" s="116">
        <v>-2.4556356947869062E-11</v>
      </c>
      <c r="AG222" s="116">
        <v>-2.4556356947869062E-11</v>
      </c>
      <c r="AH222" s="116">
        <v>-2.4556356947869062E-11</v>
      </c>
      <c r="AI222" s="116">
        <v>-2.4556356947869062E-11</v>
      </c>
      <c r="AJ222" s="116">
        <v>-2.4556356947869062E-11</v>
      </c>
      <c r="AK222" s="116">
        <v>-2.4556356947869062E-11</v>
      </c>
      <c r="AL222" s="116">
        <v>-2.4556356947869062E-11</v>
      </c>
      <c r="AM222" s="116">
        <v>-2.4556356947869062E-11</v>
      </c>
      <c r="AN222" s="116">
        <v>-2.4556356947869062E-11</v>
      </c>
      <c r="AO222" s="116">
        <v>-2.4556356947869062E-11</v>
      </c>
      <c r="AP222" s="116">
        <v>-2.4556356947869062E-11</v>
      </c>
      <c r="AQ222" s="116">
        <v>-2.4556356947869062E-11</v>
      </c>
      <c r="AR222" s="116">
        <v>-2.4556356947869062E-11</v>
      </c>
      <c r="AS222" s="116">
        <v>-2.4556356947869062E-11</v>
      </c>
      <c r="AT222" s="116">
        <v>-2.4556356947869062E-11</v>
      </c>
      <c r="AU222" s="116">
        <v>-2.4556356947869062E-11</v>
      </c>
      <c r="AV222" s="116">
        <v>-2.4556356947869062E-11</v>
      </c>
      <c r="AW222" s="116">
        <v>-2.4556356947869062E-11</v>
      </c>
      <c r="AX222" s="116">
        <v>-2.4556356947869062E-11</v>
      </c>
      <c r="AY222" s="116">
        <v>-2.4556356947869062E-11</v>
      </c>
      <c r="AZ222" s="116">
        <v>-2.4556356947869062E-11</v>
      </c>
      <c r="BA222" s="116">
        <v>-2.4556356947869062E-11</v>
      </c>
      <c r="BB222" s="116">
        <v>-2.4556356947869062E-11</v>
      </c>
      <c r="BC222" s="116">
        <v>-2.4556356947869062E-11</v>
      </c>
      <c r="BD222" s="115">
        <v>-2.4556356947869062E-11</v>
      </c>
      <c r="BF222" s="9">
        <f t="shared" si="3"/>
        <v>-2.4556356947869062E-11</v>
      </c>
    </row>
    <row r="223" spans="1:58" x14ac:dyDescent="0.25">
      <c r="A223" s="112" t="s">
        <v>2757</v>
      </c>
      <c r="B223" s="112" t="s">
        <v>2755</v>
      </c>
      <c r="C223" s="116">
        <v>1.092459456231154E-13</v>
      </c>
      <c r="D223" s="116">
        <v>1.092459456231154E-13</v>
      </c>
      <c r="E223" s="116">
        <v>1.092459456231154E-13</v>
      </c>
      <c r="F223" s="116">
        <v>1.092459456231154E-13</v>
      </c>
      <c r="G223" s="116">
        <v>1.092459456231154E-13</v>
      </c>
      <c r="H223" s="116">
        <v>1.092459456231154E-13</v>
      </c>
      <c r="I223" s="116">
        <v>1.092459456231154E-13</v>
      </c>
      <c r="J223" s="116">
        <v>1.092459456231154E-13</v>
      </c>
      <c r="K223" s="116">
        <v>1.092459456231154E-13</v>
      </c>
      <c r="L223" s="116">
        <v>1.092459456231154E-13</v>
      </c>
      <c r="M223" s="116">
        <v>1.092459456231154E-13</v>
      </c>
      <c r="N223" s="116">
        <v>1.092459456231154E-13</v>
      </c>
      <c r="O223" s="116">
        <v>1.092459456231154E-13</v>
      </c>
      <c r="P223" s="116">
        <v>1.092459456231154E-13</v>
      </c>
      <c r="Q223" s="116">
        <v>1.092459456231154E-13</v>
      </c>
      <c r="R223" s="116">
        <v>1.092459456231154E-13</v>
      </c>
      <c r="S223" s="116">
        <v>1.092459456231154E-13</v>
      </c>
      <c r="T223" s="116">
        <v>1.092459456231154E-13</v>
      </c>
      <c r="U223" s="116">
        <v>1.092459456231154E-13</v>
      </c>
      <c r="V223" s="116">
        <v>1.092459456231154E-13</v>
      </c>
      <c r="W223" s="116">
        <v>1.092459456231154E-13</v>
      </c>
      <c r="X223" s="116">
        <v>1.092459456231154E-13</v>
      </c>
      <c r="Y223" s="116">
        <v>1.092459456231154E-13</v>
      </c>
      <c r="Z223" s="116">
        <v>1.092459456231154E-13</v>
      </c>
      <c r="AA223" s="116">
        <v>1.092459456231154E-13</v>
      </c>
      <c r="AB223" s="116">
        <v>1.092459456231154E-13</v>
      </c>
      <c r="AC223" s="116">
        <v>1.092459456231154E-13</v>
      </c>
      <c r="AD223" s="116">
        <v>1.092459456231154E-13</v>
      </c>
      <c r="AE223" s="116">
        <v>1.092459456231154E-13</v>
      </c>
      <c r="AF223" s="116">
        <v>1.092459456231154E-13</v>
      </c>
      <c r="AG223" s="116">
        <v>1.092459456231154E-13</v>
      </c>
      <c r="AH223" s="116">
        <v>1.092459456231154E-13</v>
      </c>
      <c r="AI223" s="116">
        <v>1.092459456231154E-13</v>
      </c>
      <c r="AJ223" s="116">
        <v>1.092459456231154E-13</v>
      </c>
      <c r="AK223" s="116">
        <v>1.092459456231154E-13</v>
      </c>
      <c r="AL223" s="116">
        <v>1.092459456231154E-13</v>
      </c>
      <c r="AM223" s="116">
        <v>1.092459456231154E-13</v>
      </c>
      <c r="AN223" s="116">
        <v>1.092459456231154E-13</v>
      </c>
      <c r="AO223" s="116">
        <v>1.092459456231154E-13</v>
      </c>
      <c r="AP223" s="116">
        <v>1.092459456231154E-13</v>
      </c>
      <c r="AQ223" s="116">
        <v>1.092459456231154E-13</v>
      </c>
      <c r="AR223" s="116">
        <v>1.092459456231154E-13</v>
      </c>
      <c r="AS223" s="116">
        <v>1.092459456231154E-13</v>
      </c>
      <c r="AT223" s="116">
        <v>1.092459456231154E-13</v>
      </c>
      <c r="AU223" s="116">
        <v>1.092459456231154E-13</v>
      </c>
      <c r="AV223" s="116">
        <v>1.092459456231154E-13</v>
      </c>
      <c r="AW223" s="116">
        <v>1.092459456231154E-13</v>
      </c>
      <c r="AX223" s="116">
        <v>1.092459456231154E-13</v>
      </c>
      <c r="AY223" s="116">
        <v>1.092459456231154E-13</v>
      </c>
      <c r="AZ223" s="116">
        <v>1.092459456231154E-13</v>
      </c>
      <c r="BA223" s="116">
        <v>1.092459456231154E-13</v>
      </c>
      <c r="BB223" s="116">
        <v>1.092459456231154E-13</v>
      </c>
      <c r="BC223" s="116">
        <v>1.092459456231154E-13</v>
      </c>
      <c r="BD223" s="115">
        <v>1.092459456231154E-13</v>
      </c>
      <c r="BF223" s="9">
        <f t="shared" si="3"/>
        <v>1.092459456231154E-13</v>
      </c>
    </row>
    <row r="224" spans="1:58" x14ac:dyDescent="0.25">
      <c r="A224" s="112" t="s">
        <v>2756</v>
      </c>
      <c r="B224" s="112" t="s">
        <v>2755</v>
      </c>
      <c r="C224" s="116">
        <v>5.2295945351943374E-12</v>
      </c>
      <c r="D224" s="116">
        <v>5.2295945351943374E-12</v>
      </c>
      <c r="E224" s="116">
        <v>5.2295945351943374E-12</v>
      </c>
      <c r="F224" s="116">
        <v>5.2295945351943374E-12</v>
      </c>
      <c r="G224" s="116">
        <v>5.2295945351943374E-12</v>
      </c>
      <c r="H224" s="116">
        <v>5.2295945351943374E-12</v>
      </c>
      <c r="I224" s="116">
        <v>5.2295945351943374E-12</v>
      </c>
      <c r="J224" s="116">
        <v>5.2295945351943374E-12</v>
      </c>
      <c r="K224" s="116">
        <v>5.2295945351943374E-12</v>
      </c>
      <c r="L224" s="116">
        <v>5.2295945351943374E-12</v>
      </c>
      <c r="M224" s="116">
        <v>5.2295945351943374E-12</v>
      </c>
      <c r="N224" s="116">
        <v>5.2295945351943374E-12</v>
      </c>
      <c r="O224" s="116">
        <v>5.2295945351943374E-12</v>
      </c>
      <c r="P224" s="116">
        <v>5.2295945351943374E-12</v>
      </c>
      <c r="Q224" s="116">
        <v>5.2295945351943374E-12</v>
      </c>
      <c r="R224" s="116">
        <v>5.2295945351943374E-12</v>
      </c>
      <c r="S224" s="116">
        <v>5.2295945351943374E-12</v>
      </c>
      <c r="T224" s="116">
        <v>5.2295945351943374E-12</v>
      </c>
      <c r="U224" s="116">
        <v>5.2295945351943374E-12</v>
      </c>
      <c r="V224" s="116">
        <v>5.2295945351943374E-12</v>
      </c>
      <c r="W224" s="116">
        <v>5.2295945351943374E-12</v>
      </c>
      <c r="X224" s="116">
        <v>5.2295945351943374E-12</v>
      </c>
      <c r="Y224" s="116">
        <v>5.2295945351943374E-12</v>
      </c>
      <c r="Z224" s="116">
        <v>5.2295945351943374E-12</v>
      </c>
      <c r="AA224" s="116">
        <v>5.2295945351943374E-12</v>
      </c>
      <c r="AB224" s="116">
        <v>5.2295945351943374E-12</v>
      </c>
      <c r="AC224" s="116">
        <v>5.2295945351943374E-12</v>
      </c>
      <c r="AD224" s="116">
        <v>5.2295945351943374E-12</v>
      </c>
      <c r="AE224" s="116">
        <v>5.2295945351943374E-12</v>
      </c>
      <c r="AF224" s="116">
        <v>5.2295945351943374E-12</v>
      </c>
      <c r="AG224" s="116">
        <v>5.2295945351943374E-12</v>
      </c>
      <c r="AH224" s="116">
        <v>5.2295945351943374E-12</v>
      </c>
      <c r="AI224" s="116">
        <v>5.2295945351943374E-12</v>
      </c>
      <c r="AJ224" s="116">
        <v>5.2295945351943374E-12</v>
      </c>
      <c r="AK224" s="116">
        <v>5.2295945351943374E-12</v>
      </c>
      <c r="AL224" s="116">
        <v>5.2295945351943374E-12</v>
      </c>
      <c r="AM224" s="116">
        <v>5.2295945351943374E-12</v>
      </c>
      <c r="AN224" s="116">
        <v>5.2295945351943374E-12</v>
      </c>
      <c r="AO224" s="116">
        <v>5.2295945351943374E-12</v>
      </c>
      <c r="AP224" s="116">
        <v>5.2295945351943374E-12</v>
      </c>
      <c r="AQ224" s="116">
        <v>5.2295945351943374E-12</v>
      </c>
      <c r="AR224" s="116">
        <v>5.2295945351943374E-12</v>
      </c>
      <c r="AS224" s="116">
        <v>5.2295945351943374E-12</v>
      </c>
      <c r="AT224" s="116">
        <v>5.2295945351943374E-12</v>
      </c>
      <c r="AU224" s="116">
        <v>5.2295945351943374E-12</v>
      </c>
      <c r="AV224" s="116">
        <v>5.2295945351943374E-12</v>
      </c>
      <c r="AW224" s="116">
        <v>5.2295945351943374E-12</v>
      </c>
      <c r="AX224" s="116">
        <v>5.2295945351943374E-12</v>
      </c>
      <c r="AY224" s="116">
        <v>5.2295945351943374E-12</v>
      </c>
      <c r="AZ224" s="116">
        <v>5.2295945351943374E-12</v>
      </c>
      <c r="BA224" s="116">
        <v>5.2295945351943374E-12</v>
      </c>
      <c r="BB224" s="116">
        <v>5.2295945351943374E-12</v>
      </c>
      <c r="BC224" s="116">
        <v>5.2295945351943374E-12</v>
      </c>
      <c r="BD224" s="115">
        <v>5.2295945351943374E-12</v>
      </c>
      <c r="BF224" s="9">
        <f t="shared" si="3"/>
        <v>5.2295945351943374E-12</v>
      </c>
    </row>
    <row r="225" spans="1:58" x14ac:dyDescent="0.25">
      <c r="A225" s="112" t="s">
        <v>2754</v>
      </c>
      <c r="B225" s="112" t="s">
        <v>2753</v>
      </c>
      <c r="C225" s="116">
        <v>-9.9999999820283847E-3</v>
      </c>
      <c r="D225" s="116">
        <v>-9.9999999820283847E-3</v>
      </c>
      <c r="E225" s="116">
        <v>-9.9999999820283847E-3</v>
      </c>
      <c r="F225" s="116">
        <v>-9.9999999820283847E-3</v>
      </c>
      <c r="G225" s="116">
        <v>-9.9999999820283847E-3</v>
      </c>
      <c r="H225" s="116">
        <v>-9.9999999820283847E-3</v>
      </c>
      <c r="I225" s="116">
        <v>-9.9999999820283847E-3</v>
      </c>
      <c r="J225" s="116">
        <v>-9.9999999820283847E-3</v>
      </c>
      <c r="K225" s="116">
        <v>-9.9999999820283847E-3</v>
      </c>
      <c r="L225" s="116">
        <v>-9.9999999820283847E-3</v>
      </c>
      <c r="M225" s="116">
        <v>-9.9999999820283847E-3</v>
      </c>
      <c r="N225" s="116">
        <v>-9.9999999820283847E-3</v>
      </c>
      <c r="O225" s="116">
        <v>-9.9999999820283847E-3</v>
      </c>
      <c r="P225" s="116">
        <v>-9.9999999820283847E-3</v>
      </c>
      <c r="Q225" s="116">
        <v>-9.9999999820283847E-3</v>
      </c>
      <c r="R225" s="116">
        <v>-9.9999999820283847E-3</v>
      </c>
      <c r="S225" s="116">
        <v>-9.9999999820283847E-3</v>
      </c>
      <c r="T225" s="116">
        <v>-9.9999999820283847E-3</v>
      </c>
      <c r="U225" s="116">
        <v>-9.9999999820283847E-3</v>
      </c>
      <c r="V225" s="116">
        <v>-9.9999999820283847E-3</v>
      </c>
      <c r="W225" s="116">
        <v>-9.9999999820283847E-3</v>
      </c>
      <c r="X225" s="116">
        <v>-9.9999999820283847E-3</v>
      </c>
      <c r="Y225" s="116">
        <v>-9.9999999820283847E-3</v>
      </c>
      <c r="Z225" s="116">
        <v>-9.9999999820283847E-3</v>
      </c>
      <c r="AA225" s="116">
        <v>-9.9999999820283847E-3</v>
      </c>
      <c r="AB225" s="116">
        <v>-9.9999999820283847E-3</v>
      </c>
      <c r="AC225" s="116">
        <v>-9.9999999820283847E-3</v>
      </c>
      <c r="AD225" s="116">
        <v>-9.9999999820283847E-3</v>
      </c>
      <c r="AE225" s="116">
        <v>-9.9999999820283847E-3</v>
      </c>
      <c r="AF225" s="116">
        <v>-9.9999999820283847E-3</v>
      </c>
      <c r="AG225" s="116">
        <v>-9.9999999820283847E-3</v>
      </c>
      <c r="AH225" s="116">
        <v>-9.9999999820283847E-3</v>
      </c>
      <c r="AI225" s="116">
        <v>-9.9999999820283847E-3</v>
      </c>
      <c r="AJ225" s="116">
        <v>-9.9999999820283847E-3</v>
      </c>
      <c r="AK225" s="116">
        <v>-9.9999999820283847E-3</v>
      </c>
      <c r="AL225" s="116">
        <v>-9.9999999820283847E-3</v>
      </c>
      <c r="AM225" s="116">
        <v>-9.9999999820283847E-3</v>
      </c>
      <c r="AN225" s="116">
        <v>-9.9999999820283847E-3</v>
      </c>
      <c r="AO225" s="116">
        <v>-9.9999999820283847E-3</v>
      </c>
      <c r="AP225" s="116">
        <v>-9.9999999820283847E-3</v>
      </c>
      <c r="AQ225" s="116">
        <v>-9.9999999820283847E-3</v>
      </c>
      <c r="AR225" s="116">
        <v>-9.9999999820283847E-3</v>
      </c>
      <c r="AS225" s="116">
        <v>-9.9999999820283847E-3</v>
      </c>
      <c r="AT225" s="116">
        <v>-9.9999999820283847E-3</v>
      </c>
      <c r="AU225" s="116">
        <v>-9.9999999820283847E-3</v>
      </c>
      <c r="AV225" s="116">
        <v>-9.9999999820283847E-3</v>
      </c>
      <c r="AW225" s="116">
        <v>-9.9999999820283847E-3</v>
      </c>
      <c r="AX225" s="116">
        <v>-9.9999999820283847E-3</v>
      </c>
      <c r="AY225" s="116">
        <v>-9.9999999820283847E-3</v>
      </c>
      <c r="AZ225" s="116">
        <v>-9.9999999820283847E-3</v>
      </c>
      <c r="BA225" s="116">
        <v>-9.9999999820283847E-3</v>
      </c>
      <c r="BB225" s="116">
        <v>-9.9999999820283847E-3</v>
      </c>
      <c r="BC225" s="116">
        <v>-9.9999999820283847E-3</v>
      </c>
      <c r="BD225" s="115">
        <v>-9.9999999820283847E-3</v>
      </c>
      <c r="BF225" s="9">
        <f t="shared" si="3"/>
        <v>-9.9999999820283847E-3</v>
      </c>
    </row>
    <row r="226" spans="1:58" x14ac:dyDescent="0.25">
      <c r="A226" s="112" t="s">
        <v>2752</v>
      </c>
      <c r="B226" s="112" t="s">
        <v>2751</v>
      </c>
      <c r="C226" s="116">
        <v>3.3447577173217891E-10</v>
      </c>
      <c r="D226" s="116">
        <v>3.3447577173217891E-10</v>
      </c>
      <c r="E226" s="116">
        <v>3.3447577173217891E-10</v>
      </c>
      <c r="F226" s="116">
        <v>3.3447577173217891E-10</v>
      </c>
      <c r="G226" s="116">
        <v>3.3447577173217891E-10</v>
      </c>
      <c r="H226" s="116">
        <v>3.3447577173217891E-10</v>
      </c>
      <c r="I226" s="116">
        <v>3.3447577173217891E-10</v>
      </c>
      <c r="J226" s="116">
        <v>3.3447577173217891E-10</v>
      </c>
      <c r="K226" s="116">
        <v>3.3447577173217891E-10</v>
      </c>
      <c r="L226" s="116">
        <v>3.3447577173217891E-10</v>
      </c>
      <c r="M226" s="116">
        <v>3.3447577173217891E-10</v>
      </c>
      <c r="N226" s="116">
        <v>3.3447577173217891E-10</v>
      </c>
      <c r="O226" s="116">
        <v>3.3447577173217891E-10</v>
      </c>
      <c r="P226" s="116">
        <v>3.3447577173217891E-10</v>
      </c>
      <c r="Q226" s="116">
        <v>3.3447577173217891E-10</v>
      </c>
      <c r="R226" s="116">
        <v>3.3447577173217891E-10</v>
      </c>
      <c r="S226" s="116">
        <v>3.3447577173217891E-10</v>
      </c>
      <c r="T226" s="116">
        <v>3.3447577173217891E-10</v>
      </c>
      <c r="U226" s="116">
        <v>3.3447577173217891E-10</v>
      </c>
      <c r="V226" s="116">
        <v>3.3447577173217891E-10</v>
      </c>
      <c r="W226" s="116">
        <v>3.3447577173217891E-10</v>
      </c>
      <c r="X226" s="116">
        <v>3.3447577173217891E-10</v>
      </c>
      <c r="Y226" s="116">
        <v>3.3447577173217891E-10</v>
      </c>
      <c r="Z226" s="116">
        <v>3.3447577173217891E-10</v>
      </c>
      <c r="AA226" s="116">
        <v>3.3447577173217891E-10</v>
      </c>
      <c r="AB226" s="116">
        <v>3.3447577173217891E-10</v>
      </c>
      <c r="AC226" s="116">
        <v>3.3447577173217891E-10</v>
      </c>
      <c r="AD226" s="116">
        <v>3.3447577173217891E-10</v>
      </c>
      <c r="AE226" s="116">
        <v>3.3447577173217891E-10</v>
      </c>
      <c r="AF226" s="116">
        <v>3.3447577173217891E-10</v>
      </c>
      <c r="AG226" s="116">
        <v>3.3447577173217891E-10</v>
      </c>
      <c r="AH226" s="116">
        <v>3.3447577173217891E-10</v>
      </c>
      <c r="AI226" s="116">
        <v>3.3447577173217891E-10</v>
      </c>
      <c r="AJ226" s="116">
        <v>3.3447577173217891E-10</v>
      </c>
      <c r="AK226" s="116">
        <v>3.3447577173217891E-10</v>
      </c>
      <c r="AL226" s="116">
        <v>3.3447577173217891E-10</v>
      </c>
      <c r="AM226" s="116">
        <v>3.3447577173217891E-10</v>
      </c>
      <c r="AN226" s="116">
        <v>3.3447577173217891E-10</v>
      </c>
      <c r="AO226" s="116">
        <v>3.3447577173217891E-10</v>
      </c>
      <c r="AP226" s="116">
        <v>3.3447577173217891E-10</v>
      </c>
      <c r="AQ226" s="116">
        <v>3.3447577173217891E-10</v>
      </c>
      <c r="AR226" s="116">
        <v>3.3447577173217891E-10</v>
      </c>
      <c r="AS226" s="116">
        <v>3.3447577173217891E-10</v>
      </c>
      <c r="AT226" s="116">
        <v>3.3447577173217891E-10</v>
      </c>
      <c r="AU226" s="116">
        <v>3.3447577173217891E-10</v>
      </c>
      <c r="AV226" s="116">
        <v>3.3447577173217891E-10</v>
      </c>
      <c r="AW226" s="116">
        <v>3.3447577173217891E-10</v>
      </c>
      <c r="AX226" s="116">
        <v>3.3447577173217891E-10</v>
      </c>
      <c r="AY226" s="116">
        <v>3.3447577173217891E-10</v>
      </c>
      <c r="AZ226" s="116">
        <v>3.3447577173217891E-10</v>
      </c>
      <c r="BA226" s="116">
        <v>3.3447577173217891E-10</v>
      </c>
      <c r="BB226" s="116">
        <v>3.3447577173217891E-10</v>
      </c>
      <c r="BC226" s="116">
        <v>3.3447577173217891E-10</v>
      </c>
      <c r="BD226" s="115">
        <v>3.3447577173217891E-10</v>
      </c>
      <c r="BF226" s="9">
        <f t="shared" si="3"/>
        <v>3.3447577173217891E-10</v>
      </c>
    </row>
    <row r="227" spans="1:58" x14ac:dyDescent="0.25">
      <c r="A227" s="112" t="s">
        <v>2750</v>
      </c>
      <c r="B227" s="112" t="s">
        <v>2749</v>
      </c>
      <c r="C227" s="116">
        <v>0</v>
      </c>
      <c r="D227" s="116">
        <v>0</v>
      </c>
      <c r="E227" s="116">
        <v>0</v>
      </c>
      <c r="F227" s="116">
        <v>0</v>
      </c>
      <c r="G227" s="116">
        <v>0</v>
      </c>
      <c r="H227" s="116">
        <v>0</v>
      </c>
      <c r="I227" s="116">
        <v>0</v>
      </c>
      <c r="J227" s="116">
        <v>0</v>
      </c>
      <c r="K227" s="116">
        <v>0</v>
      </c>
      <c r="L227" s="116">
        <v>0</v>
      </c>
      <c r="M227" s="116">
        <v>0</v>
      </c>
      <c r="N227" s="116">
        <v>0</v>
      </c>
      <c r="O227" s="116">
        <v>0</v>
      </c>
      <c r="P227" s="116">
        <v>0</v>
      </c>
      <c r="Q227" s="116">
        <v>0</v>
      </c>
      <c r="R227" s="116">
        <v>0</v>
      </c>
      <c r="S227" s="116">
        <v>0</v>
      </c>
      <c r="T227" s="116">
        <v>0</v>
      </c>
      <c r="U227" s="116">
        <v>0</v>
      </c>
      <c r="V227" s="116">
        <v>0</v>
      </c>
      <c r="W227" s="116">
        <v>0</v>
      </c>
      <c r="X227" s="116">
        <v>0</v>
      </c>
      <c r="Y227" s="116">
        <v>0</v>
      </c>
      <c r="Z227" s="116">
        <v>0</v>
      </c>
      <c r="AA227" s="116">
        <v>0</v>
      </c>
      <c r="AB227" s="116">
        <v>0</v>
      </c>
      <c r="AC227" s="116">
        <v>0</v>
      </c>
      <c r="AD227" s="116">
        <v>0</v>
      </c>
      <c r="AE227" s="116">
        <v>0</v>
      </c>
      <c r="AF227" s="116">
        <v>0</v>
      </c>
      <c r="AG227" s="116">
        <v>0</v>
      </c>
      <c r="AH227" s="116">
        <v>0</v>
      </c>
      <c r="AI227" s="116">
        <v>0</v>
      </c>
      <c r="AJ227" s="116">
        <v>0</v>
      </c>
      <c r="AK227" s="116">
        <v>0</v>
      </c>
      <c r="AL227" s="116">
        <v>0</v>
      </c>
      <c r="AM227" s="116">
        <v>0</v>
      </c>
      <c r="AN227" s="116">
        <v>0</v>
      </c>
      <c r="AO227" s="116">
        <v>0</v>
      </c>
      <c r="AP227" s="116">
        <v>0</v>
      </c>
      <c r="AQ227" s="116">
        <v>0</v>
      </c>
      <c r="AR227" s="116">
        <v>0</v>
      </c>
      <c r="AS227" s="116">
        <v>0</v>
      </c>
      <c r="AT227" s="116">
        <v>0</v>
      </c>
      <c r="AU227" s="116">
        <v>0</v>
      </c>
      <c r="AV227" s="116">
        <v>0</v>
      </c>
      <c r="AW227" s="116">
        <v>0</v>
      </c>
      <c r="AX227" s="116">
        <v>0</v>
      </c>
      <c r="AY227" s="116">
        <v>0</v>
      </c>
      <c r="AZ227" s="116">
        <v>0</v>
      </c>
      <c r="BA227" s="116">
        <v>0</v>
      </c>
      <c r="BB227" s="116">
        <v>0</v>
      </c>
      <c r="BC227" s="116">
        <v>0</v>
      </c>
      <c r="BD227" s="115">
        <v>0</v>
      </c>
      <c r="BF227" s="9">
        <f t="shared" si="3"/>
        <v>0</v>
      </c>
    </row>
    <row r="228" spans="1:58" x14ac:dyDescent="0.25">
      <c r="A228" s="112" t="s">
        <v>2748</v>
      </c>
      <c r="B228" s="112" t="s">
        <v>2747</v>
      </c>
      <c r="C228" s="116">
        <v>0</v>
      </c>
      <c r="D228" s="116">
        <v>0</v>
      </c>
      <c r="E228" s="116">
        <v>0</v>
      </c>
      <c r="F228" s="116">
        <v>0</v>
      </c>
      <c r="G228" s="116">
        <v>0</v>
      </c>
      <c r="H228" s="116">
        <v>0</v>
      </c>
      <c r="I228" s="116">
        <v>0</v>
      </c>
      <c r="J228" s="116">
        <v>0</v>
      </c>
      <c r="K228" s="116">
        <v>0</v>
      </c>
      <c r="L228" s="116">
        <v>0</v>
      </c>
      <c r="M228" s="116">
        <v>0</v>
      </c>
      <c r="N228" s="116">
        <v>0</v>
      </c>
      <c r="O228" s="116">
        <v>0</v>
      </c>
      <c r="P228" s="116">
        <v>0</v>
      </c>
      <c r="Q228" s="116">
        <v>0</v>
      </c>
      <c r="R228" s="116">
        <v>0</v>
      </c>
      <c r="S228" s="116">
        <v>0</v>
      </c>
      <c r="T228" s="116">
        <v>0</v>
      </c>
      <c r="U228" s="116">
        <v>0</v>
      </c>
      <c r="V228" s="116">
        <v>0</v>
      </c>
      <c r="W228" s="116">
        <v>0</v>
      </c>
      <c r="X228" s="116">
        <v>0</v>
      </c>
      <c r="Y228" s="116">
        <v>0</v>
      </c>
      <c r="Z228" s="116">
        <v>0</v>
      </c>
      <c r="AA228" s="116">
        <v>0</v>
      </c>
      <c r="AB228" s="116">
        <v>0</v>
      </c>
      <c r="AC228" s="116">
        <v>0</v>
      </c>
      <c r="AD228" s="116">
        <v>0</v>
      </c>
      <c r="AE228" s="116">
        <v>0</v>
      </c>
      <c r="AF228" s="116">
        <v>0</v>
      </c>
      <c r="AG228" s="116">
        <v>0</v>
      </c>
      <c r="AH228" s="116">
        <v>0</v>
      </c>
      <c r="AI228" s="116">
        <v>0</v>
      </c>
      <c r="AJ228" s="116">
        <v>0</v>
      </c>
      <c r="AK228" s="116">
        <v>0</v>
      </c>
      <c r="AL228" s="116">
        <v>0</v>
      </c>
      <c r="AM228" s="116">
        <v>0</v>
      </c>
      <c r="AN228" s="116">
        <v>0</v>
      </c>
      <c r="AO228" s="116">
        <v>0</v>
      </c>
      <c r="AP228" s="116">
        <v>0</v>
      </c>
      <c r="AQ228" s="116">
        <v>0</v>
      </c>
      <c r="AR228" s="116">
        <v>0</v>
      </c>
      <c r="AS228" s="116">
        <v>0</v>
      </c>
      <c r="AT228" s="116">
        <v>0</v>
      </c>
      <c r="AU228" s="116">
        <v>0</v>
      </c>
      <c r="AV228" s="116">
        <v>0</v>
      </c>
      <c r="AW228" s="116">
        <v>0</v>
      </c>
      <c r="AX228" s="116">
        <v>0</v>
      </c>
      <c r="AY228" s="116">
        <v>0</v>
      </c>
      <c r="AZ228" s="116">
        <v>0</v>
      </c>
      <c r="BA228" s="116">
        <v>0</v>
      </c>
      <c r="BB228" s="116">
        <v>0</v>
      </c>
      <c r="BC228" s="116">
        <v>0</v>
      </c>
      <c r="BD228" s="115">
        <v>0</v>
      </c>
      <c r="BF228" s="9">
        <f t="shared" si="3"/>
        <v>0</v>
      </c>
    </row>
    <row r="229" spans="1:58" x14ac:dyDescent="0.25">
      <c r="A229" s="112" t="s">
        <v>2746</v>
      </c>
      <c r="B229" s="112" t="s">
        <v>2745</v>
      </c>
      <c r="C229" s="116">
        <v>3.2969182939268649E-12</v>
      </c>
      <c r="D229" s="116">
        <v>3.2969182939268649E-12</v>
      </c>
      <c r="E229" s="116">
        <v>3.2969182939268649E-12</v>
      </c>
      <c r="F229" s="116">
        <v>3.2969182939268649E-12</v>
      </c>
      <c r="G229" s="116">
        <v>3.2969182939268649E-12</v>
      </c>
      <c r="H229" s="116">
        <v>3.2969182939268649E-12</v>
      </c>
      <c r="I229" s="116">
        <v>3.2969182939268649E-12</v>
      </c>
      <c r="J229" s="116">
        <v>3.2969182939268649E-12</v>
      </c>
      <c r="K229" s="116">
        <v>3.2969182939268649E-12</v>
      </c>
      <c r="L229" s="116">
        <v>3.2969182939268649E-12</v>
      </c>
      <c r="M229" s="116">
        <v>3.2969182939268649E-12</v>
      </c>
      <c r="N229" s="116">
        <v>3.2969182939268649E-12</v>
      </c>
      <c r="O229" s="116">
        <v>3.2969182939268649E-12</v>
      </c>
      <c r="P229" s="116">
        <v>3.2969182939268649E-12</v>
      </c>
      <c r="Q229" s="116">
        <v>3.2969182939268649E-12</v>
      </c>
      <c r="R229" s="116">
        <v>3.2969182939268649E-12</v>
      </c>
      <c r="S229" s="116">
        <v>3.2969182939268649E-12</v>
      </c>
      <c r="T229" s="116">
        <v>3.2969182939268649E-12</v>
      </c>
      <c r="U229" s="116">
        <v>3.2969182939268649E-12</v>
      </c>
      <c r="V229" s="116">
        <v>3.2969182939268649E-12</v>
      </c>
      <c r="W229" s="116">
        <v>3.2969182939268649E-12</v>
      </c>
      <c r="X229" s="116">
        <v>3.2969182939268649E-12</v>
      </c>
      <c r="Y229" s="116">
        <v>3.2969182939268649E-12</v>
      </c>
      <c r="Z229" s="116">
        <v>3.2969182939268649E-12</v>
      </c>
      <c r="AA229" s="116">
        <v>3.2969182939268649E-12</v>
      </c>
      <c r="AB229" s="116">
        <v>3.2969182939268649E-12</v>
      </c>
      <c r="AC229" s="116">
        <v>3.2969182939268649E-12</v>
      </c>
      <c r="AD229" s="116">
        <v>3.2969182939268649E-12</v>
      </c>
      <c r="AE229" s="116">
        <v>3.2969182939268649E-12</v>
      </c>
      <c r="AF229" s="116">
        <v>3.2969182939268649E-12</v>
      </c>
      <c r="AG229" s="116">
        <v>3.2969182939268649E-12</v>
      </c>
      <c r="AH229" s="116">
        <v>3.2969182939268649E-12</v>
      </c>
      <c r="AI229" s="116">
        <v>3.2969182939268649E-12</v>
      </c>
      <c r="AJ229" s="116">
        <v>3.2969182939268649E-12</v>
      </c>
      <c r="AK229" s="116">
        <v>3.2969182939268649E-12</v>
      </c>
      <c r="AL229" s="116">
        <v>3.2969182939268649E-12</v>
      </c>
      <c r="AM229" s="116">
        <v>3.2969182939268649E-12</v>
      </c>
      <c r="AN229" s="116">
        <v>3.2969182939268649E-12</v>
      </c>
      <c r="AO229" s="116">
        <v>3.2969182939268649E-12</v>
      </c>
      <c r="AP229" s="116">
        <v>3.2969182939268649E-12</v>
      </c>
      <c r="AQ229" s="116">
        <v>3.2969182939268649E-12</v>
      </c>
      <c r="AR229" s="116">
        <v>3.2969182939268649E-12</v>
      </c>
      <c r="AS229" s="116">
        <v>3.2969182939268649E-12</v>
      </c>
      <c r="AT229" s="116">
        <v>3.2969182939268649E-12</v>
      </c>
      <c r="AU229" s="116">
        <v>3.2969182939268649E-12</v>
      </c>
      <c r="AV229" s="116">
        <v>3.2969182939268649E-12</v>
      </c>
      <c r="AW229" s="116">
        <v>3.2969182939268649E-12</v>
      </c>
      <c r="AX229" s="116">
        <v>3.2969182939268649E-12</v>
      </c>
      <c r="AY229" s="116">
        <v>3.2969182939268649E-12</v>
      </c>
      <c r="AZ229" s="116">
        <v>3.2969182939268649E-12</v>
      </c>
      <c r="BA229" s="116">
        <v>3.2969182939268649E-12</v>
      </c>
      <c r="BB229" s="116">
        <v>3.2969182939268649E-12</v>
      </c>
      <c r="BC229" s="116">
        <v>3.2969182939268649E-12</v>
      </c>
      <c r="BD229" s="115">
        <v>3.2969182939268649E-12</v>
      </c>
      <c r="BF229" s="9">
        <f t="shared" si="3"/>
        <v>3.2969182939268649E-12</v>
      </c>
    </row>
    <row r="230" spans="1:58" x14ac:dyDescent="0.25">
      <c r="A230" s="112" t="s">
        <v>2744</v>
      </c>
      <c r="B230" s="112" t="s">
        <v>2743</v>
      </c>
      <c r="C230" s="116">
        <v>0</v>
      </c>
      <c r="D230" s="116">
        <v>0</v>
      </c>
      <c r="E230" s="116">
        <v>0</v>
      </c>
      <c r="F230" s="116">
        <v>0</v>
      </c>
      <c r="G230" s="116">
        <v>0</v>
      </c>
      <c r="H230" s="116">
        <v>0</v>
      </c>
      <c r="I230" s="116">
        <v>0</v>
      </c>
      <c r="J230" s="116">
        <v>0</v>
      </c>
      <c r="K230" s="116">
        <v>0</v>
      </c>
      <c r="L230" s="116">
        <v>0</v>
      </c>
      <c r="M230" s="116">
        <v>0</v>
      </c>
      <c r="N230" s="116">
        <v>0</v>
      </c>
      <c r="O230" s="116">
        <v>0</v>
      </c>
      <c r="P230" s="116">
        <v>0</v>
      </c>
      <c r="Q230" s="116">
        <v>0</v>
      </c>
      <c r="R230" s="116">
        <v>0</v>
      </c>
      <c r="S230" s="116">
        <v>0</v>
      </c>
      <c r="T230" s="116">
        <v>0</v>
      </c>
      <c r="U230" s="116">
        <v>0</v>
      </c>
      <c r="V230" s="116">
        <v>0</v>
      </c>
      <c r="W230" s="116">
        <v>0</v>
      </c>
      <c r="X230" s="116">
        <v>0</v>
      </c>
      <c r="Y230" s="116">
        <v>0</v>
      </c>
      <c r="Z230" s="116">
        <v>0</v>
      </c>
      <c r="AA230" s="116">
        <v>0</v>
      </c>
      <c r="AB230" s="116">
        <v>0</v>
      </c>
      <c r="AC230" s="116">
        <v>0</v>
      </c>
      <c r="AD230" s="116">
        <v>0</v>
      </c>
      <c r="AE230" s="116">
        <v>0</v>
      </c>
      <c r="AF230" s="116">
        <v>0</v>
      </c>
      <c r="AG230" s="116">
        <v>0</v>
      </c>
      <c r="AH230" s="116">
        <v>0</v>
      </c>
      <c r="AI230" s="116">
        <v>0</v>
      </c>
      <c r="AJ230" s="116">
        <v>0</v>
      </c>
      <c r="AK230" s="116">
        <v>0</v>
      </c>
      <c r="AL230" s="116">
        <v>0</v>
      </c>
      <c r="AM230" s="116">
        <v>0</v>
      </c>
      <c r="AN230" s="116">
        <v>0</v>
      </c>
      <c r="AO230" s="116">
        <v>0</v>
      </c>
      <c r="AP230" s="116">
        <v>0</v>
      </c>
      <c r="AQ230" s="116">
        <v>0</v>
      </c>
      <c r="AR230" s="116">
        <v>0</v>
      </c>
      <c r="AS230" s="116">
        <v>0</v>
      </c>
      <c r="AT230" s="116">
        <v>0</v>
      </c>
      <c r="AU230" s="116">
        <v>0</v>
      </c>
      <c r="AV230" s="116">
        <v>0</v>
      </c>
      <c r="AW230" s="116">
        <v>0</v>
      </c>
      <c r="AX230" s="116">
        <v>0</v>
      </c>
      <c r="AY230" s="116">
        <v>0</v>
      </c>
      <c r="AZ230" s="116">
        <v>0</v>
      </c>
      <c r="BA230" s="116">
        <v>0</v>
      </c>
      <c r="BB230" s="116">
        <v>0</v>
      </c>
      <c r="BC230" s="116">
        <v>0</v>
      </c>
      <c r="BD230" s="115">
        <v>0</v>
      </c>
      <c r="BF230" s="9">
        <f t="shared" si="3"/>
        <v>0</v>
      </c>
    </row>
    <row r="231" spans="1:58" x14ac:dyDescent="0.25">
      <c r="A231" s="112" t="s">
        <v>2742</v>
      </c>
      <c r="B231" s="112" t="s">
        <v>2741</v>
      </c>
      <c r="C231" s="116">
        <v>0</v>
      </c>
      <c r="D231" s="116">
        <v>0</v>
      </c>
      <c r="E231" s="116">
        <v>0</v>
      </c>
      <c r="F231" s="116">
        <v>0</v>
      </c>
      <c r="G231" s="116">
        <v>0</v>
      </c>
      <c r="H231" s="116">
        <v>0</v>
      </c>
      <c r="I231" s="116">
        <v>0</v>
      </c>
      <c r="J231" s="116">
        <v>0</v>
      </c>
      <c r="K231" s="116">
        <v>0</v>
      </c>
      <c r="L231" s="116">
        <v>0</v>
      </c>
      <c r="M231" s="116">
        <v>0</v>
      </c>
      <c r="N231" s="116">
        <v>0</v>
      </c>
      <c r="O231" s="116">
        <v>0</v>
      </c>
      <c r="P231" s="116">
        <v>0</v>
      </c>
      <c r="Q231" s="116">
        <v>0</v>
      </c>
      <c r="R231" s="116">
        <v>0</v>
      </c>
      <c r="S231" s="116">
        <v>0</v>
      </c>
      <c r="T231" s="116">
        <v>0</v>
      </c>
      <c r="U231" s="116">
        <v>0</v>
      </c>
      <c r="V231" s="116">
        <v>0</v>
      </c>
      <c r="W231" s="116">
        <v>0</v>
      </c>
      <c r="X231" s="116">
        <v>0</v>
      </c>
      <c r="Y231" s="116">
        <v>0</v>
      </c>
      <c r="Z231" s="116">
        <v>0</v>
      </c>
      <c r="AA231" s="116">
        <v>0</v>
      </c>
      <c r="AB231" s="116">
        <v>0</v>
      </c>
      <c r="AC231" s="116">
        <v>0</v>
      </c>
      <c r="AD231" s="116">
        <v>0</v>
      </c>
      <c r="AE231" s="116">
        <v>0</v>
      </c>
      <c r="AF231" s="116">
        <v>0</v>
      </c>
      <c r="AG231" s="116">
        <v>0</v>
      </c>
      <c r="AH231" s="116">
        <v>0</v>
      </c>
      <c r="AI231" s="116">
        <v>0</v>
      </c>
      <c r="AJ231" s="116">
        <v>0</v>
      </c>
      <c r="AK231" s="116">
        <v>0</v>
      </c>
      <c r="AL231" s="116">
        <v>0</v>
      </c>
      <c r="AM231" s="116">
        <v>0</v>
      </c>
      <c r="AN231" s="116">
        <v>0</v>
      </c>
      <c r="AO231" s="116">
        <v>0</v>
      </c>
      <c r="AP231" s="116">
        <v>0</v>
      </c>
      <c r="AQ231" s="116">
        <v>0</v>
      </c>
      <c r="AR231" s="116">
        <v>0</v>
      </c>
      <c r="AS231" s="116">
        <v>0</v>
      </c>
      <c r="AT231" s="116">
        <v>0</v>
      </c>
      <c r="AU231" s="116">
        <v>0</v>
      </c>
      <c r="AV231" s="116">
        <v>0</v>
      </c>
      <c r="AW231" s="116">
        <v>0</v>
      </c>
      <c r="AX231" s="116">
        <v>0</v>
      </c>
      <c r="AY231" s="116">
        <v>0</v>
      </c>
      <c r="AZ231" s="116">
        <v>0</v>
      </c>
      <c r="BA231" s="116">
        <v>0</v>
      </c>
      <c r="BB231" s="116">
        <v>0</v>
      </c>
      <c r="BC231" s="116">
        <v>0</v>
      </c>
      <c r="BD231" s="115">
        <v>0</v>
      </c>
      <c r="BF231" s="9">
        <f t="shared" si="3"/>
        <v>0</v>
      </c>
    </row>
    <row r="232" spans="1:58" x14ac:dyDescent="0.25">
      <c r="A232" s="112" t="s">
        <v>2740</v>
      </c>
      <c r="B232" s="112" t="s">
        <v>2739</v>
      </c>
      <c r="C232" s="116">
        <v>-9.0949470177292824E-13</v>
      </c>
      <c r="D232" s="116">
        <v>-9.0949470177292824E-13</v>
      </c>
      <c r="E232" s="116">
        <v>-9.0949470177292824E-13</v>
      </c>
      <c r="F232" s="116">
        <v>-9.0949470177292824E-13</v>
      </c>
      <c r="G232" s="116">
        <v>-9.0949470177292824E-13</v>
      </c>
      <c r="H232" s="116">
        <v>-9.0949470177292824E-13</v>
      </c>
      <c r="I232" s="116">
        <v>-9.0949470177292824E-13</v>
      </c>
      <c r="J232" s="116">
        <v>-9.0949470177292824E-13</v>
      </c>
      <c r="K232" s="116">
        <v>-9.0949470177292824E-13</v>
      </c>
      <c r="L232" s="116">
        <v>-9.0949470177292824E-13</v>
      </c>
      <c r="M232" s="116">
        <v>-9.0949470177292824E-13</v>
      </c>
      <c r="N232" s="116">
        <v>-9.0949470177292824E-13</v>
      </c>
      <c r="O232" s="116">
        <v>-9.0949470177292824E-13</v>
      </c>
      <c r="P232" s="116">
        <v>-9.0949470177292824E-13</v>
      </c>
      <c r="Q232" s="116">
        <v>-9.0949470177292824E-13</v>
      </c>
      <c r="R232" s="116">
        <v>-9.0949470177292824E-13</v>
      </c>
      <c r="S232" s="116">
        <v>-9.0949470177292824E-13</v>
      </c>
      <c r="T232" s="116">
        <v>-9.0949470177292824E-13</v>
      </c>
      <c r="U232" s="116">
        <v>-9.0949470177292824E-13</v>
      </c>
      <c r="V232" s="116">
        <v>-9.0949470177292824E-13</v>
      </c>
      <c r="W232" s="116">
        <v>-9.0949470177292824E-13</v>
      </c>
      <c r="X232" s="116">
        <v>-9.0949470177292824E-13</v>
      </c>
      <c r="Y232" s="116">
        <v>-9.0949470177292824E-13</v>
      </c>
      <c r="Z232" s="116">
        <v>-9.0949470177292824E-13</v>
      </c>
      <c r="AA232" s="116">
        <v>-9.0949470177292824E-13</v>
      </c>
      <c r="AB232" s="116">
        <v>-9.0949470177292824E-13</v>
      </c>
      <c r="AC232" s="116">
        <v>-9.0949470177292824E-13</v>
      </c>
      <c r="AD232" s="116">
        <v>-9.0949470177292824E-13</v>
      </c>
      <c r="AE232" s="116">
        <v>-9.0949470177292824E-13</v>
      </c>
      <c r="AF232" s="116">
        <v>-9.0949470177292824E-13</v>
      </c>
      <c r="AG232" s="116">
        <v>-9.0949470177292824E-13</v>
      </c>
      <c r="AH232" s="116">
        <v>-9.0949470177292824E-13</v>
      </c>
      <c r="AI232" s="116">
        <v>-9.0949470177292824E-13</v>
      </c>
      <c r="AJ232" s="116">
        <v>-9.0949470177292824E-13</v>
      </c>
      <c r="AK232" s="116">
        <v>-9.0949470177292824E-13</v>
      </c>
      <c r="AL232" s="116">
        <v>-9.0949470177292824E-13</v>
      </c>
      <c r="AM232" s="116">
        <v>-9.0949470177292824E-13</v>
      </c>
      <c r="AN232" s="116">
        <v>-9.0949470177292824E-13</v>
      </c>
      <c r="AO232" s="116">
        <v>-9.0949470177292824E-13</v>
      </c>
      <c r="AP232" s="116">
        <v>-9.0949470177292824E-13</v>
      </c>
      <c r="AQ232" s="116">
        <v>-9.0949470177292824E-13</v>
      </c>
      <c r="AR232" s="116">
        <v>-9.0949470177292824E-13</v>
      </c>
      <c r="AS232" s="116">
        <v>-9.0949470177292824E-13</v>
      </c>
      <c r="AT232" s="116">
        <v>-9.0949470177292824E-13</v>
      </c>
      <c r="AU232" s="116">
        <v>-9.0949470177292824E-13</v>
      </c>
      <c r="AV232" s="116">
        <v>-9.0949470177292824E-13</v>
      </c>
      <c r="AW232" s="116">
        <v>-9.0949470177292824E-13</v>
      </c>
      <c r="AX232" s="116">
        <v>-9.0949470177292824E-13</v>
      </c>
      <c r="AY232" s="116">
        <v>-9.0949470177292824E-13</v>
      </c>
      <c r="AZ232" s="116">
        <v>-9.0949470177292824E-13</v>
      </c>
      <c r="BA232" s="116">
        <v>-9.0949470177292824E-13</v>
      </c>
      <c r="BB232" s="116">
        <v>-9.0949470177292824E-13</v>
      </c>
      <c r="BC232" s="116">
        <v>-9.0949470177292824E-13</v>
      </c>
      <c r="BD232" s="115">
        <v>-9.0949470177292824E-13</v>
      </c>
      <c r="BF232" s="9">
        <f t="shared" si="3"/>
        <v>-9.0949470177292824E-13</v>
      </c>
    </row>
    <row r="233" spans="1:58" x14ac:dyDescent="0.25">
      <c r="A233" s="112" t="s">
        <v>2738</v>
      </c>
      <c r="B233" s="112" t="s">
        <v>2737</v>
      </c>
      <c r="C233" s="116">
        <v>0</v>
      </c>
      <c r="D233" s="116">
        <v>0</v>
      </c>
      <c r="E233" s="116">
        <v>0</v>
      </c>
      <c r="F233" s="116">
        <v>0</v>
      </c>
      <c r="G233" s="116">
        <v>0</v>
      </c>
      <c r="H233" s="116">
        <v>0</v>
      </c>
      <c r="I233" s="116">
        <v>0</v>
      </c>
      <c r="J233" s="116">
        <v>0</v>
      </c>
      <c r="K233" s="116">
        <v>0</v>
      </c>
      <c r="L233" s="116">
        <v>0</v>
      </c>
      <c r="M233" s="116">
        <v>0</v>
      </c>
      <c r="N233" s="116">
        <v>0</v>
      </c>
      <c r="O233" s="116">
        <v>0</v>
      </c>
      <c r="P233" s="116">
        <v>0</v>
      </c>
      <c r="Q233" s="116">
        <v>0</v>
      </c>
      <c r="R233" s="116">
        <v>0</v>
      </c>
      <c r="S233" s="116">
        <v>0</v>
      </c>
      <c r="T233" s="116">
        <v>0</v>
      </c>
      <c r="U233" s="116">
        <v>0</v>
      </c>
      <c r="V233" s="116">
        <v>0</v>
      </c>
      <c r="W233" s="116">
        <v>0</v>
      </c>
      <c r="X233" s="116">
        <v>0</v>
      </c>
      <c r="Y233" s="116">
        <v>0</v>
      </c>
      <c r="Z233" s="116">
        <v>0</v>
      </c>
      <c r="AA233" s="116">
        <v>0</v>
      </c>
      <c r="AB233" s="116">
        <v>0</v>
      </c>
      <c r="AC233" s="116">
        <v>0</v>
      </c>
      <c r="AD233" s="116">
        <v>0</v>
      </c>
      <c r="AE233" s="116">
        <v>0</v>
      </c>
      <c r="AF233" s="116">
        <v>0</v>
      </c>
      <c r="AG233" s="116">
        <v>0</v>
      </c>
      <c r="AH233" s="116">
        <v>0</v>
      </c>
      <c r="AI233" s="116">
        <v>0</v>
      </c>
      <c r="AJ233" s="116">
        <v>0</v>
      </c>
      <c r="AK233" s="116">
        <v>0</v>
      </c>
      <c r="AL233" s="116">
        <v>0</v>
      </c>
      <c r="AM233" s="116">
        <v>0</v>
      </c>
      <c r="AN233" s="116">
        <v>0</v>
      </c>
      <c r="AO233" s="116">
        <v>0</v>
      </c>
      <c r="AP233" s="116">
        <v>0</v>
      </c>
      <c r="AQ233" s="116">
        <v>0</v>
      </c>
      <c r="AR233" s="116">
        <v>0</v>
      </c>
      <c r="AS233" s="116">
        <v>0</v>
      </c>
      <c r="AT233" s="116">
        <v>0</v>
      </c>
      <c r="AU233" s="116">
        <v>0</v>
      </c>
      <c r="AV233" s="116">
        <v>0</v>
      </c>
      <c r="AW233" s="116">
        <v>0</v>
      </c>
      <c r="AX233" s="116">
        <v>0</v>
      </c>
      <c r="AY233" s="116">
        <v>0</v>
      </c>
      <c r="AZ233" s="116">
        <v>0</v>
      </c>
      <c r="BA233" s="116">
        <v>0</v>
      </c>
      <c r="BB233" s="116">
        <v>0</v>
      </c>
      <c r="BC233" s="116">
        <v>0</v>
      </c>
      <c r="BD233" s="115">
        <v>0</v>
      </c>
      <c r="BF233" s="9">
        <f t="shared" si="3"/>
        <v>0</v>
      </c>
    </row>
    <row r="234" spans="1:58" x14ac:dyDescent="0.25">
      <c r="A234" s="112" t="s">
        <v>2736</v>
      </c>
      <c r="B234" s="112" t="s">
        <v>2735</v>
      </c>
      <c r="C234" s="116">
        <v>2.7284841053187847E-12</v>
      </c>
      <c r="D234" s="116">
        <v>2.7284841053187847E-12</v>
      </c>
      <c r="E234" s="116">
        <v>2.7284841053187847E-12</v>
      </c>
      <c r="F234" s="116">
        <v>2.7284841053187847E-12</v>
      </c>
      <c r="G234" s="116">
        <v>2.7284841053187847E-12</v>
      </c>
      <c r="H234" s="116">
        <v>2.7284841053187847E-12</v>
      </c>
      <c r="I234" s="116">
        <v>2.7284841053187847E-12</v>
      </c>
      <c r="J234" s="116">
        <v>2.7284841053187847E-12</v>
      </c>
      <c r="K234" s="116">
        <v>2.7284841053187847E-12</v>
      </c>
      <c r="L234" s="116">
        <v>2.7284841053187847E-12</v>
      </c>
      <c r="M234" s="116">
        <v>2.7284841053187847E-12</v>
      </c>
      <c r="N234" s="116">
        <v>2.7284841053187847E-12</v>
      </c>
      <c r="O234" s="116">
        <v>2.7284841053187847E-12</v>
      </c>
      <c r="P234" s="116">
        <v>2.7284841053187847E-12</v>
      </c>
      <c r="Q234" s="116">
        <v>2.7284841053187847E-12</v>
      </c>
      <c r="R234" s="116">
        <v>2.7284841053187847E-12</v>
      </c>
      <c r="S234" s="116">
        <v>2.7284841053187847E-12</v>
      </c>
      <c r="T234" s="116">
        <v>2.7284841053187847E-12</v>
      </c>
      <c r="U234" s="116">
        <v>2.7284841053187847E-12</v>
      </c>
      <c r="V234" s="116">
        <v>2.7284841053187847E-12</v>
      </c>
      <c r="W234" s="116">
        <v>2.7284841053187847E-12</v>
      </c>
      <c r="X234" s="116">
        <v>2.7284841053187847E-12</v>
      </c>
      <c r="Y234" s="116">
        <v>2.7284841053187847E-12</v>
      </c>
      <c r="Z234" s="116">
        <v>2.7284841053187847E-12</v>
      </c>
      <c r="AA234" s="116">
        <v>2.7284841053187847E-12</v>
      </c>
      <c r="AB234" s="116">
        <v>2.7284841053187847E-12</v>
      </c>
      <c r="AC234" s="116">
        <v>2.7284841053187847E-12</v>
      </c>
      <c r="AD234" s="116">
        <v>2.7284841053187847E-12</v>
      </c>
      <c r="AE234" s="116">
        <v>2.7284841053187847E-12</v>
      </c>
      <c r="AF234" s="116">
        <v>2.7284841053187847E-12</v>
      </c>
      <c r="AG234" s="116">
        <v>2.7284841053187847E-12</v>
      </c>
      <c r="AH234" s="116">
        <v>2.7284841053187847E-12</v>
      </c>
      <c r="AI234" s="116">
        <v>2.7284841053187847E-12</v>
      </c>
      <c r="AJ234" s="116">
        <v>2.7284841053187847E-12</v>
      </c>
      <c r="AK234" s="116">
        <v>2.7284841053187847E-12</v>
      </c>
      <c r="AL234" s="116">
        <v>2.7284841053187847E-12</v>
      </c>
      <c r="AM234" s="116">
        <v>2.7284841053187847E-12</v>
      </c>
      <c r="AN234" s="116">
        <v>2.7284841053187847E-12</v>
      </c>
      <c r="AO234" s="116">
        <v>2.7284841053187847E-12</v>
      </c>
      <c r="AP234" s="116">
        <v>2.7284841053187847E-12</v>
      </c>
      <c r="AQ234" s="116">
        <v>2.7284841053187847E-12</v>
      </c>
      <c r="AR234" s="116">
        <v>2.7284841053187847E-12</v>
      </c>
      <c r="AS234" s="116">
        <v>2.7284841053187847E-12</v>
      </c>
      <c r="AT234" s="116">
        <v>2.7284841053187847E-12</v>
      </c>
      <c r="AU234" s="116">
        <v>2.7284841053187847E-12</v>
      </c>
      <c r="AV234" s="116">
        <v>2.7284841053187847E-12</v>
      </c>
      <c r="AW234" s="116">
        <v>2.7284841053187847E-12</v>
      </c>
      <c r="AX234" s="116">
        <v>2.7284841053187847E-12</v>
      </c>
      <c r="AY234" s="116">
        <v>2.7284841053187847E-12</v>
      </c>
      <c r="AZ234" s="116">
        <v>2.7284841053187847E-12</v>
      </c>
      <c r="BA234" s="116">
        <v>2.7284841053187847E-12</v>
      </c>
      <c r="BB234" s="116">
        <v>2.7284841053187847E-12</v>
      </c>
      <c r="BC234" s="116">
        <v>2.7284841053187847E-12</v>
      </c>
      <c r="BD234" s="115">
        <v>2.7284841053187847E-12</v>
      </c>
      <c r="BF234" s="9">
        <f t="shared" si="3"/>
        <v>2.7284841053187847E-12</v>
      </c>
    </row>
    <row r="235" spans="1:58" x14ac:dyDescent="0.25">
      <c r="A235" s="112" t="s">
        <v>2734</v>
      </c>
      <c r="B235" s="112" t="s">
        <v>2733</v>
      </c>
      <c r="C235" s="116">
        <v>0</v>
      </c>
      <c r="D235" s="116">
        <v>0</v>
      </c>
      <c r="E235" s="116">
        <v>0</v>
      </c>
      <c r="F235" s="116">
        <v>0</v>
      </c>
      <c r="G235" s="116">
        <v>0</v>
      </c>
      <c r="H235" s="116">
        <v>0</v>
      </c>
      <c r="I235" s="116">
        <v>0</v>
      </c>
      <c r="J235" s="116">
        <v>0</v>
      </c>
      <c r="K235" s="116">
        <v>0</v>
      </c>
      <c r="L235" s="116">
        <v>0</v>
      </c>
      <c r="M235" s="116">
        <v>0</v>
      </c>
      <c r="N235" s="116">
        <v>0</v>
      </c>
      <c r="O235" s="116">
        <v>0</v>
      </c>
      <c r="P235" s="116">
        <v>0</v>
      </c>
      <c r="Q235" s="116">
        <v>0</v>
      </c>
      <c r="R235" s="116">
        <v>0</v>
      </c>
      <c r="S235" s="116">
        <v>0</v>
      </c>
      <c r="T235" s="116">
        <v>0</v>
      </c>
      <c r="U235" s="116">
        <v>0</v>
      </c>
      <c r="V235" s="116">
        <v>0</v>
      </c>
      <c r="W235" s="116">
        <v>0</v>
      </c>
      <c r="X235" s="116">
        <v>0</v>
      </c>
      <c r="Y235" s="116">
        <v>0</v>
      </c>
      <c r="Z235" s="116">
        <v>0</v>
      </c>
      <c r="AA235" s="116">
        <v>0</v>
      </c>
      <c r="AB235" s="116">
        <v>0</v>
      </c>
      <c r="AC235" s="116">
        <v>0</v>
      </c>
      <c r="AD235" s="116">
        <v>0</v>
      </c>
      <c r="AE235" s="116">
        <v>0</v>
      </c>
      <c r="AF235" s="116">
        <v>0</v>
      </c>
      <c r="AG235" s="116">
        <v>0</v>
      </c>
      <c r="AH235" s="116">
        <v>0</v>
      </c>
      <c r="AI235" s="116">
        <v>0</v>
      </c>
      <c r="AJ235" s="116">
        <v>0</v>
      </c>
      <c r="AK235" s="116">
        <v>0</v>
      </c>
      <c r="AL235" s="116">
        <v>0</v>
      </c>
      <c r="AM235" s="116">
        <v>0</v>
      </c>
      <c r="AN235" s="116">
        <v>0</v>
      </c>
      <c r="AO235" s="116">
        <v>0</v>
      </c>
      <c r="AP235" s="116">
        <v>0</v>
      </c>
      <c r="AQ235" s="116">
        <v>0</v>
      </c>
      <c r="AR235" s="116">
        <v>0</v>
      </c>
      <c r="AS235" s="116">
        <v>0</v>
      </c>
      <c r="AT235" s="116">
        <v>0</v>
      </c>
      <c r="AU235" s="116">
        <v>0</v>
      </c>
      <c r="AV235" s="116">
        <v>0</v>
      </c>
      <c r="AW235" s="116">
        <v>0</v>
      </c>
      <c r="AX235" s="116">
        <v>0</v>
      </c>
      <c r="AY235" s="116">
        <v>0</v>
      </c>
      <c r="AZ235" s="116">
        <v>0</v>
      </c>
      <c r="BA235" s="116">
        <v>0</v>
      </c>
      <c r="BB235" s="116">
        <v>0</v>
      </c>
      <c r="BC235" s="116">
        <v>0</v>
      </c>
      <c r="BD235" s="115">
        <v>0</v>
      </c>
      <c r="BF235" s="9">
        <f t="shared" si="3"/>
        <v>0</v>
      </c>
    </row>
    <row r="236" spans="1:58" x14ac:dyDescent="0.25">
      <c r="A236" s="112" t="s">
        <v>2732</v>
      </c>
      <c r="B236" s="112" t="s">
        <v>2731</v>
      </c>
      <c r="C236" s="116">
        <v>0</v>
      </c>
      <c r="D236" s="116">
        <v>0</v>
      </c>
      <c r="E236" s="116">
        <v>0</v>
      </c>
      <c r="F236" s="116">
        <v>0</v>
      </c>
      <c r="G236" s="116">
        <v>0</v>
      </c>
      <c r="H236" s="116">
        <v>0</v>
      </c>
      <c r="I236" s="116">
        <v>0</v>
      </c>
      <c r="J236" s="116">
        <v>0</v>
      </c>
      <c r="K236" s="116">
        <v>0</v>
      </c>
      <c r="L236" s="116">
        <v>0</v>
      </c>
      <c r="M236" s="116">
        <v>0</v>
      </c>
      <c r="N236" s="116">
        <v>0</v>
      </c>
      <c r="O236" s="116">
        <v>0</v>
      </c>
      <c r="P236" s="116">
        <v>0</v>
      </c>
      <c r="Q236" s="116">
        <v>0</v>
      </c>
      <c r="R236" s="116">
        <v>0</v>
      </c>
      <c r="S236" s="116">
        <v>0</v>
      </c>
      <c r="T236" s="116">
        <v>0</v>
      </c>
      <c r="U236" s="116">
        <v>0</v>
      </c>
      <c r="V236" s="116">
        <v>0</v>
      </c>
      <c r="W236" s="116">
        <v>0</v>
      </c>
      <c r="X236" s="116">
        <v>0</v>
      </c>
      <c r="Y236" s="116">
        <v>0</v>
      </c>
      <c r="Z236" s="116">
        <v>0</v>
      </c>
      <c r="AA236" s="116">
        <v>0</v>
      </c>
      <c r="AB236" s="116">
        <v>0</v>
      </c>
      <c r="AC236" s="116">
        <v>0</v>
      </c>
      <c r="AD236" s="116">
        <v>0</v>
      </c>
      <c r="AE236" s="116">
        <v>0</v>
      </c>
      <c r="AF236" s="116">
        <v>0</v>
      </c>
      <c r="AG236" s="116">
        <v>0</v>
      </c>
      <c r="AH236" s="116">
        <v>0</v>
      </c>
      <c r="AI236" s="116">
        <v>0</v>
      </c>
      <c r="AJ236" s="116">
        <v>0</v>
      </c>
      <c r="AK236" s="116">
        <v>0</v>
      </c>
      <c r="AL236" s="116">
        <v>0</v>
      </c>
      <c r="AM236" s="116">
        <v>0</v>
      </c>
      <c r="AN236" s="116">
        <v>0</v>
      </c>
      <c r="AO236" s="116">
        <v>0</v>
      </c>
      <c r="AP236" s="116">
        <v>0</v>
      </c>
      <c r="AQ236" s="116">
        <v>0</v>
      </c>
      <c r="AR236" s="116">
        <v>0</v>
      </c>
      <c r="AS236" s="116">
        <v>0</v>
      </c>
      <c r="AT236" s="116">
        <v>0</v>
      </c>
      <c r="AU236" s="116">
        <v>0</v>
      </c>
      <c r="AV236" s="116">
        <v>0</v>
      </c>
      <c r="AW236" s="116">
        <v>0</v>
      </c>
      <c r="AX236" s="116">
        <v>0</v>
      </c>
      <c r="AY236" s="116">
        <v>0</v>
      </c>
      <c r="AZ236" s="116">
        <v>0</v>
      </c>
      <c r="BA236" s="116">
        <v>0</v>
      </c>
      <c r="BB236" s="116">
        <v>0</v>
      </c>
      <c r="BC236" s="116">
        <v>0</v>
      </c>
      <c r="BD236" s="115">
        <v>0</v>
      </c>
      <c r="BF236" s="9">
        <f t="shared" si="3"/>
        <v>0</v>
      </c>
    </row>
    <row r="237" spans="1:58" x14ac:dyDescent="0.25">
      <c r="A237" s="112" t="s">
        <v>113</v>
      </c>
      <c r="B237" s="112" t="s">
        <v>2730</v>
      </c>
      <c r="C237" s="116">
        <v>-1.8786039390761289E-10</v>
      </c>
      <c r="D237" s="116">
        <v>-1.8786039390761289E-10</v>
      </c>
      <c r="E237" s="116">
        <v>-1.8786039390761289E-10</v>
      </c>
      <c r="F237" s="116">
        <v>-1.8786039390761289E-10</v>
      </c>
      <c r="G237" s="116">
        <v>-1.8786039390761289E-10</v>
      </c>
      <c r="H237" s="116">
        <v>-1.8786039390761289E-10</v>
      </c>
      <c r="I237" s="116">
        <v>-1.8786039390761289E-10</v>
      </c>
      <c r="J237" s="116">
        <v>-1.8786039390761289E-10</v>
      </c>
      <c r="K237" s="116">
        <v>-1.8786039390761289E-10</v>
      </c>
      <c r="L237" s="116">
        <v>-1.8786039390761289E-10</v>
      </c>
      <c r="M237" s="116">
        <v>-1.8786039390761289E-10</v>
      </c>
      <c r="N237" s="116">
        <v>-1.8786039390761289E-10</v>
      </c>
      <c r="O237" s="116">
        <v>-1.8786039390761289E-10</v>
      </c>
      <c r="P237" s="116">
        <v>-1.8786039390761289E-10</v>
      </c>
      <c r="Q237" s="116">
        <v>-1.8786039390761289E-10</v>
      </c>
      <c r="R237" s="116">
        <v>-1.8786039390761289E-10</v>
      </c>
      <c r="S237" s="116">
        <v>-1.8786039390761289E-10</v>
      </c>
      <c r="T237" s="116">
        <v>-1.8786039390761289E-10</v>
      </c>
      <c r="U237" s="116">
        <v>-1.8786039390761289E-10</v>
      </c>
      <c r="V237" s="116">
        <v>-1.8786039390761289E-10</v>
      </c>
      <c r="W237" s="116">
        <v>-1.8786039390761289E-10</v>
      </c>
      <c r="X237" s="116">
        <v>-1.8786039390761289E-10</v>
      </c>
      <c r="Y237" s="116">
        <v>-1.8786039390761289E-10</v>
      </c>
      <c r="Z237" s="116">
        <v>-1.8786039390761289E-10</v>
      </c>
      <c r="AA237" s="116">
        <v>-1.8786039390761289E-10</v>
      </c>
      <c r="AB237" s="116">
        <v>-1.8786039390761289E-10</v>
      </c>
      <c r="AC237" s="116">
        <v>-1.8786039390761289E-10</v>
      </c>
      <c r="AD237" s="116">
        <v>-1.8786039390761289E-10</v>
      </c>
      <c r="AE237" s="116">
        <v>-1.8786039390761289E-10</v>
      </c>
      <c r="AF237" s="116">
        <v>-1.8786039390761289E-10</v>
      </c>
      <c r="AG237" s="116">
        <v>-1.8786039390761289E-10</v>
      </c>
      <c r="AH237" s="116">
        <v>-1.8786039390761289E-10</v>
      </c>
      <c r="AI237" s="116">
        <v>-1.8786039390761289E-10</v>
      </c>
      <c r="AJ237" s="116">
        <v>-1.8786039390761289E-10</v>
      </c>
      <c r="AK237" s="116">
        <v>-1.8786039390761289E-10</v>
      </c>
      <c r="AL237" s="116">
        <v>-1.8786039390761289E-10</v>
      </c>
      <c r="AM237" s="116">
        <v>-1.8786039390761289E-10</v>
      </c>
      <c r="AN237" s="116">
        <v>-1.8786039390761289E-10</v>
      </c>
      <c r="AO237" s="116">
        <v>-1.8786039390761289E-10</v>
      </c>
      <c r="AP237" s="116">
        <v>-1.8786039390761289E-10</v>
      </c>
      <c r="AQ237" s="116">
        <v>-1.8786039390761289E-10</v>
      </c>
      <c r="AR237" s="116">
        <v>-1.8786039390761289E-10</v>
      </c>
      <c r="AS237" s="116">
        <v>-1.8786039390761289E-10</v>
      </c>
      <c r="AT237" s="116">
        <v>-1.8786039390761289E-10</v>
      </c>
      <c r="AU237" s="116">
        <v>-1.8786039390761289E-10</v>
      </c>
      <c r="AV237" s="116">
        <v>-1.8786039390761289E-10</v>
      </c>
      <c r="AW237" s="116">
        <v>-1.8786039390761289E-10</v>
      </c>
      <c r="AX237" s="116">
        <v>-1.8786039390761289E-10</v>
      </c>
      <c r="AY237" s="116">
        <v>-1.8786039390761289E-10</v>
      </c>
      <c r="AZ237" s="116">
        <v>-1.8786039390761289E-10</v>
      </c>
      <c r="BA237" s="116">
        <v>-1.8786039390761289E-10</v>
      </c>
      <c r="BB237" s="116">
        <v>-1.8786039390761289E-10</v>
      </c>
      <c r="BC237" s="116">
        <v>-1.8786039390761289E-10</v>
      </c>
      <c r="BD237" s="115">
        <v>-1.8786039390761289E-10</v>
      </c>
      <c r="BF237" s="9">
        <f t="shared" si="3"/>
        <v>-1.8786039390761289E-10</v>
      </c>
    </row>
    <row r="238" spans="1:58" x14ac:dyDescent="0.25">
      <c r="A238" s="112" t="s">
        <v>2729</v>
      </c>
      <c r="B238" s="112" t="s">
        <v>2728</v>
      </c>
      <c r="C238" s="116">
        <v>4.5474735088646412E-12</v>
      </c>
      <c r="D238" s="116">
        <v>4.5474735088646412E-12</v>
      </c>
      <c r="E238" s="116">
        <v>4.5474735088646412E-12</v>
      </c>
      <c r="F238" s="116">
        <v>4.5474735088646412E-12</v>
      </c>
      <c r="G238" s="116">
        <v>4.5474735088646412E-12</v>
      </c>
      <c r="H238" s="116">
        <v>4.5474735088646412E-12</v>
      </c>
      <c r="I238" s="116">
        <v>4.5474735088646412E-12</v>
      </c>
      <c r="J238" s="116">
        <v>4.5474735088646412E-12</v>
      </c>
      <c r="K238" s="116">
        <v>4.5474735088646412E-12</v>
      </c>
      <c r="L238" s="116">
        <v>4.5474735088646412E-12</v>
      </c>
      <c r="M238" s="116">
        <v>4.5474735088646412E-12</v>
      </c>
      <c r="N238" s="116">
        <v>4.5474735088646412E-12</v>
      </c>
      <c r="O238" s="116">
        <v>4.5474735088646412E-12</v>
      </c>
      <c r="P238" s="116">
        <v>4.5474735088646412E-12</v>
      </c>
      <c r="Q238" s="116">
        <v>4.5474735088646412E-12</v>
      </c>
      <c r="R238" s="116">
        <v>4.5474735088646412E-12</v>
      </c>
      <c r="S238" s="116">
        <v>4.5474735088646412E-12</v>
      </c>
      <c r="T238" s="116">
        <v>4.5474735088646412E-12</v>
      </c>
      <c r="U238" s="116">
        <v>4.5474735088646412E-12</v>
      </c>
      <c r="V238" s="116">
        <v>4.5474735088646412E-12</v>
      </c>
      <c r="W238" s="116">
        <v>4.5474735088646412E-12</v>
      </c>
      <c r="X238" s="116">
        <v>4.5474735088646412E-12</v>
      </c>
      <c r="Y238" s="116">
        <v>4.5474735088646412E-12</v>
      </c>
      <c r="Z238" s="116">
        <v>4.5474735088646412E-12</v>
      </c>
      <c r="AA238" s="116">
        <v>4.5474735088646412E-12</v>
      </c>
      <c r="AB238" s="116">
        <v>4.5474735088646412E-12</v>
      </c>
      <c r="AC238" s="116">
        <v>4.5474735088646412E-12</v>
      </c>
      <c r="AD238" s="116">
        <v>4.5474735088646412E-12</v>
      </c>
      <c r="AE238" s="116">
        <v>4.5474735088646412E-12</v>
      </c>
      <c r="AF238" s="116">
        <v>4.5474735088646412E-12</v>
      </c>
      <c r="AG238" s="116">
        <v>4.5474735088646412E-12</v>
      </c>
      <c r="AH238" s="116">
        <v>4.5474735088646412E-12</v>
      </c>
      <c r="AI238" s="116">
        <v>4.5474735088646412E-12</v>
      </c>
      <c r="AJ238" s="116">
        <v>4.5474735088646412E-12</v>
      </c>
      <c r="AK238" s="116">
        <v>4.5474735088646412E-12</v>
      </c>
      <c r="AL238" s="116">
        <v>4.5474735088646412E-12</v>
      </c>
      <c r="AM238" s="116">
        <v>4.5474735088646412E-12</v>
      </c>
      <c r="AN238" s="116">
        <v>4.5474735088646412E-12</v>
      </c>
      <c r="AO238" s="116">
        <v>4.5474735088646412E-12</v>
      </c>
      <c r="AP238" s="116">
        <v>4.5474735088646412E-12</v>
      </c>
      <c r="AQ238" s="116">
        <v>4.5474735088646412E-12</v>
      </c>
      <c r="AR238" s="116">
        <v>4.5474735088646412E-12</v>
      </c>
      <c r="AS238" s="116">
        <v>4.5474735088646412E-12</v>
      </c>
      <c r="AT238" s="116">
        <v>4.5474735088646412E-12</v>
      </c>
      <c r="AU238" s="116">
        <v>4.5474735088646412E-12</v>
      </c>
      <c r="AV238" s="116">
        <v>4.5474735088646412E-12</v>
      </c>
      <c r="AW238" s="116">
        <v>4.5474735088646412E-12</v>
      </c>
      <c r="AX238" s="116">
        <v>4.5474735088646412E-12</v>
      </c>
      <c r="AY238" s="116">
        <v>4.5474735088646412E-12</v>
      </c>
      <c r="AZ238" s="116">
        <v>4.5474735088646412E-12</v>
      </c>
      <c r="BA238" s="116">
        <v>4.5474735088646412E-12</v>
      </c>
      <c r="BB238" s="116">
        <v>4.5474735088646412E-12</v>
      </c>
      <c r="BC238" s="116">
        <v>4.5474735088646412E-12</v>
      </c>
      <c r="BD238" s="115">
        <v>4.5474735088646412E-12</v>
      </c>
      <c r="BF238" s="9">
        <f t="shared" si="3"/>
        <v>4.5474735088646412E-12</v>
      </c>
    </row>
    <row r="239" spans="1:58" x14ac:dyDescent="0.25">
      <c r="A239" s="112" t="s">
        <v>2727</v>
      </c>
      <c r="B239" s="112" t="s">
        <v>2726</v>
      </c>
      <c r="C239" s="116">
        <v>-1.4551915228366852E-11</v>
      </c>
      <c r="D239" s="116">
        <v>-1.4551915228366852E-11</v>
      </c>
      <c r="E239" s="116">
        <v>-1.4551915228366852E-11</v>
      </c>
      <c r="F239" s="116">
        <v>-1.4551915228366852E-11</v>
      </c>
      <c r="G239" s="116">
        <v>-1.4551915228366852E-11</v>
      </c>
      <c r="H239" s="116">
        <v>-1.4551915228366852E-11</v>
      </c>
      <c r="I239" s="116">
        <v>-1.4551915228366852E-11</v>
      </c>
      <c r="J239" s="116">
        <v>-1.4551915228366852E-11</v>
      </c>
      <c r="K239" s="116">
        <v>-1.4551915228366852E-11</v>
      </c>
      <c r="L239" s="116">
        <v>-1.4551915228366852E-11</v>
      </c>
      <c r="M239" s="116">
        <v>-1.4551915228366852E-11</v>
      </c>
      <c r="N239" s="116">
        <v>-1.4551915228366852E-11</v>
      </c>
      <c r="O239" s="116">
        <v>-1.4551915228366852E-11</v>
      </c>
      <c r="P239" s="116">
        <v>-1.4551915228366852E-11</v>
      </c>
      <c r="Q239" s="116">
        <v>-1.4551915228366852E-11</v>
      </c>
      <c r="R239" s="116">
        <v>-1.4551915228366852E-11</v>
      </c>
      <c r="S239" s="116">
        <v>-1.4551915228366852E-11</v>
      </c>
      <c r="T239" s="116">
        <v>-1.4551915228366852E-11</v>
      </c>
      <c r="U239" s="116">
        <v>-1.4551915228366852E-11</v>
      </c>
      <c r="V239" s="116">
        <v>-1.4551915228366852E-11</v>
      </c>
      <c r="W239" s="116">
        <v>-1.4551915228366852E-11</v>
      </c>
      <c r="X239" s="116">
        <v>-1.4551915228366852E-11</v>
      </c>
      <c r="Y239" s="116">
        <v>-1.4551915228366852E-11</v>
      </c>
      <c r="Z239" s="116">
        <v>-1.4551915228366852E-11</v>
      </c>
      <c r="AA239" s="116">
        <v>-1.4551915228366852E-11</v>
      </c>
      <c r="AB239" s="116">
        <v>-1.4551915228366852E-11</v>
      </c>
      <c r="AC239" s="116">
        <v>-1.4551915228366852E-11</v>
      </c>
      <c r="AD239" s="116">
        <v>-1.4551915228366852E-11</v>
      </c>
      <c r="AE239" s="116">
        <v>-1.4551915228366852E-11</v>
      </c>
      <c r="AF239" s="116">
        <v>-1.4551915228366852E-11</v>
      </c>
      <c r="AG239" s="116">
        <v>-1.4551915228366852E-11</v>
      </c>
      <c r="AH239" s="116">
        <v>-1.4551915228366852E-11</v>
      </c>
      <c r="AI239" s="116">
        <v>-1.4551915228366852E-11</v>
      </c>
      <c r="AJ239" s="116">
        <v>-1.4551915228366852E-11</v>
      </c>
      <c r="AK239" s="116">
        <v>-1.4551915228366852E-11</v>
      </c>
      <c r="AL239" s="116">
        <v>-1.4551915228366852E-11</v>
      </c>
      <c r="AM239" s="116">
        <v>-1.4551915228366852E-11</v>
      </c>
      <c r="AN239" s="116">
        <v>-1.4551915228366852E-11</v>
      </c>
      <c r="AO239" s="116">
        <v>-1.4551915228366852E-11</v>
      </c>
      <c r="AP239" s="116">
        <v>-1.4551915228366852E-11</v>
      </c>
      <c r="AQ239" s="116">
        <v>-1.4551915228366852E-11</v>
      </c>
      <c r="AR239" s="116">
        <v>-1.4551915228366852E-11</v>
      </c>
      <c r="AS239" s="116">
        <v>-1.4551915228366852E-11</v>
      </c>
      <c r="AT239" s="116">
        <v>-1.4551915228366852E-11</v>
      </c>
      <c r="AU239" s="116">
        <v>-1.4551915228366852E-11</v>
      </c>
      <c r="AV239" s="116">
        <v>-1.4551915228366852E-11</v>
      </c>
      <c r="AW239" s="116">
        <v>-1.4551915228366852E-11</v>
      </c>
      <c r="AX239" s="116">
        <v>-1.4551915228366852E-11</v>
      </c>
      <c r="AY239" s="116">
        <v>-1.4551915228366852E-11</v>
      </c>
      <c r="AZ239" s="116">
        <v>-1.4551915228366852E-11</v>
      </c>
      <c r="BA239" s="116">
        <v>-1.4551915228366852E-11</v>
      </c>
      <c r="BB239" s="116">
        <v>-1.4551915228366852E-11</v>
      </c>
      <c r="BC239" s="116">
        <v>-1.4551915228366852E-11</v>
      </c>
      <c r="BD239" s="115">
        <v>-1.4551915228366852E-11</v>
      </c>
      <c r="BF239" s="9">
        <f t="shared" si="3"/>
        <v>-1.4551915228366852E-11</v>
      </c>
    </row>
    <row r="240" spans="1:58" x14ac:dyDescent="0.25">
      <c r="A240" s="112" t="s">
        <v>2725</v>
      </c>
      <c r="B240" s="112" t="s">
        <v>2724</v>
      </c>
      <c r="C240" s="116">
        <v>0</v>
      </c>
      <c r="D240" s="116">
        <v>0</v>
      </c>
      <c r="E240" s="116">
        <v>0</v>
      </c>
      <c r="F240" s="116">
        <v>0</v>
      </c>
      <c r="G240" s="116">
        <v>0</v>
      </c>
      <c r="H240" s="116">
        <v>0</v>
      </c>
      <c r="I240" s="116">
        <v>0</v>
      </c>
      <c r="J240" s="116">
        <v>0</v>
      </c>
      <c r="K240" s="116">
        <v>0</v>
      </c>
      <c r="L240" s="116">
        <v>0</v>
      </c>
      <c r="M240" s="116">
        <v>0</v>
      </c>
      <c r="N240" s="116">
        <v>0</v>
      </c>
      <c r="O240" s="116">
        <v>0</v>
      </c>
      <c r="P240" s="116">
        <v>0</v>
      </c>
      <c r="Q240" s="116">
        <v>0</v>
      </c>
      <c r="R240" s="116">
        <v>0</v>
      </c>
      <c r="S240" s="116">
        <v>0</v>
      </c>
      <c r="T240" s="116">
        <v>0</v>
      </c>
      <c r="U240" s="116">
        <v>0</v>
      </c>
      <c r="V240" s="116">
        <v>0</v>
      </c>
      <c r="W240" s="116">
        <v>0</v>
      </c>
      <c r="X240" s="116">
        <v>0</v>
      </c>
      <c r="Y240" s="116">
        <v>0</v>
      </c>
      <c r="Z240" s="116">
        <v>0</v>
      </c>
      <c r="AA240" s="116">
        <v>0</v>
      </c>
      <c r="AB240" s="116">
        <v>0</v>
      </c>
      <c r="AC240" s="116">
        <v>0</v>
      </c>
      <c r="AD240" s="116">
        <v>0</v>
      </c>
      <c r="AE240" s="116">
        <v>0</v>
      </c>
      <c r="AF240" s="116">
        <v>0</v>
      </c>
      <c r="AG240" s="116">
        <v>0</v>
      </c>
      <c r="AH240" s="116">
        <v>0</v>
      </c>
      <c r="AI240" s="116">
        <v>0</v>
      </c>
      <c r="AJ240" s="116">
        <v>0</v>
      </c>
      <c r="AK240" s="116">
        <v>0</v>
      </c>
      <c r="AL240" s="116">
        <v>0</v>
      </c>
      <c r="AM240" s="116">
        <v>0</v>
      </c>
      <c r="AN240" s="116">
        <v>0</v>
      </c>
      <c r="AO240" s="116">
        <v>0</v>
      </c>
      <c r="AP240" s="116">
        <v>0</v>
      </c>
      <c r="AQ240" s="116">
        <v>0</v>
      </c>
      <c r="AR240" s="116">
        <v>0</v>
      </c>
      <c r="AS240" s="116">
        <v>0</v>
      </c>
      <c r="AT240" s="116">
        <v>0</v>
      </c>
      <c r="AU240" s="116">
        <v>0</v>
      </c>
      <c r="AV240" s="116">
        <v>0</v>
      </c>
      <c r="AW240" s="116">
        <v>0</v>
      </c>
      <c r="AX240" s="116">
        <v>0</v>
      </c>
      <c r="AY240" s="116">
        <v>0</v>
      </c>
      <c r="AZ240" s="116">
        <v>0</v>
      </c>
      <c r="BA240" s="116">
        <v>0</v>
      </c>
      <c r="BB240" s="116">
        <v>0</v>
      </c>
      <c r="BC240" s="116">
        <v>0</v>
      </c>
      <c r="BD240" s="115">
        <v>0</v>
      </c>
      <c r="BF240" s="9">
        <f t="shared" si="3"/>
        <v>0</v>
      </c>
    </row>
    <row r="241" spans="1:58" x14ac:dyDescent="0.25">
      <c r="A241" s="112" t="s">
        <v>2723</v>
      </c>
      <c r="B241" s="112" t="s">
        <v>2722</v>
      </c>
      <c r="C241" s="116">
        <v>0</v>
      </c>
      <c r="D241" s="116">
        <v>0</v>
      </c>
      <c r="E241" s="116">
        <v>0</v>
      </c>
      <c r="F241" s="116">
        <v>0</v>
      </c>
      <c r="G241" s="116">
        <v>0</v>
      </c>
      <c r="H241" s="116">
        <v>0</v>
      </c>
      <c r="I241" s="116">
        <v>0</v>
      </c>
      <c r="J241" s="116">
        <v>0</v>
      </c>
      <c r="K241" s="116">
        <v>0</v>
      </c>
      <c r="L241" s="116">
        <v>0</v>
      </c>
      <c r="M241" s="116">
        <v>0</v>
      </c>
      <c r="N241" s="116">
        <v>0</v>
      </c>
      <c r="O241" s="116">
        <v>0</v>
      </c>
      <c r="P241" s="116">
        <v>0</v>
      </c>
      <c r="Q241" s="116">
        <v>0</v>
      </c>
      <c r="R241" s="116">
        <v>0</v>
      </c>
      <c r="S241" s="116">
        <v>0</v>
      </c>
      <c r="T241" s="116">
        <v>0</v>
      </c>
      <c r="U241" s="116">
        <v>0</v>
      </c>
      <c r="V241" s="116">
        <v>0</v>
      </c>
      <c r="W241" s="116">
        <v>0</v>
      </c>
      <c r="X241" s="116">
        <v>0</v>
      </c>
      <c r="Y241" s="116">
        <v>0</v>
      </c>
      <c r="Z241" s="116">
        <v>0</v>
      </c>
      <c r="AA241" s="116">
        <v>0</v>
      </c>
      <c r="AB241" s="116">
        <v>0</v>
      </c>
      <c r="AC241" s="116">
        <v>0</v>
      </c>
      <c r="AD241" s="116">
        <v>0</v>
      </c>
      <c r="AE241" s="116">
        <v>0</v>
      </c>
      <c r="AF241" s="116">
        <v>0</v>
      </c>
      <c r="AG241" s="116">
        <v>0</v>
      </c>
      <c r="AH241" s="116">
        <v>0</v>
      </c>
      <c r="AI241" s="116">
        <v>0</v>
      </c>
      <c r="AJ241" s="116">
        <v>0</v>
      </c>
      <c r="AK241" s="116">
        <v>0</v>
      </c>
      <c r="AL241" s="116">
        <v>0</v>
      </c>
      <c r="AM241" s="116">
        <v>0</v>
      </c>
      <c r="AN241" s="116">
        <v>0</v>
      </c>
      <c r="AO241" s="116">
        <v>0</v>
      </c>
      <c r="AP241" s="116">
        <v>0</v>
      </c>
      <c r="AQ241" s="116">
        <v>0</v>
      </c>
      <c r="AR241" s="116">
        <v>0</v>
      </c>
      <c r="AS241" s="116">
        <v>0</v>
      </c>
      <c r="AT241" s="116">
        <v>0</v>
      </c>
      <c r="AU241" s="116">
        <v>0</v>
      </c>
      <c r="AV241" s="116">
        <v>0</v>
      </c>
      <c r="AW241" s="116">
        <v>0</v>
      </c>
      <c r="AX241" s="116">
        <v>0</v>
      </c>
      <c r="AY241" s="116">
        <v>0</v>
      </c>
      <c r="AZ241" s="116">
        <v>0</v>
      </c>
      <c r="BA241" s="116">
        <v>0</v>
      </c>
      <c r="BB241" s="116">
        <v>0</v>
      </c>
      <c r="BC241" s="116">
        <v>0</v>
      </c>
      <c r="BD241" s="115">
        <v>0</v>
      </c>
      <c r="BF241" s="9">
        <f t="shared" si="3"/>
        <v>0</v>
      </c>
    </row>
    <row r="242" spans="1:58" x14ac:dyDescent="0.25">
      <c r="A242" s="112" t="s">
        <v>2721</v>
      </c>
      <c r="B242" s="112" t="s">
        <v>2720</v>
      </c>
      <c r="C242" s="116">
        <v>0</v>
      </c>
      <c r="D242" s="116">
        <v>0</v>
      </c>
      <c r="E242" s="116">
        <v>0</v>
      </c>
      <c r="F242" s="116">
        <v>0</v>
      </c>
      <c r="G242" s="116">
        <v>0</v>
      </c>
      <c r="H242" s="116">
        <v>0</v>
      </c>
      <c r="I242" s="116">
        <v>0</v>
      </c>
      <c r="J242" s="116">
        <v>0</v>
      </c>
      <c r="K242" s="116">
        <v>0</v>
      </c>
      <c r="L242" s="116">
        <v>0</v>
      </c>
      <c r="M242" s="116">
        <v>0</v>
      </c>
      <c r="N242" s="116">
        <v>0</v>
      </c>
      <c r="O242" s="116">
        <v>0</v>
      </c>
      <c r="P242" s="116">
        <v>0</v>
      </c>
      <c r="Q242" s="116">
        <v>0</v>
      </c>
      <c r="R242" s="116">
        <v>0</v>
      </c>
      <c r="S242" s="116">
        <v>0</v>
      </c>
      <c r="T242" s="116">
        <v>0</v>
      </c>
      <c r="U242" s="116">
        <v>0</v>
      </c>
      <c r="V242" s="116">
        <v>0</v>
      </c>
      <c r="W242" s="116">
        <v>0</v>
      </c>
      <c r="X242" s="116">
        <v>0</v>
      </c>
      <c r="Y242" s="116">
        <v>0</v>
      </c>
      <c r="Z242" s="116">
        <v>0</v>
      </c>
      <c r="AA242" s="116">
        <v>0</v>
      </c>
      <c r="AB242" s="116">
        <v>0</v>
      </c>
      <c r="AC242" s="116">
        <v>0</v>
      </c>
      <c r="AD242" s="116">
        <v>0</v>
      </c>
      <c r="AE242" s="116">
        <v>0</v>
      </c>
      <c r="AF242" s="116">
        <v>0</v>
      </c>
      <c r="AG242" s="116">
        <v>0</v>
      </c>
      <c r="AH242" s="116">
        <v>0</v>
      </c>
      <c r="AI242" s="116">
        <v>0</v>
      </c>
      <c r="AJ242" s="116">
        <v>0</v>
      </c>
      <c r="AK242" s="116">
        <v>0</v>
      </c>
      <c r="AL242" s="116">
        <v>0</v>
      </c>
      <c r="AM242" s="116">
        <v>0</v>
      </c>
      <c r="AN242" s="116">
        <v>0</v>
      </c>
      <c r="AO242" s="116">
        <v>0</v>
      </c>
      <c r="AP242" s="116">
        <v>0</v>
      </c>
      <c r="AQ242" s="116">
        <v>0</v>
      </c>
      <c r="AR242" s="116">
        <v>0</v>
      </c>
      <c r="AS242" s="116">
        <v>0</v>
      </c>
      <c r="AT242" s="116">
        <v>0</v>
      </c>
      <c r="AU242" s="116">
        <v>0</v>
      </c>
      <c r="AV242" s="116">
        <v>0</v>
      </c>
      <c r="AW242" s="116">
        <v>0</v>
      </c>
      <c r="AX242" s="116">
        <v>0</v>
      </c>
      <c r="AY242" s="116">
        <v>0</v>
      </c>
      <c r="AZ242" s="116">
        <v>0</v>
      </c>
      <c r="BA242" s="116">
        <v>0</v>
      </c>
      <c r="BB242" s="116">
        <v>0</v>
      </c>
      <c r="BC242" s="116">
        <v>0</v>
      </c>
      <c r="BD242" s="115">
        <v>0</v>
      </c>
      <c r="BF242" s="9">
        <f t="shared" si="3"/>
        <v>0</v>
      </c>
    </row>
    <row r="243" spans="1:58" x14ac:dyDescent="0.25">
      <c r="A243" s="112" t="s">
        <v>2719</v>
      </c>
      <c r="B243" s="112" t="s">
        <v>2718</v>
      </c>
      <c r="C243" s="116">
        <v>0</v>
      </c>
      <c r="D243" s="116">
        <v>0</v>
      </c>
      <c r="E243" s="116">
        <v>0</v>
      </c>
      <c r="F243" s="116">
        <v>0</v>
      </c>
      <c r="G243" s="116">
        <v>0</v>
      </c>
      <c r="H243" s="116">
        <v>0</v>
      </c>
      <c r="I243" s="116">
        <v>0</v>
      </c>
      <c r="J243" s="116">
        <v>0</v>
      </c>
      <c r="K243" s="116">
        <v>0</v>
      </c>
      <c r="L243" s="116">
        <v>0</v>
      </c>
      <c r="M243" s="116">
        <v>0</v>
      </c>
      <c r="N243" s="116">
        <v>0</v>
      </c>
      <c r="O243" s="116">
        <v>0</v>
      </c>
      <c r="P243" s="116">
        <v>0</v>
      </c>
      <c r="Q243" s="116">
        <v>0</v>
      </c>
      <c r="R243" s="116">
        <v>0</v>
      </c>
      <c r="S243" s="116">
        <v>0</v>
      </c>
      <c r="T243" s="116">
        <v>0</v>
      </c>
      <c r="U243" s="116">
        <v>0</v>
      </c>
      <c r="V243" s="116">
        <v>0</v>
      </c>
      <c r="W243" s="116">
        <v>0</v>
      </c>
      <c r="X243" s="116">
        <v>0</v>
      </c>
      <c r="Y243" s="116">
        <v>0</v>
      </c>
      <c r="Z243" s="116">
        <v>0</v>
      </c>
      <c r="AA243" s="116">
        <v>0</v>
      </c>
      <c r="AB243" s="116">
        <v>0</v>
      </c>
      <c r="AC243" s="116">
        <v>0</v>
      </c>
      <c r="AD243" s="116">
        <v>0</v>
      </c>
      <c r="AE243" s="116">
        <v>0</v>
      </c>
      <c r="AF243" s="116">
        <v>0</v>
      </c>
      <c r="AG243" s="116">
        <v>0</v>
      </c>
      <c r="AH243" s="116">
        <v>0</v>
      </c>
      <c r="AI243" s="116">
        <v>0</v>
      </c>
      <c r="AJ243" s="116">
        <v>0</v>
      </c>
      <c r="AK243" s="116">
        <v>0</v>
      </c>
      <c r="AL243" s="116">
        <v>0</v>
      </c>
      <c r="AM243" s="116">
        <v>0</v>
      </c>
      <c r="AN243" s="116">
        <v>0</v>
      </c>
      <c r="AO243" s="116">
        <v>0</v>
      </c>
      <c r="AP243" s="116">
        <v>0</v>
      </c>
      <c r="AQ243" s="116">
        <v>0</v>
      </c>
      <c r="AR243" s="116">
        <v>0</v>
      </c>
      <c r="AS243" s="116">
        <v>0</v>
      </c>
      <c r="AT243" s="116">
        <v>0</v>
      </c>
      <c r="AU243" s="116">
        <v>0</v>
      </c>
      <c r="AV243" s="116">
        <v>0</v>
      </c>
      <c r="AW243" s="116">
        <v>0</v>
      </c>
      <c r="AX243" s="116">
        <v>0</v>
      </c>
      <c r="AY243" s="116">
        <v>0</v>
      </c>
      <c r="AZ243" s="116">
        <v>0</v>
      </c>
      <c r="BA243" s="116">
        <v>0</v>
      </c>
      <c r="BB243" s="116">
        <v>0</v>
      </c>
      <c r="BC243" s="116">
        <v>0</v>
      </c>
      <c r="BD243" s="115">
        <v>0</v>
      </c>
      <c r="BF243" s="9">
        <f t="shared" si="3"/>
        <v>0</v>
      </c>
    </row>
    <row r="244" spans="1:58" x14ac:dyDescent="0.25">
      <c r="A244" s="112" t="s">
        <v>2717</v>
      </c>
      <c r="B244" s="112" t="s">
        <v>2716</v>
      </c>
      <c r="C244" s="116">
        <v>0</v>
      </c>
      <c r="D244" s="116">
        <v>0</v>
      </c>
      <c r="E244" s="116">
        <v>0</v>
      </c>
      <c r="F244" s="116">
        <v>0</v>
      </c>
      <c r="G244" s="116">
        <v>0</v>
      </c>
      <c r="H244" s="116">
        <v>0</v>
      </c>
      <c r="I244" s="116">
        <v>0</v>
      </c>
      <c r="J244" s="116">
        <v>0</v>
      </c>
      <c r="K244" s="116">
        <v>0</v>
      </c>
      <c r="L244" s="116">
        <v>0</v>
      </c>
      <c r="M244" s="116">
        <v>0</v>
      </c>
      <c r="N244" s="116">
        <v>0</v>
      </c>
      <c r="O244" s="116">
        <v>0</v>
      </c>
      <c r="P244" s="116">
        <v>0</v>
      </c>
      <c r="Q244" s="116">
        <v>0</v>
      </c>
      <c r="R244" s="116">
        <v>0</v>
      </c>
      <c r="S244" s="116">
        <v>0</v>
      </c>
      <c r="T244" s="116">
        <v>0</v>
      </c>
      <c r="U244" s="116">
        <v>0</v>
      </c>
      <c r="V244" s="116">
        <v>0</v>
      </c>
      <c r="W244" s="116">
        <v>0</v>
      </c>
      <c r="X244" s="116">
        <v>0</v>
      </c>
      <c r="Y244" s="116">
        <v>0</v>
      </c>
      <c r="Z244" s="116">
        <v>0</v>
      </c>
      <c r="AA244" s="116">
        <v>0</v>
      </c>
      <c r="AB244" s="116">
        <v>0</v>
      </c>
      <c r="AC244" s="116">
        <v>0</v>
      </c>
      <c r="AD244" s="116">
        <v>0</v>
      </c>
      <c r="AE244" s="116">
        <v>0</v>
      </c>
      <c r="AF244" s="116">
        <v>0</v>
      </c>
      <c r="AG244" s="116">
        <v>0</v>
      </c>
      <c r="AH244" s="116">
        <v>0</v>
      </c>
      <c r="AI244" s="116">
        <v>0</v>
      </c>
      <c r="AJ244" s="116">
        <v>0</v>
      </c>
      <c r="AK244" s="116">
        <v>0</v>
      </c>
      <c r="AL244" s="116">
        <v>0</v>
      </c>
      <c r="AM244" s="116">
        <v>0</v>
      </c>
      <c r="AN244" s="116">
        <v>0</v>
      </c>
      <c r="AO244" s="116">
        <v>0</v>
      </c>
      <c r="AP244" s="116">
        <v>0</v>
      </c>
      <c r="AQ244" s="116">
        <v>0</v>
      </c>
      <c r="AR244" s="116">
        <v>0</v>
      </c>
      <c r="AS244" s="116">
        <v>0</v>
      </c>
      <c r="AT244" s="116">
        <v>0</v>
      </c>
      <c r="AU244" s="116">
        <v>0</v>
      </c>
      <c r="AV244" s="116">
        <v>0</v>
      </c>
      <c r="AW244" s="116">
        <v>0</v>
      </c>
      <c r="AX244" s="116">
        <v>0</v>
      </c>
      <c r="AY244" s="116">
        <v>0</v>
      </c>
      <c r="AZ244" s="116">
        <v>0</v>
      </c>
      <c r="BA244" s="116">
        <v>0</v>
      </c>
      <c r="BB244" s="116">
        <v>0</v>
      </c>
      <c r="BC244" s="116">
        <v>0</v>
      </c>
      <c r="BD244" s="115">
        <v>0</v>
      </c>
      <c r="BF244" s="9">
        <f t="shared" si="3"/>
        <v>0</v>
      </c>
    </row>
    <row r="245" spans="1:58" x14ac:dyDescent="0.25">
      <c r="A245" s="112" t="s">
        <v>2715</v>
      </c>
      <c r="B245" s="112" t="s">
        <v>2714</v>
      </c>
      <c r="C245" s="116">
        <v>0</v>
      </c>
      <c r="D245" s="116">
        <v>0</v>
      </c>
      <c r="E245" s="116">
        <v>0</v>
      </c>
      <c r="F245" s="116">
        <v>0</v>
      </c>
      <c r="G245" s="116">
        <v>0</v>
      </c>
      <c r="H245" s="116">
        <v>0</v>
      </c>
      <c r="I245" s="116">
        <v>0</v>
      </c>
      <c r="J245" s="116">
        <v>0</v>
      </c>
      <c r="K245" s="116">
        <v>0</v>
      </c>
      <c r="L245" s="116">
        <v>0</v>
      </c>
      <c r="M245" s="116">
        <v>0</v>
      </c>
      <c r="N245" s="116">
        <v>0</v>
      </c>
      <c r="O245" s="116">
        <v>0</v>
      </c>
      <c r="P245" s="116">
        <v>0</v>
      </c>
      <c r="Q245" s="116">
        <v>0</v>
      </c>
      <c r="R245" s="116">
        <v>0</v>
      </c>
      <c r="S245" s="116">
        <v>0</v>
      </c>
      <c r="T245" s="116">
        <v>0</v>
      </c>
      <c r="U245" s="116">
        <v>0</v>
      </c>
      <c r="V245" s="116">
        <v>0</v>
      </c>
      <c r="W245" s="116">
        <v>0</v>
      </c>
      <c r="X245" s="116">
        <v>0</v>
      </c>
      <c r="Y245" s="116">
        <v>0</v>
      </c>
      <c r="Z245" s="116">
        <v>0</v>
      </c>
      <c r="AA245" s="116">
        <v>0</v>
      </c>
      <c r="AB245" s="116">
        <v>0</v>
      </c>
      <c r="AC245" s="116">
        <v>0</v>
      </c>
      <c r="AD245" s="116">
        <v>0</v>
      </c>
      <c r="AE245" s="116">
        <v>0</v>
      </c>
      <c r="AF245" s="116">
        <v>0</v>
      </c>
      <c r="AG245" s="116">
        <v>0</v>
      </c>
      <c r="AH245" s="116">
        <v>0</v>
      </c>
      <c r="AI245" s="116">
        <v>0</v>
      </c>
      <c r="AJ245" s="116">
        <v>0</v>
      </c>
      <c r="AK245" s="116">
        <v>0</v>
      </c>
      <c r="AL245" s="116">
        <v>0</v>
      </c>
      <c r="AM245" s="116">
        <v>0</v>
      </c>
      <c r="AN245" s="116">
        <v>0</v>
      </c>
      <c r="AO245" s="116">
        <v>0</v>
      </c>
      <c r="AP245" s="116">
        <v>0</v>
      </c>
      <c r="AQ245" s="116">
        <v>0</v>
      </c>
      <c r="AR245" s="116">
        <v>0</v>
      </c>
      <c r="AS245" s="116">
        <v>0</v>
      </c>
      <c r="AT245" s="116">
        <v>0</v>
      </c>
      <c r="AU245" s="116">
        <v>0</v>
      </c>
      <c r="AV245" s="116">
        <v>0</v>
      </c>
      <c r="AW245" s="116">
        <v>0</v>
      </c>
      <c r="AX245" s="116">
        <v>0</v>
      </c>
      <c r="AY245" s="116">
        <v>0</v>
      </c>
      <c r="AZ245" s="116">
        <v>0</v>
      </c>
      <c r="BA245" s="116">
        <v>0</v>
      </c>
      <c r="BB245" s="116">
        <v>0</v>
      </c>
      <c r="BC245" s="116">
        <v>0</v>
      </c>
      <c r="BD245" s="115">
        <v>0</v>
      </c>
      <c r="BF245" s="9">
        <f t="shared" si="3"/>
        <v>0</v>
      </c>
    </row>
    <row r="246" spans="1:58" x14ac:dyDescent="0.25">
      <c r="A246" s="112" t="s">
        <v>2713</v>
      </c>
      <c r="B246" s="112" t="s">
        <v>2712</v>
      </c>
      <c r="C246" s="116">
        <v>0</v>
      </c>
      <c r="D246" s="116">
        <v>0</v>
      </c>
      <c r="E246" s="116">
        <v>0</v>
      </c>
      <c r="F246" s="116">
        <v>0</v>
      </c>
      <c r="G246" s="116">
        <v>0</v>
      </c>
      <c r="H246" s="116">
        <v>0</v>
      </c>
      <c r="I246" s="116">
        <v>0</v>
      </c>
      <c r="J246" s="116">
        <v>0</v>
      </c>
      <c r="K246" s="116">
        <v>0</v>
      </c>
      <c r="L246" s="116">
        <v>0</v>
      </c>
      <c r="M246" s="116">
        <v>0</v>
      </c>
      <c r="N246" s="116">
        <v>0</v>
      </c>
      <c r="O246" s="116">
        <v>0</v>
      </c>
      <c r="P246" s="116">
        <v>0</v>
      </c>
      <c r="Q246" s="116">
        <v>0</v>
      </c>
      <c r="R246" s="116">
        <v>0</v>
      </c>
      <c r="S246" s="116">
        <v>0</v>
      </c>
      <c r="T246" s="116">
        <v>0</v>
      </c>
      <c r="U246" s="116">
        <v>0</v>
      </c>
      <c r="V246" s="116">
        <v>0</v>
      </c>
      <c r="W246" s="116">
        <v>0</v>
      </c>
      <c r="X246" s="116">
        <v>0</v>
      </c>
      <c r="Y246" s="116">
        <v>0</v>
      </c>
      <c r="Z246" s="116">
        <v>0</v>
      </c>
      <c r="AA246" s="116">
        <v>0</v>
      </c>
      <c r="AB246" s="116">
        <v>0</v>
      </c>
      <c r="AC246" s="116">
        <v>0</v>
      </c>
      <c r="AD246" s="116">
        <v>0</v>
      </c>
      <c r="AE246" s="116">
        <v>0</v>
      </c>
      <c r="AF246" s="116">
        <v>0</v>
      </c>
      <c r="AG246" s="116">
        <v>0</v>
      </c>
      <c r="AH246" s="116">
        <v>0</v>
      </c>
      <c r="AI246" s="116">
        <v>0</v>
      </c>
      <c r="AJ246" s="116">
        <v>0</v>
      </c>
      <c r="AK246" s="116">
        <v>0</v>
      </c>
      <c r="AL246" s="116">
        <v>0</v>
      </c>
      <c r="AM246" s="116">
        <v>0</v>
      </c>
      <c r="AN246" s="116">
        <v>0</v>
      </c>
      <c r="AO246" s="116">
        <v>0</v>
      </c>
      <c r="AP246" s="116">
        <v>0</v>
      </c>
      <c r="AQ246" s="116">
        <v>0</v>
      </c>
      <c r="AR246" s="116">
        <v>0</v>
      </c>
      <c r="AS246" s="116">
        <v>0</v>
      </c>
      <c r="AT246" s="116">
        <v>0</v>
      </c>
      <c r="AU246" s="116">
        <v>0</v>
      </c>
      <c r="AV246" s="116">
        <v>0</v>
      </c>
      <c r="AW246" s="116">
        <v>0</v>
      </c>
      <c r="AX246" s="116">
        <v>0</v>
      </c>
      <c r="AY246" s="116">
        <v>0</v>
      </c>
      <c r="AZ246" s="116">
        <v>0</v>
      </c>
      <c r="BA246" s="116">
        <v>0</v>
      </c>
      <c r="BB246" s="116">
        <v>0</v>
      </c>
      <c r="BC246" s="116">
        <v>0</v>
      </c>
      <c r="BD246" s="115">
        <v>0</v>
      </c>
      <c r="BF246" s="9">
        <f t="shared" si="3"/>
        <v>0</v>
      </c>
    </row>
    <row r="247" spans="1:58" x14ac:dyDescent="0.25">
      <c r="A247" s="112" t="s">
        <v>2711</v>
      </c>
      <c r="B247" s="112" t="s">
        <v>2710</v>
      </c>
      <c r="C247" s="116">
        <v>0</v>
      </c>
      <c r="D247" s="116">
        <v>0</v>
      </c>
      <c r="E247" s="116">
        <v>0</v>
      </c>
      <c r="F247" s="116">
        <v>0</v>
      </c>
      <c r="G247" s="116">
        <v>0</v>
      </c>
      <c r="H247" s="116">
        <v>0</v>
      </c>
      <c r="I247" s="116">
        <v>0</v>
      </c>
      <c r="J247" s="116">
        <v>0</v>
      </c>
      <c r="K247" s="116">
        <v>0</v>
      </c>
      <c r="L247" s="116">
        <v>0</v>
      </c>
      <c r="M247" s="116">
        <v>0</v>
      </c>
      <c r="N247" s="116">
        <v>0</v>
      </c>
      <c r="O247" s="116">
        <v>0</v>
      </c>
      <c r="P247" s="116">
        <v>0</v>
      </c>
      <c r="Q247" s="116">
        <v>0</v>
      </c>
      <c r="R247" s="116">
        <v>0</v>
      </c>
      <c r="S247" s="116">
        <v>0</v>
      </c>
      <c r="T247" s="116">
        <v>0</v>
      </c>
      <c r="U247" s="116">
        <v>0</v>
      </c>
      <c r="V247" s="116">
        <v>0</v>
      </c>
      <c r="W247" s="116">
        <v>0</v>
      </c>
      <c r="X247" s="116">
        <v>0</v>
      </c>
      <c r="Y247" s="116">
        <v>0</v>
      </c>
      <c r="Z247" s="116">
        <v>0</v>
      </c>
      <c r="AA247" s="116">
        <v>0</v>
      </c>
      <c r="AB247" s="116">
        <v>0</v>
      </c>
      <c r="AC247" s="116">
        <v>0</v>
      </c>
      <c r="AD247" s="116">
        <v>0</v>
      </c>
      <c r="AE247" s="116">
        <v>0</v>
      </c>
      <c r="AF247" s="116">
        <v>0</v>
      </c>
      <c r="AG247" s="116">
        <v>0</v>
      </c>
      <c r="AH247" s="116">
        <v>0</v>
      </c>
      <c r="AI247" s="116">
        <v>0</v>
      </c>
      <c r="AJ247" s="116">
        <v>0</v>
      </c>
      <c r="AK247" s="116">
        <v>0</v>
      </c>
      <c r="AL247" s="116">
        <v>0</v>
      </c>
      <c r="AM247" s="116">
        <v>0</v>
      </c>
      <c r="AN247" s="116">
        <v>0</v>
      </c>
      <c r="AO247" s="116">
        <v>0</v>
      </c>
      <c r="AP247" s="116">
        <v>0</v>
      </c>
      <c r="AQ247" s="116">
        <v>0</v>
      </c>
      <c r="AR247" s="116">
        <v>0</v>
      </c>
      <c r="AS247" s="116">
        <v>0</v>
      </c>
      <c r="AT247" s="116">
        <v>0</v>
      </c>
      <c r="AU247" s="116">
        <v>0</v>
      </c>
      <c r="AV247" s="116">
        <v>0</v>
      </c>
      <c r="AW247" s="116">
        <v>0</v>
      </c>
      <c r="AX247" s="116">
        <v>0</v>
      </c>
      <c r="AY247" s="116">
        <v>0</v>
      </c>
      <c r="AZ247" s="116">
        <v>0</v>
      </c>
      <c r="BA247" s="116">
        <v>0</v>
      </c>
      <c r="BB247" s="116">
        <v>0</v>
      </c>
      <c r="BC247" s="116">
        <v>0</v>
      </c>
      <c r="BD247" s="115">
        <v>0</v>
      </c>
      <c r="BF247" s="9">
        <f t="shared" si="3"/>
        <v>0</v>
      </c>
    </row>
    <row r="248" spans="1:58" x14ac:dyDescent="0.25">
      <c r="A248" s="112" t="s">
        <v>2709</v>
      </c>
      <c r="B248" s="112" t="s">
        <v>2708</v>
      </c>
      <c r="C248" s="116">
        <v>0</v>
      </c>
      <c r="D248" s="116">
        <v>0</v>
      </c>
      <c r="E248" s="116">
        <v>0</v>
      </c>
      <c r="F248" s="116">
        <v>0</v>
      </c>
      <c r="G248" s="116">
        <v>0</v>
      </c>
      <c r="H248" s="116">
        <v>0</v>
      </c>
      <c r="I248" s="116">
        <v>0</v>
      </c>
      <c r="J248" s="116">
        <v>0</v>
      </c>
      <c r="K248" s="116">
        <v>0</v>
      </c>
      <c r="L248" s="116">
        <v>0</v>
      </c>
      <c r="M248" s="116">
        <v>0</v>
      </c>
      <c r="N248" s="116">
        <v>0</v>
      </c>
      <c r="O248" s="116">
        <v>0</v>
      </c>
      <c r="P248" s="116">
        <v>0</v>
      </c>
      <c r="Q248" s="116">
        <v>0</v>
      </c>
      <c r="R248" s="116">
        <v>0</v>
      </c>
      <c r="S248" s="116">
        <v>0</v>
      </c>
      <c r="T248" s="116">
        <v>0</v>
      </c>
      <c r="U248" s="116">
        <v>0</v>
      </c>
      <c r="V248" s="116">
        <v>0</v>
      </c>
      <c r="W248" s="116">
        <v>0</v>
      </c>
      <c r="X248" s="116">
        <v>0</v>
      </c>
      <c r="Y248" s="116">
        <v>0</v>
      </c>
      <c r="Z248" s="116">
        <v>0</v>
      </c>
      <c r="AA248" s="116">
        <v>0</v>
      </c>
      <c r="AB248" s="116">
        <v>0</v>
      </c>
      <c r="AC248" s="116">
        <v>0</v>
      </c>
      <c r="AD248" s="116">
        <v>0</v>
      </c>
      <c r="AE248" s="116">
        <v>0</v>
      </c>
      <c r="AF248" s="116">
        <v>0</v>
      </c>
      <c r="AG248" s="116">
        <v>0</v>
      </c>
      <c r="AH248" s="116">
        <v>0</v>
      </c>
      <c r="AI248" s="116">
        <v>0</v>
      </c>
      <c r="AJ248" s="116">
        <v>0</v>
      </c>
      <c r="AK248" s="116">
        <v>0</v>
      </c>
      <c r="AL248" s="116">
        <v>0</v>
      </c>
      <c r="AM248" s="116">
        <v>0</v>
      </c>
      <c r="AN248" s="116">
        <v>0</v>
      </c>
      <c r="AO248" s="116">
        <v>0</v>
      </c>
      <c r="AP248" s="116">
        <v>0</v>
      </c>
      <c r="AQ248" s="116">
        <v>0</v>
      </c>
      <c r="AR248" s="116">
        <v>0</v>
      </c>
      <c r="AS248" s="116">
        <v>0</v>
      </c>
      <c r="AT248" s="116">
        <v>0</v>
      </c>
      <c r="AU248" s="116">
        <v>0</v>
      </c>
      <c r="AV248" s="116">
        <v>0</v>
      </c>
      <c r="AW248" s="116">
        <v>0</v>
      </c>
      <c r="AX248" s="116">
        <v>0</v>
      </c>
      <c r="AY248" s="116">
        <v>0</v>
      </c>
      <c r="AZ248" s="116">
        <v>0</v>
      </c>
      <c r="BA248" s="116">
        <v>0</v>
      </c>
      <c r="BB248" s="116">
        <v>0</v>
      </c>
      <c r="BC248" s="116">
        <v>0</v>
      </c>
      <c r="BD248" s="115">
        <v>0</v>
      </c>
      <c r="BF248" s="9">
        <f t="shared" si="3"/>
        <v>0</v>
      </c>
    </row>
    <row r="249" spans="1:58" x14ac:dyDescent="0.25">
      <c r="A249" s="112" t="s">
        <v>2707</v>
      </c>
      <c r="B249" s="112" t="s">
        <v>2706</v>
      </c>
      <c r="C249" s="116">
        <v>2.7739588404074311E-11</v>
      </c>
      <c r="D249" s="116">
        <v>2.7739588404074311E-11</v>
      </c>
      <c r="E249" s="116">
        <v>2.7739588404074311E-11</v>
      </c>
      <c r="F249" s="116">
        <v>2.7739588404074311E-11</v>
      </c>
      <c r="G249" s="116">
        <v>2.7739588404074311E-11</v>
      </c>
      <c r="H249" s="116">
        <v>2.7739588404074311E-11</v>
      </c>
      <c r="I249" s="116">
        <v>2.7739588404074311E-11</v>
      </c>
      <c r="J249" s="116">
        <v>2.7739588404074311E-11</v>
      </c>
      <c r="K249" s="116">
        <v>2.7739588404074311E-11</v>
      </c>
      <c r="L249" s="116">
        <v>2.7739588404074311E-11</v>
      </c>
      <c r="M249" s="116">
        <v>2.7739588404074311E-11</v>
      </c>
      <c r="N249" s="116">
        <v>2.7739588404074311E-11</v>
      </c>
      <c r="O249" s="116">
        <v>2.7739588404074311E-11</v>
      </c>
      <c r="P249" s="116">
        <v>2.7739588404074311E-11</v>
      </c>
      <c r="Q249" s="116">
        <v>2.7739588404074311E-11</v>
      </c>
      <c r="R249" s="116">
        <v>2.7739588404074311E-11</v>
      </c>
      <c r="S249" s="116">
        <v>2.7739588404074311E-11</v>
      </c>
      <c r="T249" s="116">
        <v>2.7739588404074311E-11</v>
      </c>
      <c r="U249" s="116">
        <v>2.7739588404074311E-11</v>
      </c>
      <c r="V249" s="116">
        <v>2.7739588404074311E-11</v>
      </c>
      <c r="W249" s="116">
        <v>2.7739588404074311E-11</v>
      </c>
      <c r="X249" s="116">
        <v>2.7739588404074311E-11</v>
      </c>
      <c r="Y249" s="116">
        <v>2.7739588404074311E-11</v>
      </c>
      <c r="Z249" s="116">
        <v>2.7739588404074311E-11</v>
      </c>
      <c r="AA249" s="116">
        <v>2.7739588404074311E-11</v>
      </c>
      <c r="AB249" s="116">
        <v>2.7739588404074311E-11</v>
      </c>
      <c r="AC249" s="116">
        <v>2.7739588404074311E-11</v>
      </c>
      <c r="AD249" s="116">
        <v>2.7739588404074311E-11</v>
      </c>
      <c r="AE249" s="116">
        <v>2.7739588404074311E-11</v>
      </c>
      <c r="AF249" s="116">
        <v>2.7739588404074311E-11</v>
      </c>
      <c r="AG249" s="116">
        <v>2.7739588404074311E-11</v>
      </c>
      <c r="AH249" s="116">
        <v>2.7739588404074311E-11</v>
      </c>
      <c r="AI249" s="116">
        <v>2.7739588404074311E-11</v>
      </c>
      <c r="AJ249" s="116">
        <v>2.7739588404074311E-11</v>
      </c>
      <c r="AK249" s="116">
        <v>2.7739588404074311E-11</v>
      </c>
      <c r="AL249" s="116">
        <v>2.7739588404074311E-11</v>
      </c>
      <c r="AM249" s="116">
        <v>2.7739588404074311E-11</v>
      </c>
      <c r="AN249" s="116">
        <v>2.7739588404074311E-11</v>
      </c>
      <c r="AO249" s="116">
        <v>2.7739588404074311E-11</v>
      </c>
      <c r="AP249" s="116">
        <v>2.7739588404074311E-11</v>
      </c>
      <c r="AQ249" s="116">
        <v>2.7739588404074311E-11</v>
      </c>
      <c r="AR249" s="116">
        <v>2.7739588404074311E-11</v>
      </c>
      <c r="AS249" s="116">
        <v>2.7739588404074311E-11</v>
      </c>
      <c r="AT249" s="116">
        <v>2.7739588404074311E-11</v>
      </c>
      <c r="AU249" s="116">
        <v>2.7739588404074311E-11</v>
      </c>
      <c r="AV249" s="116">
        <v>2.7739588404074311E-11</v>
      </c>
      <c r="AW249" s="116">
        <v>2.7739588404074311E-11</v>
      </c>
      <c r="AX249" s="116">
        <v>2.7739588404074311E-11</v>
      </c>
      <c r="AY249" s="116">
        <v>2.7739588404074311E-11</v>
      </c>
      <c r="AZ249" s="116">
        <v>2.7739588404074311E-11</v>
      </c>
      <c r="BA249" s="116">
        <v>2.7739588404074311E-11</v>
      </c>
      <c r="BB249" s="116">
        <v>2.7739588404074311E-11</v>
      </c>
      <c r="BC249" s="116">
        <v>2.7739588404074311E-11</v>
      </c>
      <c r="BD249" s="115">
        <v>2.7739588404074311E-11</v>
      </c>
      <c r="BF249" s="9">
        <f t="shared" si="3"/>
        <v>2.7739588404074311E-11</v>
      </c>
    </row>
    <row r="250" spans="1:58" x14ac:dyDescent="0.25">
      <c r="A250" s="112" t="s">
        <v>2705</v>
      </c>
      <c r="B250" s="112" t="s">
        <v>2704</v>
      </c>
      <c r="C250" s="116">
        <v>0</v>
      </c>
      <c r="D250" s="116">
        <v>0</v>
      </c>
      <c r="E250" s="116">
        <v>0</v>
      </c>
      <c r="F250" s="116">
        <v>0</v>
      </c>
      <c r="G250" s="116">
        <v>0</v>
      </c>
      <c r="H250" s="116">
        <v>0</v>
      </c>
      <c r="I250" s="116">
        <v>0</v>
      </c>
      <c r="J250" s="116">
        <v>0</v>
      </c>
      <c r="K250" s="116">
        <v>0</v>
      </c>
      <c r="L250" s="116">
        <v>0</v>
      </c>
      <c r="M250" s="116">
        <v>0</v>
      </c>
      <c r="N250" s="116">
        <v>0</v>
      </c>
      <c r="O250" s="116">
        <v>0</v>
      </c>
      <c r="P250" s="116">
        <v>0</v>
      </c>
      <c r="Q250" s="116">
        <v>0</v>
      </c>
      <c r="R250" s="116">
        <v>0</v>
      </c>
      <c r="S250" s="116">
        <v>0</v>
      </c>
      <c r="T250" s="116">
        <v>0</v>
      </c>
      <c r="U250" s="116">
        <v>0</v>
      </c>
      <c r="V250" s="116">
        <v>0</v>
      </c>
      <c r="W250" s="116">
        <v>0</v>
      </c>
      <c r="X250" s="116">
        <v>0</v>
      </c>
      <c r="Y250" s="116">
        <v>0</v>
      </c>
      <c r="Z250" s="116">
        <v>0</v>
      </c>
      <c r="AA250" s="116">
        <v>0</v>
      </c>
      <c r="AB250" s="116">
        <v>0</v>
      </c>
      <c r="AC250" s="116">
        <v>0</v>
      </c>
      <c r="AD250" s="116">
        <v>0</v>
      </c>
      <c r="AE250" s="116">
        <v>0</v>
      </c>
      <c r="AF250" s="116">
        <v>0</v>
      </c>
      <c r="AG250" s="116">
        <v>0</v>
      </c>
      <c r="AH250" s="116">
        <v>0</v>
      </c>
      <c r="AI250" s="116">
        <v>0</v>
      </c>
      <c r="AJ250" s="116">
        <v>0</v>
      </c>
      <c r="AK250" s="116">
        <v>0</v>
      </c>
      <c r="AL250" s="116">
        <v>0</v>
      </c>
      <c r="AM250" s="116">
        <v>0</v>
      </c>
      <c r="AN250" s="116">
        <v>0</v>
      </c>
      <c r="AO250" s="116">
        <v>0</v>
      </c>
      <c r="AP250" s="116">
        <v>0</v>
      </c>
      <c r="AQ250" s="116">
        <v>0</v>
      </c>
      <c r="AR250" s="116">
        <v>0</v>
      </c>
      <c r="AS250" s="116">
        <v>0</v>
      </c>
      <c r="AT250" s="116">
        <v>0</v>
      </c>
      <c r="AU250" s="116">
        <v>0</v>
      </c>
      <c r="AV250" s="116">
        <v>0</v>
      </c>
      <c r="AW250" s="116">
        <v>0</v>
      </c>
      <c r="AX250" s="116">
        <v>0</v>
      </c>
      <c r="AY250" s="116">
        <v>0</v>
      </c>
      <c r="AZ250" s="116">
        <v>0</v>
      </c>
      <c r="BA250" s="116">
        <v>0</v>
      </c>
      <c r="BB250" s="116">
        <v>0</v>
      </c>
      <c r="BC250" s="116">
        <v>0</v>
      </c>
      <c r="BD250" s="115">
        <v>0</v>
      </c>
      <c r="BF250" s="9">
        <f t="shared" si="3"/>
        <v>0</v>
      </c>
    </row>
    <row r="251" spans="1:58" x14ac:dyDescent="0.25">
      <c r="A251" s="112" t="s">
        <v>2703</v>
      </c>
      <c r="B251" s="112" t="s">
        <v>2702</v>
      </c>
      <c r="C251" s="116">
        <v>0</v>
      </c>
      <c r="D251" s="116">
        <v>0</v>
      </c>
      <c r="E251" s="116">
        <v>0</v>
      </c>
      <c r="F251" s="116">
        <v>0</v>
      </c>
      <c r="G251" s="116">
        <v>0</v>
      </c>
      <c r="H251" s="116">
        <v>0</v>
      </c>
      <c r="I251" s="116">
        <v>0</v>
      </c>
      <c r="J251" s="116">
        <v>0</v>
      </c>
      <c r="K251" s="116">
        <v>0</v>
      </c>
      <c r="L251" s="116">
        <v>0</v>
      </c>
      <c r="M251" s="116">
        <v>0</v>
      </c>
      <c r="N251" s="116">
        <v>0</v>
      </c>
      <c r="O251" s="116">
        <v>0</v>
      </c>
      <c r="P251" s="116">
        <v>0</v>
      </c>
      <c r="Q251" s="116">
        <v>0</v>
      </c>
      <c r="R251" s="116">
        <v>0</v>
      </c>
      <c r="S251" s="116">
        <v>0</v>
      </c>
      <c r="T251" s="116">
        <v>0</v>
      </c>
      <c r="U251" s="116">
        <v>0</v>
      </c>
      <c r="V251" s="116">
        <v>0</v>
      </c>
      <c r="W251" s="116">
        <v>0</v>
      </c>
      <c r="X251" s="116">
        <v>0</v>
      </c>
      <c r="Y251" s="116">
        <v>0</v>
      </c>
      <c r="Z251" s="116">
        <v>0</v>
      </c>
      <c r="AA251" s="116">
        <v>0</v>
      </c>
      <c r="AB251" s="116">
        <v>0</v>
      </c>
      <c r="AC251" s="116">
        <v>0</v>
      </c>
      <c r="AD251" s="116">
        <v>0</v>
      </c>
      <c r="AE251" s="116">
        <v>0</v>
      </c>
      <c r="AF251" s="116">
        <v>0</v>
      </c>
      <c r="AG251" s="116">
        <v>0</v>
      </c>
      <c r="AH251" s="116">
        <v>0</v>
      </c>
      <c r="AI251" s="116">
        <v>0</v>
      </c>
      <c r="AJ251" s="116">
        <v>0</v>
      </c>
      <c r="AK251" s="116">
        <v>0</v>
      </c>
      <c r="AL251" s="116">
        <v>0</v>
      </c>
      <c r="AM251" s="116">
        <v>0</v>
      </c>
      <c r="AN251" s="116">
        <v>0</v>
      </c>
      <c r="AO251" s="116">
        <v>0</v>
      </c>
      <c r="AP251" s="116">
        <v>0</v>
      </c>
      <c r="AQ251" s="116">
        <v>0</v>
      </c>
      <c r="AR251" s="116">
        <v>0</v>
      </c>
      <c r="AS251" s="116">
        <v>0</v>
      </c>
      <c r="AT251" s="116">
        <v>0</v>
      </c>
      <c r="AU251" s="116">
        <v>0</v>
      </c>
      <c r="AV251" s="116">
        <v>0</v>
      </c>
      <c r="AW251" s="116">
        <v>0</v>
      </c>
      <c r="AX251" s="116">
        <v>0</v>
      </c>
      <c r="AY251" s="116">
        <v>0</v>
      </c>
      <c r="AZ251" s="116">
        <v>0</v>
      </c>
      <c r="BA251" s="116">
        <v>0</v>
      </c>
      <c r="BB251" s="116">
        <v>0</v>
      </c>
      <c r="BC251" s="116">
        <v>0</v>
      </c>
      <c r="BD251" s="115">
        <v>0</v>
      </c>
      <c r="BF251" s="9">
        <f t="shared" si="3"/>
        <v>0</v>
      </c>
    </row>
    <row r="252" spans="1:58" x14ac:dyDescent="0.25">
      <c r="A252" s="112" t="s">
        <v>2701</v>
      </c>
      <c r="B252" s="112" t="s">
        <v>2700</v>
      </c>
      <c r="C252" s="116">
        <v>0</v>
      </c>
      <c r="D252" s="116">
        <v>0</v>
      </c>
      <c r="E252" s="116">
        <v>0</v>
      </c>
      <c r="F252" s="116">
        <v>0</v>
      </c>
      <c r="G252" s="116">
        <v>0</v>
      </c>
      <c r="H252" s="116">
        <v>0</v>
      </c>
      <c r="I252" s="116">
        <v>0</v>
      </c>
      <c r="J252" s="116">
        <v>0</v>
      </c>
      <c r="K252" s="116">
        <v>0</v>
      </c>
      <c r="L252" s="116">
        <v>0</v>
      </c>
      <c r="M252" s="116">
        <v>0</v>
      </c>
      <c r="N252" s="116">
        <v>0</v>
      </c>
      <c r="O252" s="116">
        <v>0</v>
      </c>
      <c r="P252" s="116">
        <v>0</v>
      </c>
      <c r="Q252" s="116">
        <v>0</v>
      </c>
      <c r="R252" s="116">
        <v>0</v>
      </c>
      <c r="S252" s="116">
        <v>0</v>
      </c>
      <c r="T252" s="116">
        <v>0</v>
      </c>
      <c r="U252" s="116">
        <v>0</v>
      </c>
      <c r="V252" s="116">
        <v>0</v>
      </c>
      <c r="W252" s="116">
        <v>0</v>
      </c>
      <c r="X252" s="116">
        <v>0</v>
      </c>
      <c r="Y252" s="116">
        <v>0</v>
      </c>
      <c r="Z252" s="116">
        <v>0</v>
      </c>
      <c r="AA252" s="116">
        <v>0</v>
      </c>
      <c r="AB252" s="116">
        <v>0</v>
      </c>
      <c r="AC252" s="116">
        <v>0</v>
      </c>
      <c r="AD252" s="116">
        <v>0</v>
      </c>
      <c r="AE252" s="116">
        <v>0</v>
      </c>
      <c r="AF252" s="116">
        <v>0</v>
      </c>
      <c r="AG252" s="116">
        <v>0</v>
      </c>
      <c r="AH252" s="116">
        <v>0</v>
      </c>
      <c r="AI252" s="116">
        <v>0</v>
      </c>
      <c r="AJ252" s="116">
        <v>0</v>
      </c>
      <c r="AK252" s="116">
        <v>0</v>
      </c>
      <c r="AL252" s="116">
        <v>0</v>
      </c>
      <c r="AM252" s="116">
        <v>0</v>
      </c>
      <c r="AN252" s="116">
        <v>0</v>
      </c>
      <c r="AO252" s="116">
        <v>0</v>
      </c>
      <c r="AP252" s="116">
        <v>0</v>
      </c>
      <c r="AQ252" s="116">
        <v>0</v>
      </c>
      <c r="AR252" s="116">
        <v>0</v>
      </c>
      <c r="AS252" s="116">
        <v>0</v>
      </c>
      <c r="AT252" s="116">
        <v>0</v>
      </c>
      <c r="AU252" s="116">
        <v>0</v>
      </c>
      <c r="AV252" s="116">
        <v>0</v>
      </c>
      <c r="AW252" s="116">
        <v>0</v>
      </c>
      <c r="AX252" s="116">
        <v>0</v>
      </c>
      <c r="AY252" s="116">
        <v>0</v>
      </c>
      <c r="AZ252" s="116">
        <v>0</v>
      </c>
      <c r="BA252" s="116">
        <v>0</v>
      </c>
      <c r="BB252" s="116">
        <v>0</v>
      </c>
      <c r="BC252" s="116">
        <v>0</v>
      </c>
      <c r="BD252" s="115">
        <v>0</v>
      </c>
      <c r="BF252" s="9">
        <f t="shared" si="3"/>
        <v>0</v>
      </c>
    </row>
    <row r="253" spans="1:58" x14ac:dyDescent="0.25">
      <c r="A253" s="112" t="s">
        <v>2699</v>
      </c>
      <c r="B253" s="112" t="s">
        <v>2698</v>
      </c>
      <c r="C253" s="116">
        <v>-2.0321522242738865E-12</v>
      </c>
      <c r="D253" s="116">
        <v>-2.0321522242738865E-12</v>
      </c>
      <c r="E253" s="116">
        <v>-2.0321522242738865E-12</v>
      </c>
      <c r="F253" s="116">
        <v>-2.0321522242738865E-12</v>
      </c>
      <c r="G253" s="116">
        <v>-2.0321522242738865E-12</v>
      </c>
      <c r="H253" s="116">
        <v>-2.0321522242738865E-12</v>
      </c>
      <c r="I253" s="116">
        <v>-2.0321522242738865E-12</v>
      </c>
      <c r="J253" s="116">
        <v>-2.0321522242738865E-12</v>
      </c>
      <c r="K253" s="116">
        <v>-2.0321522242738865E-12</v>
      </c>
      <c r="L253" s="116">
        <v>-2.0321522242738865E-12</v>
      </c>
      <c r="M253" s="116">
        <v>-2.0321522242738865E-12</v>
      </c>
      <c r="N253" s="116">
        <v>-2.0321522242738865E-12</v>
      </c>
      <c r="O253" s="116">
        <v>-2.0321522242738865E-12</v>
      </c>
      <c r="P253" s="116">
        <v>-2.0321522242738865E-12</v>
      </c>
      <c r="Q253" s="116">
        <v>-2.0321522242738865E-12</v>
      </c>
      <c r="R253" s="116">
        <v>-2.0321522242738865E-12</v>
      </c>
      <c r="S253" s="116">
        <v>-2.0321522242738865E-12</v>
      </c>
      <c r="T253" s="116">
        <v>-2.0321522242738865E-12</v>
      </c>
      <c r="U253" s="116">
        <v>-2.0321522242738865E-12</v>
      </c>
      <c r="V253" s="116">
        <v>-2.0321522242738865E-12</v>
      </c>
      <c r="W253" s="116">
        <v>-2.0321522242738865E-12</v>
      </c>
      <c r="X253" s="116">
        <v>-2.0321522242738865E-12</v>
      </c>
      <c r="Y253" s="116">
        <v>-2.0321522242738865E-12</v>
      </c>
      <c r="Z253" s="116">
        <v>-2.0321522242738865E-12</v>
      </c>
      <c r="AA253" s="116">
        <v>-2.0321522242738865E-12</v>
      </c>
      <c r="AB253" s="116">
        <v>-2.0321522242738865E-12</v>
      </c>
      <c r="AC253" s="116">
        <v>-2.0321522242738865E-12</v>
      </c>
      <c r="AD253" s="116">
        <v>-2.0321522242738865E-12</v>
      </c>
      <c r="AE253" s="116">
        <v>-2.0321522242738865E-12</v>
      </c>
      <c r="AF253" s="116">
        <v>-2.0321522242738865E-12</v>
      </c>
      <c r="AG253" s="116">
        <v>-2.0321522242738865E-12</v>
      </c>
      <c r="AH253" s="116">
        <v>-2.0321522242738865E-12</v>
      </c>
      <c r="AI253" s="116">
        <v>-2.0321522242738865E-12</v>
      </c>
      <c r="AJ253" s="116">
        <v>-2.0321522242738865E-12</v>
      </c>
      <c r="AK253" s="116">
        <v>-2.0321522242738865E-12</v>
      </c>
      <c r="AL253" s="116">
        <v>-2.0321522242738865E-12</v>
      </c>
      <c r="AM253" s="116">
        <v>-2.0321522242738865E-12</v>
      </c>
      <c r="AN253" s="116">
        <v>-2.0321522242738865E-12</v>
      </c>
      <c r="AO253" s="116">
        <v>-2.0321522242738865E-12</v>
      </c>
      <c r="AP253" s="116">
        <v>-2.0321522242738865E-12</v>
      </c>
      <c r="AQ253" s="116">
        <v>-2.0321522242738865E-12</v>
      </c>
      <c r="AR253" s="116">
        <v>-2.0321522242738865E-12</v>
      </c>
      <c r="AS253" s="116">
        <v>-2.0321522242738865E-12</v>
      </c>
      <c r="AT253" s="116">
        <v>-2.0321522242738865E-12</v>
      </c>
      <c r="AU253" s="116">
        <v>-2.0321522242738865E-12</v>
      </c>
      <c r="AV253" s="116">
        <v>-2.0321522242738865E-12</v>
      </c>
      <c r="AW253" s="116">
        <v>-2.0321522242738865E-12</v>
      </c>
      <c r="AX253" s="116">
        <v>-2.0321522242738865E-12</v>
      </c>
      <c r="AY253" s="116">
        <v>-2.0321522242738865E-12</v>
      </c>
      <c r="AZ253" s="116">
        <v>-2.0321522242738865E-12</v>
      </c>
      <c r="BA253" s="116">
        <v>-2.0321522242738865E-12</v>
      </c>
      <c r="BB253" s="116">
        <v>-2.0321522242738865E-12</v>
      </c>
      <c r="BC253" s="116">
        <v>-2.0321522242738865E-12</v>
      </c>
      <c r="BD253" s="115">
        <v>-2.0321522242738865E-12</v>
      </c>
      <c r="BF253" s="9">
        <f t="shared" si="3"/>
        <v>-2.0321522242738865E-12</v>
      </c>
    </row>
    <row r="254" spans="1:58" x14ac:dyDescent="0.25">
      <c r="A254" s="112" t="s">
        <v>2697</v>
      </c>
      <c r="B254" s="112" t="s">
        <v>2696</v>
      </c>
      <c r="C254" s="116">
        <v>0</v>
      </c>
      <c r="D254" s="116">
        <v>0</v>
      </c>
      <c r="E254" s="116">
        <v>0</v>
      </c>
      <c r="F254" s="116">
        <v>0</v>
      </c>
      <c r="G254" s="116">
        <v>0</v>
      </c>
      <c r="H254" s="116">
        <v>0</v>
      </c>
      <c r="I254" s="116">
        <v>0</v>
      </c>
      <c r="J254" s="116">
        <v>0</v>
      </c>
      <c r="K254" s="116">
        <v>0</v>
      </c>
      <c r="L254" s="116">
        <v>0</v>
      </c>
      <c r="M254" s="116">
        <v>0</v>
      </c>
      <c r="N254" s="116">
        <v>0</v>
      </c>
      <c r="O254" s="116">
        <v>0</v>
      </c>
      <c r="P254" s="116">
        <v>0</v>
      </c>
      <c r="Q254" s="116">
        <v>0</v>
      </c>
      <c r="R254" s="116">
        <v>0</v>
      </c>
      <c r="S254" s="116">
        <v>0</v>
      </c>
      <c r="T254" s="116">
        <v>0</v>
      </c>
      <c r="U254" s="116">
        <v>0</v>
      </c>
      <c r="V254" s="116">
        <v>0</v>
      </c>
      <c r="W254" s="116">
        <v>0</v>
      </c>
      <c r="X254" s="116">
        <v>0</v>
      </c>
      <c r="Y254" s="116">
        <v>0</v>
      </c>
      <c r="Z254" s="116">
        <v>0</v>
      </c>
      <c r="AA254" s="116">
        <v>0</v>
      </c>
      <c r="AB254" s="116">
        <v>0</v>
      </c>
      <c r="AC254" s="116">
        <v>0</v>
      </c>
      <c r="AD254" s="116">
        <v>0</v>
      </c>
      <c r="AE254" s="116">
        <v>0</v>
      </c>
      <c r="AF254" s="116">
        <v>0</v>
      </c>
      <c r="AG254" s="116">
        <v>0</v>
      </c>
      <c r="AH254" s="116">
        <v>0</v>
      </c>
      <c r="AI254" s="116">
        <v>0</v>
      </c>
      <c r="AJ254" s="116">
        <v>0</v>
      </c>
      <c r="AK254" s="116">
        <v>0</v>
      </c>
      <c r="AL254" s="116">
        <v>0</v>
      </c>
      <c r="AM254" s="116">
        <v>0</v>
      </c>
      <c r="AN254" s="116">
        <v>0</v>
      </c>
      <c r="AO254" s="116">
        <v>0</v>
      </c>
      <c r="AP254" s="116">
        <v>0</v>
      </c>
      <c r="AQ254" s="116">
        <v>0</v>
      </c>
      <c r="AR254" s="116">
        <v>0</v>
      </c>
      <c r="AS254" s="116">
        <v>0</v>
      </c>
      <c r="AT254" s="116">
        <v>0</v>
      </c>
      <c r="AU254" s="116">
        <v>0</v>
      </c>
      <c r="AV254" s="116">
        <v>0</v>
      </c>
      <c r="AW254" s="116">
        <v>0</v>
      </c>
      <c r="AX254" s="116">
        <v>0</v>
      </c>
      <c r="AY254" s="116">
        <v>0</v>
      </c>
      <c r="AZ254" s="116">
        <v>0</v>
      </c>
      <c r="BA254" s="116">
        <v>0</v>
      </c>
      <c r="BB254" s="116">
        <v>0</v>
      </c>
      <c r="BC254" s="116">
        <v>0</v>
      </c>
      <c r="BD254" s="115">
        <v>0</v>
      </c>
      <c r="BF254" s="9">
        <f t="shared" si="3"/>
        <v>0</v>
      </c>
    </row>
    <row r="255" spans="1:58" x14ac:dyDescent="0.25">
      <c r="A255" s="112" t="s">
        <v>2695</v>
      </c>
      <c r="B255" s="112" t="s">
        <v>2694</v>
      </c>
      <c r="C255" s="116">
        <v>0</v>
      </c>
      <c r="D255" s="116">
        <v>0</v>
      </c>
      <c r="E255" s="116">
        <v>0</v>
      </c>
      <c r="F255" s="116">
        <v>0</v>
      </c>
      <c r="G255" s="116">
        <v>0</v>
      </c>
      <c r="H255" s="116">
        <v>0</v>
      </c>
      <c r="I255" s="116">
        <v>0</v>
      </c>
      <c r="J255" s="116">
        <v>0</v>
      </c>
      <c r="K255" s="116">
        <v>0</v>
      </c>
      <c r="L255" s="116">
        <v>0</v>
      </c>
      <c r="M255" s="116">
        <v>0</v>
      </c>
      <c r="N255" s="116">
        <v>0</v>
      </c>
      <c r="O255" s="116">
        <v>0</v>
      </c>
      <c r="P255" s="116">
        <v>0</v>
      </c>
      <c r="Q255" s="116">
        <v>0</v>
      </c>
      <c r="R255" s="116">
        <v>0</v>
      </c>
      <c r="S255" s="116">
        <v>0</v>
      </c>
      <c r="T255" s="116">
        <v>0</v>
      </c>
      <c r="U255" s="116">
        <v>0</v>
      </c>
      <c r="V255" s="116">
        <v>0</v>
      </c>
      <c r="W255" s="116">
        <v>0</v>
      </c>
      <c r="X255" s="116">
        <v>0</v>
      </c>
      <c r="Y255" s="116">
        <v>0</v>
      </c>
      <c r="Z255" s="116">
        <v>0</v>
      </c>
      <c r="AA255" s="116">
        <v>0</v>
      </c>
      <c r="AB255" s="116">
        <v>0</v>
      </c>
      <c r="AC255" s="116">
        <v>0</v>
      </c>
      <c r="AD255" s="116">
        <v>0</v>
      </c>
      <c r="AE255" s="116">
        <v>0</v>
      </c>
      <c r="AF255" s="116">
        <v>0</v>
      </c>
      <c r="AG255" s="116">
        <v>0</v>
      </c>
      <c r="AH255" s="116">
        <v>0</v>
      </c>
      <c r="AI255" s="116">
        <v>0</v>
      </c>
      <c r="AJ255" s="116">
        <v>0</v>
      </c>
      <c r="AK255" s="116">
        <v>0</v>
      </c>
      <c r="AL255" s="116">
        <v>0</v>
      </c>
      <c r="AM255" s="116">
        <v>0</v>
      </c>
      <c r="AN255" s="116">
        <v>0</v>
      </c>
      <c r="AO255" s="116">
        <v>0</v>
      </c>
      <c r="AP255" s="116">
        <v>0</v>
      </c>
      <c r="AQ255" s="116">
        <v>0</v>
      </c>
      <c r="AR255" s="116">
        <v>0</v>
      </c>
      <c r="AS255" s="116">
        <v>0</v>
      </c>
      <c r="AT255" s="116">
        <v>0</v>
      </c>
      <c r="AU255" s="116">
        <v>0</v>
      </c>
      <c r="AV255" s="116">
        <v>0</v>
      </c>
      <c r="AW255" s="116">
        <v>0</v>
      </c>
      <c r="AX255" s="116">
        <v>0</v>
      </c>
      <c r="AY255" s="116">
        <v>0</v>
      </c>
      <c r="AZ255" s="116">
        <v>0</v>
      </c>
      <c r="BA255" s="116">
        <v>0</v>
      </c>
      <c r="BB255" s="116">
        <v>0</v>
      </c>
      <c r="BC255" s="116">
        <v>0</v>
      </c>
      <c r="BD255" s="115">
        <v>0</v>
      </c>
      <c r="BF255" s="9">
        <f t="shared" si="3"/>
        <v>0</v>
      </c>
    </row>
    <row r="256" spans="1:58" x14ac:dyDescent="0.25">
      <c r="A256" s="112" t="s">
        <v>2693</v>
      </c>
      <c r="B256" s="112" t="s">
        <v>2692</v>
      </c>
      <c r="C256" s="116">
        <v>0</v>
      </c>
      <c r="D256" s="116">
        <v>0</v>
      </c>
      <c r="E256" s="116">
        <v>0</v>
      </c>
      <c r="F256" s="116">
        <v>0</v>
      </c>
      <c r="G256" s="116">
        <v>0</v>
      </c>
      <c r="H256" s="116">
        <v>0</v>
      </c>
      <c r="I256" s="116">
        <v>0</v>
      </c>
      <c r="J256" s="116">
        <v>0</v>
      </c>
      <c r="K256" s="116">
        <v>0</v>
      </c>
      <c r="L256" s="116">
        <v>0</v>
      </c>
      <c r="M256" s="116">
        <v>0</v>
      </c>
      <c r="N256" s="116">
        <v>0</v>
      </c>
      <c r="O256" s="116">
        <v>0</v>
      </c>
      <c r="P256" s="116">
        <v>0</v>
      </c>
      <c r="Q256" s="116">
        <v>0</v>
      </c>
      <c r="R256" s="116">
        <v>0</v>
      </c>
      <c r="S256" s="116">
        <v>0</v>
      </c>
      <c r="T256" s="116">
        <v>0</v>
      </c>
      <c r="U256" s="116">
        <v>0</v>
      </c>
      <c r="V256" s="116">
        <v>0</v>
      </c>
      <c r="W256" s="116">
        <v>0</v>
      </c>
      <c r="X256" s="116">
        <v>0</v>
      </c>
      <c r="Y256" s="116">
        <v>0</v>
      </c>
      <c r="Z256" s="116">
        <v>0</v>
      </c>
      <c r="AA256" s="116">
        <v>0</v>
      </c>
      <c r="AB256" s="116">
        <v>0</v>
      </c>
      <c r="AC256" s="116">
        <v>0</v>
      </c>
      <c r="AD256" s="116">
        <v>0</v>
      </c>
      <c r="AE256" s="116">
        <v>0</v>
      </c>
      <c r="AF256" s="116">
        <v>0</v>
      </c>
      <c r="AG256" s="116">
        <v>0</v>
      </c>
      <c r="AH256" s="116">
        <v>0</v>
      </c>
      <c r="AI256" s="116">
        <v>0</v>
      </c>
      <c r="AJ256" s="116">
        <v>0</v>
      </c>
      <c r="AK256" s="116">
        <v>0</v>
      </c>
      <c r="AL256" s="116">
        <v>0</v>
      </c>
      <c r="AM256" s="116">
        <v>0</v>
      </c>
      <c r="AN256" s="116">
        <v>0</v>
      </c>
      <c r="AO256" s="116">
        <v>0</v>
      </c>
      <c r="AP256" s="116">
        <v>0</v>
      </c>
      <c r="AQ256" s="116">
        <v>0</v>
      </c>
      <c r="AR256" s="116">
        <v>0</v>
      </c>
      <c r="AS256" s="116">
        <v>0</v>
      </c>
      <c r="AT256" s="116">
        <v>0</v>
      </c>
      <c r="AU256" s="116">
        <v>0</v>
      </c>
      <c r="AV256" s="116">
        <v>0</v>
      </c>
      <c r="AW256" s="116">
        <v>0</v>
      </c>
      <c r="AX256" s="116">
        <v>0</v>
      </c>
      <c r="AY256" s="116">
        <v>0</v>
      </c>
      <c r="AZ256" s="116">
        <v>0</v>
      </c>
      <c r="BA256" s="116">
        <v>0</v>
      </c>
      <c r="BB256" s="116">
        <v>0</v>
      </c>
      <c r="BC256" s="116">
        <v>0</v>
      </c>
      <c r="BD256" s="115">
        <v>0</v>
      </c>
      <c r="BF256" s="9">
        <f t="shared" si="3"/>
        <v>0</v>
      </c>
    </row>
    <row r="257" spans="1:58" x14ac:dyDescent="0.25">
      <c r="A257" s="112" t="s">
        <v>2691</v>
      </c>
      <c r="B257" s="112" t="s">
        <v>2690</v>
      </c>
      <c r="C257" s="116">
        <v>-3.4106051316484809E-12</v>
      </c>
      <c r="D257" s="116">
        <v>-3.4106051316484809E-12</v>
      </c>
      <c r="E257" s="116">
        <v>-3.4106051316484809E-12</v>
      </c>
      <c r="F257" s="116">
        <v>-3.4106051316484809E-12</v>
      </c>
      <c r="G257" s="116">
        <v>-3.4106051316484809E-12</v>
      </c>
      <c r="H257" s="116">
        <v>-3.4106051316484809E-12</v>
      </c>
      <c r="I257" s="116">
        <v>-3.4106051316484809E-12</v>
      </c>
      <c r="J257" s="116">
        <v>-3.4106051316484809E-12</v>
      </c>
      <c r="K257" s="116">
        <v>-3.4106051316484809E-12</v>
      </c>
      <c r="L257" s="116">
        <v>-3.4106051316484809E-12</v>
      </c>
      <c r="M257" s="116">
        <v>-3.4106051316484809E-12</v>
      </c>
      <c r="N257" s="116">
        <v>-3.4106051316484809E-12</v>
      </c>
      <c r="O257" s="116">
        <v>-3.4106051316484809E-12</v>
      </c>
      <c r="P257" s="116">
        <v>-3.4106051316484809E-12</v>
      </c>
      <c r="Q257" s="116">
        <v>-3.4106051316484809E-12</v>
      </c>
      <c r="R257" s="116">
        <v>-3.4106051316484809E-12</v>
      </c>
      <c r="S257" s="116">
        <v>-3.4106051316484809E-12</v>
      </c>
      <c r="T257" s="116">
        <v>-3.4106051316484809E-12</v>
      </c>
      <c r="U257" s="116">
        <v>-3.4106051316484809E-12</v>
      </c>
      <c r="V257" s="116">
        <v>-3.4106051316484809E-12</v>
      </c>
      <c r="W257" s="116">
        <v>-3.4106051316484809E-12</v>
      </c>
      <c r="X257" s="116">
        <v>-3.4106051316484809E-12</v>
      </c>
      <c r="Y257" s="116">
        <v>-3.4106051316484809E-12</v>
      </c>
      <c r="Z257" s="116">
        <v>-3.4106051316484809E-12</v>
      </c>
      <c r="AA257" s="116">
        <v>-3.4106051316484809E-12</v>
      </c>
      <c r="AB257" s="116">
        <v>-3.4106051316484809E-12</v>
      </c>
      <c r="AC257" s="116">
        <v>-3.4106051316484809E-12</v>
      </c>
      <c r="AD257" s="116">
        <v>-3.4106051316484809E-12</v>
      </c>
      <c r="AE257" s="116">
        <v>-3.4106051316484809E-12</v>
      </c>
      <c r="AF257" s="116">
        <v>-3.4106051316484809E-12</v>
      </c>
      <c r="AG257" s="116">
        <v>-3.4106051316484809E-12</v>
      </c>
      <c r="AH257" s="116">
        <v>-3.4106051316484809E-12</v>
      </c>
      <c r="AI257" s="116">
        <v>-3.4106051316484809E-12</v>
      </c>
      <c r="AJ257" s="116">
        <v>-3.4106051316484809E-12</v>
      </c>
      <c r="AK257" s="116">
        <v>-3.4106051316484809E-12</v>
      </c>
      <c r="AL257" s="116">
        <v>-3.4106051316484809E-12</v>
      </c>
      <c r="AM257" s="116">
        <v>-3.4106051316484809E-12</v>
      </c>
      <c r="AN257" s="116">
        <v>-3.4106051316484809E-12</v>
      </c>
      <c r="AO257" s="116">
        <v>-3.4106051316484809E-12</v>
      </c>
      <c r="AP257" s="116">
        <v>-3.4106051316484809E-12</v>
      </c>
      <c r="AQ257" s="116">
        <v>-3.4106051316484809E-12</v>
      </c>
      <c r="AR257" s="116">
        <v>-3.4106051316484809E-12</v>
      </c>
      <c r="AS257" s="116">
        <v>-3.4106051316484809E-12</v>
      </c>
      <c r="AT257" s="116">
        <v>-3.4106051316484809E-12</v>
      </c>
      <c r="AU257" s="116">
        <v>-3.4106051316484809E-12</v>
      </c>
      <c r="AV257" s="116">
        <v>-3.4106051316484809E-12</v>
      </c>
      <c r="AW257" s="116">
        <v>-3.4106051316484809E-12</v>
      </c>
      <c r="AX257" s="116">
        <v>-3.4106051316484809E-12</v>
      </c>
      <c r="AY257" s="116">
        <v>-3.4106051316484809E-12</v>
      </c>
      <c r="AZ257" s="116">
        <v>-3.4106051316484809E-12</v>
      </c>
      <c r="BA257" s="116">
        <v>-3.4106051316484809E-12</v>
      </c>
      <c r="BB257" s="116">
        <v>-3.4106051316484809E-12</v>
      </c>
      <c r="BC257" s="116">
        <v>-3.4106051316484809E-12</v>
      </c>
      <c r="BD257" s="115">
        <v>-3.4106051316484809E-12</v>
      </c>
      <c r="BF257" s="9">
        <f t="shared" si="3"/>
        <v>-3.4106051316484809E-12</v>
      </c>
    </row>
    <row r="258" spans="1:58" x14ac:dyDescent="0.25">
      <c r="A258" s="112" t="s">
        <v>2689</v>
      </c>
      <c r="B258" s="112" t="s">
        <v>2688</v>
      </c>
      <c r="C258" s="116">
        <v>3.637978807091713E-12</v>
      </c>
      <c r="D258" s="116">
        <v>3.637978807091713E-12</v>
      </c>
      <c r="E258" s="116">
        <v>3.637978807091713E-12</v>
      </c>
      <c r="F258" s="116">
        <v>3.637978807091713E-12</v>
      </c>
      <c r="G258" s="116">
        <v>3.637978807091713E-12</v>
      </c>
      <c r="H258" s="116">
        <v>3.637978807091713E-12</v>
      </c>
      <c r="I258" s="116">
        <v>3.637978807091713E-12</v>
      </c>
      <c r="J258" s="116">
        <v>3.637978807091713E-12</v>
      </c>
      <c r="K258" s="116">
        <v>3.637978807091713E-12</v>
      </c>
      <c r="L258" s="116">
        <v>3.637978807091713E-12</v>
      </c>
      <c r="M258" s="116">
        <v>3.637978807091713E-12</v>
      </c>
      <c r="N258" s="116">
        <v>3.637978807091713E-12</v>
      </c>
      <c r="O258" s="116">
        <v>3.637978807091713E-12</v>
      </c>
      <c r="P258" s="116">
        <v>3.637978807091713E-12</v>
      </c>
      <c r="Q258" s="116">
        <v>3.637978807091713E-12</v>
      </c>
      <c r="R258" s="116">
        <v>3.637978807091713E-12</v>
      </c>
      <c r="S258" s="116">
        <v>3.637978807091713E-12</v>
      </c>
      <c r="T258" s="116">
        <v>3.637978807091713E-12</v>
      </c>
      <c r="U258" s="116">
        <v>3.637978807091713E-12</v>
      </c>
      <c r="V258" s="116">
        <v>3.637978807091713E-12</v>
      </c>
      <c r="W258" s="116">
        <v>3.637978807091713E-12</v>
      </c>
      <c r="X258" s="116">
        <v>3.637978807091713E-12</v>
      </c>
      <c r="Y258" s="116">
        <v>3.637978807091713E-12</v>
      </c>
      <c r="Z258" s="116">
        <v>3.637978807091713E-12</v>
      </c>
      <c r="AA258" s="116">
        <v>3.637978807091713E-12</v>
      </c>
      <c r="AB258" s="116">
        <v>3.637978807091713E-12</v>
      </c>
      <c r="AC258" s="116">
        <v>3.637978807091713E-12</v>
      </c>
      <c r="AD258" s="116">
        <v>3.637978807091713E-12</v>
      </c>
      <c r="AE258" s="116">
        <v>3.637978807091713E-12</v>
      </c>
      <c r="AF258" s="116">
        <v>3.637978807091713E-12</v>
      </c>
      <c r="AG258" s="116">
        <v>3.637978807091713E-12</v>
      </c>
      <c r="AH258" s="116">
        <v>3.637978807091713E-12</v>
      </c>
      <c r="AI258" s="116">
        <v>3.637978807091713E-12</v>
      </c>
      <c r="AJ258" s="116">
        <v>3.637978807091713E-12</v>
      </c>
      <c r="AK258" s="116">
        <v>3.637978807091713E-12</v>
      </c>
      <c r="AL258" s="116">
        <v>3.637978807091713E-12</v>
      </c>
      <c r="AM258" s="116">
        <v>3.637978807091713E-12</v>
      </c>
      <c r="AN258" s="116">
        <v>3.637978807091713E-12</v>
      </c>
      <c r="AO258" s="116">
        <v>3.637978807091713E-12</v>
      </c>
      <c r="AP258" s="116">
        <v>3.637978807091713E-12</v>
      </c>
      <c r="AQ258" s="116">
        <v>3.637978807091713E-12</v>
      </c>
      <c r="AR258" s="116">
        <v>3.637978807091713E-12</v>
      </c>
      <c r="AS258" s="116">
        <v>3.637978807091713E-12</v>
      </c>
      <c r="AT258" s="116">
        <v>3.637978807091713E-12</v>
      </c>
      <c r="AU258" s="116">
        <v>3.637978807091713E-12</v>
      </c>
      <c r="AV258" s="116">
        <v>3.637978807091713E-12</v>
      </c>
      <c r="AW258" s="116">
        <v>3.637978807091713E-12</v>
      </c>
      <c r="AX258" s="116">
        <v>3.637978807091713E-12</v>
      </c>
      <c r="AY258" s="116">
        <v>3.637978807091713E-12</v>
      </c>
      <c r="AZ258" s="116">
        <v>3.637978807091713E-12</v>
      </c>
      <c r="BA258" s="116">
        <v>3.637978807091713E-12</v>
      </c>
      <c r="BB258" s="116">
        <v>3.637978807091713E-12</v>
      </c>
      <c r="BC258" s="116">
        <v>3.637978807091713E-12</v>
      </c>
      <c r="BD258" s="115">
        <v>3.637978807091713E-12</v>
      </c>
      <c r="BF258" s="9">
        <f t="shared" ref="BF258:BF321" si="4">+MAX(C258:BD258)</f>
        <v>3.637978807091713E-12</v>
      </c>
    </row>
    <row r="259" spans="1:58" x14ac:dyDescent="0.25">
      <c r="A259" s="112" t="s">
        <v>2687</v>
      </c>
      <c r="B259" s="112" t="s">
        <v>2686</v>
      </c>
      <c r="C259" s="116">
        <v>3.637978807091713E-12</v>
      </c>
      <c r="D259" s="116">
        <v>3.637978807091713E-12</v>
      </c>
      <c r="E259" s="116">
        <v>3.637978807091713E-12</v>
      </c>
      <c r="F259" s="116">
        <v>3.637978807091713E-12</v>
      </c>
      <c r="G259" s="116">
        <v>3.637978807091713E-12</v>
      </c>
      <c r="H259" s="116">
        <v>3.637978807091713E-12</v>
      </c>
      <c r="I259" s="116">
        <v>3.637978807091713E-12</v>
      </c>
      <c r="J259" s="116">
        <v>3.637978807091713E-12</v>
      </c>
      <c r="K259" s="116">
        <v>3.637978807091713E-12</v>
      </c>
      <c r="L259" s="116">
        <v>3.637978807091713E-12</v>
      </c>
      <c r="M259" s="116">
        <v>3.637978807091713E-12</v>
      </c>
      <c r="N259" s="116">
        <v>3.637978807091713E-12</v>
      </c>
      <c r="O259" s="116">
        <v>3.637978807091713E-12</v>
      </c>
      <c r="P259" s="116">
        <v>3.637978807091713E-12</v>
      </c>
      <c r="Q259" s="116">
        <v>3.637978807091713E-12</v>
      </c>
      <c r="R259" s="116">
        <v>3.637978807091713E-12</v>
      </c>
      <c r="S259" s="116">
        <v>3.637978807091713E-12</v>
      </c>
      <c r="T259" s="116">
        <v>3.637978807091713E-12</v>
      </c>
      <c r="U259" s="116">
        <v>3.637978807091713E-12</v>
      </c>
      <c r="V259" s="116">
        <v>3.637978807091713E-12</v>
      </c>
      <c r="W259" s="116">
        <v>3.637978807091713E-12</v>
      </c>
      <c r="X259" s="116">
        <v>3.637978807091713E-12</v>
      </c>
      <c r="Y259" s="116">
        <v>3.637978807091713E-12</v>
      </c>
      <c r="Z259" s="116">
        <v>3.637978807091713E-12</v>
      </c>
      <c r="AA259" s="116">
        <v>3.637978807091713E-12</v>
      </c>
      <c r="AB259" s="116">
        <v>3.637978807091713E-12</v>
      </c>
      <c r="AC259" s="116">
        <v>3.637978807091713E-12</v>
      </c>
      <c r="AD259" s="116">
        <v>3.637978807091713E-12</v>
      </c>
      <c r="AE259" s="116">
        <v>3.637978807091713E-12</v>
      </c>
      <c r="AF259" s="116">
        <v>3.637978807091713E-12</v>
      </c>
      <c r="AG259" s="116">
        <v>3.637978807091713E-12</v>
      </c>
      <c r="AH259" s="116">
        <v>3.637978807091713E-12</v>
      </c>
      <c r="AI259" s="116">
        <v>3.637978807091713E-12</v>
      </c>
      <c r="AJ259" s="116">
        <v>3.637978807091713E-12</v>
      </c>
      <c r="AK259" s="116">
        <v>3.637978807091713E-12</v>
      </c>
      <c r="AL259" s="116">
        <v>3.637978807091713E-12</v>
      </c>
      <c r="AM259" s="116">
        <v>3.637978807091713E-12</v>
      </c>
      <c r="AN259" s="116">
        <v>3.637978807091713E-12</v>
      </c>
      <c r="AO259" s="116">
        <v>3.637978807091713E-12</v>
      </c>
      <c r="AP259" s="116">
        <v>3.637978807091713E-12</v>
      </c>
      <c r="AQ259" s="116">
        <v>3.637978807091713E-12</v>
      </c>
      <c r="AR259" s="116">
        <v>3.637978807091713E-12</v>
      </c>
      <c r="AS259" s="116">
        <v>3.637978807091713E-12</v>
      </c>
      <c r="AT259" s="116">
        <v>3.637978807091713E-12</v>
      </c>
      <c r="AU259" s="116">
        <v>3.637978807091713E-12</v>
      </c>
      <c r="AV259" s="116">
        <v>3.637978807091713E-12</v>
      </c>
      <c r="AW259" s="116">
        <v>3.637978807091713E-12</v>
      </c>
      <c r="AX259" s="116">
        <v>3.637978807091713E-12</v>
      </c>
      <c r="AY259" s="116">
        <v>3.637978807091713E-12</v>
      </c>
      <c r="AZ259" s="116">
        <v>3.637978807091713E-12</v>
      </c>
      <c r="BA259" s="116">
        <v>3.637978807091713E-12</v>
      </c>
      <c r="BB259" s="116">
        <v>3.637978807091713E-12</v>
      </c>
      <c r="BC259" s="116">
        <v>3.637978807091713E-12</v>
      </c>
      <c r="BD259" s="115">
        <v>3.637978807091713E-12</v>
      </c>
      <c r="BF259" s="9">
        <f t="shared" si="4"/>
        <v>3.637978807091713E-12</v>
      </c>
    </row>
    <row r="260" spans="1:58" x14ac:dyDescent="0.25">
      <c r="A260" s="112" t="s">
        <v>2685</v>
      </c>
      <c r="B260" s="112" t="s">
        <v>2684</v>
      </c>
      <c r="C260" s="116">
        <v>0</v>
      </c>
      <c r="D260" s="116">
        <v>0</v>
      </c>
      <c r="E260" s="116">
        <v>0</v>
      </c>
      <c r="F260" s="116">
        <v>0</v>
      </c>
      <c r="G260" s="116">
        <v>0</v>
      </c>
      <c r="H260" s="116">
        <v>0</v>
      </c>
      <c r="I260" s="116">
        <v>0</v>
      </c>
      <c r="J260" s="116">
        <v>0</v>
      </c>
      <c r="K260" s="116">
        <v>0</v>
      </c>
      <c r="L260" s="116">
        <v>0</v>
      </c>
      <c r="M260" s="116">
        <v>0</v>
      </c>
      <c r="N260" s="116">
        <v>0</v>
      </c>
      <c r="O260" s="116">
        <v>0</v>
      </c>
      <c r="P260" s="116">
        <v>0</v>
      </c>
      <c r="Q260" s="116">
        <v>0</v>
      </c>
      <c r="R260" s="116">
        <v>0</v>
      </c>
      <c r="S260" s="116">
        <v>0</v>
      </c>
      <c r="T260" s="116">
        <v>0</v>
      </c>
      <c r="U260" s="116">
        <v>0</v>
      </c>
      <c r="V260" s="116">
        <v>0</v>
      </c>
      <c r="W260" s="116">
        <v>0</v>
      </c>
      <c r="X260" s="116">
        <v>0</v>
      </c>
      <c r="Y260" s="116">
        <v>0</v>
      </c>
      <c r="Z260" s="116">
        <v>0</v>
      </c>
      <c r="AA260" s="116">
        <v>0</v>
      </c>
      <c r="AB260" s="116">
        <v>0</v>
      </c>
      <c r="AC260" s="116">
        <v>0</v>
      </c>
      <c r="AD260" s="116">
        <v>0</v>
      </c>
      <c r="AE260" s="116">
        <v>0</v>
      </c>
      <c r="AF260" s="116">
        <v>0</v>
      </c>
      <c r="AG260" s="116">
        <v>0</v>
      </c>
      <c r="AH260" s="116">
        <v>0</v>
      </c>
      <c r="AI260" s="116">
        <v>0</v>
      </c>
      <c r="AJ260" s="116">
        <v>0</v>
      </c>
      <c r="AK260" s="116">
        <v>0</v>
      </c>
      <c r="AL260" s="116">
        <v>0</v>
      </c>
      <c r="AM260" s="116">
        <v>0</v>
      </c>
      <c r="AN260" s="116">
        <v>0</v>
      </c>
      <c r="AO260" s="116">
        <v>0</v>
      </c>
      <c r="AP260" s="116">
        <v>0</v>
      </c>
      <c r="AQ260" s="116">
        <v>0</v>
      </c>
      <c r="AR260" s="116">
        <v>0</v>
      </c>
      <c r="AS260" s="116">
        <v>0</v>
      </c>
      <c r="AT260" s="116">
        <v>0</v>
      </c>
      <c r="AU260" s="116">
        <v>0</v>
      </c>
      <c r="AV260" s="116">
        <v>0</v>
      </c>
      <c r="AW260" s="116">
        <v>0</v>
      </c>
      <c r="AX260" s="116">
        <v>0</v>
      </c>
      <c r="AY260" s="116">
        <v>0</v>
      </c>
      <c r="AZ260" s="116">
        <v>0</v>
      </c>
      <c r="BA260" s="116">
        <v>0</v>
      </c>
      <c r="BB260" s="116">
        <v>0</v>
      </c>
      <c r="BC260" s="116">
        <v>0</v>
      </c>
      <c r="BD260" s="115">
        <v>0</v>
      </c>
      <c r="BF260" s="9">
        <f t="shared" si="4"/>
        <v>0</v>
      </c>
    </row>
    <row r="261" spans="1:58" x14ac:dyDescent="0.25">
      <c r="A261" s="112" t="s">
        <v>2683</v>
      </c>
      <c r="B261" s="112" t="s">
        <v>2682</v>
      </c>
      <c r="C261" s="116">
        <v>0</v>
      </c>
      <c r="D261" s="116">
        <v>0</v>
      </c>
      <c r="E261" s="116">
        <v>0</v>
      </c>
      <c r="F261" s="116">
        <v>0</v>
      </c>
      <c r="G261" s="116">
        <v>0</v>
      </c>
      <c r="H261" s="116">
        <v>0</v>
      </c>
      <c r="I261" s="116">
        <v>0</v>
      </c>
      <c r="J261" s="116">
        <v>0</v>
      </c>
      <c r="K261" s="116">
        <v>0</v>
      </c>
      <c r="L261" s="116">
        <v>0</v>
      </c>
      <c r="M261" s="116">
        <v>0</v>
      </c>
      <c r="N261" s="116">
        <v>0</v>
      </c>
      <c r="O261" s="116">
        <v>0</v>
      </c>
      <c r="P261" s="116">
        <v>0</v>
      </c>
      <c r="Q261" s="116">
        <v>0</v>
      </c>
      <c r="R261" s="116">
        <v>0</v>
      </c>
      <c r="S261" s="116">
        <v>0</v>
      </c>
      <c r="T261" s="116">
        <v>0</v>
      </c>
      <c r="U261" s="116">
        <v>0</v>
      </c>
      <c r="V261" s="116">
        <v>0</v>
      </c>
      <c r="W261" s="116">
        <v>0</v>
      </c>
      <c r="X261" s="116">
        <v>0</v>
      </c>
      <c r="Y261" s="116">
        <v>0</v>
      </c>
      <c r="Z261" s="116">
        <v>0</v>
      </c>
      <c r="AA261" s="116">
        <v>0</v>
      </c>
      <c r="AB261" s="116">
        <v>0</v>
      </c>
      <c r="AC261" s="116">
        <v>0</v>
      </c>
      <c r="AD261" s="116">
        <v>0</v>
      </c>
      <c r="AE261" s="116">
        <v>0</v>
      </c>
      <c r="AF261" s="116">
        <v>0</v>
      </c>
      <c r="AG261" s="116">
        <v>0</v>
      </c>
      <c r="AH261" s="116">
        <v>0</v>
      </c>
      <c r="AI261" s="116">
        <v>0</v>
      </c>
      <c r="AJ261" s="116">
        <v>0</v>
      </c>
      <c r="AK261" s="116">
        <v>0</v>
      </c>
      <c r="AL261" s="116">
        <v>0</v>
      </c>
      <c r="AM261" s="116">
        <v>0</v>
      </c>
      <c r="AN261" s="116">
        <v>0</v>
      </c>
      <c r="AO261" s="116">
        <v>0</v>
      </c>
      <c r="AP261" s="116">
        <v>0</v>
      </c>
      <c r="AQ261" s="116">
        <v>0</v>
      </c>
      <c r="AR261" s="116">
        <v>0</v>
      </c>
      <c r="AS261" s="116">
        <v>0</v>
      </c>
      <c r="AT261" s="116">
        <v>0</v>
      </c>
      <c r="AU261" s="116">
        <v>0</v>
      </c>
      <c r="AV261" s="116">
        <v>0</v>
      </c>
      <c r="AW261" s="116">
        <v>0</v>
      </c>
      <c r="AX261" s="116">
        <v>0</v>
      </c>
      <c r="AY261" s="116">
        <v>0</v>
      </c>
      <c r="AZ261" s="116">
        <v>0</v>
      </c>
      <c r="BA261" s="116">
        <v>0</v>
      </c>
      <c r="BB261" s="116">
        <v>0</v>
      </c>
      <c r="BC261" s="116">
        <v>0</v>
      </c>
      <c r="BD261" s="115">
        <v>0</v>
      </c>
      <c r="BF261" s="9">
        <f t="shared" si="4"/>
        <v>0</v>
      </c>
    </row>
    <row r="262" spans="1:58" x14ac:dyDescent="0.25">
      <c r="A262" s="112" t="s">
        <v>2681</v>
      </c>
      <c r="B262" s="112" t="s">
        <v>2680</v>
      </c>
      <c r="C262" s="116">
        <v>0</v>
      </c>
      <c r="D262" s="116">
        <v>0</v>
      </c>
      <c r="E262" s="116">
        <v>0</v>
      </c>
      <c r="F262" s="116">
        <v>0</v>
      </c>
      <c r="G262" s="116">
        <v>0</v>
      </c>
      <c r="H262" s="116">
        <v>0</v>
      </c>
      <c r="I262" s="116">
        <v>0</v>
      </c>
      <c r="J262" s="116">
        <v>0</v>
      </c>
      <c r="K262" s="116">
        <v>0</v>
      </c>
      <c r="L262" s="116">
        <v>0</v>
      </c>
      <c r="M262" s="116">
        <v>0</v>
      </c>
      <c r="N262" s="116">
        <v>0</v>
      </c>
      <c r="O262" s="116">
        <v>0</v>
      </c>
      <c r="P262" s="116">
        <v>0</v>
      </c>
      <c r="Q262" s="116">
        <v>0</v>
      </c>
      <c r="R262" s="116">
        <v>0</v>
      </c>
      <c r="S262" s="116">
        <v>0</v>
      </c>
      <c r="T262" s="116">
        <v>0</v>
      </c>
      <c r="U262" s="116">
        <v>0</v>
      </c>
      <c r="V262" s="116">
        <v>0</v>
      </c>
      <c r="W262" s="116">
        <v>0</v>
      </c>
      <c r="X262" s="116">
        <v>0</v>
      </c>
      <c r="Y262" s="116">
        <v>0</v>
      </c>
      <c r="Z262" s="116">
        <v>0</v>
      </c>
      <c r="AA262" s="116">
        <v>0</v>
      </c>
      <c r="AB262" s="116">
        <v>0</v>
      </c>
      <c r="AC262" s="116">
        <v>0</v>
      </c>
      <c r="AD262" s="116">
        <v>0</v>
      </c>
      <c r="AE262" s="116">
        <v>0</v>
      </c>
      <c r="AF262" s="116">
        <v>0</v>
      </c>
      <c r="AG262" s="116">
        <v>0</v>
      </c>
      <c r="AH262" s="116">
        <v>0</v>
      </c>
      <c r="AI262" s="116">
        <v>0</v>
      </c>
      <c r="AJ262" s="116">
        <v>0</v>
      </c>
      <c r="AK262" s="116">
        <v>0</v>
      </c>
      <c r="AL262" s="116">
        <v>0</v>
      </c>
      <c r="AM262" s="116">
        <v>0</v>
      </c>
      <c r="AN262" s="116">
        <v>0</v>
      </c>
      <c r="AO262" s="116">
        <v>0</v>
      </c>
      <c r="AP262" s="116">
        <v>0</v>
      </c>
      <c r="AQ262" s="116">
        <v>0</v>
      </c>
      <c r="AR262" s="116">
        <v>0</v>
      </c>
      <c r="AS262" s="116">
        <v>0</v>
      </c>
      <c r="AT262" s="116">
        <v>0</v>
      </c>
      <c r="AU262" s="116">
        <v>0</v>
      </c>
      <c r="AV262" s="116">
        <v>0</v>
      </c>
      <c r="AW262" s="116">
        <v>0</v>
      </c>
      <c r="AX262" s="116">
        <v>0</v>
      </c>
      <c r="AY262" s="116">
        <v>0</v>
      </c>
      <c r="AZ262" s="116">
        <v>0</v>
      </c>
      <c r="BA262" s="116">
        <v>0</v>
      </c>
      <c r="BB262" s="116">
        <v>0</v>
      </c>
      <c r="BC262" s="116">
        <v>0</v>
      </c>
      <c r="BD262" s="115">
        <v>0</v>
      </c>
      <c r="BF262" s="9">
        <f t="shared" si="4"/>
        <v>0</v>
      </c>
    </row>
    <row r="263" spans="1:58" x14ac:dyDescent="0.25">
      <c r="A263" s="112" t="s">
        <v>2679</v>
      </c>
      <c r="B263" s="112" t="s">
        <v>2678</v>
      </c>
      <c r="C263" s="116">
        <v>2.8990143619012088E-12</v>
      </c>
      <c r="D263" s="116">
        <v>2.8990143619012088E-12</v>
      </c>
      <c r="E263" s="116">
        <v>2.8990143619012088E-12</v>
      </c>
      <c r="F263" s="116">
        <v>2.8990143619012088E-12</v>
      </c>
      <c r="G263" s="116">
        <v>2.8990143619012088E-12</v>
      </c>
      <c r="H263" s="116">
        <v>2.8990143619012088E-12</v>
      </c>
      <c r="I263" s="116">
        <v>2.8990143619012088E-12</v>
      </c>
      <c r="J263" s="116">
        <v>2.8990143619012088E-12</v>
      </c>
      <c r="K263" s="116">
        <v>2.8990143619012088E-12</v>
      </c>
      <c r="L263" s="116">
        <v>2.8990143619012088E-12</v>
      </c>
      <c r="M263" s="116">
        <v>2.8990143619012088E-12</v>
      </c>
      <c r="N263" s="116">
        <v>2.8990143619012088E-12</v>
      </c>
      <c r="O263" s="116">
        <v>2.8990143619012088E-12</v>
      </c>
      <c r="P263" s="116">
        <v>2.8990143619012088E-12</v>
      </c>
      <c r="Q263" s="116">
        <v>2.8990143619012088E-12</v>
      </c>
      <c r="R263" s="116">
        <v>2.8990143619012088E-12</v>
      </c>
      <c r="S263" s="116">
        <v>2.8990143619012088E-12</v>
      </c>
      <c r="T263" s="116">
        <v>2.8990143619012088E-12</v>
      </c>
      <c r="U263" s="116">
        <v>2.8990143619012088E-12</v>
      </c>
      <c r="V263" s="116">
        <v>2.8990143619012088E-12</v>
      </c>
      <c r="W263" s="116">
        <v>2.8990143619012088E-12</v>
      </c>
      <c r="X263" s="116">
        <v>2.8990143619012088E-12</v>
      </c>
      <c r="Y263" s="116">
        <v>2.8990143619012088E-12</v>
      </c>
      <c r="Z263" s="116">
        <v>2.8990143619012088E-12</v>
      </c>
      <c r="AA263" s="116">
        <v>2.8990143619012088E-12</v>
      </c>
      <c r="AB263" s="116">
        <v>2.8990143619012088E-12</v>
      </c>
      <c r="AC263" s="116">
        <v>2.8990143619012088E-12</v>
      </c>
      <c r="AD263" s="116">
        <v>2.8990143619012088E-12</v>
      </c>
      <c r="AE263" s="116">
        <v>2.8990143619012088E-12</v>
      </c>
      <c r="AF263" s="116">
        <v>2.8990143619012088E-12</v>
      </c>
      <c r="AG263" s="116">
        <v>2.8990143619012088E-12</v>
      </c>
      <c r="AH263" s="116">
        <v>2.8990143619012088E-12</v>
      </c>
      <c r="AI263" s="116">
        <v>2.8990143619012088E-12</v>
      </c>
      <c r="AJ263" s="116">
        <v>2.8990143619012088E-12</v>
      </c>
      <c r="AK263" s="116">
        <v>2.8990143619012088E-12</v>
      </c>
      <c r="AL263" s="116">
        <v>2.8990143619012088E-12</v>
      </c>
      <c r="AM263" s="116">
        <v>2.8990143619012088E-12</v>
      </c>
      <c r="AN263" s="116">
        <v>2.8990143619012088E-12</v>
      </c>
      <c r="AO263" s="116">
        <v>2.8990143619012088E-12</v>
      </c>
      <c r="AP263" s="116">
        <v>2.8990143619012088E-12</v>
      </c>
      <c r="AQ263" s="116">
        <v>2.8990143619012088E-12</v>
      </c>
      <c r="AR263" s="116">
        <v>2.8990143619012088E-12</v>
      </c>
      <c r="AS263" s="116">
        <v>2.8990143619012088E-12</v>
      </c>
      <c r="AT263" s="116">
        <v>2.8990143619012088E-12</v>
      </c>
      <c r="AU263" s="116">
        <v>2.8990143619012088E-12</v>
      </c>
      <c r="AV263" s="116">
        <v>2.8990143619012088E-12</v>
      </c>
      <c r="AW263" s="116">
        <v>2.8990143619012088E-12</v>
      </c>
      <c r="AX263" s="116">
        <v>2.8990143619012088E-12</v>
      </c>
      <c r="AY263" s="116">
        <v>2.8990143619012088E-12</v>
      </c>
      <c r="AZ263" s="116">
        <v>2.8990143619012088E-12</v>
      </c>
      <c r="BA263" s="116">
        <v>2.8990143619012088E-12</v>
      </c>
      <c r="BB263" s="116">
        <v>2.8990143619012088E-12</v>
      </c>
      <c r="BC263" s="116">
        <v>2.8990143619012088E-12</v>
      </c>
      <c r="BD263" s="115">
        <v>2.8990143619012088E-12</v>
      </c>
      <c r="BF263" s="9">
        <f t="shared" si="4"/>
        <v>2.8990143619012088E-12</v>
      </c>
    </row>
    <row r="264" spans="1:58" x14ac:dyDescent="0.25">
      <c r="A264" s="112" t="s">
        <v>2677</v>
      </c>
      <c r="B264" s="112" t="s">
        <v>2676</v>
      </c>
      <c r="C264" s="116">
        <v>-8.1854523159563541E-11</v>
      </c>
      <c r="D264" s="116">
        <v>-8.1854523159563541E-11</v>
      </c>
      <c r="E264" s="116">
        <v>-8.1854523159563541E-11</v>
      </c>
      <c r="F264" s="116">
        <v>-8.1854523159563541E-11</v>
      </c>
      <c r="G264" s="116">
        <v>-8.1854523159563541E-11</v>
      </c>
      <c r="H264" s="116">
        <v>-8.1854523159563541E-11</v>
      </c>
      <c r="I264" s="116">
        <v>-8.1854523159563541E-11</v>
      </c>
      <c r="J264" s="116">
        <v>-8.1854523159563541E-11</v>
      </c>
      <c r="K264" s="116">
        <v>-8.1854523159563541E-11</v>
      </c>
      <c r="L264" s="116">
        <v>-8.1854523159563541E-11</v>
      </c>
      <c r="M264" s="116">
        <v>-8.1854523159563541E-11</v>
      </c>
      <c r="N264" s="116">
        <v>-8.1854523159563541E-11</v>
      </c>
      <c r="O264" s="116">
        <v>-8.1854523159563541E-11</v>
      </c>
      <c r="P264" s="116">
        <v>-8.1854523159563541E-11</v>
      </c>
      <c r="Q264" s="116">
        <v>-8.1854523159563541E-11</v>
      </c>
      <c r="R264" s="116">
        <v>-8.1854523159563541E-11</v>
      </c>
      <c r="S264" s="116">
        <v>-8.1854523159563541E-11</v>
      </c>
      <c r="T264" s="116">
        <v>-8.1854523159563541E-11</v>
      </c>
      <c r="U264" s="116">
        <v>-8.1854523159563541E-11</v>
      </c>
      <c r="V264" s="116">
        <v>-8.1854523159563541E-11</v>
      </c>
      <c r="W264" s="116">
        <v>-8.1854523159563541E-11</v>
      </c>
      <c r="X264" s="116">
        <v>-8.1854523159563541E-11</v>
      </c>
      <c r="Y264" s="116">
        <v>-8.1854523159563541E-11</v>
      </c>
      <c r="Z264" s="116">
        <v>-8.1854523159563541E-11</v>
      </c>
      <c r="AA264" s="116">
        <v>-8.1854523159563541E-11</v>
      </c>
      <c r="AB264" s="116">
        <v>-8.1854523159563541E-11</v>
      </c>
      <c r="AC264" s="116">
        <v>-8.1854523159563541E-11</v>
      </c>
      <c r="AD264" s="116">
        <v>-8.1854523159563541E-11</v>
      </c>
      <c r="AE264" s="116">
        <v>-8.1854523159563541E-11</v>
      </c>
      <c r="AF264" s="116">
        <v>-8.1854523159563541E-11</v>
      </c>
      <c r="AG264" s="116">
        <v>-8.1854523159563541E-11</v>
      </c>
      <c r="AH264" s="116">
        <v>-8.1854523159563541E-11</v>
      </c>
      <c r="AI264" s="116">
        <v>-8.1854523159563541E-11</v>
      </c>
      <c r="AJ264" s="116">
        <v>-8.1854523159563541E-11</v>
      </c>
      <c r="AK264" s="116">
        <v>-8.1854523159563541E-11</v>
      </c>
      <c r="AL264" s="116">
        <v>-8.1854523159563541E-11</v>
      </c>
      <c r="AM264" s="116">
        <v>-8.1854523159563541E-11</v>
      </c>
      <c r="AN264" s="116">
        <v>-8.1854523159563541E-11</v>
      </c>
      <c r="AO264" s="116">
        <v>-8.1854523159563541E-11</v>
      </c>
      <c r="AP264" s="116">
        <v>-8.1854523159563541E-11</v>
      </c>
      <c r="AQ264" s="116">
        <v>-8.1854523159563541E-11</v>
      </c>
      <c r="AR264" s="116">
        <v>-8.1854523159563541E-11</v>
      </c>
      <c r="AS264" s="116">
        <v>-8.1854523159563541E-11</v>
      </c>
      <c r="AT264" s="116">
        <v>-8.1854523159563541E-11</v>
      </c>
      <c r="AU264" s="116">
        <v>-8.1854523159563541E-11</v>
      </c>
      <c r="AV264" s="116">
        <v>-8.1854523159563541E-11</v>
      </c>
      <c r="AW264" s="116">
        <v>-8.1854523159563541E-11</v>
      </c>
      <c r="AX264" s="116">
        <v>-8.1854523159563541E-11</v>
      </c>
      <c r="AY264" s="116">
        <v>-8.1854523159563541E-11</v>
      </c>
      <c r="AZ264" s="116">
        <v>-8.1854523159563541E-11</v>
      </c>
      <c r="BA264" s="116">
        <v>-8.1854523159563541E-11</v>
      </c>
      <c r="BB264" s="116">
        <v>-8.1854523159563541E-11</v>
      </c>
      <c r="BC264" s="116">
        <v>-8.1854523159563541E-11</v>
      </c>
      <c r="BD264" s="115">
        <v>-8.1854523159563541E-11</v>
      </c>
      <c r="BF264" s="9">
        <f t="shared" si="4"/>
        <v>-8.1854523159563541E-11</v>
      </c>
    </row>
    <row r="265" spans="1:58" x14ac:dyDescent="0.25">
      <c r="A265" s="112" t="s">
        <v>2675</v>
      </c>
      <c r="B265" s="112" t="s">
        <v>2674</v>
      </c>
      <c r="C265" s="116">
        <v>0</v>
      </c>
      <c r="D265" s="116">
        <v>0</v>
      </c>
      <c r="E265" s="116">
        <v>0</v>
      </c>
      <c r="F265" s="116">
        <v>0</v>
      </c>
      <c r="G265" s="116">
        <v>0</v>
      </c>
      <c r="H265" s="116">
        <v>0</v>
      </c>
      <c r="I265" s="116">
        <v>0</v>
      </c>
      <c r="J265" s="116">
        <v>0</v>
      </c>
      <c r="K265" s="116">
        <v>0</v>
      </c>
      <c r="L265" s="116">
        <v>0</v>
      </c>
      <c r="M265" s="116">
        <v>0</v>
      </c>
      <c r="N265" s="116">
        <v>0</v>
      </c>
      <c r="O265" s="116">
        <v>0</v>
      </c>
      <c r="P265" s="116">
        <v>0</v>
      </c>
      <c r="Q265" s="116">
        <v>0</v>
      </c>
      <c r="R265" s="116">
        <v>0</v>
      </c>
      <c r="S265" s="116">
        <v>0</v>
      </c>
      <c r="T265" s="116">
        <v>0</v>
      </c>
      <c r="U265" s="116">
        <v>0</v>
      </c>
      <c r="V265" s="116">
        <v>0</v>
      </c>
      <c r="W265" s="116">
        <v>0</v>
      </c>
      <c r="X265" s="116">
        <v>0</v>
      </c>
      <c r="Y265" s="116">
        <v>0</v>
      </c>
      <c r="Z265" s="116">
        <v>0</v>
      </c>
      <c r="AA265" s="116">
        <v>0</v>
      </c>
      <c r="AB265" s="116">
        <v>0</v>
      </c>
      <c r="AC265" s="116">
        <v>0</v>
      </c>
      <c r="AD265" s="116">
        <v>0</v>
      </c>
      <c r="AE265" s="116">
        <v>0</v>
      </c>
      <c r="AF265" s="116">
        <v>0</v>
      </c>
      <c r="AG265" s="116">
        <v>0</v>
      </c>
      <c r="AH265" s="116">
        <v>0</v>
      </c>
      <c r="AI265" s="116">
        <v>0</v>
      </c>
      <c r="AJ265" s="116">
        <v>0</v>
      </c>
      <c r="AK265" s="116">
        <v>0</v>
      </c>
      <c r="AL265" s="116">
        <v>0</v>
      </c>
      <c r="AM265" s="116">
        <v>0</v>
      </c>
      <c r="AN265" s="116">
        <v>0</v>
      </c>
      <c r="AO265" s="116">
        <v>0</v>
      </c>
      <c r="AP265" s="116">
        <v>0</v>
      </c>
      <c r="AQ265" s="116">
        <v>0</v>
      </c>
      <c r="AR265" s="116">
        <v>0</v>
      </c>
      <c r="AS265" s="116">
        <v>0</v>
      </c>
      <c r="AT265" s="116">
        <v>0</v>
      </c>
      <c r="AU265" s="116">
        <v>0</v>
      </c>
      <c r="AV265" s="116">
        <v>0</v>
      </c>
      <c r="AW265" s="116">
        <v>0</v>
      </c>
      <c r="AX265" s="116">
        <v>0</v>
      </c>
      <c r="AY265" s="116">
        <v>0</v>
      </c>
      <c r="AZ265" s="116">
        <v>0</v>
      </c>
      <c r="BA265" s="116">
        <v>0</v>
      </c>
      <c r="BB265" s="116">
        <v>0</v>
      </c>
      <c r="BC265" s="116">
        <v>0</v>
      </c>
      <c r="BD265" s="115">
        <v>0</v>
      </c>
      <c r="BF265" s="9">
        <f t="shared" si="4"/>
        <v>0</v>
      </c>
    </row>
    <row r="266" spans="1:58" x14ac:dyDescent="0.25">
      <c r="A266" s="112" t="s">
        <v>2673</v>
      </c>
      <c r="B266" s="112" t="s">
        <v>2672</v>
      </c>
      <c r="C266" s="116">
        <v>9.9999999986175678E-3</v>
      </c>
      <c r="D266" s="116">
        <v>9.9999999986175678E-3</v>
      </c>
      <c r="E266" s="116">
        <v>9.9999999986175678E-3</v>
      </c>
      <c r="F266" s="116">
        <v>9.9999999986175678E-3</v>
      </c>
      <c r="G266" s="116">
        <v>9.9999999986175678E-3</v>
      </c>
      <c r="H266" s="116">
        <v>9.9999999986175678E-3</v>
      </c>
      <c r="I266" s="116">
        <v>9.9999999986175678E-3</v>
      </c>
      <c r="J266" s="116">
        <v>9.9999999986175678E-3</v>
      </c>
      <c r="K266" s="116">
        <v>9.9999999986175678E-3</v>
      </c>
      <c r="L266" s="116">
        <v>9.9999999986175678E-3</v>
      </c>
      <c r="M266" s="116">
        <v>9.9999999986175678E-3</v>
      </c>
      <c r="N266" s="116">
        <v>9.9999999986175678E-3</v>
      </c>
      <c r="O266" s="116">
        <v>9.9999999986175678E-3</v>
      </c>
      <c r="P266" s="116">
        <v>9.9999999986175678E-3</v>
      </c>
      <c r="Q266" s="116">
        <v>9.9999999986175678E-3</v>
      </c>
      <c r="R266" s="116">
        <v>9.9999999986175678E-3</v>
      </c>
      <c r="S266" s="116">
        <v>9.9999999986175678E-3</v>
      </c>
      <c r="T266" s="116">
        <v>9.9999999986175678E-3</v>
      </c>
      <c r="U266" s="116">
        <v>9.9999999986175678E-3</v>
      </c>
      <c r="V266" s="116">
        <v>9.9999999986175678E-3</v>
      </c>
      <c r="W266" s="116">
        <v>9.9999999986175678E-3</v>
      </c>
      <c r="X266" s="116">
        <v>9.9999999986175678E-3</v>
      </c>
      <c r="Y266" s="116">
        <v>9.9999999986175678E-3</v>
      </c>
      <c r="Z266" s="116">
        <v>9.9999999986175678E-3</v>
      </c>
      <c r="AA266" s="116">
        <v>9.9999999986175678E-3</v>
      </c>
      <c r="AB266" s="116">
        <v>9.9999999986175678E-3</v>
      </c>
      <c r="AC266" s="116">
        <v>9.9999999986175678E-3</v>
      </c>
      <c r="AD266" s="116">
        <v>9.9999999986175678E-3</v>
      </c>
      <c r="AE266" s="116">
        <v>9.9999999986175678E-3</v>
      </c>
      <c r="AF266" s="116">
        <v>9.9999999986175678E-3</v>
      </c>
      <c r="AG266" s="116">
        <v>9.9999999986175678E-3</v>
      </c>
      <c r="AH266" s="116">
        <v>9.9999999986175678E-3</v>
      </c>
      <c r="AI266" s="116">
        <v>9.9999999986175678E-3</v>
      </c>
      <c r="AJ266" s="116">
        <v>9.9999999986175678E-3</v>
      </c>
      <c r="AK266" s="116">
        <v>9.9999999986175678E-3</v>
      </c>
      <c r="AL266" s="116">
        <v>9.9999999986175678E-3</v>
      </c>
      <c r="AM266" s="116">
        <v>9.9999999986175678E-3</v>
      </c>
      <c r="AN266" s="116">
        <v>9.9999999986175678E-3</v>
      </c>
      <c r="AO266" s="116">
        <v>9.9999999986175678E-3</v>
      </c>
      <c r="AP266" s="116">
        <v>9.9999999986175678E-3</v>
      </c>
      <c r="AQ266" s="116">
        <v>9.9999999986175678E-3</v>
      </c>
      <c r="AR266" s="116">
        <v>9.9999999986175678E-3</v>
      </c>
      <c r="AS266" s="116">
        <v>9.9999999986175678E-3</v>
      </c>
      <c r="AT266" s="116">
        <v>9.9999999986175678E-3</v>
      </c>
      <c r="AU266" s="116">
        <v>9.9999999986175678E-3</v>
      </c>
      <c r="AV266" s="116">
        <v>9.9999999986175678E-3</v>
      </c>
      <c r="AW266" s="116">
        <v>9.9999999986175678E-3</v>
      </c>
      <c r="AX266" s="116">
        <v>9.9999999986175678E-3</v>
      </c>
      <c r="AY266" s="116">
        <v>9.9999999986175678E-3</v>
      </c>
      <c r="AZ266" s="116">
        <v>9.9999999986175678E-3</v>
      </c>
      <c r="BA266" s="116">
        <v>9.9999999986175678E-3</v>
      </c>
      <c r="BB266" s="116">
        <v>9.9999999986175678E-3</v>
      </c>
      <c r="BC266" s="116">
        <v>9.9999999986175678E-3</v>
      </c>
      <c r="BD266" s="115">
        <v>9.9999999986175678E-3</v>
      </c>
      <c r="BF266" s="9">
        <f t="shared" si="4"/>
        <v>9.9999999986175678E-3</v>
      </c>
    </row>
    <row r="267" spans="1:58" x14ac:dyDescent="0.25">
      <c r="A267" s="112" t="s">
        <v>2671</v>
      </c>
      <c r="B267" s="112" t="s">
        <v>2670</v>
      </c>
      <c r="C267" s="116">
        <v>2.6716406864579767E-12</v>
      </c>
      <c r="D267" s="116">
        <v>2.6716406864579767E-12</v>
      </c>
      <c r="E267" s="116">
        <v>2.6716406864579767E-12</v>
      </c>
      <c r="F267" s="116">
        <v>2.6716406864579767E-12</v>
      </c>
      <c r="G267" s="116">
        <v>2.6716406864579767E-12</v>
      </c>
      <c r="H267" s="116">
        <v>2.6716406864579767E-12</v>
      </c>
      <c r="I267" s="116">
        <v>2.6716406864579767E-12</v>
      </c>
      <c r="J267" s="116">
        <v>2.6716406864579767E-12</v>
      </c>
      <c r="K267" s="116">
        <v>2.6716406864579767E-12</v>
      </c>
      <c r="L267" s="116">
        <v>2.6716406864579767E-12</v>
      </c>
      <c r="M267" s="116">
        <v>2.6716406864579767E-12</v>
      </c>
      <c r="N267" s="116">
        <v>2.6716406864579767E-12</v>
      </c>
      <c r="O267" s="116">
        <v>2.6716406864579767E-12</v>
      </c>
      <c r="P267" s="116">
        <v>2.6716406864579767E-12</v>
      </c>
      <c r="Q267" s="116">
        <v>2.6716406864579767E-12</v>
      </c>
      <c r="R267" s="116">
        <v>2.6716406864579767E-12</v>
      </c>
      <c r="S267" s="116">
        <v>2.6716406864579767E-12</v>
      </c>
      <c r="T267" s="116">
        <v>2.6716406864579767E-12</v>
      </c>
      <c r="U267" s="116">
        <v>2.6716406864579767E-12</v>
      </c>
      <c r="V267" s="116">
        <v>2.6716406864579767E-12</v>
      </c>
      <c r="W267" s="116">
        <v>2.6716406864579767E-12</v>
      </c>
      <c r="X267" s="116">
        <v>2.6716406864579767E-12</v>
      </c>
      <c r="Y267" s="116">
        <v>2.6716406864579767E-12</v>
      </c>
      <c r="Z267" s="116">
        <v>2.6716406864579767E-12</v>
      </c>
      <c r="AA267" s="116">
        <v>2.6716406864579767E-12</v>
      </c>
      <c r="AB267" s="116">
        <v>2.6716406864579767E-12</v>
      </c>
      <c r="AC267" s="116">
        <v>2.6716406864579767E-12</v>
      </c>
      <c r="AD267" s="116">
        <v>2.6716406864579767E-12</v>
      </c>
      <c r="AE267" s="116">
        <v>2.6716406864579767E-12</v>
      </c>
      <c r="AF267" s="116">
        <v>2.6716406864579767E-12</v>
      </c>
      <c r="AG267" s="116">
        <v>2.6716406864579767E-12</v>
      </c>
      <c r="AH267" s="116">
        <v>2.6716406864579767E-12</v>
      </c>
      <c r="AI267" s="116">
        <v>2.6716406864579767E-12</v>
      </c>
      <c r="AJ267" s="116">
        <v>2.6716406864579767E-12</v>
      </c>
      <c r="AK267" s="116">
        <v>2.6716406864579767E-12</v>
      </c>
      <c r="AL267" s="116">
        <v>2.6716406864579767E-12</v>
      </c>
      <c r="AM267" s="116">
        <v>2.6716406864579767E-12</v>
      </c>
      <c r="AN267" s="116">
        <v>2.6716406864579767E-12</v>
      </c>
      <c r="AO267" s="116">
        <v>2.6716406864579767E-12</v>
      </c>
      <c r="AP267" s="116">
        <v>2.6716406864579767E-12</v>
      </c>
      <c r="AQ267" s="116">
        <v>2.6716406864579767E-12</v>
      </c>
      <c r="AR267" s="116">
        <v>2.6716406864579767E-12</v>
      </c>
      <c r="AS267" s="116">
        <v>2.6716406864579767E-12</v>
      </c>
      <c r="AT267" s="116">
        <v>2.6716406864579767E-12</v>
      </c>
      <c r="AU267" s="116">
        <v>2.6716406864579767E-12</v>
      </c>
      <c r="AV267" s="116">
        <v>2.6716406864579767E-12</v>
      </c>
      <c r="AW267" s="116">
        <v>2.6716406864579767E-12</v>
      </c>
      <c r="AX267" s="116">
        <v>2.6716406864579767E-12</v>
      </c>
      <c r="AY267" s="116">
        <v>2.6716406864579767E-12</v>
      </c>
      <c r="AZ267" s="116">
        <v>2.6716406864579767E-12</v>
      </c>
      <c r="BA267" s="116">
        <v>2.6716406864579767E-12</v>
      </c>
      <c r="BB267" s="116">
        <v>2.6716406864579767E-12</v>
      </c>
      <c r="BC267" s="116">
        <v>2.6716406864579767E-12</v>
      </c>
      <c r="BD267" s="115">
        <v>2.6716406864579767E-12</v>
      </c>
      <c r="BF267" s="9">
        <f t="shared" si="4"/>
        <v>2.6716406864579767E-12</v>
      </c>
    </row>
    <row r="268" spans="1:58" x14ac:dyDescent="0.25">
      <c r="A268" s="112" t="s">
        <v>2669</v>
      </c>
      <c r="B268" s="112" t="s">
        <v>2668</v>
      </c>
      <c r="C268" s="116">
        <v>-9.9999999983992893E-3</v>
      </c>
      <c r="D268" s="116">
        <v>-9.9999999983992893E-3</v>
      </c>
      <c r="E268" s="116">
        <v>-9.9999999983992893E-3</v>
      </c>
      <c r="F268" s="116">
        <v>-9.9999999983992893E-3</v>
      </c>
      <c r="G268" s="116">
        <v>-9.9999999983992893E-3</v>
      </c>
      <c r="H268" s="116">
        <v>-9.9999999983992893E-3</v>
      </c>
      <c r="I268" s="116">
        <v>-9.9999999983992893E-3</v>
      </c>
      <c r="J268" s="116">
        <v>-9.9999999983992893E-3</v>
      </c>
      <c r="K268" s="116">
        <v>-9.9999999983992893E-3</v>
      </c>
      <c r="L268" s="116">
        <v>-9.9999999983992893E-3</v>
      </c>
      <c r="M268" s="116">
        <v>-9.9999999983992893E-3</v>
      </c>
      <c r="N268" s="116">
        <v>-9.9999999983992893E-3</v>
      </c>
      <c r="O268" s="116">
        <v>-9.9999999983992893E-3</v>
      </c>
      <c r="P268" s="116">
        <v>-9.9999999983992893E-3</v>
      </c>
      <c r="Q268" s="116">
        <v>-9.9999999983992893E-3</v>
      </c>
      <c r="R268" s="116">
        <v>-9.9999999983992893E-3</v>
      </c>
      <c r="S268" s="116">
        <v>-9.9999999983992893E-3</v>
      </c>
      <c r="T268" s="116">
        <v>-9.9999999983992893E-3</v>
      </c>
      <c r="U268" s="116">
        <v>-9.9999999983992893E-3</v>
      </c>
      <c r="V268" s="116">
        <v>-9.9999999983992893E-3</v>
      </c>
      <c r="W268" s="116">
        <v>-9.9999999983992893E-3</v>
      </c>
      <c r="X268" s="116">
        <v>-9.9999999983992893E-3</v>
      </c>
      <c r="Y268" s="116">
        <v>-9.9999999983992893E-3</v>
      </c>
      <c r="Z268" s="116">
        <v>-9.9999999983992893E-3</v>
      </c>
      <c r="AA268" s="116">
        <v>-9.9999999983992893E-3</v>
      </c>
      <c r="AB268" s="116">
        <v>-9.9999999983992893E-3</v>
      </c>
      <c r="AC268" s="116">
        <v>-9.9999999983992893E-3</v>
      </c>
      <c r="AD268" s="116">
        <v>-9.9999999983992893E-3</v>
      </c>
      <c r="AE268" s="116">
        <v>-9.9999999983992893E-3</v>
      </c>
      <c r="AF268" s="116">
        <v>-9.9999999983992893E-3</v>
      </c>
      <c r="AG268" s="116">
        <v>-9.9999999983992893E-3</v>
      </c>
      <c r="AH268" s="116">
        <v>-9.9999999983992893E-3</v>
      </c>
      <c r="AI268" s="116">
        <v>-9.9999999983992893E-3</v>
      </c>
      <c r="AJ268" s="116">
        <v>-9.9999999983992893E-3</v>
      </c>
      <c r="AK268" s="116">
        <v>-9.9999999983992893E-3</v>
      </c>
      <c r="AL268" s="116">
        <v>-9.9999999983992893E-3</v>
      </c>
      <c r="AM268" s="116">
        <v>-9.9999999983992893E-3</v>
      </c>
      <c r="AN268" s="116">
        <v>-9.9999999983992893E-3</v>
      </c>
      <c r="AO268" s="116">
        <v>-9.9999999983992893E-3</v>
      </c>
      <c r="AP268" s="116">
        <v>-9.9999999983992893E-3</v>
      </c>
      <c r="AQ268" s="116">
        <v>-9.9999999983992893E-3</v>
      </c>
      <c r="AR268" s="116">
        <v>-9.9999999983992893E-3</v>
      </c>
      <c r="AS268" s="116">
        <v>-9.9999999983992893E-3</v>
      </c>
      <c r="AT268" s="116">
        <v>-9.9999999983992893E-3</v>
      </c>
      <c r="AU268" s="116">
        <v>-9.9999999983992893E-3</v>
      </c>
      <c r="AV268" s="116">
        <v>-9.9999999983992893E-3</v>
      </c>
      <c r="AW268" s="116">
        <v>-9.9999999983992893E-3</v>
      </c>
      <c r="AX268" s="116">
        <v>-9.9999999983992893E-3</v>
      </c>
      <c r="AY268" s="116">
        <v>-9.9999999983992893E-3</v>
      </c>
      <c r="AZ268" s="116">
        <v>-9.9999999983992893E-3</v>
      </c>
      <c r="BA268" s="116">
        <v>-9.9999999983992893E-3</v>
      </c>
      <c r="BB268" s="116">
        <v>-9.9999999983992893E-3</v>
      </c>
      <c r="BC268" s="116">
        <v>-9.9999999983992893E-3</v>
      </c>
      <c r="BD268" s="115">
        <v>-9.9999999983992893E-3</v>
      </c>
      <c r="BF268" s="9">
        <f t="shared" si="4"/>
        <v>-9.9999999983992893E-3</v>
      </c>
    </row>
    <row r="269" spans="1:58" x14ac:dyDescent="0.25">
      <c r="A269" s="112" t="s">
        <v>2667</v>
      </c>
      <c r="B269" s="112" t="s">
        <v>2666</v>
      </c>
      <c r="C269" s="116">
        <v>0</v>
      </c>
      <c r="D269" s="116">
        <v>0</v>
      </c>
      <c r="E269" s="116">
        <v>0</v>
      </c>
      <c r="F269" s="116">
        <v>0</v>
      </c>
      <c r="G269" s="116">
        <v>0</v>
      </c>
      <c r="H269" s="116">
        <v>0</v>
      </c>
      <c r="I269" s="116">
        <v>0</v>
      </c>
      <c r="J269" s="116">
        <v>0</v>
      </c>
      <c r="K269" s="116">
        <v>0</v>
      </c>
      <c r="L269" s="116">
        <v>0</v>
      </c>
      <c r="M269" s="116">
        <v>0</v>
      </c>
      <c r="N269" s="116">
        <v>0</v>
      </c>
      <c r="O269" s="116">
        <v>0</v>
      </c>
      <c r="P269" s="116">
        <v>0</v>
      </c>
      <c r="Q269" s="116">
        <v>0</v>
      </c>
      <c r="R269" s="116">
        <v>0</v>
      </c>
      <c r="S269" s="116">
        <v>0</v>
      </c>
      <c r="T269" s="116">
        <v>0</v>
      </c>
      <c r="U269" s="116">
        <v>0</v>
      </c>
      <c r="V269" s="116">
        <v>0</v>
      </c>
      <c r="W269" s="116">
        <v>0</v>
      </c>
      <c r="X269" s="116">
        <v>0</v>
      </c>
      <c r="Y269" s="116">
        <v>0</v>
      </c>
      <c r="Z269" s="116">
        <v>0</v>
      </c>
      <c r="AA269" s="116">
        <v>0</v>
      </c>
      <c r="AB269" s="116">
        <v>0</v>
      </c>
      <c r="AC269" s="116">
        <v>0</v>
      </c>
      <c r="AD269" s="116">
        <v>0</v>
      </c>
      <c r="AE269" s="116">
        <v>0</v>
      </c>
      <c r="AF269" s="116">
        <v>0</v>
      </c>
      <c r="AG269" s="116">
        <v>0</v>
      </c>
      <c r="AH269" s="116">
        <v>0</v>
      </c>
      <c r="AI269" s="116">
        <v>0</v>
      </c>
      <c r="AJ269" s="116">
        <v>0</v>
      </c>
      <c r="AK269" s="116">
        <v>0</v>
      </c>
      <c r="AL269" s="116">
        <v>0</v>
      </c>
      <c r="AM269" s="116">
        <v>0</v>
      </c>
      <c r="AN269" s="116">
        <v>0</v>
      </c>
      <c r="AO269" s="116">
        <v>0</v>
      </c>
      <c r="AP269" s="116">
        <v>0</v>
      </c>
      <c r="AQ269" s="116">
        <v>0</v>
      </c>
      <c r="AR269" s="116">
        <v>0</v>
      </c>
      <c r="AS269" s="116">
        <v>0</v>
      </c>
      <c r="AT269" s="116">
        <v>0</v>
      </c>
      <c r="AU269" s="116">
        <v>0</v>
      </c>
      <c r="AV269" s="116">
        <v>0</v>
      </c>
      <c r="AW269" s="116">
        <v>0</v>
      </c>
      <c r="AX269" s="116">
        <v>0</v>
      </c>
      <c r="AY269" s="116">
        <v>0</v>
      </c>
      <c r="AZ269" s="116">
        <v>0</v>
      </c>
      <c r="BA269" s="116">
        <v>0</v>
      </c>
      <c r="BB269" s="116">
        <v>0</v>
      </c>
      <c r="BC269" s="116">
        <v>0</v>
      </c>
      <c r="BD269" s="115">
        <v>0</v>
      </c>
      <c r="BF269" s="9">
        <f t="shared" si="4"/>
        <v>0</v>
      </c>
    </row>
    <row r="270" spans="1:58" x14ac:dyDescent="0.25">
      <c r="A270" s="112" t="s">
        <v>2665</v>
      </c>
      <c r="B270" s="112" t="s">
        <v>2664</v>
      </c>
      <c r="C270" s="116">
        <v>-3.637978807091713E-11</v>
      </c>
      <c r="D270" s="116">
        <v>-3.637978807091713E-11</v>
      </c>
      <c r="E270" s="116">
        <v>-3.637978807091713E-11</v>
      </c>
      <c r="F270" s="116">
        <v>-3.637978807091713E-11</v>
      </c>
      <c r="G270" s="116">
        <v>-3.637978807091713E-11</v>
      </c>
      <c r="H270" s="116">
        <v>-3.637978807091713E-11</v>
      </c>
      <c r="I270" s="116">
        <v>-3.637978807091713E-11</v>
      </c>
      <c r="J270" s="116">
        <v>-3.637978807091713E-11</v>
      </c>
      <c r="K270" s="116">
        <v>-3.637978807091713E-11</v>
      </c>
      <c r="L270" s="116">
        <v>-3.637978807091713E-11</v>
      </c>
      <c r="M270" s="116">
        <v>-3.637978807091713E-11</v>
      </c>
      <c r="N270" s="116">
        <v>-3.637978807091713E-11</v>
      </c>
      <c r="O270" s="116">
        <v>-3.637978807091713E-11</v>
      </c>
      <c r="P270" s="116">
        <v>-3.637978807091713E-11</v>
      </c>
      <c r="Q270" s="116">
        <v>-3.637978807091713E-11</v>
      </c>
      <c r="R270" s="116">
        <v>-3.637978807091713E-11</v>
      </c>
      <c r="S270" s="116">
        <v>-3.637978807091713E-11</v>
      </c>
      <c r="T270" s="116">
        <v>-3.637978807091713E-11</v>
      </c>
      <c r="U270" s="116">
        <v>-3.637978807091713E-11</v>
      </c>
      <c r="V270" s="116">
        <v>-3.637978807091713E-11</v>
      </c>
      <c r="W270" s="116">
        <v>-3.637978807091713E-11</v>
      </c>
      <c r="X270" s="116">
        <v>-3.637978807091713E-11</v>
      </c>
      <c r="Y270" s="116">
        <v>-3.637978807091713E-11</v>
      </c>
      <c r="Z270" s="116">
        <v>-3.637978807091713E-11</v>
      </c>
      <c r="AA270" s="116">
        <v>-3.637978807091713E-11</v>
      </c>
      <c r="AB270" s="116">
        <v>-3.637978807091713E-11</v>
      </c>
      <c r="AC270" s="116">
        <v>-3.637978807091713E-11</v>
      </c>
      <c r="AD270" s="116">
        <v>-3.637978807091713E-11</v>
      </c>
      <c r="AE270" s="116">
        <v>-3.637978807091713E-11</v>
      </c>
      <c r="AF270" s="116">
        <v>-3.637978807091713E-11</v>
      </c>
      <c r="AG270" s="116">
        <v>-3.637978807091713E-11</v>
      </c>
      <c r="AH270" s="116">
        <v>-3.637978807091713E-11</v>
      </c>
      <c r="AI270" s="116">
        <v>-3.637978807091713E-11</v>
      </c>
      <c r="AJ270" s="116">
        <v>-3.637978807091713E-11</v>
      </c>
      <c r="AK270" s="116">
        <v>-3.637978807091713E-11</v>
      </c>
      <c r="AL270" s="116">
        <v>-3.637978807091713E-11</v>
      </c>
      <c r="AM270" s="116">
        <v>-3.637978807091713E-11</v>
      </c>
      <c r="AN270" s="116">
        <v>-3.637978807091713E-11</v>
      </c>
      <c r="AO270" s="116">
        <v>-3.637978807091713E-11</v>
      </c>
      <c r="AP270" s="116">
        <v>-3.637978807091713E-11</v>
      </c>
      <c r="AQ270" s="116">
        <v>-3.637978807091713E-11</v>
      </c>
      <c r="AR270" s="116">
        <v>-3.637978807091713E-11</v>
      </c>
      <c r="AS270" s="116">
        <v>-3.637978807091713E-11</v>
      </c>
      <c r="AT270" s="116">
        <v>-3.637978807091713E-11</v>
      </c>
      <c r="AU270" s="116">
        <v>-3.637978807091713E-11</v>
      </c>
      <c r="AV270" s="116">
        <v>-3.637978807091713E-11</v>
      </c>
      <c r="AW270" s="116">
        <v>-3.637978807091713E-11</v>
      </c>
      <c r="AX270" s="116">
        <v>-3.637978807091713E-11</v>
      </c>
      <c r="AY270" s="116">
        <v>-3.637978807091713E-11</v>
      </c>
      <c r="AZ270" s="116">
        <v>-3.637978807091713E-11</v>
      </c>
      <c r="BA270" s="116">
        <v>-3.637978807091713E-11</v>
      </c>
      <c r="BB270" s="116">
        <v>-3.637978807091713E-11</v>
      </c>
      <c r="BC270" s="116">
        <v>-3.637978807091713E-11</v>
      </c>
      <c r="BD270" s="115">
        <v>-3.637978807091713E-11</v>
      </c>
      <c r="BF270" s="9">
        <f t="shared" si="4"/>
        <v>-3.637978807091713E-11</v>
      </c>
    </row>
    <row r="271" spans="1:58" x14ac:dyDescent="0.25">
      <c r="A271" s="112" t="s">
        <v>2663</v>
      </c>
      <c r="B271" s="112" t="s">
        <v>2662</v>
      </c>
      <c r="C271" s="116">
        <v>3.0000000242143873E-2</v>
      </c>
      <c r="D271" s="116">
        <v>3.0000000242143873E-2</v>
      </c>
      <c r="E271" s="116">
        <v>3.0000000242143873E-2</v>
      </c>
      <c r="F271" s="116">
        <v>3.0000000242143873E-2</v>
      </c>
      <c r="G271" s="116">
        <v>3.0000000242143873E-2</v>
      </c>
      <c r="H271" s="116">
        <v>3.0000000242143873E-2</v>
      </c>
      <c r="I271" s="116">
        <v>3.0000000242143873E-2</v>
      </c>
      <c r="J271" s="116">
        <v>3.0000000242143873E-2</v>
      </c>
      <c r="K271" s="116">
        <v>3.0000000242143873E-2</v>
      </c>
      <c r="L271" s="116">
        <v>3.0000000242143873E-2</v>
      </c>
      <c r="M271" s="116">
        <v>3.0000000242143873E-2</v>
      </c>
      <c r="N271" s="116">
        <v>3.0000000242143873E-2</v>
      </c>
      <c r="O271" s="116">
        <v>3.0000000242143873E-2</v>
      </c>
      <c r="P271" s="116">
        <v>3.0000000242143873E-2</v>
      </c>
      <c r="Q271" s="116">
        <v>3.0000000242143873E-2</v>
      </c>
      <c r="R271" s="116">
        <v>3.0000000242143873E-2</v>
      </c>
      <c r="S271" s="116">
        <v>3.0000000242143873E-2</v>
      </c>
      <c r="T271" s="116">
        <v>3.0000000242143873E-2</v>
      </c>
      <c r="U271" s="116">
        <v>3.0000000242143873E-2</v>
      </c>
      <c r="V271" s="116">
        <v>3.0000000242143873E-2</v>
      </c>
      <c r="W271" s="116">
        <v>3.0000000242143873E-2</v>
      </c>
      <c r="X271" s="116">
        <v>3.0000000242143873E-2</v>
      </c>
      <c r="Y271" s="116">
        <v>3.0000000242143873E-2</v>
      </c>
      <c r="Z271" s="116">
        <v>3.0000000242143873E-2</v>
      </c>
      <c r="AA271" s="116">
        <v>3.0000000242143873E-2</v>
      </c>
      <c r="AB271" s="116">
        <v>3.0000000242143873E-2</v>
      </c>
      <c r="AC271" s="116">
        <v>3.0000000242143873E-2</v>
      </c>
      <c r="AD271" s="116">
        <v>3.0000000242143873E-2</v>
      </c>
      <c r="AE271" s="116">
        <v>3.0000000242143873E-2</v>
      </c>
      <c r="AF271" s="116">
        <v>3.0000000242143873E-2</v>
      </c>
      <c r="AG271" s="116">
        <v>3.0000000242143873E-2</v>
      </c>
      <c r="AH271" s="116">
        <v>3.0000000242143873E-2</v>
      </c>
      <c r="AI271" s="116">
        <v>3.0000000242143873E-2</v>
      </c>
      <c r="AJ271" s="116">
        <v>3.0000000242143873E-2</v>
      </c>
      <c r="AK271" s="116">
        <v>3.0000000242143873E-2</v>
      </c>
      <c r="AL271" s="116">
        <v>3.0000000242143873E-2</v>
      </c>
      <c r="AM271" s="116">
        <v>3.0000000242143873E-2</v>
      </c>
      <c r="AN271" s="116">
        <v>3.0000000242143873E-2</v>
      </c>
      <c r="AO271" s="116">
        <v>3.0000000242143873E-2</v>
      </c>
      <c r="AP271" s="116">
        <v>3.0000000242143873E-2</v>
      </c>
      <c r="AQ271" s="116">
        <v>3.0000000242143873E-2</v>
      </c>
      <c r="AR271" s="116">
        <v>3.0000000242143873E-2</v>
      </c>
      <c r="AS271" s="116">
        <v>3.0000000242143873E-2</v>
      </c>
      <c r="AT271" s="116">
        <v>3.0000000242143873E-2</v>
      </c>
      <c r="AU271" s="116">
        <v>3.0000000242143873E-2</v>
      </c>
      <c r="AV271" s="116">
        <v>3.0000000242143873E-2</v>
      </c>
      <c r="AW271" s="116">
        <v>3.0000000242143873E-2</v>
      </c>
      <c r="AX271" s="116">
        <v>3.0000000242143873E-2</v>
      </c>
      <c r="AY271" s="116">
        <v>3.0000000242143873E-2</v>
      </c>
      <c r="AZ271" s="116">
        <v>3.0000000242143873E-2</v>
      </c>
      <c r="BA271" s="116">
        <v>3.0000000242143873E-2</v>
      </c>
      <c r="BB271" s="116">
        <v>3.0000000242143873E-2</v>
      </c>
      <c r="BC271" s="116">
        <v>3.0000000242143873E-2</v>
      </c>
      <c r="BD271" s="115">
        <v>3.0000000242143873E-2</v>
      </c>
      <c r="BF271" s="9">
        <f t="shared" si="4"/>
        <v>3.0000000242143873E-2</v>
      </c>
    </row>
    <row r="272" spans="1:58" x14ac:dyDescent="0.25">
      <c r="A272" s="112" t="s">
        <v>2661</v>
      </c>
      <c r="B272" s="112" t="s">
        <v>2660</v>
      </c>
      <c r="C272" s="116">
        <v>9.0949470177292824E-13</v>
      </c>
      <c r="D272" s="116">
        <v>9.0949470177292824E-13</v>
      </c>
      <c r="E272" s="116">
        <v>9.0949470177292824E-13</v>
      </c>
      <c r="F272" s="116">
        <v>9.0949470177292824E-13</v>
      </c>
      <c r="G272" s="116">
        <v>9.0949470177292824E-13</v>
      </c>
      <c r="H272" s="116">
        <v>9.0949470177292824E-13</v>
      </c>
      <c r="I272" s="116">
        <v>9.0949470177292824E-13</v>
      </c>
      <c r="J272" s="116">
        <v>9.0949470177292824E-13</v>
      </c>
      <c r="K272" s="116">
        <v>9.0949470177292824E-13</v>
      </c>
      <c r="L272" s="116">
        <v>9.0949470177292824E-13</v>
      </c>
      <c r="M272" s="116">
        <v>9.0949470177292824E-13</v>
      </c>
      <c r="N272" s="116">
        <v>9.0949470177292824E-13</v>
      </c>
      <c r="O272" s="116">
        <v>9.0949470177292824E-13</v>
      </c>
      <c r="P272" s="116">
        <v>9.0949470177292824E-13</v>
      </c>
      <c r="Q272" s="116">
        <v>9.0949470177292824E-13</v>
      </c>
      <c r="R272" s="116">
        <v>9.0949470177292824E-13</v>
      </c>
      <c r="S272" s="116">
        <v>9.0949470177292824E-13</v>
      </c>
      <c r="T272" s="116">
        <v>9.0949470177292824E-13</v>
      </c>
      <c r="U272" s="116">
        <v>9.0949470177292824E-13</v>
      </c>
      <c r="V272" s="116">
        <v>9.0949470177292824E-13</v>
      </c>
      <c r="W272" s="116">
        <v>9.0949470177292824E-13</v>
      </c>
      <c r="X272" s="116">
        <v>9.0949470177292824E-13</v>
      </c>
      <c r="Y272" s="116">
        <v>9.0949470177292824E-13</v>
      </c>
      <c r="Z272" s="116">
        <v>9.0949470177292824E-13</v>
      </c>
      <c r="AA272" s="116">
        <v>9.0949470177292824E-13</v>
      </c>
      <c r="AB272" s="116">
        <v>9.0949470177292824E-13</v>
      </c>
      <c r="AC272" s="116">
        <v>9.0949470177292824E-13</v>
      </c>
      <c r="AD272" s="116">
        <v>9.0949470177292824E-13</v>
      </c>
      <c r="AE272" s="116">
        <v>9.0949470177292824E-13</v>
      </c>
      <c r="AF272" s="116">
        <v>9.0949470177292824E-13</v>
      </c>
      <c r="AG272" s="116">
        <v>9.0949470177292824E-13</v>
      </c>
      <c r="AH272" s="116">
        <v>9.0949470177292824E-13</v>
      </c>
      <c r="AI272" s="116">
        <v>9.0949470177292824E-13</v>
      </c>
      <c r="AJ272" s="116">
        <v>9.0949470177292824E-13</v>
      </c>
      <c r="AK272" s="116">
        <v>9.0949470177292824E-13</v>
      </c>
      <c r="AL272" s="116">
        <v>9.0949470177292824E-13</v>
      </c>
      <c r="AM272" s="116">
        <v>9.0949470177292824E-13</v>
      </c>
      <c r="AN272" s="116">
        <v>9.0949470177292824E-13</v>
      </c>
      <c r="AO272" s="116">
        <v>9.0949470177292824E-13</v>
      </c>
      <c r="AP272" s="116">
        <v>9.0949470177292824E-13</v>
      </c>
      <c r="AQ272" s="116">
        <v>9.0949470177292824E-13</v>
      </c>
      <c r="AR272" s="116">
        <v>9.0949470177292824E-13</v>
      </c>
      <c r="AS272" s="116">
        <v>9.0949470177292824E-13</v>
      </c>
      <c r="AT272" s="116">
        <v>9.0949470177292824E-13</v>
      </c>
      <c r="AU272" s="116">
        <v>9.0949470177292824E-13</v>
      </c>
      <c r="AV272" s="116">
        <v>9.0949470177292824E-13</v>
      </c>
      <c r="AW272" s="116">
        <v>9.0949470177292824E-13</v>
      </c>
      <c r="AX272" s="116">
        <v>9.0949470177292824E-13</v>
      </c>
      <c r="AY272" s="116">
        <v>9.0949470177292824E-13</v>
      </c>
      <c r="AZ272" s="116">
        <v>9.0949470177292824E-13</v>
      </c>
      <c r="BA272" s="116">
        <v>9.0949470177292824E-13</v>
      </c>
      <c r="BB272" s="116">
        <v>9.0949470177292824E-13</v>
      </c>
      <c r="BC272" s="116">
        <v>9.0949470177292824E-13</v>
      </c>
      <c r="BD272" s="115">
        <v>9.0949470177292824E-13</v>
      </c>
      <c r="BF272" s="9">
        <f t="shared" si="4"/>
        <v>9.0949470177292824E-13</v>
      </c>
    </row>
    <row r="273" spans="1:58" x14ac:dyDescent="0.25">
      <c r="A273" s="112" t="s">
        <v>2659</v>
      </c>
      <c r="B273" s="112" t="s">
        <v>2658</v>
      </c>
      <c r="C273" s="116">
        <v>0</v>
      </c>
      <c r="D273" s="116">
        <v>0</v>
      </c>
      <c r="E273" s="116">
        <v>0</v>
      </c>
      <c r="F273" s="116">
        <v>0</v>
      </c>
      <c r="G273" s="116">
        <v>0</v>
      </c>
      <c r="H273" s="116">
        <v>0</v>
      </c>
      <c r="I273" s="116">
        <v>0</v>
      </c>
      <c r="J273" s="116">
        <v>0</v>
      </c>
      <c r="K273" s="116">
        <v>0</v>
      </c>
      <c r="L273" s="116">
        <v>0</v>
      </c>
      <c r="M273" s="116">
        <v>0</v>
      </c>
      <c r="N273" s="116">
        <v>0</v>
      </c>
      <c r="O273" s="116">
        <v>0</v>
      </c>
      <c r="P273" s="116">
        <v>0</v>
      </c>
      <c r="Q273" s="116">
        <v>0</v>
      </c>
      <c r="R273" s="116">
        <v>0</v>
      </c>
      <c r="S273" s="116">
        <v>0</v>
      </c>
      <c r="T273" s="116">
        <v>0</v>
      </c>
      <c r="U273" s="116">
        <v>0</v>
      </c>
      <c r="V273" s="116">
        <v>0</v>
      </c>
      <c r="W273" s="116">
        <v>0</v>
      </c>
      <c r="X273" s="116">
        <v>0</v>
      </c>
      <c r="Y273" s="116">
        <v>0</v>
      </c>
      <c r="Z273" s="116">
        <v>0</v>
      </c>
      <c r="AA273" s="116">
        <v>0</v>
      </c>
      <c r="AB273" s="116">
        <v>0</v>
      </c>
      <c r="AC273" s="116">
        <v>0</v>
      </c>
      <c r="AD273" s="116">
        <v>0</v>
      </c>
      <c r="AE273" s="116">
        <v>0</v>
      </c>
      <c r="AF273" s="116">
        <v>0</v>
      </c>
      <c r="AG273" s="116">
        <v>0</v>
      </c>
      <c r="AH273" s="116">
        <v>0</v>
      </c>
      <c r="AI273" s="116">
        <v>0</v>
      </c>
      <c r="AJ273" s="116">
        <v>0</v>
      </c>
      <c r="AK273" s="116">
        <v>0</v>
      </c>
      <c r="AL273" s="116">
        <v>0</v>
      </c>
      <c r="AM273" s="116">
        <v>0</v>
      </c>
      <c r="AN273" s="116">
        <v>0</v>
      </c>
      <c r="AO273" s="116">
        <v>0</v>
      </c>
      <c r="AP273" s="116">
        <v>0</v>
      </c>
      <c r="AQ273" s="116">
        <v>0</v>
      </c>
      <c r="AR273" s="116">
        <v>0</v>
      </c>
      <c r="AS273" s="116">
        <v>0</v>
      </c>
      <c r="AT273" s="116">
        <v>0</v>
      </c>
      <c r="AU273" s="116">
        <v>0</v>
      </c>
      <c r="AV273" s="116">
        <v>0</v>
      </c>
      <c r="AW273" s="116">
        <v>0</v>
      </c>
      <c r="AX273" s="116">
        <v>0</v>
      </c>
      <c r="AY273" s="116">
        <v>0</v>
      </c>
      <c r="AZ273" s="116">
        <v>0</v>
      </c>
      <c r="BA273" s="116">
        <v>0</v>
      </c>
      <c r="BB273" s="116">
        <v>0</v>
      </c>
      <c r="BC273" s="116">
        <v>0</v>
      </c>
      <c r="BD273" s="115">
        <v>0</v>
      </c>
      <c r="BF273" s="9">
        <f t="shared" si="4"/>
        <v>0</v>
      </c>
    </row>
    <row r="274" spans="1:58" x14ac:dyDescent="0.25">
      <c r="A274" s="112" t="s">
        <v>2657</v>
      </c>
      <c r="B274" s="112" t="s">
        <v>2656</v>
      </c>
      <c r="C274" s="116">
        <v>0</v>
      </c>
      <c r="D274" s="116">
        <v>0</v>
      </c>
      <c r="E274" s="116">
        <v>0</v>
      </c>
      <c r="F274" s="116">
        <v>0</v>
      </c>
      <c r="G274" s="116">
        <v>0</v>
      </c>
      <c r="H274" s="116">
        <v>0</v>
      </c>
      <c r="I274" s="116">
        <v>0</v>
      </c>
      <c r="J274" s="116">
        <v>0</v>
      </c>
      <c r="K274" s="116">
        <v>0</v>
      </c>
      <c r="L274" s="116">
        <v>0</v>
      </c>
      <c r="M274" s="116">
        <v>0</v>
      </c>
      <c r="N274" s="116">
        <v>0</v>
      </c>
      <c r="O274" s="116">
        <v>0</v>
      </c>
      <c r="P274" s="116">
        <v>0</v>
      </c>
      <c r="Q274" s="116">
        <v>0</v>
      </c>
      <c r="R274" s="116">
        <v>0</v>
      </c>
      <c r="S274" s="116">
        <v>0</v>
      </c>
      <c r="T274" s="116">
        <v>0</v>
      </c>
      <c r="U274" s="116">
        <v>0</v>
      </c>
      <c r="V274" s="116">
        <v>0</v>
      </c>
      <c r="W274" s="116">
        <v>0</v>
      </c>
      <c r="X274" s="116">
        <v>0</v>
      </c>
      <c r="Y274" s="116">
        <v>0</v>
      </c>
      <c r="Z274" s="116">
        <v>0</v>
      </c>
      <c r="AA274" s="116">
        <v>0</v>
      </c>
      <c r="AB274" s="116">
        <v>0</v>
      </c>
      <c r="AC274" s="116">
        <v>0</v>
      </c>
      <c r="AD274" s="116">
        <v>0</v>
      </c>
      <c r="AE274" s="116">
        <v>0</v>
      </c>
      <c r="AF274" s="116">
        <v>0</v>
      </c>
      <c r="AG274" s="116">
        <v>0</v>
      </c>
      <c r="AH274" s="116">
        <v>0</v>
      </c>
      <c r="AI274" s="116">
        <v>0</v>
      </c>
      <c r="AJ274" s="116">
        <v>0</v>
      </c>
      <c r="AK274" s="116">
        <v>0</v>
      </c>
      <c r="AL274" s="116">
        <v>0</v>
      </c>
      <c r="AM274" s="116">
        <v>0</v>
      </c>
      <c r="AN274" s="116">
        <v>0</v>
      </c>
      <c r="AO274" s="116">
        <v>0</v>
      </c>
      <c r="AP274" s="116">
        <v>0</v>
      </c>
      <c r="AQ274" s="116">
        <v>0</v>
      </c>
      <c r="AR274" s="116">
        <v>0</v>
      </c>
      <c r="AS274" s="116">
        <v>0</v>
      </c>
      <c r="AT274" s="116">
        <v>0</v>
      </c>
      <c r="AU274" s="116">
        <v>0</v>
      </c>
      <c r="AV274" s="116">
        <v>0</v>
      </c>
      <c r="AW274" s="116">
        <v>0</v>
      </c>
      <c r="AX274" s="116">
        <v>0</v>
      </c>
      <c r="AY274" s="116">
        <v>0</v>
      </c>
      <c r="AZ274" s="116">
        <v>0</v>
      </c>
      <c r="BA274" s="116">
        <v>0</v>
      </c>
      <c r="BB274" s="116">
        <v>0</v>
      </c>
      <c r="BC274" s="116">
        <v>0</v>
      </c>
      <c r="BD274" s="115">
        <v>0</v>
      </c>
      <c r="BF274" s="9">
        <f t="shared" si="4"/>
        <v>0</v>
      </c>
    </row>
    <row r="275" spans="1:58" x14ac:dyDescent="0.25">
      <c r="A275" s="112" t="s">
        <v>2655</v>
      </c>
      <c r="B275" s="112" t="s">
        <v>2654</v>
      </c>
      <c r="C275" s="116">
        <v>0</v>
      </c>
      <c r="D275" s="116">
        <v>0</v>
      </c>
      <c r="E275" s="116">
        <v>0</v>
      </c>
      <c r="F275" s="116">
        <v>0</v>
      </c>
      <c r="G275" s="116">
        <v>0</v>
      </c>
      <c r="H275" s="116">
        <v>0</v>
      </c>
      <c r="I275" s="116">
        <v>0</v>
      </c>
      <c r="J275" s="116">
        <v>0</v>
      </c>
      <c r="K275" s="116">
        <v>0</v>
      </c>
      <c r="L275" s="116">
        <v>0</v>
      </c>
      <c r="M275" s="116">
        <v>0</v>
      </c>
      <c r="N275" s="116">
        <v>0</v>
      </c>
      <c r="O275" s="116">
        <v>0</v>
      </c>
      <c r="P275" s="116">
        <v>0</v>
      </c>
      <c r="Q275" s="116">
        <v>0</v>
      </c>
      <c r="R275" s="116">
        <v>0</v>
      </c>
      <c r="S275" s="116">
        <v>0</v>
      </c>
      <c r="T275" s="116">
        <v>0</v>
      </c>
      <c r="U275" s="116">
        <v>0</v>
      </c>
      <c r="V275" s="116">
        <v>0</v>
      </c>
      <c r="W275" s="116">
        <v>0</v>
      </c>
      <c r="X275" s="116">
        <v>0</v>
      </c>
      <c r="Y275" s="116">
        <v>0</v>
      </c>
      <c r="Z275" s="116">
        <v>0</v>
      </c>
      <c r="AA275" s="116">
        <v>0</v>
      </c>
      <c r="AB275" s="116">
        <v>0</v>
      </c>
      <c r="AC275" s="116">
        <v>0</v>
      </c>
      <c r="AD275" s="116">
        <v>0</v>
      </c>
      <c r="AE275" s="116">
        <v>0</v>
      </c>
      <c r="AF275" s="116">
        <v>0</v>
      </c>
      <c r="AG275" s="116">
        <v>0</v>
      </c>
      <c r="AH275" s="116">
        <v>0</v>
      </c>
      <c r="AI275" s="116">
        <v>0</v>
      </c>
      <c r="AJ275" s="116">
        <v>0</v>
      </c>
      <c r="AK275" s="116">
        <v>0</v>
      </c>
      <c r="AL275" s="116">
        <v>0</v>
      </c>
      <c r="AM275" s="116">
        <v>0</v>
      </c>
      <c r="AN275" s="116">
        <v>0</v>
      </c>
      <c r="AO275" s="116">
        <v>0</v>
      </c>
      <c r="AP275" s="116">
        <v>0</v>
      </c>
      <c r="AQ275" s="116">
        <v>0</v>
      </c>
      <c r="AR275" s="116">
        <v>0</v>
      </c>
      <c r="AS275" s="116">
        <v>0</v>
      </c>
      <c r="AT275" s="116">
        <v>0</v>
      </c>
      <c r="AU275" s="116">
        <v>0</v>
      </c>
      <c r="AV275" s="116">
        <v>0</v>
      </c>
      <c r="AW275" s="116">
        <v>0</v>
      </c>
      <c r="AX275" s="116">
        <v>0</v>
      </c>
      <c r="AY275" s="116">
        <v>0</v>
      </c>
      <c r="AZ275" s="116">
        <v>0</v>
      </c>
      <c r="BA275" s="116">
        <v>0</v>
      </c>
      <c r="BB275" s="116">
        <v>0</v>
      </c>
      <c r="BC275" s="116">
        <v>0</v>
      </c>
      <c r="BD275" s="115">
        <v>0</v>
      </c>
      <c r="BF275" s="9">
        <f t="shared" si="4"/>
        <v>0</v>
      </c>
    </row>
    <row r="276" spans="1:58" x14ac:dyDescent="0.25">
      <c r="A276" s="112" t="s">
        <v>2653</v>
      </c>
      <c r="B276" s="112" t="s">
        <v>2652</v>
      </c>
      <c r="C276" s="116">
        <v>2.9103830456733704E-11</v>
      </c>
      <c r="D276" s="116">
        <v>2.9103830456733704E-11</v>
      </c>
      <c r="E276" s="116">
        <v>2.9103830456733704E-11</v>
      </c>
      <c r="F276" s="116">
        <v>2.9103830456733704E-11</v>
      </c>
      <c r="G276" s="116">
        <v>2.9103830456733704E-11</v>
      </c>
      <c r="H276" s="116">
        <v>2.9103830456733704E-11</v>
      </c>
      <c r="I276" s="116">
        <v>2.9103830456733704E-11</v>
      </c>
      <c r="J276" s="116">
        <v>2.9103830456733704E-11</v>
      </c>
      <c r="K276" s="116">
        <v>2.9103830456733704E-11</v>
      </c>
      <c r="L276" s="116">
        <v>2.9103830456733704E-11</v>
      </c>
      <c r="M276" s="116">
        <v>2.9103830456733704E-11</v>
      </c>
      <c r="N276" s="116">
        <v>2.9103830456733704E-11</v>
      </c>
      <c r="O276" s="116">
        <v>2.9103830456733704E-11</v>
      </c>
      <c r="P276" s="116">
        <v>2.9103830456733704E-11</v>
      </c>
      <c r="Q276" s="116">
        <v>2.9103830456733704E-11</v>
      </c>
      <c r="R276" s="116">
        <v>2.9103830456733704E-11</v>
      </c>
      <c r="S276" s="116">
        <v>2.9103830456733704E-11</v>
      </c>
      <c r="T276" s="116">
        <v>2.9103830456733704E-11</v>
      </c>
      <c r="U276" s="116">
        <v>2.9103830456733704E-11</v>
      </c>
      <c r="V276" s="116">
        <v>2.9103830456733704E-11</v>
      </c>
      <c r="W276" s="116">
        <v>2.9103830456733704E-11</v>
      </c>
      <c r="X276" s="116">
        <v>2.9103830456733704E-11</v>
      </c>
      <c r="Y276" s="116">
        <v>2.9103830456733704E-11</v>
      </c>
      <c r="Z276" s="116">
        <v>2.9103830456733704E-11</v>
      </c>
      <c r="AA276" s="116">
        <v>2.9103830456733704E-11</v>
      </c>
      <c r="AB276" s="116">
        <v>2.9103830456733704E-11</v>
      </c>
      <c r="AC276" s="116">
        <v>2.9103830456733704E-11</v>
      </c>
      <c r="AD276" s="116">
        <v>2.9103830456733704E-11</v>
      </c>
      <c r="AE276" s="116">
        <v>2.9103830456733704E-11</v>
      </c>
      <c r="AF276" s="116">
        <v>2.9103830456733704E-11</v>
      </c>
      <c r="AG276" s="116">
        <v>2.9103830456733704E-11</v>
      </c>
      <c r="AH276" s="116">
        <v>2.9103830456733704E-11</v>
      </c>
      <c r="AI276" s="116">
        <v>2.9103830456733704E-11</v>
      </c>
      <c r="AJ276" s="116">
        <v>2.9103830456733704E-11</v>
      </c>
      <c r="AK276" s="116">
        <v>2.9103830456733704E-11</v>
      </c>
      <c r="AL276" s="116">
        <v>2.9103830456733704E-11</v>
      </c>
      <c r="AM276" s="116">
        <v>2.9103830456733704E-11</v>
      </c>
      <c r="AN276" s="116">
        <v>2.9103830456733704E-11</v>
      </c>
      <c r="AO276" s="116">
        <v>2.9103830456733704E-11</v>
      </c>
      <c r="AP276" s="116">
        <v>2.9103830456733704E-11</v>
      </c>
      <c r="AQ276" s="116">
        <v>2.9103830456733704E-11</v>
      </c>
      <c r="AR276" s="116">
        <v>2.9103830456733704E-11</v>
      </c>
      <c r="AS276" s="116">
        <v>2.9103830456733704E-11</v>
      </c>
      <c r="AT276" s="116">
        <v>2.9103830456733704E-11</v>
      </c>
      <c r="AU276" s="116">
        <v>2.9103830456733704E-11</v>
      </c>
      <c r="AV276" s="116">
        <v>2.9103830456733704E-11</v>
      </c>
      <c r="AW276" s="116">
        <v>2.9103830456733704E-11</v>
      </c>
      <c r="AX276" s="116">
        <v>2.9103830456733704E-11</v>
      </c>
      <c r="AY276" s="116">
        <v>2.9103830456733704E-11</v>
      </c>
      <c r="AZ276" s="116">
        <v>2.9103830456733704E-11</v>
      </c>
      <c r="BA276" s="116">
        <v>2.9103830456733704E-11</v>
      </c>
      <c r="BB276" s="116">
        <v>2.9103830456733704E-11</v>
      </c>
      <c r="BC276" s="116">
        <v>2.9103830456733704E-11</v>
      </c>
      <c r="BD276" s="115">
        <v>2.9103830456733704E-11</v>
      </c>
      <c r="BF276" s="9">
        <f t="shared" si="4"/>
        <v>2.9103830456733704E-11</v>
      </c>
    </row>
    <row r="277" spans="1:58" x14ac:dyDescent="0.25">
      <c r="A277" s="112" t="s">
        <v>2651</v>
      </c>
      <c r="B277" s="112" t="s">
        <v>2650</v>
      </c>
      <c r="C277" s="116">
        <v>0</v>
      </c>
      <c r="D277" s="116">
        <v>0</v>
      </c>
      <c r="E277" s="116">
        <v>0</v>
      </c>
      <c r="F277" s="116">
        <v>0</v>
      </c>
      <c r="G277" s="116">
        <v>0</v>
      </c>
      <c r="H277" s="116">
        <v>0</v>
      </c>
      <c r="I277" s="116">
        <v>0</v>
      </c>
      <c r="J277" s="116">
        <v>0</v>
      </c>
      <c r="K277" s="116">
        <v>0</v>
      </c>
      <c r="L277" s="116">
        <v>0</v>
      </c>
      <c r="M277" s="116">
        <v>0</v>
      </c>
      <c r="N277" s="116">
        <v>0</v>
      </c>
      <c r="O277" s="116">
        <v>0</v>
      </c>
      <c r="P277" s="116">
        <v>0</v>
      </c>
      <c r="Q277" s="116">
        <v>0</v>
      </c>
      <c r="R277" s="116">
        <v>0</v>
      </c>
      <c r="S277" s="116">
        <v>0</v>
      </c>
      <c r="T277" s="116">
        <v>0</v>
      </c>
      <c r="U277" s="116">
        <v>0</v>
      </c>
      <c r="V277" s="116">
        <v>0</v>
      </c>
      <c r="W277" s="116">
        <v>0</v>
      </c>
      <c r="X277" s="116">
        <v>0</v>
      </c>
      <c r="Y277" s="116">
        <v>0</v>
      </c>
      <c r="Z277" s="116">
        <v>0</v>
      </c>
      <c r="AA277" s="116">
        <v>0</v>
      </c>
      <c r="AB277" s="116">
        <v>0</v>
      </c>
      <c r="AC277" s="116">
        <v>0</v>
      </c>
      <c r="AD277" s="116">
        <v>0</v>
      </c>
      <c r="AE277" s="116">
        <v>0</v>
      </c>
      <c r="AF277" s="116">
        <v>0</v>
      </c>
      <c r="AG277" s="116">
        <v>0</v>
      </c>
      <c r="AH277" s="116">
        <v>0</v>
      </c>
      <c r="AI277" s="116">
        <v>0</v>
      </c>
      <c r="AJ277" s="116">
        <v>0</v>
      </c>
      <c r="AK277" s="116">
        <v>0</v>
      </c>
      <c r="AL277" s="116">
        <v>0</v>
      </c>
      <c r="AM277" s="116">
        <v>0</v>
      </c>
      <c r="AN277" s="116">
        <v>0</v>
      </c>
      <c r="AO277" s="116">
        <v>0</v>
      </c>
      <c r="AP277" s="116">
        <v>0</v>
      </c>
      <c r="AQ277" s="116">
        <v>0</v>
      </c>
      <c r="AR277" s="116">
        <v>0</v>
      </c>
      <c r="AS277" s="116">
        <v>0</v>
      </c>
      <c r="AT277" s="116">
        <v>0</v>
      </c>
      <c r="AU277" s="116">
        <v>0</v>
      </c>
      <c r="AV277" s="116">
        <v>0</v>
      </c>
      <c r="AW277" s="116">
        <v>0</v>
      </c>
      <c r="AX277" s="116">
        <v>0</v>
      </c>
      <c r="AY277" s="116">
        <v>0</v>
      </c>
      <c r="AZ277" s="116">
        <v>0</v>
      </c>
      <c r="BA277" s="116">
        <v>0</v>
      </c>
      <c r="BB277" s="116">
        <v>0</v>
      </c>
      <c r="BC277" s="116">
        <v>0</v>
      </c>
      <c r="BD277" s="115">
        <v>0</v>
      </c>
      <c r="BF277" s="9">
        <f t="shared" si="4"/>
        <v>0</v>
      </c>
    </row>
    <row r="278" spans="1:58" x14ac:dyDescent="0.25">
      <c r="A278" s="112" t="s">
        <v>2649</v>
      </c>
      <c r="B278" s="112" t="s">
        <v>2648</v>
      </c>
      <c r="C278" s="116">
        <v>4.4281023292569444E-11</v>
      </c>
      <c r="D278" s="116">
        <v>4.4281023292569444E-11</v>
      </c>
      <c r="E278" s="116">
        <v>4.4281023292569444E-11</v>
      </c>
      <c r="F278" s="116">
        <v>4.4281023292569444E-11</v>
      </c>
      <c r="G278" s="116">
        <v>4.4281023292569444E-11</v>
      </c>
      <c r="H278" s="116">
        <v>4.4281023292569444E-11</v>
      </c>
      <c r="I278" s="116">
        <v>4.4281023292569444E-11</v>
      </c>
      <c r="J278" s="116">
        <v>4.4281023292569444E-11</v>
      </c>
      <c r="K278" s="116">
        <v>4.4281023292569444E-11</v>
      </c>
      <c r="L278" s="116">
        <v>4.4281023292569444E-11</v>
      </c>
      <c r="M278" s="116">
        <v>4.4281023292569444E-11</v>
      </c>
      <c r="N278" s="116">
        <v>4.4281023292569444E-11</v>
      </c>
      <c r="O278" s="116">
        <v>4.4281023292569444E-11</v>
      </c>
      <c r="P278" s="116">
        <v>4.4281023292569444E-11</v>
      </c>
      <c r="Q278" s="116">
        <v>4.4281023292569444E-11</v>
      </c>
      <c r="R278" s="116">
        <v>4.4281023292569444E-11</v>
      </c>
      <c r="S278" s="116">
        <v>4.4281023292569444E-11</v>
      </c>
      <c r="T278" s="116">
        <v>4.4281023292569444E-11</v>
      </c>
      <c r="U278" s="116">
        <v>4.4281023292569444E-11</v>
      </c>
      <c r="V278" s="116">
        <v>4.4281023292569444E-11</v>
      </c>
      <c r="W278" s="116">
        <v>4.4281023292569444E-11</v>
      </c>
      <c r="X278" s="116">
        <v>4.4281023292569444E-11</v>
      </c>
      <c r="Y278" s="116">
        <v>4.4281023292569444E-11</v>
      </c>
      <c r="Z278" s="116">
        <v>4.4281023292569444E-11</v>
      </c>
      <c r="AA278" s="116">
        <v>4.4281023292569444E-11</v>
      </c>
      <c r="AB278" s="116">
        <v>4.4281023292569444E-11</v>
      </c>
      <c r="AC278" s="116">
        <v>4.4281023292569444E-11</v>
      </c>
      <c r="AD278" s="116">
        <v>4.4281023292569444E-11</v>
      </c>
      <c r="AE278" s="116">
        <v>4.4281023292569444E-11</v>
      </c>
      <c r="AF278" s="116">
        <v>4.4281023292569444E-11</v>
      </c>
      <c r="AG278" s="116">
        <v>4.4281023292569444E-11</v>
      </c>
      <c r="AH278" s="116">
        <v>4.4281023292569444E-11</v>
      </c>
      <c r="AI278" s="116">
        <v>4.4281023292569444E-11</v>
      </c>
      <c r="AJ278" s="116">
        <v>4.4281023292569444E-11</v>
      </c>
      <c r="AK278" s="116">
        <v>4.4281023292569444E-11</v>
      </c>
      <c r="AL278" s="116">
        <v>4.4281023292569444E-11</v>
      </c>
      <c r="AM278" s="116">
        <v>4.4281023292569444E-11</v>
      </c>
      <c r="AN278" s="116">
        <v>4.4281023292569444E-11</v>
      </c>
      <c r="AO278" s="116">
        <v>4.4281023292569444E-11</v>
      </c>
      <c r="AP278" s="116">
        <v>4.4281023292569444E-11</v>
      </c>
      <c r="AQ278" s="116">
        <v>4.4281023292569444E-11</v>
      </c>
      <c r="AR278" s="116">
        <v>4.4281023292569444E-11</v>
      </c>
      <c r="AS278" s="116">
        <v>4.4281023292569444E-11</v>
      </c>
      <c r="AT278" s="116">
        <v>4.4281023292569444E-11</v>
      </c>
      <c r="AU278" s="116">
        <v>4.4281023292569444E-11</v>
      </c>
      <c r="AV278" s="116">
        <v>4.4281023292569444E-11</v>
      </c>
      <c r="AW278" s="116">
        <v>4.4281023292569444E-11</v>
      </c>
      <c r="AX278" s="116">
        <v>4.4281023292569444E-11</v>
      </c>
      <c r="AY278" s="116">
        <v>4.4281023292569444E-11</v>
      </c>
      <c r="AZ278" s="116">
        <v>4.4281023292569444E-11</v>
      </c>
      <c r="BA278" s="116">
        <v>4.4281023292569444E-11</v>
      </c>
      <c r="BB278" s="116">
        <v>4.4281023292569444E-11</v>
      </c>
      <c r="BC278" s="116">
        <v>4.4281023292569444E-11</v>
      </c>
      <c r="BD278" s="115">
        <v>4.4281023292569444E-11</v>
      </c>
      <c r="BF278" s="9">
        <f t="shared" si="4"/>
        <v>4.4281023292569444E-11</v>
      </c>
    </row>
    <row r="279" spans="1:58" x14ac:dyDescent="0.25">
      <c r="A279" s="112" t="s">
        <v>2647</v>
      </c>
      <c r="B279" s="112" t="s">
        <v>2646</v>
      </c>
      <c r="C279" s="116">
        <v>0</v>
      </c>
      <c r="D279" s="116">
        <v>0</v>
      </c>
      <c r="E279" s="116">
        <v>0</v>
      </c>
      <c r="F279" s="116">
        <v>0</v>
      </c>
      <c r="G279" s="116">
        <v>0</v>
      </c>
      <c r="H279" s="116">
        <v>0</v>
      </c>
      <c r="I279" s="116">
        <v>0</v>
      </c>
      <c r="J279" s="116">
        <v>0</v>
      </c>
      <c r="K279" s="116">
        <v>0</v>
      </c>
      <c r="L279" s="116">
        <v>0</v>
      </c>
      <c r="M279" s="116">
        <v>0</v>
      </c>
      <c r="N279" s="116">
        <v>0</v>
      </c>
      <c r="O279" s="116">
        <v>0</v>
      </c>
      <c r="P279" s="116">
        <v>0</v>
      </c>
      <c r="Q279" s="116">
        <v>0</v>
      </c>
      <c r="R279" s="116">
        <v>0</v>
      </c>
      <c r="S279" s="116">
        <v>0</v>
      </c>
      <c r="T279" s="116">
        <v>0</v>
      </c>
      <c r="U279" s="116">
        <v>0</v>
      </c>
      <c r="V279" s="116">
        <v>0</v>
      </c>
      <c r="W279" s="116">
        <v>0</v>
      </c>
      <c r="X279" s="116">
        <v>0</v>
      </c>
      <c r="Y279" s="116">
        <v>0</v>
      </c>
      <c r="Z279" s="116">
        <v>0</v>
      </c>
      <c r="AA279" s="116">
        <v>0</v>
      </c>
      <c r="AB279" s="116">
        <v>0</v>
      </c>
      <c r="AC279" s="116">
        <v>0</v>
      </c>
      <c r="AD279" s="116">
        <v>0</v>
      </c>
      <c r="AE279" s="116">
        <v>0</v>
      </c>
      <c r="AF279" s="116">
        <v>0</v>
      </c>
      <c r="AG279" s="116">
        <v>0</v>
      </c>
      <c r="AH279" s="116">
        <v>0</v>
      </c>
      <c r="AI279" s="116">
        <v>0</v>
      </c>
      <c r="AJ279" s="116">
        <v>0</v>
      </c>
      <c r="AK279" s="116">
        <v>0</v>
      </c>
      <c r="AL279" s="116">
        <v>0</v>
      </c>
      <c r="AM279" s="116">
        <v>0</v>
      </c>
      <c r="AN279" s="116">
        <v>0</v>
      </c>
      <c r="AO279" s="116">
        <v>0</v>
      </c>
      <c r="AP279" s="116">
        <v>0</v>
      </c>
      <c r="AQ279" s="116">
        <v>0</v>
      </c>
      <c r="AR279" s="116">
        <v>0</v>
      </c>
      <c r="AS279" s="116">
        <v>0</v>
      </c>
      <c r="AT279" s="116">
        <v>0</v>
      </c>
      <c r="AU279" s="116">
        <v>0</v>
      </c>
      <c r="AV279" s="116">
        <v>0</v>
      </c>
      <c r="AW279" s="116">
        <v>0</v>
      </c>
      <c r="AX279" s="116">
        <v>0</v>
      </c>
      <c r="AY279" s="116">
        <v>0</v>
      </c>
      <c r="AZ279" s="116">
        <v>0</v>
      </c>
      <c r="BA279" s="116">
        <v>0</v>
      </c>
      <c r="BB279" s="116">
        <v>0</v>
      </c>
      <c r="BC279" s="116">
        <v>0</v>
      </c>
      <c r="BD279" s="115">
        <v>0</v>
      </c>
      <c r="BF279" s="9">
        <f t="shared" si="4"/>
        <v>0</v>
      </c>
    </row>
    <row r="280" spans="1:58" x14ac:dyDescent="0.25">
      <c r="A280" s="112" t="s">
        <v>2645</v>
      </c>
      <c r="B280" s="112" t="s">
        <v>2644</v>
      </c>
      <c r="C280" s="116">
        <v>0</v>
      </c>
      <c r="D280" s="116">
        <v>0</v>
      </c>
      <c r="E280" s="116">
        <v>0</v>
      </c>
      <c r="F280" s="116">
        <v>0</v>
      </c>
      <c r="G280" s="116">
        <v>0</v>
      </c>
      <c r="H280" s="116">
        <v>0</v>
      </c>
      <c r="I280" s="116">
        <v>0</v>
      </c>
      <c r="J280" s="116">
        <v>0</v>
      </c>
      <c r="K280" s="116">
        <v>0</v>
      </c>
      <c r="L280" s="116">
        <v>0</v>
      </c>
      <c r="M280" s="116">
        <v>0</v>
      </c>
      <c r="N280" s="116">
        <v>0</v>
      </c>
      <c r="O280" s="116">
        <v>0</v>
      </c>
      <c r="P280" s="116">
        <v>0</v>
      </c>
      <c r="Q280" s="116">
        <v>0</v>
      </c>
      <c r="R280" s="116">
        <v>0</v>
      </c>
      <c r="S280" s="116">
        <v>0</v>
      </c>
      <c r="T280" s="116">
        <v>0</v>
      </c>
      <c r="U280" s="116">
        <v>0</v>
      </c>
      <c r="V280" s="116">
        <v>0</v>
      </c>
      <c r="W280" s="116">
        <v>0</v>
      </c>
      <c r="X280" s="116">
        <v>0</v>
      </c>
      <c r="Y280" s="116">
        <v>0</v>
      </c>
      <c r="Z280" s="116">
        <v>0</v>
      </c>
      <c r="AA280" s="116">
        <v>0</v>
      </c>
      <c r="AB280" s="116">
        <v>0</v>
      </c>
      <c r="AC280" s="116">
        <v>0</v>
      </c>
      <c r="AD280" s="116">
        <v>0</v>
      </c>
      <c r="AE280" s="116">
        <v>0</v>
      </c>
      <c r="AF280" s="116">
        <v>0</v>
      </c>
      <c r="AG280" s="116">
        <v>0</v>
      </c>
      <c r="AH280" s="116">
        <v>0</v>
      </c>
      <c r="AI280" s="116">
        <v>0</v>
      </c>
      <c r="AJ280" s="116">
        <v>0</v>
      </c>
      <c r="AK280" s="116">
        <v>0</v>
      </c>
      <c r="AL280" s="116">
        <v>0</v>
      </c>
      <c r="AM280" s="116">
        <v>0</v>
      </c>
      <c r="AN280" s="116">
        <v>0</v>
      </c>
      <c r="AO280" s="116">
        <v>0</v>
      </c>
      <c r="AP280" s="116">
        <v>0</v>
      </c>
      <c r="AQ280" s="116">
        <v>0</v>
      </c>
      <c r="AR280" s="116">
        <v>0</v>
      </c>
      <c r="AS280" s="116">
        <v>0</v>
      </c>
      <c r="AT280" s="116">
        <v>0</v>
      </c>
      <c r="AU280" s="116">
        <v>0</v>
      </c>
      <c r="AV280" s="116">
        <v>0</v>
      </c>
      <c r="AW280" s="116">
        <v>0</v>
      </c>
      <c r="AX280" s="116">
        <v>0</v>
      </c>
      <c r="AY280" s="116">
        <v>0</v>
      </c>
      <c r="AZ280" s="116">
        <v>0</v>
      </c>
      <c r="BA280" s="116">
        <v>0</v>
      </c>
      <c r="BB280" s="116">
        <v>0</v>
      </c>
      <c r="BC280" s="116">
        <v>0</v>
      </c>
      <c r="BD280" s="115">
        <v>0</v>
      </c>
      <c r="BF280" s="9">
        <f t="shared" si="4"/>
        <v>0</v>
      </c>
    </row>
    <row r="281" spans="1:58" x14ac:dyDescent="0.25">
      <c r="A281" s="112" t="s">
        <v>2643</v>
      </c>
      <c r="B281" s="112" t="s">
        <v>2642</v>
      </c>
      <c r="C281" s="116">
        <v>3.637978807091713E-12</v>
      </c>
      <c r="D281" s="116">
        <v>3.637978807091713E-12</v>
      </c>
      <c r="E281" s="116">
        <v>3.637978807091713E-12</v>
      </c>
      <c r="F281" s="116">
        <v>3.637978807091713E-12</v>
      </c>
      <c r="G281" s="116">
        <v>3.637978807091713E-12</v>
      </c>
      <c r="H281" s="116">
        <v>3.637978807091713E-12</v>
      </c>
      <c r="I281" s="116">
        <v>3.637978807091713E-12</v>
      </c>
      <c r="J281" s="116">
        <v>3.637978807091713E-12</v>
      </c>
      <c r="K281" s="116">
        <v>3.637978807091713E-12</v>
      </c>
      <c r="L281" s="116">
        <v>3.637978807091713E-12</v>
      </c>
      <c r="M281" s="116">
        <v>3.637978807091713E-12</v>
      </c>
      <c r="N281" s="116">
        <v>3.637978807091713E-12</v>
      </c>
      <c r="O281" s="116">
        <v>3.637978807091713E-12</v>
      </c>
      <c r="P281" s="116">
        <v>3.637978807091713E-12</v>
      </c>
      <c r="Q281" s="116">
        <v>3.637978807091713E-12</v>
      </c>
      <c r="R281" s="116">
        <v>3.637978807091713E-12</v>
      </c>
      <c r="S281" s="116">
        <v>3.637978807091713E-12</v>
      </c>
      <c r="T281" s="116">
        <v>3.637978807091713E-12</v>
      </c>
      <c r="U281" s="116">
        <v>3.637978807091713E-12</v>
      </c>
      <c r="V281" s="116">
        <v>3.637978807091713E-12</v>
      </c>
      <c r="W281" s="116">
        <v>3.637978807091713E-12</v>
      </c>
      <c r="X281" s="116">
        <v>3.637978807091713E-12</v>
      </c>
      <c r="Y281" s="116">
        <v>3.637978807091713E-12</v>
      </c>
      <c r="Z281" s="116">
        <v>3.637978807091713E-12</v>
      </c>
      <c r="AA281" s="116">
        <v>3.637978807091713E-12</v>
      </c>
      <c r="AB281" s="116">
        <v>3.637978807091713E-12</v>
      </c>
      <c r="AC281" s="116">
        <v>3.637978807091713E-12</v>
      </c>
      <c r="AD281" s="116">
        <v>3.637978807091713E-12</v>
      </c>
      <c r="AE281" s="116">
        <v>3.637978807091713E-12</v>
      </c>
      <c r="AF281" s="116">
        <v>3.637978807091713E-12</v>
      </c>
      <c r="AG281" s="116">
        <v>3.637978807091713E-12</v>
      </c>
      <c r="AH281" s="116">
        <v>3.637978807091713E-12</v>
      </c>
      <c r="AI281" s="116">
        <v>3.637978807091713E-12</v>
      </c>
      <c r="AJ281" s="116">
        <v>3.637978807091713E-12</v>
      </c>
      <c r="AK281" s="116">
        <v>3.637978807091713E-12</v>
      </c>
      <c r="AL281" s="116">
        <v>3.637978807091713E-12</v>
      </c>
      <c r="AM281" s="116">
        <v>3.637978807091713E-12</v>
      </c>
      <c r="AN281" s="116">
        <v>3.637978807091713E-12</v>
      </c>
      <c r="AO281" s="116">
        <v>3.637978807091713E-12</v>
      </c>
      <c r="AP281" s="116">
        <v>3.637978807091713E-12</v>
      </c>
      <c r="AQ281" s="116">
        <v>3.637978807091713E-12</v>
      </c>
      <c r="AR281" s="116">
        <v>3.637978807091713E-12</v>
      </c>
      <c r="AS281" s="116">
        <v>3.637978807091713E-12</v>
      </c>
      <c r="AT281" s="116">
        <v>3.637978807091713E-12</v>
      </c>
      <c r="AU281" s="116">
        <v>3.637978807091713E-12</v>
      </c>
      <c r="AV281" s="116">
        <v>3.637978807091713E-12</v>
      </c>
      <c r="AW281" s="116">
        <v>3.637978807091713E-12</v>
      </c>
      <c r="AX281" s="116">
        <v>3.637978807091713E-12</v>
      </c>
      <c r="AY281" s="116">
        <v>3.637978807091713E-12</v>
      </c>
      <c r="AZ281" s="116">
        <v>3.637978807091713E-12</v>
      </c>
      <c r="BA281" s="116">
        <v>3.637978807091713E-12</v>
      </c>
      <c r="BB281" s="116">
        <v>3.637978807091713E-12</v>
      </c>
      <c r="BC281" s="116">
        <v>3.637978807091713E-12</v>
      </c>
      <c r="BD281" s="115">
        <v>3.637978807091713E-12</v>
      </c>
      <c r="BF281" s="9">
        <f t="shared" si="4"/>
        <v>3.637978807091713E-12</v>
      </c>
    </row>
    <row r="282" spans="1:58" x14ac:dyDescent="0.25">
      <c r="A282" s="112" t="s">
        <v>2641</v>
      </c>
      <c r="B282" s="112" t="s">
        <v>2640</v>
      </c>
      <c r="C282" s="116">
        <v>0</v>
      </c>
      <c r="D282" s="116">
        <v>0</v>
      </c>
      <c r="E282" s="116">
        <v>0</v>
      </c>
      <c r="F282" s="116">
        <v>0</v>
      </c>
      <c r="G282" s="116">
        <v>0</v>
      </c>
      <c r="H282" s="116">
        <v>0</v>
      </c>
      <c r="I282" s="116">
        <v>0</v>
      </c>
      <c r="J282" s="116">
        <v>0</v>
      </c>
      <c r="K282" s="116">
        <v>0</v>
      </c>
      <c r="L282" s="116">
        <v>0</v>
      </c>
      <c r="M282" s="116">
        <v>0</v>
      </c>
      <c r="N282" s="116">
        <v>0</v>
      </c>
      <c r="O282" s="116">
        <v>0</v>
      </c>
      <c r="P282" s="116">
        <v>0</v>
      </c>
      <c r="Q282" s="116">
        <v>0</v>
      </c>
      <c r="R282" s="116">
        <v>0</v>
      </c>
      <c r="S282" s="116">
        <v>0</v>
      </c>
      <c r="T282" s="116">
        <v>0</v>
      </c>
      <c r="U282" s="116">
        <v>0</v>
      </c>
      <c r="V282" s="116">
        <v>0</v>
      </c>
      <c r="W282" s="116">
        <v>0</v>
      </c>
      <c r="X282" s="116">
        <v>0</v>
      </c>
      <c r="Y282" s="116">
        <v>0</v>
      </c>
      <c r="Z282" s="116">
        <v>0</v>
      </c>
      <c r="AA282" s="116">
        <v>0</v>
      </c>
      <c r="AB282" s="116">
        <v>0</v>
      </c>
      <c r="AC282" s="116">
        <v>0</v>
      </c>
      <c r="AD282" s="116">
        <v>0</v>
      </c>
      <c r="AE282" s="116">
        <v>0</v>
      </c>
      <c r="AF282" s="116">
        <v>0</v>
      </c>
      <c r="AG282" s="116">
        <v>0</v>
      </c>
      <c r="AH282" s="116">
        <v>0</v>
      </c>
      <c r="AI282" s="116">
        <v>0</v>
      </c>
      <c r="AJ282" s="116">
        <v>0</v>
      </c>
      <c r="AK282" s="116">
        <v>0</v>
      </c>
      <c r="AL282" s="116">
        <v>0</v>
      </c>
      <c r="AM282" s="116">
        <v>0</v>
      </c>
      <c r="AN282" s="116">
        <v>0</v>
      </c>
      <c r="AO282" s="116">
        <v>0</v>
      </c>
      <c r="AP282" s="116">
        <v>0</v>
      </c>
      <c r="AQ282" s="116">
        <v>0</v>
      </c>
      <c r="AR282" s="116">
        <v>0</v>
      </c>
      <c r="AS282" s="116">
        <v>0</v>
      </c>
      <c r="AT282" s="116">
        <v>0</v>
      </c>
      <c r="AU282" s="116">
        <v>0</v>
      </c>
      <c r="AV282" s="116">
        <v>0</v>
      </c>
      <c r="AW282" s="116">
        <v>0</v>
      </c>
      <c r="AX282" s="116">
        <v>0</v>
      </c>
      <c r="AY282" s="116">
        <v>0</v>
      </c>
      <c r="AZ282" s="116">
        <v>0</v>
      </c>
      <c r="BA282" s="116">
        <v>0</v>
      </c>
      <c r="BB282" s="116">
        <v>0</v>
      </c>
      <c r="BC282" s="116">
        <v>0</v>
      </c>
      <c r="BD282" s="115">
        <v>0</v>
      </c>
      <c r="BF282" s="9">
        <f t="shared" si="4"/>
        <v>0</v>
      </c>
    </row>
    <row r="283" spans="1:58" x14ac:dyDescent="0.25">
      <c r="A283" s="112" t="s">
        <v>2639</v>
      </c>
      <c r="B283" s="112" t="s">
        <v>2638</v>
      </c>
      <c r="C283" s="116">
        <v>0</v>
      </c>
      <c r="D283" s="116">
        <v>0</v>
      </c>
      <c r="E283" s="116">
        <v>0</v>
      </c>
      <c r="F283" s="116">
        <v>0</v>
      </c>
      <c r="G283" s="116">
        <v>0</v>
      </c>
      <c r="H283" s="116">
        <v>0</v>
      </c>
      <c r="I283" s="116">
        <v>0</v>
      </c>
      <c r="J283" s="116">
        <v>0</v>
      </c>
      <c r="K283" s="116">
        <v>0</v>
      </c>
      <c r="L283" s="116">
        <v>0</v>
      </c>
      <c r="M283" s="116">
        <v>0</v>
      </c>
      <c r="N283" s="116">
        <v>0</v>
      </c>
      <c r="O283" s="116">
        <v>0</v>
      </c>
      <c r="P283" s="116">
        <v>0</v>
      </c>
      <c r="Q283" s="116">
        <v>0</v>
      </c>
      <c r="R283" s="116">
        <v>0</v>
      </c>
      <c r="S283" s="116">
        <v>0</v>
      </c>
      <c r="T283" s="116">
        <v>0</v>
      </c>
      <c r="U283" s="116">
        <v>0</v>
      </c>
      <c r="V283" s="116">
        <v>0</v>
      </c>
      <c r="W283" s="116">
        <v>0</v>
      </c>
      <c r="X283" s="116">
        <v>0</v>
      </c>
      <c r="Y283" s="116">
        <v>0</v>
      </c>
      <c r="Z283" s="116">
        <v>0</v>
      </c>
      <c r="AA283" s="116">
        <v>0</v>
      </c>
      <c r="AB283" s="116">
        <v>0</v>
      </c>
      <c r="AC283" s="116">
        <v>0</v>
      </c>
      <c r="AD283" s="116">
        <v>0</v>
      </c>
      <c r="AE283" s="116">
        <v>0</v>
      </c>
      <c r="AF283" s="116">
        <v>0</v>
      </c>
      <c r="AG283" s="116">
        <v>0</v>
      </c>
      <c r="AH283" s="116">
        <v>0</v>
      </c>
      <c r="AI283" s="116">
        <v>0</v>
      </c>
      <c r="AJ283" s="116">
        <v>0</v>
      </c>
      <c r="AK283" s="116">
        <v>0</v>
      </c>
      <c r="AL283" s="116">
        <v>0</v>
      </c>
      <c r="AM283" s="116">
        <v>0</v>
      </c>
      <c r="AN283" s="116">
        <v>0</v>
      </c>
      <c r="AO283" s="116">
        <v>0</v>
      </c>
      <c r="AP283" s="116">
        <v>0</v>
      </c>
      <c r="AQ283" s="116">
        <v>0</v>
      </c>
      <c r="AR283" s="116">
        <v>0</v>
      </c>
      <c r="AS283" s="116">
        <v>0</v>
      </c>
      <c r="AT283" s="116">
        <v>0</v>
      </c>
      <c r="AU283" s="116">
        <v>0</v>
      </c>
      <c r="AV283" s="116">
        <v>0</v>
      </c>
      <c r="AW283" s="116">
        <v>0</v>
      </c>
      <c r="AX283" s="116">
        <v>0</v>
      </c>
      <c r="AY283" s="116">
        <v>0</v>
      </c>
      <c r="AZ283" s="116">
        <v>0</v>
      </c>
      <c r="BA283" s="116">
        <v>0</v>
      </c>
      <c r="BB283" s="116">
        <v>0</v>
      </c>
      <c r="BC283" s="116">
        <v>0</v>
      </c>
      <c r="BD283" s="115">
        <v>0</v>
      </c>
      <c r="BF283" s="9">
        <f t="shared" si="4"/>
        <v>0</v>
      </c>
    </row>
    <row r="284" spans="1:58" x14ac:dyDescent="0.25">
      <c r="A284" s="112" t="s">
        <v>2637</v>
      </c>
      <c r="B284" s="112" t="s">
        <v>2636</v>
      </c>
      <c r="C284" s="116">
        <v>6.9999999867868617E-2</v>
      </c>
      <c r="D284" s="116">
        <v>6.9999999867868617E-2</v>
      </c>
      <c r="E284" s="116">
        <v>6.9999999867868617E-2</v>
      </c>
      <c r="F284" s="116">
        <v>6.9999999867868617E-2</v>
      </c>
      <c r="G284" s="116">
        <v>6.9999999867868617E-2</v>
      </c>
      <c r="H284" s="116">
        <v>6.9999999867868617E-2</v>
      </c>
      <c r="I284" s="116">
        <v>6.9999999867868617E-2</v>
      </c>
      <c r="J284" s="116">
        <v>6.9999999867868617E-2</v>
      </c>
      <c r="K284" s="116">
        <v>6.9999999867868617E-2</v>
      </c>
      <c r="L284" s="116">
        <v>6.9999999867868617E-2</v>
      </c>
      <c r="M284" s="116">
        <v>6.9999999867868617E-2</v>
      </c>
      <c r="N284" s="116">
        <v>6.9999999867868617E-2</v>
      </c>
      <c r="O284" s="116">
        <v>6.9999999867868617E-2</v>
      </c>
      <c r="P284" s="116">
        <v>6.9999999867868617E-2</v>
      </c>
      <c r="Q284" s="116">
        <v>6.9999999867868617E-2</v>
      </c>
      <c r="R284" s="116">
        <v>6.9999999867868617E-2</v>
      </c>
      <c r="S284" s="116">
        <v>6.9999999867868617E-2</v>
      </c>
      <c r="T284" s="116">
        <v>6.9999999867868617E-2</v>
      </c>
      <c r="U284" s="116">
        <v>6.9999999867868617E-2</v>
      </c>
      <c r="V284" s="116">
        <v>6.9999999867868617E-2</v>
      </c>
      <c r="W284" s="116">
        <v>6.9999999867868617E-2</v>
      </c>
      <c r="X284" s="116">
        <v>6.9999999867868617E-2</v>
      </c>
      <c r="Y284" s="116">
        <v>6.9999999867868617E-2</v>
      </c>
      <c r="Z284" s="116">
        <v>6.9999999867868617E-2</v>
      </c>
      <c r="AA284" s="116">
        <v>6.9999999867868617E-2</v>
      </c>
      <c r="AB284" s="116">
        <v>6.9999999867868617E-2</v>
      </c>
      <c r="AC284" s="116">
        <v>6.9999999867868617E-2</v>
      </c>
      <c r="AD284" s="116">
        <v>6.9999999867868617E-2</v>
      </c>
      <c r="AE284" s="116">
        <v>6.9999999867868617E-2</v>
      </c>
      <c r="AF284" s="116">
        <v>6.9999999867868617E-2</v>
      </c>
      <c r="AG284" s="116">
        <v>6.9999999867868617E-2</v>
      </c>
      <c r="AH284" s="116">
        <v>6.9999999867868617E-2</v>
      </c>
      <c r="AI284" s="116">
        <v>6.9999999867868617E-2</v>
      </c>
      <c r="AJ284" s="116">
        <v>6.9999999867868617E-2</v>
      </c>
      <c r="AK284" s="116">
        <v>6.9999999867868617E-2</v>
      </c>
      <c r="AL284" s="116">
        <v>6.9999999867868617E-2</v>
      </c>
      <c r="AM284" s="116">
        <v>6.9999999867868617E-2</v>
      </c>
      <c r="AN284" s="116">
        <v>6.9999999867868617E-2</v>
      </c>
      <c r="AO284" s="116">
        <v>6.9999999867868617E-2</v>
      </c>
      <c r="AP284" s="116">
        <v>6.9999999867868617E-2</v>
      </c>
      <c r="AQ284" s="116">
        <v>6.9999999867868617E-2</v>
      </c>
      <c r="AR284" s="116">
        <v>6.9999999867868617E-2</v>
      </c>
      <c r="AS284" s="116">
        <v>6.9999999867868617E-2</v>
      </c>
      <c r="AT284" s="116">
        <v>6.9999999867868617E-2</v>
      </c>
      <c r="AU284" s="116">
        <v>6.9999999867868617E-2</v>
      </c>
      <c r="AV284" s="116">
        <v>6.9999999867868617E-2</v>
      </c>
      <c r="AW284" s="116">
        <v>6.9999999867868617E-2</v>
      </c>
      <c r="AX284" s="116">
        <v>6.9999999867868617E-2</v>
      </c>
      <c r="AY284" s="116">
        <v>6.9999999867868617E-2</v>
      </c>
      <c r="AZ284" s="116">
        <v>6.9999999867868617E-2</v>
      </c>
      <c r="BA284" s="116">
        <v>6.9999999867868617E-2</v>
      </c>
      <c r="BB284" s="116">
        <v>6.9999999867868617E-2</v>
      </c>
      <c r="BC284" s="116">
        <v>6.9999999867868617E-2</v>
      </c>
      <c r="BD284" s="115">
        <v>6.9999999867868617E-2</v>
      </c>
      <c r="BF284" s="9">
        <f t="shared" si="4"/>
        <v>6.9999999867868617E-2</v>
      </c>
    </row>
    <row r="285" spans="1:58" x14ac:dyDescent="0.25">
      <c r="A285" s="112" t="s">
        <v>2635</v>
      </c>
      <c r="B285" s="112" t="s">
        <v>2634</v>
      </c>
      <c r="C285" s="116">
        <v>-9.9999998949351736E-3</v>
      </c>
      <c r="D285" s="116">
        <v>-9.9999998949351736E-3</v>
      </c>
      <c r="E285" s="116">
        <v>-9.9999998949351736E-3</v>
      </c>
      <c r="F285" s="116">
        <v>-9.9999998949351736E-3</v>
      </c>
      <c r="G285" s="116">
        <v>-9.9999998949351736E-3</v>
      </c>
      <c r="H285" s="116">
        <v>-9.9999998949351736E-3</v>
      </c>
      <c r="I285" s="116">
        <v>-9.9999998949351736E-3</v>
      </c>
      <c r="J285" s="116">
        <v>-9.9999998949351736E-3</v>
      </c>
      <c r="K285" s="116">
        <v>-9.9999998949351736E-3</v>
      </c>
      <c r="L285" s="116">
        <v>-9.9999998949351736E-3</v>
      </c>
      <c r="M285" s="116">
        <v>-9.9999998949351736E-3</v>
      </c>
      <c r="N285" s="116">
        <v>-9.9999998949351736E-3</v>
      </c>
      <c r="O285" s="116">
        <v>-9.9999998949351736E-3</v>
      </c>
      <c r="P285" s="116">
        <v>-9.9999998949351736E-3</v>
      </c>
      <c r="Q285" s="116">
        <v>-9.9999998949351736E-3</v>
      </c>
      <c r="R285" s="116">
        <v>-9.9999998949351736E-3</v>
      </c>
      <c r="S285" s="116">
        <v>-9.9999998949351736E-3</v>
      </c>
      <c r="T285" s="116">
        <v>-9.9999998949351736E-3</v>
      </c>
      <c r="U285" s="116">
        <v>-9.9999998949351736E-3</v>
      </c>
      <c r="V285" s="116">
        <v>-9.9999998949351736E-3</v>
      </c>
      <c r="W285" s="116">
        <v>-9.9999998949351736E-3</v>
      </c>
      <c r="X285" s="116">
        <v>-9.9999998949351736E-3</v>
      </c>
      <c r="Y285" s="116">
        <v>-9.9999998949351736E-3</v>
      </c>
      <c r="Z285" s="116">
        <v>-9.9999998949351736E-3</v>
      </c>
      <c r="AA285" s="116">
        <v>-9.9999998949351736E-3</v>
      </c>
      <c r="AB285" s="116">
        <v>-9.9999998949351736E-3</v>
      </c>
      <c r="AC285" s="116">
        <v>-9.9999998949351736E-3</v>
      </c>
      <c r="AD285" s="116">
        <v>-9.9999998949351736E-3</v>
      </c>
      <c r="AE285" s="116">
        <v>-9.9999998949351736E-3</v>
      </c>
      <c r="AF285" s="116">
        <v>-9.9999998949351736E-3</v>
      </c>
      <c r="AG285" s="116">
        <v>-9.9999998949351736E-3</v>
      </c>
      <c r="AH285" s="116">
        <v>-9.9999998949351736E-3</v>
      </c>
      <c r="AI285" s="116">
        <v>-9.9999998949351736E-3</v>
      </c>
      <c r="AJ285" s="116">
        <v>-9.9999998949351736E-3</v>
      </c>
      <c r="AK285" s="116">
        <v>-9.9999998949351736E-3</v>
      </c>
      <c r="AL285" s="116">
        <v>-9.9999998949351736E-3</v>
      </c>
      <c r="AM285" s="116">
        <v>-9.9999998949351736E-3</v>
      </c>
      <c r="AN285" s="116">
        <v>-9.9999998949351736E-3</v>
      </c>
      <c r="AO285" s="116">
        <v>-9.9999998949351736E-3</v>
      </c>
      <c r="AP285" s="116">
        <v>-9.9999998949351736E-3</v>
      </c>
      <c r="AQ285" s="116">
        <v>-9.9999998949351736E-3</v>
      </c>
      <c r="AR285" s="116">
        <v>-9.9999998949351736E-3</v>
      </c>
      <c r="AS285" s="116">
        <v>-9.9999998949351736E-3</v>
      </c>
      <c r="AT285" s="116">
        <v>-9.9999998949351736E-3</v>
      </c>
      <c r="AU285" s="116">
        <v>-9.9999998949351736E-3</v>
      </c>
      <c r="AV285" s="116">
        <v>-9.9999998949351736E-3</v>
      </c>
      <c r="AW285" s="116">
        <v>-9.9999998949351736E-3</v>
      </c>
      <c r="AX285" s="116">
        <v>-9.9999998949351736E-3</v>
      </c>
      <c r="AY285" s="116">
        <v>-9.9999998949351736E-3</v>
      </c>
      <c r="AZ285" s="116">
        <v>-9.9999998949351736E-3</v>
      </c>
      <c r="BA285" s="116">
        <v>-9.9999998949351736E-3</v>
      </c>
      <c r="BB285" s="116">
        <v>-9.9999998949351736E-3</v>
      </c>
      <c r="BC285" s="116">
        <v>-9.9999998949351736E-3</v>
      </c>
      <c r="BD285" s="115">
        <v>-9.9999998949351736E-3</v>
      </c>
      <c r="BF285" s="9">
        <f t="shared" si="4"/>
        <v>-9.9999998949351736E-3</v>
      </c>
    </row>
    <row r="286" spans="1:58" x14ac:dyDescent="0.25">
      <c r="A286" s="112" t="s">
        <v>2633</v>
      </c>
      <c r="B286" s="112" t="s">
        <v>2632</v>
      </c>
      <c r="C286" s="116">
        <v>4.0927261579781771E-12</v>
      </c>
      <c r="D286" s="116">
        <v>4.0927261579781771E-12</v>
      </c>
      <c r="E286" s="116">
        <v>4.0927261579781771E-12</v>
      </c>
      <c r="F286" s="116">
        <v>4.0927261579781771E-12</v>
      </c>
      <c r="G286" s="116">
        <v>4.0927261579781771E-12</v>
      </c>
      <c r="H286" s="116">
        <v>4.0927261579781771E-12</v>
      </c>
      <c r="I286" s="116">
        <v>4.0927261579781771E-12</v>
      </c>
      <c r="J286" s="116">
        <v>4.0927261579781771E-12</v>
      </c>
      <c r="K286" s="116">
        <v>4.0927261579781771E-12</v>
      </c>
      <c r="L286" s="116">
        <v>4.0927261579781771E-12</v>
      </c>
      <c r="M286" s="116">
        <v>4.0927261579781771E-12</v>
      </c>
      <c r="N286" s="116">
        <v>4.0927261579781771E-12</v>
      </c>
      <c r="O286" s="116">
        <v>4.0927261579781771E-12</v>
      </c>
      <c r="P286" s="116">
        <v>4.0927261579781771E-12</v>
      </c>
      <c r="Q286" s="116">
        <v>4.0927261579781771E-12</v>
      </c>
      <c r="R286" s="116">
        <v>4.0927261579781771E-12</v>
      </c>
      <c r="S286" s="116">
        <v>4.0927261579781771E-12</v>
      </c>
      <c r="T286" s="116">
        <v>4.0927261579781771E-12</v>
      </c>
      <c r="U286" s="116">
        <v>4.0927261579781771E-12</v>
      </c>
      <c r="V286" s="116">
        <v>4.0927261579781771E-12</v>
      </c>
      <c r="W286" s="116">
        <v>4.0927261579781771E-12</v>
      </c>
      <c r="X286" s="116">
        <v>4.0927261579781771E-12</v>
      </c>
      <c r="Y286" s="116">
        <v>4.0927261579781771E-12</v>
      </c>
      <c r="Z286" s="116">
        <v>4.0927261579781771E-12</v>
      </c>
      <c r="AA286" s="116">
        <v>4.0927261579781771E-12</v>
      </c>
      <c r="AB286" s="116">
        <v>4.0927261579781771E-12</v>
      </c>
      <c r="AC286" s="116">
        <v>4.0927261579781771E-12</v>
      </c>
      <c r="AD286" s="116">
        <v>4.0927261579781771E-12</v>
      </c>
      <c r="AE286" s="116">
        <v>4.0927261579781771E-12</v>
      </c>
      <c r="AF286" s="116">
        <v>4.0927261579781771E-12</v>
      </c>
      <c r="AG286" s="116">
        <v>4.0927261579781771E-12</v>
      </c>
      <c r="AH286" s="116">
        <v>4.0927261579781771E-12</v>
      </c>
      <c r="AI286" s="116">
        <v>4.0927261579781771E-12</v>
      </c>
      <c r="AJ286" s="116">
        <v>4.0927261579781771E-12</v>
      </c>
      <c r="AK286" s="116">
        <v>4.0927261579781771E-12</v>
      </c>
      <c r="AL286" s="116">
        <v>4.0927261579781771E-12</v>
      </c>
      <c r="AM286" s="116">
        <v>4.0927261579781771E-12</v>
      </c>
      <c r="AN286" s="116">
        <v>4.0927261579781771E-12</v>
      </c>
      <c r="AO286" s="116">
        <v>4.0927261579781771E-12</v>
      </c>
      <c r="AP286" s="116">
        <v>4.0927261579781771E-12</v>
      </c>
      <c r="AQ286" s="116">
        <v>4.0927261579781771E-12</v>
      </c>
      <c r="AR286" s="116">
        <v>4.0927261579781771E-12</v>
      </c>
      <c r="AS286" s="116">
        <v>4.0927261579781771E-12</v>
      </c>
      <c r="AT286" s="116">
        <v>4.0927261579781771E-12</v>
      </c>
      <c r="AU286" s="116">
        <v>4.0927261579781771E-12</v>
      </c>
      <c r="AV286" s="116">
        <v>4.0927261579781771E-12</v>
      </c>
      <c r="AW286" s="116">
        <v>4.0927261579781771E-12</v>
      </c>
      <c r="AX286" s="116">
        <v>4.0927261579781771E-12</v>
      </c>
      <c r="AY286" s="116">
        <v>4.0927261579781771E-12</v>
      </c>
      <c r="AZ286" s="116">
        <v>4.0927261579781771E-12</v>
      </c>
      <c r="BA286" s="116">
        <v>4.0927261579781771E-12</v>
      </c>
      <c r="BB286" s="116">
        <v>4.0927261579781771E-12</v>
      </c>
      <c r="BC286" s="116">
        <v>4.0927261579781771E-12</v>
      </c>
      <c r="BD286" s="115">
        <v>4.0927261579781771E-12</v>
      </c>
      <c r="BF286" s="9">
        <f t="shared" si="4"/>
        <v>4.0927261579781771E-12</v>
      </c>
    </row>
    <row r="287" spans="1:58" x14ac:dyDescent="0.25">
      <c r="A287" s="112" t="s">
        <v>2631</v>
      </c>
      <c r="B287" s="112" t="s">
        <v>2630</v>
      </c>
      <c r="C287" s="116">
        <v>0</v>
      </c>
      <c r="D287" s="116">
        <v>0</v>
      </c>
      <c r="E287" s="116">
        <v>0</v>
      </c>
      <c r="F287" s="116">
        <v>0</v>
      </c>
      <c r="G287" s="116">
        <v>0</v>
      </c>
      <c r="H287" s="116">
        <v>0</v>
      </c>
      <c r="I287" s="116">
        <v>0</v>
      </c>
      <c r="J287" s="116">
        <v>0</v>
      </c>
      <c r="K287" s="116">
        <v>0</v>
      </c>
      <c r="L287" s="116">
        <v>0</v>
      </c>
      <c r="M287" s="116">
        <v>0</v>
      </c>
      <c r="N287" s="116">
        <v>0</v>
      </c>
      <c r="O287" s="116">
        <v>0</v>
      </c>
      <c r="P287" s="116">
        <v>0</v>
      </c>
      <c r="Q287" s="116">
        <v>0</v>
      </c>
      <c r="R287" s="116">
        <v>0</v>
      </c>
      <c r="S287" s="116">
        <v>0</v>
      </c>
      <c r="T287" s="116">
        <v>0</v>
      </c>
      <c r="U287" s="116">
        <v>0</v>
      </c>
      <c r="V287" s="116">
        <v>0</v>
      </c>
      <c r="W287" s="116">
        <v>0</v>
      </c>
      <c r="X287" s="116">
        <v>0</v>
      </c>
      <c r="Y287" s="116">
        <v>0</v>
      </c>
      <c r="Z287" s="116">
        <v>0</v>
      </c>
      <c r="AA287" s="116">
        <v>0</v>
      </c>
      <c r="AB287" s="116">
        <v>0</v>
      </c>
      <c r="AC287" s="116">
        <v>0</v>
      </c>
      <c r="AD287" s="116">
        <v>0</v>
      </c>
      <c r="AE287" s="116">
        <v>0</v>
      </c>
      <c r="AF287" s="116">
        <v>0</v>
      </c>
      <c r="AG287" s="116">
        <v>0</v>
      </c>
      <c r="AH287" s="116">
        <v>0</v>
      </c>
      <c r="AI287" s="116">
        <v>0</v>
      </c>
      <c r="AJ287" s="116">
        <v>0</v>
      </c>
      <c r="AK287" s="116">
        <v>0</v>
      </c>
      <c r="AL287" s="116">
        <v>0</v>
      </c>
      <c r="AM287" s="116">
        <v>0</v>
      </c>
      <c r="AN287" s="116">
        <v>0</v>
      </c>
      <c r="AO287" s="116">
        <v>0</v>
      </c>
      <c r="AP287" s="116">
        <v>0</v>
      </c>
      <c r="AQ287" s="116">
        <v>0</v>
      </c>
      <c r="AR287" s="116">
        <v>0</v>
      </c>
      <c r="AS287" s="116">
        <v>0</v>
      </c>
      <c r="AT287" s="116">
        <v>0</v>
      </c>
      <c r="AU287" s="116">
        <v>0</v>
      </c>
      <c r="AV287" s="116">
        <v>0</v>
      </c>
      <c r="AW287" s="116">
        <v>0</v>
      </c>
      <c r="AX287" s="116">
        <v>0</v>
      </c>
      <c r="AY287" s="116">
        <v>0</v>
      </c>
      <c r="AZ287" s="116">
        <v>0</v>
      </c>
      <c r="BA287" s="116">
        <v>0</v>
      </c>
      <c r="BB287" s="116">
        <v>0</v>
      </c>
      <c r="BC287" s="116">
        <v>0</v>
      </c>
      <c r="BD287" s="115">
        <v>0</v>
      </c>
      <c r="BF287" s="9">
        <f t="shared" si="4"/>
        <v>0</v>
      </c>
    </row>
    <row r="288" spans="1:58" x14ac:dyDescent="0.25">
      <c r="A288" s="112" t="s">
        <v>2629</v>
      </c>
      <c r="B288" s="112" t="s">
        <v>2628</v>
      </c>
      <c r="C288" s="116">
        <v>0</v>
      </c>
      <c r="D288" s="116">
        <v>0</v>
      </c>
      <c r="E288" s="116">
        <v>0</v>
      </c>
      <c r="F288" s="116">
        <v>0</v>
      </c>
      <c r="G288" s="116">
        <v>0</v>
      </c>
      <c r="H288" s="116">
        <v>0</v>
      </c>
      <c r="I288" s="116">
        <v>0</v>
      </c>
      <c r="J288" s="116">
        <v>0</v>
      </c>
      <c r="K288" s="116">
        <v>0</v>
      </c>
      <c r="L288" s="116">
        <v>0</v>
      </c>
      <c r="M288" s="116">
        <v>0</v>
      </c>
      <c r="N288" s="116">
        <v>0</v>
      </c>
      <c r="O288" s="116">
        <v>0</v>
      </c>
      <c r="P288" s="116">
        <v>0</v>
      </c>
      <c r="Q288" s="116">
        <v>0</v>
      </c>
      <c r="R288" s="116">
        <v>0</v>
      </c>
      <c r="S288" s="116">
        <v>0</v>
      </c>
      <c r="T288" s="116">
        <v>0</v>
      </c>
      <c r="U288" s="116">
        <v>0</v>
      </c>
      <c r="V288" s="116">
        <v>0</v>
      </c>
      <c r="W288" s="116">
        <v>0</v>
      </c>
      <c r="X288" s="116">
        <v>0</v>
      </c>
      <c r="Y288" s="116">
        <v>0</v>
      </c>
      <c r="Z288" s="116">
        <v>0</v>
      </c>
      <c r="AA288" s="116">
        <v>0</v>
      </c>
      <c r="AB288" s="116">
        <v>0</v>
      </c>
      <c r="AC288" s="116">
        <v>0</v>
      </c>
      <c r="AD288" s="116">
        <v>0</v>
      </c>
      <c r="AE288" s="116">
        <v>0</v>
      </c>
      <c r="AF288" s="116">
        <v>0</v>
      </c>
      <c r="AG288" s="116">
        <v>0</v>
      </c>
      <c r="AH288" s="116">
        <v>0</v>
      </c>
      <c r="AI288" s="116">
        <v>0</v>
      </c>
      <c r="AJ288" s="116">
        <v>0</v>
      </c>
      <c r="AK288" s="116">
        <v>0</v>
      </c>
      <c r="AL288" s="116">
        <v>0</v>
      </c>
      <c r="AM288" s="116">
        <v>0</v>
      </c>
      <c r="AN288" s="116">
        <v>0</v>
      </c>
      <c r="AO288" s="116">
        <v>0</v>
      </c>
      <c r="AP288" s="116">
        <v>0</v>
      </c>
      <c r="AQ288" s="116">
        <v>0</v>
      </c>
      <c r="AR288" s="116">
        <v>0</v>
      </c>
      <c r="AS288" s="116">
        <v>0</v>
      </c>
      <c r="AT288" s="116">
        <v>0</v>
      </c>
      <c r="AU288" s="116">
        <v>0</v>
      </c>
      <c r="AV288" s="116">
        <v>0</v>
      </c>
      <c r="AW288" s="116">
        <v>0</v>
      </c>
      <c r="AX288" s="116">
        <v>0</v>
      </c>
      <c r="AY288" s="116">
        <v>0</v>
      </c>
      <c r="AZ288" s="116">
        <v>0</v>
      </c>
      <c r="BA288" s="116">
        <v>0</v>
      </c>
      <c r="BB288" s="116">
        <v>0</v>
      </c>
      <c r="BC288" s="116">
        <v>0</v>
      </c>
      <c r="BD288" s="115">
        <v>0</v>
      </c>
      <c r="BF288" s="9">
        <f t="shared" si="4"/>
        <v>0</v>
      </c>
    </row>
    <row r="289" spans="1:58" x14ac:dyDescent="0.25">
      <c r="A289" s="112" t="s">
        <v>2627</v>
      </c>
      <c r="B289" s="112" t="s">
        <v>2626</v>
      </c>
      <c r="C289" s="116">
        <v>1.8189894035458565E-11</v>
      </c>
      <c r="D289" s="116">
        <v>1.8189894035458565E-11</v>
      </c>
      <c r="E289" s="116">
        <v>1.8189894035458565E-11</v>
      </c>
      <c r="F289" s="116">
        <v>1.8189894035458565E-11</v>
      </c>
      <c r="G289" s="116">
        <v>1.8189894035458565E-11</v>
      </c>
      <c r="H289" s="116">
        <v>1.8189894035458565E-11</v>
      </c>
      <c r="I289" s="116">
        <v>1.8189894035458565E-11</v>
      </c>
      <c r="J289" s="116">
        <v>1.8189894035458565E-11</v>
      </c>
      <c r="K289" s="116">
        <v>1.8189894035458565E-11</v>
      </c>
      <c r="L289" s="116">
        <v>1.8189894035458565E-11</v>
      </c>
      <c r="M289" s="116">
        <v>1.8189894035458565E-11</v>
      </c>
      <c r="N289" s="116">
        <v>1.8189894035458565E-11</v>
      </c>
      <c r="O289" s="116">
        <v>1.8189894035458565E-11</v>
      </c>
      <c r="P289" s="116">
        <v>1.8189894035458565E-11</v>
      </c>
      <c r="Q289" s="116">
        <v>1.8189894035458565E-11</v>
      </c>
      <c r="R289" s="116">
        <v>1.8189894035458565E-11</v>
      </c>
      <c r="S289" s="116">
        <v>1.8189894035458565E-11</v>
      </c>
      <c r="T289" s="116">
        <v>1.8189894035458565E-11</v>
      </c>
      <c r="U289" s="116">
        <v>1.8189894035458565E-11</v>
      </c>
      <c r="V289" s="116">
        <v>1.8189894035458565E-11</v>
      </c>
      <c r="W289" s="116">
        <v>1.8189894035458565E-11</v>
      </c>
      <c r="X289" s="116">
        <v>1.8189894035458565E-11</v>
      </c>
      <c r="Y289" s="116">
        <v>1.8189894035458565E-11</v>
      </c>
      <c r="Z289" s="116">
        <v>1.8189894035458565E-11</v>
      </c>
      <c r="AA289" s="116">
        <v>1.8189894035458565E-11</v>
      </c>
      <c r="AB289" s="116">
        <v>1.8189894035458565E-11</v>
      </c>
      <c r="AC289" s="116">
        <v>1.8189894035458565E-11</v>
      </c>
      <c r="AD289" s="116">
        <v>1.8189894035458565E-11</v>
      </c>
      <c r="AE289" s="116">
        <v>1.8189894035458565E-11</v>
      </c>
      <c r="AF289" s="116">
        <v>1.8189894035458565E-11</v>
      </c>
      <c r="AG289" s="116">
        <v>1.8189894035458565E-11</v>
      </c>
      <c r="AH289" s="116">
        <v>1.8189894035458565E-11</v>
      </c>
      <c r="AI289" s="116">
        <v>1.8189894035458565E-11</v>
      </c>
      <c r="AJ289" s="116">
        <v>1.8189894035458565E-11</v>
      </c>
      <c r="AK289" s="116">
        <v>1.8189894035458565E-11</v>
      </c>
      <c r="AL289" s="116">
        <v>1.8189894035458565E-11</v>
      </c>
      <c r="AM289" s="116">
        <v>1.8189894035458565E-11</v>
      </c>
      <c r="AN289" s="116">
        <v>1.8189894035458565E-11</v>
      </c>
      <c r="AO289" s="116">
        <v>1.8189894035458565E-11</v>
      </c>
      <c r="AP289" s="116">
        <v>1.8189894035458565E-11</v>
      </c>
      <c r="AQ289" s="116">
        <v>1.8189894035458565E-11</v>
      </c>
      <c r="AR289" s="116">
        <v>1.8189894035458565E-11</v>
      </c>
      <c r="AS289" s="116">
        <v>1.8189894035458565E-11</v>
      </c>
      <c r="AT289" s="116">
        <v>1.8189894035458565E-11</v>
      </c>
      <c r="AU289" s="116">
        <v>1.8189894035458565E-11</v>
      </c>
      <c r="AV289" s="116">
        <v>1.8189894035458565E-11</v>
      </c>
      <c r="AW289" s="116">
        <v>1.8189894035458565E-11</v>
      </c>
      <c r="AX289" s="116">
        <v>1.8189894035458565E-11</v>
      </c>
      <c r="AY289" s="116">
        <v>1.8189894035458565E-11</v>
      </c>
      <c r="AZ289" s="116">
        <v>1.8189894035458565E-11</v>
      </c>
      <c r="BA289" s="116">
        <v>1.8189894035458565E-11</v>
      </c>
      <c r="BB289" s="116">
        <v>1.8189894035458565E-11</v>
      </c>
      <c r="BC289" s="116">
        <v>1.8189894035458565E-11</v>
      </c>
      <c r="BD289" s="115">
        <v>1.8189894035458565E-11</v>
      </c>
      <c r="BF289" s="9">
        <f t="shared" si="4"/>
        <v>1.8189894035458565E-11</v>
      </c>
    </row>
    <row r="290" spans="1:58" x14ac:dyDescent="0.25">
      <c r="A290" s="112" t="s">
        <v>2625</v>
      </c>
      <c r="B290" s="112" t="s">
        <v>2624</v>
      </c>
      <c r="C290" s="116">
        <v>-7.73070496506989E-12</v>
      </c>
      <c r="D290" s="116">
        <v>-7.73070496506989E-12</v>
      </c>
      <c r="E290" s="116">
        <v>-7.73070496506989E-12</v>
      </c>
      <c r="F290" s="116">
        <v>-7.73070496506989E-12</v>
      </c>
      <c r="G290" s="116">
        <v>-7.73070496506989E-12</v>
      </c>
      <c r="H290" s="116">
        <v>-7.73070496506989E-12</v>
      </c>
      <c r="I290" s="116">
        <v>-7.73070496506989E-12</v>
      </c>
      <c r="J290" s="116">
        <v>-7.73070496506989E-12</v>
      </c>
      <c r="K290" s="116">
        <v>-7.73070496506989E-12</v>
      </c>
      <c r="L290" s="116">
        <v>-7.73070496506989E-12</v>
      </c>
      <c r="M290" s="116">
        <v>-7.73070496506989E-12</v>
      </c>
      <c r="N290" s="116">
        <v>-7.73070496506989E-12</v>
      </c>
      <c r="O290" s="116">
        <v>-7.73070496506989E-12</v>
      </c>
      <c r="P290" s="116">
        <v>-7.73070496506989E-12</v>
      </c>
      <c r="Q290" s="116">
        <v>-7.73070496506989E-12</v>
      </c>
      <c r="R290" s="116">
        <v>-7.73070496506989E-12</v>
      </c>
      <c r="S290" s="116">
        <v>-7.73070496506989E-12</v>
      </c>
      <c r="T290" s="116">
        <v>-7.73070496506989E-12</v>
      </c>
      <c r="U290" s="116">
        <v>-7.73070496506989E-12</v>
      </c>
      <c r="V290" s="116">
        <v>-7.73070496506989E-12</v>
      </c>
      <c r="W290" s="116">
        <v>-7.73070496506989E-12</v>
      </c>
      <c r="X290" s="116">
        <v>-7.73070496506989E-12</v>
      </c>
      <c r="Y290" s="116">
        <v>-7.73070496506989E-12</v>
      </c>
      <c r="Z290" s="116">
        <v>-7.73070496506989E-12</v>
      </c>
      <c r="AA290" s="116">
        <v>-7.73070496506989E-12</v>
      </c>
      <c r="AB290" s="116">
        <v>-7.73070496506989E-12</v>
      </c>
      <c r="AC290" s="116">
        <v>-7.73070496506989E-12</v>
      </c>
      <c r="AD290" s="116">
        <v>-7.73070496506989E-12</v>
      </c>
      <c r="AE290" s="116">
        <v>-7.73070496506989E-12</v>
      </c>
      <c r="AF290" s="116">
        <v>-7.73070496506989E-12</v>
      </c>
      <c r="AG290" s="116">
        <v>-7.73070496506989E-12</v>
      </c>
      <c r="AH290" s="116">
        <v>-7.73070496506989E-12</v>
      </c>
      <c r="AI290" s="116">
        <v>-7.73070496506989E-12</v>
      </c>
      <c r="AJ290" s="116">
        <v>-7.73070496506989E-12</v>
      </c>
      <c r="AK290" s="116">
        <v>-7.73070496506989E-12</v>
      </c>
      <c r="AL290" s="116">
        <v>-7.73070496506989E-12</v>
      </c>
      <c r="AM290" s="116">
        <v>-7.73070496506989E-12</v>
      </c>
      <c r="AN290" s="116">
        <v>-7.73070496506989E-12</v>
      </c>
      <c r="AO290" s="116">
        <v>-7.73070496506989E-12</v>
      </c>
      <c r="AP290" s="116">
        <v>-7.73070496506989E-12</v>
      </c>
      <c r="AQ290" s="116">
        <v>-7.73070496506989E-12</v>
      </c>
      <c r="AR290" s="116">
        <v>-7.73070496506989E-12</v>
      </c>
      <c r="AS290" s="116">
        <v>-7.73070496506989E-12</v>
      </c>
      <c r="AT290" s="116">
        <v>-7.73070496506989E-12</v>
      </c>
      <c r="AU290" s="116">
        <v>-7.73070496506989E-12</v>
      </c>
      <c r="AV290" s="116">
        <v>-7.73070496506989E-12</v>
      </c>
      <c r="AW290" s="116">
        <v>-7.73070496506989E-12</v>
      </c>
      <c r="AX290" s="116">
        <v>-7.73070496506989E-12</v>
      </c>
      <c r="AY290" s="116">
        <v>-7.73070496506989E-12</v>
      </c>
      <c r="AZ290" s="116">
        <v>-7.73070496506989E-12</v>
      </c>
      <c r="BA290" s="116">
        <v>-7.73070496506989E-12</v>
      </c>
      <c r="BB290" s="116">
        <v>-7.73070496506989E-12</v>
      </c>
      <c r="BC290" s="116">
        <v>-7.73070496506989E-12</v>
      </c>
      <c r="BD290" s="115">
        <v>-7.73070496506989E-12</v>
      </c>
      <c r="BF290" s="9">
        <f t="shared" si="4"/>
        <v>-7.73070496506989E-12</v>
      </c>
    </row>
    <row r="291" spans="1:58" x14ac:dyDescent="0.25">
      <c r="A291" s="112" t="s">
        <v>2623</v>
      </c>
      <c r="B291" s="112" t="s">
        <v>2622</v>
      </c>
      <c r="C291" s="116">
        <v>9.9999999417923393E-3</v>
      </c>
      <c r="D291" s="116">
        <v>9.9999999417923393E-3</v>
      </c>
      <c r="E291" s="116">
        <v>9.9999999417923393E-3</v>
      </c>
      <c r="F291" s="116">
        <v>9.9999999417923393E-3</v>
      </c>
      <c r="G291" s="116">
        <v>9.9999999417923393E-3</v>
      </c>
      <c r="H291" s="116">
        <v>9.9999999417923393E-3</v>
      </c>
      <c r="I291" s="116">
        <v>9.9999999417923393E-3</v>
      </c>
      <c r="J291" s="116">
        <v>9.9999999417923393E-3</v>
      </c>
      <c r="K291" s="116">
        <v>9.9999999417923393E-3</v>
      </c>
      <c r="L291" s="116">
        <v>9.9999999417923393E-3</v>
      </c>
      <c r="M291" s="116">
        <v>9.9999999417923393E-3</v>
      </c>
      <c r="N291" s="116">
        <v>9.9999999417923393E-3</v>
      </c>
      <c r="O291" s="116">
        <v>9.9999999417923393E-3</v>
      </c>
      <c r="P291" s="116">
        <v>9.9999999417923393E-3</v>
      </c>
      <c r="Q291" s="116">
        <v>9.9999999417923393E-3</v>
      </c>
      <c r="R291" s="116">
        <v>9.9999999417923393E-3</v>
      </c>
      <c r="S291" s="116">
        <v>9.9999999417923393E-3</v>
      </c>
      <c r="T291" s="116">
        <v>9.9999999417923393E-3</v>
      </c>
      <c r="U291" s="116">
        <v>9.9999999417923393E-3</v>
      </c>
      <c r="V291" s="116">
        <v>9.9999999417923393E-3</v>
      </c>
      <c r="W291" s="116">
        <v>9.9999999417923393E-3</v>
      </c>
      <c r="X291" s="116">
        <v>9.9999999417923393E-3</v>
      </c>
      <c r="Y291" s="116">
        <v>9.9999999417923393E-3</v>
      </c>
      <c r="Z291" s="116">
        <v>9.9999999417923393E-3</v>
      </c>
      <c r="AA291" s="116">
        <v>9.9999999417923393E-3</v>
      </c>
      <c r="AB291" s="116">
        <v>9.9999999417923393E-3</v>
      </c>
      <c r="AC291" s="116">
        <v>9.9999999417923393E-3</v>
      </c>
      <c r="AD291" s="116">
        <v>9.9999999417923393E-3</v>
      </c>
      <c r="AE291" s="116">
        <v>9.9999999417923393E-3</v>
      </c>
      <c r="AF291" s="116">
        <v>9.9999999417923393E-3</v>
      </c>
      <c r="AG291" s="116">
        <v>9.9999999417923393E-3</v>
      </c>
      <c r="AH291" s="116">
        <v>9.9999999417923393E-3</v>
      </c>
      <c r="AI291" s="116">
        <v>9.9999999417923393E-3</v>
      </c>
      <c r="AJ291" s="116">
        <v>9.9999999417923393E-3</v>
      </c>
      <c r="AK291" s="116">
        <v>9.9999999417923393E-3</v>
      </c>
      <c r="AL291" s="116">
        <v>9.9999999417923393E-3</v>
      </c>
      <c r="AM291" s="116">
        <v>9.9999999417923393E-3</v>
      </c>
      <c r="AN291" s="116">
        <v>9.9999999417923393E-3</v>
      </c>
      <c r="AO291" s="116">
        <v>9.9999999417923393E-3</v>
      </c>
      <c r="AP291" s="116">
        <v>9.9999999417923393E-3</v>
      </c>
      <c r="AQ291" s="116">
        <v>9.9999999417923393E-3</v>
      </c>
      <c r="AR291" s="116">
        <v>9.9999999417923393E-3</v>
      </c>
      <c r="AS291" s="116">
        <v>9.9999999417923393E-3</v>
      </c>
      <c r="AT291" s="116">
        <v>9.9999999417923393E-3</v>
      </c>
      <c r="AU291" s="116">
        <v>9.9999999417923393E-3</v>
      </c>
      <c r="AV291" s="116">
        <v>9.9999999417923393E-3</v>
      </c>
      <c r="AW291" s="116">
        <v>9.9999999417923393E-3</v>
      </c>
      <c r="AX291" s="116">
        <v>9.9999999417923393E-3</v>
      </c>
      <c r="AY291" s="116">
        <v>9.9999999417923393E-3</v>
      </c>
      <c r="AZ291" s="116">
        <v>9.9999999417923393E-3</v>
      </c>
      <c r="BA291" s="116">
        <v>9.9999999417923393E-3</v>
      </c>
      <c r="BB291" s="116">
        <v>9.9999999417923393E-3</v>
      </c>
      <c r="BC291" s="116">
        <v>9.9999999417923393E-3</v>
      </c>
      <c r="BD291" s="115">
        <v>9.9999999417923393E-3</v>
      </c>
      <c r="BF291" s="9">
        <f t="shared" si="4"/>
        <v>9.9999999417923393E-3</v>
      </c>
    </row>
    <row r="292" spans="1:58" x14ac:dyDescent="0.25">
      <c r="A292" s="112" t="s">
        <v>2621</v>
      </c>
      <c r="B292" s="112" t="s">
        <v>2620</v>
      </c>
      <c r="C292" s="116">
        <v>-1.1641532182693481E-10</v>
      </c>
      <c r="D292" s="116">
        <v>-1.1641532182693481E-10</v>
      </c>
      <c r="E292" s="116">
        <v>-1.1641532182693481E-10</v>
      </c>
      <c r="F292" s="116">
        <v>-1.1641532182693481E-10</v>
      </c>
      <c r="G292" s="116">
        <v>-1.1641532182693481E-10</v>
      </c>
      <c r="H292" s="116">
        <v>-1.1641532182693481E-10</v>
      </c>
      <c r="I292" s="116">
        <v>-1.1641532182693481E-10</v>
      </c>
      <c r="J292" s="116">
        <v>-1.1641532182693481E-10</v>
      </c>
      <c r="K292" s="116">
        <v>-1.1641532182693481E-10</v>
      </c>
      <c r="L292" s="116">
        <v>-1.1641532182693481E-10</v>
      </c>
      <c r="M292" s="116">
        <v>-1.1641532182693481E-10</v>
      </c>
      <c r="N292" s="116">
        <v>-1.1641532182693481E-10</v>
      </c>
      <c r="O292" s="116">
        <v>-1.1641532182693481E-10</v>
      </c>
      <c r="P292" s="116">
        <v>-1.1641532182693481E-10</v>
      </c>
      <c r="Q292" s="116">
        <v>-1.1641532182693481E-10</v>
      </c>
      <c r="R292" s="116">
        <v>-1.1641532182693481E-10</v>
      </c>
      <c r="S292" s="116">
        <v>-1.1641532182693481E-10</v>
      </c>
      <c r="T292" s="116">
        <v>-1.1641532182693481E-10</v>
      </c>
      <c r="U292" s="116">
        <v>-1.1641532182693481E-10</v>
      </c>
      <c r="V292" s="116">
        <v>-1.1641532182693481E-10</v>
      </c>
      <c r="W292" s="116">
        <v>-1.1641532182693481E-10</v>
      </c>
      <c r="X292" s="116">
        <v>-1.1641532182693481E-10</v>
      </c>
      <c r="Y292" s="116">
        <v>-1.1641532182693481E-10</v>
      </c>
      <c r="Z292" s="116">
        <v>-1.1641532182693481E-10</v>
      </c>
      <c r="AA292" s="116">
        <v>-1.1641532182693481E-10</v>
      </c>
      <c r="AB292" s="116">
        <v>-1.1641532182693481E-10</v>
      </c>
      <c r="AC292" s="116">
        <v>-1.1641532182693481E-10</v>
      </c>
      <c r="AD292" s="116">
        <v>-1.1641532182693481E-10</v>
      </c>
      <c r="AE292" s="116">
        <v>-1.1641532182693481E-10</v>
      </c>
      <c r="AF292" s="116">
        <v>-1.1641532182693481E-10</v>
      </c>
      <c r="AG292" s="116">
        <v>-1.1641532182693481E-10</v>
      </c>
      <c r="AH292" s="116">
        <v>-1.1641532182693481E-10</v>
      </c>
      <c r="AI292" s="116">
        <v>-1.1641532182693481E-10</v>
      </c>
      <c r="AJ292" s="116">
        <v>-1.1641532182693481E-10</v>
      </c>
      <c r="AK292" s="116">
        <v>-1.1641532182693481E-10</v>
      </c>
      <c r="AL292" s="116">
        <v>-1.1641532182693481E-10</v>
      </c>
      <c r="AM292" s="116">
        <v>-1.1641532182693481E-10</v>
      </c>
      <c r="AN292" s="116">
        <v>-1.1641532182693481E-10</v>
      </c>
      <c r="AO292" s="116">
        <v>-1.1641532182693481E-10</v>
      </c>
      <c r="AP292" s="116">
        <v>-1.1641532182693481E-10</v>
      </c>
      <c r="AQ292" s="116">
        <v>-1.1641532182693481E-10</v>
      </c>
      <c r="AR292" s="116">
        <v>-1.1641532182693481E-10</v>
      </c>
      <c r="AS292" s="116">
        <v>-1.1641532182693481E-10</v>
      </c>
      <c r="AT292" s="116">
        <v>-1.1641532182693481E-10</v>
      </c>
      <c r="AU292" s="116">
        <v>-1.1641532182693481E-10</v>
      </c>
      <c r="AV292" s="116">
        <v>-1.1641532182693481E-10</v>
      </c>
      <c r="AW292" s="116">
        <v>-1.1641532182693481E-10</v>
      </c>
      <c r="AX292" s="116">
        <v>-1.1641532182693481E-10</v>
      </c>
      <c r="AY292" s="116">
        <v>-1.1641532182693481E-10</v>
      </c>
      <c r="AZ292" s="116">
        <v>-1.1641532182693481E-10</v>
      </c>
      <c r="BA292" s="116">
        <v>-1.1641532182693481E-10</v>
      </c>
      <c r="BB292" s="116">
        <v>-1.1641532182693481E-10</v>
      </c>
      <c r="BC292" s="116">
        <v>-1.1641532182693481E-10</v>
      </c>
      <c r="BD292" s="115">
        <v>-1.1641532182693481E-10</v>
      </c>
      <c r="BF292" s="9">
        <f t="shared" si="4"/>
        <v>-1.1641532182693481E-10</v>
      </c>
    </row>
    <row r="293" spans="1:58" x14ac:dyDescent="0.25">
      <c r="A293" s="112" t="s">
        <v>2619</v>
      </c>
      <c r="B293" s="112" t="s">
        <v>2618</v>
      </c>
      <c r="C293" s="116">
        <v>9.9999999995361577E-3</v>
      </c>
      <c r="D293" s="116">
        <v>9.9999999995361577E-3</v>
      </c>
      <c r="E293" s="116">
        <v>9.9999999995361577E-3</v>
      </c>
      <c r="F293" s="116">
        <v>9.9999999995361577E-3</v>
      </c>
      <c r="G293" s="116">
        <v>9.9999999995361577E-3</v>
      </c>
      <c r="H293" s="116">
        <v>9.9999999995361577E-3</v>
      </c>
      <c r="I293" s="116">
        <v>9.9999999995361577E-3</v>
      </c>
      <c r="J293" s="116">
        <v>9.9999999995361577E-3</v>
      </c>
      <c r="K293" s="116">
        <v>9.9999999995361577E-3</v>
      </c>
      <c r="L293" s="116">
        <v>9.9999999995361577E-3</v>
      </c>
      <c r="M293" s="116">
        <v>9.9999999995361577E-3</v>
      </c>
      <c r="N293" s="116">
        <v>9.9999999995361577E-3</v>
      </c>
      <c r="O293" s="116">
        <v>9.9999999995361577E-3</v>
      </c>
      <c r="P293" s="116">
        <v>9.9999999995361577E-3</v>
      </c>
      <c r="Q293" s="116">
        <v>9.9999999995361577E-3</v>
      </c>
      <c r="R293" s="116">
        <v>9.9999999995361577E-3</v>
      </c>
      <c r="S293" s="116">
        <v>9.9999999995361577E-3</v>
      </c>
      <c r="T293" s="116">
        <v>9.9999999995361577E-3</v>
      </c>
      <c r="U293" s="116">
        <v>9.9999999995361577E-3</v>
      </c>
      <c r="V293" s="116">
        <v>9.9999999995361577E-3</v>
      </c>
      <c r="W293" s="116">
        <v>9.9999999995361577E-3</v>
      </c>
      <c r="X293" s="116">
        <v>9.9999999995361577E-3</v>
      </c>
      <c r="Y293" s="116">
        <v>9.9999999995361577E-3</v>
      </c>
      <c r="Z293" s="116">
        <v>9.9999999995361577E-3</v>
      </c>
      <c r="AA293" s="116">
        <v>9.9999999995361577E-3</v>
      </c>
      <c r="AB293" s="116">
        <v>9.9999999995361577E-3</v>
      </c>
      <c r="AC293" s="116">
        <v>9.9999999995361577E-3</v>
      </c>
      <c r="AD293" s="116">
        <v>9.9999999995361577E-3</v>
      </c>
      <c r="AE293" s="116">
        <v>9.9999999995361577E-3</v>
      </c>
      <c r="AF293" s="116">
        <v>9.9999999995361577E-3</v>
      </c>
      <c r="AG293" s="116">
        <v>9.9999999995361577E-3</v>
      </c>
      <c r="AH293" s="116">
        <v>9.9999999995361577E-3</v>
      </c>
      <c r="AI293" s="116">
        <v>9.9999999995361577E-3</v>
      </c>
      <c r="AJ293" s="116">
        <v>9.9999999995361577E-3</v>
      </c>
      <c r="AK293" s="116">
        <v>9.9999999995361577E-3</v>
      </c>
      <c r="AL293" s="116">
        <v>9.9999999995361577E-3</v>
      </c>
      <c r="AM293" s="116">
        <v>9.9999999995361577E-3</v>
      </c>
      <c r="AN293" s="116">
        <v>9.9999999995361577E-3</v>
      </c>
      <c r="AO293" s="116">
        <v>9.9999999995361577E-3</v>
      </c>
      <c r="AP293" s="116">
        <v>9.9999999995361577E-3</v>
      </c>
      <c r="AQ293" s="116">
        <v>9.9999999995361577E-3</v>
      </c>
      <c r="AR293" s="116">
        <v>9.9999999995361577E-3</v>
      </c>
      <c r="AS293" s="116">
        <v>9.9999999995361577E-3</v>
      </c>
      <c r="AT293" s="116">
        <v>9.9999999995361577E-3</v>
      </c>
      <c r="AU293" s="116">
        <v>9.9999999995361577E-3</v>
      </c>
      <c r="AV293" s="116">
        <v>9.9999999995361577E-3</v>
      </c>
      <c r="AW293" s="116">
        <v>9.9999999995361577E-3</v>
      </c>
      <c r="AX293" s="116">
        <v>9.9999999995361577E-3</v>
      </c>
      <c r="AY293" s="116">
        <v>9.9999999995361577E-3</v>
      </c>
      <c r="AZ293" s="116">
        <v>9.9999999995361577E-3</v>
      </c>
      <c r="BA293" s="116">
        <v>9.9999999995361577E-3</v>
      </c>
      <c r="BB293" s="116">
        <v>9.9999999995361577E-3</v>
      </c>
      <c r="BC293" s="116">
        <v>9.9999999995361577E-3</v>
      </c>
      <c r="BD293" s="115">
        <v>9.9999999995361577E-3</v>
      </c>
      <c r="BF293" s="9">
        <f t="shared" si="4"/>
        <v>9.9999999995361577E-3</v>
      </c>
    </row>
    <row r="294" spans="1:58" x14ac:dyDescent="0.25">
      <c r="A294" s="112" t="s">
        <v>2617</v>
      </c>
      <c r="B294" s="112" t="s">
        <v>2616</v>
      </c>
      <c r="C294" s="116">
        <v>0</v>
      </c>
      <c r="D294" s="116">
        <v>0</v>
      </c>
      <c r="E294" s="116">
        <v>0</v>
      </c>
      <c r="F294" s="116">
        <v>0</v>
      </c>
      <c r="G294" s="116">
        <v>0</v>
      </c>
      <c r="H294" s="116">
        <v>0</v>
      </c>
      <c r="I294" s="116">
        <v>0</v>
      </c>
      <c r="J294" s="116">
        <v>0</v>
      </c>
      <c r="K294" s="116">
        <v>0</v>
      </c>
      <c r="L294" s="116">
        <v>0</v>
      </c>
      <c r="M294" s="116">
        <v>0</v>
      </c>
      <c r="N294" s="116">
        <v>0</v>
      </c>
      <c r="O294" s="116">
        <v>0</v>
      </c>
      <c r="P294" s="116">
        <v>0</v>
      </c>
      <c r="Q294" s="116">
        <v>0</v>
      </c>
      <c r="R294" s="116">
        <v>0</v>
      </c>
      <c r="S294" s="116">
        <v>0</v>
      </c>
      <c r="T294" s="116">
        <v>0</v>
      </c>
      <c r="U294" s="116">
        <v>0</v>
      </c>
      <c r="V294" s="116">
        <v>0</v>
      </c>
      <c r="W294" s="116">
        <v>0</v>
      </c>
      <c r="X294" s="116">
        <v>0</v>
      </c>
      <c r="Y294" s="116">
        <v>0</v>
      </c>
      <c r="Z294" s="116">
        <v>0</v>
      </c>
      <c r="AA294" s="116">
        <v>0</v>
      </c>
      <c r="AB294" s="116">
        <v>0</v>
      </c>
      <c r="AC294" s="116">
        <v>0</v>
      </c>
      <c r="AD294" s="116">
        <v>0</v>
      </c>
      <c r="AE294" s="116">
        <v>0</v>
      </c>
      <c r="AF294" s="116">
        <v>0</v>
      </c>
      <c r="AG294" s="116">
        <v>0</v>
      </c>
      <c r="AH294" s="116">
        <v>0</v>
      </c>
      <c r="AI294" s="116">
        <v>0</v>
      </c>
      <c r="AJ294" s="116">
        <v>0</v>
      </c>
      <c r="AK294" s="116">
        <v>0</v>
      </c>
      <c r="AL294" s="116">
        <v>0</v>
      </c>
      <c r="AM294" s="116">
        <v>0</v>
      </c>
      <c r="AN294" s="116">
        <v>0</v>
      </c>
      <c r="AO294" s="116">
        <v>0</v>
      </c>
      <c r="AP294" s="116">
        <v>0</v>
      </c>
      <c r="AQ294" s="116">
        <v>0</v>
      </c>
      <c r="AR294" s="116">
        <v>0</v>
      </c>
      <c r="AS294" s="116">
        <v>0</v>
      </c>
      <c r="AT294" s="116">
        <v>0</v>
      </c>
      <c r="AU294" s="116">
        <v>0</v>
      </c>
      <c r="AV294" s="116">
        <v>0</v>
      </c>
      <c r="AW294" s="116">
        <v>0</v>
      </c>
      <c r="AX294" s="116">
        <v>0</v>
      </c>
      <c r="AY294" s="116">
        <v>0</v>
      </c>
      <c r="AZ294" s="116">
        <v>0</v>
      </c>
      <c r="BA294" s="116">
        <v>0</v>
      </c>
      <c r="BB294" s="116">
        <v>0</v>
      </c>
      <c r="BC294" s="116">
        <v>0</v>
      </c>
      <c r="BD294" s="115">
        <v>0</v>
      </c>
      <c r="BF294" s="9">
        <f t="shared" si="4"/>
        <v>0</v>
      </c>
    </row>
    <row r="295" spans="1:58" x14ac:dyDescent="0.25">
      <c r="A295" s="112" t="s">
        <v>2615</v>
      </c>
      <c r="B295" s="112" t="s">
        <v>2614</v>
      </c>
      <c r="C295" s="116">
        <v>1.0000000002946763E-2</v>
      </c>
      <c r="D295" s="116">
        <v>1.0000000002946763E-2</v>
      </c>
      <c r="E295" s="116">
        <v>1.0000000002946763E-2</v>
      </c>
      <c r="F295" s="116">
        <v>1.0000000002946763E-2</v>
      </c>
      <c r="G295" s="116">
        <v>1.0000000002946763E-2</v>
      </c>
      <c r="H295" s="116">
        <v>1.0000000002946763E-2</v>
      </c>
      <c r="I295" s="116">
        <v>1.0000000002946763E-2</v>
      </c>
      <c r="J295" s="116">
        <v>1.0000000002946763E-2</v>
      </c>
      <c r="K295" s="116">
        <v>1.0000000002946763E-2</v>
      </c>
      <c r="L295" s="116">
        <v>1.0000000002946763E-2</v>
      </c>
      <c r="M295" s="116">
        <v>1.0000000002946763E-2</v>
      </c>
      <c r="N295" s="116">
        <v>1.0000000002946763E-2</v>
      </c>
      <c r="O295" s="116">
        <v>1.0000000002946763E-2</v>
      </c>
      <c r="P295" s="116">
        <v>1.0000000002946763E-2</v>
      </c>
      <c r="Q295" s="116">
        <v>1.0000000002946763E-2</v>
      </c>
      <c r="R295" s="116">
        <v>1.0000000002946763E-2</v>
      </c>
      <c r="S295" s="116">
        <v>1.0000000002946763E-2</v>
      </c>
      <c r="T295" s="116">
        <v>1.0000000002946763E-2</v>
      </c>
      <c r="U295" s="116">
        <v>1.0000000002946763E-2</v>
      </c>
      <c r="V295" s="116">
        <v>1.0000000002946763E-2</v>
      </c>
      <c r="W295" s="116">
        <v>1.0000000002946763E-2</v>
      </c>
      <c r="X295" s="116">
        <v>1.0000000002946763E-2</v>
      </c>
      <c r="Y295" s="116">
        <v>1.0000000002946763E-2</v>
      </c>
      <c r="Z295" s="116">
        <v>1.0000000002946763E-2</v>
      </c>
      <c r="AA295" s="116">
        <v>1.0000000002946763E-2</v>
      </c>
      <c r="AB295" s="116">
        <v>1.0000000002946763E-2</v>
      </c>
      <c r="AC295" s="116">
        <v>1.0000000002946763E-2</v>
      </c>
      <c r="AD295" s="116">
        <v>1.0000000002946763E-2</v>
      </c>
      <c r="AE295" s="116">
        <v>1.0000000002946763E-2</v>
      </c>
      <c r="AF295" s="116">
        <v>1.0000000002946763E-2</v>
      </c>
      <c r="AG295" s="116">
        <v>1.0000000002946763E-2</v>
      </c>
      <c r="AH295" s="116">
        <v>1.0000000002946763E-2</v>
      </c>
      <c r="AI295" s="116">
        <v>1.0000000002946763E-2</v>
      </c>
      <c r="AJ295" s="116">
        <v>1.0000000002946763E-2</v>
      </c>
      <c r="AK295" s="116">
        <v>1.0000000002946763E-2</v>
      </c>
      <c r="AL295" s="116">
        <v>1.0000000002946763E-2</v>
      </c>
      <c r="AM295" s="116">
        <v>1.0000000002946763E-2</v>
      </c>
      <c r="AN295" s="116">
        <v>1.0000000002946763E-2</v>
      </c>
      <c r="AO295" s="116">
        <v>1.0000000002946763E-2</v>
      </c>
      <c r="AP295" s="116">
        <v>1.0000000002946763E-2</v>
      </c>
      <c r="AQ295" s="116">
        <v>1.0000000002946763E-2</v>
      </c>
      <c r="AR295" s="116">
        <v>1.0000000002946763E-2</v>
      </c>
      <c r="AS295" s="116">
        <v>1.0000000002946763E-2</v>
      </c>
      <c r="AT295" s="116">
        <v>1.0000000002946763E-2</v>
      </c>
      <c r="AU295" s="116">
        <v>1.0000000002946763E-2</v>
      </c>
      <c r="AV295" s="116">
        <v>1.0000000002946763E-2</v>
      </c>
      <c r="AW295" s="116">
        <v>1.0000000002946763E-2</v>
      </c>
      <c r="AX295" s="116">
        <v>1.0000000002946763E-2</v>
      </c>
      <c r="AY295" s="116">
        <v>1.0000000002946763E-2</v>
      </c>
      <c r="AZ295" s="116">
        <v>1.0000000002946763E-2</v>
      </c>
      <c r="BA295" s="116">
        <v>1.0000000002946763E-2</v>
      </c>
      <c r="BB295" s="116">
        <v>1.0000000002946763E-2</v>
      </c>
      <c r="BC295" s="116">
        <v>1.0000000002946763E-2</v>
      </c>
      <c r="BD295" s="115">
        <v>1.0000000002946763E-2</v>
      </c>
      <c r="BF295" s="9">
        <f t="shared" si="4"/>
        <v>1.0000000002946763E-2</v>
      </c>
    </row>
    <row r="296" spans="1:58" x14ac:dyDescent="0.25">
      <c r="A296" s="112" t="s">
        <v>2613</v>
      </c>
      <c r="B296" s="112" t="s">
        <v>2612</v>
      </c>
      <c r="C296" s="116">
        <v>0</v>
      </c>
      <c r="D296" s="116">
        <v>0</v>
      </c>
      <c r="E296" s="116">
        <v>0</v>
      </c>
      <c r="F296" s="116">
        <v>0</v>
      </c>
      <c r="G296" s="116">
        <v>0</v>
      </c>
      <c r="H296" s="116">
        <v>0</v>
      </c>
      <c r="I296" s="116">
        <v>0</v>
      </c>
      <c r="J296" s="116">
        <v>0</v>
      </c>
      <c r="K296" s="116">
        <v>0</v>
      </c>
      <c r="L296" s="116">
        <v>0</v>
      </c>
      <c r="M296" s="116">
        <v>0</v>
      </c>
      <c r="N296" s="116">
        <v>0</v>
      </c>
      <c r="O296" s="116">
        <v>0</v>
      </c>
      <c r="P296" s="116">
        <v>0</v>
      </c>
      <c r="Q296" s="116">
        <v>0</v>
      </c>
      <c r="R296" s="116">
        <v>0</v>
      </c>
      <c r="S296" s="116">
        <v>0</v>
      </c>
      <c r="T296" s="116">
        <v>0</v>
      </c>
      <c r="U296" s="116">
        <v>0</v>
      </c>
      <c r="V296" s="116">
        <v>0</v>
      </c>
      <c r="W296" s="116">
        <v>0</v>
      </c>
      <c r="X296" s="116">
        <v>0</v>
      </c>
      <c r="Y296" s="116">
        <v>0</v>
      </c>
      <c r="Z296" s="116">
        <v>0</v>
      </c>
      <c r="AA296" s="116">
        <v>0</v>
      </c>
      <c r="AB296" s="116">
        <v>0</v>
      </c>
      <c r="AC296" s="116">
        <v>0</v>
      </c>
      <c r="AD296" s="116">
        <v>0</v>
      </c>
      <c r="AE296" s="116">
        <v>0</v>
      </c>
      <c r="AF296" s="116">
        <v>0</v>
      </c>
      <c r="AG296" s="116">
        <v>0</v>
      </c>
      <c r="AH296" s="116">
        <v>0</v>
      </c>
      <c r="AI296" s="116">
        <v>0</v>
      </c>
      <c r="AJ296" s="116">
        <v>0</v>
      </c>
      <c r="AK296" s="116">
        <v>0</v>
      </c>
      <c r="AL296" s="116">
        <v>0</v>
      </c>
      <c r="AM296" s="116">
        <v>0</v>
      </c>
      <c r="AN296" s="116">
        <v>0</v>
      </c>
      <c r="AO296" s="116">
        <v>0</v>
      </c>
      <c r="AP296" s="116">
        <v>0</v>
      </c>
      <c r="AQ296" s="116">
        <v>0</v>
      </c>
      <c r="AR296" s="116">
        <v>0</v>
      </c>
      <c r="AS296" s="116">
        <v>0</v>
      </c>
      <c r="AT296" s="116">
        <v>0</v>
      </c>
      <c r="AU296" s="116">
        <v>0</v>
      </c>
      <c r="AV296" s="116">
        <v>0</v>
      </c>
      <c r="AW296" s="116">
        <v>0</v>
      </c>
      <c r="AX296" s="116">
        <v>0</v>
      </c>
      <c r="AY296" s="116">
        <v>0</v>
      </c>
      <c r="AZ296" s="116">
        <v>0</v>
      </c>
      <c r="BA296" s="116">
        <v>0</v>
      </c>
      <c r="BB296" s="116">
        <v>0</v>
      </c>
      <c r="BC296" s="116">
        <v>0</v>
      </c>
      <c r="BD296" s="115">
        <v>0</v>
      </c>
      <c r="BF296" s="9">
        <f t="shared" si="4"/>
        <v>0</v>
      </c>
    </row>
    <row r="297" spans="1:58" x14ac:dyDescent="0.25">
      <c r="A297" s="112" t="s">
        <v>2611</v>
      </c>
      <c r="B297" s="112" t="s">
        <v>2610</v>
      </c>
      <c r="C297" s="116">
        <v>5.2386896903788838E-12</v>
      </c>
      <c r="D297" s="116">
        <v>5.2386896903788838E-12</v>
      </c>
      <c r="E297" s="116">
        <v>5.2386896903788838E-12</v>
      </c>
      <c r="F297" s="116">
        <v>5.2386896903788838E-12</v>
      </c>
      <c r="G297" s="116">
        <v>5.2386896903788838E-12</v>
      </c>
      <c r="H297" s="116">
        <v>5.2386896903788838E-12</v>
      </c>
      <c r="I297" s="116">
        <v>5.2386896903788838E-12</v>
      </c>
      <c r="J297" s="116">
        <v>5.2386896903788838E-12</v>
      </c>
      <c r="K297" s="116">
        <v>5.2386896903788838E-12</v>
      </c>
      <c r="L297" s="116">
        <v>5.2386896903788838E-12</v>
      </c>
      <c r="M297" s="116">
        <v>5.2386896903788838E-12</v>
      </c>
      <c r="N297" s="116">
        <v>5.2386896903788838E-12</v>
      </c>
      <c r="O297" s="116">
        <v>5.2386896903788838E-12</v>
      </c>
      <c r="P297" s="116">
        <v>5.2386896903788838E-12</v>
      </c>
      <c r="Q297" s="116">
        <v>5.2386896903788838E-12</v>
      </c>
      <c r="R297" s="116">
        <v>5.2386896903788838E-12</v>
      </c>
      <c r="S297" s="116">
        <v>5.2386896903788838E-12</v>
      </c>
      <c r="T297" s="116">
        <v>5.2386896903788838E-12</v>
      </c>
      <c r="U297" s="116">
        <v>5.2386896903788838E-12</v>
      </c>
      <c r="V297" s="116">
        <v>5.2386896903788838E-12</v>
      </c>
      <c r="W297" s="116">
        <v>5.2386896903788838E-12</v>
      </c>
      <c r="X297" s="116">
        <v>5.2386896903788838E-12</v>
      </c>
      <c r="Y297" s="116">
        <v>5.2386896903788838E-12</v>
      </c>
      <c r="Z297" s="116">
        <v>5.2386896903788838E-12</v>
      </c>
      <c r="AA297" s="116">
        <v>5.2386896903788838E-12</v>
      </c>
      <c r="AB297" s="116">
        <v>5.2386896903788838E-12</v>
      </c>
      <c r="AC297" s="116">
        <v>5.2386896903788838E-12</v>
      </c>
      <c r="AD297" s="116">
        <v>5.2386896903788838E-12</v>
      </c>
      <c r="AE297" s="116">
        <v>5.2386896903788838E-12</v>
      </c>
      <c r="AF297" s="116">
        <v>5.2386896903788838E-12</v>
      </c>
      <c r="AG297" s="116">
        <v>5.2386896903788838E-12</v>
      </c>
      <c r="AH297" s="116">
        <v>5.2386896903788838E-12</v>
      </c>
      <c r="AI297" s="116">
        <v>5.2386896903788838E-12</v>
      </c>
      <c r="AJ297" s="116">
        <v>5.2386896903788838E-12</v>
      </c>
      <c r="AK297" s="116">
        <v>5.2386896903788838E-12</v>
      </c>
      <c r="AL297" s="116">
        <v>5.2386896903788838E-12</v>
      </c>
      <c r="AM297" s="116">
        <v>5.2386896903788838E-12</v>
      </c>
      <c r="AN297" s="116">
        <v>5.2386896903788838E-12</v>
      </c>
      <c r="AO297" s="116">
        <v>5.2386896903788838E-12</v>
      </c>
      <c r="AP297" s="116">
        <v>5.2386896903788838E-12</v>
      </c>
      <c r="AQ297" s="116">
        <v>5.2386896903788838E-12</v>
      </c>
      <c r="AR297" s="116">
        <v>5.2386896903788838E-12</v>
      </c>
      <c r="AS297" s="116">
        <v>5.2386896903788838E-12</v>
      </c>
      <c r="AT297" s="116">
        <v>5.2386896903788838E-12</v>
      </c>
      <c r="AU297" s="116">
        <v>5.2386896903788838E-12</v>
      </c>
      <c r="AV297" s="116">
        <v>5.2386896903788838E-12</v>
      </c>
      <c r="AW297" s="116">
        <v>5.2386896903788838E-12</v>
      </c>
      <c r="AX297" s="116">
        <v>5.2386896903788838E-12</v>
      </c>
      <c r="AY297" s="116">
        <v>5.2386896903788838E-12</v>
      </c>
      <c r="AZ297" s="116">
        <v>5.2386896903788838E-12</v>
      </c>
      <c r="BA297" s="116">
        <v>5.2386896903788838E-12</v>
      </c>
      <c r="BB297" s="116">
        <v>5.2386896903788838E-12</v>
      </c>
      <c r="BC297" s="116">
        <v>5.2386896903788838E-12</v>
      </c>
      <c r="BD297" s="115">
        <v>5.2386896903788838E-12</v>
      </c>
      <c r="BF297" s="9">
        <f t="shared" si="4"/>
        <v>5.2386896903788838E-12</v>
      </c>
    </row>
    <row r="298" spans="1:58" x14ac:dyDescent="0.25">
      <c r="A298" s="112" t="s">
        <v>2609</v>
      </c>
      <c r="B298" s="112" t="s">
        <v>2608</v>
      </c>
      <c r="C298" s="116">
        <v>1.4551915228366852E-11</v>
      </c>
      <c r="D298" s="116">
        <v>1.4551915228366852E-11</v>
      </c>
      <c r="E298" s="116">
        <v>1.4551915228366852E-11</v>
      </c>
      <c r="F298" s="116">
        <v>1.4551915228366852E-11</v>
      </c>
      <c r="G298" s="116">
        <v>1.4551915228366852E-11</v>
      </c>
      <c r="H298" s="116">
        <v>1.4551915228366852E-11</v>
      </c>
      <c r="I298" s="116">
        <v>1.4551915228366852E-11</v>
      </c>
      <c r="J298" s="116">
        <v>1.4551915228366852E-11</v>
      </c>
      <c r="K298" s="116">
        <v>1.4551915228366852E-11</v>
      </c>
      <c r="L298" s="116">
        <v>1.4551915228366852E-11</v>
      </c>
      <c r="M298" s="116">
        <v>1.4551915228366852E-11</v>
      </c>
      <c r="N298" s="116">
        <v>1.4551915228366852E-11</v>
      </c>
      <c r="O298" s="116">
        <v>1.4551915228366852E-11</v>
      </c>
      <c r="P298" s="116">
        <v>1.4551915228366852E-11</v>
      </c>
      <c r="Q298" s="116">
        <v>1.4551915228366852E-11</v>
      </c>
      <c r="R298" s="116">
        <v>1.4551915228366852E-11</v>
      </c>
      <c r="S298" s="116">
        <v>1.4551915228366852E-11</v>
      </c>
      <c r="T298" s="116">
        <v>1.4551915228366852E-11</v>
      </c>
      <c r="U298" s="116">
        <v>1.4551915228366852E-11</v>
      </c>
      <c r="V298" s="116">
        <v>1.4551915228366852E-11</v>
      </c>
      <c r="W298" s="116">
        <v>1.4551915228366852E-11</v>
      </c>
      <c r="X298" s="116">
        <v>1.4551915228366852E-11</v>
      </c>
      <c r="Y298" s="116">
        <v>1.4551915228366852E-11</v>
      </c>
      <c r="Z298" s="116">
        <v>1.4551915228366852E-11</v>
      </c>
      <c r="AA298" s="116">
        <v>1.4551915228366852E-11</v>
      </c>
      <c r="AB298" s="116">
        <v>1.4551915228366852E-11</v>
      </c>
      <c r="AC298" s="116">
        <v>1.4551915228366852E-11</v>
      </c>
      <c r="AD298" s="116">
        <v>1.4551915228366852E-11</v>
      </c>
      <c r="AE298" s="116">
        <v>1.4551915228366852E-11</v>
      </c>
      <c r="AF298" s="116">
        <v>1.4551915228366852E-11</v>
      </c>
      <c r="AG298" s="116">
        <v>1.4551915228366852E-11</v>
      </c>
      <c r="AH298" s="116">
        <v>1.4551915228366852E-11</v>
      </c>
      <c r="AI298" s="116">
        <v>1.4551915228366852E-11</v>
      </c>
      <c r="AJ298" s="116">
        <v>1.4551915228366852E-11</v>
      </c>
      <c r="AK298" s="116">
        <v>1.4551915228366852E-11</v>
      </c>
      <c r="AL298" s="116">
        <v>1.4551915228366852E-11</v>
      </c>
      <c r="AM298" s="116">
        <v>1.4551915228366852E-11</v>
      </c>
      <c r="AN298" s="116">
        <v>1.4551915228366852E-11</v>
      </c>
      <c r="AO298" s="116">
        <v>1.4551915228366852E-11</v>
      </c>
      <c r="AP298" s="116">
        <v>1.4551915228366852E-11</v>
      </c>
      <c r="AQ298" s="116">
        <v>1.4551915228366852E-11</v>
      </c>
      <c r="AR298" s="116">
        <v>1.4551915228366852E-11</v>
      </c>
      <c r="AS298" s="116">
        <v>1.4551915228366852E-11</v>
      </c>
      <c r="AT298" s="116">
        <v>1.4551915228366852E-11</v>
      </c>
      <c r="AU298" s="116">
        <v>1.4551915228366852E-11</v>
      </c>
      <c r="AV298" s="116">
        <v>1.4551915228366852E-11</v>
      </c>
      <c r="AW298" s="116">
        <v>1.4551915228366852E-11</v>
      </c>
      <c r="AX298" s="116">
        <v>1.4551915228366852E-11</v>
      </c>
      <c r="AY298" s="116">
        <v>1.4551915228366852E-11</v>
      </c>
      <c r="AZ298" s="116">
        <v>1.4551915228366852E-11</v>
      </c>
      <c r="BA298" s="116">
        <v>1.4551915228366852E-11</v>
      </c>
      <c r="BB298" s="116">
        <v>1.4551915228366852E-11</v>
      </c>
      <c r="BC298" s="116">
        <v>1.4551915228366852E-11</v>
      </c>
      <c r="BD298" s="115">
        <v>1.4551915228366852E-11</v>
      </c>
      <c r="BF298" s="9">
        <f t="shared" si="4"/>
        <v>1.4551915228366852E-11</v>
      </c>
    </row>
    <row r="299" spans="1:58" x14ac:dyDescent="0.25">
      <c r="A299" s="112" t="s">
        <v>2607</v>
      </c>
      <c r="B299" s="112" t="s">
        <v>2606</v>
      </c>
      <c r="C299" s="116">
        <v>-1.1823431123048067E-10</v>
      </c>
      <c r="D299" s="116">
        <v>-1.1823431123048067E-10</v>
      </c>
      <c r="E299" s="116">
        <v>-1.1823431123048067E-10</v>
      </c>
      <c r="F299" s="116">
        <v>-1.1823431123048067E-10</v>
      </c>
      <c r="G299" s="116">
        <v>-1.1823431123048067E-10</v>
      </c>
      <c r="H299" s="116">
        <v>-1.1823431123048067E-10</v>
      </c>
      <c r="I299" s="116">
        <v>-1.1823431123048067E-10</v>
      </c>
      <c r="J299" s="116">
        <v>-1.1823431123048067E-10</v>
      </c>
      <c r="K299" s="116">
        <v>-1.1823431123048067E-10</v>
      </c>
      <c r="L299" s="116">
        <v>-1.1823431123048067E-10</v>
      </c>
      <c r="M299" s="116">
        <v>-1.1823431123048067E-10</v>
      </c>
      <c r="N299" s="116">
        <v>-1.1823431123048067E-10</v>
      </c>
      <c r="O299" s="116">
        <v>-1.1823431123048067E-10</v>
      </c>
      <c r="P299" s="116">
        <v>-1.1823431123048067E-10</v>
      </c>
      <c r="Q299" s="116">
        <v>-1.1823431123048067E-10</v>
      </c>
      <c r="R299" s="116">
        <v>-1.1823431123048067E-10</v>
      </c>
      <c r="S299" s="116">
        <v>-1.1823431123048067E-10</v>
      </c>
      <c r="T299" s="116">
        <v>-1.1823431123048067E-10</v>
      </c>
      <c r="U299" s="116">
        <v>-1.1823431123048067E-10</v>
      </c>
      <c r="V299" s="116">
        <v>-1.1823431123048067E-10</v>
      </c>
      <c r="W299" s="116">
        <v>-1.1823431123048067E-10</v>
      </c>
      <c r="X299" s="116">
        <v>-1.1823431123048067E-10</v>
      </c>
      <c r="Y299" s="116">
        <v>-1.1823431123048067E-10</v>
      </c>
      <c r="Z299" s="116">
        <v>-1.1823431123048067E-10</v>
      </c>
      <c r="AA299" s="116">
        <v>-1.1823431123048067E-10</v>
      </c>
      <c r="AB299" s="116">
        <v>-1.1823431123048067E-10</v>
      </c>
      <c r="AC299" s="116">
        <v>-1.1823431123048067E-10</v>
      </c>
      <c r="AD299" s="116">
        <v>-1.1823431123048067E-10</v>
      </c>
      <c r="AE299" s="116">
        <v>-1.1823431123048067E-10</v>
      </c>
      <c r="AF299" s="116">
        <v>-1.1823431123048067E-10</v>
      </c>
      <c r="AG299" s="116">
        <v>-1.1823431123048067E-10</v>
      </c>
      <c r="AH299" s="116">
        <v>-1.1823431123048067E-10</v>
      </c>
      <c r="AI299" s="116">
        <v>-1.1823431123048067E-10</v>
      </c>
      <c r="AJ299" s="116">
        <v>-1.1823431123048067E-10</v>
      </c>
      <c r="AK299" s="116">
        <v>-1.1823431123048067E-10</v>
      </c>
      <c r="AL299" s="116">
        <v>-1.1823431123048067E-10</v>
      </c>
      <c r="AM299" s="116">
        <v>-1.1823431123048067E-10</v>
      </c>
      <c r="AN299" s="116">
        <v>-1.1823431123048067E-10</v>
      </c>
      <c r="AO299" s="116">
        <v>-1.1823431123048067E-10</v>
      </c>
      <c r="AP299" s="116">
        <v>-1.1823431123048067E-10</v>
      </c>
      <c r="AQ299" s="116">
        <v>-1.1823431123048067E-10</v>
      </c>
      <c r="AR299" s="116">
        <v>-1.1823431123048067E-10</v>
      </c>
      <c r="AS299" s="116">
        <v>-1.1823431123048067E-10</v>
      </c>
      <c r="AT299" s="116">
        <v>-1.1823431123048067E-10</v>
      </c>
      <c r="AU299" s="116">
        <v>-1.1823431123048067E-10</v>
      </c>
      <c r="AV299" s="116">
        <v>-1.1823431123048067E-10</v>
      </c>
      <c r="AW299" s="116">
        <v>-1.1823431123048067E-10</v>
      </c>
      <c r="AX299" s="116">
        <v>-1.1823431123048067E-10</v>
      </c>
      <c r="AY299" s="116">
        <v>-1.1823431123048067E-10</v>
      </c>
      <c r="AZ299" s="116">
        <v>-1.1823431123048067E-10</v>
      </c>
      <c r="BA299" s="116">
        <v>-1.1823431123048067E-10</v>
      </c>
      <c r="BB299" s="116">
        <v>-1.1823431123048067E-10</v>
      </c>
      <c r="BC299" s="116">
        <v>-1.1823431123048067E-10</v>
      </c>
      <c r="BD299" s="115">
        <v>-1.1823431123048067E-10</v>
      </c>
      <c r="BF299" s="9">
        <f t="shared" si="4"/>
        <v>-1.1823431123048067E-10</v>
      </c>
    </row>
    <row r="300" spans="1:58" x14ac:dyDescent="0.25">
      <c r="A300" s="112" t="s">
        <v>115</v>
      </c>
      <c r="B300" s="112" t="s">
        <v>116</v>
      </c>
      <c r="C300" s="116">
        <v>8.7311491370201111E-11</v>
      </c>
      <c r="D300" s="116">
        <v>8.7311491370201111E-11</v>
      </c>
      <c r="E300" s="116">
        <v>8.7311491370201111E-11</v>
      </c>
      <c r="F300" s="116">
        <v>8.7311491370201111E-11</v>
      </c>
      <c r="G300" s="116">
        <v>8.7311491370201111E-11</v>
      </c>
      <c r="H300" s="116">
        <v>8.7311491370201111E-11</v>
      </c>
      <c r="I300" s="116">
        <v>8.7311491370201111E-11</v>
      </c>
      <c r="J300" s="116">
        <v>8.7311491370201111E-11</v>
      </c>
      <c r="K300" s="116">
        <v>8.7311491370201111E-11</v>
      </c>
      <c r="L300" s="116">
        <v>8.7311491370201111E-11</v>
      </c>
      <c r="M300" s="116">
        <v>8.7311491370201111E-11</v>
      </c>
      <c r="N300" s="116">
        <v>8.7311491370201111E-11</v>
      </c>
      <c r="O300" s="116">
        <v>8.7311491370201111E-11</v>
      </c>
      <c r="P300" s="116">
        <v>8.7311491370201111E-11</v>
      </c>
      <c r="Q300" s="116">
        <v>8.7311491370201111E-11</v>
      </c>
      <c r="R300" s="116">
        <v>8.7311491370201111E-11</v>
      </c>
      <c r="S300" s="116">
        <v>8.7311491370201111E-11</v>
      </c>
      <c r="T300" s="116">
        <v>8.7311491370201111E-11</v>
      </c>
      <c r="U300" s="116">
        <v>8.7311491370201111E-11</v>
      </c>
      <c r="V300" s="116">
        <v>8.7311491370201111E-11</v>
      </c>
      <c r="W300" s="116">
        <v>8.7311491370201111E-11</v>
      </c>
      <c r="X300" s="116">
        <v>8.7311491370201111E-11</v>
      </c>
      <c r="Y300" s="116">
        <v>8.7311491370201111E-11</v>
      </c>
      <c r="Z300" s="116">
        <v>8.7311491370201111E-11</v>
      </c>
      <c r="AA300" s="116">
        <v>8.7311491370201111E-11</v>
      </c>
      <c r="AB300" s="116">
        <v>8.7311491370201111E-11</v>
      </c>
      <c r="AC300" s="116">
        <v>8.7311491370201111E-11</v>
      </c>
      <c r="AD300" s="116">
        <v>8.7311491370201111E-11</v>
      </c>
      <c r="AE300" s="116">
        <v>8.7311491370201111E-11</v>
      </c>
      <c r="AF300" s="116">
        <v>8.7311491370201111E-11</v>
      </c>
      <c r="AG300" s="116">
        <v>8.7311491370201111E-11</v>
      </c>
      <c r="AH300" s="116">
        <v>8.7311491370201111E-11</v>
      </c>
      <c r="AI300" s="116">
        <v>8.7311491370201111E-11</v>
      </c>
      <c r="AJ300" s="116">
        <v>8.7311491370201111E-11</v>
      </c>
      <c r="AK300" s="116">
        <v>8.7311491370201111E-11</v>
      </c>
      <c r="AL300" s="116">
        <v>8.7311491370201111E-11</v>
      </c>
      <c r="AM300" s="116">
        <v>8.7311491370201111E-11</v>
      </c>
      <c r="AN300" s="116">
        <v>8.7311491370201111E-11</v>
      </c>
      <c r="AO300" s="116">
        <v>8.7311491370201111E-11</v>
      </c>
      <c r="AP300" s="116">
        <v>8.7311491370201111E-11</v>
      </c>
      <c r="AQ300" s="116">
        <v>8.7311491370201111E-11</v>
      </c>
      <c r="AR300" s="116">
        <v>8.7311491370201111E-11</v>
      </c>
      <c r="AS300" s="116">
        <v>8.7311491370201111E-11</v>
      </c>
      <c r="AT300" s="116">
        <v>8.7311491370201111E-11</v>
      </c>
      <c r="AU300" s="116">
        <v>8.7311491370201111E-11</v>
      </c>
      <c r="AV300" s="116">
        <v>8.7311491370201111E-11</v>
      </c>
      <c r="AW300" s="116">
        <v>8.7311491370201111E-11</v>
      </c>
      <c r="AX300" s="116">
        <v>8.7311491370201111E-11</v>
      </c>
      <c r="AY300" s="116">
        <v>8.7311491370201111E-11</v>
      </c>
      <c r="AZ300" s="116">
        <v>8.7311491370201111E-11</v>
      </c>
      <c r="BA300" s="116">
        <v>8.7311491370201111E-11</v>
      </c>
      <c r="BB300" s="116">
        <v>8.7311491370201111E-11</v>
      </c>
      <c r="BC300" s="116">
        <v>8.7311491370201111E-11</v>
      </c>
      <c r="BD300" s="115">
        <v>8.7311491370201111E-11</v>
      </c>
      <c r="BF300" s="9">
        <f t="shared" si="4"/>
        <v>8.7311491370201111E-11</v>
      </c>
    </row>
    <row r="301" spans="1:58" x14ac:dyDescent="0.25">
      <c r="A301" s="112" t="s">
        <v>2605</v>
      </c>
      <c r="B301" s="112" t="s">
        <v>2604</v>
      </c>
      <c r="C301" s="116">
        <v>0</v>
      </c>
      <c r="D301" s="116">
        <v>0</v>
      </c>
      <c r="E301" s="116">
        <v>0</v>
      </c>
      <c r="F301" s="116">
        <v>0</v>
      </c>
      <c r="G301" s="116">
        <v>0</v>
      </c>
      <c r="H301" s="116">
        <v>0</v>
      </c>
      <c r="I301" s="116">
        <v>0</v>
      </c>
      <c r="J301" s="116">
        <v>0</v>
      </c>
      <c r="K301" s="116">
        <v>0</v>
      </c>
      <c r="L301" s="116">
        <v>0</v>
      </c>
      <c r="M301" s="116">
        <v>0</v>
      </c>
      <c r="N301" s="116">
        <v>0</v>
      </c>
      <c r="O301" s="116">
        <v>0</v>
      </c>
      <c r="P301" s="116">
        <v>0</v>
      </c>
      <c r="Q301" s="116">
        <v>0</v>
      </c>
      <c r="R301" s="116">
        <v>0</v>
      </c>
      <c r="S301" s="116">
        <v>0</v>
      </c>
      <c r="T301" s="116">
        <v>0</v>
      </c>
      <c r="U301" s="116">
        <v>0</v>
      </c>
      <c r="V301" s="116">
        <v>0</v>
      </c>
      <c r="W301" s="116">
        <v>0</v>
      </c>
      <c r="X301" s="116">
        <v>0</v>
      </c>
      <c r="Y301" s="116">
        <v>0</v>
      </c>
      <c r="Z301" s="116">
        <v>0</v>
      </c>
      <c r="AA301" s="116">
        <v>0</v>
      </c>
      <c r="AB301" s="116">
        <v>0</v>
      </c>
      <c r="AC301" s="116">
        <v>0</v>
      </c>
      <c r="AD301" s="116">
        <v>0</v>
      </c>
      <c r="AE301" s="116">
        <v>0</v>
      </c>
      <c r="AF301" s="116">
        <v>0</v>
      </c>
      <c r="AG301" s="116">
        <v>0</v>
      </c>
      <c r="AH301" s="116">
        <v>0</v>
      </c>
      <c r="AI301" s="116">
        <v>0</v>
      </c>
      <c r="AJ301" s="116">
        <v>0</v>
      </c>
      <c r="AK301" s="116">
        <v>0</v>
      </c>
      <c r="AL301" s="116">
        <v>0</v>
      </c>
      <c r="AM301" s="116">
        <v>0</v>
      </c>
      <c r="AN301" s="116">
        <v>0</v>
      </c>
      <c r="AO301" s="116">
        <v>0</v>
      </c>
      <c r="AP301" s="116">
        <v>0</v>
      </c>
      <c r="AQ301" s="116">
        <v>0</v>
      </c>
      <c r="AR301" s="116">
        <v>0</v>
      </c>
      <c r="AS301" s="116">
        <v>0</v>
      </c>
      <c r="AT301" s="116">
        <v>0</v>
      </c>
      <c r="AU301" s="116">
        <v>0</v>
      </c>
      <c r="AV301" s="116">
        <v>0</v>
      </c>
      <c r="AW301" s="116">
        <v>0</v>
      </c>
      <c r="AX301" s="116">
        <v>0</v>
      </c>
      <c r="AY301" s="116">
        <v>0</v>
      </c>
      <c r="AZ301" s="116">
        <v>0</v>
      </c>
      <c r="BA301" s="116">
        <v>0</v>
      </c>
      <c r="BB301" s="116">
        <v>0</v>
      </c>
      <c r="BC301" s="116">
        <v>0</v>
      </c>
      <c r="BD301" s="115">
        <v>0</v>
      </c>
      <c r="BF301" s="9">
        <f t="shared" si="4"/>
        <v>0</v>
      </c>
    </row>
    <row r="302" spans="1:58" x14ac:dyDescent="0.25">
      <c r="A302" s="112" t="s">
        <v>2603</v>
      </c>
      <c r="B302" s="112" t="s">
        <v>2602</v>
      </c>
      <c r="C302" s="116">
        <v>7.3214323492720723E-11</v>
      </c>
      <c r="D302" s="116">
        <v>7.3214323492720723E-11</v>
      </c>
      <c r="E302" s="116">
        <v>7.3214323492720723E-11</v>
      </c>
      <c r="F302" s="116">
        <v>7.3214323492720723E-11</v>
      </c>
      <c r="G302" s="116">
        <v>7.3214323492720723E-11</v>
      </c>
      <c r="H302" s="116">
        <v>7.3214323492720723E-11</v>
      </c>
      <c r="I302" s="116">
        <v>7.3214323492720723E-11</v>
      </c>
      <c r="J302" s="116">
        <v>7.3214323492720723E-11</v>
      </c>
      <c r="K302" s="116">
        <v>7.3214323492720723E-11</v>
      </c>
      <c r="L302" s="116">
        <v>7.3214323492720723E-11</v>
      </c>
      <c r="M302" s="116">
        <v>7.3214323492720723E-11</v>
      </c>
      <c r="N302" s="116">
        <v>7.3214323492720723E-11</v>
      </c>
      <c r="O302" s="116">
        <v>7.3214323492720723E-11</v>
      </c>
      <c r="P302" s="116">
        <v>7.3214323492720723E-11</v>
      </c>
      <c r="Q302" s="116">
        <v>7.3214323492720723E-11</v>
      </c>
      <c r="R302" s="116">
        <v>7.3214323492720723E-11</v>
      </c>
      <c r="S302" s="116">
        <v>7.3214323492720723E-11</v>
      </c>
      <c r="T302" s="116">
        <v>7.3214323492720723E-11</v>
      </c>
      <c r="U302" s="116">
        <v>7.3214323492720723E-11</v>
      </c>
      <c r="V302" s="116">
        <v>7.3214323492720723E-11</v>
      </c>
      <c r="W302" s="116">
        <v>7.3214323492720723E-11</v>
      </c>
      <c r="X302" s="116">
        <v>7.3214323492720723E-11</v>
      </c>
      <c r="Y302" s="116">
        <v>7.3214323492720723E-11</v>
      </c>
      <c r="Z302" s="116">
        <v>7.3214323492720723E-11</v>
      </c>
      <c r="AA302" s="116">
        <v>7.3214323492720723E-11</v>
      </c>
      <c r="AB302" s="116">
        <v>7.3214323492720723E-11</v>
      </c>
      <c r="AC302" s="116">
        <v>7.3214323492720723E-11</v>
      </c>
      <c r="AD302" s="116">
        <v>7.3214323492720723E-11</v>
      </c>
      <c r="AE302" s="116">
        <v>7.3214323492720723E-11</v>
      </c>
      <c r="AF302" s="116">
        <v>7.3214323492720723E-11</v>
      </c>
      <c r="AG302" s="116">
        <v>7.3214323492720723E-11</v>
      </c>
      <c r="AH302" s="116">
        <v>7.3214323492720723E-11</v>
      </c>
      <c r="AI302" s="116">
        <v>7.3214323492720723E-11</v>
      </c>
      <c r="AJ302" s="116">
        <v>7.3214323492720723E-11</v>
      </c>
      <c r="AK302" s="116">
        <v>7.3214323492720723E-11</v>
      </c>
      <c r="AL302" s="116">
        <v>7.3214323492720723E-11</v>
      </c>
      <c r="AM302" s="116">
        <v>7.3214323492720723E-11</v>
      </c>
      <c r="AN302" s="116">
        <v>7.3214323492720723E-11</v>
      </c>
      <c r="AO302" s="116">
        <v>7.3214323492720723E-11</v>
      </c>
      <c r="AP302" s="116">
        <v>7.3214323492720723E-11</v>
      </c>
      <c r="AQ302" s="116">
        <v>7.3214323492720723E-11</v>
      </c>
      <c r="AR302" s="116">
        <v>7.3214323492720723E-11</v>
      </c>
      <c r="AS302" s="116">
        <v>7.3214323492720723E-11</v>
      </c>
      <c r="AT302" s="116">
        <v>7.3214323492720723E-11</v>
      </c>
      <c r="AU302" s="116">
        <v>7.3214323492720723E-11</v>
      </c>
      <c r="AV302" s="116">
        <v>7.3214323492720723E-11</v>
      </c>
      <c r="AW302" s="116">
        <v>7.3214323492720723E-11</v>
      </c>
      <c r="AX302" s="116">
        <v>7.3214323492720723E-11</v>
      </c>
      <c r="AY302" s="116">
        <v>7.3214323492720723E-11</v>
      </c>
      <c r="AZ302" s="116">
        <v>7.3214323492720723E-11</v>
      </c>
      <c r="BA302" s="116">
        <v>7.3214323492720723E-11</v>
      </c>
      <c r="BB302" s="116">
        <v>7.3214323492720723E-11</v>
      </c>
      <c r="BC302" s="116">
        <v>7.3214323492720723E-11</v>
      </c>
      <c r="BD302" s="115">
        <v>7.3214323492720723E-11</v>
      </c>
      <c r="BF302" s="9">
        <f t="shared" si="4"/>
        <v>7.3214323492720723E-11</v>
      </c>
    </row>
    <row r="303" spans="1:58" x14ac:dyDescent="0.25">
      <c r="A303" s="112" t="s">
        <v>2601</v>
      </c>
      <c r="B303" s="112" t="s">
        <v>2600</v>
      </c>
      <c r="C303" s="116">
        <v>0</v>
      </c>
      <c r="D303" s="116">
        <v>0</v>
      </c>
      <c r="E303" s="116">
        <v>0</v>
      </c>
      <c r="F303" s="116">
        <v>0</v>
      </c>
      <c r="G303" s="116">
        <v>0</v>
      </c>
      <c r="H303" s="116">
        <v>0</v>
      </c>
      <c r="I303" s="116">
        <v>0</v>
      </c>
      <c r="J303" s="116">
        <v>0</v>
      </c>
      <c r="K303" s="116">
        <v>0</v>
      </c>
      <c r="L303" s="116">
        <v>0</v>
      </c>
      <c r="M303" s="116">
        <v>0</v>
      </c>
      <c r="N303" s="116">
        <v>0</v>
      </c>
      <c r="O303" s="116">
        <v>0</v>
      </c>
      <c r="P303" s="116">
        <v>0</v>
      </c>
      <c r="Q303" s="116">
        <v>0</v>
      </c>
      <c r="R303" s="116">
        <v>0</v>
      </c>
      <c r="S303" s="116">
        <v>0</v>
      </c>
      <c r="T303" s="116">
        <v>0</v>
      </c>
      <c r="U303" s="116">
        <v>0</v>
      </c>
      <c r="V303" s="116">
        <v>0</v>
      </c>
      <c r="W303" s="116">
        <v>0</v>
      </c>
      <c r="X303" s="116">
        <v>0</v>
      </c>
      <c r="Y303" s="116">
        <v>0</v>
      </c>
      <c r="Z303" s="116">
        <v>0</v>
      </c>
      <c r="AA303" s="116">
        <v>0</v>
      </c>
      <c r="AB303" s="116">
        <v>0</v>
      </c>
      <c r="AC303" s="116">
        <v>0</v>
      </c>
      <c r="AD303" s="116">
        <v>0</v>
      </c>
      <c r="AE303" s="116">
        <v>0</v>
      </c>
      <c r="AF303" s="116">
        <v>0</v>
      </c>
      <c r="AG303" s="116">
        <v>0</v>
      </c>
      <c r="AH303" s="116">
        <v>0</v>
      </c>
      <c r="AI303" s="116">
        <v>0</v>
      </c>
      <c r="AJ303" s="116">
        <v>0</v>
      </c>
      <c r="AK303" s="116">
        <v>0</v>
      </c>
      <c r="AL303" s="116">
        <v>0</v>
      </c>
      <c r="AM303" s="116">
        <v>0</v>
      </c>
      <c r="AN303" s="116">
        <v>0</v>
      </c>
      <c r="AO303" s="116">
        <v>0</v>
      </c>
      <c r="AP303" s="116">
        <v>0</v>
      </c>
      <c r="AQ303" s="116">
        <v>0</v>
      </c>
      <c r="AR303" s="116">
        <v>0</v>
      </c>
      <c r="AS303" s="116">
        <v>0</v>
      </c>
      <c r="AT303" s="116">
        <v>0</v>
      </c>
      <c r="AU303" s="116">
        <v>0</v>
      </c>
      <c r="AV303" s="116">
        <v>0</v>
      </c>
      <c r="AW303" s="116">
        <v>0</v>
      </c>
      <c r="AX303" s="116">
        <v>0</v>
      </c>
      <c r="AY303" s="116">
        <v>0</v>
      </c>
      <c r="AZ303" s="116">
        <v>0</v>
      </c>
      <c r="BA303" s="116">
        <v>0</v>
      </c>
      <c r="BB303" s="116">
        <v>0</v>
      </c>
      <c r="BC303" s="116">
        <v>0</v>
      </c>
      <c r="BD303" s="115">
        <v>0</v>
      </c>
      <c r="BF303" s="9">
        <f t="shared" si="4"/>
        <v>0</v>
      </c>
    </row>
    <row r="304" spans="1:58" x14ac:dyDescent="0.25">
      <c r="A304" s="112" t="s">
        <v>2599</v>
      </c>
      <c r="B304" s="112" t="s">
        <v>2598</v>
      </c>
      <c r="C304" s="116">
        <v>0</v>
      </c>
      <c r="D304" s="116">
        <v>0</v>
      </c>
      <c r="E304" s="116">
        <v>0</v>
      </c>
      <c r="F304" s="116">
        <v>0</v>
      </c>
      <c r="G304" s="116">
        <v>0</v>
      </c>
      <c r="H304" s="116">
        <v>0</v>
      </c>
      <c r="I304" s="116">
        <v>0</v>
      </c>
      <c r="J304" s="116">
        <v>0</v>
      </c>
      <c r="K304" s="116">
        <v>0</v>
      </c>
      <c r="L304" s="116">
        <v>0</v>
      </c>
      <c r="M304" s="116">
        <v>0</v>
      </c>
      <c r="N304" s="116">
        <v>0</v>
      </c>
      <c r="O304" s="116">
        <v>0</v>
      </c>
      <c r="P304" s="116">
        <v>0</v>
      </c>
      <c r="Q304" s="116">
        <v>0</v>
      </c>
      <c r="R304" s="116">
        <v>0</v>
      </c>
      <c r="S304" s="116">
        <v>0</v>
      </c>
      <c r="T304" s="116">
        <v>0</v>
      </c>
      <c r="U304" s="116">
        <v>0</v>
      </c>
      <c r="V304" s="116">
        <v>0</v>
      </c>
      <c r="W304" s="116">
        <v>0</v>
      </c>
      <c r="X304" s="116">
        <v>0</v>
      </c>
      <c r="Y304" s="116">
        <v>0</v>
      </c>
      <c r="Z304" s="116">
        <v>0</v>
      </c>
      <c r="AA304" s="116">
        <v>0</v>
      </c>
      <c r="AB304" s="116">
        <v>0</v>
      </c>
      <c r="AC304" s="116">
        <v>0</v>
      </c>
      <c r="AD304" s="116">
        <v>0</v>
      </c>
      <c r="AE304" s="116">
        <v>0</v>
      </c>
      <c r="AF304" s="116">
        <v>0</v>
      </c>
      <c r="AG304" s="116">
        <v>0</v>
      </c>
      <c r="AH304" s="116">
        <v>0</v>
      </c>
      <c r="AI304" s="116">
        <v>0</v>
      </c>
      <c r="AJ304" s="116">
        <v>0</v>
      </c>
      <c r="AK304" s="116">
        <v>0</v>
      </c>
      <c r="AL304" s="116">
        <v>0</v>
      </c>
      <c r="AM304" s="116">
        <v>0</v>
      </c>
      <c r="AN304" s="116">
        <v>0</v>
      </c>
      <c r="AO304" s="116">
        <v>0</v>
      </c>
      <c r="AP304" s="116">
        <v>0</v>
      </c>
      <c r="AQ304" s="116">
        <v>0</v>
      </c>
      <c r="AR304" s="116">
        <v>0</v>
      </c>
      <c r="AS304" s="116">
        <v>0</v>
      </c>
      <c r="AT304" s="116">
        <v>0</v>
      </c>
      <c r="AU304" s="116">
        <v>0</v>
      </c>
      <c r="AV304" s="116">
        <v>0</v>
      </c>
      <c r="AW304" s="116">
        <v>0</v>
      </c>
      <c r="AX304" s="116">
        <v>0</v>
      </c>
      <c r="AY304" s="116">
        <v>0</v>
      </c>
      <c r="AZ304" s="116">
        <v>0</v>
      </c>
      <c r="BA304" s="116">
        <v>0</v>
      </c>
      <c r="BB304" s="116">
        <v>0</v>
      </c>
      <c r="BC304" s="116">
        <v>0</v>
      </c>
      <c r="BD304" s="115">
        <v>0</v>
      </c>
      <c r="BF304" s="9">
        <f t="shared" si="4"/>
        <v>0</v>
      </c>
    </row>
    <row r="305" spans="1:58" x14ac:dyDescent="0.25">
      <c r="A305" s="112" t="s">
        <v>2597</v>
      </c>
      <c r="B305" s="112" t="s">
        <v>2596</v>
      </c>
      <c r="C305" s="116">
        <v>0</v>
      </c>
      <c r="D305" s="116">
        <v>0</v>
      </c>
      <c r="E305" s="116">
        <v>0</v>
      </c>
      <c r="F305" s="116">
        <v>0</v>
      </c>
      <c r="G305" s="116">
        <v>0</v>
      </c>
      <c r="H305" s="116">
        <v>0</v>
      </c>
      <c r="I305" s="116">
        <v>0</v>
      </c>
      <c r="J305" s="116">
        <v>0</v>
      </c>
      <c r="K305" s="116">
        <v>0</v>
      </c>
      <c r="L305" s="116">
        <v>0</v>
      </c>
      <c r="M305" s="116">
        <v>0</v>
      </c>
      <c r="N305" s="116">
        <v>0</v>
      </c>
      <c r="O305" s="116">
        <v>0</v>
      </c>
      <c r="P305" s="116">
        <v>0</v>
      </c>
      <c r="Q305" s="116">
        <v>0</v>
      </c>
      <c r="R305" s="116">
        <v>0</v>
      </c>
      <c r="S305" s="116">
        <v>0</v>
      </c>
      <c r="T305" s="116">
        <v>0</v>
      </c>
      <c r="U305" s="116">
        <v>0</v>
      </c>
      <c r="V305" s="116">
        <v>0</v>
      </c>
      <c r="W305" s="116">
        <v>0</v>
      </c>
      <c r="X305" s="116">
        <v>0</v>
      </c>
      <c r="Y305" s="116">
        <v>0</v>
      </c>
      <c r="Z305" s="116">
        <v>0</v>
      </c>
      <c r="AA305" s="116">
        <v>0</v>
      </c>
      <c r="AB305" s="116">
        <v>0</v>
      </c>
      <c r="AC305" s="116">
        <v>0</v>
      </c>
      <c r="AD305" s="116">
        <v>0</v>
      </c>
      <c r="AE305" s="116">
        <v>0</v>
      </c>
      <c r="AF305" s="116">
        <v>0</v>
      </c>
      <c r="AG305" s="116">
        <v>0</v>
      </c>
      <c r="AH305" s="116">
        <v>0</v>
      </c>
      <c r="AI305" s="116">
        <v>0</v>
      </c>
      <c r="AJ305" s="116">
        <v>0</v>
      </c>
      <c r="AK305" s="116">
        <v>0</v>
      </c>
      <c r="AL305" s="116">
        <v>0</v>
      </c>
      <c r="AM305" s="116">
        <v>0</v>
      </c>
      <c r="AN305" s="116">
        <v>0</v>
      </c>
      <c r="AO305" s="116">
        <v>0</v>
      </c>
      <c r="AP305" s="116">
        <v>0</v>
      </c>
      <c r="AQ305" s="116">
        <v>0</v>
      </c>
      <c r="AR305" s="116">
        <v>0</v>
      </c>
      <c r="AS305" s="116">
        <v>0</v>
      </c>
      <c r="AT305" s="116">
        <v>0</v>
      </c>
      <c r="AU305" s="116">
        <v>0</v>
      </c>
      <c r="AV305" s="116">
        <v>0</v>
      </c>
      <c r="AW305" s="116">
        <v>0</v>
      </c>
      <c r="AX305" s="116">
        <v>0</v>
      </c>
      <c r="AY305" s="116">
        <v>0</v>
      </c>
      <c r="AZ305" s="116">
        <v>0</v>
      </c>
      <c r="BA305" s="116">
        <v>0</v>
      </c>
      <c r="BB305" s="116">
        <v>0</v>
      </c>
      <c r="BC305" s="116">
        <v>0</v>
      </c>
      <c r="BD305" s="115">
        <v>0</v>
      </c>
      <c r="BF305" s="9">
        <f t="shared" si="4"/>
        <v>0</v>
      </c>
    </row>
    <row r="306" spans="1:58" x14ac:dyDescent="0.25">
      <c r="A306" s="112" t="s">
        <v>2595</v>
      </c>
      <c r="B306" s="112" t="s">
        <v>2593</v>
      </c>
      <c r="C306" s="116">
        <v>0</v>
      </c>
      <c r="D306" s="116">
        <v>0</v>
      </c>
      <c r="E306" s="116">
        <v>0</v>
      </c>
      <c r="F306" s="116">
        <v>0</v>
      </c>
      <c r="G306" s="116">
        <v>0</v>
      </c>
      <c r="H306" s="116">
        <v>0</v>
      </c>
      <c r="I306" s="116">
        <v>0</v>
      </c>
      <c r="J306" s="116">
        <v>0</v>
      </c>
      <c r="K306" s="116">
        <v>0</v>
      </c>
      <c r="L306" s="116">
        <v>0</v>
      </c>
      <c r="M306" s="116">
        <v>0</v>
      </c>
      <c r="N306" s="116">
        <v>0</v>
      </c>
      <c r="O306" s="116">
        <v>0</v>
      </c>
      <c r="P306" s="116">
        <v>0</v>
      </c>
      <c r="Q306" s="116">
        <v>0</v>
      </c>
      <c r="R306" s="116">
        <v>0</v>
      </c>
      <c r="S306" s="116">
        <v>0</v>
      </c>
      <c r="T306" s="116">
        <v>0</v>
      </c>
      <c r="U306" s="116">
        <v>0</v>
      </c>
      <c r="V306" s="116">
        <v>0</v>
      </c>
      <c r="W306" s="116">
        <v>0</v>
      </c>
      <c r="X306" s="116">
        <v>0</v>
      </c>
      <c r="Y306" s="116">
        <v>0</v>
      </c>
      <c r="Z306" s="116">
        <v>0</v>
      </c>
      <c r="AA306" s="116">
        <v>0</v>
      </c>
      <c r="AB306" s="116">
        <v>0</v>
      </c>
      <c r="AC306" s="116">
        <v>0</v>
      </c>
      <c r="AD306" s="116">
        <v>0</v>
      </c>
      <c r="AE306" s="116">
        <v>0</v>
      </c>
      <c r="AF306" s="116">
        <v>0</v>
      </c>
      <c r="AG306" s="116">
        <v>0</v>
      </c>
      <c r="AH306" s="116">
        <v>0</v>
      </c>
      <c r="AI306" s="116">
        <v>0</v>
      </c>
      <c r="AJ306" s="116">
        <v>0</v>
      </c>
      <c r="AK306" s="116">
        <v>0</v>
      </c>
      <c r="AL306" s="116">
        <v>0</v>
      </c>
      <c r="AM306" s="116">
        <v>0</v>
      </c>
      <c r="AN306" s="116">
        <v>0</v>
      </c>
      <c r="AO306" s="116">
        <v>0</v>
      </c>
      <c r="AP306" s="116">
        <v>0</v>
      </c>
      <c r="AQ306" s="116">
        <v>0</v>
      </c>
      <c r="AR306" s="116">
        <v>0</v>
      </c>
      <c r="AS306" s="116">
        <v>0</v>
      </c>
      <c r="AT306" s="116">
        <v>0</v>
      </c>
      <c r="AU306" s="116">
        <v>0</v>
      </c>
      <c r="AV306" s="116">
        <v>0</v>
      </c>
      <c r="AW306" s="116">
        <v>0</v>
      </c>
      <c r="AX306" s="116">
        <v>0</v>
      </c>
      <c r="AY306" s="116">
        <v>0</v>
      </c>
      <c r="AZ306" s="116">
        <v>0</v>
      </c>
      <c r="BA306" s="116">
        <v>0</v>
      </c>
      <c r="BB306" s="116">
        <v>0</v>
      </c>
      <c r="BC306" s="116">
        <v>0</v>
      </c>
      <c r="BD306" s="115">
        <v>0</v>
      </c>
      <c r="BF306" s="9">
        <f t="shared" si="4"/>
        <v>0</v>
      </c>
    </row>
    <row r="307" spans="1:58" x14ac:dyDescent="0.25">
      <c r="A307" s="112" t="s">
        <v>2594</v>
      </c>
      <c r="B307" s="112" t="s">
        <v>2593</v>
      </c>
      <c r="C307" s="116">
        <v>0</v>
      </c>
      <c r="D307" s="116">
        <v>0</v>
      </c>
      <c r="E307" s="116">
        <v>0</v>
      </c>
      <c r="F307" s="116">
        <v>0</v>
      </c>
      <c r="G307" s="116">
        <v>0</v>
      </c>
      <c r="H307" s="116">
        <v>0</v>
      </c>
      <c r="I307" s="116">
        <v>0</v>
      </c>
      <c r="J307" s="116">
        <v>0</v>
      </c>
      <c r="K307" s="116">
        <v>0</v>
      </c>
      <c r="L307" s="116">
        <v>0</v>
      </c>
      <c r="M307" s="116">
        <v>0</v>
      </c>
      <c r="N307" s="116">
        <v>0</v>
      </c>
      <c r="O307" s="116">
        <v>0</v>
      </c>
      <c r="P307" s="116">
        <v>0</v>
      </c>
      <c r="Q307" s="116">
        <v>0</v>
      </c>
      <c r="R307" s="116">
        <v>0</v>
      </c>
      <c r="S307" s="116">
        <v>0</v>
      </c>
      <c r="T307" s="116">
        <v>0</v>
      </c>
      <c r="U307" s="116">
        <v>0</v>
      </c>
      <c r="V307" s="116">
        <v>0</v>
      </c>
      <c r="W307" s="116">
        <v>0</v>
      </c>
      <c r="X307" s="116">
        <v>0</v>
      </c>
      <c r="Y307" s="116">
        <v>0</v>
      </c>
      <c r="Z307" s="116">
        <v>0</v>
      </c>
      <c r="AA307" s="116">
        <v>0</v>
      </c>
      <c r="AB307" s="116">
        <v>0</v>
      </c>
      <c r="AC307" s="116">
        <v>0</v>
      </c>
      <c r="AD307" s="116">
        <v>0</v>
      </c>
      <c r="AE307" s="116">
        <v>0</v>
      </c>
      <c r="AF307" s="116">
        <v>0</v>
      </c>
      <c r="AG307" s="116">
        <v>0</v>
      </c>
      <c r="AH307" s="116">
        <v>0</v>
      </c>
      <c r="AI307" s="116">
        <v>0</v>
      </c>
      <c r="AJ307" s="116">
        <v>0</v>
      </c>
      <c r="AK307" s="116">
        <v>0</v>
      </c>
      <c r="AL307" s="116">
        <v>0</v>
      </c>
      <c r="AM307" s="116">
        <v>0</v>
      </c>
      <c r="AN307" s="116">
        <v>0</v>
      </c>
      <c r="AO307" s="116">
        <v>0</v>
      </c>
      <c r="AP307" s="116">
        <v>0</v>
      </c>
      <c r="AQ307" s="116">
        <v>0</v>
      </c>
      <c r="AR307" s="116">
        <v>0</v>
      </c>
      <c r="AS307" s="116">
        <v>0</v>
      </c>
      <c r="AT307" s="116">
        <v>0</v>
      </c>
      <c r="AU307" s="116">
        <v>0</v>
      </c>
      <c r="AV307" s="116">
        <v>0</v>
      </c>
      <c r="AW307" s="116">
        <v>0</v>
      </c>
      <c r="AX307" s="116">
        <v>0</v>
      </c>
      <c r="AY307" s="116">
        <v>0</v>
      </c>
      <c r="AZ307" s="116">
        <v>0</v>
      </c>
      <c r="BA307" s="116">
        <v>0</v>
      </c>
      <c r="BB307" s="116">
        <v>0</v>
      </c>
      <c r="BC307" s="116">
        <v>0</v>
      </c>
      <c r="BD307" s="115">
        <v>0</v>
      </c>
      <c r="BF307" s="9">
        <f t="shared" si="4"/>
        <v>0</v>
      </c>
    </row>
    <row r="308" spans="1:58" x14ac:dyDescent="0.25">
      <c r="A308" s="112" t="s">
        <v>2592</v>
      </c>
      <c r="B308" s="112" t="s">
        <v>2591</v>
      </c>
      <c r="C308" s="116">
        <v>0</v>
      </c>
      <c r="D308" s="116">
        <v>0</v>
      </c>
      <c r="E308" s="116">
        <v>0</v>
      </c>
      <c r="F308" s="116">
        <v>0</v>
      </c>
      <c r="G308" s="116">
        <v>0</v>
      </c>
      <c r="H308" s="116">
        <v>0</v>
      </c>
      <c r="I308" s="116">
        <v>0</v>
      </c>
      <c r="J308" s="116">
        <v>0</v>
      </c>
      <c r="K308" s="116">
        <v>0</v>
      </c>
      <c r="L308" s="116">
        <v>0</v>
      </c>
      <c r="M308" s="116">
        <v>0</v>
      </c>
      <c r="N308" s="116">
        <v>0</v>
      </c>
      <c r="O308" s="116">
        <v>0</v>
      </c>
      <c r="P308" s="116">
        <v>0</v>
      </c>
      <c r="Q308" s="116">
        <v>0</v>
      </c>
      <c r="R308" s="116">
        <v>0</v>
      </c>
      <c r="S308" s="116">
        <v>0</v>
      </c>
      <c r="T308" s="116">
        <v>0</v>
      </c>
      <c r="U308" s="116">
        <v>0</v>
      </c>
      <c r="V308" s="116">
        <v>0</v>
      </c>
      <c r="W308" s="116">
        <v>0</v>
      </c>
      <c r="X308" s="116">
        <v>0</v>
      </c>
      <c r="Y308" s="116">
        <v>0</v>
      </c>
      <c r="Z308" s="116">
        <v>0</v>
      </c>
      <c r="AA308" s="116">
        <v>0</v>
      </c>
      <c r="AB308" s="116">
        <v>0</v>
      </c>
      <c r="AC308" s="116">
        <v>0</v>
      </c>
      <c r="AD308" s="116">
        <v>0</v>
      </c>
      <c r="AE308" s="116">
        <v>0</v>
      </c>
      <c r="AF308" s="116">
        <v>0</v>
      </c>
      <c r="AG308" s="116">
        <v>0</v>
      </c>
      <c r="AH308" s="116">
        <v>0</v>
      </c>
      <c r="AI308" s="116">
        <v>0</v>
      </c>
      <c r="AJ308" s="116">
        <v>0</v>
      </c>
      <c r="AK308" s="116">
        <v>0</v>
      </c>
      <c r="AL308" s="116">
        <v>0</v>
      </c>
      <c r="AM308" s="116">
        <v>0</v>
      </c>
      <c r="AN308" s="116">
        <v>0</v>
      </c>
      <c r="AO308" s="116">
        <v>0</v>
      </c>
      <c r="AP308" s="116">
        <v>0</v>
      </c>
      <c r="AQ308" s="116">
        <v>0</v>
      </c>
      <c r="AR308" s="116">
        <v>0</v>
      </c>
      <c r="AS308" s="116">
        <v>0</v>
      </c>
      <c r="AT308" s="116">
        <v>0</v>
      </c>
      <c r="AU308" s="116">
        <v>0</v>
      </c>
      <c r="AV308" s="116">
        <v>0</v>
      </c>
      <c r="AW308" s="116">
        <v>0</v>
      </c>
      <c r="AX308" s="116">
        <v>0</v>
      </c>
      <c r="AY308" s="116">
        <v>0</v>
      </c>
      <c r="AZ308" s="116">
        <v>0</v>
      </c>
      <c r="BA308" s="116">
        <v>0</v>
      </c>
      <c r="BB308" s="116">
        <v>0</v>
      </c>
      <c r="BC308" s="116">
        <v>0</v>
      </c>
      <c r="BD308" s="115">
        <v>0</v>
      </c>
      <c r="BF308" s="9">
        <f t="shared" si="4"/>
        <v>0</v>
      </c>
    </row>
    <row r="309" spans="1:58" x14ac:dyDescent="0.25">
      <c r="A309" s="112" t="s">
        <v>2590</v>
      </c>
      <c r="B309" s="112" t="s">
        <v>2589</v>
      </c>
      <c r="C309" s="116">
        <v>-1.8189894035458565E-12</v>
      </c>
      <c r="D309" s="116">
        <v>-1.8189894035458565E-12</v>
      </c>
      <c r="E309" s="116">
        <v>-1.8189894035458565E-12</v>
      </c>
      <c r="F309" s="116">
        <v>-1.8189894035458565E-12</v>
      </c>
      <c r="G309" s="116">
        <v>-1.8189894035458565E-12</v>
      </c>
      <c r="H309" s="116">
        <v>-1.8189894035458565E-12</v>
      </c>
      <c r="I309" s="116">
        <v>-1.8189894035458565E-12</v>
      </c>
      <c r="J309" s="116">
        <v>-1.8189894035458565E-12</v>
      </c>
      <c r="K309" s="116">
        <v>-1.8189894035458565E-12</v>
      </c>
      <c r="L309" s="116">
        <v>-1.8189894035458565E-12</v>
      </c>
      <c r="M309" s="116">
        <v>-1.8189894035458565E-12</v>
      </c>
      <c r="N309" s="116">
        <v>-1.8189894035458565E-12</v>
      </c>
      <c r="O309" s="116">
        <v>-1.8189894035458565E-12</v>
      </c>
      <c r="P309" s="116">
        <v>-1.8189894035458565E-12</v>
      </c>
      <c r="Q309" s="116">
        <v>-1.8189894035458565E-12</v>
      </c>
      <c r="R309" s="116">
        <v>-1.8189894035458565E-12</v>
      </c>
      <c r="S309" s="116">
        <v>-1.8189894035458565E-12</v>
      </c>
      <c r="T309" s="116">
        <v>-1.8189894035458565E-12</v>
      </c>
      <c r="U309" s="116">
        <v>-1.8189894035458565E-12</v>
      </c>
      <c r="V309" s="116">
        <v>-1.8189894035458565E-12</v>
      </c>
      <c r="W309" s="116">
        <v>-1.8189894035458565E-12</v>
      </c>
      <c r="X309" s="116">
        <v>-1.8189894035458565E-12</v>
      </c>
      <c r="Y309" s="116">
        <v>-1.8189894035458565E-12</v>
      </c>
      <c r="Z309" s="116">
        <v>-1.8189894035458565E-12</v>
      </c>
      <c r="AA309" s="116">
        <v>-1.8189894035458565E-12</v>
      </c>
      <c r="AB309" s="116">
        <v>-1.8189894035458565E-12</v>
      </c>
      <c r="AC309" s="116">
        <v>-1.8189894035458565E-12</v>
      </c>
      <c r="AD309" s="116">
        <v>-1.8189894035458565E-12</v>
      </c>
      <c r="AE309" s="116">
        <v>-1.8189894035458565E-12</v>
      </c>
      <c r="AF309" s="116">
        <v>-1.8189894035458565E-12</v>
      </c>
      <c r="AG309" s="116">
        <v>-1.8189894035458565E-12</v>
      </c>
      <c r="AH309" s="116">
        <v>-1.8189894035458565E-12</v>
      </c>
      <c r="AI309" s="116">
        <v>-1.8189894035458565E-12</v>
      </c>
      <c r="AJ309" s="116">
        <v>-1.8189894035458565E-12</v>
      </c>
      <c r="AK309" s="116">
        <v>-1.8189894035458565E-12</v>
      </c>
      <c r="AL309" s="116">
        <v>-1.8189894035458565E-12</v>
      </c>
      <c r="AM309" s="116">
        <v>-1.8189894035458565E-12</v>
      </c>
      <c r="AN309" s="116">
        <v>-1.8189894035458565E-12</v>
      </c>
      <c r="AO309" s="116">
        <v>-1.8189894035458565E-12</v>
      </c>
      <c r="AP309" s="116">
        <v>-1.8189894035458565E-12</v>
      </c>
      <c r="AQ309" s="116">
        <v>-1.8189894035458565E-12</v>
      </c>
      <c r="AR309" s="116">
        <v>-1.8189894035458565E-12</v>
      </c>
      <c r="AS309" s="116">
        <v>-1.8189894035458565E-12</v>
      </c>
      <c r="AT309" s="116">
        <v>-1.8189894035458565E-12</v>
      </c>
      <c r="AU309" s="116">
        <v>-1.8189894035458565E-12</v>
      </c>
      <c r="AV309" s="116">
        <v>-1.8189894035458565E-12</v>
      </c>
      <c r="AW309" s="116">
        <v>-1.8189894035458565E-12</v>
      </c>
      <c r="AX309" s="116">
        <v>-1.8189894035458565E-12</v>
      </c>
      <c r="AY309" s="116">
        <v>-1.8189894035458565E-12</v>
      </c>
      <c r="AZ309" s="116">
        <v>-1.8189894035458565E-12</v>
      </c>
      <c r="BA309" s="116">
        <v>-1.8189894035458565E-12</v>
      </c>
      <c r="BB309" s="116">
        <v>-1.8189894035458565E-12</v>
      </c>
      <c r="BC309" s="116">
        <v>-1.8189894035458565E-12</v>
      </c>
      <c r="BD309" s="115">
        <v>-1.8189894035458565E-12</v>
      </c>
      <c r="BF309" s="9">
        <f t="shared" si="4"/>
        <v>-1.8189894035458565E-12</v>
      </c>
    </row>
    <row r="310" spans="1:58" x14ac:dyDescent="0.25">
      <c r="A310" s="112" t="s">
        <v>2588</v>
      </c>
      <c r="B310" s="112" t="s">
        <v>2587</v>
      </c>
      <c r="C310" s="116">
        <v>0</v>
      </c>
      <c r="D310" s="116">
        <v>0</v>
      </c>
      <c r="E310" s="116">
        <v>0</v>
      </c>
      <c r="F310" s="116">
        <v>0</v>
      </c>
      <c r="G310" s="116">
        <v>0</v>
      </c>
      <c r="H310" s="116">
        <v>0</v>
      </c>
      <c r="I310" s="116">
        <v>0</v>
      </c>
      <c r="J310" s="116">
        <v>0</v>
      </c>
      <c r="K310" s="116">
        <v>0</v>
      </c>
      <c r="L310" s="116">
        <v>0</v>
      </c>
      <c r="M310" s="116">
        <v>0</v>
      </c>
      <c r="N310" s="116">
        <v>0</v>
      </c>
      <c r="O310" s="116">
        <v>0</v>
      </c>
      <c r="P310" s="116">
        <v>0</v>
      </c>
      <c r="Q310" s="116">
        <v>0</v>
      </c>
      <c r="R310" s="116">
        <v>0</v>
      </c>
      <c r="S310" s="116">
        <v>0</v>
      </c>
      <c r="T310" s="116">
        <v>0</v>
      </c>
      <c r="U310" s="116">
        <v>0</v>
      </c>
      <c r="V310" s="116">
        <v>0</v>
      </c>
      <c r="W310" s="116">
        <v>0</v>
      </c>
      <c r="X310" s="116">
        <v>0</v>
      </c>
      <c r="Y310" s="116">
        <v>0</v>
      </c>
      <c r="Z310" s="116">
        <v>0</v>
      </c>
      <c r="AA310" s="116">
        <v>0</v>
      </c>
      <c r="AB310" s="116">
        <v>0</v>
      </c>
      <c r="AC310" s="116">
        <v>0</v>
      </c>
      <c r="AD310" s="116">
        <v>0</v>
      </c>
      <c r="AE310" s="116">
        <v>0</v>
      </c>
      <c r="AF310" s="116">
        <v>0</v>
      </c>
      <c r="AG310" s="116">
        <v>0</v>
      </c>
      <c r="AH310" s="116">
        <v>0</v>
      </c>
      <c r="AI310" s="116">
        <v>0</v>
      </c>
      <c r="AJ310" s="116">
        <v>0</v>
      </c>
      <c r="AK310" s="116">
        <v>0</v>
      </c>
      <c r="AL310" s="116">
        <v>0</v>
      </c>
      <c r="AM310" s="116">
        <v>0</v>
      </c>
      <c r="AN310" s="116">
        <v>0</v>
      </c>
      <c r="AO310" s="116">
        <v>0</v>
      </c>
      <c r="AP310" s="116">
        <v>0</v>
      </c>
      <c r="AQ310" s="116">
        <v>0</v>
      </c>
      <c r="AR310" s="116">
        <v>0</v>
      </c>
      <c r="AS310" s="116">
        <v>0</v>
      </c>
      <c r="AT310" s="116">
        <v>0</v>
      </c>
      <c r="AU310" s="116">
        <v>0</v>
      </c>
      <c r="AV310" s="116">
        <v>0</v>
      </c>
      <c r="AW310" s="116">
        <v>0</v>
      </c>
      <c r="AX310" s="116">
        <v>0</v>
      </c>
      <c r="AY310" s="116">
        <v>0</v>
      </c>
      <c r="AZ310" s="116">
        <v>0</v>
      </c>
      <c r="BA310" s="116">
        <v>0</v>
      </c>
      <c r="BB310" s="116">
        <v>0</v>
      </c>
      <c r="BC310" s="116">
        <v>0</v>
      </c>
      <c r="BD310" s="115">
        <v>0</v>
      </c>
      <c r="BF310" s="9">
        <f t="shared" si="4"/>
        <v>0</v>
      </c>
    </row>
    <row r="311" spans="1:58" x14ac:dyDescent="0.25">
      <c r="A311" s="112" t="s">
        <v>2586</v>
      </c>
      <c r="B311" s="112" t="s">
        <v>2585</v>
      </c>
      <c r="C311" s="116">
        <v>0</v>
      </c>
      <c r="D311" s="116">
        <v>0</v>
      </c>
      <c r="E311" s="116">
        <v>0</v>
      </c>
      <c r="F311" s="116">
        <v>0</v>
      </c>
      <c r="G311" s="116">
        <v>0</v>
      </c>
      <c r="H311" s="116">
        <v>0</v>
      </c>
      <c r="I311" s="116">
        <v>0</v>
      </c>
      <c r="J311" s="116">
        <v>0</v>
      </c>
      <c r="K311" s="116">
        <v>0</v>
      </c>
      <c r="L311" s="116">
        <v>0</v>
      </c>
      <c r="M311" s="116">
        <v>0</v>
      </c>
      <c r="N311" s="116">
        <v>0</v>
      </c>
      <c r="O311" s="116">
        <v>0</v>
      </c>
      <c r="P311" s="116">
        <v>0</v>
      </c>
      <c r="Q311" s="116">
        <v>0</v>
      </c>
      <c r="R311" s="116">
        <v>0</v>
      </c>
      <c r="S311" s="116">
        <v>0</v>
      </c>
      <c r="T311" s="116">
        <v>0</v>
      </c>
      <c r="U311" s="116">
        <v>0</v>
      </c>
      <c r="V311" s="116">
        <v>0</v>
      </c>
      <c r="W311" s="116">
        <v>0</v>
      </c>
      <c r="X311" s="116">
        <v>0</v>
      </c>
      <c r="Y311" s="116">
        <v>0</v>
      </c>
      <c r="Z311" s="116">
        <v>0</v>
      </c>
      <c r="AA311" s="116">
        <v>0</v>
      </c>
      <c r="AB311" s="116">
        <v>0</v>
      </c>
      <c r="AC311" s="116">
        <v>0</v>
      </c>
      <c r="AD311" s="116">
        <v>0</v>
      </c>
      <c r="AE311" s="116">
        <v>0</v>
      </c>
      <c r="AF311" s="116">
        <v>0</v>
      </c>
      <c r="AG311" s="116">
        <v>0</v>
      </c>
      <c r="AH311" s="116">
        <v>0</v>
      </c>
      <c r="AI311" s="116">
        <v>0</v>
      </c>
      <c r="AJ311" s="116">
        <v>0</v>
      </c>
      <c r="AK311" s="116">
        <v>0</v>
      </c>
      <c r="AL311" s="116">
        <v>0</v>
      </c>
      <c r="AM311" s="116">
        <v>0</v>
      </c>
      <c r="AN311" s="116">
        <v>0</v>
      </c>
      <c r="AO311" s="116">
        <v>0</v>
      </c>
      <c r="AP311" s="116">
        <v>0</v>
      </c>
      <c r="AQ311" s="116">
        <v>0</v>
      </c>
      <c r="AR311" s="116">
        <v>0</v>
      </c>
      <c r="AS311" s="116">
        <v>0</v>
      </c>
      <c r="AT311" s="116">
        <v>0</v>
      </c>
      <c r="AU311" s="116">
        <v>0</v>
      </c>
      <c r="AV311" s="116">
        <v>0</v>
      </c>
      <c r="AW311" s="116">
        <v>0</v>
      </c>
      <c r="AX311" s="116">
        <v>0</v>
      </c>
      <c r="AY311" s="116">
        <v>0</v>
      </c>
      <c r="AZ311" s="116">
        <v>0</v>
      </c>
      <c r="BA311" s="116">
        <v>0</v>
      </c>
      <c r="BB311" s="116">
        <v>0</v>
      </c>
      <c r="BC311" s="116">
        <v>0</v>
      </c>
      <c r="BD311" s="115">
        <v>0</v>
      </c>
      <c r="BF311" s="9">
        <f t="shared" si="4"/>
        <v>0</v>
      </c>
    </row>
    <row r="312" spans="1:58" x14ac:dyDescent="0.25">
      <c r="A312" s="112" t="s">
        <v>117</v>
      </c>
      <c r="B312" s="112" t="s">
        <v>118</v>
      </c>
      <c r="C312" s="116">
        <v>0</v>
      </c>
      <c r="D312" s="116">
        <v>0</v>
      </c>
      <c r="E312" s="116">
        <v>0</v>
      </c>
      <c r="F312" s="116">
        <v>0</v>
      </c>
      <c r="G312" s="116">
        <v>0</v>
      </c>
      <c r="H312" s="116">
        <v>0</v>
      </c>
      <c r="I312" s="116">
        <v>0</v>
      </c>
      <c r="J312" s="116">
        <v>0</v>
      </c>
      <c r="K312" s="116">
        <v>0</v>
      </c>
      <c r="L312" s="116">
        <v>0</v>
      </c>
      <c r="M312" s="116">
        <v>0</v>
      </c>
      <c r="N312" s="116">
        <v>0</v>
      </c>
      <c r="O312" s="116">
        <v>0</v>
      </c>
      <c r="P312" s="116">
        <v>0</v>
      </c>
      <c r="Q312" s="116">
        <v>0</v>
      </c>
      <c r="R312" s="116">
        <v>0</v>
      </c>
      <c r="S312" s="116">
        <v>0</v>
      </c>
      <c r="T312" s="116">
        <v>0</v>
      </c>
      <c r="U312" s="116">
        <v>0</v>
      </c>
      <c r="V312" s="116">
        <v>0</v>
      </c>
      <c r="W312" s="116">
        <v>0</v>
      </c>
      <c r="X312" s="116">
        <v>0</v>
      </c>
      <c r="Y312" s="116">
        <v>0</v>
      </c>
      <c r="Z312" s="116">
        <v>0</v>
      </c>
      <c r="AA312" s="116">
        <v>0</v>
      </c>
      <c r="AB312" s="116">
        <v>0</v>
      </c>
      <c r="AC312" s="116">
        <v>0</v>
      </c>
      <c r="AD312" s="116">
        <v>0</v>
      </c>
      <c r="AE312" s="116">
        <v>0</v>
      </c>
      <c r="AF312" s="116">
        <v>0</v>
      </c>
      <c r="AG312" s="116">
        <v>0</v>
      </c>
      <c r="AH312" s="116">
        <v>0</v>
      </c>
      <c r="AI312" s="116">
        <v>0</v>
      </c>
      <c r="AJ312" s="116">
        <v>0</v>
      </c>
      <c r="AK312" s="116">
        <v>0</v>
      </c>
      <c r="AL312" s="116">
        <v>0</v>
      </c>
      <c r="AM312" s="116">
        <v>0</v>
      </c>
      <c r="AN312" s="116">
        <v>0</v>
      </c>
      <c r="AO312" s="116">
        <v>0</v>
      </c>
      <c r="AP312" s="116">
        <v>0</v>
      </c>
      <c r="AQ312" s="116">
        <v>0</v>
      </c>
      <c r="AR312" s="116">
        <v>0</v>
      </c>
      <c r="AS312" s="116">
        <v>0</v>
      </c>
      <c r="AT312" s="116">
        <v>0</v>
      </c>
      <c r="AU312" s="116">
        <v>0</v>
      </c>
      <c r="AV312" s="116">
        <v>0</v>
      </c>
      <c r="AW312" s="116">
        <v>0</v>
      </c>
      <c r="AX312" s="116">
        <v>0</v>
      </c>
      <c r="AY312" s="116">
        <v>0</v>
      </c>
      <c r="AZ312" s="116">
        <v>0</v>
      </c>
      <c r="BA312" s="116">
        <v>0</v>
      </c>
      <c r="BB312" s="116">
        <v>0</v>
      </c>
      <c r="BC312" s="116">
        <v>0</v>
      </c>
      <c r="BD312" s="115">
        <v>0</v>
      </c>
      <c r="BF312" s="9">
        <f t="shared" si="4"/>
        <v>0</v>
      </c>
    </row>
    <row r="313" spans="1:58" x14ac:dyDescent="0.25">
      <c r="A313" s="112" t="s">
        <v>119</v>
      </c>
      <c r="B313" s="112" t="s">
        <v>2584</v>
      </c>
      <c r="C313" s="116">
        <v>-1.4779288903810084E-12</v>
      </c>
      <c r="D313" s="116">
        <v>-1.4779288903810084E-12</v>
      </c>
      <c r="E313" s="116">
        <v>-1.4779288903810084E-12</v>
      </c>
      <c r="F313" s="116">
        <v>-1.4779288903810084E-12</v>
      </c>
      <c r="G313" s="116">
        <v>-1.4779288903810084E-12</v>
      </c>
      <c r="H313" s="116">
        <v>-1.4779288903810084E-12</v>
      </c>
      <c r="I313" s="116">
        <v>-1.4779288903810084E-12</v>
      </c>
      <c r="J313" s="116">
        <v>-1.4779288903810084E-12</v>
      </c>
      <c r="K313" s="116">
        <v>-1.4779288903810084E-12</v>
      </c>
      <c r="L313" s="116">
        <v>-1.4779288903810084E-12</v>
      </c>
      <c r="M313" s="116">
        <v>-1.4779288903810084E-12</v>
      </c>
      <c r="N313" s="116">
        <v>-1.4779288903810084E-12</v>
      </c>
      <c r="O313" s="116">
        <v>-1.4779288903810084E-12</v>
      </c>
      <c r="P313" s="116">
        <v>-1.4779288903810084E-12</v>
      </c>
      <c r="Q313" s="116">
        <v>-1.4779288903810084E-12</v>
      </c>
      <c r="R313" s="116">
        <v>-1.4779288903810084E-12</v>
      </c>
      <c r="S313" s="116">
        <v>-1.4779288903810084E-12</v>
      </c>
      <c r="T313" s="116">
        <v>-1.4779288903810084E-12</v>
      </c>
      <c r="U313" s="116">
        <v>-1.4779288903810084E-12</v>
      </c>
      <c r="V313" s="116">
        <v>-1.4779288903810084E-12</v>
      </c>
      <c r="W313" s="116">
        <v>-1.4779288903810084E-12</v>
      </c>
      <c r="X313" s="116">
        <v>-1.4779288903810084E-12</v>
      </c>
      <c r="Y313" s="116">
        <v>-1.4779288903810084E-12</v>
      </c>
      <c r="Z313" s="116">
        <v>-1.4779288903810084E-12</v>
      </c>
      <c r="AA313" s="116">
        <v>-1.4779288903810084E-12</v>
      </c>
      <c r="AB313" s="116">
        <v>-1.4779288903810084E-12</v>
      </c>
      <c r="AC313" s="116">
        <v>-1.4779288903810084E-12</v>
      </c>
      <c r="AD313" s="116">
        <v>-1.4779288903810084E-12</v>
      </c>
      <c r="AE313" s="116">
        <v>-1.4779288903810084E-12</v>
      </c>
      <c r="AF313" s="116">
        <v>-1.4779288903810084E-12</v>
      </c>
      <c r="AG313" s="116">
        <v>-1.4779288903810084E-12</v>
      </c>
      <c r="AH313" s="116">
        <v>-1.4779288903810084E-12</v>
      </c>
      <c r="AI313" s="116">
        <v>-1.4779288903810084E-12</v>
      </c>
      <c r="AJ313" s="116">
        <v>-1.4779288903810084E-12</v>
      </c>
      <c r="AK313" s="116">
        <v>-1.4779288903810084E-12</v>
      </c>
      <c r="AL313" s="116">
        <v>-1.4779288903810084E-12</v>
      </c>
      <c r="AM313" s="116">
        <v>-1.4779288903810084E-12</v>
      </c>
      <c r="AN313" s="116">
        <v>-1.4779288903810084E-12</v>
      </c>
      <c r="AO313" s="116">
        <v>-1.4779288903810084E-12</v>
      </c>
      <c r="AP313" s="116">
        <v>-1.4779288903810084E-12</v>
      </c>
      <c r="AQ313" s="116">
        <v>-1.4779288903810084E-12</v>
      </c>
      <c r="AR313" s="116">
        <v>-1.4779288903810084E-12</v>
      </c>
      <c r="AS313" s="116">
        <v>-1.4779288903810084E-12</v>
      </c>
      <c r="AT313" s="116">
        <v>-1.4779288903810084E-12</v>
      </c>
      <c r="AU313" s="116">
        <v>-1.4779288903810084E-12</v>
      </c>
      <c r="AV313" s="116">
        <v>-1.4779288903810084E-12</v>
      </c>
      <c r="AW313" s="116">
        <v>-1.4779288903810084E-12</v>
      </c>
      <c r="AX313" s="116">
        <v>-1.4779288903810084E-12</v>
      </c>
      <c r="AY313" s="116">
        <v>-1.4779288903810084E-12</v>
      </c>
      <c r="AZ313" s="116">
        <v>-1.4779288903810084E-12</v>
      </c>
      <c r="BA313" s="116">
        <v>-1.4779288903810084E-12</v>
      </c>
      <c r="BB313" s="116">
        <v>-1.4779288903810084E-12</v>
      </c>
      <c r="BC313" s="116">
        <v>-1.4779288903810084E-12</v>
      </c>
      <c r="BD313" s="115">
        <v>-1.4779288903810084E-12</v>
      </c>
      <c r="BF313" s="9">
        <f t="shared" si="4"/>
        <v>-1.4779288903810084E-12</v>
      </c>
    </row>
    <row r="314" spans="1:58" x14ac:dyDescent="0.25">
      <c r="A314" s="112" t="s">
        <v>2583</v>
      </c>
      <c r="B314" s="112" t="s">
        <v>2582</v>
      </c>
      <c r="C314" s="116">
        <v>0</v>
      </c>
      <c r="D314" s="116">
        <v>0</v>
      </c>
      <c r="E314" s="116">
        <v>0</v>
      </c>
      <c r="F314" s="116">
        <v>0</v>
      </c>
      <c r="G314" s="116">
        <v>0</v>
      </c>
      <c r="H314" s="116">
        <v>0</v>
      </c>
      <c r="I314" s="116">
        <v>0</v>
      </c>
      <c r="J314" s="116">
        <v>0</v>
      </c>
      <c r="K314" s="116">
        <v>0</v>
      </c>
      <c r="L314" s="116">
        <v>0</v>
      </c>
      <c r="M314" s="116">
        <v>0</v>
      </c>
      <c r="N314" s="116">
        <v>0</v>
      </c>
      <c r="O314" s="116">
        <v>0</v>
      </c>
      <c r="P314" s="116">
        <v>0</v>
      </c>
      <c r="Q314" s="116">
        <v>0</v>
      </c>
      <c r="R314" s="116">
        <v>0</v>
      </c>
      <c r="S314" s="116">
        <v>0</v>
      </c>
      <c r="T314" s="116">
        <v>0</v>
      </c>
      <c r="U314" s="116">
        <v>0</v>
      </c>
      <c r="V314" s="116">
        <v>0</v>
      </c>
      <c r="W314" s="116">
        <v>0</v>
      </c>
      <c r="X314" s="116">
        <v>0</v>
      </c>
      <c r="Y314" s="116">
        <v>0</v>
      </c>
      <c r="Z314" s="116">
        <v>0</v>
      </c>
      <c r="AA314" s="116">
        <v>0</v>
      </c>
      <c r="AB314" s="116">
        <v>0</v>
      </c>
      <c r="AC314" s="116">
        <v>0</v>
      </c>
      <c r="AD314" s="116">
        <v>0</v>
      </c>
      <c r="AE314" s="116">
        <v>0</v>
      </c>
      <c r="AF314" s="116">
        <v>0</v>
      </c>
      <c r="AG314" s="116">
        <v>0</v>
      </c>
      <c r="AH314" s="116">
        <v>0</v>
      </c>
      <c r="AI314" s="116">
        <v>0</v>
      </c>
      <c r="AJ314" s="116">
        <v>0</v>
      </c>
      <c r="AK314" s="116">
        <v>0</v>
      </c>
      <c r="AL314" s="116">
        <v>0</v>
      </c>
      <c r="AM314" s="116">
        <v>0</v>
      </c>
      <c r="AN314" s="116">
        <v>0</v>
      </c>
      <c r="AO314" s="116">
        <v>0</v>
      </c>
      <c r="AP314" s="116">
        <v>0</v>
      </c>
      <c r="AQ314" s="116">
        <v>0</v>
      </c>
      <c r="AR314" s="116">
        <v>0</v>
      </c>
      <c r="AS314" s="116">
        <v>0</v>
      </c>
      <c r="AT314" s="116">
        <v>0</v>
      </c>
      <c r="AU314" s="116">
        <v>0</v>
      </c>
      <c r="AV314" s="116">
        <v>0</v>
      </c>
      <c r="AW314" s="116">
        <v>0</v>
      </c>
      <c r="AX314" s="116">
        <v>0</v>
      </c>
      <c r="AY314" s="116">
        <v>0</v>
      </c>
      <c r="AZ314" s="116">
        <v>0</v>
      </c>
      <c r="BA314" s="116">
        <v>0</v>
      </c>
      <c r="BB314" s="116">
        <v>0</v>
      </c>
      <c r="BC314" s="116">
        <v>0</v>
      </c>
      <c r="BD314" s="115">
        <v>0</v>
      </c>
      <c r="BF314" s="9">
        <f t="shared" si="4"/>
        <v>0</v>
      </c>
    </row>
    <row r="315" spans="1:58" x14ac:dyDescent="0.25">
      <c r="A315" s="112" t="s">
        <v>121</v>
      </c>
      <c r="B315" s="112" t="s">
        <v>122</v>
      </c>
      <c r="C315" s="116">
        <v>903.45999999999367</v>
      </c>
      <c r="D315" s="116">
        <v>903.45999999999367</v>
      </c>
      <c r="E315" s="116">
        <v>903.45999999999367</v>
      </c>
      <c r="F315" s="116">
        <v>903.45999999999367</v>
      </c>
      <c r="G315" s="116">
        <v>903.45999999999367</v>
      </c>
      <c r="H315" s="116">
        <v>903.45999999999367</v>
      </c>
      <c r="I315" s="116">
        <v>903.45999999999367</v>
      </c>
      <c r="J315" s="116">
        <v>903.45999999999367</v>
      </c>
      <c r="K315" s="116">
        <v>903.45999999999367</v>
      </c>
      <c r="L315" s="116">
        <v>903.45999999999367</v>
      </c>
      <c r="M315" s="116">
        <v>903.45999999999367</v>
      </c>
      <c r="N315" s="116">
        <v>903.45999999999367</v>
      </c>
      <c r="O315" s="116">
        <v>903.45999999999367</v>
      </c>
      <c r="P315" s="116">
        <v>903.45999999999367</v>
      </c>
      <c r="Q315" s="116">
        <v>903.45999999999367</v>
      </c>
      <c r="R315" s="116">
        <v>903.45999999999367</v>
      </c>
      <c r="S315" s="116">
        <v>903.45999999999367</v>
      </c>
      <c r="T315" s="116">
        <v>903.45999999999367</v>
      </c>
      <c r="U315" s="116">
        <v>903.45999999999367</v>
      </c>
      <c r="V315" s="116">
        <v>903.45999999999367</v>
      </c>
      <c r="W315" s="116">
        <v>903.45999999999367</v>
      </c>
      <c r="X315" s="116">
        <v>903.45999999999367</v>
      </c>
      <c r="Y315" s="116">
        <v>903.45999999999367</v>
      </c>
      <c r="Z315" s="116">
        <v>903.45999999999367</v>
      </c>
      <c r="AA315" s="116">
        <v>903.45999999999367</v>
      </c>
      <c r="AB315" s="116">
        <v>903.45999999999367</v>
      </c>
      <c r="AC315" s="116">
        <v>903.45999999999367</v>
      </c>
      <c r="AD315" s="116">
        <v>903.45999999999367</v>
      </c>
      <c r="AE315" s="116">
        <v>903.45999999999367</v>
      </c>
      <c r="AF315" s="116">
        <v>903.45999999999367</v>
      </c>
      <c r="AG315" s="116">
        <v>903.45999999999367</v>
      </c>
      <c r="AH315" s="116">
        <v>903.45999999999367</v>
      </c>
      <c r="AI315" s="116">
        <v>903.45999999999367</v>
      </c>
      <c r="AJ315" s="116">
        <v>903.45999999999367</v>
      </c>
      <c r="AK315" s="116">
        <v>903.45999999999367</v>
      </c>
      <c r="AL315" s="116">
        <v>903.45999999999367</v>
      </c>
      <c r="AM315" s="116">
        <v>903.45999999999367</v>
      </c>
      <c r="AN315" s="116">
        <v>903.45999999999367</v>
      </c>
      <c r="AO315" s="116">
        <v>903.45999999999367</v>
      </c>
      <c r="AP315" s="116">
        <v>903.45999999999367</v>
      </c>
      <c r="AQ315" s="116">
        <v>903.45999999999367</v>
      </c>
      <c r="AR315" s="116">
        <v>903.45999999999367</v>
      </c>
      <c r="AS315" s="116">
        <v>903.45999999999367</v>
      </c>
      <c r="AT315" s="116">
        <v>903.45999999999367</v>
      </c>
      <c r="AU315" s="116">
        <v>903.45999999999367</v>
      </c>
      <c r="AV315" s="116">
        <v>903.45999999999367</v>
      </c>
      <c r="AW315" s="116">
        <v>903.45999999999367</v>
      </c>
      <c r="AX315" s="116">
        <v>903.45999999999367</v>
      </c>
      <c r="AY315" s="116">
        <v>903.45999999999367</v>
      </c>
      <c r="AZ315" s="116">
        <v>903.45999999999367</v>
      </c>
      <c r="BA315" s="116">
        <v>903.45999999999367</v>
      </c>
      <c r="BB315" s="116">
        <v>903.45999999999367</v>
      </c>
      <c r="BC315" s="116">
        <v>903.45999999999367</v>
      </c>
      <c r="BD315" s="115">
        <v>903.45999999999367</v>
      </c>
      <c r="BF315" s="9">
        <f t="shared" si="4"/>
        <v>903.45999999999367</v>
      </c>
    </row>
    <row r="316" spans="1:58" x14ac:dyDescent="0.25">
      <c r="A316" s="112" t="s">
        <v>123</v>
      </c>
      <c r="B316" s="112" t="s">
        <v>124</v>
      </c>
      <c r="C316" s="116">
        <v>11868.300000000025</v>
      </c>
      <c r="D316" s="116">
        <v>14119.300000000025</v>
      </c>
      <c r="E316" s="116">
        <v>25696.460000000025</v>
      </c>
      <c r="F316" s="116">
        <v>39977.560000000027</v>
      </c>
      <c r="G316" s="116">
        <v>39977.560000000027</v>
      </c>
      <c r="H316" s="116">
        <v>39977.560000000027</v>
      </c>
      <c r="I316" s="116">
        <v>39977.560000000027</v>
      </c>
      <c r="J316" s="116">
        <v>39977.560000000027</v>
      </c>
      <c r="K316" s="116">
        <v>39977.560000000027</v>
      </c>
      <c r="L316" s="116">
        <v>39977.560000000027</v>
      </c>
      <c r="M316" s="116">
        <v>39977.560000000027</v>
      </c>
      <c r="N316" s="116">
        <v>401.7700000000259</v>
      </c>
      <c r="O316" s="116">
        <v>401.7700000000259</v>
      </c>
      <c r="P316" s="116">
        <v>401.7700000000259</v>
      </c>
      <c r="Q316" s="116">
        <v>401.7700000000259</v>
      </c>
      <c r="R316" s="116">
        <v>401.7700000000259</v>
      </c>
      <c r="S316" s="116">
        <v>401.7700000000259</v>
      </c>
      <c r="T316" s="116">
        <v>401.7700000000259</v>
      </c>
      <c r="U316" s="116">
        <v>7533.0200000000259</v>
      </c>
      <c r="V316" s="116">
        <v>20804.960000000028</v>
      </c>
      <c r="W316" s="116">
        <v>20804.960000000028</v>
      </c>
      <c r="X316" s="116">
        <v>20804.960000000028</v>
      </c>
      <c r="Y316" s="116">
        <v>25365.250000000029</v>
      </c>
      <c r="Z316" s="116">
        <v>401.7600000000275</v>
      </c>
      <c r="AA316" s="116">
        <v>401.7600000000275</v>
      </c>
      <c r="AB316" s="116">
        <v>8445.5200000000277</v>
      </c>
      <c r="AC316" s="116">
        <v>20511.180000000029</v>
      </c>
      <c r="AD316" s="116">
        <v>20511.180000000029</v>
      </c>
      <c r="AE316" s="116">
        <v>20511.180000000029</v>
      </c>
      <c r="AF316" s="116">
        <v>20511.180000000029</v>
      </c>
      <c r="AG316" s="116">
        <v>39164.130000000034</v>
      </c>
      <c r="AH316" s="116">
        <v>39164.130000000034</v>
      </c>
      <c r="AI316" s="116">
        <v>39164.130000000034</v>
      </c>
      <c r="AJ316" s="116">
        <v>40371.150000000031</v>
      </c>
      <c r="AK316" s="116">
        <v>40371.150000000031</v>
      </c>
      <c r="AL316" s="116">
        <v>40417.79000000003</v>
      </c>
      <c r="AM316" s="116">
        <v>40417.79000000003</v>
      </c>
      <c r="AN316" s="116">
        <v>63139.320000000029</v>
      </c>
      <c r="AO316" s="116">
        <v>23181.830000000031</v>
      </c>
      <c r="AP316" s="116">
        <v>23181.830000000031</v>
      </c>
      <c r="AQ316" s="116">
        <v>23181.830000000031</v>
      </c>
      <c r="AR316" s="116">
        <v>23181.830000000031</v>
      </c>
      <c r="AS316" s="116">
        <v>23181.830000000031</v>
      </c>
      <c r="AT316" s="116">
        <v>24418.960000000032</v>
      </c>
      <c r="AU316" s="116">
        <v>24418.960000000032</v>
      </c>
      <c r="AV316" s="116">
        <v>88029.100000000035</v>
      </c>
      <c r="AW316" s="116">
        <v>88029.100000000035</v>
      </c>
      <c r="AX316" s="116">
        <v>460.30000000003201</v>
      </c>
      <c r="AY316" s="116">
        <v>1665.1400000000319</v>
      </c>
      <c r="AZ316" s="116">
        <v>1665.1400000000319</v>
      </c>
      <c r="BA316" s="116">
        <v>66942.230000000025</v>
      </c>
      <c r="BB316" s="116">
        <v>68047.730000000025</v>
      </c>
      <c r="BC316" s="116">
        <v>68988.320000000022</v>
      </c>
      <c r="BD316" s="115">
        <v>68047.730000000025</v>
      </c>
      <c r="BF316" s="9">
        <f t="shared" si="4"/>
        <v>88029.100000000035</v>
      </c>
    </row>
    <row r="317" spans="1:58" x14ac:dyDescent="0.25">
      <c r="A317" s="112" t="s">
        <v>125</v>
      </c>
      <c r="B317" s="112" t="s">
        <v>126</v>
      </c>
      <c r="C317" s="116">
        <v>251.37000000002081</v>
      </c>
      <c r="D317" s="116">
        <v>3902.5800000000208</v>
      </c>
      <c r="E317" s="116">
        <v>36830.750000000022</v>
      </c>
      <c r="F317" s="116">
        <v>40715.760000000024</v>
      </c>
      <c r="G317" s="116">
        <v>63839.630000000019</v>
      </c>
      <c r="H317" s="116">
        <v>67387.520000000019</v>
      </c>
      <c r="I317" s="116">
        <v>73322.890000000014</v>
      </c>
      <c r="J317" s="116">
        <v>73407.060000000012</v>
      </c>
      <c r="K317" s="116">
        <v>77354.990000000005</v>
      </c>
      <c r="L317" s="116">
        <v>81580.81</v>
      </c>
      <c r="M317" s="116">
        <v>85421.709999999992</v>
      </c>
      <c r="N317" s="116">
        <v>251.36999999999534</v>
      </c>
      <c r="O317" s="116">
        <v>251.36999999999534</v>
      </c>
      <c r="P317" s="116">
        <v>251.36999999999534</v>
      </c>
      <c r="Q317" s="116">
        <v>353.33999999999537</v>
      </c>
      <c r="R317" s="116">
        <v>637.11999999999534</v>
      </c>
      <c r="S317" s="116">
        <v>13427.709999999995</v>
      </c>
      <c r="T317" s="116">
        <v>13535.459999999995</v>
      </c>
      <c r="U317" s="116">
        <v>13535.459999999995</v>
      </c>
      <c r="V317" s="116">
        <v>21649.999999999996</v>
      </c>
      <c r="W317" s="116">
        <v>21840.339999999997</v>
      </c>
      <c r="X317" s="116">
        <v>27782.159999999996</v>
      </c>
      <c r="Y317" s="116">
        <v>27901.949999999997</v>
      </c>
      <c r="Z317" s="116">
        <v>251.36999999999534</v>
      </c>
      <c r="AA317" s="116">
        <v>251.36999999999534</v>
      </c>
      <c r="AB317" s="116">
        <v>251.36999999999534</v>
      </c>
      <c r="AC317" s="116">
        <v>251.37999999999533</v>
      </c>
      <c r="AD317" s="116">
        <v>251.37999999999533</v>
      </c>
      <c r="AE317" s="116">
        <v>251.37999999999533</v>
      </c>
      <c r="AF317" s="116">
        <v>251.37999999999533</v>
      </c>
      <c r="AG317" s="116">
        <v>251.37999999999533</v>
      </c>
      <c r="AH317" s="116">
        <v>251.37999999999533</v>
      </c>
      <c r="AI317" s="116">
        <v>251.37999999999533</v>
      </c>
      <c r="AJ317" s="116">
        <v>251.37999999999533</v>
      </c>
      <c r="AK317" s="116">
        <v>251.37999999999533</v>
      </c>
      <c r="AL317" s="116">
        <v>251.37999999999533</v>
      </c>
      <c r="AM317" s="116">
        <v>251.37999999999533</v>
      </c>
      <c r="AN317" s="116">
        <v>251.37999999999533</v>
      </c>
      <c r="AO317" s="116">
        <v>251.37999999999533</v>
      </c>
      <c r="AP317" s="116">
        <v>251.37999999999533</v>
      </c>
      <c r="AQ317" s="116">
        <v>251.37999999999533</v>
      </c>
      <c r="AR317" s="116">
        <v>251.37999999999533</v>
      </c>
      <c r="AS317" s="116">
        <v>251.37999999999533</v>
      </c>
      <c r="AT317" s="116">
        <v>251.37999999999533</v>
      </c>
      <c r="AU317" s="116">
        <v>251.37999999999533</v>
      </c>
      <c r="AV317" s="116">
        <v>251.37999999999533</v>
      </c>
      <c r="AW317" s="116">
        <v>251.37999999999533</v>
      </c>
      <c r="AX317" s="116">
        <v>251.37999999999533</v>
      </c>
      <c r="AY317" s="116">
        <v>251.37999999999533</v>
      </c>
      <c r="AZ317" s="116">
        <v>251.37999999999533</v>
      </c>
      <c r="BA317" s="116">
        <v>251.37999999999533</v>
      </c>
      <c r="BB317" s="116">
        <v>251.37999999999533</v>
      </c>
      <c r="BC317" s="116">
        <v>251.37999999999533</v>
      </c>
      <c r="BD317" s="115">
        <v>251.37999999999533</v>
      </c>
      <c r="BF317" s="9">
        <f t="shared" si="4"/>
        <v>85421.709999999992</v>
      </c>
    </row>
    <row r="318" spans="1:58" x14ac:dyDescent="0.25">
      <c r="A318" s="112" t="s">
        <v>2581</v>
      </c>
      <c r="B318" s="112" t="s">
        <v>2580</v>
      </c>
      <c r="C318" s="116">
        <v>-213.31999999997788</v>
      </c>
      <c r="D318" s="116">
        <v>-213.31999999997788</v>
      </c>
      <c r="E318" s="116">
        <v>-213.31999999997788</v>
      </c>
      <c r="F318" s="116">
        <v>-213.31999999997788</v>
      </c>
      <c r="G318" s="116">
        <v>-213.31999999997788</v>
      </c>
      <c r="H318" s="116">
        <v>-213.31999999997788</v>
      </c>
      <c r="I318" s="116">
        <v>-213.31999999997788</v>
      </c>
      <c r="J318" s="116">
        <v>-213.31999999997788</v>
      </c>
      <c r="K318" s="116">
        <v>-213.31999999997788</v>
      </c>
      <c r="L318" s="116">
        <v>-213.31999999997788</v>
      </c>
      <c r="M318" s="116">
        <v>-213.31999999997788</v>
      </c>
      <c r="N318" s="116">
        <v>-213.31999999997788</v>
      </c>
      <c r="O318" s="116">
        <v>-213.31999999997788</v>
      </c>
      <c r="P318" s="116">
        <v>-213.31999999997788</v>
      </c>
      <c r="Q318" s="116">
        <v>-213.31999999997788</v>
      </c>
      <c r="R318" s="116">
        <v>-213.31999999997788</v>
      </c>
      <c r="S318" s="116">
        <v>-213.31999999997788</v>
      </c>
      <c r="T318" s="116">
        <v>-213.31999999997788</v>
      </c>
      <c r="U318" s="116">
        <v>-213.31999999997788</v>
      </c>
      <c r="V318" s="116">
        <v>-213.31999999997788</v>
      </c>
      <c r="W318" s="116">
        <v>-213.31999999997788</v>
      </c>
      <c r="X318" s="116">
        <v>-213.31999999997788</v>
      </c>
      <c r="Y318" s="116">
        <v>-213.31999999997788</v>
      </c>
      <c r="Z318" s="116">
        <v>-213.31999999997788</v>
      </c>
      <c r="AA318" s="116">
        <v>-213.31999999997788</v>
      </c>
      <c r="AB318" s="116">
        <v>-213.31999999997788</v>
      </c>
      <c r="AC318" s="116">
        <v>-213.31999999997788</v>
      </c>
      <c r="AD318" s="116">
        <v>-213.31999999997788</v>
      </c>
      <c r="AE318" s="116">
        <v>-213.31999999997788</v>
      </c>
      <c r="AF318" s="116">
        <v>-213.31999999997788</v>
      </c>
      <c r="AG318" s="116">
        <v>-213.31999999997788</v>
      </c>
      <c r="AH318" s="116">
        <v>-213.31999999997788</v>
      </c>
      <c r="AI318" s="116">
        <v>-213.31999999997788</v>
      </c>
      <c r="AJ318" s="116">
        <v>-213.31999999997788</v>
      </c>
      <c r="AK318" s="116">
        <v>-213.31999999997788</v>
      </c>
      <c r="AL318" s="116">
        <v>-213.31999999997788</v>
      </c>
      <c r="AM318" s="116">
        <v>-213.31999999997788</v>
      </c>
      <c r="AN318" s="116">
        <v>-213.31999999997788</v>
      </c>
      <c r="AO318" s="116">
        <v>-213.31999999997788</v>
      </c>
      <c r="AP318" s="116">
        <v>-213.31999999997788</v>
      </c>
      <c r="AQ318" s="116">
        <v>-213.31999999997788</v>
      </c>
      <c r="AR318" s="116">
        <v>-213.31999999997788</v>
      </c>
      <c r="AS318" s="116">
        <v>-213.31999999997788</v>
      </c>
      <c r="AT318" s="116">
        <v>-213.31999999997788</v>
      </c>
      <c r="AU318" s="116">
        <v>-213.31999999997788</v>
      </c>
      <c r="AV318" s="116">
        <v>-213.31999999997788</v>
      </c>
      <c r="AW318" s="116">
        <v>-213.31999999997788</v>
      </c>
      <c r="AX318" s="116">
        <v>-213.31999999997788</v>
      </c>
      <c r="AY318" s="116">
        <v>-213.31999999997788</v>
      </c>
      <c r="AZ318" s="116">
        <v>-213.31999999997788</v>
      </c>
      <c r="BA318" s="116">
        <v>-213.31999999997788</v>
      </c>
      <c r="BB318" s="116">
        <v>-213.31999999997788</v>
      </c>
      <c r="BC318" s="116">
        <v>-213.31999999997788</v>
      </c>
      <c r="BD318" s="115">
        <v>-213.31999999997788</v>
      </c>
      <c r="BF318" s="9">
        <f t="shared" si="4"/>
        <v>-213.31999999997788</v>
      </c>
    </row>
    <row r="319" spans="1:58" x14ac:dyDescent="0.25">
      <c r="A319" s="112" t="s">
        <v>127</v>
      </c>
      <c r="B319" s="112" t="s">
        <v>2579</v>
      </c>
      <c r="C319" s="116">
        <v>-2.9103830456733704E-11</v>
      </c>
      <c r="D319" s="116">
        <v>-2.9103830456733704E-11</v>
      </c>
      <c r="E319" s="116">
        <v>-2.9103830456733704E-11</v>
      </c>
      <c r="F319" s="116">
        <v>-2.9103830456733704E-11</v>
      </c>
      <c r="G319" s="116">
        <v>-2.9103830456733704E-11</v>
      </c>
      <c r="H319" s="116">
        <v>-2.9103830456733704E-11</v>
      </c>
      <c r="I319" s="116">
        <v>-2.9103830456733704E-11</v>
      </c>
      <c r="J319" s="116">
        <v>-2.9103830456733704E-11</v>
      </c>
      <c r="K319" s="116">
        <v>-2.9103830456733704E-11</v>
      </c>
      <c r="L319" s="116">
        <v>-2.9103830456733704E-11</v>
      </c>
      <c r="M319" s="116">
        <v>-2.9103830456733704E-11</v>
      </c>
      <c r="N319" s="116">
        <v>-2.9103830456733704E-11</v>
      </c>
      <c r="O319" s="116">
        <v>-2.9103830456733704E-11</v>
      </c>
      <c r="P319" s="116">
        <v>-2.9103830456733704E-11</v>
      </c>
      <c r="Q319" s="116">
        <v>-2.9103830456733704E-11</v>
      </c>
      <c r="R319" s="116">
        <v>-2.9103830456733704E-11</v>
      </c>
      <c r="S319" s="116">
        <v>-2.9103830456733704E-11</v>
      </c>
      <c r="T319" s="116">
        <v>-2.9103830456733704E-11</v>
      </c>
      <c r="U319" s="116">
        <v>-2.9103830456733704E-11</v>
      </c>
      <c r="V319" s="116">
        <v>-2.9103830456733704E-11</v>
      </c>
      <c r="W319" s="116">
        <v>-2.9103830456733704E-11</v>
      </c>
      <c r="X319" s="116">
        <v>-2.9103830456733704E-11</v>
      </c>
      <c r="Y319" s="116">
        <v>-2.9103830456733704E-11</v>
      </c>
      <c r="Z319" s="116">
        <v>-2.9103830456733704E-11</v>
      </c>
      <c r="AA319" s="116">
        <v>-2.9103830456733704E-11</v>
      </c>
      <c r="AB319" s="116">
        <v>-2.9103830456733704E-11</v>
      </c>
      <c r="AC319" s="116">
        <v>-2.9103830456733704E-11</v>
      </c>
      <c r="AD319" s="116">
        <v>-2.9103830456733704E-11</v>
      </c>
      <c r="AE319" s="116">
        <v>-2.9103830456733704E-11</v>
      </c>
      <c r="AF319" s="116">
        <v>-2.9103830456733704E-11</v>
      </c>
      <c r="AG319" s="116">
        <v>-2.9103830456733704E-11</v>
      </c>
      <c r="AH319" s="116">
        <v>-2.9103830456733704E-11</v>
      </c>
      <c r="AI319" s="116">
        <v>-2.9103830456733704E-11</v>
      </c>
      <c r="AJ319" s="116">
        <v>-2.9103830456733704E-11</v>
      </c>
      <c r="AK319" s="116">
        <v>-2.9103830456733704E-11</v>
      </c>
      <c r="AL319" s="116">
        <v>-2.9103830456733704E-11</v>
      </c>
      <c r="AM319" s="116">
        <v>-2.9103830456733704E-11</v>
      </c>
      <c r="AN319" s="116">
        <v>-2.9103830456733704E-11</v>
      </c>
      <c r="AO319" s="116">
        <v>-2.9103830456733704E-11</v>
      </c>
      <c r="AP319" s="116">
        <v>-2.9103830456733704E-11</v>
      </c>
      <c r="AQ319" s="116">
        <v>-2.9103830456733704E-11</v>
      </c>
      <c r="AR319" s="116">
        <v>-2.9103830456733704E-11</v>
      </c>
      <c r="AS319" s="116">
        <v>-2.9103830456733704E-11</v>
      </c>
      <c r="AT319" s="116">
        <v>-2.9103830456733704E-11</v>
      </c>
      <c r="AU319" s="116">
        <v>-2.9103830456733704E-11</v>
      </c>
      <c r="AV319" s="116">
        <v>-2.9103830456733704E-11</v>
      </c>
      <c r="AW319" s="116">
        <v>-2.9103830456733704E-11</v>
      </c>
      <c r="AX319" s="116">
        <v>-2.9103830456733704E-11</v>
      </c>
      <c r="AY319" s="116">
        <v>-2.9103830456733704E-11</v>
      </c>
      <c r="AZ319" s="116">
        <v>-2.9103830456733704E-11</v>
      </c>
      <c r="BA319" s="116">
        <v>-2.9103830456733704E-11</v>
      </c>
      <c r="BB319" s="116">
        <v>-2.9103830456733704E-11</v>
      </c>
      <c r="BC319" s="116">
        <v>-2.9103830456733704E-11</v>
      </c>
      <c r="BD319" s="115">
        <v>-2.9103830456733704E-11</v>
      </c>
      <c r="BF319" s="9">
        <f t="shared" si="4"/>
        <v>-2.9103830456733704E-11</v>
      </c>
    </row>
    <row r="320" spans="1:58" x14ac:dyDescent="0.25">
      <c r="A320" s="112" t="s">
        <v>129</v>
      </c>
      <c r="B320" s="112" t="s">
        <v>2578</v>
      </c>
      <c r="C320" s="116">
        <v>-3.637978807091713E-12</v>
      </c>
      <c r="D320" s="116">
        <v>-3.637978807091713E-12</v>
      </c>
      <c r="E320" s="116">
        <v>-3.637978807091713E-12</v>
      </c>
      <c r="F320" s="116">
        <v>-3.637978807091713E-12</v>
      </c>
      <c r="G320" s="116">
        <v>-3.637978807091713E-12</v>
      </c>
      <c r="H320" s="116">
        <v>-3.637978807091713E-12</v>
      </c>
      <c r="I320" s="116">
        <v>-3.637978807091713E-12</v>
      </c>
      <c r="J320" s="116">
        <v>-3.637978807091713E-12</v>
      </c>
      <c r="K320" s="116">
        <v>-3.637978807091713E-12</v>
      </c>
      <c r="L320" s="116">
        <v>-3.637978807091713E-12</v>
      </c>
      <c r="M320" s="116">
        <v>-3.637978807091713E-12</v>
      </c>
      <c r="N320" s="116">
        <v>-3.637978807091713E-12</v>
      </c>
      <c r="O320" s="116">
        <v>-3.637978807091713E-12</v>
      </c>
      <c r="P320" s="116">
        <v>-3.637978807091713E-12</v>
      </c>
      <c r="Q320" s="116">
        <v>-3.637978807091713E-12</v>
      </c>
      <c r="R320" s="116">
        <v>-3.637978807091713E-12</v>
      </c>
      <c r="S320" s="116">
        <v>-3.637978807091713E-12</v>
      </c>
      <c r="T320" s="116">
        <v>-3.637978807091713E-12</v>
      </c>
      <c r="U320" s="116">
        <v>-3.637978807091713E-12</v>
      </c>
      <c r="V320" s="116">
        <v>-3.637978807091713E-12</v>
      </c>
      <c r="W320" s="116">
        <v>-3.637978807091713E-12</v>
      </c>
      <c r="X320" s="116">
        <v>-3.637978807091713E-12</v>
      </c>
      <c r="Y320" s="116">
        <v>-3.637978807091713E-12</v>
      </c>
      <c r="Z320" s="116">
        <v>-3.637978807091713E-12</v>
      </c>
      <c r="AA320" s="116">
        <v>-3.637978807091713E-12</v>
      </c>
      <c r="AB320" s="116">
        <v>-3.637978807091713E-12</v>
      </c>
      <c r="AC320" s="116">
        <v>-3.637978807091713E-12</v>
      </c>
      <c r="AD320" s="116">
        <v>-3.637978807091713E-12</v>
      </c>
      <c r="AE320" s="116">
        <v>-3.637978807091713E-12</v>
      </c>
      <c r="AF320" s="116">
        <v>-3.637978807091713E-12</v>
      </c>
      <c r="AG320" s="116">
        <v>-3.637978807091713E-12</v>
      </c>
      <c r="AH320" s="116">
        <v>-3.637978807091713E-12</v>
      </c>
      <c r="AI320" s="116">
        <v>-3.637978807091713E-12</v>
      </c>
      <c r="AJ320" s="116">
        <v>-3.637978807091713E-12</v>
      </c>
      <c r="AK320" s="116">
        <v>-3.637978807091713E-12</v>
      </c>
      <c r="AL320" s="116">
        <v>-3.637978807091713E-12</v>
      </c>
      <c r="AM320" s="116">
        <v>-3.637978807091713E-12</v>
      </c>
      <c r="AN320" s="116">
        <v>-3.637978807091713E-12</v>
      </c>
      <c r="AO320" s="116">
        <v>-3.637978807091713E-12</v>
      </c>
      <c r="AP320" s="116">
        <v>-3.637978807091713E-12</v>
      </c>
      <c r="AQ320" s="116">
        <v>-3.637978807091713E-12</v>
      </c>
      <c r="AR320" s="116">
        <v>-3.637978807091713E-12</v>
      </c>
      <c r="AS320" s="116">
        <v>-3.637978807091713E-12</v>
      </c>
      <c r="AT320" s="116">
        <v>-3.637978807091713E-12</v>
      </c>
      <c r="AU320" s="116">
        <v>-3.637978807091713E-12</v>
      </c>
      <c r="AV320" s="116">
        <v>-3.637978807091713E-12</v>
      </c>
      <c r="AW320" s="116">
        <v>-3.637978807091713E-12</v>
      </c>
      <c r="AX320" s="116">
        <v>-3.637978807091713E-12</v>
      </c>
      <c r="AY320" s="116">
        <v>-3.637978807091713E-12</v>
      </c>
      <c r="AZ320" s="116">
        <v>-3.637978807091713E-12</v>
      </c>
      <c r="BA320" s="116">
        <v>-3.637978807091713E-12</v>
      </c>
      <c r="BB320" s="116">
        <v>-3.637978807091713E-12</v>
      </c>
      <c r="BC320" s="116">
        <v>-3.637978807091713E-12</v>
      </c>
      <c r="BD320" s="115">
        <v>-3.637978807091713E-12</v>
      </c>
      <c r="BF320" s="9">
        <f t="shared" si="4"/>
        <v>-3.637978807091713E-12</v>
      </c>
    </row>
    <row r="321" spans="1:58" x14ac:dyDescent="0.25">
      <c r="A321" s="112" t="s">
        <v>131</v>
      </c>
      <c r="B321" s="112" t="s">
        <v>2577</v>
      </c>
      <c r="C321" s="116">
        <v>0</v>
      </c>
      <c r="D321" s="116">
        <v>0</v>
      </c>
      <c r="E321" s="116">
        <v>0</v>
      </c>
      <c r="F321" s="116">
        <v>0</v>
      </c>
      <c r="G321" s="116">
        <v>0</v>
      </c>
      <c r="H321" s="116">
        <v>0</v>
      </c>
      <c r="I321" s="116">
        <v>0</v>
      </c>
      <c r="J321" s="116">
        <v>0</v>
      </c>
      <c r="K321" s="116">
        <v>0</v>
      </c>
      <c r="L321" s="116">
        <v>0</v>
      </c>
      <c r="M321" s="116">
        <v>0</v>
      </c>
      <c r="N321" s="116">
        <v>0</v>
      </c>
      <c r="O321" s="116">
        <v>0</v>
      </c>
      <c r="P321" s="116">
        <v>0</v>
      </c>
      <c r="Q321" s="116">
        <v>0</v>
      </c>
      <c r="R321" s="116">
        <v>0</v>
      </c>
      <c r="S321" s="116">
        <v>0</v>
      </c>
      <c r="T321" s="116">
        <v>0</v>
      </c>
      <c r="U321" s="116">
        <v>0</v>
      </c>
      <c r="V321" s="116">
        <v>0</v>
      </c>
      <c r="W321" s="116">
        <v>0</v>
      </c>
      <c r="X321" s="116">
        <v>0</v>
      </c>
      <c r="Y321" s="116">
        <v>0</v>
      </c>
      <c r="Z321" s="116">
        <v>0</v>
      </c>
      <c r="AA321" s="116">
        <v>0</v>
      </c>
      <c r="AB321" s="116">
        <v>0</v>
      </c>
      <c r="AC321" s="116">
        <v>0</v>
      </c>
      <c r="AD321" s="116">
        <v>0</v>
      </c>
      <c r="AE321" s="116">
        <v>0</v>
      </c>
      <c r="AF321" s="116">
        <v>0</v>
      </c>
      <c r="AG321" s="116">
        <v>0</v>
      </c>
      <c r="AH321" s="116">
        <v>0</v>
      </c>
      <c r="AI321" s="116">
        <v>0</v>
      </c>
      <c r="AJ321" s="116">
        <v>0</v>
      </c>
      <c r="AK321" s="116">
        <v>0</v>
      </c>
      <c r="AL321" s="116">
        <v>0</v>
      </c>
      <c r="AM321" s="116">
        <v>0</v>
      </c>
      <c r="AN321" s="116">
        <v>0</v>
      </c>
      <c r="AO321" s="116">
        <v>0</v>
      </c>
      <c r="AP321" s="116">
        <v>0</v>
      </c>
      <c r="AQ321" s="116">
        <v>0</v>
      </c>
      <c r="AR321" s="116">
        <v>0</v>
      </c>
      <c r="AS321" s="116">
        <v>0</v>
      </c>
      <c r="AT321" s="116">
        <v>0</v>
      </c>
      <c r="AU321" s="116">
        <v>0</v>
      </c>
      <c r="AV321" s="116">
        <v>0</v>
      </c>
      <c r="AW321" s="116">
        <v>0</v>
      </c>
      <c r="AX321" s="116">
        <v>0</v>
      </c>
      <c r="AY321" s="116">
        <v>0</v>
      </c>
      <c r="AZ321" s="116">
        <v>0</v>
      </c>
      <c r="BA321" s="116">
        <v>0</v>
      </c>
      <c r="BB321" s="116">
        <v>0</v>
      </c>
      <c r="BC321" s="116">
        <v>0</v>
      </c>
      <c r="BD321" s="115">
        <v>0</v>
      </c>
      <c r="BF321" s="9">
        <f t="shared" si="4"/>
        <v>0</v>
      </c>
    </row>
    <row r="322" spans="1:58" x14ac:dyDescent="0.25">
      <c r="A322" s="112" t="s">
        <v>2576</v>
      </c>
      <c r="B322" s="112" t="s">
        <v>2575</v>
      </c>
      <c r="C322" s="116">
        <v>0</v>
      </c>
      <c r="D322" s="116">
        <v>0</v>
      </c>
      <c r="E322" s="116">
        <v>0</v>
      </c>
      <c r="F322" s="116">
        <v>0</v>
      </c>
      <c r="G322" s="116">
        <v>0</v>
      </c>
      <c r="H322" s="116">
        <v>0</v>
      </c>
      <c r="I322" s="116">
        <v>0</v>
      </c>
      <c r="J322" s="116">
        <v>0</v>
      </c>
      <c r="K322" s="116">
        <v>0</v>
      </c>
      <c r="L322" s="116">
        <v>0</v>
      </c>
      <c r="M322" s="116">
        <v>0</v>
      </c>
      <c r="N322" s="116">
        <v>0</v>
      </c>
      <c r="O322" s="116">
        <v>0</v>
      </c>
      <c r="P322" s="116">
        <v>0</v>
      </c>
      <c r="Q322" s="116">
        <v>0</v>
      </c>
      <c r="R322" s="116">
        <v>0</v>
      </c>
      <c r="S322" s="116">
        <v>0</v>
      </c>
      <c r="T322" s="116">
        <v>0</v>
      </c>
      <c r="U322" s="116">
        <v>0</v>
      </c>
      <c r="V322" s="116">
        <v>0</v>
      </c>
      <c r="W322" s="116">
        <v>0</v>
      </c>
      <c r="X322" s="116">
        <v>0</v>
      </c>
      <c r="Y322" s="116">
        <v>0</v>
      </c>
      <c r="Z322" s="116">
        <v>0</v>
      </c>
      <c r="AA322" s="116">
        <v>0</v>
      </c>
      <c r="AB322" s="116">
        <v>0</v>
      </c>
      <c r="AC322" s="116">
        <v>0</v>
      </c>
      <c r="AD322" s="116">
        <v>0</v>
      </c>
      <c r="AE322" s="116">
        <v>0</v>
      </c>
      <c r="AF322" s="116">
        <v>0</v>
      </c>
      <c r="AG322" s="116">
        <v>0</v>
      </c>
      <c r="AH322" s="116">
        <v>0</v>
      </c>
      <c r="AI322" s="116">
        <v>0</v>
      </c>
      <c r="AJ322" s="116">
        <v>0</v>
      </c>
      <c r="AK322" s="116">
        <v>0</v>
      </c>
      <c r="AL322" s="116">
        <v>0</v>
      </c>
      <c r="AM322" s="116">
        <v>0</v>
      </c>
      <c r="AN322" s="116">
        <v>0</v>
      </c>
      <c r="AO322" s="116">
        <v>0</v>
      </c>
      <c r="AP322" s="116">
        <v>0</v>
      </c>
      <c r="AQ322" s="116">
        <v>0</v>
      </c>
      <c r="AR322" s="116">
        <v>0</v>
      </c>
      <c r="AS322" s="116">
        <v>0</v>
      </c>
      <c r="AT322" s="116">
        <v>0</v>
      </c>
      <c r="AU322" s="116">
        <v>0</v>
      </c>
      <c r="AV322" s="116">
        <v>0</v>
      </c>
      <c r="AW322" s="116">
        <v>0</v>
      </c>
      <c r="AX322" s="116">
        <v>0</v>
      </c>
      <c r="AY322" s="116">
        <v>0</v>
      </c>
      <c r="AZ322" s="116">
        <v>0</v>
      </c>
      <c r="BA322" s="116">
        <v>0</v>
      </c>
      <c r="BB322" s="116">
        <v>0</v>
      </c>
      <c r="BC322" s="116">
        <v>0</v>
      </c>
      <c r="BD322" s="115">
        <v>0</v>
      </c>
      <c r="BF322" s="9">
        <f t="shared" ref="BF322:BF385" si="5">+MAX(C322:BD322)</f>
        <v>0</v>
      </c>
    </row>
    <row r="323" spans="1:58" x14ac:dyDescent="0.25">
      <c r="A323" s="112" t="s">
        <v>2574</v>
      </c>
      <c r="B323" s="112" t="s">
        <v>2398</v>
      </c>
      <c r="C323" s="116">
        <v>0</v>
      </c>
      <c r="D323" s="116">
        <v>0</v>
      </c>
      <c r="E323" s="116">
        <v>0</v>
      </c>
      <c r="F323" s="116">
        <v>0</v>
      </c>
      <c r="G323" s="116">
        <v>0</v>
      </c>
      <c r="H323" s="116">
        <v>0</v>
      </c>
      <c r="I323" s="116">
        <v>0</v>
      </c>
      <c r="J323" s="116">
        <v>0</v>
      </c>
      <c r="K323" s="116">
        <v>0</v>
      </c>
      <c r="L323" s="116">
        <v>0</v>
      </c>
      <c r="M323" s="116">
        <v>0</v>
      </c>
      <c r="N323" s="116">
        <v>0</v>
      </c>
      <c r="O323" s="116">
        <v>0</v>
      </c>
      <c r="P323" s="116">
        <v>0</v>
      </c>
      <c r="Q323" s="116">
        <v>0</v>
      </c>
      <c r="R323" s="116">
        <v>0</v>
      </c>
      <c r="S323" s="116">
        <v>0</v>
      </c>
      <c r="T323" s="116">
        <v>0</v>
      </c>
      <c r="U323" s="116">
        <v>0</v>
      </c>
      <c r="V323" s="116">
        <v>0</v>
      </c>
      <c r="W323" s="116">
        <v>0</v>
      </c>
      <c r="X323" s="116">
        <v>0</v>
      </c>
      <c r="Y323" s="116">
        <v>0</v>
      </c>
      <c r="Z323" s="116">
        <v>0</v>
      </c>
      <c r="AA323" s="116">
        <v>0</v>
      </c>
      <c r="AB323" s="116">
        <v>0</v>
      </c>
      <c r="AC323" s="116">
        <v>0</v>
      </c>
      <c r="AD323" s="116">
        <v>0</v>
      </c>
      <c r="AE323" s="116">
        <v>0</v>
      </c>
      <c r="AF323" s="116">
        <v>0</v>
      </c>
      <c r="AG323" s="116">
        <v>0</v>
      </c>
      <c r="AH323" s="116">
        <v>0</v>
      </c>
      <c r="AI323" s="116">
        <v>0</v>
      </c>
      <c r="AJ323" s="116">
        <v>0</v>
      </c>
      <c r="AK323" s="116">
        <v>0</v>
      </c>
      <c r="AL323" s="116">
        <v>0</v>
      </c>
      <c r="AM323" s="116">
        <v>0</v>
      </c>
      <c r="AN323" s="116">
        <v>0</v>
      </c>
      <c r="AO323" s="116">
        <v>0</v>
      </c>
      <c r="AP323" s="116">
        <v>0</v>
      </c>
      <c r="AQ323" s="116">
        <v>0</v>
      </c>
      <c r="AR323" s="116">
        <v>0</v>
      </c>
      <c r="AS323" s="116">
        <v>0</v>
      </c>
      <c r="AT323" s="116">
        <v>0</v>
      </c>
      <c r="AU323" s="116">
        <v>0</v>
      </c>
      <c r="AV323" s="116">
        <v>0</v>
      </c>
      <c r="AW323" s="116">
        <v>0</v>
      </c>
      <c r="AX323" s="116">
        <v>0</v>
      </c>
      <c r="AY323" s="116">
        <v>0</v>
      </c>
      <c r="AZ323" s="116">
        <v>0</v>
      </c>
      <c r="BA323" s="116">
        <v>0</v>
      </c>
      <c r="BB323" s="116">
        <v>0</v>
      </c>
      <c r="BC323" s="116">
        <v>0</v>
      </c>
      <c r="BD323" s="115">
        <v>0</v>
      </c>
      <c r="BF323" s="9">
        <f t="shared" si="5"/>
        <v>0</v>
      </c>
    </row>
    <row r="324" spans="1:58" x14ac:dyDescent="0.25">
      <c r="A324" s="112" t="s">
        <v>2573</v>
      </c>
      <c r="B324" s="112" t="s">
        <v>2572</v>
      </c>
      <c r="C324" s="116">
        <v>-9.9999999983992893E-3</v>
      </c>
      <c r="D324" s="116">
        <v>-9.9999999983992893E-3</v>
      </c>
      <c r="E324" s="116">
        <v>-9.9999999983992893E-3</v>
      </c>
      <c r="F324" s="116">
        <v>-9.9999999983992893E-3</v>
      </c>
      <c r="G324" s="116">
        <v>-9.9999999983992893E-3</v>
      </c>
      <c r="H324" s="116">
        <v>-9.9999999983992893E-3</v>
      </c>
      <c r="I324" s="116">
        <v>-9.9999999983992893E-3</v>
      </c>
      <c r="J324" s="116">
        <v>-9.9999999983992893E-3</v>
      </c>
      <c r="K324" s="116">
        <v>-9.9999999983992893E-3</v>
      </c>
      <c r="L324" s="116">
        <v>-9.9999999983992893E-3</v>
      </c>
      <c r="M324" s="116">
        <v>-9.9999999983992893E-3</v>
      </c>
      <c r="N324" s="116">
        <v>-9.9999999983992893E-3</v>
      </c>
      <c r="O324" s="116">
        <v>-9.9999999983992893E-3</v>
      </c>
      <c r="P324" s="116">
        <v>-9.9999999983992893E-3</v>
      </c>
      <c r="Q324" s="116">
        <v>-9.9999999983992893E-3</v>
      </c>
      <c r="R324" s="116">
        <v>-9.9999999983992893E-3</v>
      </c>
      <c r="S324" s="116">
        <v>-9.9999999983992893E-3</v>
      </c>
      <c r="T324" s="116">
        <v>-9.9999999983992893E-3</v>
      </c>
      <c r="U324" s="116">
        <v>-9.9999999983992893E-3</v>
      </c>
      <c r="V324" s="116">
        <v>-9.9999999983992893E-3</v>
      </c>
      <c r="W324" s="116">
        <v>-9.9999999983992893E-3</v>
      </c>
      <c r="X324" s="116">
        <v>-9.9999999983992893E-3</v>
      </c>
      <c r="Y324" s="116">
        <v>-9.9999999983992893E-3</v>
      </c>
      <c r="Z324" s="116">
        <v>-9.9999999983992893E-3</v>
      </c>
      <c r="AA324" s="116">
        <v>-9.9999999983992893E-3</v>
      </c>
      <c r="AB324" s="116">
        <v>-9.9999999983992893E-3</v>
      </c>
      <c r="AC324" s="116">
        <v>-9.9999999983992893E-3</v>
      </c>
      <c r="AD324" s="116">
        <v>-9.9999999983992893E-3</v>
      </c>
      <c r="AE324" s="116">
        <v>-9.9999999983992893E-3</v>
      </c>
      <c r="AF324" s="116">
        <v>-9.9999999983992893E-3</v>
      </c>
      <c r="AG324" s="116">
        <v>-9.9999999983992893E-3</v>
      </c>
      <c r="AH324" s="116">
        <v>-9.9999999983992893E-3</v>
      </c>
      <c r="AI324" s="116">
        <v>-9.9999999983992893E-3</v>
      </c>
      <c r="AJ324" s="116">
        <v>-9.9999999983992893E-3</v>
      </c>
      <c r="AK324" s="116">
        <v>-9.9999999983992893E-3</v>
      </c>
      <c r="AL324" s="116">
        <v>-9.9999999983992893E-3</v>
      </c>
      <c r="AM324" s="116">
        <v>-9.9999999983992893E-3</v>
      </c>
      <c r="AN324" s="116">
        <v>-9.9999999983992893E-3</v>
      </c>
      <c r="AO324" s="116">
        <v>-9.9999999983992893E-3</v>
      </c>
      <c r="AP324" s="116">
        <v>-9.9999999983992893E-3</v>
      </c>
      <c r="AQ324" s="116">
        <v>-9.9999999983992893E-3</v>
      </c>
      <c r="AR324" s="116">
        <v>-9.9999999983992893E-3</v>
      </c>
      <c r="AS324" s="116">
        <v>-9.9999999983992893E-3</v>
      </c>
      <c r="AT324" s="116">
        <v>-9.9999999983992893E-3</v>
      </c>
      <c r="AU324" s="116">
        <v>-9.9999999983992893E-3</v>
      </c>
      <c r="AV324" s="116">
        <v>-9.9999999983992893E-3</v>
      </c>
      <c r="AW324" s="116">
        <v>-9.9999999983992893E-3</v>
      </c>
      <c r="AX324" s="116">
        <v>-9.9999999983992893E-3</v>
      </c>
      <c r="AY324" s="116">
        <v>-9.9999999983992893E-3</v>
      </c>
      <c r="AZ324" s="116">
        <v>-9.9999999983992893E-3</v>
      </c>
      <c r="BA324" s="116">
        <v>-9.9999999983992893E-3</v>
      </c>
      <c r="BB324" s="116">
        <v>-9.9999999983992893E-3</v>
      </c>
      <c r="BC324" s="116">
        <v>-9.9999999983992893E-3</v>
      </c>
      <c r="BD324" s="115">
        <v>-9.9999999983992893E-3</v>
      </c>
      <c r="BF324" s="9">
        <f t="shared" si="5"/>
        <v>-9.9999999983992893E-3</v>
      </c>
    </row>
    <row r="325" spans="1:58" x14ac:dyDescent="0.25">
      <c r="A325" s="112" t="s">
        <v>133</v>
      </c>
      <c r="B325" s="112" t="s">
        <v>134</v>
      </c>
      <c r="C325" s="116">
        <v>2.3283064365386963E-10</v>
      </c>
      <c r="D325" s="116">
        <v>2.3283064365386963E-10</v>
      </c>
      <c r="E325" s="116">
        <v>2.3283064365386963E-10</v>
      </c>
      <c r="F325" s="116">
        <v>2.3283064365386963E-10</v>
      </c>
      <c r="G325" s="116">
        <v>2.3283064365386963E-10</v>
      </c>
      <c r="H325" s="116">
        <v>2.3283064365386963E-10</v>
      </c>
      <c r="I325" s="116">
        <v>2.3283064365386963E-10</v>
      </c>
      <c r="J325" s="116">
        <v>2.3283064365386963E-10</v>
      </c>
      <c r="K325" s="116">
        <v>2.3283064365386963E-10</v>
      </c>
      <c r="L325" s="116">
        <v>2.3283064365386963E-10</v>
      </c>
      <c r="M325" s="116">
        <v>2.3283064365386963E-10</v>
      </c>
      <c r="N325" s="116">
        <v>2.3283064365386963E-10</v>
      </c>
      <c r="O325" s="116">
        <v>2.3283064365386963E-10</v>
      </c>
      <c r="P325" s="116">
        <v>2.3283064365386963E-10</v>
      </c>
      <c r="Q325" s="116">
        <v>2.3283064365386963E-10</v>
      </c>
      <c r="R325" s="116">
        <v>2.3283064365386963E-10</v>
      </c>
      <c r="S325" s="116">
        <v>2.3283064365386963E-10</v>
      </c>
      <c r="T325" s="116">
        <v>2.3283064365386963E-10</v>
      </c>
      <c r="U325" s="116">
        <v>2.3283064365386963E-10</v>
      </c>
      <c r="V325" s="116">
        <v>2.3283064365386963E-10</v>
      </c>
      <c r="W325" s="116">
        <v>2.3283064365386963E-10</v>
      </c>
      <c r="X325" s="116">
        <v>2.3283064365386963E-10</v>
      </c>
      <c r="Y325" s="116">
        <v>2.3283064365386963E-10</v>
      </c>
      <c r="Z325" s="116">
        <v>2.3283064365386963E-10</v>
      </c>
      <c r="AA325" s="116">
        <v>2.3283064365386963E-10</v>
      </c>
      <c r="AB325" s="116">
        <v>2.3283064365386963E-10</v>
      </c>
      <c r="AC325" s="116">
        <v>2.3283064365386963E-10</v>
      </c>
      <c r="AD325" s="116">
        <v>2.3283064365386963E-10</v>
      </c>
      <c r="AE325" s="116">
        <v>2.3283064365386963E-10</v>
      </c>
      <c r="AF325" s="116">
        <v>2.3283064365386963E-10</v>
      </c>
      <c r="AG325" s="116">
        <v>2.3283064365386963E-10</v>
      </c>
      <c r="AH325" s="116">
        <v>2.3283064365386963E-10</v>
      </c>
      <c r="AI325" s="116">
        <v>2.3283064365386963E-10</v>
      </c>
      <c r="AJ325" s="116">
        <v>2.3283064365386963E-10</v>
      </c>
      <c r="AK325" s="116">
        <v>2.3283064365386963E-10</v>
      </c>
      <c r="AL325" s="116">
        <v>2.3283064365386963E-10</v>
      </c>
      <c r="AM325" s="116">
        <v>2.3283064365386963E-10</v>
      </c>
      <c r="AN325" s="116">
        <v>2.3283064365386963E-10</v>
      </c>
      <c r="AO325" s="116">
        <v>2.3283064365386963E-10</v>
      </c>
      <c r="AP325" s="116">
        <v>2.3283064365386963E-10</v>
      </c>
      <c r="AQ325" s="116">
        <v>2.3283064365386963E-10</v>
      </c>
      <c r="AR325" s="116">
        <v>2.3283064365386963E-10</v>
      </c>
      <c r="AS325" s="116">
        <v>2.3283064365386963E-10</v>
      </c>
      <c r="AT325" s="116">
        <v>2.3283064365386963E-10</v>
      </c>
      <c r="AU325" s="116">
        <v>2.3283064365386963E-10</v>
      </c>
      <c r="AV325" s="116">
        <v>2.3283064365386963E-10</v>
      </c>
      <c r="AW325" s="116">
        <v>2.3283064365386963E-10</v>
      </c>
      <c r="AX325" s="116">
        <v>2.3283064365386963E-10</v>
      </c>
      <c r="AY325" s="116">
        <v>2.3283064365386963E-10</v>
      </c>
      <c r="AZ325" s="116">
        <v>2.3283064365386963E-10</v>
      </c>
      <c r="BA325" s="116">
        <v>2.3283064365386963E-10</v>
      </c>
      <c r="BB325" s="116">
        <v>2.3283064365386963E-10</v>
      </c>
      <c r="BC325" s="116">
        <v>2.3283064365386963E-10</v>
      </c>
      <c r="BD325" s="115">
        <v>2.3283064365386963E-10</v>
      </c>
      <c r="BF325" s="9">
        <f t="shared" si="5"/>
        <v>2.3283064365386963E-10</v>
      </c>
    </row>
    <row r="326" spans="1:58" x14ac:dyDescent="0.25">
      <c r="A326" s="112" t="s">
        <v>135</v>
      </c>
      <c r="B326" s="112" t="s">
        <v>136</v>
      </c>
      <c r="C326" s="116">
        <v>-2.3351276468019933E-10</v>
      </c>
      <c r="D326" s="116">
        <v>-2.3351276468019933E-10</v>
      </c>
      <c r="E326" s="116">
        <v>-2.3351276468019933E-10</v>
      </c>
      <c r="F326" s="116">
        <v>-2.3351276468019933E-10</v>
      </c>
      <c r="G326" s="116">
        <v>-2.3351276468019933E-10</v>
      </c>
      <c r="H326" s="116">
        <v>-2.3351276468019933E-10</v>
      </c>
      <c r="I326" s="116">
        <v>-2.3351276468019933E-10</v>
      </c>
      <c r="J326" s="116">
        <v>-2.3351276468019933E-10</v>
      </c>
      <c r="K326" s="116">
        <v>-2.3351276468019933E-10</v>
      </c>
      <c r="L326" s="116">
        <v>-2.3351276468019933E-10</v>
      </c>
      <c r="M326" s="116">
        <v>-2.3351276468019933E-10</v>
      </c>
      <c r="N326" s="116">
        <v>-2.3351276468019933E-10</v>
      </c>
      <c r="O326" s="116">
        <v>-2.3351276468019933E-10</v>
      </c>
      <c r="P326" s="116">
        <v>-2.3351276468019933E-10</v>
      </c>
      <c r="Q326" s="116">
        <v>-2.3351276468019933E-10</v>
      </c>
      <c r="R326" s="116">
        <v>-2.3351276468019933E-10</v>
      </c>
      <c r="S326" s="116">
        <v>-2.3351276468019933E-10</v>
      </c>
      <c r="T326" s="116">
        <v>-2.3351276468019933E-10</v>
      </c>
      <c r="U326" s="116">
        <v>-2.3351276468019933E-10</v>
      </c>
      <c r="V326" s="116">
        <v>-2.3351276468019933E-10</v>
      </c>
      <c r="W326" s="116">
        <v>-2.3351276468019933E-10</v>
      </c>
      <c r="X326" s="116">
        <v>-2.3351276468019933E-10</v>
      </c>
      <c r="Y326" s="116">
        <v>-2.3351276468019933E-10</v>
      </c>
      <c r="Z326" s="116">
        <v>-2.3351276468019933E-10</v>
      </c>
      <c r="AA326" s="116">
        <v>-2.3351276468019933E-10</v>
      </c>
      <c r="AB326" s="116">
        <v>-2.3351276468019933E-10</v>
      </c>
      <c r="AC326" s="116">
        <v>-2.3351276468019933E-10</v>
      </c>
      <c r="AD326" s="116">
        <v>-2.3351276468019933E-10</v>
      </c>
      <c r="AE326" s="116">
        <v>-2.3351276468019933E-10</v>
      </c>
      <c r="AF326" s="116">
        <v>-2.3351276468019933E-10</v>
      </c>
      <c r="AG326" s="116">
        <v>-2.3351276468019933E-10</v>
      </c>
      <c r="AH326" s="116">
        <v>-2.3351276468019933E-10</v>
      </c>
      <c r="AI326" s="116">
        <v>-2.3351276468019933E-10</v>
      </c>
      <c r="AJ326" s="116">
        <v>-2.3351276468019933E-10</v>
      </c>
      <c r="AK326" s="116">
        <v>-2.3351276468019933E-10</v>
      </c>
      <c r="AL326" s="116">
        <v>-2.3351276468019933E-10</v>
      </c>
      <c r="AM326" s="116">
        <v>-2.3351276468019933E-10</v>
      </c>
      <c r="AN326" s="116">
        <v>-2.3351276468019933E-10</v>
      </c>
      <c r="AO326" s="116">
        <v>-2.3351276468019933E-10</v>
      </c>
      <c r="AP326" s="116">
        <v>-2.3351276468019933E-10</v>
      </c>
      <c r="AQ326" s="116">
        <v>-2.3351276468019933E-10</v>
      </c>
      <c r="AR326" s="116">
        <v>-2.3351276468019933E-10</v>
      </c>
      <c r="AS326" s="116">
        <v>-2.3351276468019933E-10</v>
      </c>
      <c r="AT326" s="116">
        <v>-2.3351276468019933E-10</v>
      </c>
      <c r="AU326" s="116">
        <v>-2.3351276468019933E-10</v>
      </c>
      <c r="AV326" s="116">
        <v>-2.3351276468019933E-10</v>
      </c>
      <c r="AW326" s="116">
        <v>-2.3351276468019933E-10</v>
      </c>
      <c r="AX326" s="116">
        <v>-2.3351276468019933E-10</v>
      </c>
      <c r="AY326" s="116">
        <v>-2.3351276468019933E-10</v>
      </c>
      <c r="AZ326" s="116">
        <v>-2.3351276468019933E-10</v>
      </c>
      <c r="BA326" s="116">
        <v>-2.3351276468019933E-10</v>
      </c>
      <c r="BB326" s="116">
        <v>-2.3351276468019933E-10</v>
      </c>
      <c r="BC326" s="116">
        <v>-2.3351276468019933E-10</v>
      </c>
      <c r="BD326" s="115">
        <v>-2.3351276468019933E-10</v>
      </c>
      <c r="BF326" s="9">
        <f t="shared" si="5"/>
        <v>-2.3351276468019933E-10</v>
      </c>
    </row>
    <row r="327" spans="1:58" x14ac:dyDescent="0.25">
      <c r="A327" s="112" t="s">
        <v>137</v>
      </c>
      <c r="B327" s="112" t="s">
        <v>138</v>
      </c>
      <c r="C327" s="116">
        <v>1.9575963940143826E-10</v>
      </c>
      <c r="D327" s="116">
        <v>1.9575963940143826E-10</v>
      </c>
      <c r="E327" s="116">
        <v>1.9575963940143826E-10</v>
      </c>
      <c r="F327" s="116">
        <v>1.9575963940143826E-10</v>
      </c>
      <c r="G327" s="116">
        <v>1.9575963940143826E-10</v>
      </c>
      <c r="H327" s="116">
        <v>1.9575963940143826E-10</v>
      </c>
      <c r="I327" s="116">
        <v>1.9575963940143826E-10</v>
      </c>
      <c r="J327" s="116">
        <v>1.9575963940143826E-10</v>
      </c>
      <c r="K327" s="116">
        <v>1.9575963940143826E-10</v>
      </c>
      <c r="L327" s="116">
        <v>1.9575963940143826E-10</v>
      </c>
      <c r="M327" s="116">
        <v>1.9575963940143826E-10</v>
      </c>
      <c r="N327" s="116">
        <v>1.9575963940143826E-10</v>
      </c>
      <c r="O327" s="116">
        <v>1.9575963940143826E-10</v>
      </c>
      <c r="P327" s="116">
        <v>1.9575963940143826E-10</v>
      </c>
      <c r="Q327" s="116">
        <v>1.9575963940143826E-10</v>
      </c>
      <c r="R327" s="116">
        <v>1.9575963940143826E-10</v>
      </c>
      <c r="S327" s="116">
        <v>1.9575963940143826E-10</v>
      </c>
      <c r="T327" s="116">
        <v>1.9575963940143826E-10</v>
      </c>
      <c r="U327" s="116">
        <v>1.9575963940143826E-10</v>
      </c>
      <c r="V327" s="116">
        <v>1.9575963940143826E-10</v>
      </c>
      <c r="W327" s="116">
        <v>1.9575963940143826E-10</v>
      </c>
      <c r="X327" s="116">
        <v>1.9575963940143826E-10</v>
      </c>
      <c r="Y327" s="116">
        <v>1.9575963940143826E-10</v>
      </c>
      <c r="Z327" s="116">
        <v>1.9575963940143826E-10</v>
      </c>
      <c r="AA327" s="116">
        <v>1.9575963940143826E-10</v>
      </c>
      <c r="AB327" s="116">
        <v>1.9575963940143826E-10</v>
      </c>
      <c r="AC327" s="116">
        <v>1.9575963940143826E-10</v>
      </c>
      <c r="AD327" s="116">
        <v>1.9575963940143826E-10</v>
      </c>
      <c r="AE327" s="116">
        <v>1.9575963940143826E-10</v>
      </c>
      <c r="AF327" s="116">
        <v>1.9575963940143826E-10</v>
      </c>
      <c r="AG327" s="116">
        <v>1.9575963940143826E-10</v>
      </c>
      <c r="AH327" s="116">
        <v>1.9575963940143826E-10</v>
      </c>
      <c r="AI327" s="116">
        <v>1.9575963940143826E-10</v>
      </c>
      <c r="AJ327" s="116">
        <v>1.9575963940143826E-10</v>
      </c>
      <c r="AK327" s="116">
        <v>1.9575963940143826E-10</v>
      </c>
      <c r="AL327" s="116">
        <v>1.9575963940143826E-10</v>
      </c>
      <c r="AM327" s="116">
        <v>1.9575963940143826E-10</v>
      </c>
      <c r="AN327" s="116">
        <v>1.9575963940143826E-10</v>
      </c>
      <c r="AO327" s="116">
        <v>1.9575963940143826E-10</v>
      </c>
      <c r="AP327" s="116">
        <v>1.9575963940143826E-10</v>
      </c>
      <c r="AQ327" s="116">
        <v>1.9575963940143826E-10</v>
      </c>
      <c r="AR327" s="116">
        <v>1.9575963940143826E-10</v>
      </c>
      <c r="AS327" s="116">
        <v>1.9575963940143826E-10</v>
      </c>
      <c r="AT327" s="116">
        <v>1.9575963940143826E-10</v>
      </c>
      <c r="AU327" s="116">
        <v>1.9575963940143826E-10</v>
      </c>
      <c r="AV327" s="116">
        <v>1.9575963940143826E-10</v>
      </c>
      <c r="AW327" s="116">
        <v>1.9575963940143826E-10</v>
      </c>
      <c r="AX327" s="116">
        <v>1.9575963940143826E-10</v>
      </c>
      <c r="AY327" s="116">
        <v>1.9575963940143826E-10</v>
      </c>
      <c r="AZ327" s="116">
        <v>1.9575963940143826E-10</v>
      </c>
      <c r="BA327" s="116">
        <v>1.9575963940143826E-10</v>
      </c>
      <c r="BB327" s="116">
        <v>1.9575963940143826E-10</v>
      </c>
      <c r="BC327" s="116">
        <v>1.9575963940143826E-10</v>
      </c>
      <c r="BD327" s="115">
        <v>1.9575963940143826E-10</v>
      </c>
      <c r="BF327" s="9">
        <f t="shared" si="5"/>
        <v>1.9575963940143826E-10</v>
      </c>
    </row>
    <row r="328" spans="1:58" x14ac:dyDescent="0.25">
      <c r="A328" s="112" t="s">
        <v>139</v>
      </c>
      <c r="B328" s="112" t="s">
        <v>140</v>
      </c>
      <c r="C328" s="116">
        <v>0</v>
      </c>
      <c r="D328" s="116">
        <v>0</v>
      </c>
      <c r="E328" s="116">
        <v>0</v>
      </c>
      <c r="F328" s="116">
        <v>0</v>
      </c>
      <c r="G328" s="116">
        <v>0</v>
      </c>
      <c r="H328" s="116">
        <v>0</v>
      </c>
      <c r="I328" s="116">
        <v>0</v>
      </c>
      <c r="J328" s="116">
        <v>0</v>
      </c>
      <c r="K328" s="116">
        <v>0</v>
      </c>
      <c r="L328" s="116">
        <v>0</v>
      </c>
      <c r="M328" s="116">
        <v>0</v>
      </c>
      <c r="N328" s="116">
        <v>0</v>
      </c>
      <c r="O328" s="116">
        <v>0</v>
      </c>
      <c r="P328" s="116">
        <v>0</v>
      </c>
      <c r="Q328" s="116">
        <v>0</v>
      </c>
      <c r="R328" s="116">
        <v>0</v>
      </c>
      <c r="S328" s="116">
        <v>0</v>
      </c>
      <c r="T328" s="116">
        <v>0</v>
      </c>
      <c r="U328" s="116">
        <v>0</v>
      </c>
      <c r="V328" s="116">
        <v>0</v>
      </c>
      <c r="W328" s="116">
        <v>0</v>
      </c>
      <c r="X328" s="116">
        <v>0</v>
      </c>
      <c r="Y328" s="116">
        <v>0</v>
      </c>
      <c r="Z328" s="116">
        <v>0</v>
      </c>
      <c r="AA328" s="116">
        <v>0</v>
      </c>
      <c r="AB328" s="116">
        <v>0</v>
      </c>
      <c r="AC328" s="116">
        <v>0</v>
      </c>
      <c r="AD328" s="116">
        <v>0</v>
      </c>
      <c r="AE328" s="116">
        <v>0</v>
      </c>
      <c r="AF328" s="116">
        <v>0</v>
      </c>
      <c r="AG328" s="116">
        <v>0</v>
      </c>
      <c r="AH328" s="116">
        <v>0</v>
      </c>
      <c r="AI328" s="116">
        <v>0</v>
      </c>
      <c r="AJ328" s="116">
        <v>0</v>
      </c>
      <c r="AK328" s="116">
        <v>0</v>
      </c>
      <c r="AL328" s="116">
        <v>0</v>
      </c>
      <c r="AM328" s="116">
        <v>0</v>
      </c>
      <c r="AN328" s="116">
        <v>0</v>
      </c>
      <c r="AO328" s="116">
        <v>0</v>
      </c>
      <c r="AP328" s="116">
        <v>0</v>
      </c>
      <c r="AQ328" s="116">
        <v>0</v>
      </c>
      <c r="AR328" s="116">
        <v>0</v>
      </c>
      <c r="AS328" s="116">
        <v>0</v>
      </c>
      <c r="AT328" s="116">
        <v>0</v>
      </c>
      <c r="AU328" s="116">
        <v>0</v>
      </c>
      <c r="AV328" s="116">
        <v>0</v>
      </c>
      <c r="AW328" s="116">
        <v>0</v>
      </c>
      <c r="AX328" s="116">
        <v>0</v>
      </c>
      <c r="AY328" s="116">
        <v>0</v>
      </c>
      <c r="AZ328" s="116">
        <v>0</v>
      </c>
      <c r="BA328" s="116">
        <v>0</v>
      </c>
      <c r="BB328" s="116">
        <v>0</v>
      </c>
      <c r="BC328" s="116">
        <v>0</v>
      </c>
      <c r="BD328" s="115">
        <v>0</v>
      </c>
      <c r="BF328" s="9">
        <f t="shared" si="5"/>
        <v>0</v>
      </c>
    </row>
    <row r="329" spans="1:58" x14ac:dyDescent="0.25">
      <c r="A329" s="112" t="s">
        <v>2571</v>
      </c>
      <c r="B329" s="112" t="s">
        <v>2570</v>
      </c>
      <c r="C329" s="116">
        <v>0</v>
      </c>
      <c r="D329" s="116">
        <v>0</v>
      </c>
      <c r="E329" s="116">
        <v>0</v>
      </c>
      <c r="F329" s="116">
        <v>0</v>
      </c>
      <c r="G329" s="116">
        <v>0</v>
      </c>
      <c r="H329" s="116">
        <v>0</v>
      </c>
      <c r="I329" s="116">
        <v>0</v>
      </c>
      <c r="J329" s="116">
        <v>0</v>
      </c>
      <c r="K329" s="116">
        <v>0</v>
      </c>
      <c r="L329" s="116">
        <v>0</v>
      </c>
      <c r="M329" s="116">
        <v>0</v>
      </c>
      <c r="N329" s="116">
        <v>0</v>
      </c>
      <c r="O329" s="116">
        <v>0</v>
      </c>
      <c r="P329" s="116">
        <v>0</v>
      </c>
      <c r="Q329" s="116">
        <v>0</v>
      </c>
      <c r="R329" s="116">
        <v>0</v>
      </c>
      <c r="S329" s="116">
        <v>0</v>
      </c>
      <c r="T329" s="116">
        <v>0</v>
      </c>
      <c r="U329" s="116">
        <v>0</v>
      </c>
      <c r="V329" s="116">
        <v>0</v>
      </c>
      <c r="W329" s="116">
        <v>0</v>
      </c>
      <c r="X329" s="116">
        <v>0</v>
      </c>
      <c r="Y329" s="116">
        <v>0</v>
      </c>
      <c r="Z329" s="116">
        <v>0</v>
      </c>
      <c r="AA329" s="116">
        <v>0</v>
      </c>
      <c r="AB329" s="116">
        <v>0</v>
      </c>
      <c r="AC329" s="116">
        <v>0</v>
      </c>
      <c r="AD329" s="116">
        <v>0</v>
      </c>
      <c r="AE329" s="116">
        <v>0</v>
      </c>
      <c r="AF329" s="116">
        <v>0</v>
      </c>
      <c r="AG329" s="116">
        <v>0</v>
      </c>
      <c r="AH329" s="116">
        <v>0</v>
      </c>
      <c r="AI329" s="116">
        <v>0</v>
      </c>
      <c r="AJ329" s="116">
        <v>0</v>
      </c>
      <c r="AK329" s="116">
        <v>0</v>
      </c>
      <c r="AL329" s="116">
        <v>0</v>
      </c>
      <c r="AM329" s="116">
        <v>0</v>
      </c>
      <c r="AN329" s="116">
        <v>0</v>
      </c>
      <c r="AO329" s="116">
        <v>0</v>
      </c>
      <c r="AP329" s="116">
        <v>0</v>
      </c>
      <c r="AQ329" s="116">
        <v>0</v>
      </c>
      <c r="AR329" s="116">
        <v>0</v>
      </c>
      <c r="AS329" s="116">
        <v>0</v>
      </c>
      <c r="AT329" s="116">
        <v>0</v>
      </c>
      <c r="AU329" s="116">
        <v>0</v>
      </c>
      <c r="AV329" s="116">
        <v>0</v>
      </c>
      <c r="AW329" s="116">
        <v>0</v>
      </c>
      <c r="AX329" s="116">
        <v>0</v>
      </c>
      <c r="AY329" s="116">
        <v>0</v>
      </c>
      <c r="AZ329" s="116">
        <v>0</v>
      </c>
      <c r="BA329" s="116">
        <v>0</v>
      </c>
      <c r="BB329" s="116">
        <v>0</v>
      </c>
      <c r="BC329" s="116">
        <v>0</v>
      </c>
      <c r="BD329" s="115">
        <v>0</v>
      </c>
      <c r="BF329" s="9">
        <f t="shared" si="5"/>
        <v>0</v>
      </c>
    </row>
    <row r="330" spans="1:58" x14ac:dyDescent="0.25">
      <c r="A330" s="112" t="s">
        <v>2569</v>
      </c>
      <c r="B330" s="112" t="s">
        <v>2568</v>
      </c>
      <c r="C330" s="116">
        <v>0</v>
      </c>
      <c r="D330" s="116">
        <v>0</v>
      </c>
      <c r="E330" s="116">
        <v>0</v>
      </c>
      <c r="F330" s="116">
        <v>0</v>
      </c>
      <c r="G330" s="116">
        <v>0</v>
      </c>
      <c r="H330" s="116">
        <v>0</v>
      </c>
      <c r="I330" s="116">
        <v>0</v>
      </c>
      <c r="J330" s="116">
        <v>0</v>
      </c>
      <c r="K330" s="116">
        <v>0</v>
      </c>
      <c r="L330" s="116">
        <v>0</v>
      </c>
      <c r="M330" s="116">
        <v>0</v>
      </c>
      <c r="N330" s="116">
        <v>0</v>
      </c>
      <c r="O330" s="116">
        <v>0</v>
      </c>
      <c r="P330" s="116">
        <v>0</v>
      </c>
      <c r="Q330" s="116">
        <v>0</v>
      </c>
      <c r="R330" s="116">
        <v>0</v>
      </c>
      <c r="S330" s="116">
        <v>0</v>
      </c>
      <c r="T330" s="116">
        <v>0</v>
      </c>
      <c r="U330" s="116">
        <v>0</v>
      </c>
      <c r="V330" s="116">
        <v>0</v>
      </c>
      <c r="W330" s="116">
        <v>0</v>
      </c>
      <c r="X330" s="116">
        <v>0</v>
      </c>
      <c r="Y330" s="116">
        <v>0</v>
      </c>
      <c r="Z330" s="116">
        <v>0</v>
      </c>
      <c r="AA330" s="116">
        <v>0</v>
      </c>
      <c r="AB330" s="116">
        <v>0</v>
      </c>
      <c r="AC330" s="116">
        <v>0</v>
      </c>
      <c r="AD330" s="116">
        <v>0</v>
      </c>
      <c r="AE330" s="116">
        <v>0</v>
      </c>
      <c r="AF330" s="116">
        <v>0</v>
      </c>
      <c r="AG330" s="116">
        <v>0</v>
      </c>
      <c r="AH330" s="116">
        <v>0</v>
      </c>
      <c r="AI330" s="116">
        <v>0</v>
      </c>
      <c r="AJ330" s="116">
        <v>0</v>
      </c>
      <c r="AK330" s="116">
        <v>0</v>
      </c>
      <c r="AL330" s="116">
        <v>0</v>
      </c>
      <c r="AM330" s="116">
        <v>0</v>
      </c>
      <c r="AN330" s="116">
        <v>0</v>
      </c>
      <c r="AO330" s="116">
        <v>0</v>
      </c>
      <c r="AP330" s="116">
        <v>0</v>
      </c>
      <c r="AQ330" s="116">
        <v>0</v>
      </c>
      <c r="AR330" s="116">
        <v>0</v>
      </c>
      <c r="AS330" s="116">
        <v>0</v>
      </c>
      <c r="AT330" s="116">
        <v>0</v>
      </c>
      <c r="AU330" s="116">
        <v>0</v>
      </c>
      <c r="AV330" s="116">
        <v>0</v>
      </c>
      <c r="AW330" s="116">
        <v>0</v>
      </c>
      <c r="AX330" s="116">
        <v>0</v>
      </c>
      <c r="AY330" s="116">
        <v>0</v>
      </c>
      <c r="AZ330" s="116">
        <v>0</v>
      </c>
      <c r="BA330" s="116">
        <v>0</v>
      </c>
      <c r="BB330" s="116">
        <v>0</v>
      </c>
      <c r="BC330" s="116">
        <v>0</v>
      </c>
      <c r="BD330" s="115">
        <v>0</v>
      </c>
      <c r="BF330" s="9">
        <f t="shared" si="5"/>
        <v>0</v>
      </c>
    </row>
    <row r="331" spans="1:58" x14ac:dyDescent="0.25">
      <c r="A331" s="112" t="s">
        <v>2567</v>
      </c>
      <c r="B331" s="112" t="s">
        <v>2566</v>
      </c>
      <c r="C331" s="116">
        <v>0</v>
      </c>
      <c r="D331" s="116">
        <v>0</v>
      </c>
      <c r="E331" s="116">
        <v>0</v>
      </c>
      <c r="F331" s="116">
        <v>0</v>
      </c>
      <c r="G331" s="116">
        <v>0</v>
      </c>
      <c r="H331" s="116">
        <v>0</v>
      </c>
      <c r="I331" s="116">
        <v>0</v>
      </c>
      <c r="J331" s="116">
        <v>0</v>
      </c>
      <c r="K331" s="116">
        <v>0</v>
      </c>
      <c r="L331" s="116">
        <v>0</v>
      </c>
      <c r="M331" s="116">
        <v>0</v>
      </c>
      <c r="N331" s="116">
        <v>0</v>
      </c>
      <c r="O331" s="116">
        <v>0</v>
      </c>
      <c r="P331" s="116">
        <v>0</v>
      </c>
      <c r="Q331" s="116">
        <v>0</v>
      </c>
      <c r="R331" s="116">
        <v>0</v>
      </c>
      <c r="S331" s="116">
        <v>0</v>
      </c>
      <c r="T331" s="116">
        <v>0</v>
      </c>
      <c r="U331" s="116">
        <v>0</v>
      </c>
      <c r="V331" s="116">
        <v>0</v>
      </c>
      <c r="W331" s="116">
        <v>0</v>
      </c>
      <c r="X331" s="116">
        <v>0</v>
      </c>
      <c r="Y331" s="116">
        <v>0</v>
      </c>
      <c r="Z331" s="116">
        <v>0</v>
      </c>
      <c r="AA331" s="116">
        <v>0</v>
      </c>
      <c r="AB331" s="116">
        <v>0</v>
      </c>
      <c r="AC331" s="116">
        <v>0</v>
      </c>
      <c r="AD331" s="116">
        <v>0</v>
      </c>
      <c r="AE331" s="116">
        <v>0</v>
      </c>
      <c r="AF331" s="116">
        <v>0</v>
      </c>
      <c r="AG331" s="116">
        <v>0</v>
      </c>
      <c r="AH331" s="116">
        <v>0</v>
      </c>
      <c r="AI331" s="116">
        <v>0</v>
      </c>
      <c r="AJ331" s="116">
        <v>0</v>
      </c>
      <c r="AK331" s="116">
        <v>0</v>
      </c>
      <c r="AL331" s="116">
        <v>0</v>
      </c>
      <c r="AM331" s="116">
        <v>0</v>
      </c>
      <c r="AN331" s="116">
        <v>0</v>
      </c>
      <c r="AO331" s="116">
        <v>0</v>
      </c>
      <c r="AP331" s="116">
        <v>0</v>
      </c>
      <c r="AQ331" s="116">
        <v>0</v>
      </c>
      <c r="AR331" s="116">
        <v>0</v>
      </c>
      <c r="AS331" s="116">
        <v>0</v>
      </c>
      <c r="AT331" s="116">
        <v>0</v>
      </c>
      <c r="AU331" s="116">
        <v>0</v>
      </c>
      <c r="AV331" s="116">
        <v>0</v>
      </c>
      <c r="AW331" s="116">
        <v>0</v>
      </c>
      <c r="AX331" s="116">
        <v>0</v>
      </c>
      <c r="AY331" s="116">
        <v>0</v>
      </c>
      <c r="AZ331" s="116">
        <v>0</v>
      </c>
      <c r="BA331" s="116">
        <v>0</v>
      </c>
      <c r="BB331" s="116">
        <v>0</v>
      </c>
      <c r="BC331" s="116">
        <v>0</v>
      </c>
      <c r="BD331" s="115">
        <v>0</v>
      </c>
      <c r="BF331" s="9">
        <f t="shared" si="5"/>
        <v>0</v>
      </c>
    </row>
    <row r="332" spans="1:58" x14ac:dyDescent="0.25">
      <c r="A332" s="112" t="s">
        <v>2565</v>
      </c>
      <c r="B332" s="112" t="s">
        <v>2564</v>
      </c>
      <c r="C332" s="116">
        <v>2.9103830456733704E-11</v>
      </c>
      <c r="D332" s="116">
        <v>2.9103830456733704E-11</v>
      </c>
      <c r="E332" s="116">
        <v>2.9103830456733704E-11</v>
      </c>
      <c r="F332" s="116">
        <v>2.9103830456733704E-11</v>
      </c>
      <c r="G332" s="116">
        <v>2.9103830456733704E-11</v>
      </c>
      <c r="H332" s="116">
        <v>2.9103830456733704E-11</v>
      </c>
      <c r="I332" s="116">
        <v>2.9103830456733704E-11</v>
      </c>
      <c r="J332" s="116">
        <v>2.9103830456733704E-11</v>
      </c>
      <c r="K332" s="116">
        <v>2.9103830456733704E-11</v>
      </c>
      <c r="L332" s="116">
        <v>2.9103830456733704E-11</v>
      </c>
      <c r="M332" s="116">
        <v>2.9103830456733704E-11</v>
      </c>
      <c r="N332" s="116">
        <v>2.9103830456733704E-11</v>
      </c>
      <c r="O332" s="116">
        <v>2.9103830456733704E-11</v>
      </c>
      <c r="P332" s="116">
        <v>2.9103830456733704E-11</v>
      </c>
      <c r="Q332" s="116">
        <v>2.9103830456733704E-11</v>
      </c>
      <c r="R332" s="116">
        <v>2.9103830456733704E-11</v>
      </c>
      <c r="S332" s="116">
        <v>2.9103830456733704E-11</v>
      </c>
      <c r="T332" s="116">
        <v>2.9103830456733704E-11</v>
      </c>
      <c r="U332" s="116">
        <v>2.9103830456733704E-11</v>
      </c>
      <c r="V332" s="116">
        <v>2.9103830456733704E-11</v>
      </c>
      <c r="W332" s="116">
        <v>2.9103830456733704E-11</v>
      </c>
      <c r="X332" s="116">
        <v>2.9103830456733704E-11</v>
      </c>
      <c r="Y332" s="116">
        <v>2.9103830456733704E-11</v>
      </c>
      <c r="Z332" s="116">
        <v>2.9103830456733704E-11</v>
      </c>
      <c r="AA332" s="116">
        <v>2.9103830456733704E-11</v>
      </c>
      <c r="AB332" s="116">
        <v>2.9103830456733704E-11</v>
      </c>
      <c r="AC332" s="116">
        <v>2.9103830456733704E-11</v>
      </c>
      <c r="AD332" s="116">
        <v>2.9103830456733704E-11</v>
      </c>
      <c r="AE332" s="116">
        <v>2.9103830456733704E-11</v>
      </c>
      <c r="AF332" s="116">
        <v>2.9103830456733704E-11</v>
      </c>
      <c r="AG332" s="116">
        <v>2.9103830456733704E-11</v>
      </c>
      <c r="AH332" s="116">
        <v>2.9103830456733704E-11</v>
      </c>
      <c r="AI332" s="116">
        <v>2.9103830456733704E-11</v>
      </c>
      <c r="AJ332" s="116">
        <v>2.9103830456733704E-11</v>
      </c>
      <c r="AK332" s="116">
        <v>2.9103830456733704E-11</v>
      </c>
      <c r="AL332" s="116">
        <v>2.9103830456733704E-11</v>
      </c>
      <c r="AM332" s="116">
        <v>2.9103830456733704E-11</v>
      </c>
      <c r="AN332" s="116">
        <v>2.9103830456733704E-11</v>
      </c>
      <c r="AO332" s="116">
        <v>2.9103830456733704E-11</v>
      </c>
      <c r="AP332" s="116">
        <v>2.9103830456733704E-11</v>
      </c>
      <c r="AQ332" s="116">
        <v>2.9103830456733704E-11</v>
      </c>
      <c r="AR332" s="116">
        <v>2.9103830456733704E-11</v>
      </c>
      <c r="AS332" s="116">
        <v>2.9103830456733704E-11</v>
      </c>
      <c r="AT332" s="116">
        <v>2.9103830456733704E-11</v>
      </c>
      <c r="AU332" s="116">
        <v>2.9103830456733704E-11</v>
      </c>
      <c r="AV332" s="116">
        <v>2.9103830456733704E-11</v>
      </c>
      <c r="AW332" s="116">
        <v>2.9103830456733704E-11</v>
      </c>
      <c r="AX332" s="116">
        <v>2.9103830456733704E-11</v>
      </c>
      <c r="AY332" s="116">
        <v>2.9103830456733704E-11</v>
      </c>
      <c r="AZ332" s="116">
        <v>2.9103830456733704E-11</v>
      </c>
      <c r="BA332" s="116">
        <v>2.9103830456733704E-11</v>
      </c>
      <c r="BB332" s="116">
        <v>2.9103830456733704E-11</v>
      </c>
      <c r="BC332" s="116">
        <v>2.9103830456733704E-11</v>
      </c>
      <c r="BD332" s="115">
        <v>2.9103830456733704E-11</v>
      </c>
      <c r="BF332" s="9">
        <f t="shared" si="5"/>
        <v>2.9103830456733704E-11</v>
      </c>
    </row>
    <row r="333" spans="1:58" x14ac:dyDescent="0.25">
      <c r="A333" s="112" t="s">
        <v>2563</v>
      </c>
      <c r="B333" s="112" t="s">
        <v>2562</v>
      </c>
      <c r="C333" s="116">
        <v>0</v>
      </c>
      <c r="D333" s="116">
        <v>0</v>
      </c>
      <c r="E333" s="116">
        <v>0</v>
      </c>
      <c r="F333" s="116">
        <v>0</v>
      </c>
      <c r="G333" s="116">
        <v>0</v>
      </c>
      <c r="H333" s="116">
        <v>0</v>
      </c>
      <c r="I333" s="116">
        <v>0</v>
      </c>
      <c r="J333" s="116">
        <v>0</v>
      </c>
      <c r="K333" s="116">
        <v>0</v>
      </c>
      <c r="L333" s="116">
        <v>0</v>
      </c>
      <c r="M333" s="116">
        <v>0</v>
      </c>
      <c r="N333" s="116">
        <v>0</v>
      </c>
      <c r="O333" s="116">
        <v>0</v>
      </c>
      <c r="P333" s="116">
        <v>0</v>
      </c>
      <c r="Q333" s="116">
        <v>0</v>
      </c>
      <c r="R333" s="116">
        <v>0</v>
      </c>
      <c r="S333" s="116">
        <v>0</v>
      </c>
      <c r="T333" s="116">
        <v>0</v>
      </c>
      <c r="U333" s="116">
        <v>0</v>
      </c>
      <c r="V333" s="116">
        <v>0</v>
      </c>
      <c r="W333" s="116">
        <v>0</v>
      </c>
      <c r="X333" s="116">
        <v>0</v>
      </c>
      <c r="Y333" s="116">
        <v>0</v>
      </c>
      <c r="Z333" s="116">
        <v>0</v>
      </c>
      <c r="AA333" s="116">
        <v>0</v>
      </c>
      <c r="AB333" s="116">
        <v>0</v>
      </c>
      <c r="AC333" s="116">
        <v>0</v>
      </c>
      <c r="AD333" s="116">
        <v>0</v>
      </c>
      <c r="AE333" s="116">
        <v>0</v>
      </c>
      <c r="AF333" s="116">
        <v>0</v>
      </c>
      <c r="AG333" s="116">
        <v>0</v>
      </c>
      <c r="AH333" s="116">
        <v>0</v>
      </c>
      <c r="AI333" s="116">
        <v>0</v>
      </c>
      <c r="AJ333" s="116">
        <v>0</v>
      </c>
      <c r="AK333" s="116">
        <v>0</v>
      </c>
      <c r="AL333" s="116">
        <v>0</v>
      </c>
      <c r="AM333" s="116">
        <v>0</v>
      </c>
      <c r="AN333" s="116">
        <v>0</v>
      </c>
      <c r="AO333" s="116">
        <v>0</v>
      </c>
      <c r="AP333" s="116">
        <v>0</v>
      </c>
      <c r="AQ333" s="116">
        <v>0</v>
      </c>
      <c r="AR333" s="116">
        <v>0</v>
      </c>
      <c r="AS333" s="116">
        <v>0</v>
      </c>
      <c r="AT333" s="116">
        <v>0</v>
      </c>
      <c r="AU333" s="116">
        <v>0</v>
      </c>
      <c r="AV333" s="116">
        <v>0</v>
      </c>
      <c r="AW333" s="116">
        <v>0</v>
      </c>
      <c r="AX333" s="116">
        <v>0</v>
      </c>
      <c r="AY333" s="116">
        <v>0</v>
      </c>
      <c r="AZ333" s="116">
        <v>0</v>
      </c>
      <c r="BA333" s="116">
        <v>0</v>
      </c>
      <c r="BB333" s="116">
        <v>0</v>
      </c>
      <c r="BC333" s="116">
        <v>0</v>
      </c>
      <c r="BD333" s="115">
        <v>0</v>
      </c>
      <c r="BF333" s="9">
        <f t="shared" si="5"/>
        <v>0</v>
      </c>
    </row>
    <row r="334" spans="1:58" x14ac:dyDescent="0.25">
      <c r="A334" s="112" t="s">
        <v>2561</v>
      </c>
      <c r="B334" s="112" t="s">
        <v>2560</v>
      </c>
      <c r="C334" s="116">
        <v>-9.0949470177292824E-13</v>
      </c>
      <c r="D334" s="116">
        <v>-9.0949470177292824E-13</v>
      </c>
      <c r="E334" s="116">
        <v>-9.0949470177292824E-13</v>
      </c>
      <c r="F334" s="116">
        <v>-9.0949470177292824E-13</v>
      </c>
      <c r="G334" s="116">
        <v>-9.0949470177292824E-13</v>
      </c>
      <c r="H334" s="116">
        <v>-9.0949470177292824E-13</v>
      </c>
      <c r="I334" s="116">
        <v>-9.0949470177292824E-13</v>
      </c>
      <c r="J334" s="116">
        <v>-9.0949470177292824E-13</v>
      </c>
      <c r="K334" s="116">
        <v>-9.0949470177292824E-13</v>
      </c>
      <c r="L334" s="116">
        <v>-9.0949470177292824E-13</v>
      </c>
      <c r="M334" s="116">
        <v>-9.0949470177292824E-13</v>
      </c>
      <c r="N334" s="116">
        <v>-9.0949470177292824E-13</v>
      </c>
      <c r="O334" s="116">
        <v>-9.0949470177292824E-13</v>
      </c>
      <c r="P334" s="116">
        <v>-9.0949470177292824E-13</v>
      </c>
      <c r="Q334" s="116">
        <v>-9.0949470177292824E-13</v>
      </c>
      <c r="R334" s="116">
        <v>-9.0949470177292824E-13</v>
      </c>
      <c r="S334" s="116">
        <v>-9.0949470177292824E-13</v>
      </c>
      <c r="T334" s="116">
        <v>-9.0949470177292824E-13</v>
      </c>
      <c r="U334" s="116">
        <v>-9.0949470177292824E-13</v>
      </c>
      <c r="V334" s="116">
        <v>-9.0949470177292824E-13</v>
      </c>
      <c r="W334" s="116">
        <v>-9.0949470177292824E-13</v>
      </c>
      <c r="X334" s="116">
        <v>-9.0949470177292824E-13</v>
      </c>
      <c r="Y334" s="116">
        <v>-9.0949470177292824E-13</v>
      </c>
      <c r="Z334" s="116">
        <v>-9.0949470177292824E-13</v>
      </c>
      <c r="AA334" s="116">
        <v>-9.0949470177292824E-13</v>
      </c>
      <c r="AB334" s="116">
        <v>-9.0949470177292824E-13</v>
      </c>
      <c r="AC334" s="116">
        <v>-9.0949470177292824E-13</v>
      </c>
      <c r="AD334" s="116">
        <v>-9.0949470177292824E-13</v>
      </c>
      <c r="AE334" s="116">
        <v>-9.0949470177292824E-13</v>
      </c>
      <c r="AF334" s="116">
        <v>-9.0949470177292824E-13</v>
      </c>
      <c r="AG334" s="116">
        <v>-9.0949470177292824E-13</v>
      </c>
      <c r="AH334" s="116">
        <v>-9.0949470177292824E-13</v>
      </c>
      <c r="AI334" s="116">
        <v>-9.0949470177292824E-13</v>
      </c>
      <c r="AJ334" s="116">
        <v>-9.0949470177292824E-13</v>
      </c>
      <c r="AK334" s="116">
        <v>-9.0949470177292824E-13</v>
      </c>
      <c r="AL334" s="116">
        <v>-9.0949470177292824E-13</v>
      </c>
      <c r="AM334" s="116">
        <v>-9.0949470177292824E-13</v>
      </c>
      <c r="AN334" s="116">
        <v>-9.0949470177292824E-13</v>
      </c>
      <c r="AO334" s="116">
        <v>-9.0949470177292824E-13</v>
      </c>
      <c r="AP334" s="116">
        <v>-9.0949470177292824E-13</v>
      </c>
      <c r="AQ334" s="116">
        <v>-9.0949470177292824E-13</v>
      </c>
      <c r="AR334" s="116">
        <v>-9.0949470177292824E-13</v>
      </c>
      <c r="AS334" s="116">
        <v>-9.0949470177292824E-13</v>
      </c>
      <c r="AT334" s="116">
        <v>-9.0949470177292824E-13</v>
      </c>
      <c r="AU334" s="116">
        <v>-9.0949470177292824E-13</v>
      </c>
      <c r="AV334" s="116">
        <v>-9.0949470177292824E-13</v>
      </c>
      <c r="AW334" s="116">
        <v>-9.0949470177292824E-13</v>
      </c>
      <c r="AX334" s="116">
        <v>-9.0949470177292824E-13</v>
      </c>
      <c r="AY334" s="116">
        <v>-9.0949470177292824E-13</v>
      </c>
      <c r="AZ334" s="116">
        <v>-9.0949470177292824E-13</v>
      </c>
      <c r="BA334" s="116">
        <v>-9.0949470177292824E-13</v>
      </c>
      <c r="BB334" s="116">
        <v>-9.0949470177292824E-13</v>
      </c>
      <c r="BC334" s="116">
        <v>-9.0949470177292824E-13</v>
      </c>
      <c r="BD334" s="115">
        <v>-9.0949470177292824E-13</v>
      </c>
      <c r="BF334" s="9">
        <f t="shared" si="5"/>
        <v>-9.0949470177292824E-13</v>
      </c>
    </row>
    <row r="335" spans="1:58" x14ac:dyDescent="0.25">
      <c r="A335" s="112" t="s">
        <v>2559</v>
      </c>
      <c r="B335" s="112" t="s">
        <v>2558</v>
      </c>
      <c r="C335" s="116">
        <v>483.60000000002037</v>
      </c>
      <c r="D335" s="116">
        <v>483.60000000002037</v>
      </c>
      <c r="E335" s="116">
        <v>483.60000000002037</v>
      </c>
      <c r="F335" s="116">
        <v>483.60000000002037</v>
      </c>
      <c r="G335" s="116">
        <v>483.60000000002037</v>
      </c>
      <c r="H335" s="116">
        <v>483.60000000002037</v>
      </c>
      <c r="I335" s="116">
        <v>483.60000000002037</v>
      </c>
      <c r="J335" s="116">
        <v>483.60000000002037</v>
      </c>
      <c r="K335" s="116">
        <v>483.60000000002037</v>
      </c>
      <c r="L335" s="116">
        <v>483.60000000002037</v>
      </c>
      <c r="M335" s="116">
        <v>483.60000000002037</v>
      </c>
      <c r="N335" s="116">
        <v>483.60000000002037</v>
      </c>
      <c r="O335" s="116">
        <v>483.60000000002037</v>
      </c>
      <c r="P335" s="116">
        <v>483.60000000002037</v>
      </c>
      <c r="Q335" s="116">
        <v>483.60000000002037</v>
      </c>
      <c r="R335" s="116">
        <v>483.60000000002037</v>
      </c>
      <c r="S335" s="116">
        <v>483.60000000002037</v>
      </c>
      <c r="T335" s="116">
        <v>483.60000000002037</v>
      </c>
      <c r="U335" s="116">
        <v>483.60000000002037</v>
      </c>
      <c r="V335" s="116">
        <v>483.60000000002037</v>
      </c>
      <c r="W335" s="116">
        <v>483.60000000002037</v>
      </c>
      <c r="X335" s="116">
        <v>483.60000000002037</v>
      </c>
      <c r="Y335" s="116">
        <v>483.60000000002037</v>
      </c>
      <c r="Z335" s="116">
        <v>483.60000000002037</v>
      </c>
      <c r="AA335" s="116">
        <v>483.60000000002037</v>
      </c>
      <c r="AB335" s="116">
        <v>483.60000000002037</v>
      </c>
      <c r="AC335" s="116">
        <v>483.60000000002037</v>
      </c>
      <c r="AD335" s="116">
        <v>483.60000000002037</v>
      </c>
      <c r="AE335" s="116">
        <v>483.60000000002037</v>
      </c>
      <c r="AF335" s="116">
        <v>483.60000000002037</v>
      </c>
      <c r="AG335" s="116">
        <v>483.60000000002037</v>
      </c>
      <c r="AH335" s="116">
        <v>483.60000000002037</v>
      </c>
      <c r="AI335" s="116">
        <v>483.60000000002037</v>
      </c>
      <c r="AJ335" s="116">
        <v>483.60000000002037</v>
      </c>
      <c r="AK335" s="116">
        <v>483.60000000002037</v>
      </c>
      <c r="AL335" s="116">
        <v>483.60000000002037</v>
      </c>
      <c r="AM335" s="116">
        <v>483.60000000002037</v>
      </c>
      <c r="AN335" s="116">
        <v>483.60000000002037</v>
      </c>
      <c r="AO335" s="116">
        <v>483.60000000002037</v>
      </c>
      <c r="AP335" s="116">
        <v>483.60000000002037</v>
      </c>
      <c r="AQ335" s="116">
        <v>483.60000000002037</v>
      </c>
      <c r="AR335" s="116">
        <v>483.60000000002037</v>
      </c>
      <c r="AS335" s="116">
        <v>483.60000000002037</v>
      </c>
      <c r="AT335" s="116">
        <v>483.60000000002037</v>
      </c>
      <c r="AU335" s="116">
        <v>483.60000000002037</v>
      </c>
      <c r="AV335" s="116">
        <v>483.60000000002037</v>
      </c>
      <c r="AW335" s="116">
        <v>483.60000000002037</v>
      </c>
      <c r="AX335" s="116">
        <v>483.60000000002037</v>
      </c>
      <c r="AY335" s="116">
        <v>483.60000000002037</v>
      </c>
      <c r="AZ335" s="116">
        <v>483.60000000002037</v>
      </c>
      <c r="BA335" s="116">
        <v>483.60000000002037</v>
      </c>
      <c r="BB335" s="116">
        <v>483.60000000002037</v>
      </c>
      <c r="BC335" s="116">
        <v>483.60000000002037</v>
      </c>
      <c r="BD335" s="115">
        <v>483.60000000002037</v>
      </c>
      <c r="BF335" s="9">
        <f t="shared" si="5"/>
        <v>483.60000000002037</v>
      </c>
    </row>
    <row r="336" spans="1:58" x14ac:dyDescent="0.25">
      <c r="A336" s="112" t="s">
        <v>2557</v>
      </c>
      <c r="B336" s="112" t="s">
        <v>2556</v>
      </c>
      <c r="C336" s="116">
        <v>-7.2759576141834259E-12</v>
      </c>
      <c r="D336" s="116">
        <v>-7.2759576141834259E-12</v>
      </c>
      <c r="E336" s="116">
        <v>-7.2759576141834259E-12</v>
      </c>
      <c r="F336" s="116">
        <v>-7.2759576141834259E-12</v>
      </c>
      <c r="G336" s="116">
        <v>-7.2759576141834259E-12</v>
      </c>
      <c r="H336" s="116">
        <v>-7.2759576141834259E-12</v>
      </c>
      <c r="I336" s="116">
        <v>-7.2759576141834259E-12</v>
      </c>
      <c r="J336" s="116">
        <v>-7.2759576141834259E-12</v>
      </c>
      <c r="K336" s="116">
        <v>-7.2759576141834259E-12</v>
      </c>
      <c r="L336" s="116">
        <v>-7.2759576141834259E-12</v>
      </c>
      <c r="M336" s="116">
        <v>-7.2759576141834259E-12</v>
      </c>
      <c r="N336" s="116">
        <v>-7.2759576141834259E-12</v>
      </c>
      <c r="O336" s="116">
        <v>-7.2759576141834259E-12</v>
      </c>
      <c r="P336" s="116">
        <v>-7.2759576141834259E-12</v>
      </c>
      <c r="Q336" s="116">
        <v>-7.2759576141834259E-12</v>
      </c>
      <c r="R336" s="116">
        <v>-7.2759576141834259E-12</v>
      </c>
      <c r="S336" s="116">
        <v>-7.2759576141834259E-12</v>
      </c>
      <c r="T336" s="116">
        <v>-7.2759576141834259E-12</v>
      </c>
      <c r="U336" s="116">
        <v>-7.2759576141834259E-12</v>
      </c>
      <c r="V336" s="116">
        <v>-7.2759576141834259E-12</v>
      </c>
      <c r="W336" s="116">
        <v>-7.2759576141834259E-12</v>
      </c>
      <c r="X336" s="116">
        <v>-7.2759576141834259E-12</v>
      </c>
      <c r="Y336" s="116">
        <v>-7.2759576141834259E-12</v>
      </c>
      <c r="Z336" s="116">
        <v>-7.2759576141834259E-12</v>
      </c>
      <c r="AA336" s="116">
        <v>-7.2759576141834259E-12</v>
      </c>
      <c r="AB336" s="116">
        <v>-7.2759576141834259E-12</v>
      </c>
      <c r="AC336" s="116">
        <v>-7.2759576141834259E-12</v>
      </c>
      <c r="AD336" s="116">
        <v>-7.2759576141834259E-12</v>
      </c>
      <c r="AE336" s="116">
        <v>-7.2759576141834259E-12</v>
      </c>
      <c r="AF336" s="116">
        <v>-7.2759576141834259E-12</v>
      </c>
      <c r="AG336" s="116">
        <v>-7.2759576141834259E-12</v>
      </c>
      <c r="AH336" s="116">
        <v>-7.2759576141834259E-12</v>
      </c>
      <c r="AI336" s="116">
        <v>-7.2759576141834259E-12</v>
      </c>
      <c r="AJ336" s="116">
        <v>-7.2759576141834259E-12</v>
      </c>
      <c r="AK336" s="116">
        <v>-7.2759576141834259E-12</v>
      </c>
      <c r="AL336" s="116">
        <v>-7.2759576141834259E-12</v>
      </c>
      <c r="AM336" s="116">
        <v>-7.2759576141834259E-12</v>
      </c>
      <c r="AN336" s="116">
        <v>-7.2759576141834259E-12</v>
      </c>
      <c r="AO336" s="116">
        <v>-7.2759576141834259E-12</v>
      </c>
      <c r="AP336" s="116">
        <v>-7.2759576141834259E-12</v>
      </c>
      <c r="AQ336" s="116">
        <v>-7.2759576141834259E-12</v>
      </c>
      <c r="AR336" s="116">
        <v>-7.2759576141834259E-12</v>
      </c>
      <c r="AS336" s="116">
        <v>-7.2759576141834259E-12</v>
      </c>
      <c r="AT336" s="116">
        <v>-7.2759576141834259E-12</v>
      </c>
      <c r="AU336" s="116">
        <v>-7.2759576141834259E-12</v>
      </c>
      <c r="AV336" s="116">
        <v>-7.2759576141834259E-12</v>
      </c>
      <c r="AW336" s="116">
        <v>-7.2759576141834259E-12</v>
      </c>
      <c r="AX336" s="116">
        <v>-7.2759576141834259E-12</v>
      </c>
      <c r="AY336" s="116">
        <v>-7.2759576141834259E-12</v>
      </c>
      <c r="AZ336" s="116">
        <v>-7.2759576141834259E-12</v>
      </c>
      <c r="BA336" s="116">
        <v>-7.2759576141834259E-12</v>
      </c>
      <c r="BB336" s="116">
        <v>-7.2759576141834259E-12</v>
      </c>
      <c r="BC336" s="116">
        <v>-7.2759576141834259E-12</v>
      </c>
      <c r="BD336" s="115">
        <v>-7.2759576141834259E-12</v>
      </c>
      <c r="BF336" s="9">
        <f t="shared" si="5"/>
        <v>-7.2759576141834259E-12</v>
      </c>
    </row>
    <row r="337" spans="1:58" x14ac:dyDescent="0.25">
      <c r="A337" s="112" t="s">
        <v>2555</v>
      </c>
      <c r="B337" s="112" t="s">
        <v>2554</v>
      </c>
      <c r="C337" s="116">
        <v>0</v>
      </c>
      <c r="D337" s="116">
        <v>0</v>
      </c>
      <c r="E337" s="116">
        <v>0</v>
      </c>
      <c r="F337" s="116">
        <v>0</v>
      </c>
      <c r="G337" s="116">
        <v>0</v>
      </c>
      <c r="H337" s="116">
        <v>0</v>
      </c>
      <c r="I337" s="116">
        <v>0</v>
      </c>
      <c r="J337" s="116">
        <v>0</v>
      </c>
      <c r="K337" s="116">
        <v>0</v>
      </c>
      <c r="L337" s="116">
        <v>0</v>
      </c>
      <c r="M337" s="116">
        <v>0</v>
      </c>
      <c r="N337" s="116">
        <v>0</v>
      </c>
      <c r="O337" s="116">
        <v>0</v>
      </c>
      <c r="P337" s="116">
        <v>0</v>
      </c>
      <c r="Q337" s="116">
        <v>0</v>
      </c>
      <c r="R337" s="116">
        <v>0</v>
      </c>
      <c r="S337" s="116">
        <v>0</v>
      </c>
      <c r="T337" s="116">
        <v>0</v>
      </c>
      <c r="U337" s="116">
        <v>0</v>
      </c>
      <c r="V337" s="116">
        <v>0</v>
      </c>
      <c r="W337" s="116">
        <v>0</v>
      </c>
      <c r="X337" s="116">
        <v>0</v>
      </c>
      <c r="Y337" s="116">
        <v>0</v>
      </c>
      <c r="Z337" s="116">
        <v>0</v>
      </c>
      <c r="AA337" s="116">
        <v>0</v>
      </c>
      <c r="AB337" s="116">
        <v>0</v>
      </c>
      <c r="AC337" s="116">
        <v>0</v>
      </c>
      <c r="AD337" s="116">
        <v>0</v>
      </c>
      <c r="AE337" s="116">
        <v>0</v>
      </c>
      <c r="AF337" s="116">
        <v>0</v>
      </c>
      <c r="AG337" s="116">
        <v>0</v>
      </c>
      <c r="AH337" s="116">
        <v>0</v>
      </c>
      <c r="AI337" s="116">
        <v>0</v>
      </c>
      <c r="AJ337" s="116">
        <v>0</v>
      </c>
      <c r="AK337" s="116">
        <v>0</v>
      </c>
      <c r="AL337" s="116">
        <v>0</v>
      </c>
      <c r="AM337" s="116">
        <v>0</v>
      </c>
      <c r="AN337" s="116">
        <v>0</v>
      </c>
      <c r="AO337" s="116">
        <v>0</v>
      </c>
      <c r="AP337" s="116">
        <v>0</v>
      </c>
      <c r="AQ337" s="116">
        <v>0</v>
      </c>
      <c r="AR337" s="116">
        <v>0</v>
      </c>
      <c r="AS337" s="116">
        <v>0</v>
      </c>
      <c r="AT337" s="116">
        <v>0</v>
      </c>
      <c r="AU337" s="116">
        <v>0</v>
      </c>
      <c r="AV337" s="116">
        <v>0</v>
      </c>
      <c r="AW337" s="116">
        <v>0</v>
      </c>
      <c r="AX337" s="116">
        <v>0</v>
      </c>
      <c r="AY337" s="116">
        <v>0</v>
      </c>
      <c r="AZ337" s="116">
        <v>0</v>
      </c>
      <c r="BA337" s="116">
        <v>0</v>
      </c>
      <c r="BB337" s="116">
        <v>0</v>
      </c>
      <c r="BC337" s="116">
        <v>0</v>
      </c>
      <c r="BD337" s="115">
        <v>0</v>
      </c>
      <c r="BF337" s="9">
        <f t="shared" si="5"/>
        <v>0</v>
      </c>
    </row>
    <row r="338" spans="1:58" x14ac:dyDescent="0.25">
      <c r="A338" s="112" t="s">
        <v>2553</v>
      </c>
      <c r="B338" s="112" t="s">
        <v>2552</v>
      </c>
      <c r="C338" s="116">
        <v>0</v>
      </c>
      <c r="D338" s="116">
        <v>0</v>
      </c>
      <c r="E338" s="116">
        <v>0</v>
      </c>
      <c r="F338" s="116">
        <v>0</v>
      </c>
      <c r="G338" s="116">
        <v>0</v>
      </c>
      <c r="H338" s="116">
        <v>0</v>
      </c>
      <c r="I338" s="116">
        <v>0</v>
      </c>
      <c r="J338" s="116">
        <v>0</v>
      </c>
      <c r="K338" s="116">
        <v>0</v>
      </c>
      <c r="L338" s="116">
        <v>0</v>
      </c>
      <c r="M338" s="116">
        <v>0</v>
      </c>
      <c r="N338" s="116">
        <v>0</v>
      </c>
      <c r="O338" s="116">
        <v>0</v>
      </c>
      <c r="P338" s="116">
        <v>0</v>
      </c>
      <c r="Q338" s="116">
        <v>0</v>
      </c>
      <c r="R338" s="116">
        <v>0</v>
      </c>
      <c r="S338" s="116">
        <v>0</v>
      </c>
      <c r="T338" s="116">
        <v>0</v>
      </c>
      <c r="U338" s="116">
        <v>0</v>
      </c>
      <c r="V338" s="116">
        <v>0</v>
      </c>
      <c r="W338" s="116">
        <v>0</v>
      </c>
      <c r="X338" s="116">
        <v>0</v>
      </c>
      <c r="Y338" s="116">
        <v>0</v>
      </c>
      <c r="Z338" s="116">
        <v>0</v>
      </c>
      <c r="AA338" s="116">
        <v>0</v>
      </c>
      <c r="AB338" s="116">
        <v>0</v>
      </c>
      <c r="AC338" s="116">
        <v>0</v>
      </c>
      <c r="AD338" s="116">
        <v>0</v>
      </c>
      <c r="AE338" s="116">
        <v>0</v>
      </c>
      <c r="AF338" s="116">
        <v>0</v>
      </c>
      <c r="AG338" s="116">
        <v>0</v>
      </c>
      <c r="AH338" s="116">
        <v>0</v>
      </c>
      <c r="AI338" s="116">
        <v>0</v>
      </c>
      <c r="AJ338" s="116">
        <v>0</v>
      </c>
      <c r="AK338" s="116">
        <v>0</v>
      </c>
      <c r="AL338" s="116">
        <v>0</v>
      </c>
      <c r="AM338" s="116">
        <v>0</v>
      </c>
      <c r="AN338" s="116">
        <v>0</v>
      </c>
      <c r="AO338" s="116">
        <v>0</v>
      </c>
      <c r="AP338" s="116">
        <v>0</v>
      </c>
      <c r="AQ338" s="116">
        <v>0</v>
      </c>
      <c r="AR338" s="116">
        <v>0</v>
      </c>
      <c r="AS338" s="116">
        <v>0</v>
      </c>
      <c r="AT338" s="116">
        <v>0</v>
      </c>
      <c r="AU338" s="116">
        <v>0</v>
      </c>
      <c r="AV338" s="116">
        <v>0</v>
      </c>
      <c r="AW338" s="116">
        <v>0</v>
      </c>
      <c r="AX338" s="116">
        <v>0</v>
      </c>
      <c r="AY338" s="116">
        <v>0</v>
      </c>
      <c r="AZ338" s="116">
        <v>0</v>
      </c>
      <c r="BA338" s="116">
        <v>0</v>
      </c>
      <c r="BB338" s="116">
        <v>0</v>
      </c>
      <c r="BC338" s="116">
        <v>0</v>
      </c>
      <c r="BD338" s="115">
        <v>0</v>
      </c>
      <c r="BF338" s="9">
        <f t="shared" si="5"/>
        <v>0</v>
      </c>
    </row>
    <row r="339" spans="1:58" x14ac:dyDescent="0.25">
      <c r="A339" s="112" t="s">
        <v>2551</v>
      </c>
      <c r="B339" s="112" t="s">
        <v>2550</v>
      </c>
      <c r="C339" s="116">
        <v>0</v>
      </c>
      <c r="D339" s="116">
        <v>0</v>
      </c>
      <c r="E339" s="116">
        <v>0</v>
      </c>
      <c r="F339" s="116">
        <v>0</v>
      </c>
      <c r="G339" s="116">
        <v>0</v>
      </c>
      <c r="H339" s="116">
        <v>0</v>
      </c>
      <c r="I339" s="116">
        <v>0</v>
      </c>
      <c r="J339" s="116">
        <v>0</v>
      </c>
      <c r="K339" s="116">
        <v>0</v>
      </c>
      <c r="L339" s="116">
        <v>0</v>
      </c>
      <c r="M339" s="116">
        <v>0</v>
      </c>
      <c r="N339" s="116">
        <v>0</v>
      </c>
      <c r="O339" s="116">
        <v>0</v>
      </c>
      <c r="P339" s="116">
        <v>0</v>
      </c>
      <c r="Q339" s="116">
        <v>0</v>
      </c>
      <c r="R339" s="116">
        <v>0</v>
      </c>
      <c r="S339" s="116">
        <v>0</v>
      </c>
      <c r="T339" s="116">
        <v>0</v>
      </c>
      <c r="U339" s="116">
        <v>0</v>
      </c>
      <c r="V339" s="116">
        <v>0</v>
      </c>
      <c r="W339" s="116">
        <v>0</v>
      </c>
      <c r="X339" s="116">
        <v>0</v>
      </c>
      <c r="Y339" s="116">
        <v>0</v>
      </c>
      <c r="Z339" s="116">
        <v>0</v>
      </c>
      <c r="AA339" s="116">
        <v>0</v>
      </c>
      <c r="AB339" s="116">
        <v>0</v>
      </c>
      <c r="AC339" s="116">
        <v>0</v>
      </c>
      <c r="AD339" s="116">
        <v>0</v>
      </c>
      <c r="AE339" s="116">
        <v>0</v>
      </c>
      <c r="AF339" s="116">
        <v>0</v>
      </c>
      <c r="AG339" s="116">
        <v>0</v>
      </c>
      <c r="AH339" s="116">
        <v>0</v>
      </c>
      <c r="AI339" s="116">
        <v>0</v>
      </c>
      <c r="AJ339" s="116">
        <v>0</v>
      </c>
      <c r="AK339" s="116">
        <v>0</v>
      </c>
      <c r="AL339" s="116">
        <v>0</v>
      </c>
      <c r="AM339" s="116">
        <v>0</v>
      </c>
      <c r="AN339" s="116">
        <v>0</v>
      </c>
      <c r="AO339" s="116">
        <v>0</v>
      </c>
      <c r="AP339" s="116">
        <v>0</v>
      </c>
      <c r="AQ339" s="116">
        <v>0</v>
      </c>
      <c r="AR339" s="116">
        <v>0</v>
      </c>
      <c r="AS339" s="116">
        <v>0</v>
      </c>
      <c r="AT339" s="116">
        <v>0</v>
      </c>
      <c r="AU339" s="116">
        <v>0</v>
      </c>
      <c r="AV339" s="116">
        <v>0</v>
      </c>
      <c r="AW339" s="116">
        <v>0</v>
      </c>
      <c r="AX339" s="116">
        <v>0</v>
      </c>
      <c r="AY339" s="116">
        <v>0</v>
      </c>
      <c r="AZ339" s="116">
        <v>0</v>
      </c>
      <c r="BA339" s="116">
        <v>0</v>
      </c>
      <c r="BB339" s="116">
        <v>0</v>
      </c>
      <c r="BC339" s="116">
        <v>0</v>
      </c>
      <c r="BD339" s="115">
        <v>0</v>
      </c>
      <c r="BF339" s="9">
        <f t="shared" si="5"/>
        <v>0</v>
      </c>
    </row>
    <row r="340" spans="1:58" x14ac:dyDescent="0.25">
      <c r="A340" s="112" t="s">
        <v>2549</v>
      </c>
      <c r="B340" s="112" t="s">
        <v>2548</v>
      </c>
      <c r="C340" s="116">
        <v>2.1600499167107046E-12</v>
      </c>
      <c r="D340" s="116">
        <v>2.1600499167107046E-12</v>
      </c>
      <c r="E340" s="116">
        <v>2.1600499167107046E-12</v>
      </c>
      <c r="F340" s="116">
        <v>2.1600499167107046E-12</v>
      </c>
      <c r="G340" s="116">
        <v>2.1600499167107046E-12</v>
      </c>
      <c r="H340" s="116">
        <v>2.1600499167107046E-12</v>
      </c>
      <c r="I340" s="116">
        <v>2.1600499167107046E-12</v>
      </c>
      <c r="J340" s="116">
        <v>2.1600499167107046E-12</v>
      </c>
      <c r="K340" s="116">
        <v>2.1600499167107046E-12</v>
      </c>
      <c r="L340" s="116">
        <v>2.1600499167107046E-12</v>
      </c>
      <c r="M340" s="116">
        <v>2.1600499167107046E-12</v>
      </c>
      <c r="N340" s="116">
        <v>2.1600499167107046E-12</v>
      </c>
      <c r="O340" s="116">
        <v>2.1600499167107046E-12</v>
      </c>
      <c r="P340" s="116">
        <v>2.1600499167107046E-12</v>
      </c>
      <c r="Q340" s="116">
        <v>2.1600499167107046E-12</v>
      </c>
      <c r="R340" s="116">
        <v>2.1600499167107046E-12</v>
      </c>
      <c r="S340" s="116">
        <v>2.1600499167107046E-12</v>
      </c>
      <c r="T340" s="116">
        <v>2.1600499167107046E-12</v>
      </c>
      <c r="U340" s="116">
        <v>2.1600499167107046E-12</v>
      </c>
      <c r="V340" s="116">
        <v>2.1600499167107046E-12</v>
      </c>
      <c r="W340" s="116">
        <v>2.1600499167107046E-12</v>
      </c>
      <c r="X340" s="116">
        <v>2.1600499167107046E-12</v>
      </c>
      <c r="Y340" s="116">
        <v>2.1600499167107046E-12</v>
      </c>
      <c r="Z340" s="116">
        <v>2.1600499167107046E-12</v>
      </c>
      <c r="AA340" s="116">
        <v>2.1600499167107046E-12</v>
      </c>
      <c r="AB340" s="116">
        <v>2.1600499167107046E-12</v>
      </c>
      <c r="AC340" s="116">
        <v>2.1600499167107046E-12</v>
      </c>
      <c r="AD340" s="116">
        <v>2.1600499167107046E-12</v>
      </c>
      <c r="AE340" s="116">
        <v>2.1600499167107046E-12</v>
      </c>
      <c r="AF340" s="116">
        <v>2.1600499167107046E-12</v>
      </c>
      <c r="AG340" s="116">
        <v>2.1600499167107046E-12</v>
      </c>
      <c r="AH340" s="116">
        <v>2.1600499167107046E-12</v>
      </c>
      <c r="AI340" s="116">
        <v>2.1600499167107046E-12</v>
      </c>
      <c r="AJ340" s="116">
        <v>2.1600499167107046E-12</v>
      </c>
      <c r="AK340" s="116">
        <v>2.1600499167107046E-12</v>
      </c>
      <c r="AL340" s="116">
        <v>2.1600499167107046E-12</v>
      </c>
      <c r="AM340" s="116">
        <v>2.1600499167107046E-12</v>
      </c>
      <c r="AN340" s="116">
        <v>2.1600499167107046E-12</v>
      </c>
      <c r="AO340" s="116">
        <v>2.1600499167107046E-12</v>
      </c>
      <c r="AP340" s="116">
        <v>2.1600499167107046E-12</v>
      </c>
      <c r="AQ340" s="116">
        <v>2.1600499167107046E-12</v>
      </c>
      <c r="AR340" s="116">
        <v>2.1600499167107046E-12</v>
      </c>
      <c r="AS340" s="116">
        <v>2.1600499167107046E-12</v>
      </c>
      <c r="AT340" s="116">
        <v>2.1600499167107046E-12</v>
      </c>
      <c r="AU340" s="116">
        <v>2.1600499167107046E-12</v>
      </c>
      <c r="AV340" s="116">
        <v>2.1600499167107046E-12</v>
      </c>
      <c r="AW340" s="116">
        <v>2.1600499167107046E-12</v>
      </c>
      <c r="AX340" s="116">
        <v>2.1600499167107046E-12</v>
      </c>
      <c r="AY340" s="116">
        <v>2.1600499167107046E-12</v>
      </c>
      <c r="AZ340" s="116">
        <v>2.1600499167107046E-12</v>
      </c>
      <c r="BA340" s="116">
        <v>2.1600499167107046E-12</v>
      </c>
      <c r="BB340" s="116">
        <v>2.1600499167107046E-12</v>
      </c>
      <c r="BC340" s="116">
        <v>2.1600499167107046E-12</v>
      </c>
      <c r="BD340" s="115">
        <v>2.1600499167107046E-12</v>
      </c>
      <c r="BF340" s="9">
        <f t="shared" si="5"/>
        <v>2.1600499167107046E-12</v>
      </c>
    </row>
    <row r="341" spans="1:58" x14ac:dyDescent="0.25">
      <c r="A341" s="112" t="s">
        <v>2547</v>
      </c>
      <c r="B341" s="112" t="s">
        <v>2546</v>
      </c>
      <c r="C341" s="116">
        <v>-4.9453774408902973E-12</v>
      </c>
      <c r="D341" s="116">
        <v>-4.9453774408902973E-12</v>
      </c>
      <c r="E341" s="116">
        <v>-4.9453774408902973E-12</v>
      </c>
      <c r="F341" s="116">
        <v>-4.9453774408902973E-12</v>
      </c>
      <c r="G341" s="116">
        <v>-4.9453774408902973E-12</v>
      </c>
      <c r="H341" s="116">
        <v>-4.9453774408902973E-12</v>
      </c>
      <c r="I341" s="116">
        <v>-4.9453774408902973E-12</v>
      </c>
      <c r="J341" s="116">
        <v>-4.9453774408902973E-12</v>
      </c>
      <c r="K341" s="116">
        <v>-4.9453774408902973E-12</v>
      </c>
      <c r="L341" s="116">
        <v>-4.9453774408902973E-12</v>
      </c>
      <c r="M341" s="116">
        <v>-4.9453774408902973E-12</v>
      </c>
      <c r="N341" s="116">
        <v>-4.9453774408902973E-12</v>
      </c>
      <c r="O341" s="116">
        <v>-4.9453774408902973E-12</v>
      </c>
      <c r="P341" s="116">
        <v>-4.9453774408902973E-12</v>
      </c>
      <c r="Q341" s="116">
        <v>-4.9453774408902973E-12</v>
      </c>
      <c r="R341" s="116">
        <v>-4.9453774408902973E-12</v>
      </c>
      <c r="S341" s="116">
        <v>-4.9453774408902973E-12</v>
      </c>
      <c r="T341" s="116">
        <v>-4.9453774408902973E-12</v>
      </c>
      <c r="U341" s="116">
        <v>-4.9453774408902973E-12</v>
      </c>
      <c r="V341" s="116">
        <v>-4.9453774408902973E-12</v>
      </c>
      <c r="W341" s="116">
        <v>-4.9453774408902973E-12</v>
      </c>
      <c r="X341" s="116">
        <v>-4.9453774408902973E-12</v>
      </c>
      <c r="Y341" s="116">
        <v>-4.9453774408902973E-12</v>
      </c>
      <c r="Z341" s="116">
        <v>-4.9453774408902973E-12</v>
      </c>
      <c r="AA341" s="116">
        <v>-4.9453774408902973E-12</v>
      </c>
      <c r="AB341" s="116">
        <v>-4.9453774408902973E-12</v>
      </c>
      <c r="AC341" s="116">
        <v>-4.9453774408902973E-12</v>
      </c>
      <c r="AD341" s="116">
        <v>-4.9453774408902973E-12</v>
      </c>
      <c r="AE341" s="116">
        <v>-4.9453774408902973E-12</v>
      </c>
      <c r="AF341" s="116">
        <v>-4.9453774408902973E-12</v>
      </c>
      <c r="AG341" s="116">
        <v>-4.9453774408902973E-12</v>
      </c>
      <c r="AH341" s="116">
        <v>-4.9453774408902973E-12</v>
      </c>
      <c r="AI341" s="116">
        <v>-4.9453774408902973E-12</v>
      </c>
      <c r="AJ341" s="116">
        <v>-4.9453774408902973E-12</v>
      </c>
      <c r="AK341" s="116">
        <v>-4.9453774408902973E-12</v>
      </c>
      <c r="AL341" s="116">
        <v>-4.9453774408902973E-12</v>
      </c>
      <c r="AM341" s="116">
        <v>-4.9453774408902973E-12</v>
      </c>
      <c r="AN341" s="116">
        <v>-4.9453774408902973E-12</v>
      </c>
      <c r="AO341" s="116">
        <v>-4.9453774408902973E-12</v>
      </c>
      <c r="AP341" s="116">
        <v>-4.9453774408902973E-12</v>
      </c>
      <c r="AQ341" s="116">
        <v>-4.9453774408902973E-12</v>
      </c>
      <c r="AR341" s="116">
        <v>-4.9453774408902973E-12</v>
      </c>
      <c r="AS341" s="116">
        <v>-4.9453774408902973E-12</v>
      </c>
      <c r="AT341" s="116">
        <v>-4.9453774408902973E-12</v>
      </c>
      <c r="AU341" s="116">
        <v>-4.9453774408902973E-12</v>
      </c>
      <c r="AV341" s="116">
        <v>-4.9453774408902973E-12</v>
      </c>
      <c r="AW341" s="116">
        <v>-4.9453774408902973E-12</v>
      </c>
      <c r="AX341" s="116">
        <v>-4.9453774408902973E-12</v>
      </c>
      <c r="AY341" s="116">
        <v>-4.9453774408902973E-12</v>
      </c>
      <c r="AZ341" s="116">
        <v>-4.9453774408902973E-12</v>
      </c>
      <c r="BA341" s="116">
        <v>-4.9453774408902973E-12</v>
      </c>
      <c r="BB341" s="116">
        <v>-4.9453774408902973E-12</v>
      </c>
      <c r="BC341" s="116">
        <v>-4.9453774408902973E-12</v>
      </c>
      <c r="BD341" s="115">
        <v>-4.9453774408902973E-12</v>
      </c>
      <c r="BF341" s="9">
        <f t="shared" si="5"/>
        <v>-4.9453774408902973E-12</v>
      </c>
    </row>
    <row r="342" spans="1:58" x14ac:dyDescent="0.25">
      <c r="A342" s="112" t="s">
        <v>2545</v>
      </c>
      <c r="B342" s="112" t="s">
        <v>2544</v>
      </c>
      <c r="C342" s="116">
        <v>0</v>
      </c>
      <c r="D342" s="116">
        <v>0</v>
      </c>
      <c r="E342" s="116">
        <v>0</v>
      </c>
      <c r="F342" s="116">
        <v>0</v>
      </c>
      <c r="G342" s="116">
        <v>0</v>
      </c>
      <c r="H342" s="116">
        <v>0</v>
      </c>
      <c r="I342" s="116">
        <v>0</v>
      </c>
      <c r="J342" s="116">
        <v>0</v>
      </c>
      <c r="K342" s="116">
        <v>0</v>
      </c>
      <c r="L342" s="116">
        <v>0</v>
      </c>
      <c r="M342" s="116">
        <v>0</v>
      </c>
      <c r="N342" s="116">
        <v>0</v>
      </c>
      <c r="O342" s="116">
        <v>0</v>
      </c>
      <c r="P342" s="116">
        <v>0</v>
      </c>
      <c r="Q342" s="116">
        <v>0</v>
      </c>
      <c r="R342" s="116">
        <v>0</v>
      </c>
      <c r="S342" s="116">
        <v>0</v>
      </c>
      <c r="T342" s="116">
        <v>0</v>
      </c>
      <c r="U342" s="116">
        <v>0</v>
      </c>
      <c r="V342" s="116">
        <v>0</v>
      </c>
      <c r="W342" s="116">
        <v>0</v>
      </c>
      <c r="X342" s="116">
        <v>0</v>
      </c>
      <c r="Y342" s="116">
        <v>0</v>
      </c>
      <c r="Z342" s="116">
        <v>0</v>
      </c>
      <c r="AA342" s="116">
        <v>0</v>
      </c>
      <c r="AB342" s="116">
        <v>0</v>
      </c>
      <c r="AC342" s="116">
        <v>0</v>
      </c>
      <c r="AD342" s="116">
        <v>0</v>
      </c>
      <c r="AE342" s="116">
        <v>0</v>
      </c>
      <c r="AF342" s="116">
        <v>0</v>
      </c>
      <c r="AG342" s="116">
        <v>0</v>
      </c>
      <c r="AH342" s="116">
        <v>0</v>
      </c>
      <c r="AI342" s="116">
        <v>0</v>
      </c>
      <c r="AJ342" s="116">
        <v>0</v>
      </c>
      <c r="AK342" s="116">
        <v>0</v>
      </c>
      <c r="AL342" s="116">
        <v>0</v>
      </c>
      <c r="AM342" s="116">
        <v>0</v>
      </c>
      <c r="AN342" s="116">
        <v>0</v>
      </c>
      <c r="AO342" s="116">
        <v>0</v>
      </c>
      <c r="AP342" s="116">
        <v>0</v>
      </c>
      <c r="AQ342" s="116">
        <v>0</v>
      </c>
      <c r="AR342" s="116">
        <v>0</v>
      </c>
      <c r="AS342" s="116">
        <v>0</v>
      </c>
      <c r="AT342" s="116">
        <v>0</v>
      </c>
      <c r="AU342" s="116">
        <v>0</v>
      </c>
      <c r="AV342" s="116">
        <v>0</v>
      </c>
      <c r="AW342" s="116">
        <v>0</v>
      </c>
      <c r="AX342" s="116">
        <v>0</v>
      </c>
      <c r="AY342" s="116">
        <v>0</v>
      </c>
      <c r="AZ342" s="116">
        <v>0</v>
      </c>
      <c r="BA342" s="116">
        <v>0</v>
      </c>
      <c r="BB342" s="116">
        <v>0</v>
      </c>
      <c r="BC342" s="116">
        <v>0</v>
      </c>
      <c r="BD342" s="115">
        <v>0</v>
      </c>
      <c r="BF342" s="9">
        <f t="shared" si="5"/>
        <v>0</v>
      </c>
    </row>
    <row r="343" spans="1:58" x14ac:dyDescent="0.25">
      <c r="A343" s="112" t="s">
        <v>2543</v>
      </c>
      <c r="B343" s="112" t="s">
        <v>2542</v>
      </c>
      <c r="C343" s="116">
        <v>-1.4551915228366852E-11</v>
      </c>
      <c r="D343" s="116">
        <v>-1.4551915228366852E-11</v>
      </c>
      <c r="E343" s="116">
        <v>-1.4551915228366852E-11</v>
      </c>
      <c r="F343" s="116">
        <v>-1.4551915228366852E-11</v>
      </c>
      <c r="G343" s="116">
        <v>-1.4551915228366852E-11</v>
      </c>
      <c r="H343" s="116">
        <v>-1.4551915228366852E-11</v>
      </c>
      <c r="I343" s="116">
        <v>-1.4551915228366852E-11</v>
      </c>
      <c r="J343" s="116">
        <v>-1.4551915228366852E-11</v>
      </c>
      <c r="K343" s="116">
        <v>-1.4551915228366852E-11</v>
      </c>
      <c r="L343" s="116">
        <v>-1.4551915228366852E-11</v>
      </c>
      <c r="M343" s="116">
        <v>-1.4551915228366852E-11</v>
      </c>
      <c r="N343" s="116">
        <v>-1.4551915228366852E-11</v>
      </c>
      <c r="O343" s="116">
        <v>-1.4551915228366852E-11</v>
      </c>
      <c r="P343" s="116">
        <v>-1.4551915228366852E-11</v>
      </c>
      <c r="Q343" s="116">
        <v>-1.4551915228366852E-11</v>
      </c>
      <c r="R343" s="116">
        <v>-1.4551915228366852E-11</v>
      </c>
      <c r="S343" s="116">
        <v>-1.4551915228366852E-11</v>
      </c>
      <c r="T343" s="116">
        <v>-1.4551915228366852E-11</v>
      </c>
      <c r="U343" s="116">
        <v>-1.4551915228366852E-11</v>
      </c>
      <c r="V343" s="116">
        <v>-1.4551915228366852E-11</v>
      </c>
      <c r="W343" s="116">
        <v>-1.4551915228366852E-11</v>
      </c>
      <c r="X343" s="116">
        <v>-1.4551915228366852E-11</v>
      </c>
      <c r="Y343" s="116">
        <v>-1.4551915228366852E-11</v>
      </c>
      <c r="Z343" s="116">
        <v>-1.4551915228366852E-11</v>
      </c>
      <c r="AA343" s="116">
        <v>-1.4551915228366852E-11</v>
      </c>
      <c r="AB343" s="116">
        <v>-1.4551915228366852E-11</v>
      </c>
      <c r="AC343" s="116">
        <v>-1.4551915228366852E-11</v>
      </c>
      <c r="AD343" s="116">
        <v>-1.4551915228366852E-11</v>
      </c>
      <c r="AE343" s="116">
        <v>-1.4551915228366852E-11</v>
      </c>
      <c r="AF343" s="116">
        <v>-1.4551915228366852E-11</v>
      </c>
      <c r="AG343" s="116">
        <v>-1.4551915228366852E-11</v>
      </c>
      <c r="AH343" s="116">
        <v>-1.4551915228366852E-11</v>
      </c>
      <c r="AI343" s="116">
        <v>-1.4551915228366852E-11</v>
      </c>
      <c r="AJ343" s="116">
        <v>-1.4551915228366852E-11</v>
      </c>
      <c r="AK343" s="116">
        <v>-1.4551915228366852E-11</v>
      </c>
      <c r="AL343" s="116">
        <v>-1.4551915228366852E-11</v>
      </c>
      <c r="AM343" s="116">
        <v>-1.4551915228366852E-11</v>
      </c>
      <c r="AN343" s="116">
        <v>-1.4551915228366852E-11</v>
      </c>
      <c r="AO343" s="116">
        <v>-1.4551915228366852E-11</v>
      </c>
      <c r="AP343" s="116">
        <v>-1.4551915228366852E-11</v>
      </c>
      <c r="AQ343" s="116">
        <v>-1.4551915228366852E-11</v>
      </c>
      <c r="AR343" s="116">
        <v>-1.4551915228366852E-11</v>
      </c>
      <c r="AS343" s="116">
        <v>-1.4551915228366852E-11</v>
      </c>
      <c r="AT343" s="116">
        <v>-1.4551915228366852E-11</v>
      </c>
      <c r="AU343" s="116">
        <v>-1.4551915228366852E-11</v>
      </c>
      <c r="AV343" s="116">
        <v>-1.4551915228366852E-11</v>
      </c>
      <c r="AW343" s="116">
        <v>-1.4551915228366852E-11</v>
      </c>
      <c r="AX343" s="116">
        <v>-1.4551915228366852E-11</v>
      </c>
      <c r="AY343" s="116">
        <v>-1.4551915228366852E-11</v>
      </c>
      <c r="AZ343" s="116">
        <v>-1.4551915228366852E-11</v>
      </c>
      <c r="BA343" s="116">
        <v>-1.4551915228366852E-11</v>
      </c>
      <c r="BB343" s="116">
        <v>-1.4551915228366852E-11</v>
      </c>
      <c r="BC343" s="116">
        <v>-1.4551915228366852E-11</v>
      </c>
      <c r="BD343" s="115">
        <v>-1.4551915228366852E-11</v>
      </c>
      <c r="BF343" s="9">
        <f t="shared" si="5"/>
        <v>-1.4551915228366852E-11</v>
      </c>
    </row>
    <row r="344" spans="1:58" x14ac:dyDescent="0.25">
      <c r="A344" s="112" t="s">
        <v>2541</v>
      </c>
      <c r="B344" s="112" t="s">
        <v>2540</v>
      </c>
      <c r="C344" s="116">
        <v>0</v>
      </c>
      <c r="D344" s="116">
        <v>0</v>
      </c>
      <c r="E344" s="116">
        <v>0</v>
      </c>
      <c r="F344" s="116">
        <v>0</v>
      </c>
      <c r="G344" s="116">
        <v>0</v>
      </c>
      <c r="H344" s="116">
        <v>0</v>
      </c>
      <c r="I344" s="116">
        <v>0</v>
      </c>
      <c r="J344" s="116">
        <v>0</v>
      </c>
      <c r="K344" s="116">
        <v>0</v>
      </c>
      <c r="L344" s="116">
        <v>0</v>
      </c>
      <c r="M344" s="116">
        <v>0</v>
      </c>
      <c r="N344" s="116">
        <v>0</v>
      </c>
      <c r="O344" s="116">
        <v>0</v>
      </c>
      <c r="P344" s="116">
        <v>0</v>
      </c>
      <c r="Q344" s="116">
        <v>0</v>
      </c>
      <c r="R344" s="116">
        <v>0</v>
      </c>
      <c r="S344" s="116">
        <v>0</v>
      </c>
      <c r="T344" s="116">
        <v>0</v>
      </c>
      <c r="U344" s="116">
        <v>0</v>
      </c>
      <c r="V344" s="116">
        <v>0</v>
      </c>
      <c r="W344" s="116">
        <v>0</v>
      </c>
      <c r="X344" s="116">
        <v>0</v>
      </c>
      <c r="Y344" s="116">
        <v>0</v>
      </c>
      <c r="Z344" s="116">
        <v>0</v>
      </c>
      <c r="AA344" s="116">
        <v>0</v>
      </c>
      <c r="AB344" s="116">
        <v>0</v>
      </c>
      <c r="AC344" s="116">
        <v>0</v>
      </c>
      <c r="AD344" s="116">
        <v>0</v>
      </c>
      <c r="AE344" s="116">
        <v>0</v>
      </c>
      <c r="AF344" s="116">
        <v>0</v>
      </c>
      <c r="AG344" s="116">
        <v>0</v>
      </c>
      <c r="AH344" s="116">
        <v>0</v>
      </c>
      <c r="AI344" s="116">
        <v>0</v>
      </c>
      <c r="AJ344" s="116">
        <v>0</v>
      </c>
      <c r="AK344" s="116">
        <v>0</v>
      </c>
      <c r="AL344" s="116">
        <v>0</v>
      </c>
      <c r="AM344" s="116">
        <v>0</v>
      </c>
      <c r="AN344" s="116">
        <v>0</v>
      </c>
      <c r="AO344" s="116">
        <v>0</v>
      </c>
      <c r="AP344" s="116">
        <v>0</v>
      </c>
      <c r="AQ344" s="116">
        <v>0</v>
      </c>
      <c r="AR344" s="116">
        <v>0</v>
      </c>
      <c r="AS344" s="116">
        <v>0</v>
      </c>
      <c r="AT344" s="116">
        <v>0</v>
      </c>
      <c r="AU344" s="116">
        <v>0</v>
      </c>
      <c r="AV344" s="116">
        <v>0</v>
      </c>
      <c r="AW344" s="116">
        <v>0</v>
      </c>
      <c r="AX344" s="116">
        <v>0</v>
      </c>
      <c r="AY344" s="116">
        <v>0</v>
      </c>
      <c r="AZ344" s="116">
        <v>0</v>
      </c>
      <c r="BA344" s="116">
        <v>0</v>
      </c>
      <c r="BB344" s="116">
        <v>0</v>
      </c>
      <c r="BC344" s="116">
        <v>0</v>
      </c>
      <c r="BD344" s="115">
        <v>0</v>
      </c>
      <c r="BF344" s="9">
        <f t="shared" si="5"/>
        <v>0</v>
      </c>
    </row>
    <row r="345" spans="1:58" x14ac:dyDescent="0.25">
      <c r="A345" s="112" t="s">
        <v>2539</v>
      </c>
      <c r="B345" s="112" t="s">
        <v>2538</v>
      </c>
      <c r="C345" s="116">
        <v>0</v>
      </c>
      <c r="D345" s="116">
        <v>0</v>
      </c>
      <c r="E345" s="116">
        <v>0</v>
      </c>
      <c r="F345" s="116">
        <v>0</v>
      </c>
      <c r="G345" s="116">
        <v>0</v>
      </c>
      <c r="H345" s="116">
        <v>0</v>
      </c>
      <c r="I345" s="116">
        <v>0</v>
      </c>
      <c r="J345" s="116">
        <v>0</v>
      </c>
      <c r="K345" s="116">
        <v>0</v>
      </c>
      <c r="L345" s="116">
        <v>0</v>
      </c>
      <c r="M345" s="116">
        <v>0</v>
      </c>
      <c r="N345" s="116">
        <v>0</v>
      </c>
      <c r="O345" s="116">
        <v>0</v>
      </c>
      <c r="P345" s="116">
        <v>0</v>
      </c>
      <c r="Q345" s="116">
        <v>0</v>
      </c>
      <c r="R345" s="116">
        <v>0</v>
      </c>
      <c r="S345" s="116">
        <v>0</v>
      </c>
      <c r="T345" s="116">
        <v>0</v>
      </c>
      <c r="U345" s="116">
        <v>0</v>
      </c>
      <c r="V345" s="116">
        <v>0</v>
      </c>
      <c r="W345" s="116">
        <v>0</v>
      </c>
      <c r="X345" s="116">
        <v>0</v>
      </c>
      <c r="Y345" s="116">
        <v>0</v>
      </c>
      <c r="Z345" s="116">
        <v>0</v>
      </c>
      <c r="AA345" s="116">
        <v>0</v>
      </c>
      <c r="AB345" s="116">
        <v>0</v>
      </c>
      <c r="AC345" s="116">
        <v>0</v>
      </c>
      <c r="AD345" s="116">
        <v>0</v>
      </c>
      <c r="AE345" s="116">
        <v>0</v>
      </c>
      <c r="AF345" s="116">
        <v>0</v>
      </c>
      <c r="AG345" s="116">
        <v>0</v>
      </c>
      <c r="AH345" s="116">
        <v>0</v>
      </c>
      <c r="AI345" s="116">
        <v>0</v>
      </c>
      <c r="AJ345" s="116">
        <v>0</v>
      </c>
      <c r="AK345" s="116">
        <v>0</v>
      </c>
      <c r="AL345" s="116">
        <v>0</v>
      </c>
      <c r="AM345" s="116">
        <v>0</v>
      </c>
      <c r="AN345" s="116">
        <v>0</v>
      </c>
      <c r="AO345" s="116">
        <v>0</v>
      </c>
      <c r="AP345" s="116">
        <v>0</v>
      </c>
      <c r="AQ345" s="116">
        <v>0</v>
      </c>
      <c r="AR345" s="116">
        <v>0</v>
      </c>
      <c r="AS345" s="116">
        <v>0</v>
      </c>
      <c r="AT345" s="116">
        <v>0</v>
      </c>
      <c r="AU345" s="116">
        <v>0</v>
      </c>
      <c r="AV345" s="116">
        <v>0</v>
      </c>
      <c r="AW345" s="116">
        <v>0</v>
      </c>
      <c r="AX345" s="116">
        <v>0</v>
      </c>
      <c r="AY345" s="116">
        <v>0</v>
      </c>
      <c r="AZ345" s="116">
        <v>0</v>
      </c>
      <c r="BA345" s="116">
        <v>0</v>
      </c>
      <c r="BB345" s="116">
        <v>0</v>
      </c>
      <c r="BC345" s="116">
        <v>0</v>
      </c>
      <c r="BD345" s="115">
        <v>0</v>
      </c>
      <c r="BF345" s="9">
        <f t="shared" si="5"/>
        <v>0</v>
      </c>
    </row>
    <row r="346" spans="1:58" x14ac:dyDescent="0.25">
      <c r="A346" s="112" t="s">
        <v>2537</v>
      </c>
      <c r="B346" s="112" t="s">
        <v>2536</v>
      </c>
      <c r="C346" s="116">
        <v>-1.4551915228366852E-11</v>
      </c>
      <c r="D346" s="116">
        <v>-1.4551915228366852E-11</v>
      </c>
      <c r="E346" s="116">
        <v>-1.4551915228366852E-11</v>
      </c>
      <c r="F346" s="116">
        <v>-1.4551915228366852E-11</v>
      </c>
      <c r="G346" s="116">
        <v>-1.4551915228366852E-11</v>
      </c>
      <c r="H346" s="116">
        <v>-1.4551915228366852E-11</v>
      </c>
      <c r="I346" s="116">
        <v>-1.4551915228366852E-11</v>
      </c>
      <c r="J346" s="116">
        <v>-1.4551915228366852E-11</v>
      </c>
      <c r="K346" s="116">
        <v>-1.4551915228366852E-11</v>
      </c>
      <c r="L346" s="116">
        <v>-1.4551915228366852E-11</v>
      </c>
      <c r="M346" s="116">
        <v>-1.4551915228366852E-11</v>
      </c>
      <c r="N346" s="116">
        <v>-1.4551915228366852E-11</v>
      </c>
      <c r="O346" s="116">
        <v>-1.4551915228366852E-11</v>
      </c>
      <c r="P346" s="116">
        <v>-1.4551915228366852E-11</v>
      </c>
      <c r="Q346" s="116">
        <v>-1.4551915228366852E-11</v>
      </c>
      <c r="R346" s="116">
        <v>-1.4551915228366852E-11</v>
      </c>
      <c r="S346" s="116">
        <v>-1.4551915228366852E-11</v>
      </c>
      <c r="T346" s="116">
        <v>-1.4551915228366852E-11</v>
      </c>
      <c r="U346" s="116">
        <v>-1.4551915228366852E-11</v>
      </c>
      <c r="V346" s="116">
        <v>-1.4551915228366852E-11</v>
      </c>
      <c r="W346" s="116">
        <v>-1.4551915228366852E-11</v>
      </c>
      <c r="X346" s="116">
        <v>-1.4551915228366852E-11</v>
      </c>
      <c r="Y346" s="116">
        <v>-1.4551915228366852E-11</v>
      </c>
      <c r="Z346" s="116">
        <v>-1.4551915228366852E-11</v>
      </c>
      <c r="AA346" s="116">
        <v>-1.4551915228366852E-11</v>
      </c>
      <c r="AB346" s="116">
        <v>-1.4551915228366852E-11</v>
      </c>
      <c r="AC346" s="116">
        <v>-1.4551915228366852E-11</v>
      </c>
      <c r="AD346" s="116">
        <v>-1.4551915228366852E-11</v>
      </c>
      <c r="AE346" s="116">
        <v>-1.4551915228366852E-11</v>
      </c>
      <c r="AF346" s="116">
        <v>-1.4551915228366852E-11</v>
      </c>
      <c r="AG346" s="116">
        <v>-1.4551915228366852E-11</v>
      </c>
      <c r="AH346" s="116">
        <v>-1.4551915228366852E-11</v>
      </c>
      <c r="AI346" s="116">
        <v>-1.4551915228366852E-11</v>
      </c>
      <c r="AJ346" s="116">
        <v>-1.4551915228366852E-11</v>
      </c>
      <c r="AK346" s="116">
        <v>-1.4551915228366852E-11</v>
      </c>
      <c r="AL346" s="116">
        <v>-1.4551915228366852E-11</v>
      </c>
      <c r="AM346" s="116">
        <v>-1.4551915228366852E-11</v>
      </c>
      <c r="AN346" s="116">
        <v>-1.4551915228366852E-11</v>
      </c>
      <c r="AO346" s="116">
        <v>-1.4551915228366852E-11</v>
      </c>
      <c r="AP346" s="116">
        <v>-1.4551915228366852E-11</v>
      </c>
      <c r="AQ346" s="116">
        <v>-1.4551915228366852E-11</v>
      </c>
      <c r="AR346" s="116">
        <v>-1.4551915228366852E-11</v>
      </c>
      <c r="AS346" s="116">
        <v>-1.4551915228366852E-11</v>
      </c>
      <c r="AT346" s="116">
        <v>-1.4551915228366852E-11</v>
      </c>
      <c r="AU346" s="116">
        <v>-1.4551915228366852E-11</v>
      </c>
      <c r="AV346" s="116">
        <v>-1.4551915228366852E-11</v>
      </c>
      <c r="AW346" s="116">
        <v>-1.4551915228366852E-11</v>
      </c>
      <c r="AX346" s="116">
        <v>-1.4551915228366852E-11</v>
      </c>
      <c r="AY346" s="116">
        <v>-1.4551915228366852E-11</v>
      </c>
      <c r="AZ346" s="116">
        <v>-1.4551915228366852E-11</v>
      </c>
      <c r="BA346" s="116">
        <v>-1.4551915228366852E-11</v>
      </c>
      <c r="BB346" s="116">
        <v>-1.4551915228366852E-11</v>
      </c>
      <c r="BC346" s="116">
        <v>-1.4551915228366852E-11</v>
      </c>
      <c r="BD346" s="115">
        <v>-1.4551915228366852E-11</v>
      </c>
      <c r="BF346" s="9">
        <f t="shared" si="5"/>
        <v>-1.4551915228366852E-11</v>
      </c>
    </row>
    <row r="347" spans="1:58" x14ac:dyDescent="0.25">
      <c r="A347" s="112" t="s">
        <v>2535</v>
      </c>
      <c r="B347" s="112" t="s">
        <v>2534</v>
      </c>
      <c r="C347" s="116">
        <v>0</v>
      </c>
      <c r="D347" s="116">
        <v>0</v>
      </c>
      <c r="E347" s="116">
        <v>0</v>
      </c>
      <c r="F347" s="116">
        <v>0</v>
      </c>
      <c r="G347" s="116">
        <v>0</v>
      </c>
      <c r="H347" s="116">
        <v>0</v>
      </c>
      <c r="I347" s="116">
        <v>0</v>
      </c>
      <c r="J347" s="116">
        <v>0</v>
      </c>
      <c r="K347" s="116">
        <v>0</v>
      </c>
      <c r="L347" s="116">
        <v>0</v>
      </c>
      <c r="M347" s="116">
        <v>0</v>
      </c>
      <c r="N347" s="116">
        <v>0</v>
      </c>
      <c r="O347" s="116">
        <v>0</v>
      </c>
      <c r="P347" s="116">
        <v>0</v>
      </c>
      <c r="Q347" s="116">
        <v>0</v>
      </c>
      <c r="R347" s="116">
        <v>0</v>
      </c>
      <c r="S347" s="116">
        <v>0</v>
      </c>
      <c r="T347" s="116">
        <v>0</v>
      </c>
      <c r="U347" s="116">
        <v>0</v>
      </c>
      <c r="V347" s="116">
        <v>0</v>
      </c>
      <c r="W347" s="116">
        <v>0</v>
      </c>
      <c r="X347" s="116">
        <v>0</v>
      </c>
      <c r="Y347" s="116">
        <v>0</v>
      </c>
      <c r="Z347" s="116">
        <v>0</v>
      </c>
      <c r="AA347" s="116">
        <v>0</v>
      </c>
      <c r="AB347" s="116">
        <v>0</v>
      </c>
      <c r="AC347" s="116">
        <v>0</v>
      </c>
      <c r="AD347" s="116">
        <v>0</v>
      </c>
      <c r="AE347" s="116">
        <v>0</v>
      </c>
      <c r="AF347" s="116">
        <v>0</v>
      </c>
      <c r="AG347" s="116">
        <v>0</v>
      </c>
      <c r="AH347" s="116">
        <v>0</v>
      </c>
      <c r="AI347" s="116">
        <v>0</v>
      </c>
      <c r="AJ347" s="116">
        <v>0</v>
      </c>
      <c r="AK347" s="116">
        <v>0</v>
      </c>
      <c r="AL347" s="116">
        <v>0</v>
      </c>
      <c r="AM347" s="116">
        <v>0</v>
      </c>
      <c r="AN347" s="116">
        <v>0</v>
      </c>
      <c r="AO347" s="116">
        <v>0</v>
      </c>
      <c r="AP347" s="116">
        <v>0</v>
      </c>
      <c r="AQ347" s="116">
        <v>0</v>
      </c>
      <c r="AR347" s="116">
        <v>0</v>
      </c>
      <c r="AS347" s="116">
        <v>0</v>
      </c>
      <c r="AT347" s="116">
        <v>0</v>
      </c>
      <c r="AU347" s="116">
        <v>0</v>
      </c>
      <c r="AV347" s="116">
        <v>0</v>
      </c>
      <c r="AW347" s="116">
        <v>0</v>
      </c>
      <c r="AX347" s="116">
        <v>0</v>
      </c>
      <c r="AY347" s="116">
        <v>0</v>
      </c>
      <c r="AZ347" s="116">
        <v>0</v>
      </c>
      <c r="BA347" s="116">
        <v>0</v>
      </c>
      <c r="BB347" s="116">
        <v>0</v>
      </c>
      <c r="BC347" s="116">
        <v>0</v>
      </c>
      <c r="BD347" s="115">
        <v>0</v>
      </c>
      <c r="BF347" s="9">
        <f t="shared" si="5"/>
        <v>0</v>
      </c>
    </row>
    <row r="348" spans="1:58" x14ac:dyDescent="0.25">
      <c r="A348" s="112" t="s">
        <v>141</v>
      </c>
      <c r="B348" s="112" t="s">
        <v>142</v>
      </c>
      <c r="C348" s="116">
        <v>4.6566128730773926E-10</v>
      </c>
      <c r="D348" s="116">
        <v>4.6566128730773926E-10</v>
      </c>
      <c r="E348" s="116">
        <v>4.6566128730773926E-10</v>
      </c>
      <c r="F348" s="116">
        <v>4.6566128730773926E-10</v>
      </c>
      <c r="G348" s="116">
        <v>4.6566128730773926E-10</v>
      </c>
      <c r="H348" s="116">
        <v>4.6566128730773926E-10</v>
      </c>
      <c r="I348" s="116">
        <v>4.6566128730773926E-10</v>
      </c>
      <c r="J348" s="116">
        <v>4.6566128730773926E-10</v>
      </c>
      <c r="K348" s="116">
        <v>4.6566128730773926E-10</v>
      </c>
      <c r="L348" s="116">
        <v>4.6566128730773926E-10</v>
      </c>
      <c r="M348" s="116">
        <v>4.6566128730773926E-10</v>
      </c>
      <c r="N348" s="116">
        <v>4.6566128730773926E-10</v>
      </c>
      <c r="O348" s="116">
        <v>4.6566128730773926E-10</v>
      </c>
      <c r="P348" s="116">
        <v>4.6566128730773926E-10</v>
      </c>
      <c r="Q348" s="116">
        <v>4.6566128730773926E-10</v>
      </c>
      <c r="R348" s="116">
        <v>4.6566128730773926E-10</v>
      </c>
      <c r="S348" s="116">
        <v>4.6566128730773926E-10</v>
      </c>
      <c r="T348" s="116">
        <v>4.6566128730773926E-10</v>
      </c>
      <c r="U348" s="116">
        <v>4.6566128730773926E-10</v>
      </c>
      <c r="V348" s="116">
        <v>4.6566128730773926E-10</v>
      </c>
      <c r="W348" s="116">
        <v>4.6566128730773926E-10</v>
      </c>
      <c r="X348" s="116">
        <v>4.6566128730773926E-10</v>
      </c>
      <c r="Y348" s="116">
        <v>4.6566128730773926E-10</v>
      </c>
      <c r="Z348" s="116">
        <v>4.6566128730773926E-10</v>
      </c>
      <c r="AA348" s="116">
        <v>4.6566128730773926E-10</v>
      </c>
      <c r="AB348" s="116">
        <v>4.6566128730773926E-10</v>
      </c>
      <c r="AC348" s="116">
        <v>4.6566128730773926E-10</v>
      </c>
      <c r="AD348" s="116">
        <v>4.6566128730773926E-10</v>
      </c>
      <c r="AE348" s="116">
        <v>4.6566128730773926E-10</v>
      </c>
      <c r="AF348" s="116">
        <v>4.6566128730773926E-10</v>
      </c>
      <c r="AG348" s="116">
        <v>4.6566128730773926E-10</v>
      </c>
      <c r="AH348" s="116">
        <v>4.6566128730773926E-10</v>
      </c>
      <c r="AI348" s="116">
        <v>4.6566128730773926E-10</v>
      </c>
      <c r="AJ348" s="116">
        <v>4.6566128730773926E-10</v>
      </c>
      <c r="AK348" s="116">
        <v>4.6566128730773926E-10</v>
      </c>
      <c r="AL348" s="116">
        <v>4.6566128730773926E-10</v>
      </c>
      <c r="AM348" s="116">
        <v>4.6566128730773926E-10</v>
      </c>
      <c r="AN348" s="116">
        <v>4.6566128730773926E-10</v>
      </c>
      <c r="AO348" s="116">
        <v>4.6566128730773926E-10</v>
      </c>
      <c r="AP348" s="116">
        <v>4.6566128730773926E-10</v>
      </c>
      <c r="AQ348" s="116">
        <v>4.6566128730773926E-10</v>
      </c>
      <c r="AR348" s="116">
        <v>4.6566128730773926E-10</v>
      </c>
      <c r="AS348" s="116">
        <v>4.6566128730773926E-10</v>
      </c>
      <c r="AT348" s="116">
        <v>4.6566128730773926E-10</v>
      </c>
      <c r="AU348" s="116">
        <v>4.6566128730773926E-10</v>
      </c>
      <c r="AV348" s="116">
        <v>4.6566128730773926E-10</v>
      </c>
      <c r="AW348" s="116">
        <v>4.6566128730773926E-10</v>
      </c>
      <c r="AX348" s="116">
        <v>4.6566128730773926E-10</v>
      </c>
      <c r="AY348" s="116">
        <v>4.6566128730773926E-10</v>
      </c>
      <c r="AZ348" s="116">
        <v>4.6566128730773926E-10</v>
      </c>
      <c r="BA348" s="116">
        <v>4.6566128730773926E-10</v>
      </c>
      <c r="BB348" s="116">
        <v>4.6566128730773926E-10</v>
      </c>
      <c r="BC348" s="116">
        <v>4.6566128730773926E-10</v>
      </c>
      <c r="BD348" s="115">
        <v>4.6566128730773926E-10</v>
      </c>
      <c r="BF348" s="9">
        <f t="shared" si="5"/>
        <v>4.6566128730773926E-10</v>
      </c>
    </row>
    <row r="349" spans="1:58" x14ac:dyDescent="0.25">
      <c r="A349" s="112" t="s">
        <v>2533</v>
      </c>
      <c r="B349" s="112" t="s">
        <v>2532</v>
      </c>
      <c r="C349" s="116">
        <v>0</v>
      </c>
      <c r="D349" s="116">
        <v>0</v>
      </c>
      <c r="E349" s="116">
        <v>0</v>
      </c>
      <c r="F349" s="116">
        <v>0</v>
      </c>
      <c r="G349" s="116">
        <v>0</v>
      </c>
      <c r="H349" s="116">
        <v>0</v>
      </c>
      <c r="I349" s="116">
        <v>0</v>
      </c>
      <c r="J349" s="116">
        <v>0</v>
      </c>
      <c r="K349" s="116">
        <v>0</v>
      </c>
      <c r="L349" s="116">
        <v>0</v>
      </c>
      <c r="M349" s="116">
        <v>0</v>
      </c>
      <c r="N349" s="116">
        <v>0</v>
      </c>
      <c r="O349" s="116">
        <v>0</v>
      </c>
      <c r="P349" s="116">
        <v>0</v>
      </c>
      <c r="Q349" s="116">
        <v>0</v>
      </c>
      <c r="R349" s="116">
        <v>0</v>
      </c>
      <c r="S349" s="116">
        <v>0</v>
      </c>
      <c r="T349" s="116">
        <v>0</v>
      </c>
      <c r="U349" s="116">
        <v>0</v>
      </c>
      <c r="V349" s="116">
        <v>0</v>
      </c>
      <c r="W349" s="116">
        <v>0</v>
      </c>
      <c r="X349" s="116">
        <v>0</v>
      </c>
      <c r="Y349" s="116">
        <v>0</v>
      </c>
      <c r="Z349" s="116">
        <v>0</v>
      </c>
      <c r="AA349" s="116">
        <v>0</v>
      </c>
      <c r="AB349" s="116">
        <v>0</v>
      </c>
      <c r="AC349" s="116">
        <v>0</v>
      </c>
      <c r="AD349" s="116">
        <v>0</v>
      </c>
      <c r="AE349" s="116">
        <v>0</v>
      </c>
      <c r="AF349" s="116">
        <v>0</v>
      </c>
      <c r="AG349" s="116">
        <v>0</v>
      </c>
      <c r="AH349" s="116">
        <v>0</v>
      </c>
      <c r="AI349" s="116">
        <v>0</v>
      </c>
      <c r="AJ349" s="116">
        <v>0</v>
      </c>
      <c r="AK349" s="116">
        <v>0</v>
      </c>
      <c r="AL349" s="116">
        <v>0</v>
      </c>
      <c r="AM349" s="116">
        <v>0</v>
      </c>
      <c r="AN349" s="116">
        <v>0</v>
      </c>
      <c r="AO349" s="116">
        <v>0</v>
      </c>
      <c r="AP349" s="116">
        <v>0</v>
      </c>
      <c r="AQ349" s="116">
        <v>0</v>
      </c>
      <c r="AR349" s="116">
        <v>0</v>
      </c>
      <c r="AS349" s="116">
        <v>0</v>
      </c>
      <c r="AT349" s="116">
        <v>0</v>
      </c>
      <c r="AU349" s="116">
        <v>0</v>
      </c>
      <c r="AV349" s="116">
        <v>0</v>
      </c>
      <c r="AW349" s="116">
        <v>0</v>
      </c>
      <c r="AX349" s="116">
        <v>0</v>
      </c>
      <c r="AY349" s="116">
        <v>0</v>
      </c>
      <c r="AZ349" s="116">
        <v>0</v>
      </c>
      <c r="BA349" s="116">
        <v>0</v>
      </c>
      <c r="BB349" s="116">
        <v>0</v>
      </c>
      <c r="BC349" s="116">
        <v>0</v>
      </c>
      <c r="BD349" s="115">
        <v>0</v>
      </c>
      <c r="BF349" s="9">
        <f t="shared" si="5"/>
        <v>0</v>
      </c>
    </row>
    <row r="350" spans="1:58" x14ac:dyDescent="0.25">
      <c r="A350" s="112" t="s">
        <v>2531</v>
      </c>
      <c r="B350" s="112" t="s">
        <v>2530</v>
      </c>
      <c r="C350" s="116">
        <v>0</v>
      </c>
      <c r="D350" s="116">
        <v>0</v>
      </c>
      <c r="E350" s="116">
        <v>0</v>
      </c>
      <c r="F350" s="116">
        <v>0</v>
      </c>
      <c r="G350" s="116">
        <v>0</v>
      </c>
      <c r="H350" s="116">
        <v>0</v>
      </c>
      <c r="I350" s="116">
        <v>0</v>
      </c>
      <c r="J350" s="116">
        <v>0</v>
      </c>
      <c r="K350" s="116">
        <v>0</v>
      </c>
      <c r="L350" s="116">
        <v>0</v>
      </c>
      <c r="M350" s="116">
        <v>0</v>
      </c>
      <c r="N350" s="116">
        <v>0</v>
      </c>
      <c r="O350" s="116">
        <v>0</v>
      </c>
      <c r="P350" s="116">
        <v>0</v>
      </c>
      <c r="Q350" s="116">
        <v>0</v>
      </c>
      <c r="R350" s="116">
        <v>0</v>
      </c>
      <c r="S350" s="116">
        <v>0</v>
      </c>
      <c r="T350" s="116">
        <v>0</v>
      </c>
      <c r="U350" s="116">
        <v>0</v>
      </c>
      <c r="V350" s="116">
        <v>0</v>
      </c>
      <c r="W350" s="116">
        <v>0</v>
      </c>
      <c r="X350" s="116">
        <v>0</v>
      </c>
      <c r="Y350" s="116">
        <v>0</v>
      </c>
      <c r="Z350" s="116">
        <v>0</v>
      </c>
      <c r="AA350" s="116">
        <v>0</v>
      </c>
      <c r="AB350" s="116">
        <v>0</v>
      </c>
      <c r="AC350" s="116">
        <v>0</v>
      </c>
      <c r="AD350" s="116">
        <v>0</v>
      </c>
      <c r="AE350" s="116">
        <v>0</v>
      </c>
      <c r="AF350" s="116">
        <v>0</v>
      </c>
      <c r="AG350" s="116">
        <v>0</v>
      </c>
      <c r="AH350" s="116">
        <v>0</v>
      </c>
      <c r="AI350" s="116">
        <v>0</v>
      </c>
      <c r="AJ350" s="116">
        <v>0</v>
      </c>
      <c r="AK350" s="116">
        <v>0</v>
      </c>
      <c r="AL350" s="116">
        <v>0</v>
      </c>
      <c r="AM350" s="116">
        <v>0</v>
      </c>
      <c r="AN350" s="116">
        <v>0</v>
      </c>
      <c r="AO350" s="116">
        <v>0</v>
      </c>
      <c r="AP350" s="116">
        <v>0</v>
      </c>
      <c r="AQ350" s="116">
        <v>0</v>
      </c>
      <c r="AR350" s="116">
        <v>0</v>
      </c>
      <c r="AS350" s="116">
        <v>0</v>
      </c>
      <c r="AT350" s="116">
        <v>0</v>
      </c>
      <c r="AU350" s="116">
        <v>0</v>
      </c>
      <c r="AV350" s="116">
        <v>0</v>
      </c>
      <c r="AW350" s="116">
        <v>0</v>
      </c>
      <c r="AX350" s="116">
        <v>0</v>
      </c>
      <c r="AY350" s="116">
        <v>0</v>
      </c>
      <c r="AZ350" s="116">
        <v>0</v>
      </c>
      <c r="BA350" s="116">
        <v>0</v>
      </c>
      <c r="BB350" s="116">
        <v>0</v>
      </c>
      <c r="BC350" s="116">
        <v>0</v>
      </c>
      <c r="BD350" s="115">
        <v>0</v>
      </c>
      <c r="BF350" s="9">
        <f t="shared" si="5"/>
        <v>0</v>
      </c>
    </row>
    <row r="351" spans="1:58" x14ac:dyDescent="0.25">
      <c r="A351" s="112" t="s">
        <v>2529</v>
      </c>
      <c r="B351" s="112" t="s">
        <v>2528</v>
      </c>
      <c r="C351" s="116">
        <v>-1.4551915228366852E-11</v>
      </c>
      <c r="D351" s="116">
        <v>-1.4551915228366852E-11</v>
      </c>
      <c r="E351" s="116">
        <v>-1.4551915228366852E-11</v>
      </c>
      <c r="F351" s="116">
        <v>-1.4551915228366852E-11</v>
      </c>
      <c r="G351" s="116">
        <v>-1.4551915228366852E-11</v>
      </c>
      <c r="H351" s="116">
        <v>-1.4551915228366852E-11</v>
      </c>
      <c r="I351" s="116">
        <v>-1.4551915228366852E-11</v>
      </c>
      <c r="J351" s="116">
        <v>-1.4551915228366852E-11</v>
      </c>
      <c r="K351" s="116">
        <v>-1.4551915228366852E-11</v>
      </c>
      <c r="L351" s="116">
        <v>-1.4551915228366852E-11</v>
      </c>
      <c r="M351" s="116">
        <v>-1.4551915228366852E-11</v>
      </c>
      <c r="N351" s="116">
        <v>-1.4551915228366852E-11</v>
      </c>
      <c r="O351" s="116">
        <v>-1.4551915228366852E-11</v>
      </c>
      <c r="P351" s="116">
        <v>-1.4551915228366852E-11</v>
      </c>
      <c r="Q351" s="116">
        <v>-1.4551915228366852E-11</v>
      </c>
      <c r="R351" s="116">
        <v>-1.4551915228366852E-11</v>
      </c>
      <c r="S351" s="116">
        <v>-1.4551915228366852E-11</v>
      </c>
      <c r="T351" s="116">
        <v>-1.4551915228366852E-11</v>
      </c>
      <c r="U351" s="116">
        <v>-1.4551915228366852E-11</v>
      </c>
      <c r="V351" s="116">
        <v>-1.4551915228366852E-11</v>
      </c>
      <c r="W351" s="116">
        <v>-1.4551915228366852E-11</v>
      </c>
      <c r="X351" s="116">
        <v>-1.4551915228366852E-11</v>
      </c>
      <c r="Y351" s="116">
        <v>-1.4551915228366852E-11</v>
      </c>
      <c r="Z351" s="116">
        <v>-1.4551915228366852E-11</v>
      </c>
      <c r="AA351" s="116">
        <v>-1.4551915228366852E-11</v>
      </c>
      <c r="AB351" s="116">
        <v>-1.4551915228366852E-11</v>
      </c>
      <c r="AC351" s="116">
        <v>-1.4551915228366852E-11</v>
      </c>
      <c r="AD351" s="116">
        <v>-1.4551915228366852E-11</v>
      </c>
      <c r="AE351" s="116">
        <v>-1.4551915228366852E-11</v>
      </c>
      <c r="AF351" s="116">
        <v>-1.4551915228366852E-11</v>
      </c>
      <c r="AG351" s="116">
        <v>-1.4551915228366852E-11</v>
      </c>
      <c r="AH351" s="116">
        <v>-1.4551915228366852E-11</v>
      </c>
      <c r="AI351" s="116">
        <v>-1.4551915228366852E-11</v>
      </c>
      <c r="AJ351" s="116">
        <v>-1.4551915228366852E-11</v>
      </c>
      <c r="AK351" s="116">
        <v>-1.4551915228366852E-11</v>
      </c>
      <c r="AL351" s="116">
        <v>-1.4551915228366852E-11</v>
      </c>
      <c r="AM351" s="116">
        <v>-1.4551915228366852E-11</v>
      </c>
      <c r="AN351" s="116">
        <v>-1.4551915228366852E-11</v>
      </c>
      <c r="AO351" s="116">
        <v>-1.4551915228366852E-11</v>
      </c>
      <c r="AP351" s="116">
        <v>-1.4551915228366852E-11</v>
      </c>
      <c r="AQ351" s="116">
        <v>-1.4551915228366852E-11</v>
      </c>
      <c r="AR351" s="116">
        <v>-1.4551915228366852E-11</v>
      </c>
      <c r="AS351" s="116">
        <v>-1.4551915228366852E-11</v>
      </c>
      <c r="AT351" s="116">
        <v>-1.4551915228366852E-11</v>
      </c>
      <c r="AU351" s="116">
        <v>-1.4551915228366852E-11</v>
      </c>
      <c r="AV351" s="116">
        <v>-1.4551915228366852E-11</v>
      </c>
      <c r="AW351" s="116">
        <v>-1.4551915228366852E-11</v>
      </c>
      <c r="AX351" s="116">
        <v>-1.4551915228366852E-11</v>
      </c>
      <c r="AY351" s="116">
        <v>-1.4551915228366852E-11</v>
      </c>
      <c r="AZ351" s="116">
        <v>-1.4551915228366852E-11</v>
      </c>
      <c r="BA351" s="116">
        <v>-1.4551915228366852E-11</v>
      </c>
      <c r="BB351" s="116">
        <v>-1.4551915228366852E-11</v>
      </c>
      <c r="BC351" s="116">
        <v>-1.4551915228366852E-11</v>
      </c>
      <c r="BD351" s="115">
        <v>-1.4551915228366852E-11</v>
      </c>
      <c r="BF351" s="9">
        <f t="shared" si="5"/>
        <v>-1.4551915228366852E-11</v>
      </c>
    </row>
    <row r="352" spans="1:58" x14ac:dyDescent="0.25">
      <c r="A352" s="112" t="s">
        <v>2527</v>
      </c>
      <c r="B352" s="112" t="s">
        <v>2526</v>
      </c>
      <c r="C352" s="116">
        <v>0</v>
      </c>
      <c r="D352" s="116">
        <v>0</v>
      </c>
      <c r="E352" s="116">
        <v>0</v>
      </c>
      <c r="F352" s="116">
        <v>0</v>
      </c>
      <c r="G352" s="116">
        <v>0</v>
      </c>
      <c r="H352" s="116">
        <v>0</v>
      </c>
      <c r="I352" s="116">
        <v>0</v>
      </c>
      <c r="J352" s="116">
        <v>0</v>
      </c>
      <c r="K352" s="116">
        <v>0</v>
      </c>
      <c r="L352" s="116">
        <v>0</v>
      </c>
      <c r="M352" s="116">
        <v>0</v>
      </c>
      <c r="N352" s="116">
        <v>0</v>
      </c>
      <c r="O352" s="116">
        <v>0</v>
      </c>
      <c r="P352" s="116">
        <v>0</v>
      </c>
      <c r="Q352" s="116">
        <v>0</v>
      </c>
      <c r="R352" s="116">
        <v>0</v>
      </c>
      <c r="S352" s="116">
        <v>0</v>
      </c>
      <c r="T352" s="116">
        <v>0</v>
      </c>
      <c r="U352" s="116">
        <v>0</v>
      </c>
      <c r="V352" s="116">
        <v>0</v>
      </c>
      <c r="W352" s="116">
        <v>0</v>
      </c>
      <c r="X352" s="116">
        <v>0</v>
      </c>
      <c r="Y352" s="116">
        <v>0</v>
      </c>
      <c r="Z352" s="116">
        <v>0</v>
      </c>
      <c r="AA352" s="116">
        <v>0</v>
      </c>
      <c r="AB352" s="116">
        <v>0</v>
      </c>
      <c r="AC352" s="116">
        <v>0</v>
      </c>
      <c r="AD352" s="116">
        <v>0</v>
      </c>
      <c r="AE352" s="116">
        <v>0</v>
      </c>
      <c r="AF352" s="116">
        <v>0</v>
      </c>
      <c r="AG352" s="116">
        <v>0</v>
      </c>
      <c r="AH352" s="116">
        <v>0</v>
      </c>
      <c r="AI352" s="116">
        <v>0</v>
      </c>
      <c r="AJ352" s="116">
        <v>0</v>
      </c>
      <c r="AK352" s="116">
        <v>0</v>
      </c>
      <c r="AL352" s="116">
        <v>0</v>
      </c>
      <c r="AM352" s="116">
        <v>0</v>
      </c>
      <c r="AN352" s="116">
        <v>0</v>
      </c>
      <c r="AO352" s="116">
        <v>0</v>
      </c>
      <c r="AP352" s="116">
        <v>0</v>
      </c>
      <c r="AQ352" s="116">
        <v>0</v>
      </c>
      <c r="AR352" s="116">
        <v>0</v>
      </c>
      <c r="AS352" s="116">
        <v>0</v>
      </c>
      <c r="AT352" s="116">
        <v>0</v>
      </c>
      <c r="AU352" s="116">
        <v>0</v>
      </c>
      <c r="AV352" s="116">
        <v>0</v>
      </c>
      <c r="AW352" s="116">
        <v>0</v>
      </c>
      <c r="AX352" s="116">
        <v>0</v>
      </c>
      <c r="AY352" s="116">
        <v>0</v>
      </c>
      <c r="AZ352" s="116">
        <v>0</v>
      </c>
      <c r="BA352" s="116">
        <v>0</v>
      </c>
      <c r="BB352" s="116">
        <v>0</v>
      </c>
      <c r="BC352" s="116">
        <v>0</v>
      </c>
      <c r="BD352" s="115">
        <v>0</v>
      </c>
      <c r="BF352" s="9">
        <f t="shared" si="5"/>
        <v>0</v>
      </c>
    </row>
    <row r="353" spans="1:58" x14ac:dyDescent="0.25">
      <c r="A353" s="112" t="s">
        <v>2525</v>
      </c>
      <c r="B353" s="112" t="s">
        <v>2524</v>
      </c>
      <c r="C353" s="116">
        <v>0</v>
      </c>
      <c r="D353" s="116">
        <v>0</v>
      </c>
      <c r="E353" s="116">
        <v>0</v>
      </c>
      <c r="F353" s="116">
        <v>0</v>
      </c>
      <c r="G353" s="116">
        <v>0</v>
      </c>
      <c r="H353" s="116">
        <v>0</v>
      </c>
      <c r="I353" s="116">
        <v>0</v>
      </c>
      <c r="J353" s="116">
        <v>0</v>
      </c>
      <c r="K353" s="116">
        <v>0</v>
      </c>
      <c r="L353" s="116">
        <v>0</v>
      </c>
      <c r="M353" s="116">
        <v>0</v>
      </c>
      <c r="N353" s="116">
        <v>0</v>
      </c>
      <c r="O353" s="116">
        <v>0</v>
      </c>
      <c r="P353" s="116">
        <v>0</v>
      </c>
      <c r="Q353" s="116">
        <v>0</v>
      </c>
      <c r="R353" s="116">
        <v>0</v>
      </c>
      <c r="S353" s="116">
        <v>0</v>
      </c>
      <c r="T353" s="116">
        <v>0</v>
      </c>
      <c r="U353" s="116">
        <v>0</v>
      </c>
      <c r="V353" s="116">
        <v>0</v>
      </c>
      <c r="W353" s="116">
        <v>0</v>
      </c>
      <c r="X353" s="116">
        <v>0</v>
      </c>
      <c r="Y353" s="116">
        <v>0</v>
      </c>
      <c r="Z353" s="116">
        <v>0</v>
      </c>
      <c r="AA353" s="116">
        <v>0</v>
      </c>
      <c r="AB353" s="116">
        <v>0</v>
      </c>
      <c r="AC353" s="116">
        <v>0</v>
      </c>
      <c r="AD353" s="116">
        <v>0</v>
      </c>
      <c r="AE353" s="116">
        <v>0</v>
      </c>
      <c r="AF353" s="116">
        <v>0</v>
      </c>
      <c r="AG353" s="116">
        <v>0</v>
      </c>
      <c r="AH353" s="116">
        <v>0</v>
      </c>
      <c r="AI353" s="116">
        <v>0</v>
      </c>
      <c r="AJ353" s="116">
        <v>0</v>
      </c>
      <c r="AK353" s="116">
        <v>0</v>
      </c>
      <c r="AL353" s="116">
        <v>0</v>
      </c>
      <c r="AM353" s="116">
        <v>0</v>
      </c>
      <c r="AN353" s="116">
        <v>0</v>
      </c>
      <c r="AO353" s="116">
        <v>0</v>
      </c>
      <c r="AP353" s="116">
        <v>0</v>
      </c>
      <c r="AQ353" s="116">
        <v>0</v>
      </c>
      <c r="AR353" s="116">
        <v>0</v>
      </c>
      <c r="AS353" s="116">
        <v>0</v>
      </c>
      <c r="AT353" s="116">
        <v>0</v>
      </c>
      <c r="AU353" s="116">
        <v>0</v>
      </c>
      <c r="AV353" s="116">
        <v>0</v>
      </c>
      <c r="AW353" s="116">
        <v>0</v>
      </c>
      <c r="AX353" s="116">
        <v>0</v>
      </c>
      <c r="AY353" s="116">
        <v>0</v>
      </c>
      <c r="AZ353" s="116">
        <v>0</v>
      </c>
      <c r="BA353" s="116">
        <v>0</v>
      </c>
      <c r="BB353" s="116">
        <v>0</v>
      </c>
      <c r="BC353" s="116">
        <v>0</v>
      </c>
      <c r="BD353" s="115">
        <v>0</v>
      </c>
      <c r="BF353" s="9">
        <f t="shared" si="5"/>
        <v>0</v>
      </c>
    </row>
    <row r="354" spans="1:58" x14ac:dyDescent="0.25">
      <c r="A354" s="112" t="s">
        <v>2523</v>
      </c>
      <c r="B354" s="112" t="s">
        <v>2522</v>
      </c>
      <c r="C354" s="116">
        <v>0</v>
      </c>
      <c r="D354" s="116">
        <v>0</v>
      </c>
      <c r="E354" s="116">
        <v>0</v>
      </c>
      <c r="F354" s="116">
        <v>0</v>
      </c>
      <c r="G354" s="116">
        <v>0</v>
      </c>
      <c r="H354" s="116">
        <v>0</v>
      </c>
      <c r="I354" s="116">
        <v>0</v>
      </c>
      <c r="J354" s="116">
        <v>0</v>
      </c>
      <c r="K354" s="116">
        <v>0</v>
      </c>
      <c r="L354" s="116">
        <v>0</v>
      </c>
      <c r="M354" s="116">
        <v>0</v>
      </c>
      <c r="N354" s="116">
        <v>0</v>
      </c>
      <c r="O354" s="116">
        <v>0</v>
      </c>
      <c r="P354" s="116">
        <v>0</v>
      </c>
      <c r="Q354" s="116">
        <v>0</v>
      </c>
      <c r="R354" s="116">
        <v>0</v>
      </c>
      <c r="S354" s="116">
        <v>0</v>
      </c>
      <c r="T354" s="116">
        <v>0</v>
      </c>
      <c r="U354" s="116">
        <v>0</v>
      </c>
      <c r="V354" s="116">
        <v>0</v>
      </c>
      <c r="W354" s="116">
        <v>0</v>
      </c>
      <c r="X354" s="116">
        <v>0</v>
      </c>
      <c r="Y354" s="116">
        <v>0</v>
      </c>
      <c r="Z354" s="116">
        <v>0</v>
      </c>
      <c r="AA354" s="116">
        <v>0</v>
      </c>
      <c r="AB354" s="116">
        <v>0</v>
      </c>
      <c r="AC354" s="116">
        <v>0</v>
      </c>
      <c r="AD354" s="116">
        <v>0</v>
      </c>
      <c r="AE354" s="116">
        <v>0</v>
      </c>
      <c r="AF354" s="116">
        <v>0</v>
      </c>
      <c r="AG354" s="116">
        <v>0</v>
      </c>
      <c r="AH354" s="116">
        <v>0</v>
      </c>
      <c r="AI354" s="116">
        <v>0</v>
      </c>
      <c r="AJ354" s="116">
        <v>0</v>
      </c>
      <c r="AK354" s="116">
        <v>0</v>
      </c>
      <c r="AL354" s="116">
        <v>0</v>
      </c>
      <c r="AM354" s="116">
        <v>0</v>
      </c>
      <c r="AN354" s="116">
        <v>0</v>
      </c>
      <c r="AO354" s="116">
        <v>0</v>
      </c>
      <c r="AP354" s="116">
        <v>0</v>
      </c>
      <c r="AQ354" s="116">
        <v>0</v>
      </c>
      <c r="AR354" s="116">
        <v>0</v>
      </c>
      <c r="AS354" s="116">
        <v>0</v>
      </c>
      <c r="AT354" s="116">
        <v>0</v>
      </c>
      <c r="AU354" s="116">
        <v>0</v>
      </c>
      <c r="AV354" s="116">
        <v>0</v>
      </c>
      <c r="AW354" s="116">
        <v>0</v>
      </c>
      <c r="AX354" s="116">
        <v>0</v>
      </c>
      <c r="AY354" s="116">
        <v>0</v>
      </c>
      <c r="AZ354" s="116">
        <v>0</v>
      </c>
      <c r="BA354" s="116">
        <v>0</v>
      </c>
      <c r="BB354" s="116">
        <v>0</v>
      </c>
      <c r="BC354" s="116">
        <v>0</v>
      </c>
      <c r="BD354" s="115">
        <v>0</v>
      </c>
      <c r="BF354" s="9">
        <f t="shared" si="5"/>
        <v>0</v>
      </c>
    </row>
    <row r="355" spans="1:58" x14ac:dyDescent="0.25">
      <c r="A355" s="112" t="s">
        <v>2521</v>
      </c>
      <c r="B355" s="112" t="s">
        <v>2520</v>
      </c>
      <c r="C355" s="116">
        <v>1.0000000002037268E-2</v>
      </c>
      <c r="D355" s="116">
        <v>1.0000000002037268E-2</v>
      </c>
      <c r="E355" s="116">
        <v>1.0000000002037268E-2</v>
      </c>
      <c r="F355" s="116">
        <v>1.0000000002037268E-2</v>
      </c>
      <c r="G355" s="116">
        <v>1.0000000002037268E-2</v>
      </c>
      <c r="H355" s="116">
        <v>1.0000000002037268E-2</v>
      </c>
      <c r="I355" s="116">
        <v>1.0000000002037268E-2</v>
      </c>
      <c r="J355" s="116">
        <v>1.0000000002037268E-2</v>
      </c>
      <c r="K355" s="116">
        <v>1.0000000002037268E-2</v>
      </c>
      <c r="L355" s="116">
        <v>1.0000000002037268E-2</v>
      </c>
      <c r="M355" s="116">
        <v>1.0000000002037268E-2</v>
      </c>
      <c r="N355" s="116">
        <v>1.0000000002037268E-2</v>
      </c>
      <c r="O355" s="116">
        <v>1.0000000002037268E-2</v>
      </c>
      <c r="P355" s="116">
        <v>1.0000000002037268E-2</v>
      </c>
      <c r="Q355" s="116">
        <v>1.0000000002037268E-2</v>
      </c>
      <c r="R355" s="116">
        <v>1.0000000002037268E-2</v>
      </c>
      <c r="S355" s="116">
        <v>1.0000000002037268E-2</v>
      </c>
      <c r="T355" s="116">
        <v>1.0000000002037268E-2</v>
      </c>
      <c r="U355" s="116">
        <v>1.0000000002037268E-2</v>
      </c>
      <c r="V355" s="116">
        <v>1.0000000002037268E-2</v>
      </c>
      <c r="W355" s="116">
        <v>1.0000000002037268E-2</v>
      </c>
      <c r="X355" s="116">
        <v>1.0000000002037268E-2</v>
      </c>
      <c r="Y355" s="116">
        <v>1.0000000002037268E-2</v>
      </c>
      <c r="Z355" s="116">
        <v>1.0000000002037268E-2</v>
      </c>
      <c r="AA355" s="116">
        <v>1.0000000002037268E-2</v>
      </c>
      <c r="AB355" s="116">
        <v>1.0000000002037268E-2</v>
      </c>
      <c r="AC355" s="116">
        <v>1.0000000002037268E-2</v>
      </c>
      <c r="AD355" s="116">
        <v>1.0000000002037268E-2</v>
      </c>
      <c r="AE355" s="116">
        <v>1.0000000002037268E-2</v>
      </c>
      <c r="AF355" s="116">
        <v>1.0000000002037268E-2</v>
      </c>
      <c r="AG355" s="116">
        <v>1.0000000002037268E-2</v>
      </c>
      <c r="AH355" s="116">
        <v>1.0000000002037268E-2</v>
      </c>
      <c r="AI355" s="116">
        <v>1.0000000002037268E-2</v>
      </c>
      <c r="AJ355" s="116">
        <v>1.0000000002037268E-2</v>
      </c>
      <c r="AK355" s="116">
        <v>1.0000000002037268E-2</v>
      </c>
      <c r="AL355" s="116">
        <v>1.0000000002037268E-2</v>
      </c>
      <c r="AM355" s="116">
        <v>1.0000000002037268E-2</v>
      </c>
      <c r="AN355" s="116">
        <v>1.0000000002037268E-2</v>
      </c>
      <c r="AO355" s="116">
        <v>1.0000000002037268E-2</v>
      </c>
      <c r="AP355" s="116">
        <v>1.0000000002037268E-2</v>
      </c>
      <c r="AQ355" s="116">
        <v>1.0000000002037268E-2</v>
      </c>
      <c r="AR355" s="116">
        <v>1.0000000002037268E-2</v>
      </c>
      <c r="AS355" s="116">
        <v>1.0000000002037268E-2</v>
      </c>
      <c r="AT355" s="116">
        <v>1.0000000002037268E-2</v>
      </c>
      <c r="AU355" s="116">
        <v>1.0000000002037268E-2</v>
      </c>
      <c r="AV355" s="116">
        <v>1.0000000002037268E-2</v>
      </c>
      <c r="AW355" s="116">
        <v>1.0000000002037268E-2</v>
      </c>
      <c r="AX355" s="116">
        <v>1.0000000002037268E-2</v>
      </c>
      <c r="AY355" s="116">
        <v>1.0000000002037268E-2</v>
      </c>
      <c r="AZ355" s="116">
        <v>1.0000000002037268E-2</v>
      </c>
      <c r="BA355" s="116">
        <v>1.0000000002037268E-2</v>
      </c>
      <c r="BB355" s="116">
        <v>1.0000000002037268E-2</v>
      </c>
      <c r="BC355" s="116">
        <v>1.0000000002037268E-2</v>
      </c>
      <c r="BD355" s="115">
        <v>1.0000000002037268E-2</v>
      </c>
      <c r="BF355" s="9">
        <f t="shared" si="5"/>
        <v>1.0000000002037268E-2</v>
      </c>
    </row>
    <row r="356" spans="1:58" x14ac:dyDescent="0.25">
      <c r="A356" s="112" t="s">
        <v>2519</v>
      </c>
      <c r="B356" s="112" t="s">
        <v>2518</v>
      </c>
      <c r="C356" s="116">
        <v>0</v>
      </c>
      <c r="D356" s="116">
        <v>0</v>
      </c>
      <c r="E356" s="116">
        <v>0</v>
      </c>
      <c r="F356" s="116">
        <v>0</v>
      </c>
      <c r="G356" s="116">
        <v>0</v>
      </c>
      <c r="H356" s="116">
        <v>0</v>
      </c>
      <c r="I356" s="116">
        <v>0</v>
      </c>
      <c r="J356" s="116">
        <v>0</v>
      </c>
      <c r="K356" s="116">
        <v>0</v>
      </c>
      <c r="L356" s="116">
        <v>0</v>
      </c>
      <c r="M356" s="116">
        <v>0</v>
      </c>
      <c r="N356" s="116">
        <v>0</v>
      </c>
      <c r="O356" s="116">
        <v>0</v>
      </c>
      <c r="P356" s="116">
        <v>0</v>
      </c>
      <c r="Q356" s="116">
        <v>0</v>
      </c>
      <c r="R356" s="116">
        <v>0</v>
      </c>
      <c r="S356" s="116">
        <v>0</v>
      </c>
      <c r="T356" s="116">
        <v>0</v>
      </c>
      <c r="U356" s="116">
        <v>0</v>
      </c>
      <c r="V356" s="116">
        <v>0</v>
      </c>
      <c r="W356" s="116">
        <v>0</v>
      </c>
      <c r="X356" s="116">
        <v>0</v>
      </c>
      <c r="Y356" s="116">
        <v>0</v>
      </c>
      <c r="Z356" s="116">
        <v>0</v>
      </c>
      <c r="AA356" s="116">
        <v>0</v>
      </c>
      <c r="AB356" s="116">
        <v>0</v>
      </c>
      <c r="AC356" s="116">
        <v>0</v>
      </c>
      <c r="AD356" s="116">
        <v>0</v>
      </c>
      <c r="AE356" s="116">
        <v>0</v>
      </c>
      <c r="AF356" s="116">
        <v>0</v>
      </c>
      <c r="AG356" s="116">
        <v>0</v>
      </c>
      <c r="AH356" s="116">
        <v>0</v>
      </c>
      <c r="AI356" s="116">
        <v>0</v>
      </c>
      <c r="AJ356" s="116">
        <v>0</v>
      </c>
      <c r="AK356" s="116">
        <v>0</v>
      </c>
      <c r="AL356" s="116">
        <v>0</v>
      </c>
      <c r="AM356" s="116">
        <v>0</v>
      </c>
      <c r="AN356" s="116">
        <v>0</v>
      </c>
      <c r="AO356" s="116">
        <v>0</v>
      </c>
      <c r="AP356" s="116">
        <v>0</v>
      </c>
      <c r="AQ356" s="116">
        <v>0</v>
      </c>
      <c r="AR356" s="116">
        <v>0</v>
      </c>
      <c r="AS356" s="116">
        <v>0</v>
      </c>
      <c r="AT356" s="116">
        <v>0</v>
      </c>
      <c r="AU356" s="116">
        <v>0</v>
      </c>
      <c r="AV356" s="116">
        <v>0</v>
      </c>
      <c r="AW356" s="116">
        <v>0</v>
      </c>
      <c r="AX356" s="116">
        <v>0</v>
      </c>
      <c r="AY356" s="116">
        <v>0</v>
      </c>
      <c r="AZ356" s="116">
        <v>0</v>
      </c>
      <c r="BA356" s="116">
        <v>0</v>
      </c>
      <c r="BB356" s="116">
        <v>0</v>
      </c>
      <c r="BC356" s="116">
        <v>0</v>
      </c>
      <c r="BD356" s="115">
        <v>0</v>
      </c>
      <c r="BF356" s="9">
        <f t="shared" si="5"/>
        <v>0</v>
      </c>
    </row>
    <row r="357" spans="1:58" x14ac:dyDescent="0.25">
      <c r="A357" s="112" t="s">
        <v>2517</v>
      </c>
      <c r="B357" s="112" t="s">
        <v>2516</v>
      </c>
      <c r="C357" s="116">
        <v>0</v>
      </c>
      <c r="D357" s="116">
        <v>0</v>
      </c>
      <c r="E357" s="116">
        <v>0</v>
      </c>
      <c r="F357" s="116">
        <v>0</v>
      </c>
      <c r="G357" s="116">
        <v>0</v>
      </c>
      <c r="H357" s="116">
        <v>0</v>
      </c>
      <c r="I357" s="116">
        <v>0</v>
      </c>
      <c r="J357" s="116">
        <v>0</v>
      </c>
      <c r="K357" s="116">
        <v>0</v>
      </c>
      <c r="L357" s="116">
        <v>0</v>
      </c>
      <c r="M357" s="116">
        <v>0</v>
      </c>
      <c r="N357" s="116">
        <v>0</v>
      </c>
      <c r="O357" s="116">
        <v>0</v>
      </c>
      <c r="P357" s="116">
        <v>0</v>
      </c>
      <c r="Q357" s="116">
        <v>0</v>
      </c>
      <c r="R357" s="116">
        <v>0</v>
      </c>
      <c r="S357" s="116">
        <v>0</v>
      </c>
      <c r="T357" s="116">
        <v>0</v>
      </c>
      <c r="U357" s="116">
        <v>0</v>
      </c>
      <c r="V357" s="116">
        <v>0</v>
      </c>
      <c r="W357" s="116">
        <v>0</v>
      </c>
      <c r="X357" s="116">
        <v>0</v>
      </c>
      <c r="Y357" s="116">
        <v>0</v>
      </c>
      <c r="Z357" s="116">
        <v>0</v>
      </c>
      <c r="AA357" s="116">
        <v>0</v>
      </c>
      <c r="AB357" s="116">
        <v>0</v>
      </c>
      <c r="AC357" s="116">
        <v>0</v>
      </c>
      <c r="AD357" s="116">
        <v>0</v>
      </c>
      <c r="AE357" s="116">
        <v>0</v>
      </c>
      <c r="AF357" s="116">
        <v>0</v>
      </c>
      <c r="AG357" s="116">
        <v>0</v>
      </c>
      <c r="AH357" s="116">
        <v>0</v>
      </c>
      <c r="AI357" s="116">
        <v>0</v>
      </c>
      <c r="AJ357" s="116">
        <v>0</v>
      </c>
      <c r="AK357" s="116">
        <v>0</v>
      </c>
      <c r="AL357" s="116">
        <v>0</v>
      </c>
      <c r="AM357" s="116">
        <v>0</v>
      </c>
      <c r="AN357" s="116">
        <v>0</v>
      </c>
      <c r="AO357" s="116">
        <v>0</v>
      </c>
      <c r="AP357" s="116">
        <v>0</v>
      </c>
      <c r="AQ357" s="116">
        <v>0</v>
      </c>
      <c r="AR357" s="116">
        <v>0</v>
      </c>
      <c r="AS357" s="116">
        <v>0</v>
      </c>
      <c r="AT357" s="116">
        <v>0</v>
      </c>
      <c r="AU357" s="116">
        <v>0</v>
      </c>
      <c r="AV357" s="116">
        <v>0</v>
      </c>
      <c r="AW357" s="116">
        <v>0</v>
      </c>
      <c r="AX357" s="116">
        <v>0</v>
      </c>
      <c r="AY357" s="116">
        <v>0</v>
      </c>
      <c r="AZ357" s="116">
        <v>0</v>
      </c>
      <c r="BA357" s="116">
        <v>0</v>
      </c>
      <c r="BB357" s="116">
        <v>0</v>
      </c>
      <c r="BC357" s="116">
        <v>0</v>
      </c>
      <c r="BD357" s="115">
        <v>0</v>
      </c>
      <c r="BF357" s="9">
        <f t="shared" si="5"/>
        <v>0</v>
      </c>
    </row>
    <row r="358" spans="1:58" x14ac:dyDescent="0.25">
      <c r="A358" s="112" t="s">
        <v>2515</v>
      </c>
      <c r="B358" s="112" t="s">
        <v>2514</v>
      </c>
      <c r="C358" s="116">
        <v>3.637978807091713E-12</v>
      </c>
      <c r="D358" s="116">
        <v>3.637978807091713E-12</v>
      </c>
      <c r="E358" s="116">
        <v>3.637978807091713E-12</v>
      </c>
      <c r="F358" s="116">
        <v>3.637978807091713E-12</v>
      </c>
      <c r="G358" s="116">
        <v>3.637978807091713E-12</v>
      </c>
      <c r="H358" s="116">
        <v>3.637978807091713E-12</v>
      </c>
      <c r="I358" s="116">
        <v>3.637978807091713E-12</v>
      </c>
      <c r="J358" s="116">
        <v>3.637978807091713E-12</v>
      </c>
      <c r="K358" s="116">
        <v>3.637978807091713E-12</v>
      </c>
      <c r="L358" s="116">
        <v>3.637978807091713E-12</v>
      </c>
      <c r="M358" s="116">
        <v>3.637978807091713E-12</v>
      </c>
      <c r="N358" s="116">
        <v>3.637978807091713E-12</v>
      </c>
      <c r="O358" s="116">
        <v>3.637978807091713E-12</v>
      </c>
      <c r="P358" s="116">
        <v>3.637978807091713E-12</v>
      </c>
      <c r="Q358" s="116">
        <v>3.637978807091713E-12</v>
      </c>
      <c r="R358" s="116">
        <v>3.637978807091713E-12</v>
      </c>
      <c r="S358" s="116">
        <v>3.637978807091713E-12</v>
      </c>
      <c r="T358" s="116">
        <v>3.637978807091713E-12</v>
      </c>
      <c r="U358" s="116">
        <v>3.637978807091713E-12</v>
      </c>
      <c r="V358" s="116">
        <v>3.637978807091713E-12</v>
      </c>
      <c r="W358" s="116">
        <v>3.637978807091713E-12</v>
      </c>
      <c r="X358" s="116">
        <v>3.637978807091713E-12</v>
      </c>
      <c r="Y358" s="116">
        <v>3.637978807091713E-12</v>
      </c>
      <c r="Z358" s="116">
        <v>3.637978807091713E-12</v>
      </c>
      <c r="AA358" s="116">
        <v>3.637978807091713E-12</v>
      </c>
      <c r="AB358" s="116">
        <v>3.637978807091713E-12</v>
      </c>
      <c r="AC358" s="116">
        <v>3.637978807091713E-12</v>
      </c>
      <c r="AD358" s="116">
        <v>3.637978807091713E-12</v>
      </c>
      <c r="AE358" s="116">
        <v>3.637978807091713E-12</v>
      </c>
      <c r="AF358" s="116">
        <v>3.637978807091713E-12</v>
      </c>
      <c r="AG358" s="116">
        <v>3.637978807091713E-12</v>
      </c>
      <c r="AH358" s="116">
        <v>3.637978807091713E-12</v>
      </c>
      <c r="AI358" s="116">
        <v>3.637978807091713E-12</v>
      </c>
      <c r="AJ358" s="116">
        <v>3.637978807091713E-12</v>
      </c>
      <c r="AK358" s="116">
        <v>3.637978807091713E-12</v>
      </c>
      <c r="AL358" s="116">
        <v>3.637978807091713E-12</v>
      </c>
      <c r="AM358" s="116">
        <v>3.637978807091713E-12</v>
      </c>
      <c r="AN358" s="116">
        <v>3.637978807091713E-12</v>
      </c>
      <c r="AO358" s="116">
        <v>3.637978807091713E-12</v>
      </c>
      <c r="AP358" s="116">
        <v>3.637978807091713E-12</v>
      </c>
      <c r="AQ358" s="116">
        <v>3.637978807091713E-12</v>
      </c>
      <c r="AR358" s="116">
        <v>3.637978807091713E-12</v>
      </c>
      <c r="AS358" s="116">
        <v>3.637978807091713E-12</v>
      </c>
      <c r="AT358" s="116">
        <v>3.637978807091713E-12</v>
      </c>
      <c r="AU358" s="116">
        <v>3.637978807091713E-12</v>
      </c>
      <c r="AV358" s="116">
        <v>3.637978807091713E-12</v>
      </c>
      <c r="AW358" s="116">
        <v>3.637978807091713E-12</v>
      </c>
      <c r="AX358" s="116">
        <v>3.637978807091713E-12</v>
      </c>
      <c r="AY358" s="116">
        <v>3.637978807091713E-12</v>
      </c>
      <c r="AZ358" s="116">
        <v>3.637978807091713E-12</v>
      </c>
      <c r="BA358" s="116">
        <v>3.637978807091713E-12</v>
      </c>
      <c r="BB358" s="116">
        <v>3.637978807091713E-12</v>
      </c>
      <c r="BC358" s="116">
        <v>3.637978807091713E-12</v>
      </c>
      <c r="BD358" s="115">
        <v>3.637978807091713E-12</v>
      </c>
      <c r="BF358" s="9">
        <f t="shared" si="5"/>
        <v>3.637978807091713E-12</v>
      </c>
    </row>
    <row r="359" spans="1:58" x14ac:dyDescent="0.25">
      <c r="A359" s="112" t="s">
        <v>2513</v>
      </c>
      <c r="B359" s="112" t="s">
        <v>2463</v>
      </c>
      <c r="C359" s="116">
        <v>0</v>
      </c>
      <c r="D359" s="116">
        <v>0</v>
      </c>
      <c r="E359" s="116">
        <v>0</v>
      </c>
      <c r="F359" s="116">
        <v>0</v>
      </c>
      <c r="G359" s="116">
        <v>0</v>
      </c>
      <c r="H359" s="116">
        <v>0</v>
      </c>
      <c r="I359" s="116">
        <v>0</v>
      </c>
      <c r="J359" s="116">
        <v>0</v>
      </c>
      <c r="K359" s="116">
        <v>0</v>
      </c>
      <c r="L359" s="116">
        <v>0</v>
      </c>
      <c r="M359" s="116">
        <v>0</v>
      </c>
      <c r="N359" s="116">
        <v>0</v>
      </c>
      <c r="O359" s="116">
        <v>0</v>
      </c>
      <c r="P359" s="116">
        <v>0</v>
      </c>
      <c r="Q359" s="116">
        <v>0</v>
      </c>
      <c r="R359" s="116">
        <v>0</v>
      </c>
      <c r="S359" s="116">
        <v>0</v>
      </c>
      <c r="T359" s="116">
        <v>0</v>
      </c>
      <c r="U359" s="116">
        <v>0</v>
      </c>
      <c r="V359" s="116">
        <v>0</v>
      </c>
      <c r="W359" s="116">
        <v>0</v>
      </c>
      <c r="X359" s="116">
        <v>0</v>
      </c>
      <c r="Y359" s="116">
        <v>0</v>
      </c>
      <c r="Z359" s="116">
        <v>0</v>
      </c>
      <c r="AA359" s="116">
        <v>0</v>
      </c>
      <c r="AB359" s="116">
        <v>0</v>
      </c>
      <c r="AC359" s="116">
        <v>0</v>
      </c>
      <c r="AD359" s="116">
        <v>0</v>
      </c>
      <c r="AE359" s="116">
        <v>0</v>
      </c>
      <c r="AF359" s="116">
        <v>0</v>
      </c>
      <c r="AG359" s="116">
        <v>0</v>
      </c>
      <c r="AH359" s="116">
        <v>0</v>
      </c>
      <c r="AI359" s="116">
        <v>0</v>
      </c>
      <c r="AJ359" s="116">
        <v>0</v>
      </c>
      <c r="AK359" s="116">
        <v>0</v>
      </c>
      <c r="AL359" s="116">
        <v>0</v>
      </c>
      <c r="AM359" s="116">
        <v>0</v>
      </c>
      <c r="AN359" s="116">
        <v>0</v>
      </c>
      <c r="AO359" s="116">
        <v>0</v>
      </c>
      <c r="AP359" s="116">
        <v>0</v>
      </c>
      <c r="AQ359" s="116">
        <v>0</v>
      </c>
      <c r="AR359" s="116">
        <v>0</v>
      </c>
      <c r="AS359" s="116">
        <v>0</v>
      </c>
      <c r="AT359" s="116">
        <v>0</v>
      </c>
      <c r="AU359" s="116">
        <v>0</v>
      </c>
      <c r="AV359" s="116">
        <v>0</v>
      </c>
      <c r="AW359" s="116">
        <v>0</v>
      </c>
      <c r="AX359" s="116">
        <v>0</v>
      </c>
      <c r="AY359" s="116">
        <v>0</v>
      </c>
      <c r="AZ359" s="116">
        <v>0</v>
      </c>
      <c r="BA359" s="116">
        <v>0</v>
      </c>
      <c r="BB359" s="116">
        <v>0</v>
      </c>
      <c r="BC359" s="116">
        <v>0</v>
      </c>
      <c r="BD359" s="115">
        <v>0</v>
      </c>
      <c r="BF359" s="9">
        <f t="shared" si="5"/>
        <v>0</v>
      </c>
    </row>
    <row r="360" spans="1:58" x14ac:dyDescent="0.25">
      <c r="A360" s="112" t="s">
        <v>143</v>
      </c>
      <c r="B360" s="112" t="s">
        <v>144</v>
      </c>
      <c r="C360" s="116">
        <v>-1.4551915228366852E-11</v>
      </c>
      <c r="D360" s="116">
        <v>-1.4551915228366852E-11</v>
      </c>
      <c r="E360" s="116">
        <v>-1.4551915228366852E-11</v>
      </c>
      <c r="F360" s="116">
        <v>-1.4551915228366852E-11</v>
      </c>
      <c r="G360" s="116">
        <v>-1.4551915228366852E-11</v>
      </c>
      <c r="H360" s="116">
        <v>-1.4551915228366852E-11</v>
      </c>
      <c r="I360" s="116">
        <v>-1.4551915228366852E-11</v>
      </c>
      <c r="J360" s="116">
        <v>-1.4551915228366852E-11</v>
      </c>
      <c r="K360" s="116">
        <v>-1.4551915228366852E-11</v>
      </c>
      <c r="L360" s="116">
        <v>-1.4551915228366852E-11</v>
      </c>
      <c r="M360" s="116">
        <v>-1.4551915228366852E-11</v>
      </c>
      <c r="N360" s="116">
        <v>-1.4551915228366852E-11</v>
      </c>
      <c r="O360" s="116">
        <v>-1.4551915228366852E-11</v>
      </c>
      <c r="P360" s="116">
        <v>-1.4551915228366852E-11</v>
      </c>
      <c r="Q360" s="116">
        <v>-1.4551915228366852E-11</v>
      </c>
      <c r="R360" s="116">
        <v>-1.4551915228366852E-11</v>
      </c>
      <c r="S360" s="116">
        <v>-1.4551915228366852E-11</v>
      </c>
      <c r="T360" s="116">
        <v>-1.4551915228366852E-11</v>
      </c>
      <c r="U360" s="116">
        <v>-1.4551915228366852E-11</v>
      </c>
      <c r="V360" s="116">
        <v>-1.4551915228366852E-11</v>
      </c>
      <c r="W360" s="116">
        <v>-1.4551915228366852E-11</v>
      </c>
      <c r="X360" s="116">
        <v>-1.4551915228366852E-11</v>
      </c>
      <c r="Y360" s="116">
        <v>-1.4551915228366852E-11</v>
      </c>
      <c r="Z360" s="116">
        <v>-1.4551915228366852E-11</v>
      </c>
      <c r="AA360" s="116">
        <v>-1.4551915228366852E-11</v>
      </c>
      <c r="AB360" s="116">
        <v>-1.4551915228366852E-11</v>
      </c>
      <c r="AC360" s="116">
        <v>-1.4551915228366852E-11</v>
      </c>
      <c r="AD360" s="116">
        <v>-1.4551915228366852E-11</v>
      </c>
      <c r="AE360" s="116">
        <v>-1.4551915228366852E-11</v>
      </c>
      <c r="AF360" s="116">
        <v>-1.4551915228366852E-11</v>
      </c>
      <c r="AG360" s="116">
        <v>-1.4551915228366852E-11</v>
      </c>
      <c r="AH360" s="116">
        <v>-1.4551915228366852E-11</v>
      </c>
      <c r="AI360" s="116">
        <v>-1.4551915228366852E-11</v>
      </c>
      <c r="AJ360" s="116">
        <v>-1.4551915228366852E-11</v>
      </c>
      <c r="AK360" s="116">
        <v>-1.4551915228366852E-11</v>
      </c>
      <c r="AL360" s="116">
        <v>-1.4551915228366852E-11</v>
      </c>
      <c r="AM360" s="116">
        <v>-1.4551915228366852E-11</v>
      </c>
      <c r="AN360" s="116">
        <v>-1.4551915228366852E-11</v>
      </c>
      <c r="AO360" s="116">
        <v>-1.4551915228366852E-11</v>
      </c>
      <c r="AP360" s="116">
        <v>-1.4551915228366852E-11</v>
      </c>
      <c r="AQ360" s="116">
        <v>-1.4551915228366852E-11</v>
      </c>
      <c r="AR360" s="116">
        <v>-1.4551915228366852E-11</v>
      </c>
      <c r="AS360" s="116">
        <v>-1.4551915228366852E-11</v>
      </c>
      <c r="AT360" s="116">
        <v>-1.4551915228366852E-11</v>
      </c>
      <c r="AU360" s="116">
        <v>-1.4551915228366852E-11</v>
      </c>
      <c r="AV360" s="116">
        <v>-1.4551915228366852E-11</v>
      </c>
      <c r="AW360" s="116">
        <v>-1.4551915228366852E-11</v>
      </c>
      <c r="AX360" s="116">
        <v>-1.4551915228366852E-11</v>
      </c>
      <c r="AY360" s="116">
        <v>-1.4551915228366852E-11</v>
      </c>
      <c r="AZ360" s="116">
        <v>-1.4551915228366852E-11</v>
      </c>
      <c r="BA360" s="116">
        <v>-1.4551915228366852E-11</v>
      </c>
      <c r="BB360" s="116">
        <v>-1.4551915228366852E-11</v>
      </c>
      <c r="BC360" s="116">
        <v>-1.4551915228366852E-11</v>
      </c>
      <c r="BD360" s="115">
        <v>-1.4551915228366852E-11</v>
      </c>
      <c r="BF360" s="9">
        <f t="shared" si="5"/>
        <v>-1.4551915228366852E-11</v>
      </c>
    </row>
    <row r="361" spans="1:58" x14ac:dyDescent="0.25">
      <c r="A361" s="112" t="s">
        <v>2512</v>
      </c>
      <c r="B361" s="112" t="s">
        <v>2511</v>
      </c>
      <c r="C361" s="116">
        <v>5.8207660913467407E-11</v>
      </c>
      <c r="D361" s="116">
        <v>5.8207660913467407E-11</v>
      </c>
      <c r="E361" s="116">
        <v>5.8207660913467407E-11</v>
      </c>
      <c r="F361" s="116">
        <v>5.8207660913467407E-11</v>
      </c>
      <c r="G361" s="116">
        <v>5.8207660913467407E-11</v>
      </c>
      <c r="H361" s="116">
        <v>5.8207660913467407E-11</v>
      </c>
      <c r="I361" s="116">
        <v>5.8207660913467407E-11</v>
      </c>
      <c r="J361" s="116">
        <v>5.8207660913467407E-11</v>
      </c>
      <c r="K361" s="116">
        <v>5.8207660913467407E-11</v>
      </c>
      <c r="L361" s="116">
        <v>5.8207660913467407E-11</v>
      </c>
      <c r="M361" s="116">
        <v>5.8207660913467407E-11</v>
      </c>
      <c r="N361" s="116">
        <v>5.8207660913467407E-11</v>
      </c>
      <c r="O361" s="116">
        <v>5.8207660913467407E-11</v>
      </c>
      <c r="P361" s="116">
        <v>5.8207660913467407E-11</v>
      </c>
      <c r="Q361" s="116">
        <v>5.8207660913467407E-11</v>
      </c>
      <c r="R361" s="116">
        <v>5.8207660913467407E-11</v>
      </c>
      <c r="S361" s="116">
        <v>5.8207660913467407E-11</v>
      </c>
      <c r="T361" s="116">
        <v>5.8207660913467407E-11</v>
      </c>
      <c r="U361" s="116">
        <v>5.8207660913467407E-11</v>
      </c>
      <c r="V361" s="116">
        <v>5.8207660913467407E-11</v>
      </c>
      <c r="W361" s="116">
        <v>5.8207660913467407E-11</v>
      </c>
      <c r="X361" s="116">
        <v>5.8207660913467407E-11</v>
      </c>
      <c r="Y361" s="116">
        <v>5.8207660913467407E-11</v>
      </c>
      <c r="Z361" s="116">
        <v>5.8207660913467407E-11</v>
      </c>
      <c r="AA361" s="116">
        <v>5.8207660913467407E-11</v>
      </c>
      <c r="AB361" s="116">
        <v>5.8207660913467407E-11</v>
      </c>
      <c r="AC361" s="116">
        <v>5.8207660913467407E-11</v>
      </c>
      <c r="AD361" s="116">
        <v>5.8207660913467407E-11</v>
      </c>
      <c r="AE361" s="116">
        <v>5.8207660913467407E-11</v>
      </c>
      <c r="AF361" s="116">
        <v>5.8207660913467407E-11</v>
      </c>
      <c r="AG361" s="116">
        <v>5.8207660913467407E-11</v>
      </c>
      <c r="AH361" s="116">
        <v>5.8207660913467407E-11</v>
      </c>
      <c r="AI361" s="116">
        <v>5.8207660913467407E-11</v>
      </c>
      <c r="AJ361" s="116">
        <v>5.8207660913467407E-11</v>
      </c>
      <c r="AK361" s="116">
        <v>5.8207660913467407E-11</v>
      </c>
      <c r="AL361" s="116">
        <v>5.8207660913467407E-11</v>
      </c>
      <c r="AM361" s="116">
        <v>5.8207660913467407E-11</v>
      </c>
      <c r="AN361" s="116">
        <v>5.8207660913467407E-11</v>
      </c>
      <c r="AO361" s="116">
        <v>5.8207660913467407E-11</v>
      </c>
      <c r="AP361" s="116">
        <v>5.8207660913467407E-11</v>
      </c>
      <c r="AQ361" s="116">
        <v>5.8207660913467407E-11</v>
      </c>
      <c r="AR361" s="116">
        <v>5.8207660913467407E-11</v>
      </c>
      <c r="AS361" s="116">
        <v>5.8207660913467407E-11</v>
      </c>
      <c r="AT361" s="116">
        <v>5.8207660913467407E-11</v>
      </c>
      <c r="AU361" s="116">
        <v>5.8207660913467407E-11</v>
      </c>
      <c r="AV361" s="116">
        <v>5.8207660913467407E-11</v>
      </c>
      <c r="AW361" s="116">
        <v>5.8207660913467407E-11</v>
      </c>
      <c r="AX361" s="116">
        <v>5.8207660913467407E-11</v>
      </c>
      <c r="AY361" s="116">
        <v>5.8207660913467407E-11</v>
      </c>
      <c r="AZ361" s="116">
        <v>5.8207660913467407E-11</v>
      </c>
      <c r="BA361" s="116">
        <v>5.8207660913467407E-11</v>
      </c>
      <c r="BB361" s="116">
        <v>5.8207660913467407E-11</v>
      </c>
      <c r="BC361" s="116">
        <v>5.8207660913467407E-11</v>
      </c>
      <c r="BD361" s="115">
        <v>5.8207660913467407E-11</v>
      </c>
      <c r="BF361" s="9">
        <f t="shared" si="5"/>
        <v>5.8207660913467407E-11</v>
      </c>
    </row>
    <row r="362" spans="1:58" x14ac:dyDescent="0.25">
      <c r="A362" s="112" t="s">
        <v>2510</v>
      </c>
      <c r="B362" s="112" t="s">
        <v>2509</v>
      </c>
      <c r="C362" s="116">
        <v>4.5474735088646412E-13</v>
      </c>
      <c r="D362" s="116">
        <v>4.5474735088646412E-13</v>
      </c>
      <c r="E362" s="116">
        <v>4.5474735088646412E-13</v>
      </c>
      <c r="F362" s="116">
        <v>4.5474735088646412E-13</v>
      </c>
      <c r="G362" s="116">
        <v>4.5474735088646412E-13</v>
      </c>
      <c r="H362" s="116">
        <v>4.5474735088646412E-13</v>
      </c>
      <c r="I362" s="116">
        <v>4.5474735088646412E-13</v>
      </c>
      <c r="J362" s="116">
        <v>4.5474735088646412E-13</v>
      </c>
      <c r="K362" s="116">
        <v>4.5474735088646412E-13</v>
      </c>
      <c r="L362" s="116">
        <v>4.5474735088646412E-13</v>
      </c>
      <c r="M362" s="116">
        <v>4.5474735088646412E-13</v>
      </c>
      <c r="N362" s="116">
        <v>4.5474735088646412E-13</v>
      </c>
      <c r="O362" s="116">
        <v>4.5474735088646412E-13</v>
      </c>
      <c r="P362" s="116">
        <v>4.5474735088646412E-13</v>
      </c>
      <c r="Q362" s="116">
        <v>4.5474735088646412E-13</v>
      </c>
      <c r="R362" s="116">
        <v>4.5474735088646412E-13</v>
      </c>
      <c r="S362" s="116">
        <v>4.5474735088646412E-13</v>
      </c>
      <c r="T362" s="116">
        <v>4.5474735088646412E-13</v>
      </c>
      <c r="U362" s="116">
        <v>4.5474735088646412E-13</v>
      </c>
      <c r="V362" s="116">
        <v>4.5474735088646412E-13</v>
      </c>
      <c r="W362" s="116">
        <v>4.5474735088646412E-13</v>
      </c>
      <c r="X362" s="116">
        <v>4.5474735088646412E-13</v>
      </c>
      <c r="Y362" s="116">
        <v>4.5474735088646412E-13</v>
      </c>
      <c r="Z362" s="116">
        <v>4.5474735088646412E-13</v>
      </c>
      <c r="AA362" s="116">
        <v>4.5474735088646412E-13</v>
      </c>
      <c r="AB362" s="116">
        <v>4.5474735088646412E-13</v>
      </c>
      <c r="AC362" s="116">
        <v>4.5474735088646412E-13</v>
      </c>
      <c r="AD362" s="116">
        <v>4.5474735088646412E-13</v>
      </c>
      <c r="AE362" s="116">
        <v>4.5474735088646412E-13</v>
      </c>
      <c r="AF362" s="116">
        <v>4.5474735088646412E-13</v>
      </c>
      <c r="AG362" s="116">
        <v>4.5474735088646412E-13</v>
      </c>
      <c r="AH362" s="116">
        <v>4.5474735088646412E-13</v>
      </c>
      <c r="AI362" s="116">
        <v>4.5474735088646412E-13</v>
      </c>
      <c r="AJ362" s="116">
        <v>4.5474735088646412E-13</v>
      </c>
      <c r="AK362" s="116">
        <v>4.5474735088646412E-13</v>
      </c>
      <c r="AL362" s="116">
        <v>4.5474735088646412E-13</v>
      </c>
      <c r="AM362" s="116">
        <v>4.5474735088646412E-13</v>
      </c>
      <c r="AN362" s="116">
        <v>4.5474735088646412E-13</v>
      </c>
      <c r="AO362" s="116">
        <v>4.5474735088646412E-13</v>
      </c>
      <c r="AP362" s="116">
        <v>4.5474735088646412E-13</v>
      </c>
      <c r="AQ362" s="116">
        <v>4.5474735088646412E-13</v>
      </c>
      <c r="AR362" s="116">
        <v>4.5474735088646412E-13</v>
      </c>
      <c r="AS362" s="116">
        <v>4.5474735088646412E-13</v>
      </c>
      <c r="AT362" s="116">
        <v>4.5474735088646412E-13</v>
      </c>
      <c r="AU362" s="116">
        <v>4.5474735088646412E-13</v>
      </c>
      <c r="AV362" s="116">
        <v>4.5474735088646412E-13</v>
      </c>
      <c r="AW362" s="116">
        <v>4.5474735088646412E-13</v>
      </c>
      <c r="AX362" s="116">
        <v>4.5474735088646412E-13</v>
      </c>
      <c r="AY362" s="116">
        <v>4.5474735088646412E-13</v>
      </c>
      <c r="AZ362" s="116">
        <v>4.5474735088646412E-13</v>
      </c>
      <c r="BA362" s="116">
        <v>4.5474735088646412E-13</v>
      </c>
      <c r="BB362" s="116">
        <v>4.5474735088646412E-13</v>
      </c>
      <c r="BC362" s="116">
        <v>4.5474735088646412E-13</v>
      </c>
      <c r="BD362" s="115">
        <v>4.5474735088646412E-13</v>
      </c>
      <c r="BF362" s="9">
        <f t="shared" si="5"/>
        <v>4.5474735088646412E-13</v>
      </c>
    </row>
    <row r="363" spans="1:58" x14ac:dyDescent="0.25">
      <c r="A363" s="112" t="s">
        <v>2508</v>
      </c>
      <c r="B363" s="112" t="s">
        <v>2507</v>
      </c>
      <c r="C363" s="116">
        <v>0</v>
      </c>
      <c r="D363" s="116">
        <v>0</v>
      </c>
      <c r="E363" s="116">
        <v>0</v>
      </c>
      <c r="F363" s="116">
        <v>0</v>
      </c>
      <c r="G363" s="116">
        <v>0</v>
      </c>
      <c r="H363" s="116">
        <v>0</v>
      </c>
      <c r="I363" s="116">
        <v>0</v>
      </c>
      <c r="J363" s="116">
        <v>0</v>
      </c>
      <c r="K363" s="116">
        <v>0</v>
      </c>
      <c r="L363" s="116">
        <v>0</v>
      </c>
      <c r="M363" s="116">
        <v>0</v>
      </c>
      <c r="N363" s="116">
        <v>0</v>
      </c>
      <c r="O363" s="116">
        <v>0</v>
      </c>
      <c r="P363" s="116">
        <v>0</v>
      </c>
      <c r="Q363" s="116">
        <v>0</v>
      </c>
      <c r="R363" s="116">
        <v>0</v>
      </c>
      <c r="S363" s="116">
        <v>0</v>
      </c>
      <c r="T363" s="116">
        <v>0</v>
      </c>
      <c r="U363" s="116">
        <v>0</v>
      </c>
      <c r="V363" s="116">
        <v>0</v>
      </c>
      <c r="W363" s="116">
        <v>0</v>
      </c>
      <c r="X363" s="116">
        <v>0</v>
      </c>
      <c r="Y363" s="116">
        <v>0</v>
      </c>
      <c r="Z363" s="116">
        <v>0</v>
      </c>
      <c r="AA363" s="116">
        <v>0</v>
      </c>
      <c r="AB363" s="116">
        <v>0</v>
      </c>
      <c r="AC363" s="116">
        <v>0</v>
      </c>
      <c r="AD363" s="116">
        <v>0</v>
      </c>
      <c r="AE363" s="116">
        <v>0</v>
      </c>
      <c r="AF363" s="116">
        <v>0</v>
      </c>
      <c r="AG363" s="116">
        <v>0</v>
      </c>
      <c r="AH363" s="116">
        <v>0</v>
      </c>
      <c r="AI363" s="116">
        <v>0</v>
      </c>
      <c r="AJ363" s="116">
        <v>0</v>
      </c>
      <c r="AK363" s="116">
        <v>0</v>
      </c>
      <c r="AL363" s="116">
        <v>0</v>
      </c>
      <c r="AM363" s="116">
        <v>0</v>
      </c>
      <c r="AN363" s="116">
        <v>0</v>
      </c>
      <c r="AO363" s="116">
        <v>0</v>
      </c>
      <c r="AP363" s="116">
        <v>0</v>
      </c>
      <c r="AQ363" s="116">
        <v>0</v>
      </c>
      <c r="AR363" s="116">
        <v>0</v>
      </c>
      <c r="AS363" s="116">
        <v>0</v>
      </c>
      <c r="AT363" s="116">
        <v>0</v>
      </c>
      <c r="AU363" s="116">
        <v>0</v>
      </c>
      <c r="AV363" s="116">
        <v>0</v>
      </c>
      <c r="AW363" s="116">
        <v>0</v>
      </c>
      <c r="AX363" s="116">
        <v>0</v>
      </c>
      <c r="AY363" s="116">
        <v>0</v>
      </c>
      <c r="AZ363" s="116">
        <v>0</v>
      </c>
      <c r="BA363" s="116">
        <v>0</v>
      </c>
      <c r="BB363" s="116">
        <v>0</v>
      </c>
      <c r="BC363" s="116">
        <v>0</v>
      </c>
      <c r="BD363" s="115">
        <v>0</v>
      </c>
      <c r="BF363" s="9">
        <f t="shared" si="5"/>
        <v>0</v>
      </c>
    </row>
    <row r="364" spans="1:58" x14ac:dyDescent="0.25">
      <c r="A364" s="112" t="s">
        <v>2506</v>
      </c>
      <c r="B364" s="112" t="s">
        <v>2505</v>
      </c>
      <c r="C364" s="116">
        <v>-4.5474735088646412E-13</v>
      </c>
      <c r="D364" s="116">
        <v>-4.5474735088646412E-13</v>
      </c>
      <c r="E364" s="116">
        <v>-4.5474735088646412E-13</v>
      </c>
      <c r="F364" s="116">
        <v>-4.5474735088646412E-13</v>
      </c>
      <c r="G364" s="116">
        <v>-4.5474735088646412E-13</v>
      </c>
      <c r="H364" s="116">
        <v>-4.5474735088646412E-13</v>
      </c>
      <c r="I364" s="116">
        <v>-4.5474735088646412E-13</v>
      </c>
      <c r="J364" s="116">
        <v>-4.5474735088646412E-13</v>
      </c>
      <c r="K364" s="116">
        <v>-4.5474735088646412E-13</v>
      </c>
      <c r="L364" s="116">
        <v>-4.5474735088646412E-13</v>
      </c>
      <c r="M364" s="116">
        <v>-4.5474735088646412E-13</v>
      </c>
      <c r="N364" s="116">
        <v>-4.5474735088646412E-13</v>
      </c>
      <c r="O364" s="116">
        <v>-4.5474735088646412E-13</v>
      </c>
      <c r="P364" s="116">
        <v>-4.5474735088646412E-13</v>
      </c>
      <c r="Q364" s="116">
        <v>-4.5474735088646412E-13</v>
      </c>
      <c r="R364" s="116">
        <v>-4.5474735088646412E-13</v>
      </c>
      <c r="S364" s="116">
        <v>-4.5474735088646412E-13</v>
      </c>
      <c r="T364" s="116">
        <v>-4.5474735088646412E-13</v>
      </c>
      <c r="U364" s="116">
        <v>-4.5474735088646412E-13</v>
      </c>
      <c r="V364" s="116">
        <v>-4.5474735088646412E-13</v>
      </c>
      <c r="W364" s="116">
        <v>-4.5474735088646412E-13</v>
      </c>
      <c r="X364" s="116">
        <v>-4.5474735088646412E-13</v>
      </c>
      <c r="Y364" s="116">
        <v>-4.5474735088646412E-13</v>
      </c>
      <c r="Z364" s="116">
        <v>-4.5474735088646412E-13</v>
      </c>
      <c r="AA364" s="116">
        <v>-4.5474735088646412E-13</v>
      </c>
      <c r="AB364" s="116">
        <v>-4.5474735088646412E-13</v>
      </c>
      <c r="AC364" s="116">
        <v>-4.5474735088646412E-13</v>
      </c>
      <c r="AD364" s="116">
        <v>-4.5474735088646412E-13</v>
      </c>
      <c r="AE364" s="116">
        <v>-4.5474735088646412E-13</v>
      </c>
      <c r="AF364" s="116">
        <v>-4.5474735088646412E-13</v>
      </c>
      <c r="AG364" s="116">
        <v>-4.5474735088646412E-13</v>
      </c>
      <c r="AH364" s="116">
        <v>-4.5474735088646412E-13</v>
      </c>
      <c r="AI364" s="116">
        <v>-4.5474735088646412E-13</v>
      </c>
      <c r="AJ364" s="116">
        <v>-4.5474735088646412E-13</v>
      </c>
      <c r="AK364" s="116">
        <v>-4.5474735088646412E-13</v>
      </c>
      <c r="AL364" s="116">
        <v>-4.5474735088646412E-13</v>
      </c>
      <c r="AM364" s="116">
        <v>-4.5474735088646412E-13</v>
      </c>
      <c r="AN364" s="116">
        <v>-4.5474735088646412E-13</v>
      </c>
      <c r="AO364" s="116">
        <v>-4.5474735088646412E-13</v>
      </c>
      <c r="AP364" s="116">
        <v>-4.5474735088646412E-13</v>
      </c>
      <c r="AQ364" s="116">
        <v>-4.5474735088646412E-13</v>
      </c>
      <c r="AR364" s="116">
        <v>-4.5474735088646412E-13</v>
      </c>
      <c r="AS364" s="116">
        <v>-4.5474735088646412E-13</v>
      </c>
      <c r="AT364" s="116">
        <v>-4.5474735088646412E-13</v>
      </c>
      <c r="AU364" s="116">
        <v>-4.5474735088646412E-13</v>
      </c>
      <c r="AV364" s="116">
        <v>-4.5474735088646412E-13</v>
      </c>
      <c r="AW364" s="116">
        <v>-4.5474735088646412E-13</v>
      </c>
      <c r="AX364" s="116">
        <v>-4.5474735088646412E-13</v>
      </c>
      <c r="AY364" s="116">
        <v>-4.5474735088646412E-13</v>
      </c>
      <c r="AZ364" s="116">
        <v>-4.5474735088646412E-13</v>
      </c>
      <c r="BA364" s="116">
        <v>-4.5474735088646412E-13</v>
      </c>
      <c r="BB364" s="116">
        <v>-4.5474735088646412E-13</v>
      </c>
      <c r="BC364" s="116">
        <v>-4.5474735088646412E-13</v>
      </c>
      <c r="BD364" s="115">
        <v>-4.5474735088646412E-13</v>
      </c>
      <c r="BF364" s="9">
        <f t="shared" si="5"/>
        <v>-4.5474735088646412E-13</v>
      </c>
    </row>
    <row r="365" spans="1:58" x14ac:dyDescent="0.25">
      <c r="A365" s="112" t="s">
        <v>2504</v>
      </c>
      <c r="B365" s="112" t="s">
        <v>2503</v>
      </c>
      <c r="C365" s="116">
        <v>0</v>
      </c>
      <c r="D365" s="116">
        <v>0</v>
      </c>
      <c r="E365" s="116">
        <v>0</v>
      </c>
      <c r="F365" s="116">
        <v>0</v>
      </c>
      <c r="G365" s="116">
        <v>0</v>
      </c>
      <c r="H365" s="116">
        <v>0</v>
      </c>
      <c r="I365" s="116">
        <v>0</v>
      </c>
      <c r="J365" s="116">
        <v>0</v>
      </c>
      <c r="K365" s="116">
        <v>0</v>
      </c>
      <c r="L365" s="116">
        <v>0</v>
      </c>
      <c r="M365" s="116">
        <v>0</v>
      </c>
      <c r="N365" s="116">
        <v>0</v>
      </c>
      <c r="O365" s="116">
        <v>0</v>
      </c>
      <c r="P365" s="116">
        <v>0</v>
      </c>
      <c r="Q365" s="116">
        <v>0</v>
      </c>
      <c r="R365" s="116">
        <v>0</v>
      </c>
      <c r="S365" s="116">
        <v>0</v>
      </c>
      <c r="T365" s="116">
        <v>0</v>
      </c>
      <c r="U365" s="116">
        <v>0</v>
      </c>
      <c r="V365" s="116">
        <v>0</v>
      </c>
      <c r="W365" s="116">
        <v>0</v>
      </c>
      <c r="X365" s="116">
        <v>0</v>
      </c>
      <c r="Y365" s="116">
        <v>0</v>
      </c>
      <c r="Z365" s="116">
        <v>0</v>
      </c>
      <c r="AA365" s="116">
        <v>0</v>
      </c>
      <c r="AB365" s="116">
        <v>0</v>
      </c>
      <c r="AC365" s="116">
        <v>0</v>
      </c>
      <c r="AD365" s="116">
        <v>0</v>
      </c>
      <c r="AE365" s="116">
        <v>0</v>
      </c>
      <c r="AF365" s="116">
        <v>0</v>
      </c>
      <c r="AG365" s="116">
        <v>0</v>
      </c>
      <c r="AH365" s="116">
        <v>0</v>
      </c>
      <c r="AI365" s="116">
        <v>0</v>
      </c>
      <c r="AJ365" s="116">
        <v>0</v>
      </c>
      <c r="AK365" s="116">
        <v>0</v>
      </c>
      <c r="AL365" s="116">
        <v>0</v>
      </c>
      <c r="AM365" s="116">
        <v>0</v>
      </c>
      <c r="AN365" s="116">
        <v>0</v>
      </c>
      <c r="AO365" s="116">
        <v>0</v>
      </c>
      <c r="AP365" s="116">
        <v>0</v>
      </c>
      <c r="AQ365" s="116">
        <v>0</v>
      </c>
      <c r="AR365" s="116">
        <v>0</v>
      </c>
      <c r="AS365" s="116">
        <v>0</v>
      </c>
      <c r="AT365" s="116">
        <v>0</v>
      </c>
      <c r="AU365" s="116">
        <v>0</v>
      </c>
      <c r="AV365" s="116">
        <v>0</v>
      </c>
      <c r="AW365" s="116">
        <v>0</v>
      </c>
      <c r="AX365" s="116">
        <v>0</v>
      </c>
      <c r="AY365" s="116">
        <v>0</v>
      </c>
      <c r="AZ365" s="116">
        <v>0</v>
      </c>
      <c r="BA365" s="116">
        <v>0</v>
      </c>
      <c r="BB365" s="116">
        <v>0</v>
      </c>
      <c r="BC365" s="116">
        <v>0</v>
      </c>
      <c r="BD365" s="115">
        <v>0</v>
      </c>
      <c r="BF365" s="9">
        <f t="shared" si="5"/>
        <v>0</v>
      </c>
    </row>
    <row r="366" spans="1:58" x14ac:dyDescent="0.25">
      <c r="A366" s="112" t="s">
        <v>2502</v>
      </c>
      <c r="B366" s="112" t="s">
        <v>2501</v>
      </c>
      <c r="C366" s="116">
        <v>-9.9999999999909051E-3</v>
      </c>
      <c r="D366" s="116">
        <v>-9.9999999999909051E-3</v>
      </c>
      <c r="E366" s="116">
        <v>-9.9999999999909051E-3</v>
      </c>
      <c r="F366" s="116">
        <v>-9.9999999999909051E-3</v>
      </c>
      <c r="G366" s="116">
        <v>-9.9999999999909051E-3</v>
      </c>
      <c r="H366" s="116">
        <v>-9.9999999999909051E-3</v>
      </c>
      <c r="I366" s="116">
        <v>-9.9999999999909051E-3</v>
      </c>
      <c r="J366" s="116">
        <v>-9.9999999999909051E-3</v>
      </c>
      <c r="K366" s="116">
        <v>-9.9999999999909051E-3</v>
      </c>
      <c r="L366" s="116">
        <v>-9.9999999999909051E-3</v>
      </c>
      <c r="M366" s="116">
        <v>-9.9999999999909051E-3</v>
      </c>
      <c r="N366" s="116">
        <v>-9.9999999999909051E-3</v>
      </c>
      <c r="O366" s="116">
        <v>-9.9999999999909051E-3</v>
      </c>
      <c r="P366" s="116">
        <v>-9.9999999999909051E-3</v>
      </c>
      <c r="Q366" s="116">
        <v>-9.9999999999909051E-3</v>
      </c>
      <c r="R366" s="116">
        <v>-9.9999999999909051E-3</v>
      </c>
      <c r="S366" s="116">
        <v>-9.9999999999909051E-3</v>
      </c>
      <c r="T366" s="116">
        <v>-9.9999999999909051E-3</v>
      </c>
      <c r="U366" s="116">
        <v>-9.9999999999909051E-3</v>
      </c>
      <c r="V366" s="116">
        <v>-9.9999999999909051E-3</v>
      </c>
      <c r="W366" s="116">
        <v>-9.9999999999909051E-3</v>
      </c>
      <c r="X366" s="116">
        <v>-9.9999999999909051E-3</v>
      </c>
      <c r="Y366" s="116">
        <v>-9.9999999999909051E-3</v>
      </c>
      <c r="Z366" s="116">
        <v>-9.9999999999909051E-3</v>
      </c>
      <c r="AA366" s="116">
        <v>-9.9999999999909051E-3</v>
      </c>
      <c r="AB366" s="116">
        <v>-9.9999999999909051E-3</v>
      </c>
      <c r="AC366" s="116">
        <v>-9.9999999999909051E-3</v>
      </c>
      <c r="AD366" s="116">
        <v>-9.9999999999909051E-3</v>
      </c>
      <c r="AE366" s="116">
        <v>-9.9999999999909051E-3</v>
      </c>
      <c r="AF366" s="116">
        <v>-9.9999999999909051E-3</v>
      </c>
      <c r="AG366" s="116">
        <v>-9.9999999999909051E-3</v>
      </c>
      <c r="AH366" s="116">
        <v>-9.9999999999909051E-3</v>
      </c>
      <c r="AI366" s="116">
        <v>-9.9999999999909051E-3</v>
      </c>
      <c r="AJ366" s="116">
        <v>-9.9999999999909051E-3</v>
      </c>
      <c r="AK366" s="116">
        <v>-9.9999999999909051E-3</v>
      </c>
      <c r="AL366" s="116">
        <v>-9.9999999999909051E-3</v>
      </c>
      <c r="AM366" s="116">
        <v>-9.9999999999909051E-3</v>
      </c>
      <c r="AN366" s="116">
        <v>-9.9999999999909051E-3</v>
      </c>
      <c r="AO366" s="116">
        <v>-9.9999999999909051E-3</v>
      </c>
      <c r="AP366" s="116">
        <v>-9.9999999999909051E-3</v>
      </c>
      <c r="AQ366" s="116">
        <v>-9.9999999999909051E-3</v>
      </c>
      <c r="AR366" s="116">
        <v>-9.9999999999909051E-3</v>
      </c>
      <c r="AS366" s="116">
        <v>-9.9999999999909051E-3</v>
      </c>
      <c r="AT366" s="116">
        <v>-9.9999999999909051E-3</v>
      </c>
      <c r="AU366" s="116">
        <v>-9.9999999999909051E-3</v>
      </c>
      <c r="AV366" s="116">
        <v>-9.9999999999909051E-3</v>
      </c>
      <c r="AW366" s="116">
        <v>-9.9999999999909051E-3</v>
      </c>
      <c r="AX366" s="116">
        <v>-9.9999999999909051E-3</v>
      </c>
      <c r="AY366" s="116">
        <v>-9.9999999999909051E-3</v>
      </c>
      <c r="AZ366" s="116">
        <v>-9.9999999999909051E-3</v>
      </c>
      <c r="BA366" s="116">
        <v>-9.9999999999909051E-3</v>
      </c>
      <c r="BB366" s="116">
        <v>-9.9999999999909051E-3</v>
      </c>
      <c r="BC366" s="116">
        <v>-9.9999999999909051E-3</v>
      </c>
      <c r="BD366" s="115">
        <v>-9.9999999999909051E-3</v>
      </c>
      <c r="BF366" s="9">
        <f t="shared" si="5"/>
        <v>-9.9999999999909051E-3</v>
      </c>
    </row>
    <row r="367" spans="1:58" x14ac:dyDescent="0.25">
      <c r="A367" s="112" t="s">
        <v>2500</v>
      </c>
      <c r="B367" s="112" t="s">
        <v>2499</v>
      </c>
      <c r="C367" s="116">
        <v>3.637978807091713E-12</v>
      </c>
      <c r="D367" s="116">
        <v>3.637978807091713E-12</v>
      </c>
      <c r="E367" s="116">
        <v>3.637978807091713E-12</v>
      </c>
      <c r="F367" s="116">
        <v>3.637978807091713E-12</v>
      </c>
      <c r="G367" s="116">
        <v>3.637978807091713E-12</v>
      </c>
      <c r="H367" s="116">
        <v>3.637978807091713E-12</v>
      </c>
      <c r="I367" s="116">
        <v>3.637978807091713E-12</v>
      </c>
      <c r="J367" s="116">
        <v>3.637978807091713E-12</v>
      </c>
      <c r="K367" s="116">
        <v>3.637978807091713E-12</v>
      </c>
      <c r="L367" s="116">
        <v>3.637978807091713E-12</v>
      </c>
      <c r="M367" s="116">
        <v>3.637978807091713E-12</v>
      </c>
      <c r="N367" s="116">
        <v>3.637978807091713E-12</v>
      </c>
      <c r="O367" s="116">
        <v>3.637978807091713E-12</v>
      </c>
      <c r="P367" s="116">
        <v>3.637978807091713E-12</v>
      </c>
      <c r="Q367" s="116">
        <v>3.637978807091713E-12</v>
      </c>
      <c r="R367" s="116">
        <v>3.637978807091713E-12</v>
      </c>
      <c r="S367" s="116">
        <v>3.637978807091713E-12</v>
      </c>
      <c r="T367" s="116">
        <v>3.637978807091713E-12</v>
      </c>
      <c r="U367" s="116">
        <v>3.637978807091713E-12</v>
      </c>
      <c r="V367" s="116">
        <v>3.637978807091713E-12</v>
      </c>
      <c r="W367" s="116">
        <v>3.637978807091713E-12</v>
      </c>
      <c r="X367" s="116">
        <v>3.637978807091713E-12</v>
      </c>
      <c r="Y367" s="116">
        <v>3.637978807091713E-12</v>
      </c>
      <c r="Z367" s="116">
        <v>3.637978807091713E-12</v>
      </c>
      <c r="AA367" s="116">
        <v>3.637978807091713E-12</v>
      </c>
      <c r="AB367" s="116">
        <v>3.637978807091713E-12</v>
      </c>
      <c r="AC367" s="116">
        <v>3.637978807091713E-12</v>
      </c>
      <c r="AD367" s="116">
        <v>3.637978807091713E-12</v>
      </c>
      <c r="AE367" s="116">
        <v>3.637978807091713E-12</v>
      </c>
      <c r="AF367" s="116">
        <v>3.637978807091713E-12</v>
      </c>
      <c r="AG367" s="116">
        <v>3.637978807091713E-12</v>
      </c>
      <c r="AH367" s="116">
        <v>3.637978807091713E-12</v>
      </c>
      <c r="AI367" s="116">
        <v>3.637978807091713E-12</v>
      </c>
      <c r="AJ367" s="116">
        <v>3.637978807091713E-12</v>
      </c>
      <c r="AK367" s="116">
        <v>3.637978807091713E-12</v>
      </c>
      <c r="AL367" s="116">
        <v>3.637978807091713E-12</v>
      </c>
      <c r="AM367" s="116">
        <v>3.637978807091713E-12</v>
      </c>
      <c r="AN367" s="116">
        <v>3.637978807091713E-12</v>
      </c>
      <c r="AO367" s="116">
        <v>3.637978807091713E-12</v>
      </c>
      <c r="AP367" s="116">
        <v>3.637978807091713E-12</v>
      </c>
      <c r="AQ367" s="116">
        <v>3.637978807091713E-12</v>
      </c>
      <c r="AR367" s="116">
        <v>3.637978807091713E-12</v>
      </c>
      <c r="AS367" s="116">
        <v>3.637978807091713E-12</v>
      </c>
      <c r="AT367" s="116">
        <v>3.637978807091713E-12</v>
      </c>
      <c r="AU367" s="116">
        <v>3.637978807091713E-12</v>
      </c>
      <c r="AV367" s="116">
        <v>3.637978807091713E-12</v>
      </c>
      <c r="AW367" s="116">
        <v>3.637978807091713E-12</v>
      </c>
      <c r="AX367" s="116">
        <v>3.637978807091713E-12</v>
      </c>
      <c r="AY367" s="116">
        <v>3.637978807091713E-12</v>
      </c>
      <c r="AZ367" s="116">
        <v>3.637978807091713E-12</v>
      </c>
      <c r="BA367" s="116">
        <v>3.637978807091713E-12</v>
      </c>
      <c r="BB367" s="116">
        <v>3.637978807091713E-12</v>
      </c>
      <c r="BC367" s="116">
        <v>3.637978807091713E-12</v>
      </c>
      <c r="BD367" s="115">
        <v>3.637978807091713E-12</v>
      </c>
      <c r="BF367" s="9">
        <f t="shared" si="5"/>
        <v>3.637978807091713E-12</v>
      </c>
    </row>
    <row r="368" spans="1:58" x14ac:dyDescent="0.25">
      <c r="A368" s="112" t="s">
        <v>2498</v>
      </c>
      <c r="B368" s="112" t="s">
        <v>2497</v>
      </c>
      <c r="C368" s="116">
        <v>0</v>
      </c>
      <c r="D368" s="116">
        <v>0</v>
      </c>
      <c r="E368" s="116">
        <v>0</v>
      </c>
      <c r="F368" s="116">
        <v>0</v>
      </c>
      <c r="G368" s="116">
        <v>0</v>
      </c>
      <c r="H368" s="116">
        <v>0</v>
      </c>
      <c r="I368" s="116">
        <v>0</v>
      </c>
      <c r="J368" s="116">
        <v>0</v>
      </c>
      <c r="K368" s="116">
        <v>0</v>
      </c>
      <c r="L368" s="116">
        <v>0</v>
      </c>
      <c r="M368" s="116">
        <v>0</v>
      </c>
      <c r="N368" s="116">
        <v>0</v>
      </c>
      <c r="O368" s="116">
        <v>0</v>
      </c>
      <c r="P368" s="116">
        <v>0</v>
      </c>
      <c r="Q368" s="116">
        <v>0</v>
      </c>
      <c r="R368" s="116">
        <v>0</v>
      </c>
      <c r="S368" s="116">
        <v>0</v>
      </c>
      <c r="T368" s="116">
        <v>0</v>
      </c>
      <c r="U368" s="116">
        <v>0</v>
      </c>
      <c r="V368" s="116">
        <v>0</v>
      </c>
      <c r="W368" s="116">
        <v>0</v>
      </c>
      <c r="X368" s="116">
        <v>0</v>
      </c>
      <c r="Y368" s="116">
        <v>0</v>
      </c>
      <c r="Z368" s="116">
        <v>0</v>
      </c>
      <c r="AA368" s="116">
        <v>0</v>
      </c>
      <c r="AB368" s="116">
        <v>0</v>
      </c>
      <c r="AC368" s="116">
        <v>0</v>
      </c>
      <c r="AD368" s="116">
        <v>0</v>
      </c>
      <c r="AE368" s="116">
        <v>0</v>
      </c>
      <c r="AF368" s="116">
        <v>0</v>
      </c>
      <c r="AG368" s="116">
        <v>0</v>
      </c>
      <c r="AH368" s="116">
        <v>0</v>
      </c>
      <c r="AI368" s="116">
        <v>0</v>
      </c>
      <c r="AJ368" s="116">
        <v>0</v>
      </c>
      <c r="AK368" s="116">
        <v>0</v>
      </c>
      <c r="AL368" s="116">
        <v>0</v>
      </c>
      <c r="AM368" s="116">
        <v>0</v>
      </c>
      <c r="AN368" s="116">
        <v>0</v>
      </c>
      <c r="AO368" s="116">
        <v>0</v>
      </c>
      <c r="AP368" s="116">
        <v>0</v>
      </c>
      <c r="AQ368" s="116">
        <v>0</v>
      </c>
      <c r="AR368" s="116">
        <v>0</v>
      </c>
      <c r="AS368" s="116">
        <v>0</v>
      </c>
      <c r="AT368" s="116">
        <v>0</v>
      </c>
      <c r="AU368" s="116">
        <v>0</v>
      </c>
      <c r="AV368" s="116">
        <v>0</v>
      </c>
      <c r="AW368" s="116">
        <v>0</v>
      </c>
      <c r="AX368" s="116">
        <v>0</v>
      </c>
      <c r="AY368" s="116">
        <v>0</v>
      </c>
      <c r="AZ368" s="116">
        <v>0</v>
      </c>
      <c r="BA368" s="116">
        <v>0</v>
      </c>
      <c r="BB368" s="116">
        <v>0</v>
      </c>
      <c r="BC368" s="116">
        <v>0</v>
      </c>
      <c r="BD368" s="115">
        <v>0</v>
      </c>
      <c r="BF368" s="9">
        <f t="shared" si="5"/>
        <v>0</v>
      </c>
    </row>
    <row r="369" spans="1:58" x14ac:dyDescent="0.25">
      <c r="A369" s="112" t="s">
        <v>2496</v>
      </c>
      <c r="B369" s="112" t="s">
        <v>2495</v>
      </c>
      <c r="C369" s="116">
        <v>0</v>
      </c>
      <c r="D369" s="116">
        <v>0</v>
      </c>
      <c r="E369" s="116">
        <v>0</v>
      </c>
      <c r="F369" s="116">
        <v>0</v>
      </c>
      <c r="G369" s="116">
        <v>0</v>
      </c>
      <c r="H369" s="116">
        <v>0</v>
      </c>
      <c r="I369" s="116">
        <v>0</v>
      </c>
      <c r="J369" s="116">
        <v>0</v>
      </c>
      <c r="K369" s="116">
        <v>0</v>
      </c>
      <c r="L369" s="116">
        <v>0</v>
      </c>
      <c r="M369" s="116">
        <v>0</v>
      </c>
      <c r="N369" s="116">
        <v>0</v>
      </c>
      <c r="O369" s="116">
        <v>0</v>
      </c>
      <c r="P369" s="116">
        <v>0</v>
      </c>
      <c r="Q369" s="116">
        <v>0</v>
      </c>
      <c r="R369" s="116">
        <v>0</v>
      </c>
      <c r="S369" s="116">
        <v>0</v>
      </c>
      <c r="T369" s="116">
        <v>0</v>
      </c>
      <c r="U369" s="116">
        <v>0</v>
      </c>
      <c r="V369" s="116">
        <v>0</v>
      </c>
      <c r="W369" s="116">
        <v>0</v>
      </c>
      <c r="X369" s="116">
        <v>0</v>
      </c>
      <c r="Y369" s="116">
        <v>0</v>
      </c>
      <c r="Z369" s="116">
        <v>0</v>
      </c>
      <c r="AA369" s="116">
        <v>0</v>
      </c>
      <c r="AB369" s="116">
        <v>0</v>
      </c>
      <c r="AC369" s="116">
        <v>0</v>
      </c>
      <c r="AD369" s="116">
        <v>0</v>
      </c>
      <c r="AE369" s="116">
        <v>0</v>
      </c>
      <c r="AF369" s="116">
        <v>0</v>
      </c>
      <c r="AG369" s="116">
        <v>0</v>
      </c>
      <c r="AH369" s="116">
        <v>0</v>
      </c>
      <c r="AI369" s="116">
        <v>0</v>
      </c>
      <c r="AJ369" s="116">
        <v>0</v>
      </c>
      <c r="AK369" s="116">
        <v>0</v>
      </c>
      <c r="AL369" s="116">
        <v>0</v>
      </c>
      <c r="AM369" s="116">
        <v>0</v>
      </c>
      <c r="AN369" s="116">
        <v>0</v>
      </c>
      <c r="AO369" s="116">
        <v>0</v>
      </c>
      <c r="AP369" s="116">
        <v>0</v>
      </c>
      <c r="AQ369" s="116">
        <v>0</v>
      </c>
      <c r="AR369" s="116">
        <v>0</v>
      </c>
      <c r="AS369" s="116">
        <v>0</v>
      </c>
      <c r="AT369" s="116">
        <v>0</v>
      </c>
      <c r="AU369" s="116">
        <v>0</v>
      </c>
      <c r="AV369" s="116">
        <v>0</v>
      </c>
      <c r="AW369" s="116">
        <v>0</v>
      </c>
      <c r="AX369" s="116">
        <v>0</v>
      </c>
      <c r="AY369" s="116">
        <v>0</v>
      </c>
      <c r="AZ369" s="116">
        <v>0</v>
      </c>
      <c r="BA369" s="116">
        <v>0</v>
      </c>
      <c r="BB369" s="116">
        <v>0</v>
      </c>
      <c r="BC369" s="116">
        <v>0</v>
      </c>
      <c r="BD369" s="115">
        <v>0</v>
      </c>
      <c r="BF369" s="9">
        <f t="shared" si="5"/>
        <v>0</v>
      </c>
    </row>
    <row r="370" spans="1:58" x14ac:dyDescent="0.25">
      <c r="A370" s="112" t="s">
        <v>2494</v>
      </c>
      <c r="B370" s="112" t="s">
        <v>2493</v>
      </c>
      <c r="C370" s="116">
        <v>-1.8189894035458565E-12</v>
      </c>
      <c r="D370" s="116">
        <v>-1.8189894035458565E-12</v>
      </c>
      <c r="E370" s="116">
        <v>-1.8189894035458565E-12</v>
      </c>
      <c r="F370" s="116">
        <v>-1.8189894035458565E-12</v>
      </c>
      <c r="G370" s="116">
        <v>-1.8189894035458565E-12</v>
      </c>
      <c r="H370" s="116">
        <v>-1.8189894035458565E-12</v>
      </c>
      <c r="I370" s="116">
        <v>-1.8189894035458565E-12</v>
      </c>
      <c r="J370" s="116">
        <v>-1.8189894035458565E-12</v>
      </c>
      <c r="K370" s="116">
        <v>-1.8189894035458565E-12</v>
      </c>
      <c r="L370" s="116">
        <v>-1.8189894035458565E-12</v>
      </c>
      <c r="M370" s="116">
        <v>-1.8189894035458565E-12</v>
      </c>
      <c r="N370" s="116">
        <v>-1.8189894035458565E-12</v>
      </c>
      <c r="O370" s="116">
        <v>-1.8189894035458565E-12</v>
      </c>
      <c r="P370" s="116">
        <v>-1.8189894035458565E-12</v>
      </c>
      <c r="Q370" s="116">
        <v>-1.8189894035458565E-12</v>
      </c>
      <c r="R370" s="116">
        <v>-1.8189894035458565E-12</v>
      </c>
      <c r="S370" s="116">
        <v>-1.8189894035458565E-12</v>
      </c>
      <c r="T370" s="116">
        <v>-1.8189894035458565E-12</v>
      </c>
      <c r="U370" s="116">
        <v>-1.8189894035458565E-12</v>
      </c>
      <c r="V370" s="116">
        <v>-1.8189894035458565E-12</v>
      </c>
      <c r="W370" s="116">
        <v>-1.8189894035458565E-12</v>
      </c>
      <c r="X370" s="116">
        <v>-1.8189894035458565E-12</v>
      </c>
      <c r="Y370" s="116">
        <v>-1.8189894035458565E-12</v>
      </c>
      <c r="Z370" s="116">
        <v>-1.8189894035458565E-12</v>
      </c>
      <c r="AA370" s="116">
        <v>-1.8189894035458565E-12</v>
      </c>
      <c r="AB370" s="116">
        <v>-1.8189894035458565E-12</v>
      </c>
      <c r="AC370" s="116">
        <v>-1.8189894035458565E-12</v>
      </c>
      <c r="AD370" s="116">
        <v>-1.8189894035458565E-12</v>
      </c>
      <c r="AE370" s="116">
        <v>-1.8189894035458565E-12</v>
      </c>
      <c r="AF370" s="116">
        <v>-1.8189894035458565E-12</v>
      </c>
      <c r="AG370" s="116">
        <v>-1.8189894035458565E-12</v>
      </c>
      <c r="AH370" s="116">
        <v>-1.8189894035458565E-12</v>
      </c>
      <c r="AI370" s="116">
        <v>-1.8189894035458565E-12</v>
      </c>
      <c r="AJ370" s="116">
        <v>-1.8189894035458565E-12</v>
      </c>
      <c r="AK370" s="116">
        <v>-1.8189894035458565E-12</v>
      </c>
      <c r="AL370" s="116">
        <v>-1.8189894035458565E-12</v>
      </c>
      <c r="AM370" s="116">
        <v>-1.8189894035458565E-12</v>
      </c>
      <c r="AN370" s="116">
        <v>-1.8189894035458565E-12</v>
      </c>
      <c r="AO370" s="116">
        <v>-1.8189894035458565E-12</v>
      </c>
      <c r="AP370" s="116">
        <v>-1.8189894035458565E-12</v>
      </c>
      <c r="AQ370" s="116">
        <v>-1.8189894035458565E-12</v>
      </c>
      <c r="AR370" s="116">
        <v>-1.8189894035458565E-12</v>
      </c>
      <c r="AS370" s="116">
        <v>-1.8189894035458565E-12</v>
      </c>
      <c r="AT370" s="116">
        <v>-1.8189894035458565E-12</v>
      </c>
      <c r="AU370" s="116">
        <v>-1.8189894035458565E-12</v>
      </c>
      <c r="AV370" s="116">
        <v>-1.8189894035458565E-12</v>
      </c>
      <c r="AW370" s="116">
        <v>-1.8189894035458565E-12</v>
      </c>
      <c r="AX370" s="116">
        <v>-1.8189894035458565E-12</v>
      </c>
      <c r="AY370" s="116">
        <v>-1.8189894035458565E-12</v>
      </c>
      <c r="AZ370" s="116">
        <v>-1.8189894035458565E-12</v>
      </c>
      <c r="BA370" s="116">
        <v>-1.8189894035458565E-12</v>
      </c>
      <c r="BB370" s="116">
        <v>-1.8189894035458565E-12</v>
      </c>
      <c r="BC370" s="116">
        <v>-1.8189894035458565E-12</v>
      </c>
      <c r="BD370" s="115">
        <v>-1.8189894035458565E-12</v>
      </c>
      <c r="BF370" s="9">
        <f t="shared" si="5"/>
        <v>-1.8189894035458565E-12</v>
      </c>
    </row>
    <row r="371" spans="1:58" x14ac:dyDescent="0.25">
      <c r="A371" s="112" t="s">
        <v>2492</v>
      </c>
      <c r="B371" s="112" t="s">
        <v>2491</v>
      </c>
      <c r="C371" s="116">
        <v>-1.4551915228366852E-11</v>
      </c>
      <c r="D371" s="116">
        <v>-1.4551915228366852E-11</v>
      </c>
      <c r="E371" s="116">
        <v>-1.4551915228366852E-11</v>
      </c>
      <c r="F371" s="116">
        <v>-1.4551915228366852E-11</v>
      </c>
      <c r="G371" s="116">
        <v>-1.4551915228366852E-11</v>
      </c>
      <c r="H371" s="116">
        <v>-1.4551915228366852E-11</v>
      </c>
      <c r="I371" s="116">
        <v>-1.4551915228366852E-11</v>
      </c>
      <c r="J371" s="116">
        <v>-1.4551915228366852E-11</v>
      </c>
      <c r="K371" s="116">
        <v>-1.4551915228366852E-11</v>
      </c>
      <c r="L371" s="116">
        <v>-1.4551915228366852E-11</v>
      </c>
      <c r="M371" s="116">
        <v>-1.4551915228366852E-11</v>
      </c>
      <c r="N371" s="116">
        <v>-1.4551915228366852E-11</v>
      </c>
      <c r="O371" s="116">
        <v>-1.4551915228366852E-11</v>
      </c>
      <c r="P371" s="116">
        <v>-1.4551915228366852E-11</v>
      </c>
      <c r="Q371" s="116">
        <v>-1.4551915228366852E-11</v>
      </c>
      <c r="R371" s="116">
        <v>-1.4551915228366852E-11</v>
      </c>
      <c r="S371" s="116">
        <v>-1.4551915228366852E-11</v>
      </c>
      <c r="T371" s="116">
        <v>-1.4551915228366852E-11</v>
      </c>
      <c r="U371" s="116">
        <v>-1.4551915228366852E-11</v>
      </c>
      <c r="V371" s="116">
        <v>-1.4551915228366852E-11</v>
      </c>
      <c r="W371" s="116">
        <v>-1.4551915228366852E-11</v>
      </c>
      <c r="X371" s="116">
        <v>-1.4551915228366852E-11</v>
      </c>
      <c r="Y371" s="116">
        <v>-1.4551915228366852E-11</v>
      </c>
      <c r="Z371" s="116">
        <v>-1.4551915228366852E-11</v>
      </c>
      <c r="AA371" s="116">
        <v>-1.4551915228366852E-11</v>
      </c>
      <c r="AB371" s="116">
        <v>-1.4551915228366852E-11</v>
      </c>
      <c r="AC371" s="116">
        <v>-1.4551915228366852E-11</v>
      </c>
      <c r="AD371" s="116">
        <v>-1.4551915228366852E-11</v>
      </c>
      <c r="AE371" s="116">
        <v>-1.4551915228366852E-11</v>
      </c>
      <c r="AF371" s="116">
        <v>-1.4551915228366852E-11</v>
      </c>
      <c r="AG371" s="116">
        <v>-1.4551915228366852E-11</v>
      </c>
      <c r="AH371" s="116">
        <v>-1.4551915228366852E-11</v>
      </c>
      <c r="AI371" s="116">
        <v>-1.4551915228366852E-11</v>
      </c>
      <c r="AJ371" s="116">
        <v>-1.4551915228366852E-11</v>
      </c>
      <c r="AK371" s="116">
        <v>-1.4551915228366852E-11</v>
      </c>
      <c r="AL371" s="116">
        <v>-1.4551915228366852E-11</v>
      </c>
      <c r="AM371" s="116">
        <v>-1.4551915228366852E-11</v>
      </c>
      <c r="AN371" s="116">
        <v>-1.4551915228366852E-11</v>
      </c>
      <c r="AO371" s="116">
        <v>-1.4551915228366852E-11</v>
      </c>
      <c r="AP371" s="116">
        <v>-1.4551915228366852E-11</v>
      </c>
      <c r="AQ371" s="116">
        <v>-1.4551915228366852E-11</v>
      </c>
      <c r="AR371" s="116">
        <v>-1.4551915228366852E-11</v>
      </c>
      <c r="AS371" s="116">
        <v>-1.4551915228366852E-11</v>
      </c>
      <c r="AT371" s="116">
        <v>-1.4551915228366852E-11</v>
      </c>
      <c r="AU371" s="116">
        <v>-1.4551915228366852E-11</v>
      </c>
      <c r="AV371" s="116">
        <v>-1.4551915228366852E-11</v>
      </c>
      <c r="AW371" s="116">
        <v>-1.4551915228366852E-11</v>
      </c>
      <c r="AX371" s="116">
        <v>-1.4551915228366852E-11</v>
      </c>
      <c r="AY371" s="116">
        <v>-1.4551915228366852E-11</v>
      </c>
      <c r="AZ371" s="116">
        <v>-1.4551915228366852E-11</v>
      </c>
      <c r="BA371" s="116">
        <v>-1.4551915228366852E-11</v>
      </c>
      <c r="BB371" s="116">
        <v>-1.4551915228366852E-11</v>
      </c>
      <c r="BC371" s="116">
        <v>-1.4551915228366852E-11</v>
      </c>
      <c r="BD371" s="115">
        <v>-1.4551915228366852E-11</v>
      </c>
      <c r="BF371" s="9">
        <f t="shared" si="5"/>
        <v>-1.4551915228366852E-11</v>
      </c>
    </row>
    <row r="372" spans="1:58" x14ac:dyDescent="0.25">
      <c r="A372" s="112" t="s">
        <v>2490</v>
      </c>
      <c r="B372" s="112" t="s">
        <v>2489</v>
      </c>
      <c r="C372" s="116">
        <v>-4.5474735088646412E-13</v>
      </c>
      <c r="D372" s="116">
        <v>-4.5474735088646412E-13</v>
      </c>
      <c r="E372" s="116">
        <v>-4.5474735088646412E-13</v>
      </c>
      <c r="F372" s="116">
        <v>-4.5474735088646412E-13</v>
      </c>
      <c r="G372" s="116">
        <v>-4.5474735088646412E-13</v>
      </c>
      <c r="H372" s="116">
        <v>-4.5474735088646412E-13</v>
      </c>
      <c r="I372" s="116">
        <v>-4.5474735088646412E-13</v>
      </c>
      <c r="J372" s="116">
        <v>-4.5474735088646412E-13</v>
      </c>
      <c r="K372" s="116">
        <v>-4.5474735088646412E-13</v>
      </c>
      <c r="L372" s="116">
        <v>-4.5474735088646412E-13</v>
      </c>
      <c r="M372" s="116">
        <v>-4.5474735088646412E-13</v>
      </c>
      <c r="N372" s="116">
        <v>-4.5474735088646412E-13</v>
      </c>
      <c r="O372" s="116">
        <v>-4.5474735088646412E-13</v>
      </c>
      <c r="P372" s="116">
        <v>-4.5474735088646412E-13</v>
      </c>
      <c r="Q372" s="116">
        <v>-4.5474735088646412E-13</v>
      </c>
      <c r="R372" s="116">
        <v>-4.5474735088646412E-13</v>
      </c>
      <c r="S372" s="116">
        <v>-4.5474735088646412E-13</v>
      </c>
      <c r="T372" s="116">
        <v>-4.5474735088646412E-13</v>
      </c>
      <c r="U372" s="116">
        <v>-4.5474735088646412E-13</v>
      </c>
      <c r="V372" s="116">
        <v>-4.5474735088646412E-13</v>
      </c>
      <c r="W372" s="116">
        <v>-4.5474735088646412E-13</v>
      </c>
      <c r="X372" s="116">
        <v>-4.5474735088646412E-13</v>
      </c>
      <c r="Y372" s="116">
        <v>-4.5474735088646412E-13</v>
      </c>
      <c r="Z372" s="116">
        <v>-4.5474735088646412E-13</v>
      </c>
      <c r="AA372" s="116">
        <v>-4.5474735088646412E-13</v>
      </c>
      <c r="AB372" s="116">
        <v>-4.5474735088646412E-13</v>
      </c>
      <c r="AC372" s="116">
        <v>-4.5474735088646412E-13</v>
      </c>
      <c r="AD372" s="116">
        <v>-4.5474735088646412E-13</v>
      </c>
      <c r="AE372" s="116">
        <v>-4.5474735088646412E-13</v>
      </c>
      <c r="AF372" s="116">
        <v>-4.5474735088646412E-13</v>
      </c>
      <c r="AG372" s="116">
        <v>-4.5474735088646412E-13</v>
      </c>
      <c r="AH372" s="116">
        <v>-4.5474735088646412E-13</v>
      </c>
      <c r="AI372" s="116">
        <v>-4.5474735088646412E-13</v>
      </c>
      <c r="AJ372" s="116">
        <v>-4.5474735088646412E-13</v>
      </c>
      <c r="AK372" s="116">
        <v>-4.5474735088646412E-13</v>
      </c>
      <c r="AL372" s="116">
        <v>-4.5474735088646412E-13</v>
      </c>
      <c r="AM372" s="116">
        <v>-4.5474735088646412E-13</v>
      </c>
      <c r="AN372" s="116">
        <v>-4.5474735088646412E-13</v>
      </c>
      <c r="AO372" s="116">
        <v>-4.5474735088646412E-13</v>
      </c>
      <c r="AP372" s="116">
        <v>-4.5474735088646412E-13</v>
      </c>
      <c r="AQ372" s="116">
        <v>-4.5474735088646412E-13</v>
      </c>
      <c r="AR372" s="116">
        <v>-4.5474735088646412E-13</v>
      </c>
      <c r="AS372" s="116">
        <v>-4.5474735088646412E-13</v>
      </c>
      <c r="AT372" s="116">
        <v>-4.5474735088646412E-13</v>
      </c>
      <c r="AU372" s="116">
        <v>-4.5474735088646412E-13</v>
      </c>
      <c r="AV372" s="116">
        <v>-4.5474735088646412E-13</v>
      </c>
      <c r="AW372" s="116">
        <v>-4.5474735088646412E-13</v>
      </c>
      <c r="AX372" s="116">
        <v>-4.5474735088646412E-13</v>
      </c>
      <c r="AY372" s="116">
        <v>-4.5474735088646412E-13</v>
      </c>
      <c r="AZ372" s="116">
        <v>-4.5474735088646412E-13</v>
      </c>
      <c r="BA372" s="116">
        <v>-4.5474735088646412E-13</v>
      </c>
      <c r="BB372" s="116">
        <v>-4.5474735088646412E-13</v>
      </c>
      <c r="BC372" s="116">
        <v>-4.5474735088646412E-13</v>
      </c>
      <c r="BD372" s="115">
        <v>-4.5474735088646412E-13</v>
      </c>
      <c r="BF372" s="9">
        <f t="shared" si="5"/>
        <v>-4.5474735088646412E-13</v>
      </c>
    </row>
    <row r="373" spans="1:58" x14ac:dyDescent="0.25">
      <c r="A373" s="112" t="s">
        <v>2488</v>
      </c>
      <c r="B373" s="112" t="s">
        <v>2487</v>
      </c>
      <c r="C373" s="116">
        <v>0</v>
      </c>
      <c r="D373" s="116">
        <v>0</v>
      </c>
      <c r="E373" s="116">
        <v>0</v>
      </c>
      <c r="F373" s="116">
        <v>0</v>
      </c>
      <c r="G373" s="116">
        <v>0</v>
      </c>
      <c r="H373" s="116">
        <v>0</v>
      </c>
      <c r="I373" s="116">
        <v>0</v>
      </c>
      <c r="J373" s="116">
        <v>0</v>
      </c>
      <c r="K373" s="116">
        <v>0</v>
      </c>
      <c r="L373" s="116">
        <v>0</v>
      </c>
      <c r="M373" s="116">
        <v>0</v>
      </c>
      <c r="N373" s="116">
        <v>0</v>
      </c>
      <c r="O373" s="116">
        <v>0</v>
      </c>
      <c r="P373" s="116">
        <v>0</v>
      </c>
      <c r="Q373" s="116">
        <v>0</v>
      </c>
      <c r="R373" s="116">
        <v>0</v>
      </c>
      <c r="S373" s="116">
        <v>0</v>
      </c>
      <c r="T373" s="116">
        <v>0</v>
      </c>
      <c r="U373" s="116">
        <v>0</v>
      </c>
      <c r="V373" s="116">
        <v>0</v>
      </c>
      <c r="W373" s="116">
        <v>0</v>
      </c>
      <c r="X373" s="116">
        <v>0</v>
      </c>
      <c r="Y373" s="116">
        <v>0</v>
      </c>
      <c r="Z373" s="116">
        <v>0</v>
      </c>
      <c r="AA373" s="116">
        <v>0</v>
      </c>
      <c r="AB373" s="116">
        <v>0</v>
      </c>
      <c r="AC373" s="116">
        <v>0</v>
      </c>
      <c r="AD373" s="116">
        <v>0</v>
      </c>
      <c r="AE373" s="116">
        <v>0</v>
      </c>
      <c r="AF373" s="116">
        <v>0</v>
      </c>
      <c r="AG373" s="116">
        <v>0</v>
      </c>
      <c r="AH373" s="116">
        <v>0</v>
      </c>
      <c r="AI373" s="116">
        <v>0</v>
      </c>
      <c r="AJ373" s="116">
        <v>0</v>
      </c>
      <c r="AK373" s="116">
        <v>0</v>
      </c>
      <c r="AL373" s="116">
        <v>0</v>
      </c>
      <c r="AM373" s="116">
        <v>0</v>
      </c>
      <c r="AN373" s="116">
        <v>0</v>
      </c>
      <c r="AO373" s="116">
        <v>0</v>
      </c>
      <c r="AP373" s="116">
        <v>0</v>
      </c>
      <c r="AQ373" s="116">
        <v>0</v>
      </c>
      <c r="AR373" s="116">
        <v>0</v>
      </c>
      <c r="AS373" s="116">
        <v>0</v>
      </c>
      <c r="AT373" s="116">
        <v>0</v>
      </c>
      <c r="AU373" s="116">
        <v>0</v>
      </c>
      <c r="AV373" s="116">
        <v>0</v>
      </c>
      <c r="AW373" s="116">
        <v>0</v>
      </c>
      <c r="AX373" s="116">
        <v>0</v>
      </c>
      <c r="AY373" s="116">
        <v>0</v>
      </c>
      <c r="AZ373" s="116">
        <v>0</v>
      </c>
      <c r="BA373" s="116">
        <v>0</v>
      </c>
      <c r="BB373" s="116">
        <v>0</v>
      </c>
      <c r="BC373" s="116">
        <v>0</v>
      </c>
      <c r="BD373" s="115">
        <v>0</v>
      </c>
      <c r="BF373" s="9">
        <f t="shared" si="5"/>
        <v>0</v>
      </c>
    </row>
    <row r="374" spans="1:58" x14ac:dyDescent="0.25">
      <c r="A374" s="112" t="s">
        <v>2486</v>
      </c>
      <c r="B374" s="112" t="s">
        <v>2485</v>
      </c>
      <c r="C374" s="116">
        <v>1.000000000320142E-2</v>
      </c>
      <c r="D374" s="116">
        <v>1.000000000320142E-2</v>
      </c>
      <c r="E374" s="116">
        <v>1.000000000320142E-2</v>
      </c>
      <c r="F374" s="116">
        <v>1.000000000320142E-2</v>
      </c>
      <c r="G374" s="116">
        <v>1.000000000320142E-2</v>
      </c>
      <c r="H374" s="116">
        <v>1.000000000320142E-2</v>
      </c>
      <c r="I374" s="116">
        <v>1.000000000320142E-2</v>
      </c>
      <c r="J374" s="116">
        <v>1.000000000320142E-2</v>
      </c>
      <c r="K374" s="116">
        <v>1.000000000320142E-2</v>
      </c>
      <c r="L374" s="116">
        <v>1.000000000320142E-2</v>
      </c>
      <c r="M374" s="116">
        <v>1.000000000320142E-2</v>
      </c>
      <c r="N374" s="116">
        <v>1.000000000320142E-2</v>
      </c>
      <c r="O374" s="116">
        <v>1.000000000320142E-2</v>
      </c>
      <c r="P374" s="116">
        <v>1.000000000320142E-2</v>
      </c>
      <c r="Q374" s="116">
        <v>1.000000000320142E-2</v>
      </c>
      <c r="R374" s="116">
        <v>1.000000000320142E-2</v>
      </c>
      <c r="S374" s="116">
        <v>1.000000000320142E-2</v>
      </c>
      <c r="T374" s="116">
        <v>1.000000000320142E-2</v>
      </c>
      <c r="U374" s="116">
        <v>1.000000000320142E-2</v>
      </c>
      <c r="V374" s="116">
        <v>1.000000000320142E-2</v>
      </c>
      <c r="W374" s="116">
        <v>1.000000000320142E-2</v>
      </c>
      <c r="X374" s="116">
        <v>1.000000000320142E-2</v>
      </c>
      <c r="Y374" s="116">
        <v>1.000000000320142E-2</v>
      </c>
      <c r="Z374" s="116">
        <v>1.000000000320142E-2</v>
      </c>
      <c r="AA374" s="116">
        <v>1.000000000320142E-2</v>
      </c>
      <c r="AB374" s="116">
        <v>1.000000000320142E-2</v>
      </c>
      <c r="AC374" s="116">
        <v>1.000000000320142E-2</v>
      </c>
      <c r="AD374" s="116">
        <v>1.000000000320142E-2</v>
      </c>
      <c r="AE374" s="116">
        <v>1.000000000320142E-2</v>
      </c>
      <c r="AF374" s="116">
        <v>1.000000000320142E-2</v>
      </c>
      <c r="AG374" s="116">
        <v>1.000000000320142E-2</v>
      </c>
      <c r="AH374" s="116">
        <v>1.000000000320142E-2</v>
      </c>
      <c r="AI374" s="116">
        <v>1.000000000320142E-2</v>
      </c>
      <c r="AJ374" s="116">
        <v>1.000000000320142E-2</v>
      </c>
      <c r="AK374" s="116">
        <v>1.000000000320142E-2</v>
      </c>
      <c r="AL374" s="116">
        <v>1.000000000320142E-2</v>
      </c>
      <c r="AM374" s="116">
        <v>1.000000000320142E-2</v>
      </c>
      <c r="AN374" s="116">
        <v>1.000000000320142E-2</v>
      </c>
      <c r="AO374" s="116">
        <v>1.000000000320142E-2</v>
      </c>
      <c r="AP374" s="116">
        <v>1.000000000320142E-2</v>
      </c>
      <c r="AQ374" s="116">
        <v>1.000000000320142E-2</v>
      </c>
      <c r="AR374" s="116">
        <v>1.000000000320142E-2</v>
      </c>
      <c r="AS374" s="116">
        <v>1.000000000320142E-2</v>
      </c>
      <c r="AT374" s="116">
        <v>1.000000000320142E-2</v>
      </c>
      <c r="AU374" s="116">
        <v>1.000000000320142E-2</v>
      </c>
      <c r="AV374" s="116">
        <v>1.000000000320142E-2</v>
      </c>
      <c r="AW374" s="116">
        <v>1.000000000320142E-2</v>
      </c>
      <c r="AX374" s="116">
        <v>1.000000000320142E-2</v>
      </c>
      <c r="AY374" s="116">
        <v>1.000000000320142E-2</v>
      </c>
      <c r="AZ374" s="116">
        <v>1.000000000320142E-2</v>
      </c>
      <c r="BA374" s="116">
        <v>1.000000000320142E-2</v>
      </c>
      <c r="BB374" s="116">
        <v>1.000000000320142E-2</v>
      </c>
      <c r="BC374" s="116">
        <v>1.000000000320142E-2</v>
      </c>
      <c r="BD374" s="115">
        <v>1.000000000320142E-2</v>
      </c>
      <c r="BF374" s="9">
        <f t="shared" si="5"/>
        <v>1.000000000320142E-2</v>
      </c>
    </row>
    <row r="375" spans="1:58" x14ac:dyDescent="0.25">
      <c r="A375" s="112" t="s">
        <v>2484</v>
      </c>
      <c r="B375" s="112" t="s">
        <v>2483</v>
      </c>
      <c r="C375" s="116">
        <v>0</v>
      </c>
      <c r="D375" s="116">
        <v>0</v>
      </c>
      <c r="E375" s="116">
        <v>0</v>
      </c>
      <c r="F375" s="116">
        <v>0</v>
      </c>
      <c r="G375" s="116">
        <v>0</v>
      </c>
      <c r="H375" s="116">
        <v>0</v>
      </c>
      <c r="I375" s="116">
        <v>0</v>
      </c>
      <c r="J375" s="116">
        <v>0</v>
      </c>
      <c r="K375" s="116">
        <v>0</v>
      </c>
      <c r="L375" s="116">
        <v>0</v>
      </c>
      <c r="M375" s="116">
        <v>0</v>
      </c>
      <c r="N375" s="116">
        <v>0</v>
      </c>
      <c r="O375" s="116">
        <v>0</v>
      </c>
      <c r="P375" s="116">
        <v>0</v>
      </c>
      <c r="Q375" s="116">
        <v>0</v>
      </c>
      <c r="R375" s="116">
        <v>0</v>
      </c>
      <c r="S375" s="116">
        <v>0</v>
      </c>
      <c r="T375" s="116">
        <v>0</v>
      </c>
      <c r="U375" s="116">
        <v>0</v>
      </c>
      <c r="V375" s="116">
        <v>0</v>
      </c>
      <c r="W375" s="116">
        <v>0</v>
      </c>
      <c r="X375" s="116">
        <v>0</v>
      </c>
      <c r="Y375" s="116">
        <v>0</v>
      </c>
      <c r="Z375" s="116">
        <v>0</v>
      </c>
      <c r="AA375" s="116">
        <v>0</v>
      </c>
      <c r="AB375" s="116">
        <v>0</v>
      </c>
      <c r="AC375" s="116">
        <v>0</v>
      </c>
      <c r="AD375" s="116">
        <v>0</v>
      </c>
      <c r="AE375" s="116">
        <v>0</v>
      </c>
      <c r="AF375" s="116">
        <v>0</v>
      </c>
      <c r="AG375" s="116">
        <v>0</v>
      </c>
      <c r="AH375" s="116">
        <v>0</v>
      </c>
      <c r="AI375" s="116">
        <v>0</v>
      </c>
      <c r="AJ375" s="116">
        <v>0</v>
      </c>
      <c r="AK375" s="116">
        <v>0</v>
      </c>
      <c r="AL375" s="116">
        <v>0</v>
      </c>
      <c r="AM375" s="116">
        <v>0</v>
      </c>
      <c r="AN375" s="116">
        <v>0</v>
      </c>
      <c r="AO375" s="116">
        <v>0</v>
      </c>
      <c r="AP375" s="116">
        <v>0</v>
      </c>
      <c r="AQ375" s="116">
        <v>0</v>
      </c>
      <c r="AR375" s="116">
        <v>0</v>
      </c>
      <c r="AS375" s="116">
        <v>0</v>
      </c>
      <c r="AT375" s="116">
        <v>0</v>
      </c>
      <c r="AU375" s="116">
        <v>0</v>
      </c>
      <c r="AV375" s="116">
        <v>0</v>
      </c>
      <c r="AW375" s="116">
        <v>0</v>
      </c>
      <c r="AX375" s="116">
        <v>0</v>
      </c>
      <c r="AY375" s="116">
        <v>0</v>
      </c>
      <c r="AZ375" s="116">
        <v>0</v>
      </c>
      <c r="BA375" s="116">
        <v>0</v>
      </c>
      <c r="BB375" s="116">
        <v>0</v>
      </c>
      <c r="BC375" s="116">
        <v>0</v>
      </c>
      <c r="BD375" s="115">
        <v>0</v>
      </c>
      <c r="BF375" s="9">
        <f t="shared" si="5"/>
        <v>0</v>
      </c>
    </row>
    <row r="376" spans="1:58" x14ac:dyDescent="0.25">
      <c r="A376" s="112" t="s">
        <v>2482</v>
      </c>
      <c r="B376" s="112" t="s">
        <v>2481</v>
      </c>
      <c r="C376" s="116">
        <v>0</v>
      </c>
      <c r="D376" s="116">
        <v>0</v>
      </c>
      <c r="E376" s="116">
        <v>0</v>
      </c>
      <c r="F376" s="116">
        <v>0</v>
      </c>
      <c r="G376" s="116">
        <v>0</v>
      </c>
      <c r="H376" s="116">
        <v>0</v>
      </c>
      <c r="I376" s="116">
        <v>0</v>
      </c>
      <c r="J376" s="116">
        <v>0</v>
      </c>
      <c r="K376" s="116">
        <v>0</v>
      </c>
      <c r="L376" s="116">
        <v>0</v>
      </c>
      <c r="M376" s="116">
        <v>0</v>
      </c>
      <c r="N376" s="116">
        <v>0</v>
      </c>
      <c r="O376" s="116">
        <v>0</v>
      </c>
      <c r="P376" s="116">
        <v>0</v>
      </c>
      <c r="Q376" s="116">
        <v>0</v>
      </c>
      <c r="R376" s="116">
        <v>0</v>
      </c>
      <c r="S376" s="116">
        <v>0</v>
      </c>
      <c r="T376" s="116">
        <v>0</v>
      </c>
      <c r="U376" s="116">
        <v>0</v>
      </c>
      <c r="V376" s="116">
        <v>0</v>
      </c>
      <c r="W376" s="116">
        <v>0</v>
      </c>
      <c r="X376" s="116">
        <v>0</v>
      </c>
      <c r="Y376" s="116">
        <v>0</v>
      </c>
      <c r="Z376" s="116">
        <v>0</v>
      </c>
      <c r="AA376" s="116">
        <v>0</v>
      </c>
      <c r="AB376" s="116">
        <v>0</v>
      </c>
      <c r="AC376" s="116">
        <v>0</v>
      </c>
      <c r="AD376" s="116">
        <v>0</v>
      </c>
      <c r="AE376" s="116">
        <v>0</v>
      </c>
      <c r="AF376" s="116">
        <v>0</v>
      </c>
      <c r="AG376" s="116">
        <v>0</v>
      </c>
      <c r="AH376" s="116">
        <v>0</v>
      </c>
      <c r="AI376" s="116">
        <v>0</v>
      </c>
      <c r="AJ376" s="116">
        <v>0</v>
      </c>
      <c r="AK376" s="116">
        <v>0</v>
      </c>
      <c r="AL376" s="116">
        <v>0</v>
      </c>
      <c r="AM376" s="116">
        <v>0</v>
      </c>
      <c r="AN376" s="116">
        <v>0</v>
      </c>
      <c r="AO376" s="116">
        <v>0</v>
      </c>
      <c r="AP376" s="116">
        <v>0</v>
      </c>
      <c r="AQ376" s="116">
        <v>0</v>
      </c>
      <c r="AR376" s="116">
        <v>0</v>
      </c>
      <c r="AS376" s="116">
        <v>0</v>
      </c>
      <c r="AT376" s="116">
        <v>0</v>
      </c>
      <c r="AU376" s="116">
        <v>0</v>
      </c>
      <c r="AV376" s="116">
        <v>0</v>
      </c>
      <c r="AW376" s="116">
        <v>0</v>
      </c>
      <c r="AX376" s="116">
        <v>0</v>
      </c>
      <c r="AY376" s="116">
        <v>0</v>
      </c>
      <c r="AZ376" s="116">
        <v>0</v>
      </c>
      <c r="BA376" s="116">
        <v>0</v>
      </c>
      <c r="BB376" s="116">
        <v>0</v>
      </c>
      <c r="BC376" s="116">
        <v>0</v>
      </c>
      <c r="BD376" s="115">
        <v>0</v>
      </c>
      <c r="BF376" s="9">
        <f t="shared" si="5"/>
        <v>0</v>
      </c>
    </row>
    <row r="377" spans="1:58" x14ac:dyDescent="0.25">
      <c r="A377" s="112" t="s">
        <v>2480</v>
      </c>
      <c r="B377" s="112" t="s">
        <v>2479</v>
      </c>
      <c r="C377" s="116">
        <v>0</v>
      </c>
      <c r="D377" s="116">
        <v>0</v>
      </c>
      <c r="E377" s="116">
        <v>0</v>
      </c>
      <c r="F377" s="116">
        <v>0</v>
      </c>
      <c r="G377" s="116">
        <v>0</v>
      </c>
      <c r="H377" s="116">
        <v>0</v>
      </c>
      <c r="I377" s="116">
        <v>0</v>
      </c>
      <c r="J377" s="116">
        <v>0</v>
      </c>
      <c r="K377" s="116">
        <v>0</v>
      </c>
      <c r="L377" s="116">
        <v>0</v>
      </c>
      <c r="M377" s="116">
        <v>0</v>
      </c>
      <c r="N377" s="116">
        <v>0</v>
      </c>
      <c r="O377" s="116">
        <v>0</v>
      </c>
      <c r="P377" s="116">
        <v>0</v>
      </c>
      <c r="Q377" s="116">
        <v>0</v>
      </c>
      <c r="R377" s="116">
        <v>0</v>
      </c>
      <c r="S377" s="116">
        <v>0</v>
      </c>
      <c r="T377" s="116">
        <v>0</v>
      </c>
      <c r="U377" s="116">
        <v>0</v>
      </c>
      <c r="V377" s="116">
        <v>0</v>
      </c>
      <c r="W377" s="116">
        <v>0</v>
      </c>
      <c r="X377" s="116">
        <v>0</v>
      </c>
      <c r="Y377" s="116">
        <v>0</v>
      </c>
      <c r="Z377" s="116">
        <v>0</v>
      </c>
      <c r="AA377" s="116">
        <v>0</v>
      </c>
      <c r="AB377" s="116">
        <v>0</v>
      </c>
      <c r="AC377" s="116">
        <v>0</v>
      </c>
      <c r="AD377" s="116">
        <v>0</v>
      </c>
      <c r="AE377" s="116">
        <v>0</v>
      </c>
      <c r="AF377" s="116">
        <v>0</v>
      </c>
      <c r="AG377" s="116">
        <v>0</v>
      </c>
      <c r="AH377" s="116">
        <v>0</v>
      </c>
      <c r="AI377" s="116">
        <v>0</v>
      </c>
      <c r="AJ377" s="116">
        <v>0</v>
      </c>
      <c r="AK377" s="116">
        <v>0</v>
      </c>
      <c r="AL377" s="116">
        <v>0</v>
      </c>
      <c r="AM377" s="116">
        <v>0</v>
      </c>
      <c r="AN377" s="116">
        <v>0</v>
      </c>
      <c r="AO377" s="116">
        <v>0</v>
      </c>
      <c r="AP377" s="116">
        <v>0</v>
      </c>
      <c r="AQ377" s="116">
        <v>0</v>
      </c>
      <c r="AR377" s="116">
        <v>0</v>
      </c>
      <c r="AS377" s="116">
        <v>0</v>
      </c>
      <c r="AT377" s="116">
        <v>0</v>
      </c>
      <c r="AU377" s="116">
        <v>0</v>
      </c>
      <c r="AV377" s="116">
        <v>0</v>
      </c>
      <c r="AW377" s="116">
        <v>0</v>
      </c>
      <c r="AX377" s="116">
        <v>0</v>
      </c>
      <c r="AY377" s="116">
        <v>0</v>
      </c>
      <c r="AZ377" s="116">
        <v>0</v>
      </c>
      <c r="BA377" s="116">
        <v>0</v>
      </c>
      <c r="BB377" s="116">
        <v>0</v>
      </c>
      <c r="BC377" s="116">
        <v>0</v>
      </c>
      <c r="BD377" s="115">
        <v>0</v>
      </c>
      <c r="BF377" s="9">
        <f t="shared" si="5"/>
        <v>0</v>
      </c>
    </row>
    <row r="378" spans="1:58" x14ac:dyDescent="0.25">
      <c r="A378" s="112" t="s">
        <v>2478</v>
      </c>
      <c r="B378" s="112" t="s">
        <v>2477</v>
      </c>
      <c r="C378" s="116">
        <v>0</v>
      </c>
      <c r="D378" s="116">
        <v>0</v>
      </c>
      <c r="E378" s="116">
        <v>0</v>
      </c>
      <c r="F378" s="116">
        <v>0</v>
      </c>
      <c r="G378" s="116">
        <v>0</v>
      </c>
      <c r="H378" s="116">
        <v>0</v>
      </c>
      <c r="I378" s="116">
        <v>0</v>
      </c>
      <c r="J378" s="116">
        <v>0</v>
      </c>
      <c r="K378" s="116">
        <v>0</v>
      </c>
      <c r="L378" s="116">
        <v>0</v>
      </c>
      <c r="M378" s="116">
        <v>0</v>
      </c>
      <c r="N378" s="116">
        <v>0</v>
      </c>
      <c r="O378" s="116">
        <v>0</v>
      </c>
      <c r="P378" s="116">
        <v>0</v>
      </c>
      <c r="Q378" s="116">
        <v>0</v>
      </c>
      <c r="R378" s="116">
        <v>0</v>
      </c>
      <c r="S378" s="116">
        <v>0</v>
      </c>
      <c r="T378" s="116">
        <v>0</v>
      </c>
      <c r="U378" s="116">
        <v>0</v>
      </c>
      <c r="V378" s="116">
        <v>0</v>
      </c>
      <c r="W378" s="116">
        <v>0</v>
      </c>
      <c r="X378" s="116">
        <v>0</v>
      </c>
      <c r="Y378" s="116">
        <v>0</v>
      </c>
      <c r="Z378" s="116">
        <v>0</v>
      </c>
      <c r="AA378" s="116">
        <v>0</v>
      </c>
      <c r="AB378" s="116">
        <v>0</v>
      </c>
      <c r="AC378" s="116">
        <v>0</v>
      </c>
      <c r="AD378" s="116">
        <v>0</v>
      </c>
      <c r="AE378" s="116">
        <v>0</v>
      </c>
      <c r="AF378" s="116">
        <v>0</v>
      </c>
      <c r="AG378" s="116">
        <v>0</v>
      </c>
      <c r="AH378" s="116">
        <v>0</v>
      </c>
      <c r="AI378" s="116">
        <v>0</v>
      </c>
      <c r="AJ378" s="116">
        <v>0</v>
      </c>
      <c r="AK378" s="116">
        <v>0</v>
      </c>
      <c r="AL378" s="116">
        <v>0</v>
      </c>
      <c r="AM378" s="116">
        <v>0</v>
      </c>
      <c r="AN378" s="116">
        <v>0</v>
      </c>
      <c r="AO378" s="116">
        <v>0</v>
      </c>
      <c r="AP378" s="116">
        <v>0</v>
      </c>
      <c r="AQ378" s="116">
        <v>0</v>
      </c>
      <c r="AR378" s="116">
        <v>0</v>
      </c>
      <c r="AS378" s="116">
        <v>0</v>
      </c>
      <c r="AT378" s="116">
        <v>0</v>
      </c>
      <c r="AU378" s="116">
        <v>0</v>
      </c>
      <c r="AV378" s="116">
        <v>0</v>
      </c>
      <c r="AW378" s="116">
        <v>0</v>
      </c>
      <c r="AX378" s="116">
        <v>0</v>
      </c>
      <c r="AY378" s="116">
        <v>0</v>
      </c>
      <c r="AZ378" s="116">
        <v>0</v>
      </c>
      <c r="BA378" s="116">
        <v>0</v>
      </c>
      <c r="BB378" s="116">
        <v>0</v>
      </c>
      <c r="BC378" s="116">
        <v>0</v>
      </c>
      <c r="BD378" s="115">
        <v>0</v>
      </c>
      <c r="BF378" s="9">
        <f t="shared" si="5"/>
        <v>0</v>
      </c>
    </row>
    <row r="379" spans="1:58" x14ac:dyDescent="0.25">
      <c r="A379" s="112" t="s">
        <v>2476</v>
      </c>
      <c r="B379" s="112" t="s">
        <v>2475</v>
      </c>
      <c r="C379" s="116">
        <v>0</v>
      </c>
      <c r="D379" s="116">
        <v>0</v>
      </c>
      <c r="E379" s="116">
        <v>0</v>
      </c>
      <c r="F379" s="116">
        <v>0</v>
      </c>
      <c r="G379" s="116">
        <v>0</v>
      </c>
      <c r="H379" s="116">
        <v>0</v>
      </c>
      <c r="I379" s="116">
        <v>0</v>
      </c>
      <c r="J379" s="116">
        <v>0</v>
      </c>
      <c r="K379" s="116">
        <v>0</v>
      </c>
      <c r="L379" s="116">
        <v>0</v>
      </c>
      <c r="M379" s="116">
        <v>0</v>
      </c>
      <c r="N379" s="116">
        <v>0</v>
      </c>
      <c r="O379" s="116">
        <v>0</v>
      </c>
      <c r="P379" s="116">
        <v>0</v>
      </c>
      <c r="Q379" s="116">
        <v>0</v>
      </c>
      <c r="R379" s="116">
        <v>0</v>
      </c>
      <c r="S379" s="116">
        <v>0</v>
      </c>
      <c r="T379" s="116">
        <v>0</v>
      </c>
      <c r="U379" s="116">
        <v>0</v>
      </c>
      <c r="V379" s="116">
        <v>0</v>
      </c>
      <c r="W379" s="116">
        <v>0</v>
      </c>
      <c r="X379" s="116">
        <v>0</v>
      </c>
      <c r="Y379" s="116">
        <v>0</v>
      </c>
      <c r="Z379" s="116">
        <v>0</v>
      </c>
      <c r="AA379" s="116">
        <v>0</v>
      </c>
      <c r="AB379" s="116">
        <v>0</v>
      </c>
      <c r="AC379" s="116">
        <v>0</v>
      </c>
      <c r="AD379" s="116">
        <v>0</v>
      </c>
      <c r="AE379" s="116">
        <v>0</v>
      </c>
      <c r="AF379" s="116">
        <v>0</v>
      </c>
      <c r="AG379" s="116">
        <v>0</v>
      </c>
      <c r="AH379" s="116">
        <v>0</v>
      </c>
      <c r="AI379" s="116">
        <v>0</v>
      </c>
      <c r="AJ379" s="116">
        <v>0</v>
      </c>
      <c r="AK379" s="116">
        <v>0</v>
      </c>
      <c r="AL379" s="116">
        <v>0</v>
      </c>
      <c r="AM379" s="116">
        <v>0</v>
      </c>
      <c r="AN379" s="116">
        <v>0</v>
      </c>
      <c r="AO379" s="116">
        <v>0</v>
      </c>
      <c r="AP379" s="116">
        <v>0</v>
      </c>
      <c r="AQ379" s="116">
        <v>0</v>
      </c>
      <c r="AR379" s="116">
        <v>0</v>
      </c>
      <c r="AS379" s="116">
        <v>0</v>
      </c>
      <c r="AT379" s="116">
        <v>0</v>
      </c>
      <c r="AU379" s="116">
        <v>0</v>
      </c>
      <c r="AV379" s="116">
        <v>0</v>
      </c>
      <c r="AW379" s="116">
        <v>0</v>
      </c>
      <c r="AX379" s="116">
        <v>0</v>
      </c>
      <c r="AY379" s="116">
        <v>0</v>
      </c>
      <c r="AZ379" s="116">
        <v>0</v>
      </c>
      <c r="BA379" s="116">
        <v>0</v>
      </c>
      <c r="BB379" s="116">
        <v>0</v>
      </c>
      <c r="BC379" s="116">
        <v>0</v>
      </c>
      <c r="BD379" s="115">
        <v>0</v>
      </c>
      <c r="BF379" s="9">
        <f t="shared" si="5"/>
        <v>0</v>
      </c>
    </row>
    <row r="380" spans="1:58" x14ac:dyDescent="0.25">
      <c r="A380" s="112" t="s">
        <v>2474</v>
      </c>
      <c r="B380" s="112" t="s">
        <v>2473</v>
      </c>
      <c r="C380" s="116">
        <v>1.8189894035458565E-12</v>
      </c>
      <c r="D380" s="116">
        <v>1.8189894035458565E-12</v>
      </c>
      <c r="E380" s="116">
        <v>1.8189894035458565E-12</v>
      </c>
      <c r="F380" s="116">
        <v>1.8189894035458565E-12</v>
      </c>
      <c r="G380" s="116">
        <v>1.8189894035458565E-12</v>
      </c>
      <c r="H380" s="116">
        <v>1.8189894035458565E-12</v>
      </c>
      <c r="I380" s="116">
        <v>1.8189894035458565E-12</v>
      </c>
      <c r="J380" s="116">
        <v>1.8189894035458565E-12</v>
      </c>
      <c r="K380" s="116">
        <v>1.8189894035458565E-12</v>
      </c>
      <c r="L380" s="116">
        <v>1.8189894035458565E-12</v>
      </c>
      <c r="M380" s="116">
        <v>1.8189894035458565E-12</v>
      </c>
      <c r="N380" s="116">
        <v>1.8189894035458565E-12</v>
      </c>
      <c r="O380" s="116">
        <v>1.8189894035458565E-12</v>
      </c>
      <c r="P380" s="116">
        <v>1.8189894035458565E-12</v>
      </c>
      <c r="Q380" s="116">
        <v>1.8189894035458565E-12</v>
      </c>
      <c r="R380" s="116">
        <v>1.8189894035458565E-12</v>
      </c>
      <c r="S380" s="116">
        <v>1.8189894035458565E-12</v>
      </c>
      <c r="T380" s="116">
        <v>1.8189894035458565E-12</v>
      </c>
      <c r="U380" s="116">
        <v>1.8189894035458565E-12</v>
      </c>
      <c r="V380" s="116">
        <v>1.8189894035458565E-12</v>
      </c>
      <c r="W380" s="116">
        <v>1.8189894035458565E-12</v>
      </c>
      <c r="X380" s="116">
        <v>1.8189894035458565E-12</v>
      </c>
      <c r="Y380" s="116">
        <v>1.8189894035458565E-12</v>
      </c>
      <c r="Z380" s="116">
        <v>1.8189894035458565E-12</v>
      </c>
      <c r="AA380" s="116">
        <v>1.8189894035458565E-12</v>
      </c>
      <c r="AB380" s="116">
        <v>1.8189894035458565E-12</v>
      </c>
      <c r="AC380" s="116">
        <v>1.8189894035458565E-12</v>
      </c>
      <c r="AD380" s="116">
        <v>1.8189894035458565E-12</v>
      </c>
      <c r="AE380" s="116">
        <v>1.8189894035458565E-12</v>
      </c>
      <c r="AF380" s="116">
        <v>1.8189894035458565E-12</v>
      </c>
      <c r="AG380" s="116">
        <v>1.8189894035458565E-12</v>
      </c>
      <c r="AH380" s="116">
        <v>1.8189894035458565E-12</v>
      </c>
      <c r="AI380" s="116">
        <v>1.8189894035458565E-12</v>
      </c>
      <c r="AJ380" s="116">
        <v>1.8189894035458565E-12</v>
      </c>
      <c r="AK380" s="116">
        <v>1.8189894035458565E-12</v>
      </c>
      <c r="AL380" s="116">
        <v>1.8189894035458565E-12</v>
      </c>
      <c r="AM380" s="116">
        <v>1.8189894035458565E-12</v>
      </c>
      <c r="AN380" s="116">
        <v>1.8189894035458565E-12</v>
      </c>
      <c r="AO380" s="116">
        <v>1.8189894035458565E-12</v>
      </c>
      <c r="AP380" s="116">
        <v>1.8189894035458565E-12</v>
      </c>
      <c r="AQ380" s="116">
        <v>1.8189894035458565E-12</v>
      </c>
      <c r="AR380" s="116">
        <v>1.8189894035458565E-12</v>
      </c>
      <c r="AS380" s="116">
        <v>1.8189894035458565E-12</v>
      </c>
      <c r="AT380" s="116">
        <v>1.8189894035458565E-12</v>
      </c>
      <c r="AU380" s="116">
        <v>1.8189894035458565E-12</v>
      </c>
      <c r="AV380" s="116">
        <v>1.8189894035458565E-12</v>
      </c>
      <c r="AW380" s="116">
        <v>1.8189894035458565E-12</v>
      </c>
      <c r="AX380" s="116">
        <v>1.8189894035458565E-12</v>
      </c>
      <c r="AY380" s="116">
        <v>1.8189894035458565E-12</v>
      </c>
      <c r="AZ380" s="116">
        <v>1.8189894035458565E-12</v>
      </c>
      <c r="BA380" s="116">
        <v>1.8189894035458565E-12</v>
      </c>
      <c r="BB380" s="116">
        <v>1.8189894035458565E-12</v>
      </c>
      <c r="BC380" s="116">
        <v>1.8189894035458565E-12</v>
      </c>
      <c r="BD380" s="115">
        <v>1.8189894035458565E-12</v>
      </c>
      <c r="BF380" s="9">
        <f t="shared" si="5"/>
        <v>1.8189894035458565E-12</v>
      </c>
    </row>
    <row r="381" spans="1:58" x14ac:dyDescent="0.25">
      <c r="A381" s="112" t="s">
        <v>2472</v>
      </c>
      <c r="B381" s="112" t="s">
        <v>2471</v>
      </c>
      <c r="C381" s="116">
        <v>0</v>
      </c>
      <c r="D381" s="116">
        <v>0</v>
      </c>
      <c r="E381" s="116">
        <v>0</v>
      </c>
      <c r="F381" s="116">
        <v>0</v>
      </c>
      <c r="G381" s="116">
        <v>0</v>
      </c>
      <c r="H381" s="116">
        <v>0</v>
      </c>
      <c r="I381" s="116">
        <v>0</v>
      </c>
      <c r="J381" s="116">
        <v>0</v>
      </c>
      <c r="K381" s="116">
        <v>0</v>
      </c>
      <c r="L381" s="116">
        <v>0</v>
      </c>
      <c r="M381" s="116">
        <v>0</v>
      </c>
      <c r="N381" s="116">
        <v>0</v>
      </c>
      <c r="O381" s="116">
        <v>0</v>
      </c>
      <c r="P381" s="116">
        <v>0</v>
      </c>
      <c r="Q381" s="116">
        <v>0</v>
      </c>
      <c r="R381" s="116">
        <v>0</v>
      </c>
      <c r="S381" s="116">
        <v>0</v>
      </c>
      <c r="T381" s="116">
        <v>0</v>
      </c>
      <c r="U381" s="116">
        <v>0</v>
      </c>
      <c r="V381" s="116">
        <v>0</v>
      </c>
      <c r="W381" s="116">
        <v>0</v>
      </c>
      <c r="X381" s="116">
        <v>0</v>
      </c>
      <c r="Y381" s="116">
        <v>0</v>
      </c>
      <c r="Z381" s="116">
        <v>0</v>
      </c>
      <c r="AA381" s="116">
        <v>0</v>
      </c>
      <c r="AB381" s="116">
        <v>0</v>
      </c>
      <c r="AC381" s="116">
        <v>0</v>
      </c>
      <c r="AD381" s="116">
        <v>0</v>
      </c>
      <c r="AE381" s="116">
        <v>0</v>
      </c>
      <c r="AF381" s="116">
        <v>0</v>
      </c>
      <c r="AG381" s="116">
        <v>0</v>
      </c>
      <c r="AH381" s="116">
        <v>0</v>
      </c>
      <c r="AI381" s="116">
        <v>0</v>
      </c>
      <c r="AJ381" s="116">
        <v>0</v>
      </c>
      <c r="AK381" s="116">
        <v>0</v>
      </c>
      <c r="AL381" s="116">
        <v>0</v>
      </c>
      <c r="AM381" s="116">
        <v>0</v>
      </c>
      <c r="AN381" s="116">
        <v>0</v>
      </c>
      <c r="AO381" s="116">
        <v>0</v>
      </c>
      <c r="AP381" s="116">
        <v>0</v>
      </c>
      <c r="AQ381" s="116">
        <v>0</v>
      </c>
      <c r="AR381" s="116">
        <v>0</v>
      </c>
      <c r="AS381" s="116">
        <v>0</v>
      </c>
      <c r="AT381" s="116">
        <v>0</v>
      </c>
      <c r="AU381" s="116">
        <v>0</v>
      </c>
      <c r="AV381" s="116">
        <v>0</v>
      </c>
      <c r="AW381" s="116">
        <v>0</v>
      </c>
      <c r="AX381" s="116">
        <v>0</v>
      </c>
      <c r="AY381" s="116">
        <v>0</v>
      </c>
      <c r="AZ381" s="116">
        <v>0</v>
      </c>
      <c r="BA381" s="116">
        <v>0</v>
      </c>
      <c r="BB381" s="116">
        <v>0</v>
      </c>
      <c r="BC381" s="116">
        <v>0</v>
      </c>
      <c r="BD381" s="115">
        <v>0</v>
      </c>
      <c r="BF381" s="9">
        <f t="shared" si="5"/>
        <v>0</v>
      </c>
    </row>
    <row r="382" spans="1:58" x14ac:dyDescent="0.25">
      <c r="A382" s="112" t="s">
        <v>2470</v>
      </c>
      <c r="B382" s="112" t="s">
        <v>2469</v>
      </c>
      <c r="C382" s="116">
        <v>3.4694469519536142E-18</v>
      </c>
      <c r="D382" s="116">
        <v>3.4694469519536142E-18</v>
      </c>
      <c r="E382" s="116">
        <v>3.4694469519536142E-18</v>
      </c>
      <c r="F382" s="116">
        <v>3.4694469519536142E-18</v>
      </c>
      <c r="G382" s="116">
        <v>3.4694469519536142E-18</v>
      </c>
      <c r="H382" s="116">
        <v>3.4694469519536142E-18</v>
      </c>
      <c r="I382" s="116">
        <v>3.4694469519536142E-18</v>
      </c>
      <c r="J382" s="116">
        <v>3.4694469519536142E-18</v>
      </c>
      <c r="K382" s="116">
        <v>3.4694469519536142E-18</v>
      </c>
      <c r="L382" s="116">
        <v>3.4694469519536142E-18</v>
      </c>
      <c r="M382" s="116">
        <v>3.4694469519536142E-18</v>
      </c>
      <c r="N382" s="116">
        <v>3.4694469519536142E-18</v>
      </c>
      <c r="O382" s="116">
        <v>3.4694469519536142E-18</v>
      </c>
      <c r="P382" s="116">
        <v>3.4694469519536142E-18</v>
      </c>
      <c r="Q382" s="116">
        <v>3.4694469519536142E-18</v>
      </c>
      <c r="R382" s="116">
        <v>3.4694469519536142E-18</v>
      </c>
      <c r="S382" s="116">
        <v>3.4694469519536142E-18</v>
      </c>
      <c r="T382" s="116">
        <v>3.4694469519536142E-18</v>
      </c>
      <c r="U382" s="116">
        <v>3.4694469519536142E-18</v>
      </c>
      <c r="V382" s="116">
        <v>3.4694469519536142E-18</v>
      </c>
      <c r="W382" s="116">
        <v>3.4694469519536142E-18</v>
      </c>
      <c r="X382" s="116">
        <v>3.4694469519536142E-18</v>
      </c>
      <c r="Y382" s="116">
        <v>3.4694469519536142E-18</v>
      </c>
      <c r="Z382" s="116">
        <v>3.4694469519536142E-18</v>
      </c>
      <c r="AA382" s="116">
        <v>3.4694469519536142E-18</v>
      </c>
      <c r="AB382" s="116">
        <v>3.4694469519536142E-18</v>
      </c>
      <c r="AC382" s="116">
        <v>3.4694469519536142E-18</v>
      </c>
      <c r="AD382" s="116">
        <v>3.4694469519536142E-18</v>
      </c>
      <c r="AE382" s="116">
        <v>3.4694469519536142E-18</v>
      </c>
      <c r="AF382" s="116">
        <v>3.4694469519536142E-18</v>
      </c>
      <c r="AG382" s="116">
        <v>3.4694469519536142E-18</v>
      </c>
      <c r="AH382" s="116">
        <v>3.4694469519536142E-18</v>
      </c>
      <c r="AI382" s="116">
        <v>3.4694469519536142E-18</v>
      </c>
      <c r="AJ382" s="116">
        <v>3.4694469519536142E-18</v>
      </c>
      <c r="AK382" s="116">
        <v>3.4694469519536142E-18</v>
      </c>
      <c r="AL382" s="116">
        <v>3.4694469519536142E-18</v>
      </c>
      <c r="AM382" s="116">
        <v>3.4694469519536142E-18</v>
      </c>
      <c r="AN382" s="116">
        <v>3.4694469519536142E-18</v>
      </c>
      <c r="AO382" s="116">
        <v>3.4694469519536142E-18</v>
      </c>
      <c r="AP382" s="116">
        <v>3.4694469519536142E-18</v>
      </c>
      <c r="AQ382" s="116">
        <v>3.4694469519536142E-18</v>
      </c>
      <c r="AR382" s="116">
        <v>3.4694469519536142E-18</v>
      </c>
      <c r="AS382" s="116">
        <v>3.4694469519536142E-18</v>
      </c>
      <c r="AT382" s="116">
        <v>3.4694469519536142E-18</v>
      </c>
      <c r="AU382" s="116">
        <v>3.4694469519536142E-18</v>
      </c>
      <c r="AV382" s="116">
        <v>3.4694469519536142E-18</v>
      </c>
      <c r="AW382" s="116">
        <v>3.4694469519536142E-18</v>
      </c>
      <c r="AX382" s="116">
        <v>3.4694469519536142E-18</v>
      </c>
      <c r="AY382" s="116">
        <v>3.4694469519536142E-18</v>
      </c>
      <c r="AZ382" s="116">
        <v>3.4694469519536142E-18</v>
      </c>
      <c r="BA382" s="116">
        <v>3.4694469519536142E-18</v>
      </c>
      <c r="BB382" s="116">
        <v>3.4694469519536142E-18</v>
      </c>
      <c r="BC382" s="116">
        <v>3.4694469519536142E-18</v>
      </c>
      <c r="BD382" s="115">
        <v>3.4694469519536142E-18</v>
      </c>
      <c r="BF382" s="9">
        <f t="shared" si="5"/>
        <v>3.4694469519536142E-18</v>
      </c>
    </row>
    <row r="383" spans="1:58" x14ac:dyDescent="0.25">
      <c r="A383" s="112" t="s">
        <v>2468</v>
      </c>
      <c r="B383" s="112" t="s">
        <v>2467</v>
      </c>
      <c r="C383" s="116">
        <v>0</v>
      </c>
      <c r="D383" s="116">
        <v>0</v>
      </c>
      <c r="E383" s="116">
        <v>0</v>
      </c>
      <c r="F383" s="116">
        <v>0</v>
      </c>
      <c r="G383" s="116">
        <v>0</v>
      </c>
      <c r="H383" s="116">
        <v>0</v>
      </c>
      <c r="I383" s="116">
        <v>0</v>
      </c>
      <c r="J383" s="116">
        <v>0</v>
      </c>
      <c r="K383" s="116">
        <v>0</v>
      </c>
      <c r="L383" s="116">
        <v>0</v>
      </c>
      <c r="M383" s="116">
        <v>0</v>
      </c>
      <c r="N383" s="116">
        <v>0</v>
      </c>
      <c r="O383" s="116">
        <v>0</v>
      </c>
      <c r="P383" s="116">
        <v>0</v>
      </c>
      <c r="Q383" s="116">
        <v>0</v>
      </c>
      <c r="R383" s="116">
        <v>0</v>
      </c>
      <c r="S383" s="116">
        <v>0</v>
      </c>
      <c r="T383" s="116">
        <v>0</v>
      </c>
      <c r="U383" s="116">
        <v>0</v>
      </c>
      <c r="V383" s="116">
        <v>0</v>
      </c>
      <c r="W383" s="116">
        <v>0</v>
      </c>
      <c r="X383" s="116">
        <v>0</v>
      </c>
      <c r="Y383" s="116">
        <v>0</v>
      </c>
      <c r="Z383" s="116">
        <v>0</v>
      </c>
      <c r="AA383" s="116">
        <v>0</v>
      </c>
      <c r="AB383" s="116">
        <v>0</v>
      </c>
      <c r="AC383" s="116">
        <v>0</v>
      </c>
      <c r="AD383" s="116">
        <v>0</v>
      </c>
      <c r="AE383" s="116">
        <v>0</v>
      </c>
      <c r="AF383" s="116">
        <v>0</v>
      </c>
      <c r="AG383" s="116">
        <v>0</v>
      </c>
      <c r="AH383" s="116">
        <v>0</v>
      </c>
      <c r="AI383" s="116">
        <v>0</v>
      </c>
      <c r="AJ383" s="116">
        <v>0</v>
      </c>
      <c r="AK383" s="116">
        <v>0</v>
      </c>
      <c r="AL383" s="116">
        <v>0</v>
      </c>
      <c r="AM383" s="116">
        <v>0</v>
      </c>
      <c r="AN383" s="116">
        <v>0</v>
      </c>
      <c r="AO383" s="116">
        <v>0</v>
      </c>
      <c r="AP383" s="116">
        <v>0</v>
      </c>
      <c r="AQ383" s="116">
        <v>0</v>
      </c>
      <c r="AR383" s="116">
        <v>0</v>
      </c>
      <c r="AS383" s="116">
        <v>0</v>
      </c>
      <c r="AT383" s="116">
        <v>0</v>
      </c>
      <c r="AU383" s="116">
        <v>0</v>
      </c>
      <c r="AV383" s="116">
        <v>0</v>
      </c>
      <c r="AW383" s="116">
        <v>0</v>
      </c>
      <c r="AX383" s="116">
        <v>0</v>
      </c>
      <c r="AY383" s="116">
        <v>0</v>
      </c>
      <c r="AZ383" s="116">
        <v>0</v>
      </c>
      <c r="BA383" s="116">
        <v>0</v>
      </c>
      <c r="BB383" s="116">
        <v>0</v>
      </c>
      <c r="BC383" s="116">
        <v>0</v>
      </c>
      <c r="BD383" s="115">
        <v>0</v>
      </c>
      <c r="BF383" s="9">
        <f t="shared" si="5"/>
        <v>0</v>
      </c>
    </row>
    <row r="384" spans="1:58" x14ac:dyDescent="0.25">
      <c r="A384" s="112" t="s">
        <v>2466</v>
      </c>
      <c r="B384" s="112" t="s">
        <v>2465</v>
      </c>
      <c r="C384" s="116">
        <v>0</v>
      </c>
      <c r="D384" s="116">
        <v>0</v>
      </c>
      <c r="E384" s="116">
        <v>0</v>
      </c>
      <c r="F384" s="116">
        <v>0</v>
      </c>
      <c r="G384" s="116">
        <v>0</v>
      </c>
      <c r="H384" s="116">
        <v>0</v>
      </c>
      <c r="I384" s="116">
        <v>0</v>
      </c>
      <c r="J384" s="116">
        <v>0</v>
      </c>
      <c r="K384" s="116">
        <v>0</v>
      </c>
      <c r="L384" s="116">
        <v>0</v>
      </c>
      <c r="M384" s="116">
        <v>0</v>
      </c>
      <c r="N384" s="116">
        <v>0</v>
      </c>
      <c r="O384" s="116">
        <v>0</v>
      </c>
      <c r="P384" s="116">
        <v>0</v>
      </c>
      <c r="Q384" s="116">
        <v>0</v>
      </c>
      <c r="R384" s="116">
        <v>0</v>
      </c>
      <c r="S384" s="116">
        <v>0</v>
      </c>
      <c r="T384" s="116">
        <v>0</v>
      </c>
      <c r="U384" s="116">
        <v>0</v>
      </c>
      <c r="V384" s="116">
        <v>0</v>
      </c>
      <c r="W384" s="116">
        <v>0</v>
      </c>
      <c r="X384" s="116">
        <v>0</v>
      </c>
      <c r="Y384" s="116">
        <v>0</v>
      </c>
      <c r="Z384" s="116">
        <v>0</v>
      </c>
      <c r="AA384" s="116">
        <v>0</v>
      </c>
      <c r="AB384" s="116">
        <v>0</v>
      </c>
      <c r="AC384" s="116">
        <v>0</v>
      </c>
      <c r="AD384" s="116">
        <v>0</v>
      </c>
      <c r="AE384" s="116">
        <v>0</v>
      </c>
      <c r="AF384" s="116">
        <v>0</v>
      </c>
      <c r="AG384" s="116">
        <v>0</v>
      </c>
      <c r="AH384" s="116">
        <v>0</v>
      </c>
      <c r="AI384" s="116">
        <v>0</v>
      </c>
      <c r="AJ384" s="116">
        <v>0</v>
      </c>
      <c r="AK384" s="116">
        <v>0</v>
      </c>
      <c r="AL384" s="116">
        <v>0</v>
      </c>
      <c r="AM384" s="116">
        <v>0</v>
      </c>
      <c r="AN384" s="116">
        <v>0</v>
      </c>
      <c r="AO384" s="116">
        <v>0</v>
      </c>
      <c r="AP384" s="116">
        <v>0</v>
      </c>
      <c r="AQ384" s="116">
        <v>0</v>
      </c>
      <c r="AR384" s="116">
        <v>0</v>
      </c>
      <c r="AS384" s="116">
        <v>0</v>
      </c>
      <c r="AT384" s="116">
        <v>0</v>
      </c>
      <c r="AU384" s="116">
        <v>0</v>
      </c>
      <c r="AV384" s="116">
        <v>0</v>
      </c>
      <c r="AW384" s="116">
        <v>0</v>
      </c>
      <c r="AX384" s="116">
        <v>0</v>
      </c>
      <c r="AY384" s="116">
        <v>0</v>
      </c>
      <c r="AZ384" s="116">
        <v>0</v>
      </c>
      <c r="BA384" s="116">
        <v>0</v>
      </c>
      <c r="BB384" s="116">
        <v>0</v>
      </c>
      <c r="BC384" s="116">
        <v>0</v>
      </c>
      <c r="BD384" s="115">
        <v>0</v>
      </c>
      <c r="BF384" s="9">
        <f t="shared" si="5"/>
        <v>0</v>
      </c>
    </row>
    <row r="385" spans="1:58" x14ac:dyDescent="0.25">
      <c r="A385" s="112" t="s">
        <v>2464</v>
      </c>
      <c r="B385" s="112" t="s">
        <v>2463</v>
      </c>
      <c r="C385" s="116">
        <v>0</v>
      </c>
      <c r="D385" s="116">
        <v>0</v>
      </c>
      <c r="E385" s="116">
        <v>0</v>
      </c>
      <c r="F385" s="116">
        <v>0</v>
      </c>
      <c r="G385" s="116">
        <v>0</v>
      </c>
      <c r="H385" s="116">
        <v>0</v>
      </c>
      <c r="I385" s="116">
        <v>0</v>
      </c>
      <c r="J385" s="116">
        <v>0</v>
      </c>
      <c r="K385" s="116">
        <v>0</v>
      </c>
      <c r="L385" s="116">
        <v>0</v>
      </c>
      <c r="M385" s="116">
        <v>0</v>
      </c>
      <c r="N385" s="116">
        <v>0</v>
      </c>
      <c r="O385" s="116">
        <v>0</v>
      </c>
      <c r="P385" s="116">
        <v>0</v>
      </c>
      <c r="Q385" s="116">
        <v>0</v>
      </c>
      <c r="R385" s="116">
        <v>0</v>
      </c>
      <c r="S385" s="116">
        <v>0</v>
      </c>
      <c r="T385" s="116">
        <v>0</v>
      </c>
      <c r="U385" s="116">
        <v>0</v>
      </c>
      <c r="V385" s="116">
        <v>0</v>
      </c>
      <c r="W385" s="116">
        <v>0</v>
      </c>
      <c r="X385" s="116">
        <v>0</v>
      </c>
      <c r="Y385" s="116">
        <v>0</v>
      </c>
      <c r="Z385" s="116">
        <v>0</v>
      </c>
      <c r="AA385" s="116">
        <v>0</v>
      </c>
      <c r="AB385" s="116">
        <v>0</v>
      </c>
      <c r="AC385" s="116">
        <v>0</v>
      </c>
      <c r="AD385" s="116">
        <v>0</v>
      </c>
      <c r="AE385" s="116">
        <v>0</v>
      </c>
      <c r="AF385" s="116">
        <v>0</v>
      </c>
      <c r="AG385" s="116">
        <v>0</v>
      </c>
      <c r="AH385" s="116">
        <v>0</v>
      </c>
      <c r="AI385" s="116">
        <v>0</v>
      </c>
      <c r="AJ385" s="116">
        <v>0</v>
      </c>
      <c r="AK385" s="116">
        <v>0</v>
      </c>
      <c r="AL385" s="116">
        <v>0</v>
      </c>
      <c r="AM385" s="116">
        <v>0</v>
      </c>
      <c r="AN385" s="116">
        <v>0</v>
      </c>
      <c r="AO385" s="116">
        <v>0</v>
      </c>
      <c r="AP385" s="116">
        <v>0</v>
      </c>
      <c r="AQ385" s="116">
        <v>0</v>
      </c>
      <c r="AR385" s="116">
        <v>0</v>
      </c>
      <c r="AS385" s="116">
        <v>0</v>
      </c>
      <c r="AT385" s="116">
        <v>0</v>
      </c>
      <c r="AU385" s="116">
        <v>0</v>
      </c>
      <c r="AV385" s="116">
        <v>0</v>
      </c>
      <c r="AW385" s="116">
        <v>0</v>
      </c>
      <c r="AX385" s="116">
        <v>0</v>
      </c>
      <c r="AY385" s="116">
        <v>0</v>
      </c>
      <c r="AZ385" s="116">
        <v>0</v>
      </c>
      <c r="BA385" s="116">
        <v>0</v>
      </c>
      <c r="BB385" s="116">
        <v>0</v>
      </c>
      <c r="BC385" s="116">
        <v>0</v>
      </c>
      <c r="BD385" s="115">
        <v>0</v>
      </c>
      <c r="BF385" s="9">
        <f t="shared" si="5"/>
        <v>0</v>
      </c>
    </row>
    <row r="386" spans="1:58" x14ac:dyDescent="0.25">
      <c r="A386" s="112" t="s">
        <v>2462</v>
      </c>
      <c r="B386" s="112" t="s">
        <v>2461</v>
      </c>
      <c r="C386" s="116">
        <v>1.0000000000218279E-2</v>
      </c>
      <c r="D386" s="116">
        <v>1.0000000000218279E-2</v>
      </c>
      <c r="E386" s="116">
        <v>1.0000000000218279E-2</v>
      </c>
      <c r="F386" s="116">
        <v>1.0000000000218279E-2</v>
      </c>
      <c r="G386" s="116">
        <v>1.0000000000218279E-2</v>
      </c>
      <c r="H386" s="116">
        <v>1.0000000000218279E-2</v>
      </c>
      <c r="I386" s="116">
        <v>1.0000000000218279E-2</v>
      </c>
      <c r="J386" s="116">
        <v>1.0000000000218279E-2</v>
      </c>
      <c r="K386" s="116">
        <v>1.0000000000218279E-2</v>
      </c>
      <c r="L386" s="116">
        <v>1.0000000000218279E-2</v>
      </c>
      <c r="M386" s="116">
        <v>1.0000000000218279E-2</v>
      </c>
      <c r="N386" s="116">
        <v>1.0000000000218279E-2</v>
      </c>
      <c r="O386" s="116">
        <v>1.0000000000218279E-2</v>
      </c>
      <c r="P386" s="116">
        <v>1.0000000000218279E-2</v>
      </c>
      <c r="Q386" s="116">
        <v>1.0000000000218279E-2</v>
      </c>
      <c r="R386" s="116">
        <v>1.0000000000218279E-2</v>
      </c>
      <c r="S386" s="116">
        <v>1.0000000000218279E-2</v>
      </c>
      <c r="T386" s="116">
        <v>1.0000000000218279E-2</v>
      </c>
      <c r="U386" s="116">
        <v>1.0000000000218279E-2</v>
      </c>
      <c r="V386" s="116">
        <v>1.0000000000218279E-2</v>
      </c>
      <c r="W386" s="116">
        <v>1.0000000000218279E-2</v>
      </c>
      <c r="X386" s="116">
        <v>1.0000000000218279E-2</v>
      </c>
      <c r="Y386" s="116">
        <v>1.0000000000218279E-2</v>
      </c>
      <c r="Z386" s="116">
        <v>1.0000000000218279E-2</v>
      </c>
      <c r="AA386" s="116">
        <v>1.0000000000218279E-2</v>
      </c>
      <c r="AB386" s="116">
        <v>1.0000000000218279E-2</v>
      </c>
      <c r="AC386" s="116">
        <v>1.0000000000218279E-2</v>
      </c>
      <c r="AD386" s="116">
        <v>1.0000000000218279E-2</v>
      </c>
      <c r="AE386" s="116">
        <v>1.0000000000218279E-2</v>
      </c>
      <c r="AF386" s="116">
        <v>1.0000000000218279E-2</v>
      </c>
      <c r="AG386" s="116">
        <v>1.0000000000218279E-2</v>
      </c>
      <c r="AH386" s="116">
        <v>1.0000000000218279E-2</v>
      </c>
      <c r="AI386" s="116">
        <v>1.0000000000218279E-2</v>
      </c>
      <c r="AJ386" s="116">
        <v>1.0000000000218279E-2</v>
      </c>
      <c r="AK386" s="116">
        <v>1.0000000000218279E-2</v>
      </c>
      <c r="AL386" s="116">
        <v>1.0000000000218279E-2</v>
      </c>
      <c r="AM386" s="116">
        <v>1.0000000000218279E-2</v>
      </c>
      <c r="AN386" s="116">
        <v>1.0000000000218279E-2</v>
      </c>
      <c r="AO386" s="116">
        <v>1.0000000000218279E-2</v>
      </c>
      <c r="AP386" s="116">
        <v>1.0000000000218279E-2</v>
      </c>
      <c r="AQ386" s="116">
        <v>1.0000000000218279E-2</v>
      </c>
      <c r="AR386" s="116">
        <v>1.0000000000218279E-2</v>
      </c>
      <c r="AS386" s="116">
        <v>1.0000000000218279E-2</v>
      </c>
      <c r="AT386" s="116">
        <v>1.0000000000218279E-2</v>
      </c>
      <c r="AU386" s="116">
        <v>1.0000000000218279E-2</v>
      </c>
      <c r="AV386" s="116">
        <v>1.0000000000218279E-2</v>
      </c>
      <c r="AW386" s="116">
        <v>1.0000000000218279E-2</v>
      </c>
      <c r="AX386" s="116">
        <v>1.0000000000218279E-2</v>
      </c>
      <c r="AY386" s="116">
        <v>1.0000000000218279E-2</v>
      </c>
      <c r="AZ386" s="116">
        <v>1.0000000000218279E-2</v>
      </c>
      <c r="BA386" s="116">
        <v>1.0000000000218279E-2</v>
      </c>
      <c r="BB386" s="116">
        <v>1.0000000000218279E-2</v>
      </c>
      <c r="BC386" s="116">
        <v>1.0000000000218279E-2</v>
      </c>
      <c r="BD386" s="115">
        <v>1.0000000000218279E-2</v>
      </c>
      <c r="BF386" s="9">
        <f t="shared" ref="BF386:BF405" si="6">+MAX(C386:BD386)</f>
        <v>1.0000000000218279E-2</v>
      </c>
    </row>
    <row r="387" spans="1:58" x14ac:dyDescent="0.25">
      <c r="A387" s="112" t="s">
        <v>2460</v>
      </c>
      <c r="B387" s="112" t="s">
        <v>2459</v>
      </c>
      <c r="C387" s="116">
        <v>9.999999999308784E-3</v>
      </c>
      <c r="D387" s="116">
        <v>9.999999999308784E-3</v>
      </c>
      <c r="E387" s="116">
        <v>9.999999999308784E-3</v>
      </c>
      <c r="F387" s="116">
        <v>9.999999999308784E-3</v>
      </c>
      <c r="G387" s="116">
        <v>9.999999999308784E-3</v>
      </c>
      <c r="H387" s="116">
        <v>9.999999999308784E-3</v>
      </c>
      <c r="I387" s="116">
        <v>9.999999999308784E-3</v>
      </c>
      <c r="J387" s="116">
        <v>9.999999999308784E-3</v>
      </c>
      <c r="K387" s="116">
        <v>9.999999999308784E-3</v>
      </c>
      <c r="L387" s="116">
        <v>9.999999999308784E-3</v>
      </c>
      <c r="M387" s="116">
        <v>9.999999999308784E-3</v>
      </c>
      <c r="N387" s="116">
        <v>9.999999999308784E-3</v>
      </c>
      <c r="O387" s="116">
        <v>9.999999999308784E-3</v>
      </c>
      <c r="P387" s="116">
        <v>9.999999999308784E-3</v>
      </c>
      <c r="Q387" s="116">
        <v>9.999999999308784E-3</v>
      </c>
      <c r="R387" s="116">
        <v>9.999999999308784E-3</v>
      </c>
      <c r="S387" s="116">
        <v>9.999999999308784E-3</v>
      </c>
      <c r="T387" s="116">
        <v>9.999999999308784E-3</v>
      </c>
      <c r="U387" s="116">
        <v>9.999999999308784E-3</v>
      </c>
      <c r="V387" s="116">
        <v>9.999999999308784E-3</v>
      </c>
      <c r="W387" s="116">
        <v>9.999999999308784E-3</v>
      </c>
      <c r="X387" s="116">
        <v>9.999999999308784E-3</v>
      </c>
      <c r="Y387" s="116">
        <v>9.999999999308784E-3</v>
      </c>
      <c r="Z387" s="116">
        <v>9.999999999308784E-3</v>
      </c>
      <c r="AA387" s="116">
        <v>9.999999999308784E-3</v>
      </c>
      <c r="AB387" s="116">
        <v>9.999999999308784E-3</v>
      </c>
      <c r="AC387" s="116">
        <v>9.999999999308784E-3</v>
      </c>
      <c r="AD387" s="116">
        <v>9.999999999308784E-3</v>
      </c>
      <c r="AE387" s="116">
        <v>9.999999999308784E-3</v>
      </c>
      <c r="AF387" s="116">
        <v>9.999999999308784E-3</v>
      </c>
      <c r="AG387" s="116">
        <v>9.999999999308784E-3</v>
      </c>
      <c r="AH387" s="116">
        <v>9.999999999308784E-3</v>
      </c>
      <c r="AI387" s="116">
        <v>9.999999999308784E-3</v>
      </c>
      <c r="AJ387" s="116">
        <v>9.999999999308784E-3</v>
      </c>
      <c r="AK387" s="116">
        <v>9.999999999308784E-3</v>
      </c>
      <c r="AL387" s="116">
        <v>9.999999999308784E-3</v>
      </c>
      <c r="AM387" s="116">
        <v>9.999999999308784E-3</v>
      </c>
      <c r="AN387" s="116">
        <v>9.999999999308784E-3</v>
      </c>
      <c r="AO387" s="116">
        <v>9.999999999308784E-3</v>
      </c>
      <c r="AP387" s="116">
        <v>9.999999999308784E-3</v>
      </c>
      <c r="AQ387" s="116">
        <v>9.999999999308784E-3</v>
      </c>
      <c r="AR387" s="116">
        <v>9.999999999308784E-3</v>
      </c>
      <c r="AS387" s="116">
        <v>9.999999999308784E-3</v>
      </c>
      <c r="AT387" s="116">
        <v>9.999999999308784E-3</v>
      </c>
      <c r="AU387" s="116">
        <v>9.999999999308784E-3</v>
      </c>
      <c r="AV387" s="116">
        <v>9.999999999308784E-3</v>
      </c>
      <c r="AW387" s="116">
        <v>9.999999999308784E-3</v>
      </c>
      <c r="AX387" s="116">
        <v>9.999999999308784E-3</v>
      </c>
      <c r="AY387" s="116">
        <v>9.999999999308784E-3</v>
      </c>
      <c r="AZ387" s="116">
        <v>9.999999999308784E-3</v>
      </c>
      <c r="BA387" s="116">
        <v>9.999999999308784E-3</v>
      </c>
      <c r="BB387" s="116">
        <v>9.999999999308784E-3</v>
      </c>
      <c r="BC387" s="116">
        <v>9.999999999308784E-3</v>
      </c>
      <c r="BD387" s="115">
        <v>9.999999999308784E-3</v>
      </c>
      <c r="BF387" s="9">
        <f t="shared" si="6"/>
        <v>9.999999999308784E-3</v>
      </c>
    </row>
    <row r="388" spans="1:58" x14ac:dyDescent="0.25">
      <c r="A388" s="112" t="s">
        <v>2458</v>
      </c>
      <c r="B388" s="112" t="s">
        <v>2457</v>
      </c>
      <c r="C388" s="116">
        <v>9.9999999997635314E-3</v>
      </c>
      <c r="D388" s="116">
        <v>9.9999999997635314E-3</v>
      </c>
      <c r="E388" s="116">
        <v>9.9999999997635314E-3</v>
      </c>
      <c r="F388" s="116">
        <v>9.9999999997635314E-3</v>
      </c>
      <c r="G388" s="116">
        <v>9.9999999997635314E-3</v>
      </c>
      <c r="H388" s="116">
        <v>9.9999999997635314E-3</v>
      </c>
      <c r="I388" s="116">
        <v>9.9999999997635314E-3</v>
      </c>
      <c r="J388" s="116">
        <v>9.9999999997635314E-3</v>
      </c>
      <c r="K388" s="116">
        <v>9.9999999997635314E-3</v>
      </c>
      <c r="L388" s="116">
        <v>9.9999999997635314E-3</v>
      </c>
      <c r="M388" s="116">
        <v>9.9999999997635314E-3</v>
      </c>
      <c r="N388" s="116">
        <v>9.9999999997635314E-3</v>
      </c>
      <c r="O388" s="116">
        <v>9.9999999997635314E-3</v>
      </c>
      <c r="P388" s="116">
        <v>9.9999999997635314E-3</v>
      </c>
      <c r="Q388" s="116">
        <v>9.9999999997635314E-3</v>
      </c>
      <c r="R388" s="116">
        <v>9.9999999997635314E-3</v>
      </c>
      <c r="S388" s="116">
        <v>9.9999999997635314E-3</v>
      </c>
      <c r="T388" s="116">
        <v>9.9999999997635314E-3</v>
      </c>
      <c r="U388" s="116">
        <v>9.9999999997635314E-3</v>
      </c>
      <c r="V388" s="116">
        <v>9.9999999997635314E-3</v>
      </c>
      <c r="W388" s="116">
        <v>9.9999999997635314E-3</v>
      </c>
      <c r="X388" s="116">
        <v>9.9999999997635314E-3</v>
      </c>
      <c r="Y388" s="116">
        <v>9.9999999997635314E-3</v>
      </c>
      <c r="Z388" s="116">
        <v>9.9999999997635314E-3</v>
      </c>
      <c r="AA388" s="116">
        <v>9.9999999997635314E-3</v>
      </c>
      <c r="AB388" s="116">
        <v>9.9999999997635314E-3</v>
      </c>
      <c r="AC388" s="116">
        <v>9.9999999997635314E-3</v>
      </c>
      <c r="AD388" s="116">
        <v>9.9999999997635314E-3</v>
      </c>
      <c r="AE388" s="116">
        <v>9.9999999997635314E-3</v>
      </c>
      <c r="AF388" s="116">
        <v>9.9999999997635314E-3</v>
      </c>
      <c r="AG388" s="116">
        <v>9.9999999997635314E-3</v>
      </c>
      <c r="AH388" s="116">
        <v>9.9999999997635314E-3</v>
      </c>
      <c r="AI388" s="116">
        <v>9.9999999997635314E-3</v>
      </c>
      <c r="AJ388" s="116">
        <v>9.9999999997635314E-3</v>
      </c>
      <c r="AK388" s="116">
        <v>9.9999999997635314E-3</v>
      </c>
      <c r="AL388" s="116">
        <v>9.9999999997635314E-3</v>
      </c>
      <c r="AM388" s="116">
        <v>9.9999999997635314E-3</v>
      </c>
      <c r="AN388" s="116">
        <v>9.9999999997635314E-3</v>
      </c>
      <c r="AO388" s="116">
        <v>9.9999999997635314E-3</v>
      </c>
      <c r="AP388" s="116">
        <v>9.9999999997635314E-3</v>
      </c>
      <c r="AQ388" s="116">
        <v>9.9999999997635314E-3</v>
      </c>
      <c r="AR388" s="116">
        <v>9.9999999997635314E-3</v>
      </c>
      <c r="AS388" s="116">
        <v>9.9999999997635314E-3</v>
      </c>
      <c r="AT388" s="116">
        <v>9.9999999997635314E-3</v>
      </c>
      <c r="AU388" s="116">
        <v>9.9999999997635314E-3</v>
      </c>
      <c r="AV388" s="116">
        <v>9.9999999997635314E-3</v>
      </c>
      <c r="AW388" s="116">
        <v>9.9999999997635314E-3</v>
      </c>
      <c r="AX388" s="116">
        <v>9.9999999997635314E-3</v>
      </c>
      <c r="AY388" s="116">
        <v>9.9999999997635314E-3</v>
      </c>
      <c r="AZ388" s="116">
        <v>9.9999999997635314E-3</v>
      </c>
      <c r="BA388" s="116">
        <v>9.9999999997635314E-3</v>
      </c>
      <c r="BB388" s="116">
        <v>9.9999999997635314E-3</v>
      </c>
      <c r="BC388" s="116">
        <v>9.9999999997635314E-3</v>
      </c>
      <c r="BD388" s="115">
        <v>9.9999999997635314E-3</v>
      </c>
      <c r="BF388" s="9">
        <f t="shared" si="6"/>
        <v>9.9999999997635314E-3</v>
      </c>
    </row>
    <row r="389" spans="1:58" x14ac:dyDescent="0.25">
      <c r="A389" s="112" t="s">
        <v>2456</v>
      </c>
      <c r="B389" s="112" t="s">
        <v>2455</v>
      </c>
      <c r="C389" s="116">
        <v>0</v>
      </c>
      <c r="D389" s="116">
        <v>0</v>
      </c>
      <c r="E389" s="116">
        <v>0</v>
      </c>
      <c r="F389" s="116">
        <v>0</v>
      </c>
      <c r="G389" s="116">
        <v>0</v>
      </c>
      <c r="H389" s="116">
        <v>0</v>
      </c>
      <c r="I389" s="116">
        <v>0</v>
      </c>
      <c r="J389" s="116">
        <v>0</v>
      </c>
      <c r="K389" s="116">
        <v>0</v>
      </c>
      <c r="L389" s="116">
        <v>0</v>
      </c>
      <c r="M389" s="116">
        <v>0</v>
      </c>
      <c r="N389" s="116">
        <v>0</v>
      </c>
      <c r="O389" s="116">
        <v>0</v>
      </c>
      <c r="P389" s="116">
        <v>0</v>
      </c>
      <c r="Q389" s="116">
        <v>0</v>
      </c>
      <c r="R389" s="116">
        <v>0</v>
      </c>
      <c r="S389" s="116">
        <v>0</v>
      </c>
      <c r="T389" s="116">
        <v>0</v>
      </c>
      <c r="U389" s="116">
        <v>0</v>
      </c>
      <c r="V389" s="116">
        <v>0</v>
      </c>
      <c r="W389" s="116">
        <v>0</v>
      </c>
      <c r="X389" s="116">
        <v>0</v>
      </c>
      <c r="Y389" s="116">
        <v>0</v>
      </c>
      <c r="Z389" s="116">
        <v>0</v>
      </c>
      <c r="AA389" s="116">
        <v>0</v>
      </c>
      <c r="AB389" s="116">
        <v>0</v>
      </c>
      <c r="AC389" s="116">
        <v>0</v>
      </c>
      <c r="AD389" s="116">
        <v>0</v>
      </c>
      <c r="AE389" s="116">
        <v>0</v>
      </c>
      <c r="AF389" s="116">
        <v>0</v>
      </c>
      <c r="AG389" s="116">
        <v>0</v>
      </c>
      <c r="AH389" s="116">
        <v>0</v>
      </c>
      <c r="AI389" s="116">
        <v>0</v>
      </c>
      <c r="AJ389" s="116">
        <v>0</v>
      </c>
      <c r="AK389" s="116">
        <v>0</v>
      </c>
      <c r="AL389" s="116">
        <v>0</v>
      </c>
      <c r="AM389" s="116">
        <v>0</v>
      </c>
      <c r="AN389" s="116">
        <v>0</v>
      </c>
      <c r="AO389" s="116">
        <v>0</v>
      </c>
      <c r="AP389" s="116">
        <v>0</v>
      </c>
      <c r="AQ389" s="116">
        <v>0</v>
      </c>
      <c r="AR389" s="116">
        <v>0</v>
      </c>
      <c r="AS389" s="116">
        <v>0</v>
      </c>
      <c r="AT389" s="116">
        <v>0</v>
      </c>
      <c r="AU389" s="116">
        <v>0</v>
      </c>
      <c r="AV389" s="116">
        <v>0</v>
      </c>
      <c r="AW389" s="116">
        <v>0</v>
      </c>
      <c r="AX389" s="116">
        <v>0</v>
      </c>
      <c r="AY389" s="116">
        <v>0</v>
      </c>
      <c r="AZ389" s="116">
        <v>0</v>
      </c>
      <c r="BA389" s="116">
        <v>0</v>
      </c>
      <c r="BB389" s="116">
        <v>0</v>
      </c>
      <c r="BC389" s="116">
        <v>0</v>
      </c>
      <c r="BD389" s="115">
        <v>0</v>
      </c>
      <c r="BF389" s="9">
        <f t="shared" si="6"/>
        <v>0</v>
      </c>
    </row>
    <row r="390" spans="1:58" x14ac:dyDescent="0.25">
      <c r="A390" s="112" t="s">
        <v>2454</v>
      </c>
      <c r="B390" s="112" t="s">
        <v>2453</v>
      </c>
      <c r="C390" s="116">
        <v>0</v>
      </c>
      <c r="D390" s="116">
        <v>0</v>
      </c>
      <c r="E390" s="116">
        <v>0</v>
      </c>
      <c r="F390" s="116">
        <v>0</v>
      </c>
      <c r="G390" s="116">
        <v>0</v>
      </c>
      <c r="H390" s="116">
        <v>0</v>
      </c>
      <c r="I390" s="116">
        <v>0</v>
      </c>
      <c r="J390" s="116">
        <v>0</v>
      </c>
      <c r="K390" s="116">
        <v>0</v>
      </c>
      <c r="L390" s="116">
        <v>0</v>
      </c>
      <c r="M390" s="116">
        <v>0</v>
      </c>
      <c r="N390" s="116">
        <v>0</v>
      </c>
      <c r="O390" s="116">
        <v>0</v>
      </c>
      <c r="P390" s="116">
        <v>0</v>
      </c>
      <c r="Q390" s="116">
        <v>0</v>
      </c>
      <c r="R390" s="116">
        <v>0</v>
      </c>
      <c r="S390" s="116">
        <v>0</v>
      </c>
      <c r="T390" s="116">
        <v>0</v>
      </c>
      <c r="U390" s="116">
        <v>0</v>
      </c>
      <c r="V390" s="116">
        <v>0</v>
      </c>
      <c r="W390" s="116">
        <v>0</v>
      </c>
      <c r="X390" s="116">
        <v>0</v>
      </c>
      <c r="Y390" s="116">
        <v>0</v>
      </c>
      <c r="Z390" s="116">
        <v>0</v>
      </c>
      <c r="AA390" s="116">
        <v>0</v>
      </c>
      <c r="AB390" s="116">
        <v>0</v>
      </c>
      <c r="AC390" s="116">
        <v>0</v>
      </c>
      <c r="AD390" s="116">
        <v>0</v>
      </c>
      <c r="AE390" s="116">
        <v>0</v>
      </c>
      <c r="AF390" s="116">
        <v>0</v>
      </c>
      <c r="AG390" s="116">
        <v>0</v>
      </c>
      <c r="AH390" s="116">
        <v>0</v>
      </c>
      <c r="AI390" s="116">
        <v>0</v>
      </c>
      <c r="AJ390" s="116">
        <v>0</v>
      </c>
      <c r="AK390" s="116">
        <v>0</v>
      </c>
      <c r="AL390" s="116">
        <v>0</v>
      </c>
      <c r="AM390" s="116">
        <v>0</v>
      </c>
      <c r="AN390" s="116">
        <v>0</v>
      </c>
      <c r="AO390" s="116">
        <v>0</v>
      </c>
      <c r="AP390" s="116">
        <v>0</v>
      </c>
      <c r="AQ390" s="116">
        <v>0</v>
      </c>
      <c r="AR390" s="116">
        <v>0</v>
      </c>
      <c r="AS390" s="116">
        <v>0</v>
      </c>
      <c r="AT390" s="116">
        <v>0</v>
      </c>
      <c r="AU390" s="116">
        <v>0</v>
      </c>
      <c r="AV390" s="116">
        <v>0</v>
      </c>
      <c r="AW390" s="116">
        <v>0</v>
      </c>
      <c r="AX390" s="116">
        <v>0</v>
      </c>
      <c r="AY390" s="116">
        <v>0</v>
      </c>
      <c r="AZ390" s="116">
        <v>0</v>
      </c>
      <c r="BA390" s="116">
        <v>0</v>
      </c>
      <c r="BB390" s="116">
        <v>0</v>
      </c>
      <c r="BC390" s="116">
        <v>0</v>
      </c>
      <c r="BD390" s="115">
        <v>0</v>
      </c>
      <c r="BF390" s="9">
        <f t="shared" si="6"/>
        <v>0</v>
      </c>
    </row>
    <row r="391" spans="1:58" x14ac:dyDescent="0.25">
      <c r="A391" s="112" t="s">
        <v>2452</v>
      </c>
      <c r="B391" s="112" t="s">
        <v>2451</v>
      </c>
      <c r="C391" s="116">
        <v>0</v>
      </c>
      <c r="D391" s="116">
        <v>0</v>
      </c>
      <c r="E391" s="116">
        <v>0</v>
      </c>
      <c r="F391" s="116">
        <v>0</v>
      </c>
      <c r="G391" s="116">
        <v>0</v>
      </c>
      <c r="H391" s="116">
        <v>0</v>
      </c>
      <c r="I391" s="116">
        <v>0</v>
      </c>
      <c r="J391" s="116">
        <v>0</v>
      </c>
      <c r="K391" s="116">
        <v>0</v>
      </c>
      <c r="L391" s="116">
        <v>0</v>
      </c>
      <c r="M391" s="116">
        <v>0</v>
      </c>
      <c r="N391" s="116">
        <v>0</v>
      </c>
      <c r="O391" s="116">
        <v>0</v>
      </c>
      <c r="P391" s="116">
        <v>0</v>
      </c>
      <c r="Q391" s="116">
        <v>0</v>
      </c>
      <c r="R391" s="116">
        <v>0</v>
      </c>
      <c r="S391" s="116">
        <v>0</v>
      </c>
      <c r="T391" s="116">
        <v>0</v>
      </c>
      <c r="U391" s="116">
        <v>0</v>
      </c>
      <c r="V391" s="116">
        <v>0</v>
      </c>
      <c r="W391" s="116">
        <v>0</v>
      </c>
      <c r="X391" s="116">
        <v>0</v>
      </c>
      <c r="Y391" s="116">
        <v>0</v>
      </c>
      <c r="Z391" s="116">
        <v>0</v>
      </c>
      <c r="AA391" s="116">
        <v>0</v>
      </c>
      <c r="AB391" s="116">
        <v>0</v>
      </c>
      <c r="AC391" s="116">
        <v>0</v>
      </c>
      <c r="AD391" s="116">
        <v>0</v>
      </c>
      <c r="AE391" s="116">
        <v>0</v>
      </c>
      <c r="AF391" s="116">
        <v>0</v>
      </c>
      <c r="AG391" s="116">
        <v>0</v>
      </c>
      <c r="AH391" s="116">
        <v>0</v>
      </c>
      <c r="AI391" s="116">
        <v>0</v>
      </c>
      <c r="AJ391" s="116">
        <v>0</v>
      </c>
      <c r="AK391" s="116">
        <v>0</v>
      </c>
      <c r="AL391" s="116">
        <v>0</v>
      </c>
      <c r="AM391" s="116">
        <v>0</v>
      </c>
      <c r="AN391" s="116">
        <v>0</v>
      </c>
      <c r="AO391" s="116">
        <v>0</v>
      </c>
      <c r="AP391" s="116">
        <v>0</v>
      </c>
      <c r="AQ391" s="116">
        <v>0</v>
      </c>
      <c r="AR391" s="116">
        <v>0</v>
      </c>
      <c r="AS391" s="116">
        <v>0</v>
      </c>
      <c r="AT391" s="116">
        <v>0</v>
      </c>
      <c r="AU391" s="116">
        <v>0</v>
      </c>
      <c r="AV391" s="116">
        <v>0</v>
      </c>
      <c r="AW391" s="116">
        <v>0</v>
      </c>
      <c r="AX391" s="116">
        <v>0</v>
      </c>
      <c r="AY391" s="116">
        <v>0</v>
      </c>
      <c r="AZ391" s="116">
        <v>0</v>
      </c>
      <c r="BA391" s="116">
        <v>0</v>
      </c>
      <c r="BB391" s="116">
        <v>0</v>
      </c>
      <c r="BC391" s="116">
        <v>0</v>
      </c>
      <c r="BD391" s="115">
        <v>0</v>
      </c>
      <c r="BF391" s="9">
        <f t="shared" si="6"/>
        <v>0</v>
      </c>
    </row>
    <row r="392" spans="1:58" x14ac:dyDescent="0.25">
      <c r="A392" s="112" t="s">
        <v>2450</v>
      </c>
      <c r="B392" s="112" t="s">
        <v>2449</v>
      </c>
      <c r="C392" s="116">
        <v>3.2599700716673397E-11</v>
      </c>
      <c r="D392" s="116">
        <v>3.2599700716673397E-11</v>
      </c>
      <c r="E392" s="116">
        <v>3.2599700716673397E-11</v>
      </c>
      <c r="F392" s="116">
        <v>3.2599700716673397E-11</v>
      </c>
      <c r="G392" s="116">
        <v>3.2599700716673397E-11</v>
      </c>
      <c r="H392" s="116">
        <v>3.2599700716673397E-11</v>
      </c>
      <c r="I392" s="116">
        <v>3.2599700716673397E-11</v>
      </c>
      <c r="J392" s="116">
        <v>3.2599700716673397E-11</v>
      </c>
      <c r="K392" s="116">
        <v>3.2599700716673397E-11</v>
      </c>
      <c r="L392" s="116">
        <v>3.2599700716673397E-11</v>
      </c>
      <c r="M392" s="116">
        <v>3.2599700716673397E-11</v>
      </c>
      <c r="N392" s="116">
        <v>3.2599700716673397E-11</v>
      </c>
      <c r="O392" s="116">
        <v>3.2599700716673397E-11</v>
      </c>
      <c r="P392" s="116">
        <v>3.2599700716673397E-11</v>
      </c>
      <c r="Q392" s="116">
        <v>3.2599700716673397E-11</v>
      </c>
      <c r="R392" s="116">
        <v>3.2599700716673397E-11</v>
      </c>
      <c r="S392" s="116">
        <v>3.2599700716673397E-11</v>
      </c>
      <c r="T392" s="116">
        <v>3.2599700716673397E-11</v>
      </c>
      <c r="U392" s="116">
        <v>3.2599700716673397E-11</v>
      </c>
      <c r="V392" s="116">
        <v>3.2599700716673397E-11</v>
      </c>
      <c r="W392" s="116">
        <v>3.2599700716673397E-11</v>
      </c>
      <c r="X392" s="116">
        <v>3.2599700716673397E-11</v>
      </c>
      <c r="Y392" s="116">
        <v>3.2599700716673397E-11</v>
      </c>
      <c r="Z392" s="116">
        <v>3.2599700716673397E-11</v>
      </c>
      <c r="AA392" s="116">
        <v>3.2599700716673397E-11</v>
      </c>
      <c r="AB392" s="116">
        <v>3.2599700716673397E-11</v>
      </c>
      <c r="AC392" s="116">
        <v>3.2599700716673397E-11</v>
      </c>
      <c r="AD392" s="116">
        <v>3.2599700716673397E-11</v>
      </c>
      <c r="AE392" s="116">
        <v>3.2599700716673397E-11</v>
      </c>
      <c r="AF392" s="116">
        <v>3.2599700716673397E-11</v>
      </c>
      <c r="AG392" s="116">
        <v>3.2599700716673397E-11</v>
      </c>
      <c r="AH392" s="116">
        <v>3.2599700716673397E-11</v>
      </c>
      <c r="AI392" s="116">
        <v>3.2599700716673397E-11</v>
      </c>
      <c r="AJ392" s="116">
        <v>3.2599700716673397E-11</v>
      </c>
      <c r="AK392" s="116">
        <v>3.2599700716673397E-11</v>
      </c>
      <c r="AL392" s="116">
        <v>3.2599700716673397E-11</v>
      </c>
      <c r="AM392" s="116">
        <v>3.2599700716673397E-11</v>
      </c>
      <c r="AN392" s="116">
        <v>3.2599700716673397E-11</v>
      </c>
      <c r="AO392" s="116">
        <v>3.2599700716673397E-11</v>
      </c>
      <c r="AP392" s="116">
        <v>3.2599700716673397E-11</v>
      </c>
      <c r="AQ392" s="116">
        <v>3.2599700716673397E-11</v>
      </c>
      <c r="AR392" s="116">
        <v>3.2599700716673397E-11</v>
      </c>
      <c r="AS392" s="116">
        <v>3.2599700716673397E-11</v>
      </c>
      <c r="AT392" s="116">
        <v>3.2599700716673397E-11</v>
      </c>
      <c r="AU392" s="116">
        <v>3.2599700716673397E-11</v>
      </c>
      <c r="AV392" s="116">
        <v>3.2599700716673397E-11</v>
      </c>
      <c r="AW392" s="116">
        <v>3.2599700716673397E-11</v>
      </c>
      <c r="AX392" s="116">
        <v>3.2599700716673397E-11</v>
      </c>
      <c r="AY392" s="116">
        <v>3.2599700716673397E-11</v>
      </c>
      <c r="AZ392" s="116">
        <v>3.2599700716673397E-11</v>
      </c>
      <c r="BA392" s="116">
        <v>3.2599700716673397E-11</v>
      </c>
      <c r="BB392" s="116">
        <v>3.2599700716673397E-11</v>
      </c>
      <c r="BC392" s="116">
        <v>3.2599700716673397E-11</v>
      </c>
      <c r="BD392" s="115">
        <v>3.2599700716673397E-11</v>
      </c>
      <c r="BF392" s="9">
        <f t="shared" si="6"/>
        <v>3.2599700716673397E-11</v>
      </c>
    </row>
    <row r="393" spans="1:58" x14ac:dyDescent="0.25">
      <c r="A393" s="112" t="s">
        <v>2448</v>
      </c>
      <c r="B393" s="112" t="s">
        <v>2447</v>
      </c>
      <c r="C393" s="116">
        <v>0</v>
      </c>
      <c r="D393" s="116">
        <v>0</v>
      </c>
      <c r="E393" s="116">
        <v>0</v>
      </c>
      <c r="F393" s="116">
        <v>0</v>
      </c>
      <c r="G393" s="116">
        <v>0</v>
      </c>
      <c r="H393" s="116">
        <v>0</v>
      </c>
      <c r="I393" s="116">
        <v>0</v>
      </c>
      <c r="J393" s="116">
        <v>0</v>
      </c>
      <c r="K393" s="116">
        <v>0</v>
      </c>
      <c r="L393" s="116">
        <v>0</v>
      </c>
      <c r="M393" s="116">
        <v>0</v>
      </c>
      <c r="N393" s="116">
        <v>0</v>
      </c>
      <c r="O393" s="116">
        <v>0</v>
      </c>
      <c r="P393" s="116">
        <v>0</v>
      </c>
      <c r="Q393" s="116">
        <v>0</v>
      </c>
      <c r="R393" s="116">
        <v>0</v>
      </c>
      <c r="S393" s="116">
        <v>0</v>
      </c>
      <c r="T393" s="116">
        <v>0</v>
      </c>
      <c r="U393" s="116">
        <v>0</v>
      </c>
      <c r="V393" s="116">
        <v>0</v>
      </c>
      <c r="W393" s="116">
        <v>0</v>
      </c>
      <c r="X393" s="116">
        <v>0</v>
      </c>
      <c r="Y393" s="116">
        <v>0</v>
      </c>
      <c r="Z393" s="116">
        <v>0</v>
      </c>
      <c r="AA393" s="116">
        <v>0</v>
      </c>
      <c r="AB393" s="116">
        <v>0</v>
      </c>
      <c r="AC393" s="116">
        <v>0</v>
      </c>
      <c r="AD393" s="116">
        <v>0</v>
      </c>
      <c r="AE393" s="116">
        <v>0</v>
      </c>
      <c r="AF393" s="116">
        <v>0</v>
      </c>
      <c r="AG393" s="116">
        <v>0</v>
      </c>
      <c r="AH393" s="116">
        <v>0</v>
      </c>
      <c r="AI393" s="116">
        <v>0</v>
      </c>
      <c r="AJ393" s="116">
        <v>0</v>
      </c>
      <c r="AK393" s="116">
        <v>0</v>
      </c>
      <c r="AL393" s="116">
        <v>0</v>
      </c>
      <c r="AM393" s="116">
        <v>0</v>
      </c>
      <c r="AN393" s="116">
        <v>0</v>
      </c>
      <c r="AO393" s="116">
        <v>0</v>
      </c>
      <c r="AP393" s="116">
        <v>0</v>
      </c>
      <c r="AQ393" s="116">
        <v>0</v>
      </c>
      <c r="AR393" s="116">
        <v>0</v>
      </c>
      <c r="AS393" s="116">
        <v>0</v>
      </c>
      <c r="AT393" s="116">
        <v>0</v>
      </c>
      <c r="AU393" s="116">
        <v>0</v>
      </c>
      <c r="AV393" s="116">
        <v>0</v>
      </c>
      <c r="AW393" s="116">
        <v>0</v>
      </c>
      <c r="AX393" s="116">
        <v>0</v>
      </c>
      <c r="AY393" s="116">
        <v>0</v>
      </c>
      <c r="AZ393" s="116">
        <v>0</v>
      </c>
      <c r="BA393" s="116">
        <v>0</v>
      </c>
      <c r="BB393" s="116">
        <v>0</v>
      </c>
      <c r="BC393" s="116">
        <v>0</v>
      </c>
      <c r="BD393" s="115">
        <v>0</v>
      </c>
      <c r="BF393" s="9">
        <f t="shared" si="6"/>
        <v>0</v>
      </c>
    </row>
    <row r="394" spans="1:58" x14ac:dyDescent="0.25">
      <c r="A394" s="112" t="s">
        <v>2446</v>
      </c>
      <c r="B394" s="112" t="s">
        <v>2445</v>
      </c>
      <c r="C394" s="116">
        <v>0</v>
      </c>
      <c r="D394" s="116">
        <v>0</v>
      </c>
      <c r="E394" s="116">
        <v>0</v>
      </c>
      <c r="F394" s="116">
        <v>0</v>
      </c>
      <c r="G394" s="116">
        <v>0</v>
      </c>
      <c r="H394" s="116">
        <v>0</v>
      </c>
      <c r="I394" s="116">
        <v>0</v>
      </c>
      <c r="J394" s="116">
        <v>0</v>
      </c>
      <c r="K394" s="116">
        <v>0</v>
      </c>
      <c r="L394" s="116">
        <v>0</v>
      </c>
      <c r="M394" s="116">
        <v>0</v>
      </c>
      <c r="N394" s="116">
        <v>0</v>
      </c>
      <c r="O394" s="116">
        <v>0</v>
      </c>
      <c r="P394" s="116">
        <v>0</v>
      </c>
      <c r="Q394" s="116">
        <v>0</v>
      </c>
      <c r="R394" s="116">
        <v>0</v>
      </c>
      <c r="S394" s="116">
        <v>0</v>
      </c>
      <c r="T394" s="116">
        <v>0</v>
      </c>
      <c r="U394" s="116">
        <v>0</v>
      </c>
      <c r="V394" s="116">
        <v>0</v>
      </c>
      <c r="W394" s="116">
        <v>0</v>
      </c>
      <c r="X394" s="116">
        <v>0</v>
      </c>
      <c r="Y394" s="116">
        <v>0</v>
      </c>
      <c r="Z394" s="116">
        <v>0</v>
      </c>
      <c r="AA394" s="116">
        <v>0</v>
      </c>
      <c r="AB394" s="116">
        <v>0</v>
      </c>
      <c r="AC394" s="116">
        <v>0</v>
      </c>
      <c r="AD394" s="116">
        <v>0</v>
      </c>
      <c r="AE394" s="116">
        <v>0</v>
      </c>
      <c r="AF394" s="116">
        <v>0</v>
      </c>
      <c r="AG394" s="116">
        <v>0</v>
      </c>
      <c r="AH394" s="116">
        <v>0</v>
      </c>
      <c r="AI394" s="116">
        <v>0</v>
      </c>
      <c r="AJ394" s="116">
        <v>0</v>
      </c>
      <c r="AK394" s="116">
        <v>0</v>
      </c>
      <c r="AL394" s="116">
        <v>0</v>
      </c>
      <c r="AM394" s="116">
        <v>0</v>
      </c>
      <c r="AN394" s="116">
        <v>0</v>
      </c>
      <c r="AO394" s="116">
        <v>0</v>
      </c>
      <c r="AP394" s="116">
        <v>0</v>
      </c>
      <c r="AQ394" s="116">
        <v>0</v>
      </c>
      <c r="AR394" s="116">
        <v>0</v>
      </c>
      <c r="AS394" s="116">
        <v>0</v>
      </c>
      <c r="AT394" s="116">
        <v>0</v>
      </c>
      <c r="AU394" s="116">
        <v>0</v>
      </c>
      <c r="AV394" s="116">
        <v>0</v>
      </c>
      <c r="AW394" s="116">
        <v>0</v>
      </c>
      <c r="AX394" s="116">
        <v>0</v>
      </c>
      <c r="AY394" s="116">
        <v>0</v>
      </c>
      <c r="AZ394" s="116">
        <v>0</v>
      </c>
      <c r="BA394" s="116">
        <v>0</v>
      </c>
      <c r="BB394" s="116">
        <v>0</v>
      </c>
      <c r="BC394" s="116">
        <v>0</v>
      </c>
      <c r="BD394" s="115">
        <v>0</v>
      </c>
      <c r="BF394" s="9">
        <f t="shared" si="6"/>
        <v>0</v>
      </c>
    </row>
    <row r="395" spans="1:58" x14ac:dyDescent="0.25">
      <c r="A395" s="112" t="s">
        <v>2444</v>
      </c>
      <c r="B395" s="112" t="s">
        <v>2443</v>
      </c>
      <c r="C395" s="116">
        <v>-1.0000000002037268E-2</v>
      </c>
      <c r="D395" s="116">
        <v>-1.0000000002037268E-2</v>
      </c>
      <c r="E395" s="116">
        <v>-1.0000000002037268E-2</v>
      </c>
      <c r="F395" s="116">
        <v>-1.0000000002037268E-2</v>
      </c>
      <c r="G395" s="116">
        <v>-1.0000000002037268E-2</v>
      </c>
      <c r="H395" s="116">
        <v>-1.0000000002037268E-2</v>
      </c>
      <c r="I395" s="116">
        <v>-1.0000000002037268E-2</v>
      </c>
      <c r="J395" s="116">
        <v>-1.0000000002037268E-2</v>
      </c>
      <c r="K395" s="116">
        <v>-1.0000000002037268E-2</v>
      </c>
      <c r="L395" s="116">
        <v>-1.0000000002037268E-2</v>
      </c>
      <c r="M395" s="116">
        <v>-1.0000000002037268E-2</v>
      </c>
      <c r="N395" s="116">
        <v>-1.0000000002037268E-2</v>
      </c>
      <c r="O395" s="116">
        <v>-1.0000000002037268E-2</v>
      </c>
      <c r="P395" s="116">
        <v>-1.0000000002037268E-2</v>
      </c>
      <c r="Q395" s="116">
        <v>-1.0000000002037268E-2</v>
      </c>
      <c r="R395" s="116">
        <v>-1.0000000002037268E-2</v>
      </c>
      <c r="S395" s="116">
        <v>-1.0000000002037268E-2</v>
      </c>
      <c r="T395" s="116">
        <v>-1.0000000002037268E-2</v>
      </c>
      <c r="U395" s="116">
        <v>-1.0000000002037268E-2</v>
      </c>
      <c r="V395" s="116">
        <v>-1.0000000002037268E-2</v>
      </c>
      <c r="W395" s="116">
        <v>-1.0000000002037268E-2</v>
      </c>
      <c r="X395" s="116">
        <v>-1.0000000002037268E-2</v>
      </c>
      <c r="Y395" s="116">
        <v>-1.0000000002037268E-2</v>
      </c>
      <c r="Z395" s="116">
        <v>-1.0000000002037268E-2</v>
      </c>
      <c r="AA395" s="116">
        <v>-1.0000000002037268E-2</v>
      </c>
      <c r="AB395" s="116">
        <v>-1.0000000002037268E-2</v>
      </c>
      <c r="AC395" s="116">
        <v>-1.0000000002037268E-2</v>
      </c>
      <c r="AD395" s="116">
        <v>-1.0000000002037268E-2</v>
      </c>
      <c r="AE395" s="116">
        <v>-1.0000000002037268E-2</v>
      </c>
      <c r="AF395" s="116">
        <v>-1.0000000002037268E-2</v>
      </c>
      <c r="AG395" s="116">
        <v>-1.0000000002037268E-2</v>
      </c>
      <c r="AH395" s="116">
        <v>-1.0000000002037268E-2</v>
      </c>
      <c r="AI395" s="116">
        <v>-1.0000000002037268E-2</v>
      </c>
      <c r="AJ395" s="116">
        <v>-1.0000000002037268E-2</v>
      </c>
      <c r="AK395" s="116">
        <v>-1.0000000002037268E-2</v>
      </c>
      <c r="AL395" s="116">
        <v>-1.0000000002037268E-2</v>
      </c>
      <c r="AM395" s="116">
        <v>-1.0000000002037268E-2</v>
      </c>
      <c r="AN395" s="116">
        <v>-1.0000000002037268E-2</v>
      </c>
      <c r="AO395" s="116">
        <v>-1.0000000002037268E-2</v>
      </c>
      <c r="AP395" s="116">
        <v>-1.0000000002037268E-2</v>
      </c>
      <c r="AQ395" s="116">
        <v>-1.0000000002037268E-2</v>
      </c>
      <c r="AR395" s="116">
        <v>-1.0000000002037268E-2</v>
      </c>
      <c r="AS395" s="116">
        <v>-1.0000000002037268E-2</v>
      </c>
      <c r="AT395" s="116">
        <v>-1.0000000002037268E-2</v>
      </c>
      <c r="AU395" s="116">
        <v>-1.0000000002037268E-2</v>
      </c>
      <c r="AV395" s="116">
        <v>-1.0000000002037268E-2</v>
      </c>
      <c r="AW395" s="116">
        <v>-1.0000000002037268E-2</v>
      </c>
      <c r="AX395" s="116">
        <v>-1.0000000002037268E-2</v>
      </c>
      <c r="AY395" s="116">
        <v>-1.0000000002037268E-2</v>
      </c>
      <c r="AZ395" s="116">
        <v>-1.0000000002037268E-2</v>
      </c>
      <c r="BA395" s="116">
        <v>-1.0000000002037268E-2</v>
      </c>
      <c r="BB395" s="116">
        <v>-1.0000000002037268E-2</v>
      </c>
      <c r="BC395" s="116">
        <v>-1.0000000002037268E-2</v>
      </c>
      <c r="BD395" s="115">
        <v>-1.0000000002037268E-2</v>
      </c>
      <c r="BF395" s="9">
        <f t="shared" si="6"/>
        <v>-1.0000000002037268E-2</v>
      </c>
    </row>
    <row r="396" spans="1:58" x14ac:dyDescent="0.25">
      <c r="A396" s="112" t="s">
        <v>145</v>
      </c>
      <c r="B396" s="112" t="s">
        <v>146</v>
      </c>
      <c r="C396" s="116">
        <v>138.41999999999825</v>
      </c>
      <c r="D396" s="116">
        <v>138.41999999999825</v>
      </c>
      <c r="E396" s="116">
        <v>138.41999999999825</v>
      </c>
      <c r="F396" s="116">
        <v>138.41999999999825</v>
      </c>
      <c r="G396" s="116">
        <v>138.41999999999825</v>
      </c>
      <c r="H396" s="116">
        <v>138.41999999999825</v>
      </c>
      <c r="I396" s="116">
        <v>138.41999999999825</v>
      </c>
      <c r="J396" s="116">
        <v>138.41999999999825</v>
      </c>
      <c r="K396" s="116">
        <v>138.41999999999825</v>
      </c>
      <c r="L396" s="116">
        <v>138.41999999999825</v>
      </c>
      <c r="M396" s="116">
        <v>138.41999999999825</v>
      </c>
      <c r="N396" s="116">
        <v>138.41999999999825</v>
      </c>
      <c r="O396" s="116">
        <v>138.41999999999825</v>
      </c>
      <c r="P396" s="116">
        <v>138.41999999999825</v>
      </c>
      <c r="Q396" s="116">
        <v>138.41999999999825</v>
      </c>
      <c r="R396" s="116">
        <v>138.41999999999825</v>
      </c>
      <c r="S396" s="116">
        <v>138.41999999999825</v>
      </c>
      <c r="T396" s="116">
        <v>138.41999999999825</v>
      </c>
      <c r="U396" s="116">
        <v>138.41999999999825</v>
      </c>
      <c r="V396" s="116">
        <v>138.41999999999825</v>
      </c>
      <c r="W396" s="116">
        <v>138.41999999999825</v>
      </c>
      <c r="X396" s="116">
        <v>138.41999999999825</v>
      </c>
      <c r="Y396" s="116">
        <v>138.41999999999825</v>
      </c>
      <c r="Z396" s="116">
        <v>138.41999999999825</v>
      </c>
      <c r="AA396" s="116">
        <v>138.41999999999825</v>
      </c>
      <c r="AB396" s="116">
        <v>138.41999999999825</v>
      </c>
      <c r="AC396" s="116">
        <v>138.41999999999825</v>
      </c>
      <c r="AD396" s="116">
        <v>138.41999999999825</v>
      </c>
      <c r="AE396" s="116">
        <v>138.41999999999825</v>
      </c>
      <c r="AF396" s="116">
        <v>138.41999999999825</v>
      </c>
      <c r="AG396" s="116">
        <v>138.41999999999825</v>
      </c>
      <c r="AH396" s="116">
        <v>138.41999999999825</v>
      </c>
      <c r="AI396" s="116">
        <v>138.41999999999825</v>
      </c>
      <c r="AJ396" s="116">
        <v>138.41999999999825</v>
      </c>
      <c r="AK396" s="116">
        <v>138.41999999999825</v>
      </c>
      <c r="AL396" s="116">
        <v>138.41999999999825</v>
      </c>
      <c r="AM396" s="116">
        <v>138.41999999999825</v>
      </c>
      <c r="AN396" s="116">
        <v>138.41999999999825</v>
      </c>
      <c r="AO396" s="116">
        <v>138.41999999999825</v>
      </c>
      <c r="AP396" s="116">
        <v>138.41999999999825</v>
      </c>
      <c r="AQ396" s="116">
        <v>138.41999999999825</v>
      </c>
      <c r="AR396" s="116">
        <v>138.41999999999825</v>
      </c>
      <c r="AS396" s="116">
        <v>138.41999999999825</v>
      </c>
      <c r="AT396" s="116">
        <v>138.41999999999825</v>
      </c>
      <c r="AU396" s="116">
        <v>138.41999999999825</v>
      </c>
      <c r="AV396" s="116">
        <v>138.41999999999825</v>
      </c>
      <c r="AW396" s="116">
        <v>138.41999999999825</v>
      </c>
      <c r="AX396" s="116">
        <v>138.41999999999825</v>
      </c>
      <c r="AY396" s="116">
        <v>138.41999999999825</v>
      </c>
      <c r="AZ396" s="116">
        <v>138.41999999999825</v>
      </c>
      <c r="BA396" s="116">
        <v>138.41999999999825</v>
      </c>
      <c r="BB396" s="116">
        <v>138.41999999999825</v>
      </c>
      <c r="BC396" s="116">
        <v>138.41999999999825</v>
      </c>
      <c r="BD396" s="115">
        <v>138.41999999999825</v>
      </c>
      <c r="BF396" s="9">
        <f t="shared" si="6"/>
        <v>138.41999999999825</v>
      </c>
    </row>
    <row r="397" spans="1:58" x14ac:dyDescent="0.25">
      <c r="A397" s="112" t="s">
        <v>2442</v>
      </c>
      <c r="B397" s="112" t="s">
        <v>2441</v>
      </c>
      <c r="C397" s="116">
        <v>-125.77000000001863</v>
      </c>
      <c r="D397" s="116">
        <v>-125.77000000001863</v>
      </c>
      <c r="E397" s="116">
        <v>-125.77000000001863</v>
      </c>
      <c r="F397" s="116">
        <v>-125.77000000001863</v>
      </c>
      <c r="G397" s="116">
        <v>-125.77000000001863</v>
      </c>
      <c r="H397" s="116">
        <v>-125.77000000001863</v>
      </c>
      <c r="I397" s="116">
        <v>-125.77000000001863</v>
      </c>
      <c r="J397" s="116">
        <v>-125.77000000001863</v>
      </c>
      <c r="K397" s="116">
        <v>-125.77000000001863</v>
      </c>
      <c r="L397" s="116">
        <v>-125.77000000001863</v>
      </c>
      <c r="M397" s="116">
        <v>-125.77000000001863</v>
      </c>
      <c r="N397" s="116">
        <v>-125.77000000001863</v>
      </c>
      <c r="O397" s="116">
        <v>-125.77000000001863</v>
      </c>
      <c r="P397" s="116">
        <v>-125.77000000001863</v>
      </c>
      <c r="Q397" s="116">
        <v>-125.77000000001863</v>
      </c>
      <c r="R397" s="116">
        <v>-125.77000000001863</v>
      </c>
      <c r="S397" s="116">
        <v>-125.77000000001863</v>
      </c>
      <c r="T397" s="116">
        <v>-125.77000000001863</v>
      </c>
      <c r="U397" s="116">
        <v>-125.77000000001863</v>
      </c>
      <c r="V397" s="116">
        <v>-125.77000000001863</v>
      </c>
      <c r="W397" s="116">
        <v>-125.77000000001863</v>
      </c>
      <c r="X397" s="116">
        <v>-125.77000000001863</v>
      </c>
      <c r="Y397" s="116">
        <v>-125.77000000001863</v>
      </c>
      <c r="Z397" s="116">
        <v>-125.77000000001863</v>
      </c>
      <c r="AA397" s="116">
        <v>-125.77000000001863</v>
      </c>
      <c r="AB397" s="116">
        <v>-125.77000000001863</v>
      </c>
      <c r="AC397" s="116">
        <v>-125.77000000001863</v>
      </c>
      <c r="AD397" s="116">
        <v>-125.77000000001863</v>
      </c>
      <c r="AE397" s="116">
        <v>-125.77000000001863</v>
      </c>
      <c r="AF397" s="116">
        <v>-125.77000000001863</v>
      </c>
      <c r="AG397" s="116">
        <v>-125.77000000001863</v>
      </c>
      <c r="AH397" s="116">
        <v>-125.77000000001863</v>
      </c>
      <c r="AI397" s="116">
        <v>-125.77000000001863</v>
      </c>
      <c r="AJ397" s="116">
        <v>-125.77000000001863</v>
      </c>
      <c r="AK397" s="116">
        <v>-125.77000000001863</v>
      </c>
      <c r="AL397" s="116">
        <v>-125.77000000001863</v>
      </c>
      <c r="AM397" s="116">
        <v>-125.77000000001863</v>
      </c>
      <c r="AN397" s="116">
        <v>-125.77000000001863</v>
      </c>
      <c r="AO397" s="116">
        <v>-125.77000000001863</v>
      </c>
      <c r="AP397" s="116">
        <v>-125.77000000001863</v>
      </c>
      <c r="AQ397" s="116">
        <v>-125.77000000001863</v>
      </c>
      <c r="AR397" s="116">
        <v>-125.77000000001863</v>
      </c>
      <c r="AS397" s="116">
        <v>-125.77000000001863</v>
      </c>
      <c r="AT397" s="116">
        <v>-125.77000000001863</v>
      </c>
      <c r="AU397" s="116">
        <v>-125.77000000001863</v>
      </c>
      <c r="AV397" s="116">
        <v>-125.77000000001863</v>
      </c>
      <c r="AW397" s="116">
        <v>-125.77000000001863</v>
      </c>
      <c r="AX397" s="116">
        <v>-125.77000000001863</v>
      </c>
      <c r="AY397" s="116">
        <v>-125.77000000001863</v>
      </c>
      <c r="AZ397" s="116">
        <v>-125.77000000001863</v>
      </c>
      <c r="BA397" s="116">
        <v>-125.77000000001863</v>
      </c>
      <c r="BB397" s="116">
        <v>-125.77000000001863</v>
      </c>
      <c r="BC397" s="116">
        <v>-125.77000000001863</v>
      </c>
      <c r="BD397" s="115">
        <v>-125.77000000001863</v>
      </c>
      <c r="BF397" s="9">
        <f t="shared" si="6"/>
        <v>-125.77000000001863</v>
      </c>
    </row>
    <row r="398" spans="1:58" x14ac:dyDescent="0.25">
      <c r="A398" s="112" t="s">
        <v>2440</v>
      </c>
      <c r="B398" s="112" t="s">
        <v>2439</v>
      </c>
      <c r="C398" s="116">
        <v>0</v>
      </c>
      <c r="D398" s="116">
        <v>0</v>
      </c>
      <c r="E398" s="116">
        <v>0</v>
      </c>
      <c r="F398" s="116">
        <v>0</v>
      </c>
      <c r="G398" s="116">
        <v>0</v>
      </c>
      <c r="H398" s="116">
        <v>0</v>
      </c>
      <c r="I398" s="116">
        <v>0</v>
      </c>
      <c r="J398" s="116">
        <v>0</v>
      </c>
      <c r="K398" s="116">
        <v>0</v>
      </c>
      <c r="L398" s="116">
        <v>0</v>
      </c>
      <c r="M398" s="116">
        <v>0</v>
      </c>
      <c r="N398" s="116">
        <v>0</v>
      </c>
      <c r="O398" s="116">
        <v>0</v>
      </c>
      <c r="P398" s="116">
        <v>0</v>
      </c>
      <c r="Q398" s="116">
        <v>0</v>
      </c>
      <c r="R398" s="116">
        <v>0</v>
      </c>
      <c r="S398" s="116">
        <v>0</v>
      </c>
      <c r="T398" s="116">
        <v>0</v>
      </c>
      <c r="U398" s="116">
        <v>0</v>
      </c>
      <c r="V398" s="116">
        <v>0</v>
      </c>
      <c r="W398" s="116">
        <v>0</v>
      </c>
      <c r="X398" s="116">
        <v>0</v>
      </c>
      <c r="Y398" s="116">
        <v>0</v>
      </c>
      <c r="Z398" s="116">
        <v>0</v>
      </c>
      <c r="AA398" s="116">
        <v>0</v>
      </c>
      <c r="AB398" s="116">
        <v>0</v>
      </c>
      <c r="AC398" s="116">
        <v>0</v>
      </c>
      <c r="AD398" s="116">
        <v>0</v>
      </c>
      <c r="AE398" s="116">
        <v>0</v>
      </c>
      <c r="AF398" s="116">
        <v>0</v>
      </c>
      <c r="AG398" s="116">
        <v>0</v>
      </c>
      <c r="AH398" s="116">
        <v>0</v>
      </c>
      <c r="AI398" s="116">
        <v>0</v>
      </c>
      <c r="AJ398" s="116">
        <v>0</v>
      </c>
      <c r="AK398" s="116">
        <v>0</v>
      </c>
      <c r="AL398" s="116">
        <v>0</v>
      </c>
      <c r="AM398" s="116">
        <v>0</v>
      </c>
      <c r="AN398" s="116">
        <v>0</v>
      </c>
      <c r="AO398" s="116">
        <v>0</v>
      </c>
      <c r="AP398" s="116">
        <v>0</v>
      </c>
      <c r="AQ398" s="116">
        <v>0</v>
      </c>
      <c r="AR398" s="116">
        <v>0</v>
      </c>
      <c r="AS398" s="116">
        <v>0</v>
      </c>
      <c r="AT398" s="116">
        <v>0</v>
      </c>
      <c r="AU398" s="116">
        <v>0</v>
      </c>
      <c r="AV398" s="116">
        <v>0</v>
      </c>
      <c r="AW398" s="116">
        <v>0</v>
      </c>
      <c r="AX398" s="116">
        <v>0</v>
      </c>
      <c r="AY398" s="116">
        <v>0</v>
      </c>
      <c r="AZ398" s="116">
        <v>0</v>
      </c>
      <c r="BA398" s="116">
        <v>0</v>
      </c>
      <c r="BB398" s="116">
        <v>0</v>
      </c>
      <c r="BC398" s="116">
        <v>0</v>
      </c>
      <c r="BD398" s="115">
        <v>0</v>
      </c>
      <c r="BF398" s="9">
        <f t="shared" si="6"/>
        <v>0</v>
      </c>
    </row>
    <row r="399" spans="1:58" x14ac:dyDescent="0.25">
      <c r="A399" s="112" t="s">
        <v>2438</v>
      </c>
      <c r="B399" s="112" t="s">
        <v>2437</v>
      </c>
      <c r="C399" s="116">
        <v>-2.9103830456733704E-11</v>
      </c>
      <c r="D399" s="116">
        <v>-2.9103830456733704E-11</v>
      </c>
      <c r="E399" s="116">
        <v>-2.9103830456733704E-11</v>
      </c>
      <c r="F399" s="116">
        <v>-2.9103830456733704E-11</v>
      </c>
      <c r="G399" s="116">
        <v>-2.9103830456733704E-11</v>
      </c>
      <c r="H399" s="116">
        <v>-2.9103830456733704E-11</v>
      </c>
      <c r="I399" s="116">
        <v>-2.9103830456733704E-11</v>
      </c>
      <c r="J399" s="116">
        <v>-2.9103830456733704E-11</v>
      </c>
      <c r="K399" s="116">
        <v>-2.9103830456733704E-11</v>
      </c>
      <c r="L399" s="116">
        <v>-2.9103830456733704E-11</v>
      </c>
      <c r="M399" s="116">
        <v>-2.9103830456733704E-11</v>
      </c>
      <c r="N399" s="116">
        <v>-2.9103830456733704E-11</v>
      </c>
      <c r="O399" s="116">
        <v>-2.9103830456733704E-11</v>
      </c>
      <c r="P399" s="116">
        <v>-2.9103830456733704E-11</v>
      </c>
      <c r="Q399" s="116">
        <v>-2.9103830456733704E-11</v>
      </c>
      <c r="R399" s="116">
        <v>-2.9103830456733704E-11</v>
      </c>
      <c r="S399" s="116">
        <v>-2.9103830456733704E-11</v>
      </c>
      <c r="T399" s="116">
        <v>-2.9103830456733704E-11</v>
      </c>
      <c r="U399" s="116">
        <v>-2.9103830456733704E-11</v>
      </c>
      <c r="V399" s="116">
        <v>-2.9103830456733704E-11</v>
      </c>
      <c r="W399" s="116">
        <v>-2.9103830456733704E-11</v>
      </c>
      <c r="X399" s="116">
        <v>-2.9103830456733704E-11</v>
      </c>
      <c r="Y399" s="116">
        <v>-2.9103830456733704E-11</v>
      </c>
      <c r="Z399" s="116">
        <v>-2.9103830456733704E-11</v>
      </c>
      <c r="AA399" s="116">
        <v>-2.9103830456733704E-11</v>
      </c>
      <c r="AB399" s="116">
        <v>-2.9103830456733704E-11</v>
      </c>
      <c r="AC399" s="116">
        <v>-2.9103830456733704E-11</v>
      </c>
      <c r="AD399" s="116">
        <v>-2.9103830456733704E-11</v>
      </c>
      <c r="AE399" s="116">
        <v>-2.9103830456733704E-11</v>
      </c>
      <c r="AF399" s="116">
        <v>-2.9103830456733704E-11</v>
      </c>
      <c r="AG399" s="116">
        <v>-2.9103830456733704E-11</v>
      </c>
      <c r="AH399" s="116">
        <v>-2.9103830456733704E-11</v>
      </c>
      <c r="AI399" s="116">
        <v>-2.9103830456733704E-11</v>
      </c>
      <c r="AJ399" s="116">
        <v>-2.9103830456733704E-11</v>
      </c>
      <c r="AK399" s="116">
        <v>-2.9103830456733704E-11</v>
      </c>
      <c r="AL399" s="116">
        <v>-2.9103830456733704E-11</v>
      </c>
      <c r="AM399" s="116">
        <v>-2.9103830456733704E-11</v>
      </c>
      <c r="AN399" s="116">
        <v>-2.9103830456733704E-11</v>
      </c>
      <c r="AO399" s="116">
        <v>-2.9103830456733704E-11</v>
      </c>
      <c r="AP399" s="116">
        <v>-2.9103830456733704E-11</v>
      </c>
      <c r="AQ399" s="116">
        <v>-2.9103830456733704E-11</v>
      </c>
      <c r="AR399" s="116">
        <v>-2.9103830456733704E-11</v>
      </c>
      <c r="AS399" s="116">
        <v>-2.9103830456733704E-11</v>
      </c>
      <c r="AT399" s="116">
        <v>-2.9103830456733704E-11</v>
      </c>
      <c r="AU399" s="116">
        <v>-2.9103830456733704E-11</v>
      </c>
      <c r="AV399" s="116">
        <v>-2.9103830456733704E-11</v>
      </c>
      <c r="AW399" s="116">
        <v>-2.9103830456733704E-11</v>
      </c>
      <c r="AX399" s="116">
        <v>-2.9103830456733704E-11</v>
      </c>
      <c r="AY399" s="116">
        <v>-2.9103830456733704E-11</v>
      </c>
      <c r="AZ399" s="116">
        <v>-2.9103830456733704E-11</v>
      </c>
      <c r="BA399" s="116">
        <v>-2.9103830456733704E-11</v>
      </c>
      <c r="BB399" s="116">
        <v>-2.9103830456733704E-11</v>
      </c>
      <c r="BC399" s="116">
        <v>-2.9103830456733704E-11</v>
      </c>
      <c r="BD399" s="115">
        <v>-2.9103830456733704E-11</v>
      </c>
      <c r="BF399" s="9">
        <f t="shared" si="6"/>
        <v>-2.9103830456733704E-11</v>
      </c>
    </row>
    <row r="400" spans="1:58" x14ac:dyDescent="0.25">
      <c r="A400" s="112" t="s">
        <v>147</v>
      </c>
      <c r="B400" s="112" t="s">
        <v>148</v>
      </c>
      <c r="C400" s="116">
        <v>29207.589999999975</v>
      </c>
      <c r="D400" s="116">
        <v>0</v>
      </c>
      <c r="E400" s="116">
        <v>3586.36</v>
      </c>
      <c r="F400" s="116">
        <v>0</v>
      </c>
      <c r="G400" s="116">
        <v>26903.279999999999</v>
      </c>
      <c r="H400" s="116">
        <v>125598.09</v>
      </c>
      <c r="I400" s="116">
        <v>2140.0399999999936</v>
      </c>
      <c r="J400" s="116">
        <v>-6.3664629124104977E-12</v>
      </c>
      <c r="K400" s="116">
        <v>-6.3664629124104977E-12</v>
      </c>
      <c r="L400" s="116">
        <v>-6.3664629124104977E-12</v>
      </c>
      <c r="M400" s="116">
        <v>-6.3664629124104977E-12</v>
      </c>
      <c r="N400" s="116">
        <v>-6.3664629124104977E-12</v>
      </c>
      <c r="O400" s="116">
        <v>-6.3664629124104977E-12</v>
      </c>
      <c r="P400" s="116">
        <v>-6.3664629124104977E-12</v>
      </c>
      <c r="Q400" s="116">
        <v>-6.3664629124104977E-12</v>
      </c>
      <c r="R400" s="116">
        <v>14216.479999999992</v>
      </c>
      <c r="S400" s="116">
        <v>14216.479999999992</v>
      </c>
      <c r="T400" s="116">
        <v>16707.279999999992</v>
      </c>
      <c r="U400" s="116">
        <v>39995.359999999993</v>
      </c>
      <c r="V400" s="116">
        <v>0</v>
      </c>
      <c r="W400" s="116">
        <v>0</v>
      </c>
      <c r="X400" s="116">
        <v>7775.79</v>
      </c>
      <c r="Y400" s="116">
        <v>35216.78</v>
      </c>
      <c r="Z400" s="116">
        <v>36644.36</v>
      </c>
      <c r="AA400" s="116">
        <v>36715.07</v>
      </c>
      <c r="AB400" s="116">
        <v>0</v>
      </c>
      <c r="AC400" s="116">
        <v>0</v>
      </c>
      <c r="AD400" s="116">
        <v>2381.04</v>
      </c>
      <c r="AE400" s="116">
        <v>0</v>
      </c>
      <c r="AF400" s="116">
        <v>0</v>
      </c>
      <c r="AG400" s="116">
        <v>211.19</v>
      </c>
      <c r="AH400" s="116">
        <v>0</v>
      </c>
      <c r="AI400" s="116">
        <v>0</v>
      </c>
      <c r="AJ400" s="116">
        <v>0</v>
      </c>
      <c r="AK400" s="116">
        <v>0</v>
      </c>
      <c r="AL400" s="116">
        <v>0</v>
      </c>
      <c r="AM400" s="116">
        <v>0</v>
      </c>
      <c r="AN400" s="116">
        <v>0</v>
      </c>
      <c r="AO400" s="116">
        <v>0</v>
      </c>
      <c r="AP400" s="116">
        <v>0</v>
      </c>
      <c r="AQ400" s="116">
        <v>27033.98</v>
      </c>
      <c r="AR400" s="116">
        <v>27203.16</v>
      </c>
      <c r="AS400" s="116">
        <v>34036.49</v>
      </c>
      <c r="AT400" s="116">
        <v>37038.589999999997</v>
      </c>
      <c r="AU400" s="116">
        <v>51191.02</v>
      </c>
      <c r="AV400" s="116">
        <v>154959.19999999998</v>
      </c>
      <c r="AW400" s="116">
        <v>77821.14999999998</v>
      </c>
      <c r="AX400" s="116">
        <v>27187.50999999998</v>
      </c>
      <c r="AY400" s="116">
        <v>108110.43999999997</v>
      </c>
      <c r="AZ400" s="116">
        <v>115838.38999999997</v>
      </c>
      <c r="BA400" s="116">
        <v>120602.60999999997</v>
      </c>
      <c r="BB400" s="116">
        <v>121439.74999999997</v>
      </c>
      <c r="BC400" s="116">
        <v>139424.09999999998</v>
      </c>
      <c r="BD400" s="115">
        <v>140407.03999999998</v>
      </c>
      <c r="BF400" s="9">
        <f t="shared" si="6"/>
        <v>154959.19999999998</v>
      </c>
    </row>
    <row r="401" spans="1:58" x14ac:dyDescent="0.25">
      <c r="A401" s="112" t="s">
        <v>2436</v>
      </c>
      <c r="B401" s="112" t="s">
        <v>2435</v>
      </c>
      <c r="C401" s="116">
        <v>3.637978807091713E-12</v>
      </c>
      <c r="D401" s="116">
        <v>3.637978807091713E-12</v>
      </c>
      <c r="E401" s="116">
        <v>3.637978807091713E-12</v>
      </c>
      <c r="F401" s="116">
        <v>3.637978807091713E-12</v>
      </c>
      <c r="G401" s="116">
        <v>3.637978807091713E-12</v>
      </c>
      <c r="H401" s="116">
        <v>3.637978807091713E-12</v>
      </c>
      <c r="I401" s="116">
        <v>3.637978807091713E-12</v>
      </c>
      <c r="J401" s="116">
        <v>3.637978807091713E-12</v>
      </c>
      <c r="K401" s="116">
        <v>3.637978807091713E-12</v>
      </c>
      <c r="L401" s="116">
        <v>3.637978807091713E-12</v>
      </c>
      <c r="M401" s="116">
        <v>3.637978807091713E-12</v>
      </c>
      <c r="N401" s="116">
        <v>3.637978807091713E-12</v>
      </c>
      <c r="O401" s="116">
        <v>3.637978807091713E-12</v>
      </c>
      <c r="P401" s="116">
        <v>3.637978807091713E-12</v>
      </c>
      <c r="Q401" s="116">
        <v>3.637978807091713E-12</v>
      </c>
      <c r="R401" s="116">
        <v>3.637978807091713E-12</v>
      </c>
      <c r="S401" s="116">
        <v>3.637978807091713E-12</v>
      </c>
      <c r="T401" s="116">
        <v>3.637978807091713E-12</v>
      </c>
      <c r="U401" s="116">
        <v>3.637978807091713E-12</v>
      </c>
      <c r="V401" s="116">
        <v>3.637978807091713E-12</v>
      </c>
      <c r="W401" s="116">
        <v>3.637978807091713E-12</v>
      </c>
      <c r="X401" s="116">
        <v>3.637978807091713E-12</v>
      </c>
      <c r="Y401" s="116">
        <v>3.637978807091713E-12</v>
      </c>
      <c r="Z401" s="116">
        <v>3.637978807091713E-12</v>
      </c>
      <c r="AA401" s="116">
        <v>3.637978807091713E-12</v>
      </c>
      <c r="AB401" s="116">
        <v>3.637978807091713E-12</v>
      </c>
      <c r="AC401" s="116">
        <v>3.637978807091713E-12</v>
      </c>
      <c r="AD401" s="116">
        <v>3.637978807091713E-12</v>
      </c>
      <c r="AE401" s="116">
        <v>3.637978807091713E-12</v>
      </c>
      <c r="AF401" s="116">
        <v>3.637978807091713E-12</v>
      </c>
      <c r="AG401" s="116">
        <v>3.637978807091713E-12</v>
      </c>
      <c r="AH401" s="116">
        <v>3.637978807091713E-12</v>
      </c>
      <c r="AI401" s="116">
        <v>3.637978807091713E-12</v>
      </c>
      <c r="AJ401" s="116">
        <v>3.637978807091713E-12</v>
      </c>
      <c r="AK401" s="116">
        <v>3.637978807091713E-12</v>
      </c>
      <c r="AL401" s="116">
        <v>3.637978807091713E-12</v>
      </c>
      <c r="AM401" s="116">
        <v>3.637978807091713E-12</v>
      </c>
      <c r="AN401" s="116">
        <v>3.637978807091713E-12</v>
      </c>
      <c r="AO401" s="116">
        <v>3.637978807091713E-12</v>
      </c>
      <c r="AP401" s="116">
        <v>3.637978807091713E-12</v>
      </c>
      <c r="AQ401" s="116">
        <v>3.637978807091713E-12</v>
      </c>
      <c r="AR401" s="116">
        <v>3.637978807091713E-12</v>
      </c>
      <c r="AS401" s="116">
        <v>3.637978807091713E-12</v>
      </c>
      <c r="AT401" s="116">
        <v>3.637978807091713E-12</v>
      </c>
      <c r="AU401" s="116">
        <v>3.637978807091713E-12</v>
      </c>
      <c r="AV401" s="116">
        <v>3.637978807091713E-12</v>
      </c>
      <c r="AW401" s="116">
        <v>3.637978807091713E-12</v>
      </c>
      <c r="AX401" s="116">
        <v>3.637978807091713E-12</v>
      </c>
      <c r="AY401" s="116">
        <v>3.637978807091713E-12</v>
      </c>
      <c r="AZ401" s="116">
        <v>3.637978807091713E-12</v>
      </c>
      <c r="BA401" s="116">
        <v>3.637978807091713E-12</v>
      </c>
      <c r="BB401" s="116">
        <v>3.637978807091713E-12</v>
      </c>
      <c r="BC401" s="116">
        <v>3.637978807091713E-12</v>
      </c>
      <c r="BD401" s="115">
        <v>3.637978807091713E-12</v>
      </c>
      <c r="BF401" s="9">
        <f t="shared" si="6"/>
        <v>3.637978807091713E-12</v>
      </c>
    </row>
    <row r="402" spans="1:58" x14ac:dyDescent="0.25">
      <c r="A402" s="112" t="s">
        <v>149</v>
      </c>
      <c r="B402" s="112" t="s">
        <v>150</v>
      </c>
      <c r="C402" s="116">
        <v>198.71000000004074</v>
      </c>
      <c r="D402" s="116">
        <v>198.71000000004074</v>
      </c>
      <c r="E402" s="116">
        <v>198.71000000004074</v>
      </c>
      <c r="F402" s="116">
        <v>198.71000000004074</v>
      </c>
      <c r="G402" s="116">
        <v>198.71000000004074</v>
      </c>
      <c r="H402" s="116">
        <v>198.71000000004074</v>
      </c>
      <c r="I402" s="116">
        <v>198.71000000004074</v>
      </c>
      <c r="J402" s="116">
        <v>198.71000000004074</v>
      </c>
      <c r="K402" s="116">
        <v>198.71000000004074</v>
      </c>
      <c r="L402" s="116">
        <v>198.71000000004074</v>
      </c>
      <c r="M402" s="116">
        <v>198.71000000004074</v>
      </c>
      <c r="N402" s="116">
        <v>198.71000000004074</v>
      </c>
      <c r="O402" s="116">
        <v>198.71000000004074</v>
      </c>
      <c r="P402" s="116">
        <v>198.71000000004074</v>
      </c>
      <c r="Q402" s="116">
        <v>198.71000000004074</v>
      </c>
      <c r="R402" s="116">
        <v>198.71000000004074</v>
      </c>
      <c r="S402" s="116">
        <v>198.71000000004074</v>
      </c>
      <c r="T402" s="116">
        <v>198.71000000004074</v>
      </c>
      <c r="U402" s="116">
        <v>198.71000000004074</v>
      </c>
      <c r="V402" s="116">
        <v>198.71000000004074</v>
      </c>
      <c r="W402" s="116">
        <v>198.71000000004074</v>
      </c>
      <c r="X402" s="116">
        <v>198.71000000004074</v>
      </c>
      <c r="Y402" s="116">
        <v>198.71000000004074</v>
      </c>
      <c r="Z402" s="116">
        <v>198.71000000004074</v>
      </c>
      <c r="AA402" s="116">
        <v>198.71000000004074</v>
      </c>
      <c r="AB402" s="116">
        <v>198.71000000004074</v>
      </c>
      <c r="AC402" s="116">
        <v>198.71000000004074</v>
      </c>
      <c r="AD402" s="116">
        <v>198.71000000004074</v>
      </c>
      <c r="AE402" s="116">
        <v>198.71000000004074</v>
      </c>
      <c r="AF402" s="116">
        <v>198.71000000004074</v>
      </c>
      <c r="AG402" s="116">
        <v>198.71000000004074</v>
      </c>
      <c r="AH402" s="116">
        <v>198.71000000004074</v>
      </c>
      <c r="AI402" s="116">
        <v>198.71000000004074</v>
      </c>
      <c r="AJ402" s="116">
        <v>198.71000000004074</v>
      </c>
      <c r="AK402" s="116">
        <v>198.71000000004074</v>
      </c>
      <c r="AL402" s="116">
        <v>198.71000000004074</v>
      </c>
      <c r="AM402" s="116">
        <v>198.71000000004074</v>
      </c>
      <c r="AN402" s="116">
        <v>198.71000000004074</v>
      </c>
      <c r="AO402" s="116">
        <v>198.71000000004074</v>
      </c>
      <c r="AP402" s="116">
        <v>198.71000000004074</v>
      </c>
      <c r="AQ402" s="116">
        <v>198.71000000004074</v>
      </c>
      <c r="AR402" s="116">
        <v>198.71000000004074</v>
      </c>
      <c r="AS402" s="116">
        <v>198.71000000004074</v>
      </c>
      <c r="AT402" s="116">
        <v>198.71000000004074</v>
      </c>
      <c r="AU402" s="116">
        <v>198.71000000004074</v>
      </c>
      <c r="AV402" s="116">
        <v>198.71000000004074</v>
      </c>
      <c r="AW402" s="116">
        <v>198.71000000004074</v>
      </c>
      <c r="AX402" s="116">
        <v>198.71000000004074</v>
      </c>
      <c r="AY402" s="116">
        <v>198.71000000004074</v>
      </c>
      <c r="AZ402" s="116">
        <v>198.71000000004074</v>
      </c>
      <c r="BA402" s="116">
        <v>198.71000000004074</v>
      </c>
      <c r="BB402" s="116">
        <v>198.71000000004074</v>
      </c>
      <c r="BC402" s="116">
        <v>198.71000000004074</v>
      </c>
      <c r="BD402" s="115">
        <v>198.71000000004074</v>
      </c>
      <c r="BF402" s="9">
        <f t="shared" si="6"/>
        <v>198.71000000004074</v>
      </c>
    </row>
    <row r="403" spans="1:58" x14ac:dyDescent="0.25">
      <c r="A403" s="112" t="s">
        <v>2434</v>
      </c>
      <c r="B403" s="112" t="s">
        <v>2433</v>
      </c>
      <c r="C403" s="116">
        <v>597.51000000000204</v>
      </c>
      <c r="D403" s="116">
        <v>597.51000000000204</v>
      </c>
      <c r="E403" s="116">
        <v>597.51000000000204</v>
      </c>
      <c r="F403" s="116">
        <v>597.51000000000204</v>
      </c>
      <c r="G403" s="116">
        <v>597.51000000000204</v>
      </c>
      <c r="H403" s="116">
        <v>597.51000000000204</v>
      </c>
      <c r="I403" s="116">
        <v>597.51000000000204</v>
      </c>
      <c r="J403" s="116">
        <v>597.51000000000204</v>
      </c>
      <c r="K403" s="116">
        <v>597.51000000000204</v>
      </c>
      <c r="L403" s="116">
        <v>597.51000000000204</v>
      </c>
      <c r="M403" s="116">
        <v>597.51000000000204</v>
      </c>
      <c r="N403" s="116">
        <v>597.51000000000204</v>
      </c>
      <c r="O403" s="116">
        <v>597.51000000000204</v>
      </c>
      <c r="P403" s="116">
        <v>597.51000000000204</v>
      </c>
      <c r="Q403" s="116">
        <v>597.51000000000204</v>
      </c>
      <c r="R403" s="116">
        <v>597.51000000000204</v>
      </c>
      <c r="S403" s="116">
        <v>597.51000000000204</v>
      </c>
      <c r="T403" s="116">
        <v>597.51000000000204</v>
      </c>
      <c r="U403" s="116">
        <v>597.51000000000204</v>
      </c>
      <c r="V403" s="116">
        <v>597.51000000000204</v>
      </c>
      <c r="W403" s="116">
        <v>597.51000000000204</v>
      </c>
      <c r="X403" s="116">
        <v>597.51000000000204</v>
      </c>
      <c r="Y403" s="116">
        <v>597.51000000000204</v>
      </c>
      <c r="Z403" s="116">
        <v>597.51000000000204</v>
      </c>
      <c r="AA403" s="116">
        <v>597.51000000000204</v>
      </c>
      <c r="AB403" s="116">
        <v>597.51000000000204</v>
      </c>
      <c r="AC403" s="116">
        <v>597.51000000000204</v>
      </c>
      <c r="AD403" s="116">
        <v>597.51000000000204</v>
      </c>
      <c r="AE403" s="116">
        <v>597.51000000000204</v>
      </c>
      <c r="AF403" s="116">
        <v>597.51000000000204</v>
      </c>
      <c r="AG403" s="116">
        <v>597.51000000000204</v>
      </c>
      <c r="AH403" s="116">
        <v>597.51000000000204</v>
      </c>
      <c r="AI403" s="116">
        <v>597.51000000000204</v>
      </c>
      <c r="AJ403" s="116">
        <v>597.51000000000204</v>
      </c>
      <c r="AK403" s="116">
        <v>597.51000000000204</v>
      </c>
      <c r="AL403" s="116">
        <v>597.51000000000204</v>
      </c>
      <c r="AM403" s="116">
        <v>597.51000000000204</v>
      </c>
      <c r="AN403" s="116">
        <v>597.51000000000204</v>
      </c>
      <c r="AO403" s="116">
        <v>597.51000000000204</v>
      </c>
      <c r="AP403" s="116">
        <v>597.51000000000204</v>
      </c>
      <c r="AQ403" s="116">
        <v>597.51000000000204</v>
      </c>
      <c r="AR403" s="116">
        <v>597.51000000000204</v>
      </c>
      <c r="AS403" s="116">
        <v>597.51000000000204</v>
      </c>
      <c r="AT403" s="116">
        <v>597.51000000000204</v>
      </c>
      <c r="AU403" s="116">
        <v>597.51000000000204</v>
      </c>
      <c r="AV403" s="116">
        <v>597.51000000000204</v>
      </c>
      <c r="AW403" s="116">
        <v>597.51000000000204</v>
      </c>
      <c r="AX403" s="116">
        <v>597.51000000000204</v>
      </c>
      <c r="AY403" s="116">
        <v>597.51000000000204</v>
      </c>
      <c r="AZ403" s="116">
        <v>597.51000000000204</v>
      </c>
      <c r="BA403" s="116">
        <v>597.51000000000204</v>
      </c>
      <c r="BB403" s="116">
        <v>597.51000000000204</v>
      </c>
      <c r="BC403" s="116">
        <v>597.51000000000204</v>
      </c>
      <c r="BD403" s="115">
        <v>597.51000000000204</v>
      </c>
      <c r="BF403" s="9">
        <f t="shared" si="6"/>
        <v>597.51000000000204</v>
      </c>
    </row>
    <row r="404" spans="1:58" x14ac:dyDescent="0.25">
      <c r="A404" s="112" t="s">
        <v>151</v>
      </c>
      <c r="B404" s="112" t="s">
        <v>152</v>
      </c>
      <c r="C404" s="116">
        <v>0</v>
      </c>
      <c r="D404" s="116">
        <v>0</v>
      </c>
      <c r="E404" s="116">
        <v>0</v>
      </c>
      <c r="F404" s="116">
        <v>0</v>
      </c>
      <c r="G404" s="116">
        <v>0</v>
      </c>
      <c r="H404" s="116">
        <v>0</v>
      </c>
      <c r="I404" s="116">
        <v>0</v>
      </c>
      <c r="J404" s="116">
        <v>0</v>
      </c>
      <c r="K404" s="116">
        <v>0</v>
      </c>
      <c r="L404" s="116">
        <v>0</v>
      </c>
      <c r="M404" s="116">
        <v>0</v>
      </c>
      <c r="N404" s="116">
        <v>0</v>
      </c>
      <c r="O404" s="116">
        <v>0</v>
      </c>
      <c r="P404" s="116">
        <v>0</v>
      </c>
      <c r="Q404" s="116">
        <v>0</v>
      </c>
      <c r="R404" s="116">
        <v>0</v>
      </c>
      <c r="S404" s="116">
        <v>0</v>
      </c>
      <c r="T404" s="116">
        <v>0</v>
      </c>
      <c r="U404" s="116">
        <v>0</v>
      </c>
      <c r="V404" s="116">
        <v>0</v>
      </c>
      <c r="W404" s="116">
        <v>0</v>
      </c>
      <c r="X404" s="116">
        <v>0</v>
      </c>
      <c r="Y404" s="116">
        <v>0</v>
      </c>
      <c r="Z404" s="116">
        <v>0</v>
      </c>
      <c r="AA404" s="116">
        <v>0</v>
      </c>
      <c r="AB404" s="116">
        <v>0</v>
      </c>
      <c r="AC404" s="116">
        <v>0</v>
      </c>
      <c r="AD404" s="116">
        <v>0</v>
      </c>
      <c r="AE404" s="116">
        <v>0</v>
      </c>
      <c r="AF404" s="116">
        <v>0</v>
      </c>
      <c r="AG404" s="116">
        <v>0</v>
      </c>
      <c r="AH404" s="116">
        <v>0</v>
      </c>
      <c r="AI404" s="116">
        <v>0</v>
      </c>
      <c r="AJ404" s="116">
        <v>0</v>
      </c>
      <c r="AK404" s="116">
        <v>0</v>
      </c>
      <c r="AL404" s="116">
        <v>0</v>
      </c>
      <c r="AM404" s="116">
        <v>0</v>
      </c>
      <c r="AN404" s="116">
        <v>0</v>
      </c>
      <c r="AO404" s="116">
        <v>0</v>
      </c>
      <c r="AP404" s="116">
        <v>0</v>
      </c>
      <c r="AQ404" s="116">
        <v>0</v>
      </c>
      <c r="AR404" s="116">
        <v>0</v>
      </c>
      <c r="AS404" s="116">
        <v>0</v>
      </c>
      <c r="AT404" s="116">
        <v>0</v>
      </c>
      <c r="AU404" s="116">
        <v>0</v>
      </c>
      <c r="AV404" s="116">
        <v>0</v>
      </c>
      <c r="AW404" s="116">
        <v>0</v>
      </c>
      <c r="AX404" s="116">
        <v>0</v>
      </c>
      <c r="AY404" s="116">
        <v>0</v>
      </c>
      <c r="AZ404" s="116">
        <v>0</v>
      </c>
      <c r="BA404" s="116">
        <v>0</v>
      </c>
      <c r="BB404" s="116">
        <v>0</v>
      </c>
      <c r="BC404" s="116">
        <v>0</v>
      </c>
      <c r="BD404" s="115">
        <v>0</v>
      </c>
      <c r="BF404" s="9">
        <f t="shared" si="6"/>
        <v>0</v>
      </c>
    </row>
    <row r="405" spans="1:58" x14ac:dyDescent="0.25">
      <c r="A405" s="112" t="s">
        <v>153</v>
      </c>
      <c r="B405" s="112" t="s">
        <v>154</v>
      </c>
      <c r="C405" s="116">
        <v>1467.9</v>
      </c>
      <c r="D405" s="116">
        <v>0</v>
      </c>
      <c r="E405" s="116">
        <v>0</v>
      </c>
      <c r="F405" s="116">
        <v>0</v>
      </c>
      <c r="G405" s="116">
        <v>0</v>
      </c>
      <c r="H405" s="116">
        <v>0</v>
      </c>
      <c r="I405" s="116">
        <v>0</v>
      </c>
      <c r="J405" s="116">
        <v>0</v>
      </c>
      <c r="K405" s="116">
        <v>0</v>
      </c>
      <c r="L405" s="116">
        <v>0</v>
      </c>
      <c r="M405" s="116">
        <v>0</v>
      </c>
      <c r="N405" s="116">
        <v>0</v>
      </c>
      <c r="O405" s="116">
        <v>0</v>
      </c>
      <c r="P405" s="116">
        <v>0</v>
      </c>
      <c r="Q405" s="116">
        <v>0</v>
      </c>
      <c r="R405" s="116">
        <v>0</v>
      </c>
      <c r="S405" s="116">
        <v>0</v>
      </c>
      <c r="T405" s="116">
        <v>0</v>
      </c>
      <c r="U405" s="116">
        <v>0</v>
      </c>
      <c r="V405" s="116">
        <v>0</v>
      </c>
      <c r="W405" s="116">
        <v>0</v>
      </c>
      <c r="X405" s="116">
        <v>0</v>
      </c>
      <c r="Y405" s="116">
        <v>0</v>
      </c>
      <c r="Z405" s="116">
        <v>0</v>
      </c>
      <c r="AA405" s="116">
        <v>0</v>
      </c>
      <c r="AB405" s="116">
        <v>0</v>
      </c>
      <c r="AC405" s="116">
        <v>0</v>
      </c>
      <c r="AD405" s="116">
        <v>0</v>
      </c>
      <c r="AE405" s="116">
        <v>0</v>
      </c>
      <c r="AF405" s="116">
        <v>0</v>
      </c>
      <c r="AG405" s="116">
        <v>0</v>
      </c>
      <c r="AH405" s="116">
        <v>0</v>
      </c>
      <c r="AI405" s="116">
        <v>0</v>
      </c>
      <c r="AJ405" s="116">
        <v>0</v>
      </c>
      <c r="AK405" s="116">
        <v>0</v>
      </c>
      <c r="AL405" s="116">
        <v>0</v>
      </c>
      <c r="AM405" s="116">
        <v>0</v>
      </c>
      <c r="AN405" s="116">
        <v>0</v>
      </c>
      <c r="AO405" s="116">
        <v>0</v>
      </c>
      <c r="AP405" s="116">
        <v>0</v>
      </c>
      <c r="AQ405" s="116">
        <v>0</v>
      </c>
      <c r="AR405" s="116">
        <v>0</v>
      </c>
      <c r="AS405" s="116">
        <v>0</v>
      </c>
      <c r="AT405" s="116">
        <v>0</v>
      </c>
      <c r="AU405" s="116">
        <v>0</v>
      </c>
      <c r="AV405" s="116">
        <v>0</v>
      </c>
      <c r="AW405" s="116">
        <v>0</v>
      </c>
      <c r="AX405" s="116">
        <v>0</v>
      </c>
      <c r="AY405" s="116">
        <v>0</v>
      </c>
      <c r="AZ405" s="116">
        <v>0</v>
      </c>
      <c r="BA405" s="116">
        <v>0</v>
      </c>
      <c r="BB405" s="116">
        <v>0</v>
      </c>
      <c r="BC405" s="116">
        <v>0</v>
      </c>
      <c r="BD405" s="115">
        <v>0</v>
      </c>
      <c r="BF405" s="9">
        <f t="shared" si="6"/>
        <v>1467.9</v>
      </c>
    </row>
    <row r="406" spans="1:58" x14ac:dyDescent="0.25">
      <c r="A406" s="112" t="s">
        <v>155</v>
      </c>
      <c r="B406" s="112" t="s">
        <v>156</v>
      </c>
      <c r="C406" s="116">
        <v>5596160.5600000005</v>
      </c>
      <c r="D406" s="116">
        <v>5614689.6600000001</v>
      </c>
      <c r="E406" s="116">
        <v>5634479.5099999998</v>
      </c>
      <c r="F406" s="116">
        <v>5648475.4100000001</v>
      </c>
      <c r="G406" s="116">
        <v>5662471.3100000005</v>
      </c>
      <c r="H406" s="116">
        <v>5676723.7500000009</v>
      </c>
      <c r="I406" s="116">
        <v>5688898.0600000005</v>
      </c>
      <c r="J406" s="116">
        <v>5701072.3700000001</v>
      </c>
      <c r="K406" s="116">
        <v>5713246.6799999997</v>
      </c>
      <c r="L406" s="116">
        <v>5725234.1299999999</v>
      </c>
      <c r="M406" s="116">
        <v>5737221.5800000001</v>
      </c>
      <c r="N406" s="116">
        <v>0</v>
      </c>
      <c r="O406" s="116">
        <v>0</v>
      </c>
      <c r="P406" s="116">
        <v>0</v>
      </c>
      <c r="Q406" s="116">
        <v>0</v>
      </c>
      <c r="R406" s="116">
        <v>0</v>
      </c>
      <c r="S406" s="116">
        <v>0</v>
      </c>
      <c r="T406" s="116">
        <v>0</v>
      </c>
      <c r="U406" s="116">
        <v>0</v>
      </c>
      <c r="V406" s="116">
        <v>0</v>
      </c>
      <c r="W406" s="116">
        <v>0</v>
      </c>
      <c r="X406" s="116">
        <v>0</v>
      </c>
      <c r="Y406" s="116">
        <v>0</v>
      </c>
      <c r="Z406" s="116">
        <v>0</v>
      </c>
      <c r="AA406" s="116">
        <v>0</v>
      </c>
      <c r="AB406" s="116">
        <v>0</v>
      </c>
      <c r="AC406" s="116">
        <v>0</v>
      </c>
      <c r="AD406" s="116">
        <v>0</v>
      </c>
      <c r="AE406" s="116">
        <v>0</v>
      </c>
      <c r="AF406" s="116">
        <v>0</v>
      </c>
      <c r="AG406" s="116">
        <v>0</v>
      </c>
      <c r="AH406" s="116">
        <v>0</v>
      </c>
      <c r="AI406" s="116">
        <v>0</v>
      </c>
      <c r="AJ406" s="116">
        <v>0</v>
      </c>
      <c r="AK406" s="116">
        <v>0</v>
      </c>
      <c r="AL406" s="116">
        <v>0</v>
      </c>
      <c r="AM406" s="116">
        <v>0</v>
      </c>
      <c r="AN406" s="116">
        <v>0</v>
      </c>
      <c r="AO406" s="116">
        <v>0</v>
      </c>
      <c r="AP406" s="116">
        <v>0</v>
      </c>
      <c r="AQ406" s="116">
        <v>0</v>
      </c>
      <c r="AR406" s="116">
        <v>0</v>
      </c>
      <c r="AS406" s="116">
        <v>0</v>
      </c>
      <c r="AT406" s="116">
        <v>0</v>
      </c>
      <c r="AU406" s="116">
        <v>0</v>
      </c>
      <c r="AV406" s="116">
        <v>0</v>
      </c>
      <c r="AW406" s="116">
        <v>0</v>
      </c>
      <c r="AX406" s="116">
        <v>0</v>
      </c>
      <c r="AY406" s="116">
        <v>0</v>
      </c>
      <c r="AZ406" s="116">
        <v>0</v>
      </c>
      <c r="BA406" s="116">
        <v>0</v>
      </c>
      <c r="BB406" s="116">
        <v>0</v>
      </c>
      <c r="BC406" s="116">
        <v>0</v>
      </c>
      <c r="BD406" s="115">
        <v>0</v>
      </c>
      <c r="BF406" s="9">
        <f>+MAX(C406:BD406)</f>
        <v>5737221.5800000001</v>
      </c>
    </row>
    <row r="407" spans="1:58" x14ac:dyDescent="0.25">
      <c r="A407" s="112" t="s">
        <v>2432</v>
      </c>
      <c r="B407" s="112" t="s">
        <v>2431</v>
      </c>
      <c r="C407" s="116">
        <v>2933.6500000000815</v>
      </c>
      <c r="D407" s="116">
        <v>2933.6500000000815</v>
      </c>
      <c r="E407" s="116">
        <v>2933.6500000000815</v>
      </c>
      <c r="F407" s="116">
        <v>2933.6500000000815</v>
      </c>
      <c r="G407" s="116">
        <v>2933.6500000000815</v>
      </c>
      <c r="H407" s="116">
        <v>2933.6500000000815</v>
      </c>
      <c r="I407" s="116">
        <v>2933.6500000000815</v>
      </c>
      <c r="J407" s="116">
        <v>2933.6500000000815</v>
      </c>
      <c r="K407" s="116">
        <v>2933.6500000000815</v>
      </c>
      <c r="L407" s="116">
        <v>2933.6500000000815</v>
      </c>
      <c r="M407" s="116">
        <v>2933.6500000000815</v>
      </c>
      <c r="N407" s="116">
        <v>2933.6500000000815</v>
      </c>
      <c r="O407" s="116">
        <v>2933.6500000000815</v>
      </c>
      <c r="P407" s="116">
        <v>2933.6500000000815</v>
      </c>
      <c r="Q407" s="116">
        <v>2933.6500000000815</v>
      </c>
      <c r="R407" s="116">
        <v>2933.6500000000815</v>
      </c>
      <c r="S407" s="116">
        <v>2933.6500000000815</v>
      </c>
      <c r="T407" s="116">
        <v>2933.6500000000815</v>
      </c>
      <c r="U407" s="116">
        <v>2933.6500000000815</v>
      </c>
      <c r="V407" s="116">
        <v>2933.6500000000815</v>
      </c>
      <c r="W407" s="116">
        <v>2933.6500000000815</v>
      </c>
      <c r="X407" s="116">
        <v>2933.6500000000815</v>
      </c>
      <c r="Y407" s="116">
        <v>2933.6500000000815</v>
      </c>
      <c r="Z407" s="116">
        <v>2933.6500000000815</v>
      </c>
      <c r="AA407" s="116">
        <v>2933.6500000000815</v>
      </c>
      <c r="AB407" s="116">
        <v>2933.6500000000815</v>
      </c>
      <c r="AC407" s="116">
        <v>2933.6500000000815</v>
      </c>
      <c r="AD407" s="116">
        <v>2933.6500000000815</v>
      </c>
      <c r="AE407" s="116">
        <v>2933.6500000000815</v>
      </c>
      <c r="AF407" s="116">
        <v>2933.6500000000815</v>
      </c>
      <c r="AG407" s="116">
        <v>2933.6500000000815</v>
      </c>
      <c r="AH407" s="116">
        <v>2933.6500000000815</v>
      </c>
      <c r="AI407" s="116">
        <v>2933.6500000000815</v>
      </c>
      <c r="AJ407" s="116">
        <v>2933.6500000000815</v>
      </c>
      <c r="AK407" s="116">
        <v>2933.6500000000815</v>
      </c>
      <c r="AL407" s="116">
        <v>2933.6500000000815</v>
      </c>
      <c r="AM407" s="116">
        <v>2933.6500000000815</v>
      </c>
      <c r="AN407" s="116">
        <v>2933.6500000000815</v>
      </c>
      <c r="AO407" s="116">
        <v>2933.6500000000815</v>
      </c>
      <c r="AP407" s="116">
        <v>2933.6500000000815</v>
      </c>
      <c r="AQ407" s="116">
        <v>2933.6500000000815</v>
      </c>
      <c r="AR407" s="116">
        <v>2933.6500000000815</v>
      </c>
      <c r="AS407" s="116">
        <v>2933.6500000000815</v>
      </c>
      <c r="AT407" s="116">
        <v>2933.6500000000815</v>
      </c>
      <c r="AU407" s="116">
        <v>2933.6500000000815</v>
      </c>
      <c r="AV407" s="116">
        <v>2933.6500000000815</v>
      </c>
      <c r="AW407" s="116">
        <v>2933.6500000000815</v>
      </c>
      <c r="AX407" s="116">
        <v>2933.6500000000815</v>
      </c>
      <c r="AY407" s="116">
        <v>2933.6500000000815</v>
      </c>
      <c r="AZ407" s="116">
        <v>2933.6500000000815</v>
      </c>
      <c r="BA407" s="116">
        <v>2933.6500000000815</v>
      </c>
      <c r="BB407" s="116">
        <v>2933.6500000000815</v>
      </c>
      <c r="BC407" s="116">
        <v>2933.6500000000815</v>
      </c>
      <c r="BD407" s="115">
        <v>2933.6500000000815</v>
      </c>
      <c r="BF407" s="9">
        <f t="shared" ref="BF407:BF470" si="7">+MAX(C407:BD407)</f>
        <v>2933.6500000000815</v>
      </c>
    </row>
    <row r="408" spans="1:58" x14ac:dyDescent="0.25">
      <c r="A408" s="112" t="s">
        <v>2430</v>
      </c>
      <c r="B408" s="112" t="s">
        <v>2429</v>
      </c>
      <c r="C408" s="116">
        <v>-16.290000000008149</v>
      </c>
      <c r="D408" s="116">
        <v>-16.290000000008149</v>
      </c>
      <c r="E408" s="116">
        <v>-16.290000000008149</v>
      </c>
      <c r="F408" s="116">
        <v>-16.290000000008149</v>
      </c>
      <c r="G408" s="116">
        <v>-16.290000000008149</v>
      </c>
      <c r="H408" s="116">
        <v>-16.290000000008149</v>
      </c>
      <c r="I408" s="116">
        <v>-16.290000000008149</v>
      </c>
      <c r="J408" s="116">
        <v>-16.290000000008149</v>
      </c>
      <c r="K408" s="116">
        <v>-16.290000000008149</v>
      </c>
      <c r="L408" s="116">
        <v>-16.290000000008149</v>
      </c>
      <c r="M408" s="116">
        <v>-16.290000000008149</v>
      </c>
      <c r="N408" s="116">
        <v>-16.290000000008149</v>
      </c>
      <c r="O408" s="116">
        <v>-16.290000000008149</v>
      </c>
      <c r="P408" s="116">
        <v>-16.290000000008149</v>
      </c>
      <c r="Q408" s="116">
        <v>-16.290000000008149</v>
      </c>
      <c r="R408" s="116">
        <v>-16.290000000008149</v>
      </c>
      <c r="S408" s="116">
        <v>-16.290000000008149</v>
      </c>
      <c r="T408" s="116">
        <v>-16.290000000008149</v>
      </c>
      <c r="U408" s="116">
        <v>-16.290000000008149</v>
      </c>
      <c r="V408" s="116">
        <v>-16.290000000008149</v>
      </c>
      <c r="W408" s="116">
        <v>-16.290000000008149</v>
      </c>
      <c r="X408" s="116">
        <v>-16.290000000008149</v>
      </c>
      <c r="Y408" s="116">
        <v>-16.290000000008149</v>
      </c>
      <c r="Z408" s="116">
        <v>-16.290000000008149</v>
      </c>
      <c r="AA408" s="116">
        <v>-16.290000000008149</v>
      </c>
      <c r="AB408" s="116">
        <v>-16.290000000008149</v>
      </c>
      <c r="AC408" s="116">
        <v>-16.290000000008149</v>
      </c>
      <c r="AD408" s="116">
        <v>-16.290000000008149</v>
      </c>
      <c r="AE408" s="116">
        <v>-16.290000000008149</v>
      </c>
      <c r="AF408" s="116">
        <v>-16.290000000008149</v>
      </c>
      <c r="AG408" s="116">
        <v>-16.290000000008149</v>
      </c>
      <c r="AH408" s="116">
        <v>-16.290000000008149</v>
      </c>
      <c r="AI408" s="116">
        <v>-16.290000000008149</v>
      </c>
      <c r="AJ408" s="116">
        <v>-16.290000000008149</v>
      </c>
      <c r="AK408" s="116">
        <v>-16.290000000008149</v>
      </c>
      <c r="AL408" s="116">
        <v>-16.290000000008149</v>
      </c>
      <c r="AM408" s="116">
        <v>-16.290000000008149</v>
      </c>
      <c r="AN408" s="116">
        <v>-16.290000000008149</v>
      </c>
      <c r="AO408" s="116">
        <v>-16.290000000008149</v>
      </c>
      <c r="AP408" s="116">
        <v>-16.290000000008149</v>
      </c>
      <c r="AQ408" s="116">
        <v>-16.290000000008149</v>
      </c>
      <c r="AR408" s="116">
        <v>-16.290000000008149</v>
      </c>
      <c r="AS408" s="116">
        <v>-16.290000000008149</v>
      </c>
      <c r="AT408" s="116">
        <v>-16.290000000008149</v>
      </c>
      <c r="AU408" s="116">
        <v>-16.290000000008149</v>
      </c>
      <c r="AV408" s="116">
        <v>-16.290000000008149</v>
      </c>
      <c r="AW408" s="116">
        <v>-16.290000000008149</v>
      </c>
      <c r="AX408" s="116">
        <v>-16.290000000008149</v>
      </c>
      <c r="AY408" s="116">
        <v>-16.290000000008149</v>
      </c>
      <c r="AZ408" s="116">
        <v>-16.290000000008149</v>
      </c>
      <c r="BA408" s="116">
        <v>-16.290000000008149</v>
      </c>
      <c r="BB408" s="116">
        <v>-16.290000000008149</v>
      </c>
      <c r="BC408" s="116">
        <v>-16.290000000008149</v>
      </c>
      <c r="BD408" s="115">
        <v>-16.290000000008149</v>
      </c>
      <c r="BF408" s="9">
        <f t="shared" si="7"/>
        <v>-16.290000000008149</v>
      </c>
    </row>
    <row r="409" spans="1:58" x14ac:dyDescent="0.25">
      <c r="A409" s="112" t="s">
        <v>2428</v>
      </c>
      <c r="B409" s="112" t="s">
        <v>2427</v>
      </c>
      <c r="C409" s="116">
        <v>33.530000000002474</v>
      </c>
      <c r="D409" s="116">
        <v>33.530000000002474</v>
      </c>
      <c r="E409" s="116">
        <v>33.530000000002474</v>
      </c>
      <c r="F409" s="116">
        <v>33.530000000002474</v>
      </c>
      <c r="G409" s="116">
        <v>33.530000000002474</v>
      </c>
      <c r="H409" s="116">
        <v>33.530000000002474</v>
      </c>
      <c r="I409" s="116">
        <v>33.530000000002474</v>
      </c>
      <c r="J409" s="116">
        <v>33.530000000002474</v>
      </c>
      <c r="K409" s="116">
        <v>33.530000000002474</v>
      </c>
      <c r="L409" s="116">
        <v>33.530000000002474</v>
      </c>
      <c r="M409" s="116">
        <v>33.530000000002474</v>
      </c>
      <c r="N409" s="116">
        <v>33.530000000002474</v>
      </c>
      <c r="O409" s="116">
        <v>33.530000000002474</v>
      </c>
      <c r="P409" s="116">
        <v>33.530000000002474</v>
      </c>
      <c r="Q409" s="116">
        <v>33.530000000002474</v>
      </c>
      <c r="R409" s="116">
        <v>33.530000000002474</v>
      </c>
      <c r="S409" s="116">
        <v>33.530000000002474</v>
      </c>
      <c r="T409" s="116">
        <v>33.530000000002474</v>
      </c>
      <c r="U409" s="116">
        <v>33.530000000002474</v>
      </c>
      <c r="V409" s="116">
        <v>33.530000000002474</v>
      </c>
      <c r="W409" s="116">
        <v>33.530000000002474</v>
      </c>
      <c r="X409" s="116">
        <v>33.530000000002474</v>
      </c>
      <c r="Y409" s="116">
        <v>33.530000000002474</v>
      </c>
      <c r="Z409" s="116">
        <v>33.530000000002474</v>
      </c>
      <c r="AA409" s="116">
        <v>33.530000000002474</v>
      </c>
      <c r="AB409" s="116">
        <v>33.530000000002474</v>
      </c>
      <c r="AC409" s="116">
        <v>33.530000000002474</v>
      </c>
      <c r="AD409" s="116">
        <v>33.530000000002474</v>
      </c>
      <c r="AE409" s="116">
        <v>33.530000000002474</v>
      </c>
      <c r="AF409" s="116">
        <v>33.530000000002474</v>
      </c>
      <c r="AG409" s="116">
        <v>33.530000000002474</v>
      </c>
      <c r="AH409" s="116">
        <v>33.530000000002474</v>
      </c>
      <c r="AI409" s="116">
        <v>33.530000000002474</v>
      </c>
      <c r="AJ409" s="116">
        <v>33.530000000002474</v>
      </c>
      <c r="AK409" s="116">
        <v>33.530000000002474</v>
      </c>
      <c r="AL409" s="116">
        <v>33.530000000002474</v>
      </c>
      <c r="AM409" s="116">
        <v>33.530000000002474</v>
      </c>
      <c r="AN409" s="116">
        <v>33.530000000002474</v>
      </c>
      <c r="AO409" s="116">
        <v>33.530000000002474</v>
      </c>
      <c r="AP409" s="116">
        <v>33.530000000002474</v>
      </c>
      <c r="AQ409" s="116">
        <v>33.530000000002474</v>
      </c>
      <c r="AR409" s="116">
        <v>33.530000000002474</v>
      </c>
      <c r="AS409" s="116">
        <v>33.530000000002474</v>
      </c>
      <c r="AT409" s="116">
        <v>33.530000000002474</v>
      </c>
      <c r="AU409" s="116">
        <v>33.530000000002474</v>
      </c>
      <c r="AV409" s="116">
        <v>33.530000000002474</v>
      </c>
      <c r="AW409" s="116">
        <v>33.530000000002474</v>
      </c>
      <c r="AX409" s="116">
        <v>33.530000000002474</v>
      </c>
      <c r="AY409" s="116">
        <v>33.530000000002474</v>
      </c>
      <c r="AZ409" s="116">
        <v>33.530000000002474</v>
      </c>
      <c r="BA409" s="116">
        <v>33.530000000002474</v>
      </c>
      <c r="BB409" s="116">
        <v>33.530000000002474</v>
      </c>
      <c r="BC409" s="116">
        <v>33.530000000002474</v>
      </c>
      <c r="BD409" s="115">
        <v>33.530000000002474</v>
      </c>
      <c r="BF409" s="9">
        <f t="shared" si="7"/>
        <v>33.530000000002474</v>
      </c>
    </row>
    <row r="410" spans="1:58" x14ac:dyDescent="0.25">
      <c r="A410" s="112" t="s">
        <v>157</v>
      </c>
      <c r="B410" s="112" t="s">
        <v>2426</v>
      </c>
      <c r="C410" s="116">
        <v>32077.010000000009</v>
      </c>
      <c r="D410" s="116">
        <v>32077.010000000009</v>
      </c>
      <c r="E410" s="116">
        <v>32077.010000000009</v>
      </c>
      <c r="F410" s="116">
        <v>32077.010000000009</v>
      </c>
      <c r="G410" s="116">
        <v>32077.010000000009</v>
      </c>
      <c r="H410" s="116">
        <v>32077.010000000009</v>
      </c>
      <c r="I410" s="116">
        <v>32077.010000000009</v>
      </c>
      <c r="J410" s="116">
        <v>32077.010000000009</v>
      </c>
      <c r="K410" s="116">
        <v>32077.010000000009</v>
      </c>
      <c r="L410" s="116">
        <v>32077.010000000009</v>
      </c>
      <c r="M410" s="116">
        <v>32077.010000000009</v>
      </c>
      <c r="N410" s="116">
        <v>281.93000000000757</v>
      </c>
      <c r="O410" s="116">
        <v>281.93000000000757</v>
      </c>
      <c r="P410" s="116">
        <v>281.93000000000757</v>
      </c>
      <c r="Q410" s="116">
        <v>281.93000000000757</v>
      </c>
      <c r="R410" s="116">
        <v>281.93000000000757</v>
      </c>
      <c r="S410" s="116">
        <v>281.93000000000757</v>
      </c>
      <c r="T410" s="116">
        <v>281.93000000000757</v>
      </c>
      <c r="U410" s="116">
        <v>281.93000000000757</v>
      </c>
      <c r="V410" s="116">
        <v>281.93000000000757</v>
      </c>
      <c r="W410" s="116">
        <v>281.93000000000757</v>
      </c>
      <c r="X410" s="116">
        <v>281.93000000000757</v>
      </c>
      <c r="Y410" s="116">
        <v>281.93000000000757</v>
      </c>
      <c r="Z410" s="116">
        <v>281.93000000000757</v>
      </c>
      <c r="AA410" s="116">
        <v>281.93000000000757</v>
      </c>
      <c r="AB410" s="116">
        <v>281.93000000000757</v>
      </c>
      <c r="AC410" s="116">
        <v>281.93000000000757</v>
      </c>
      <c r="AD410" s="116">
        <v>281.93000000000757</v>
      </c>
      <c r="AE410" s="116">
        <v>281.93000000000757</v>
      </c>
      <c r="AF410" s="116">
        <v>281.93000000000757</v>
      </c>
      <c r="AG410" s="116">
        <v>281.93000000000757</v>
      </c>
      <c r="AH410" s="116">
        <v>281.93000000000757</v>
      </c>
      <c r="AI410" s="116">
        <v>281.93000000000757</v>
      </c>
      <c r="AJ410" s="116">
        <v>281.93000000000757</v>
      </c>
      <c r="AK410" s="116">
        <v>281.93000000000757</v>
      </c>
      <c r="AL410" s="116">
        <v>281.93000000000757</v>
      </c>
      <c r="AM410" s="116">
        <v>281.93000000000757</v>
      </c>
      <c r="AN410" s="116">
        <v>281.93000000000757</v>
      </c>
      <c r="AO410" s="116">
        <v>281.93000000000757</v>
      </c>
      <c r="AP410" s="116">
        <v>281.93000000000757</v>
      </c>
      <c r="AQ410" s="116">
        <v>281.93000000000757</v>
      </c>
      <c r="AR410" s="116">
        <v>281.93000000000757</v>
      </c>
      <c r="AS410" s="116">
        <v>281.93000000000757</v>
      </c>
      <c r="AT410" s="116">
        <v>281.93000000000757</v>
      </c>
      <c r="AU410" s="116">
        <v>281.93000000000757</v>
      </c>
      <c r="AV410" s="116">
        <v>281.93000000000757</v>
      </c>
      <c r="AW410" s="116">
        <v>281.93000000000757</v>
      </c>
      <c r="AX410" s="116">
        <v>281.93000000000757</v>
      </c>
      <c r="AY410" s="116">
        <v>281.93000000000757</v>
      </c>
      <c r="AZ410" s="116">
        <v>281.93000000000757</v>
      </c>
      <c r="BA410" s="116">
        <v>281.93000000000757</v>
      </c>
      <c r="BB410" s="116">
        <v>281.93000000000757</v>
      </c>
      <c r="BC410" s="116">
        <v>281.93000000000757</v>
      </c>
      <c r="BD410" s="115">
        <v>281.93000000000757</v>
      </c>
      <c r="BF410" s="9">
        <f t="shared" si="7"/>
        <v>32077.010000000009</v>
      </c>
    </row>
    <row r="411" spans="1:58" x14ac:dyDescent="0.25">
      <c r="A411" s="112" t="s">
        <v>2425</v>
      </c>
      <c r="B411" s="112" t="s">
        <v>2424</v>
      </c>
      <c r="C411" s="116">
        <v>0</v>
      </c>
      <c r="D411" s="116">
        <v>0</v>
      </c>
      <c r="E411" s="116">
        <v>0</v>
      </c>
      <c r="F411" s="116">
        <v>0</v>
      </c>
      <c r="G411" s="116">
        <v>0</v>
      </c>
      <c r="H411" s="116">
        <v>0</v>
      </c>
      <c r="I411" s="116">
        <v>0</v>
      </c>
      <c r="J411" s="116">
        <v>0</v>
      </c>
      <c r="K411" s="116">
        <v>0</v>
      </c>
      <c r="L411" s="116">
        <v>0</v>
      </c>
      <c r="M411" s="116">
        <v>0</v>
      </c>
      <c r="N411" s="116">
        <v>0</v>
      </c>
      <c r="O411" s="116">
        <v>0</v>
      </c>
      <c r="P411" s="116">
        <v>0</v>
      </c>
      <c r="Q411" s="116">
        <v>0</v>
      </c>
      <c r="R411" s="116">
        <v>0</v>
      </c>
      <c r="S411" s="116">
        <v>0</v>
      </c>
      <c r="T411" s="116">
        <v>0</v>
      </c>
      <c r="U411" s="116">
        <v>0</v>
      </c>
      <c r="V411" s="116">
        <v>0</v>
      </c>
      <c r="W411" s="116">
        <v>0</v>
      </c>
      <c r="X411" s="116">
        <v>0</v>
      </c>
      <c r="Y411" s="116">
        <v>0</v>
      </c>
      <c r="Z411" s="116">
        <v>0</v>
      </c>
      <c r="AA411" s="116">
        <v>0</v>
      </c>
      <c r="AB411" s="116">
        <v>0</v>
      </c>
      <c r="AC411" s="116">
        <v>0</v>
      </c>
      <c r="AD411" s="116">
        <v>0</v>
      </c>
      <c r="AE411" s="116">
        <v>0</v>
      </c>
      <c r="AF411" s="116">
        <v>0</v>
      </c>
      <c r="AG411" s="116">
        <v>0</v>
      </c>
      <c r="AH411" s="116">
        <v>0</v>
      </c>
      <c r="AI411" s="116">
        <v>0</v>
      </c>
      <c r="AJ411" s="116">
        <v>0</v>
      </c>
      <c r="AK411" s="116">
        <v>0</v>
      </c>
      <c r="AL411" s="116">
        <v>0</v>
      </c>
      <c r="AM411" s="116">
        <v>0</v>
      </c>
      <c r="AN411" s="116">
        <v>0</v>
      </c>
      <c r="AO411" s="116">
        <v>0</v>
      </c>
      <c r="AP411" s="116">
        <v>0</v>
      </c>
      <c r="AQ411" s="116">
        <v>0</v>
      </c>
      <c r="AR411" s="116">
        <v>0</v>
      </c>
      <c r="AS411" s="116">
        <v>0</v>
      </c>
      <c r="AT411" s="116">
        <v>0</v>
      </c>
      <c r="AU411" s="116">
        <v>0</v>
      </c>
      <c r="AV411" s="116">
        <v>0</v>
      </c>
      <c r="AW411" s="116">
        <v>0</v>
      </c>
      <c r="AX411" s="116">
        <v>0</v>
      </c>
      <c r="AY411" s="116">
        <v>0</v>
      </c>
      <c r="AZ411" s="116">
        <v>0</v>
      </c>
      <c r="BA411" s="116">
        <v>0</v>
      </c>
      <c r="BB411" s="116">
        <v>0</v>
      </c>
      <c r="BC411" s="116">
        <v>0</v>
      </c>
      <c r="BD411" s="115">
        <v>0</v>
      </c>
      <c r="BF411" s="9">
        <f t="shared" si="7"/>
        <v>0</v>
      </c>
    </row>
    <row r="412" spans="1:58" x14ac:dyDescent="0.25">
      <c r="A412" s="112" t="s">
        <v>2423</v>
      </c>
      <c r="B412" s="112" t="s">
        <v>2422</v>
      </c>
      <c r="C412" s="116">
        <v>0</v>
      </c>
      <c r="D412" s="116">
        <v>0</v>
      </c>
      <c r="E412" s="116">
        <v>0</v>
      </c>
      <c r="F412" s="116">
        <v>0</v>
      </c>
      <c r="G412" s="116">
        <v>0</v>
      </c>
      <c r="H412" s="116">
        <v>0</v>
      </c>
      <c r="I412" s="116">
        <v>0</v>
      </c>
      <c r="J412" s="116">
        <v>0</v>
      </c>
      <c r="K412" s="116">
        <v>0</v>
      </c>
      <c r="L412" s="116">
        <v>0</v>
      </c>
      <c r="M412" s="116">
        <v>0</v>
      </c>
      <c r="N412" s="116">
        <v>0</v>
      </c>
      <c r="O412" s="116">
        <v>0</v>
      </c>
      <c r="P412" s="116">
        <v>0</v>
      </c>
      <c r="Q412" s="116">
        <v>0</v>
      </c>
      <c r="R412" s="116">
        <v>0</v>
      </c>
      <c r="S412" s="116">
        <v>0</v>
      </c>
      <c r="T412" s="116">
        <v>0</v>
      </c>
      <c r="U412" s="116">
        <v>0</v>
      </c>
      <c r="V412" s="116">
        <v>0</v>
      </c>
      <c r="W412" s="116">
        <v>0</v>
      </c>
      <c r="X412" s="116">
        <v>0</v>
      </c>
      <c r="Y412" s="116">
        <v>0</v>
      </c>
      <c r="Z412" s="116">
        <v>0</v>
      </c>
      <c r="AA412" s="116">
        <v>0</v>
      </c>
      <c r="AB412" s="116">
        <v>0</v>
      </c>
      <c r="AC412" s="116">
        <v>0</v>
      </c>
      <c r="AD412" s="116">
        <v>0</v>
      </c>
      <c r="AE412" s="116">
        <v>0</v>
      </c>
      <c r="AF412" s="116">
        <v>0</v>
      </c>
      <c r="AG412" s="116">
        <v>0</v>
      </c>
      <c r="AH412" s="116">
        <v>0</v>
      </c>
      <c r="AI412" s="116">
        <v>0</v>
      </c>
      <c r="AJ412" s="116">
        <v>0</v>
      </c>
      <c r="AK412" s="116">
        <v>0</v>
      </c>
      <c r="AL412" s="116">
        <v>0</v>
      </c>
      <c r="AM412" s="116">
        <v>0</v>
      </c>
      <c r="AN412" s="116">
        <v>0</v>
      </c>
      <c r="AO412" s="116">
        <v>0</v>
      </c>
      <c r="AP412" s="116">
        <v>0</v>
      </c>
      <c r="AQ412" s="116">
        <v>0</v>
      </c>
      <c r="AR412" s="116">
        <v>0</v>
      </c>
      <c r="AS412" s="116">
        <v>0</v>
      </c>
      <c r="AT412" s="116">
        <v>0</v>
      </c>
      <c r="AU412" s="116">
        <v>0</v>
      </c>
      <c r="AV412" s="116">
        <v>0</v>
      </c>
      <c r="AW412" s="116">
        <v>0</v>
      </c>
      <c r="AX412" s="116">
        <v>0</v>
      </c>
      <c r="AY412" s="116">
        <v>0</v>
      </c>
      <c r="AZ412" s="116">
        <v>0</v>
      </c>
      <c r="BA412" s="116">
        <v>0</v>
      </c>
      <c r="BB412" s="116">
        <v>0</v>
      </c>
      <c r="BC412" s="116">
        <v>0</v>
      </c>
      <c r="BD412" s="115">
        <v>0</v>
      </c>
      <c r="BF412" s="9">
        <f t="shared" si="7"/>
        <v>0</v>
      </c>
    </row>
    <row r="413" spans="1:58" x14ac:dyDescent="0.25">
      <c r="A413" s="112" t="s">
        <v>159</v>
      </c>
      <c r="B413" s="112" t="s">
        <v>160</v>
      </c>
      <c r="C413" s="116">
        <v>-4.6566128730773926E-10</v>
      </c>
      <c r="D413" s="116">
        <v>-4.6566128730773926E-10</v>
      </c>
      <c r="E413" s="116">
        <v>-4.6566128730773926E-10</v>
      </c>
      <c r="F413" s="116">
        <v>-4.6566128730773926E-10</v>
      </c>
      <c r="G413" s="116">
        <v>-4.6566128730773926E-10</v>
      </c>
      <c r="H413" s="116">
        <v>-4.6566128730773926E-10</v>
      </c>
      <c r="I413" s="116">
        <v>-4.6566128730773926E-10</v>
      </c>
      <c r="J413" s="116">
        <v>-4.6566128730773926E-10</v>
      </c>
      <c r="K413" s="116">
        <v>-4.6566128730773926E-10</v>
      </c>
      <c r="L413" s="116">
        <v>-4.6566128730773926E-10</v>
      </c>
      <c r="M413" s="116">
        <v>-4.6566128730773926E-10</v>
      </c>
      <c r="N413" s="116">
        <v>-4.6566128730773926E-10</v>
      </c>
      <c r="O413" s="116">
        <v>-4.6566128730773926E-10</v>
      </c>
      <c r="P413" s="116">
        <v>-4.6566128730773926E-10</v>
      </c>
      <c r="Q413" s="116">
        <v>-4.6566128730773926E-10</v>
      </c>
      <c r="R413" s="116">
        <v>-4.6566128730773926E-10</v>
      </c>
      <c r="S413" s="116">
        <v>-4.6566128730773926E-10</v>
      </c>
      <c r="T413" s="116">
        <v>-4.6566128730773926E-10</v>
      </c>
      <c r="U413" s="116">
        <v>-4.6566128730773926E-10</v>
      </c>
      <c r="V413" s="116">
        <v>-4.6566128730773926E-10</v>
      </c>
      <c r="W413" s="116">
        <v>-4.6566128730773926E-10</v>
      </c>
      <c r="X413" s="116">
        <v>-4.6566128730773926E-10</v>
      </c>
      <c r="Y413" s="116">
        <v>-4.6566128730773926E-10</v>
      </c>
      <c r="Z413" s="116">
        <v>-4.6566128730773926E-10</v>
      </c>
      <c r="AA413" s="116">
        <v>-4.6566128730773926E-10</v>
      </c>
      <c r="AB413" s="116">
        <v>-4.6566128730773926E-10</v>
      </c>
      <c r="AC413" s="116">
        <v>-4.6566128730773926E-10</v>
      </c>
      <c r="AD413" s="116">
        <v>-4.6566128730773926E-10</v>
      </c>
      <c r="AE413" s="116">
        <v>-4.6566128730773926E-10</v>
      </c>
      <c r="AF413" s="116">
        <v>-4.6566128730773926E-10</v>
      </c>
      <c r="AG413" s="116">
        <v>-4.6566128730773926E-10</v>
      </c>
      <c r="AH413" s="116">
        <v>-4.6566128730773926E-10</v>
      </c>
      <c r="AI413" s="116">
        <v>-4.6566128730773926E-10</v>
      </c>
      <c r="AJ413" s="116">
        <v>-4.6566128730773926E-10</v>
      </c>
      <c r="AK413" s="116">
        <v>-4.6566128730773926E-10</v>
      </c>
      <c r="AL413" s="116">
        <v>-4.6566128730773926E-10</v>
      </c>
      <c r="AM413" s="116">
        <v>-4.6566128730773926E-10</v>
      </c>
      <c r="AN413" s="116">
        <v>-4.6566128730773926E-10</v>
      </c>
      <c r="AO413" s="116">
        <v>-4.6566128730773926E-10</v>
      </c>
      <c r="AP413" s="116">
        <v>-4.6566128730773926E-10</v>
      </c>
      <c r="AQ413" s="116">
        <v>-4.6566128730773926E-10</v>
      </c>
      <c r="AR413" s="116">
        <v>-4.6566128730773926E-10</v>
      </c>
      <c r="AS413" s="116">
        <v>-4.6566128730773926E-10</v>
      </c>
      <c r="AT413" s="116">
        <v>-4.6566128730773926E-10</v>
      </c>
      <c r="AU413" s="116">
        <v>-4.6566128730773926E-10</v>
      </c>
      <c r="AV413" s="116">
        <v>-4.6566128730773926E-10</v>
      </c>
      <c r="AW413" s="116">
        <v>-4.6566128730773926E-10</v>
      </c>
      <c r="AX413" s="116">
        <v>-4.6566128730773926E-10</v>
      </c>
      <c r="AY413" s="116">
        <v>-4.6566128730773926E-10</v>
      </c>
      <c r="AZ413" s="116">
        <v>-4.6566128730773926E-10</v>
      </c>
      <c r="BA413" s="116">
        <v>-4.6566128730773926E-10</v>
      </c>
      <c r="BB413" s="116">
        <v>-4.6566128730773926E-10</v>
      </c>
      <c r="BC413" s="116">
        <v>-4.6566128730773926E-10</v>
      </c>
      <c r="BD413" s="115">
        <v>-4.6566128730773926E-10</v>
      </c>
      <c r="BF413" s="9">
        <f t="shared" si="7"/>
        <v>-4.6566128730773926E-10</v>
      </c>
    </row>
    <row r="414" spans="1:58" x14ac:dyDescent="0.25">
      <c r="A414" s="112" t="s">
        <v>161</v>
      </c>
      <c r="B414" s="112" t="s">
        <v>162</v>
      </c>
      <c r="C414" s="116">
        <v>0</v>
      </c>
      <c r="D414" s="116">
        <v>0</v>
      </c>
      <c r="E414" s="116">
        <v>0</v>
      </c>
      <c r="F414" s="116">
        <v>0</v>
      </c>
      <c r="G414" s="116">
        <v>0</v>
      </c>
      <c r="H414" s="116">
        <v>0</v>
      </c>
      <c r="I414" s="116">
        <v>0</v>
      </c>
      <c r="J414" s="116">
        <v>0</v>
      </c>
      <c r="K414" s="116">
        <v>0</v>
      </c>
      <c r="L414" s="116">
        <v>0</v>
      </c>
      <c r="M414" s="116">
        <v>0</v>
      </c>
      <c r="N414" s="116">
        <v>0</v>
      </c>
      <c r="O414" s="116">
        <v>0</v>
      </c>
      <c r="P414" s="116">
        <v>0</v>
      </c>
      <c r="Q414" s="116">
        <v>0</v>
      </c>
      <c r="R414" s="116">
        <v>0</v>
      </c>
      <c r="S414" s="116">
        <v>0</v>
      </c>
      <c r="T414" s="116">
        <v>0</v>
      </c>
      <c r="U414" s="116">
        <v>0</v>
      </c>
      <c r="V414" s="116">
        <v>0</v>
      </c>
      <c r="W414" s="116">
        <v>0</v>
      </c>
      <c r="X414" s="116">
        <v>0</v>
      </c>
      <c r="Y414" s="116">
        <v>0</v>
      </c>
      <c r="Z414" s="116">
        <v>0</v>
      </c>
      <c r="AA414" s="116">
        <v>0</v>
      </c>
      <c r="AB414" s="116">
        <v>0</v>
      </c>
      <c r="AC414" s="116">
        <v>0</v>
      </c>
      <c r="AD414" s="116">
        <v>0</v>
      </c>
      <c r="AE414" s="116">
        <v>0</v>
      </c>
      <c r="AF414" s="116">
        <v>0</v>
      </c>
      <c r="AG414" s="116">
        <v>0</v>
      </c>
      <c r="AH414" s="116">
        <v>0</v>
      </c>
      <c r="AI414" s="116">
        <v>0</v>
      </c>
      <c r="AJ414" s="116">
        <v>0</v>
      </c>
      <c r="AK414" s="116">
        <v>0</v>
      </c>
      <c r="AL414" s="116">
        <v>0</v>
      </c>
      <c r="AM414" s="116">
        <v>0</v>
      </c>
      <c r="AN414" s="116">
        <v>0</v>
      </c>
      <c r="AO414" s="116">
        <v>0</v>
      </c>
      <c r="AP414" s="116">
        <v>0</v>
      </c>
      <c r="AQ414" s="116">
        <v>0</v>
      </c>
      <c r="AR414" s="116">
        <v>0</v>
      </c>
      <c r="AS414" s="116">
        <v>0</v>
      </c>
      <c r="AT414" s="116">
        <v>0</v>
      </c>
      <c r="AU414" s="116">
        <v>0</v>
      </c>
      <c r="AV414" s="116">
        <v>0</v>
      </c>
      <c r="AW414" s="116">
        <v>0</v>
      </c>
      <c r="AX414" s="116">
        <v>0</v>
      </c>
      <c r="AY414" s="116">
        <v>0</v>
      </c>
      <c r="AZ414" s="116">
        <v>0</v>
      </c>
      <c r="BA414" s="116">
        <v>0</v>
      </c>
      <c r="BB414" s="116">
        <v>0</v>
      </c>
      <c r="BC414" s="116">
        <v>0</v>
      </c>
      <c r="BD414" s="115">
        <v>0</v>
      </c>
      <c r="BF414" s="9">
        <f t="shared" si="7"/>
        <v>0</v>
      </c>
    </row>
    <row r="415" spans="1:58" x14ac:dyDescent="0.25">
      <c r="A415" s="112" t="s">
        <v>163</v>
      </c>
      <c r="B415" s="112" t="s">
        <v>164</v>
      </c>
      <c r="C415" s="116">
        <v>-5.0931703299283981E-11</v>
      </c>
      <c r="D415" s="116">
        <v>-5.0931703299283981E-11</v>
      </c>
      <c r="E415" s="116">
        <v>-5.0931703299283981E-11</v>
      </c>
      <c r="F415" s="116">
        <v>-5.0931703299283981E-11</v>
      </c>
      <c r="G415" s="116">
        <v>-5.0931703299283981E-11</v>
      </c>
      <c r="H415" s="116">
        <v>-5.0931703299283981E-11</v>
      </c>
      <c r="I415" s="116">
        <v>-5.0931703299283981E-11</v>
      </c>
      <c r="J415" s="116">
        <v>-5.0931703299283981E-11</v>
      </c>
      <c r="K415" s="116">
        <v>-5.0931703299283981E-11</v>
      </c>
      <c r="L415" s="116">
        <v>-5.0931703299283981E-11</v>
      </c>
      <c r="M415" s="116">
        <v>-5.0931703299283981E-11</v>
      </c>
      <c r="N415" s="116">
        <v>-5.0931703299283981E-11</v>
      </c>
      <c r="O415" s="116">
        <v>-5.0931703299283981E-11</v>
      </c>
      <c r="P415" s="116">
        <v>-5.0931703299283981E-11</v>
      </c>
      <c r="Q415" s="116">
        <v>-5.0931703299283981E-11</v>
      </c>
      <c r="R415" s="116">
        <v>-5.0931703299283981E-11</v>
      </c>
      <c r="S415" s="116">
        <v>-5.0931703299283981E-11</v>
      </c>
      <c r="T415" s="116">
        <v>-5.0931703299283981E-11</v>
      </c>
      <c r="U415" s="116">
        <v>-5.0931703299283981E-11</v>
      </c>
      <c r="V415" s="116">
        <v>-5.0931703299283981E-11</v>
      </c>
      <c r="W415" s="116">
        <v>-5.0931703299283981E-11</v>
      </c>
      <c r="X415" s="116">
        <v>-5.0931703299283981E-11</v>
      </c>
      <c r="Y415" s="116">
        <v>-5.0931703299283981E-11</v>
      </c>
      <c r="Z415" s="116">
        <v>-5.0931703299283981E-11</v>
      </c>
      <c r="AA415" s="116">
        <v>-5.0931703299283981E-11</v>
      </c>
      <c r="AB415" s="116">
        <v>-5.0931703299283981E-11</v>
      </c>
      <c r="AC415" s="116">
        <v>-5.0931703299283981E-11</v>
      </c>
      <c r="AD415" s="116">
        <v>-5.0931703299283981E-11</v>
      </c>
      <c r="AE415" s="116">
        <v>-5.0931703299283981E-11</v>
      </c>
      <c r="AF415" s="116">
        <v>-5.0931703299283981E-11</v>
      </c>
      <c r="AG415" s="116">
        <v>-5.0931703299283981E-11</v>
      </c>
      <c r="AH415" s="116">
        <v>-5.0931703299283981E-11</v>
      </c>
      <c r="AI415" s="116">
        <v>-5.0931703299283981E-11</v>
      </c>
      <c r="AJ415" s="116">
        <v>-5.0931703299283981E-11</v>
      </c>
      <c r="AK415" s="116">
        <v>-5.0931703299283981E-11</v>
      </c>
      <c r="AL415" s="116">
        <v>-5.0931703299283981E-11</v>
      </c>
      <c r="AM415" s="116">
        <v>-5.0931703299283981E-11</v>
      </c>
      <c r="AN415" s="116">
        <v>-5.0931703299283981E-11</v>
      </c>
      <c r="AO415" s="116">
        <v>-5.0931703299283981E-11</v>
      </c>
      <c r="AP415" s="116">
        <v>-5.0931703299283981E-11</v>
      </c>
      <c r="AQ415" s="116">
        <v>-5.0931703299283981E-11</v>
      </c>
      <c r="AR415" s="116">
        <v>-5.0931703299283981E-11</v>
      </c>
      <c r="AS415" s="116">
        <v>-5.0931703299283981E-11</v>
      </c>
      <c r="AT415" s="116">
        <v>-5.0931703299283981E-11</v>
      </c>
      <c r="AU415" s="116">
        <v>-5.0931703299283981E-11</v>
      </c>
      <c r="AV415" s="116">
        <v>-5.0931703299283981E-11</v>
      </c>
      <c r="AW415" s="116">
        <v>-5.0931703299283981E-11</v>
      </c>
      <c r="AX415" s="116">
        <v>-5.0931703299283981E-11</v>
      </c>
      <c r="AY415" s="116">
        <v>-5.0931703299283981E-11</v>
      </c>
      <c r="AZ415" s="116">
        <v>-5.0931703299283981E-11</v>
      </c>
      <c r="BA415" s="116">
        <v>-5.0931703299283981E-11</v>
      </c>
      <c r="BB415" s="116">
        <v>-5.0931703299283981E-11</v>
      </c>
      <c r="BC415" s="116">
        <v>-5.0931703299283981E-11</v>
      </c>
      <c r="BD415" s="115">
        <v>-5.0931703299283981E-11</v>
      </c>
      <c r="BF415" s="9">
        <f t="shared" si="7"/>
        <v>-5.0931703299283981E-11</v>
      </c>
    </row>
    <row r="416" spans="1:58" x14ac:dyDescent="0.25">
      <c r="A416" s="112" t="s">
        <v>2421</v>
      </c>
      <c r="B416" s="112" t="s">
        <v>2420</v>
      </c>
      <c r="C416" s="116">
        <v>0</v>
      </c>
      <c r="D416" s="116">
        <v>0</v>
      </c>
      <c r="E416" s="116">
        <v>0</v>
      </c>
      <c r="F416" s="116">
        <v>0</v>
      </c>
      <c r="G416" s="116">
        <v>0</v>
      </c>
      <c r="H416" s="116">
        <v>0</v>
      </c>
      <c r="I416" s="116">
        <v>0</v>
      </c>
      <c r="J416" s="116">
        <v>0</v>
      </c>
      <c r="K416" s="116">
        <v>0</v>
      </c>
      <c r="L416" s="116">
        <v>0</v>
      </c>
      <c r="M416" s="116">
        <v>0</v>
      </c>
      <c r="N416" s="116">
        <v>0</v>
      </c>
      <c r="O416" s="116">
        <v>0</v>
      </c>
      <c r="P416" s="116">
        <v>0</v>
      </c>
      <c r="Q416" s="116">
        <v>0</v>
      </c>
      <c r="R416" s="116">
        <v>0</v>
      </c>
      <c r="S416" s="116">
        <v>0</v>
      </c>
      <c r="T416" s="116">
        <v>0</v>
      </c>
      <c r="U416" s="116">
        <v>0</v>
      </c>
      <c r="V416" s="116">
        <v>0</v>
      </c>
      <c r="W416" s="116">
        <v>0</v>
      </c>
      <c r="X416" s="116">
        <v>0</v>
      </c>
      <c r="Y416" s="116">
        <v>0</v>
      </c>
      <c r="Z416" s="116">
        <v>0</v>
      </c>
      <c r="AA416" s="116">
        <v>0</v>
      </c>
      <c r="AB416" s="116">
        <v>0</v>
      </c>
      <c r="AC416" s="116">
        <v>0</v>
      </c>
      <c r="AD416" s="116">
        <v>0</v>
      </c>
      <c r="AE416" s="116">
        <v>0</v>
      </c>
      <c r="AF416" s="116">
        <v>0</v>
      </c>
      <c r="AG416" s="116">
        <v>0</v>
      </c>
      <c r="AH416" s="116">
        <v>0</v>
      </c>
      <c r="AI416" s="116">
        <v>0</v>
      </c>
      <c r="AJ416" s="116">
        <v>0</v>
      </c>
      <c r="AK416" s="116">
        <v>0</v>
      </c>
      <c r="AL416" s="116">
        <v>0</v>
      </c>
      <c r="AM416" s="116">
        <v>0</v>
      </c>
      <c r="AN416" s="116">
        <v>0</v>
      </c>
      <c r="AO416" s="116">
        <v>0</v>
      </c>
      <c r="AP416" s="116">
        <v>0</v>
      </c>
      <c r="AQ416" s="116">
        <v>0</v>
      </c>
      <c r="AR416" s="116">
        <v>0</v>
      </c>
      <c r="AS416" s="116">
        <v>0</v>
      </c>
      <c r="AT416" s="116">
        <v>0</v>
      </c>
      <c r="AU416" s="116">
        <v>0</v>
      </c>
      <c r="AV416" s="116">
        <v>0</v>
      </c>
      <c r="AW416" s="116">
        <v>0</v>
      </c>
      <c r="AX416" s="116">
        <v>0</v>
      </c>
      <c r="AY416" s="116">
        <v>0</v>
      </c>
      <c r="AZ416" s="116">
        <v>0</v>
      </c>
      <c r="BA416" s="116">
        <v>0</v>
      </c>
      <c r="BB416" s="116">
        <v>0</v>
      </c>
      <c r="BC416" s="116">
        <v>0</v>
      </c>
      <c r="BD416" s="115">
        <v>0</v>
      </c>
      <c r="BF416" s="9">
        <f t="shared" si="7"/>
        <v>0</v>
      </c>
    </row>
    <row r="417" spans="1:58" x14ac:dyDescent="0.25">
      <c r="A417" s="112" t="s">
        <v>2419</v>
      </c>
      <c r="B417" s="112" t="s">
        <v>2418</v>
      </c>
      <c r="C417" s="116">
        <v>0</v>
      </c>
      <c r="D417" s="116">
        <v>0</v>
      </c>
      <c r="E417" s="116">
        <v>0</v>
      </c>
      <c r="F417" s="116">
        <v>0</v>
      </c>
      <c r="G417" s="116">
        <v>0</v>
      </c>
      <c r="H417" s="116">
        <v>0</v>
      </c>
      <c r="I417" s="116">
        <v>0</v>
      </c>
      <c r="J417" s="116">
        <v>0</v>
      </c>
      <c r="K417" s="116">
        <v>0</v>
      </c>
      <c r="L417" s="116">
        <v>0</v>
      </c>
      <c r="M417" s="116">
        <v>0</v>
      </c>
      <c r="N417" s="116">
        <v>0</v>
      </c>
      <c r="O417" s="116">
        <v>0</v>
      </c>
      <c r="P417" s="116">
        <v>0</v>
      </c>
      <c r="Q417" s="116">
        <v>0</v>
      </c>
      <c r="R417" s="116">
        <v>0</v>
      </c>
      <c r="S417" s="116">
        <v>0</v>
      </c>
      <c r="T417" s="116">
        <v>0</v>
      </c>
      <c r="U417" s="116">
        <v>0</v>
      </c>
      <c r="V417" s="116">
        <v>0</v>
      </c>
      <c r="W417" s="116">
        <v>0</v>
      </c>
      <c r="X417" s="116">
        <v>0</v>
      </c>
      <c r="Y417" s="116">
        <v>0</v>
      </c>
      <c r="Z417" s="116">
        <v>0</v>
      </c>
      <c r="AA417" s="116">
        <v>0</v>
      </c>
      <c r="AB417" s="116">
        <v>0</v>
      </c>
      <c r="AC417" s="116">
        <v>0</v>
      </c>
      <c r="AD417" s="116">
        <v>0</v>
      </c>
      <c r="AE417" s="116">
        <v>0</v>
      </c>
      <c r="AF417" s="116">
        <v>0</v>
      </c>
      <c r="AG417" s="116">
        <v>0</v>
      </c>
      <c r="AH417" s="116">
        <v>0</v>
      </c>
      <c r="AI417" s="116">
        <v>0</v>
      </c>
      <c r="AJ417" s="116">
        <v>0</v>
      </c>
      <c r="AK417" s="116">
        <v>0</v>
      </c>
      <c r="AL417" s="116">
        <v>0</v>
      </c>
      <c r="AM417" s="116">
        <v>0</v>
      </c>
      <c r="AN417" s="116">
        <v>0</v>
      </c>
      <c r="AO417" s="116">
        <v>0</v>
      </c>
      <c r="AP417" s="116">
        <v>0</v>
      </c>
      <c r="AQ417" s="116">
        <v>0</v>
      </c>
      <c r="AR417" s="116">
        <v>0</v>
      </c>
      <c r="AS417" s="116">
        <v>0</v>
      </c>
      <c r="AT417" s="116">
        <v>0</v>
      </c>
      <c r="AU417" s="116">
        <v>0</v>
      </c>
      <c r="AV417" s="116">
        <v>0</v>
      </c>
      <c r="AW417" s="116">
        <v>0</v>
      </c>
      <c r="AX417" s="116">
        <v>0</v>
      </c>
      <c r="AY417" s="116">
        <v>0</v>
      </c>
      <c r="AZ417" s="116">
        <v>0</v>
      </c>
      <c r="BA417" s="116">
        <v>0</v>
      </c>
      <c r="BB417" s="116">
        <v>0</v>
      </c>
      <c r="BC417" s="116">
        <v>0</v>
      </c>
      <c r="BD417" s="115">
        <v>0</v>
      </c>
      <c r="BF417" s="9">
        <f t="shared" si="7"/>
        <v>0</v>
      </c>
    </row>
    <row r="418" spans="1:58" x14ac:dyDescent="0.25">
      <c r="A418" s="112" t="s">
        <v>2417</v>
      </c>
      <c r="B418" s="112" t="s">
        <v>2416</v>
      </c>
      <c r="C418" s="116">
        <v>0</v>
      </c>
      <c r="D418" s="116">
        <v>0</v>
      </c>
      <c r="E418" s="116">
        <v>0</v>
      </c>
      <c r="F418" s="116">
        <v>0</v>
      </c>
      <c r="G418" s="116">
        <v>0</v>
      </c>
      <c r="H418" s="116">
        <v>0</v>
      </c>
      <c r="I418" s="116">
        <v>0</v>
      </c>
      <c r="J418" s="116">
        <v>0</v>
      </c>
      <c r="K418" s="116">
        <v>0</v>
      </c>
      <c r="L418" s="116">
        <v>0</v>
      </c>
      <c r="M418" s="116">
        <v>0</v>
      </c>
      <c r="N418" s="116">
        <v>0</v>
      </c>
      <c r="O418" s="116">
        <v>0</v>
      </c>
      <c r="P418" s="116">
        <v>0</v>
      </c>
      <c r="Q418" s="116">
        <v>0</v>
      </c>
      <c r="R418" s="116">
        <v>0</v>
      </c>
      <c r="S418" s="116">
        <v>0</v>
      </c>
      <c r="T418" s="116">
        <v>0</v>
      </c>
      <c r="U418" s="116">
        <v>0</v>
      </c>
      <c r="V418" s="116">
        <v>0</v>
      </c>
      <c r="W418" s="116">
        <v>0</v>
      </c>
      <c r="X418" s="116">
        <v>0</v>
      </c>
      <c r="Y418" s="116">
        <v>0</v>
      </c>
      <c r="Z418" s="116">
        <v>0</v>
      </c>
      <c r="AA418" s="116">
        <v>0</v>
      </c>
      <c r="AB418" s="116">
        <v>0</v>
      </c>
      <c r="AC418" s="116">
        <v>0</v>
      </c>
      <c r="AD418" s="116">
        <v>0</v>
      </c>
      <c r="AE418" s="116">
        <v>0</v>
      </c>
      <c r="AF418" s="116">
        <v>0</v>
      </c>
      <c r="AG418" s="116">
        <v>0</v>
      </c>
      <c r="AH418" s="116">
        <v>0</v>
      </c>
      <c r="AI418" s="116">
        <v>0</v>
      </c>
      <c r="AJ418" s="116">
        <v>0</v>
      </c>
      <c r="AK418" s="116">
        <v>0</v>
      </c>
      <c r="AL418" s="116">
        <v>0</v>
      </c>
      <c r="AM418" s="116">
        <v>0</v>
      </c>
      <c r="AN418" s="116">
        <v>0</v>
      </c>
      <c r="AO418" s="116">
        <v>0</v>
      </c>
      <c r="AP418" s="116">
        <v>0</v>
      </c>
      <c r="AQ418" s="116">
        <v>0</v>
      </c>
      <c r="AR418" s="116">
        <v>0</v>
      </c>
      <c r="AS418" s="116">
        <v>0</v>
      </c>
      <c r="AT418" s="116">
        <v>0</v>
      </c>
      <c r="AU418" s="116">
        <v>0</v>
      </c>
      <c r="AV418" s="116">
        <v>0</v>
      </c>
      <c r="AW418" s="116">
        <v>0</v>
      </c>
      <c r="AX418" s="116">
        <v>0</v>
      </c>
      <c r="AY418" s="116">
        <v>0</v>
      </c>
      <c r="AZ418" s="116">
        <v>0</v>
      </c>
      <c r="BA418" s="116">
        <v>0</v>
      </c>
      <c r="BB418" s="116">
        <v>0</v>
      </c>
      <c r="BC418" s="116">
        <v>0</v>
      </c>
      <c r="BD418" s="115">
        <v>0</v>
      </c>
      <c r="BF418" s="9">
        <f t="shared" si="7"/>
        <v>0</v>
      </c>
    </row>
    <row r="419" spans="1:58" x14ac:dyDescent="0.25">
      <c r="A419" s="112" t="s">
        <v>2415</v>
      </c>
      <c r="B419" s="112" t="s">
        <v>2414</v>
      </c>
      <c r="C419" s="116">
        <v>4.5474735088646412E-13</v>
      </c>
      <c r="D419" s="116">
        <v>4.5474735088646412E-13</v>
      </c>
      <c r="E419" s="116">
        <v>4.5474735088646412E-13</v>
      </c>
      <c r="F419" s="116">
        <v>4.5474735088646412E-13</v>
      </c>
      <c r="G419" s="116">
        <v>4.5474735088646412E-13</v>
      </c>
      <c r="H419" s="116">
        <v>4.5474735088646412E-13</v>
      </c>
      <c r="I419" s="116">
        <v>4.5474735088646412E-13</v>
      </c>
      <c r="J419" s="116">
        <v>4.5474735088646412E-13</v>
      </c>
      <c r="K419" s="116">
        <v>4.5474735088646412E-13</v>
      </c>
      <c r="L419" s="116">
        <v>4.5474735088646412E-13</v>
      </c>
      <c r="M419" s="116">
        <v>4.5474735088646412E-13</v>
      </c>
      <c r="N419" s="116">
        <v>4.5474735088646412E-13</v>
      </c>
      <c r="O419" s="116">
        <v>4.5474735088646412E-13</v>
      </c>
      <c r="P419" s="116">
        <v>4.5474735088646412E-13</v>
      </c>
      <c r="Q419" s="116">
        <v>4.5474735088646412E-13</v>
      </c>
      <c r="R419" s="116">
        <v>4.5474735088646412E-13</v>
      </c>
      <c r="S419" s="116">
        <v>4.5474735088646412E-13</v>
      </c>
      <c r="T419" s="116">
        <v>4.5474735088646412E-13</v>
      </c>
      <c r="U419" s="116">
        <v>4.5474735088646412E-13</v>
      </c>
      <c r="V419" s="116">
        <v>4.5474735088646412E-13</v>
      </c>
      <c r="W419" s="116">
        <v>4.5474735088646412E-13</v>
      </c>
      <c r="X419" s="116">
        <v>4.5474735088646412E-13</v>
      </c>
      <c r="Y419" s="116">
        <v>4.5474735088646412E-13</v>
      </c>
      <c r="Z419" s="116">
        <v>4.5474735088646412E-13</v>
      </c>
      <c r="AA419" s="116">
        <v>4.5474735088646412E-13</v>
      </c>
      <c r="AB419" s="116">
        <v>4.5474735088646412E-13</v>
      </c>
      <c r="AC419" s="116">
        <v>4.5474735088646412E-13</v>
      </c>
      <c r="AD419" s="116">
        <v>4.5474735088646412E-13</v>
      </c>
      <c r="AE419" s="116">
        <v>4.5474735088646412E-13</v>
      </c>
      <c r="AF419" s="116">
        <v>4.5474735088646412E-13</v>
      </c>
      <c r="AG419" s="116">
        <v>4.5474735088646412E-13</v>
      </c>
      <c r="AH419" s="116">
        <v>4.5474735088646412E-13</v>
      </c>
      <c r="AI419" s="116">
        <v>4.5474735088646412E-13</v>
      </c>
      <c r="AJ419" s="116">
        <v>4.5474735088646412E-13</v>
      </c>
      <c r="AK419" s="116">
        <v>4.5474735088646412E-13</v>
      </c>
      <c r="AL419" s="116">
        <v>4.5474735088646412E-13</v>
      </c>
      <c r="AM419" s="116">
        <v>4.5474735088646412E-13</v>
      </c>
      <c r="AN419" s="116">
        <v>4.5474735088646412E-13</v>
      </c>
      <c r="AO419" s="116">
        <v>4.5474735088646412E-13</v>
      </c>
      <c r="AP419" s="116">
        <v>4.5474735088646412E-13</v>
      </c>
      <c r="AQ419" s="116">
        <v>4.5474735088646412E-13</v>
      </c>
      <c r="AR419" s="116">
        <v>4.5474735088646412E-13</v>
      </c>
      <c r="AS419" s="116">
        <v>4.5474735088646412E-13</v>
      </c>
      <c r="AT419" s="116">
        <v>4.5474735088646412E-13</v>
      </c>
      <c r="AU419" s="116">
        <v>4.5474735088646412E-13</v>
      </c>
      <c r="AV419" s="116">
        <v>4.5474735088646412E-13</v>
      </c>
      <c r="AW419" s="116">
        <v>4.5474735088646412E-13</v>
      </c>
      <c r="AX419" s="116">
        <v>4.5474735088646412E-13</v>
      </c>
      <c r="AY419" s="116">
        <v>4.5474735088646412E-13</v>
      </c>
      <c r="AZ419" s="116">
        <v>4.5474735088646412E-13</v>
      </c>
      <c r="BA419" s="116">
        <v>4.5474735088646412E-13</v>
      </c>
      <c r="BB419" s="116">
        <v>4.5474735088646412E-13</v>
      </c>
      <c r="BC419" s="116">
        <v>4.5474735088646412E-13</v>
      </c>
      <c r="BD419" s="115">
        <v>4.5474735088646412E-13</v>
      </c>
      <c r="BF419" s="9">
        <f t="shared" si="7"/>
        <v>4.5474735088646412E-13</v>
      </c>
    </row>
    <row r="420" spans="1:58" x14ac:dyDescent="0.25">
      <c r="A420" s="112" t="s">
        <v>2413</v>
      </c>
      <c r="B420" s="112" t="s">
        <v>2412</v>
      </c>
      <c r="C420" s="116">
        <v>0</v>
      </c>
      <c r="D420" s="116">
        <v>0</v>
      </c>
      <c r="E420" s="116">
        <v>0</v>
      </c>
      <c r="F420" s="116">
        <v>0</v>
      </c>
      <c r="G420" s="116">
        <v>0</v>
      </c>
      <c r="H420" s="116">
        <v>0</v>
      </c>
      <c r="I420" s="116">
        <v>0</v>
      </c>
      <c r="J420" s="116">
        <v>0</v>
      </c>
      <c r="K420" s="116">
        <v>0</v>
      </c>
      <c r="L420" s="116">
        <v>0</v>
      </c>
      <c r="M420" s="116">
        <v>0</v>
      </c>
      <c r="N420" s="116">
        <v>0</v>
      </c>
      <c r="O420" s="116">
        <v>0</v>
      </c>
      <c r="P420" s="116">
        <v>0</v>
      </c>
      <c r="Q420" s="116">
        <v>0</v>
      </c>
      <c r="R420" s="116">
        <v>0</v>
      </c>
      <c r="S420" s="116">
        <v>0</v>
      </c>
      <c r="T420" s="116">
        <v>0</v>
      </c>
      <c r="U420" s="116">
        <v>0</v>
      </c>
      <c r="V420" s="116">
        <v>0</v>
      </c>
      <c r="W420" s="116">
        <v>0</v>
      </c>
      <c r="X420" s="116">
        <v>0</v>
      </c>
      <c r="Y420" s="116">
        <v>0</v>
      </c>
      <c r="Z420" s="116">
        <v>0</v>
      </c>
      <c r="AA420" s="116">
        <v>0</v>
      </c>
      <c r="AB420" s="116">
        <v>0</v>
      </c>
      <c r="AC420" s="116">
        <v>0</v>
      </c>
      <c r="AD420" s="116">
        <v>0</v>
      </c>
      <c r="AE420" s="116">
        <v>0</v>
      </c>
      <c r="AF420" s="116">
        <v>0</v>
      </c>
      <c r="AG420" s="116">
        <v>0</v>
      </c>
      <c r="AH420" s="116">
        <v>0</v>
      </c>
      <c r="AI420" s="116">
        <v>0</v>
      </c>
      <c r="AJ420" s="116">
        <v>0</v>
      </c>
      <c r="AK420" s="116">
        <v>0</v>
      </c>
      <c r="AL420" s="116">
        <v>0</v>
      </c>
      <c r="AM420" s="116">
        <v>0</v>
      </c>
      <c r="AN420" s="116">
        <v>0</v>
      </c>
      <c r="AO420" s="116">
        <v>0</v>
      </c>
      <c r="AP420" s="116">
        <v>0</v>
      </c>
      <c r="AQ420" s="116">
        <v>0</v>
      </c>
      <c r="AR420" s="116">
        <v>0</v>
      </c>
      <c r="AS420" s="116">
        <v>0</v>
      </c>
      <c r="AT420" s="116">
        <v>0</v>
      </c>
      <c r="AU420" s="116">
        <v>0</v>
      </c>
      <c r="AV420" s="116">
        <v>0</v>
      </c>
      <c r="AW420" s="116">
        <v>0</v>
      </c>
      <c r="AX420" s="116">
        <v>0</v>
      </c>
      <c r="AY420" s="116">
        <v>0</v>
      </c>
      <c r="AZ420" s="116">
        <v>0</v>
      </c>
      <c r="BA420" s="116">
        <v>0</v>
      </c>
      <c r="BB420" s="116">
        <v>0</v>
      </c>
      <c r="BC420" s="116">
        <v>0</v>
      </c>
      <c r="BD420" s="115">
        <v>0</v>
      </c>
      <c r="BF420" s="9">
        <f t="shared" si="7"/>
        <v>0</v>
      </c>
    </row>
    <row r="421" spans="1:58" x14ac:dyDescent="0.25">
      <c r="A421" s="112" t="s">
        <v>2411</v>
      </c>
      <c r="B421" s="112" t="s">
        <v>2410</v>
      </c>
      <c r="C421" s="116">
        <v>0</v>
      </c>
      <c r="D421" s="116">
        <v>0</v>
      </c>
      <c r="E421" s="116">
        <v>0</v>
      </c>
      <c r="F421" s="116">
        <v>0</v>
      </c>
      <c r="G421" s="116">
        <v>0</v>
      </c>
      <c r="H421" s="116">
        <v>0</v>
      </c>
      <c r="I421" s="116">
        <v>0</v>
      </c>
      <c r="J421" s="116">
        <v>0</v>
      </c>
      <c r="K421" s="116">
        <v>0</v>
      </c>
      <c r="L421" s="116">
        <v>0</v>
      </c>
      <c r="M421" s="116">
        <v>0</v>
      </c>
      <c r="N421" s="116">
        <v>0</v>
      </c>
      <c r="O421" s="116">
        <v>0</v>
      </c>
      <c r="P421" s="116">
        <v>0</v>
      </c>
      <c r="Q421" s="116">
        <v>0</v>
      </c>
      <c r="R421" s="116">
        <v>0</v>
      </c>
      <c r="S421" s="116">
        <v>0</v>
      </c>
      <c r="T421" s="116">
        <v>0</v>
      </c>
      <c r="U421" s="116">
        <v>0</v>
      </c>
      <c r="V421" s="116">
        <v>0</v>
      </c>
      <c r="W421" s="116">
        <v>0</v>
      </c>
      <c r="X421" s="116">
        <v>0</v>
      </c>
      <c r="Y421" s="116">
        <v>0</v>
      </c>
      <c r="Z421" s="116">
        <v>0</v>
      </c>
      <c r="AA421" s="116">
        <v>0</v>
      </c>
      <c r="AB421" s="116">
        <v>0</v>
      </c>
      <c r="AC421" s="116">
        <v>0</v>
      </c>
      <c r="AD421" s="116">
        <v>0</v>
      </c>
      <c r="AE421" s="116">
        <v>0</v>
      </c>
      <c r="AF421" s="116">
        <v>0</v>
      </c>
      <c r="AG421" s="116">
        <v>0</v>
      </c>
      <c r="AH421" s="116">
        <v>0</v>
      </c>
      <c r="AI421" s="116">
        <v>0</v>
      </c>
      <c r="AJ421" s="116">
        <v>0</v>
      </c>
      <c r="AK421" s="116">
        <v>0</v>
      </c>
      <c r="AL421" s="116">
        <v>0</v>
      </c>
      <c r="AM421" s="116">
        <v>0</v>
      </c>
      <c r="AN421" s="116">
        <v>0</v>
      </c>
      <c r="AO421" s="116">
        <v>0</v>
      </c>
      <c r="AP421" s="116">
        <v>0</v>
      </c>
      <c r="AQ421" s="116">
        <v>0</v>
      </c>
      <c r="AR421" s="116">
        <v>0</v>
      </c>
      <c r="AS421" s="116">
        <v>0</v>
      </c>
      <c r="AT421" s="116">
        <v>0</v>
      </c>
      <c r="AU421" s="116">
        <v>0</v>
      </c>
      <c r="AV421" s="116">
        <v>0</v>
      </c>
      <c r="AW421" s="116">
        <v>0</v>
      </c>
      <c r="AX421" s="116">
        <v>0</v>
      </c>
      <c r="AY421" s="116">
        <v>0</v>
      </c>
      <c r="AZ421" s="116">
        <v>0</v>
      </c>
      <c r="BA421" s="116">
        <v>0</v>
      </c>
      <c r="BB421" s="116">
        <v>0</v>
      </c>
      <c r="BC421" s="116">
        <v>0</v>
      </c>
      <c r="BD421" s="115">
        <v>0</v>
      </c>
      <c r="BF421" s="9">
        <f t="shared" si="7"/>
        <v>0</v>
      </c>
    </row>
    <row r="422" spans="1:58" x14ac:dyDescent="0.25">
      <c r="A422" s="112" t="s">
        <v>2409</v>
      </c>
      <c r="B422" s="112" t="s">
        <v>2408</v>
      </c>
      <c r="C422" s="116">
        <v>0</v>
      </c>
      <c r="D422" s="116">
        <v>0</v>
      </c>
      <c r="E422" s="116">
        <v>0</v>
      </c>
      <c r="F422" s="116">
        <v>0</v>
      </c>
      <c r="G422" s="116">
        <v>0</v>
      </c>
      <c r="H422" s="116">
        <v>0</v>
      </c>
      <c r="I422" s="116">
        <v>0</v>
      </c>
      <c r="J422" s="116">
        <v>0</v>
      </c>
      <c r="K422" s="116">
        <v>0</v>
      </c>
      <c r="L422" s="116">
        <v>0</v>
      </c>
      <c r="M422" s="116">
        <v>0</v>
      </c>
      <c r="N422" s="116">
        <v>0</v>
      </c>
      <c r="O422" s="116">
        <v>0</v>
      </c>
      <c r="P422" s="116">
        <v>0</v>
      </c>
      <c r="Q422" s="116">
        <v>0</v>
      </c>
      <c r="R422" s="116">
        <v>0</v>
      </c>
      <c r="S422" s="116">
        <v>0</v>
      </c>
      <c r="T422" s="116">
        <v>0</v>
      </c>
      <c r="U422" s="116">
        <v>0</v>
      </c>
      <c r="V422" s="116">
        <v>0</v>
      </c>
      <c r="W422" s="116">
        <v>0</v>
      </c>
      <c r="X422" s="116">
        <v>0</v>
      </c>
      <c r="Y422" s="116">
        <v>0</v>
      </c>
      <c r="Z422" s="116">
        <v>0</v>
      </c>
      <c r="AA422" s="116">
        <v>0</v>
      </c>
      <c r="AB422" s="116">
        <v>0</v>
      </c>
      <c r="AC422" s="116">
        <v>0</v>
      </c>
      <c r="AD422" s="116">
        <v>0</v>
      </c>
      <c r="AE422" s="116">
        <v>0</v>
      </c>
      <c r="AF422" s="116">
        <v>0</v>
      </c>
      <c r="AG422" s="116">
        <v>0</v>
      </c>
      <c r="AH422" s="116">
        <v>0</v>
      </c>
      <c r="AI422" s="116">
        <v>0</v>
      </c>
      <c r="AJ422" s="116">
        <v>0</v>
      </c>
      <c r="AK422" s="116">
        <v>0</v>
      </c>
      <c r="AL422" s="116">
        <v>0</v>
      </c>
      <c r="AM422" s="116">
        <v>0</v>
      </c>
      <c r="AN422" s="116">
        <v>0</v>
      </c>
      <c r="AO422" s="116">
        <v>0</v>
      </c>
      <c r="AP422" s="116">
        <v>0</v>
      </c>
      <c r="AQ422" s="116">
        <v>0</v>
      </c>
      <c r="AR422" s="116">
        <v>0</v>
      </c>
      <c r="AS422" s="116">
        <v>0</v>
      </c>
      <c r="AT422" s="116">
        <v>0</v>
      </c>
      <c r="AU422" s="116">
        <v>0</v>
      </c>
      <c r="AV422" s="116">
        <v>0</v>
      </c>
      <c r="AW422" s="116">
        <v>0</v>
      </c>
      <c r="AX422" s="116">
        <v>0</v>
      </c>
      <c r="AY422" s="116">
        <v>0</v>
      </c>
      <c r="AZ422" s="116">
        <v>0</v>
      </c>
      <c r="BA422" s="116">
        <v>0</v>
      </c>
      <c r="BB422" s="116">
        <v>0</v>
      </c>
      <c r="BC422" s="116">
        <v>0</v>
      </c>
      <c r="BD422" s="115">
        <v>0</v>
      </c>
      <c r="BF422" s="9">
        <f t="shared" si="7"/>
        <v>0</v>
      </c>
    </row>
    <row r="423" spans="1:58" x14ac:dyDescent="0.25">
      <c r="A423" s="112" t="s">
        <v>2407</v>
      </c>
      <c r="B423" s="112" t="s">
        <v>2406</v>
      </c>
      <c r="C423" s="116">
        <v>0</v>
      </c>
      <c r="D423" s="116">
        <v>0</v>
      </c>
      <c r="E423" s="116">
        <v>0</v>
      </c>
      <c r="F423" s="116">
        <v>0</v>
      </c>
      <c r="G423" s="116">
        <v>0</v>
      </c>
      <c r="H423" s="116">
        <v>0</v>
      </c>
      <c r="I423" s="116">
        <v>0</v>
      </c>
      <c r="J423" s="116">
        <v>0</v>
      </c>
      <c r="K423" s="116">
        <v>0</v>
      </c>
      <c r="L423" s="116">
        <v>0</v>
      </c>
      <c r="M423" s="116">
        <v>0</v>
      </c>
      <c r="N423" s="116">
        <v>0</v>
      </c>
      <c r="O423" s="116">
        <v>0</v>
      </c>
      <c r="P423" s="116">
        <v>0</v>
      </c>
      <c r="Q423" s="116">
        <v>0</v>
      </c>
      <c r="R423" s="116">
        <v>0</v>
      </c>
      <c r="S423" s="116">
        <v>0</v>
      </c>
      <c r="T423" s="116">
        <v>0</v>
      </c>
      <c r="U423" s="116">
        <v>0</v>
      </c>
      <c r="V423" s="116">
        <v>0</v>
      </c>
      <c r="W423" s="116">
        <v>0</v>
      </c>
      <c r="X423" s="116">
        <v>0</v>
      </c>
      <c r="Y423" s="116">
        <v>0</v>
      </c>
      <c r="Z423" s="116">
        <v>0</v>
      </c>
      <c r="AA423" s="116">
        <v>0</v>
      </c>
      <c r="AB423" s="116">
        <v>0</v>
      </c>
      <c r="AC423" s="116">
        <v>0</v>
      </c>
      <c r="AD423" s="116">
        <v>0</v>
      </c>
      <c r="AE423" s="116">
        <v>0</v>
      </c>
      <c r="AF423" s="116">
        <v>0</v>
      </c>
      <c r="AG423" s="116">
        <v>0</v>
      </c>
      <c r="AH423" s="116">
        <v>0</v>
      </c>
      <c r="AI423" s="116">
        <v>0</v>
      </c>
      <c r="AJ423" s="116">
        <v>0</v>
      </c>
      <c r="AK423" s="116">
        <v>0</v>
      </c>
      <c r="AL423" s="116">
        <v>0</v>
      </c>
      <c r="AM423" s="116">
        <v>0</v>
      </c>
      <c r="AN423" s="116">
        <v>0</v>
      </c>
      <c r="AO423" s="116">
        <v>0</v>
      </c>
      <c r="AP423" s="116">
        <v>0</v>
      </c>
      <c r="AQ423" s="116">
        <v>0</v>
      </c>
      <c r="AR423" s="116">
        <v>0</v>
      </c>
      <c r="AS423" s="116">
        <v>0</v>
      </c>
      <c r="AT423" s="116">
        <v>0</v>
      </c>
      <c r="AU423" s="116">
        <v>0</v>
      </c>
      <c r="AV423" s="116">
        <v>0</v>
      </c>
      <c r="AW423" s="116">
        <v>0</v>
      </c>
      <c r="AX423" s="116">
        <v>0</v>
      </c>
      <c r="AY423" s="116">
        <v>0</v>
      </c>
      <c r="AZ423" s="116">
        <v>0</v>
      </c>
      <c r="BA423" s="116">
        <v>0</v>
      </c>
      <c r="BB423" s="116">
        <v>0</v>
      </c>
      <c r="BC423" s="116">
        <v>0</v>
      </c>
      <c r="BD423" s="115">
        <v>0</v>
      </c>
      <c r="BF423" s="9">
        <f t="shared" si="7"/>
        <v>0</v>
      </c>
    </row>
    <row r="424" spans="1:58" x14ac:dyDescent="0.25">
      <c r="A424" s="112" t="s">
        <v>2405</v>
      </c>
      <c r="B424" s="112" t="s">
        <v>2404</v>
      </c>
      <c r="C424" s="116">
        <v>0</v>
      </c>
      <c r="D424" s="116">
        <v>0</v>
      </c>
      <c r="E424" s="116">
        <v>0</v>
      </c>
      <c r="F424" s="116">
        <v>0</v>
      </c>
      <c r="G424" s="116">
        <v>0</v>
      </c>
      <c r="H424" s="116">
        <v>0</v>
      </c>
      <c r="I424" s="116">
        <v>0</v>
      </c>
      <c r="J424" s="116">
        <v>0</v>
      </c>
      <c r="K424" s="116">
        <v>0</v>
      </c>
      <c r="L424" s="116">
        <v>0</v>
      </c>
      <c r="M424" s="116">
        <v>0</v>
      </c>
      <c r="N424" s="116">
        <v>0</v>
      </c>
      <c r="O424" s="116">
        <v>0</v>
      </c>
      <c r="P424" s="116">
        <v>0</v>
      </c>
      <c r="Q424" s="116">
        <v>0</v>
      </c>
      <c r="R424" s="116">
        <v>0</v>
      </c>
      <c r="S424" s="116">
        <v>0</v>
      </c>
      <c r="T424" s="116">
        <v>0</v>
      </c>
      <c r="U424" s="116">
        <v>0</v>
      </c>
      <c r="V424" s="116">
        <v>0</v>
      </c>
      <c r="W424" s="116">
        <v>0</v>
      </c>
      <c r="X424" s="116">
        <v>0</v>
      </c>
      <c r="Y424" s="116">
        <v>0</v>
      </c>
      <c r="Z424" s="116">
        <v>0</v>
      </c>
      <c r="AA424" s="116">
        <v>0</v>
      </c>
      <c r="AB424" s="116">
        <v>0</v>
      </c>
      <c r="AC424" s="116">
        <v>0</v>
      </c>
      <c r="AD424" s="116">
        <v>0</v>
      </c>
      <c r="AE424" s="116">
        <v>0</v>
      </c>
      <c r="AF424" s="116">
        <v>0</v>
      </c>
      <c r="AG424" s="116">
        <v>0</v>
      </c>
      <c r="AH424" s="116">
        <v>0</v>
      </c>
      <c r="AI424" s="116">
        <v>0</v>
      </c>
      <c r="AJ424" s="116">
        <v>0</v>
      </c>
      <c r="AK424" s="116">
        <v>0</v>
      </c>
      <c r="AL424" s="116">
        <v>0</v>
      </c>
      <c r="AM424" s="116">
        <v>0</v>
      </c>
      <c r="AN424" s="116">
        <v>0</v>
      </c>
      <c r="AO424" s="116">
        <v>0</v>
      </c>
      <c r="AP424" s="116">
        <v>0</v>
      </c>
      <c r="AQ424" s="116">
        <v>0</v>
      </c>
      <c r="AR424" s="116">
        <v>0</v>
      </c>
      <c r="AS424" s="116">
        <v>0</v>
      </c>
      <c r="AT424" s="116">
        <v>0</v>
      </c>
      <c r="AU424" s="116">
        <v>0</v>
      </c>
      <c r="AV424" s="116">
        <v>0</v>
      </c>
      <c r="AW424" s="116">
        <v>0</v>
      </c>
      <c r="AX424" s="116">
        <v>0</v>
      </c>
      <c r="AY424" s="116">
        <v>0</v>
      </c>
      <c r="AZ424" s="116">
        <v>0</v>
      </c>
      <c r="BA424" s="116">
        <v>0</v>
      </c>
      <c r="BB424" s="116">
        <v>0</v>
      </c>
      <c r="BC424" s="116">
        <v>0</v>
      </c>
      <c r="BD424" s="115">
        <v>0</v>
      </c>
      <c r="BF424" s="9">
        <f t="shared" si="7"/>
        <v>0</v>
      </c>
    </row>
    <row r="425" spans="1:58" x14ac:dyDescent="0.25">
      <c r="A425" s="112" t="s">
        <v>2403</v>
      </c>
      <c r="B425" s="112" t="s">
        <v>2402</v>
      </c>
      <c r="C425" s="116">
        <v>0</v>
      </c>
      <c r="D425" s="116">
        <v>0</v>
      </c>
      <c r="E425" s="116">
        <v>0</v>
      </c>
      <c r="F425" s="116">
        <v>0</v>
      </c>
      <c r="G425" s="116">
        <v>0</v>
      </c>
      <c r="H425" s="116">
        <v>0</v>
      </c>
      <c r="I425" s="116">
        <v>0</v>
      </c>
      <c r="J425" s="116">
        <v>0</v>
      </c>
      <c r="K425" s="116">
        <v>0</v>
      </c>
      <c r="L425" s="116">
        <v>0</v>
      </c>
      <c r="M425" s="116">
        <v>0</v>
      </c>
      <c r="N425" s="116">
        <v>0</v>
      </c>
      <c r="O425" s="116">
        <v>0</v>
      </c>
      <c r="P425" s="116">
        <v>0</v>
      </c>
      <c r="Q425" s="116">
        <v>0</v>
      </c>
      <c r="R425" s="116">
        <v>0</v>
      </c>
      <c r="S425" s="116">
        <v>0</v>
      </c>
      <c r="T425" s="116">
        <v>0</v>
      </c>
      <c r="U425" s="116">
        <v>0</v>
      </c>
      <c r="V425" s="116">
        <v>0</v>
      </c>
      <c r="W425" s="116">
        <v>0</v>
      </c>
      <c r="X425" s="116">
        <v>0</v>
      </c>
      <c r="Y425" s="116">
        <v>0</v>
      </c>
      <c r="Z425" s="116">
        <v>0</v>
      </c>
      <c r="AA425" s="116">
        <v>0</v>
      </c>
      <c r="AB425" s="116">
        <v>0</v>
      </c>
      <c r="AC425" s="116">
        <v>0</v>
      </c>
      <c r="AD425" s="116">
        <v>0</v>
      </c>
      <c r="AE425" s="116">
        <v>0</v>
      </c>
      <c r="AF425" s="116">
        <v>0</v>
      </c>
      <c r="AG425" s="116">
        <v>0</v>
      </c>
      <c r="AH425" s="116">
        <v>0</v>
      </c>
      <c r="AI425" s="116">
        <v>0</v>
      </c>
      <c r="AJ425" s="116">
        <v>0</v>
      </c>
      <c r="AK425" s="116">
        <v>0</v>
      </c>
      <c r="AL425" s="116">
        <v>0</v>
      </c>
      <c r="AM425" s="116">
        <v>0</v>
      </c>
      <c r="AN425" s="116">
        <v>0</v>
      </c>
      <c r="AO425" s="116">
        <v>0</v>
      </c>
      <c r="AP425" s="116">
        <v>0</v>
      </c>
      <c r="AQ425" s="116">
        <v>0</v>
      </c>
      <c r="AR425" s="116">
        <v>0</v>
      </c>
      <c r="AS425" s="116">
        <v>0</v>
      </c>
      <c r="AT425" s="116">
        <v>0</v>
      </c>
      <c r="AU425" s="116">
        <v>0</v>
      </c>
      <c r="AV425" s="116">
        <v>0</v>
      </c>
      <c r="AW425" s="116">
        <v>0</v>
      </c>
      <c r="AX425" s="116">
        <v>0</v>
      </c>
      <c r="AY425" s="116">
        <v>0</v>
      </c>
      <c r="AZ425" s="116">
        <v>0</v>
      </c>
      <c r="BA425" s="116">
        <v>0</v>
      </c>
      <c r="BB425" s="116">
        <v>0</v>
      </c>
      <c r="BC425" s="116">
        <v>0</v>
      </c>
      <c r="BD425" s="115">
        <v>0</v>
      </c>
      <c r="BF425" s="9">
        <f t="shared" si="7"/>
        <v>0</v>
      </c>
    </row>
    <row r="426" spans="1:58" x14ac:dyDescent="0.25">
      <c r="A426" s="112" t="s">
        <v>2401</v>
      </c>
      <c r="B426" s="112" t="s">
        <v>2400</v>
      </c>
      <c r="C426" s="116">
        <v>0</v>
      </c>
      <c r="D426" s="116">
        <v>0</v>
      </c>
      <c r="E426" s="116">
        <v>0</v>
      </c>
      <c r="F426" s="116">
        <v>0</v>
      </c>
      <c r="G426" s="116">
        <v>0</v>
      </c>
      <c r="H426" s="116">
        <v>0</v>
      </c>
      <c r="I426" s="116">
        <v>0</v>
      </c>
      <c r="J426" s="116">
        <v>0</v>
      </c>
      <c r="K426" s="116">
        <v>0</v>
      </c>
      <c r="L426" s="116">
        <v>0</v>
      </c>
      <c r="M426" s="116">
        <v>0</v>
      </c>
      <c r="N426" s="116">
        <v>0</v>
      </c>
      <c r="O426" s="116">
        <v>0</v>
      </c>
      <c r="P426" s="116">
        <v>0</v>
      </c>
      <c r="Q426" s="116">
        <v>0</v>
      </c>
      <c r="R426" s="116">
        <v>0</v>
      </c>
      <c r="S426" s="116">
        <v>0</v>
      </c>
      <c r="T426" s="116">
        <v>0</v>
      </c>
      <c r="U426" s="116">
        <v>0</v>
      </c>
      <c r="V426" s="116">
        <v>0</v>
      </c>
      <c r="W426" s="116">
        <v>0</v>
      </c>
      <c r="X426" s="116">
        <v>0</v>
      </c>
      <c r="Y426" s="116">
        <v>0</v>
      </c>
      <c r="Z426" s="116">
        <v>0</v>
      </c>
      <c r="AA426" s="116">
        <v>0</v>
      </c>
      <c r="AB426" s="116">
        <v>0</v>
      </c>
      <c r="AC426" s="116">
        <v>0</v>
      </c>
      <c r="AD426" s="116">
        <v>0</v>
      </c>
      <c r="AE426" s="116">
        <v>0</v>
      </c>
      <c r="AF426" s="116">
        <v>0</v>
      </c>
      <c r="AG426" s="116">
        <v>0</v>
      </c>
      <c r="AH426" s="116">
        <v>0</v>
      </c>
      <c r="AI426" s="116">
        <v>0</v>
      </c>
      <c r="AJ426" s="116">
        <v>0</v>
      </c>
      <c r="AK426" s="116">
        <v>0</v>
      </c>
      <c r="AL426" s="116">
        <v>0</v>
      </c>
      <c r="AM426" s="116">
        <v>0</v>
      </c>
      <c r="AN426" s="116">
        <v>0</v>
      </c>
      <c r="AO426" s="116">
        <v>0</v>
      </c>
      <c r="AP426" s="116">
        <v>0</v>
      </c>
      <c r="AQ426" s="116">
        <v>0</v>
      </c>
      <c r="AR426" s="116">
        <v>0</v>
      </c>
      <c r="AS426" s="116">
        <v>0</v>
      </c>
      <c r="AT426" s="116">
        <v>0</v>
      </c>
      <c r="AU426" s="116">
        <v>0</v>
      </c>
      <c r="AV426" s="116">
        <v>0</v>
      </c>
      <c r="AW426" s="116">
        <v>0</v>
      </c>
      <c r="AX426" s="116">
        <v>0</v>
      </c>
      <c r="AY426" s="116">
        <v>0</v>
      </c>
      <c r="AZ426" s="116">
        <v>0</v>
      </c>
      <c r="BA426" s="116">
        <v>0</v>
      </c>
      <c r="BB426" s="116">
        <v>0</v>
      </c>
      <c r="BC426" s="116">
        <v>0</v>
      </c>
      <c r="BD426" s="115">
        <v>0</v>
      </c>
      <c r="BF426" s="9">
        <f t="shared" si="7"/>
        <v>0</v>
      </c>
    </row>
    <row r="427" spans="1:58" x14ac:dyDescent="0.25">
      <c r="A427" s="112" t="s">
        <v>2399</v>
      </c>
      <c r="B427" s="112" t="s">
        <v>2398</v>
      </c>
      <c r="C427" s="116">
        <v>0</v>
      </c>
      <c r="D427" s="116">
        <v>0</v>
      </c>
      <c r="E427" s="116">
        <v>0</v>
      </c>
      <c r="F427" s="116">
        <v>0</v>
      </c>
      <c r="G427" s="116">
        <v>0</v>
      </c>
      <c r="H427" s="116">
        <v>0</v>
      </c>
      <c r="I427" s="116">
        <v>0</v>
      </c>
      <c r="J427" s="116">
        <v>0</v>
      </c>
      <c r="K427" s="116">
        <v>0</v>
      </c>
      <c r="L427" s="116">
        <v>0</v>
      </c>
      <c r="M427" s="116">
        <v>0</v>
      </c>
      <c r="N427" s="116">
        <v>0</v>
      </c>
      <c r="O427" s="116">
        <v>0</v>
      </c>
      <c r="P427" s="116">
        <v>0</v>
      </c>
      <c r="Q427" s="116">
        <v>0</v>
      </c>
      <c r="R427" s="116">
        <v>0</v>
      </c>
      <c r="S427" s="116">
        <v>0</v>
      </c>
      <c r="T427" s="116">
        <v>0</v>
      </c>
      <c r="U427" s="116">
        <v>0</v>
      </c>
      <c r="V427" s="116">
        <v>0</v>
      </c>
      <c r="W427" s="116">
        <v>0</v>
      </c>
      <c r="X427" s="116">
        <v>0</v>
      </c>
      <c r="Y427" s="116">
        <v>0</v>
      </c>
      <c r="Z427" s="116">
        <v>0</v>
      </c>
      <c r="AA427" s="116">
        <v>0</v>
      </c>
      <c r="AB427" s="116">
        <v>0</v>
      </c>
      <c r="AC427" s="116">
        <v>0</v>
      </c>
      <c r="AD427" s="116">
        <v>0</v>
      </c>
      <c r="AE427" s="116">
        <v>0</v>
      </c>
      <c r="AF427" s="116">
        <v>0</v>
      </c>
      <c r="AG427" s="116">
        <v>0</v>
      </c>
      <c r="AH427" s="116">
        <v>0</v>
      </c>
      <c r="AI427" s="116">
        <v>0</v>
      </c>
      <c r="AJ427" s="116">
        <v>0</v>
      </c>
      <c r="AK427" s="116">
        <v>0</v>
      </c>
      <c r="AL427" s="116">
        <v>0</v>
      </c>
      <c r="AM427" s="116">
        <v>0</v>
      </c>
      <c r="AN427" s="116">
        <v>0</v>
      </c>
      <c r="AO427" s="116">
        <v>0</v>
      </c>
      <c r="AP427" s="116">
        <v>0</v>
      </c>
      <c r="AQ427" s="116">
        <v>0</v>
      </c>
      <c r="AR427" s="116">
        <v>0</v>
      </c>
      <c r="AS427" s="116">
        <v>0</v>
      </c>
      <c r="AT427" s="116">
        <v>0</v>
      </c>
      <c r="AU427" s="116">
        <v>0</v>
      </c>
      <c r="AV427" s="116">
        <v>0</v>
      </c>
      <c r="AW427" s="116">
        <v>0</v>
      </c>
      <c r="AX427" s="116">
        <v>0</v>
      </c>
      <c r="AY427" s="116">
        <v>0</v>
      </c>
      <c r="AZ427" s="116">
        <v>0</v>
      </c>
      <c r="BA427" s="116">
        <v>0</v>
      </c>
      <c r="BB427" s="116">
        <v>0</v>
      </c>
      <c r="BC427" s="116">
        <v>0</v>
      </c>
      <c r="BD427" s="115">
        <v>0</v>
      </c>
      <c r="BF427" s="9">
        <f t="shared" si="7"/>
        <v>0</v>
      </c>
    </row>
    <row r="428" spans="1:58" x14ac:dyDescent="0.25">
      <c r="A428" s="112" t="s">
        <v>2397</v>
      </c>
      <c r="B428" s="112" t="s">
        <v>2396</v>
      </c>
      <c r="C428" s="116">
        <v>0</v>
      </c>
      <c r="D428" s="116">
        <v>0</v>
      </c>
      <c r="E428" s="116">
        <v>0</v>
      </c>
      <c r="F428" s="116">
        <v>0</v>
      </c>
      <c r="G428" s="116">
        <v>0</v>
      </c>
      <c r="H428" s="116">
        <v>0</v>
      </c>
      <c r="I428" s="116">
        <v>0</v>
      </c>
      <c r="J428" s="116">
        <v>0</v>
      </c>
      <c r="K428" s="116">
        <v>0</v>
      </c>
      <c r="L428" s="116">
        <v>0</v>
      </c>
      <c r="M428" s="116">
        <v>0</v>
      </c>
      <c r="N428" s="116">
        <v>0</v>
      </c>
      <c r="O428" s="116">
        <v>0</v>
      </c>
      <c r="P428" s="116">
        <v>0</v>
      </c>
      <c r="Q428" s="116">
        <v>0</v>
      </c>
      <c r="R428" s="116">
        <v>0</v>
      </c>
      <c r="S428" s="116">
        <v>0</v>
      </c>
      <c r="T428" s="116">
        <v>0</v>
      </c>
      <c r="U428" s="116">
        <v>0</v>
      </c>
      <c r="V428" s="116">
        <v>0</v>
      </c>
      <c r="W428" s="116">
        <v>0</v>
      </c>
      <c r="X428" s="116">
        <v>0</v>
      </c>
      <c r="Y428" s="116">
        <v>0</v>
      </c>
      <c r="Z428" s="116">
        <v>0</v>
      </c>
      <c r="AA428" s="116">
        <v>0</v>
      </c>
      <c r="AB428" s="116">
        <v>0</v>
      </c>
      <c r="AC428" s="116">
        <v>0</v>
      </c>
      <c r="AD428" s="116">
        <v>0</v>
      </c>
      <c r="AE428" s="116">
        <v>0</v>
      </c>
      <c r="AF428" s="116">
        <v>0</v>
      </c>
      <c r="AG428" s="116">
        <v>0</v>
      </c>
      <c r="AH428" s="116">
        <v>0</v>
      </c>
      <c r="AI428" s="116">
        <v>0</v>
      </c>
      <c r="AJ428" s="116">
        <v>0</v>
      </c>
      <c r="AK428" s="116">
        <v>0</v>
      </c>
      <c r="AL428" s="116">
        <v>0</v>
      </c>
      <c r="AM428" s="116">
        <v>0</v>
      </c>
      <c r="AN428" s="116">
        <v>0</v>
      </c>
      <c r="AO428" s="116">
        <v>0</v>
      </c>
      <c r="AP428" s="116">
        <v>0</v>
      </c>
      <c r="AQ428" s="116">
        <v>0</v>
      </c>
      <c r="AR428" s="116">
        <v>0</v>
      </c>
      <c r="AS428" s="116">
        <v>0</v>
      </c>
      <c r="AT428" s="116">
        <v>0</v>
      </c>
      <c r="AU428" s="116">
        <v>0</v>
      </c>
      <c r="AV428" s="116">
        <v>0</v>
      </c>
      <c r="AW428" s="116">
        <v>0</v>
      </c>
      <c r="AX428" s="116">
        <v>0</v>
      </c>
      <c r="AY428" s="116">
        <v>0</v>
      </c>
      <c r="AZ428" s="116">
        <v>0</v>
      </c>
      <c r="BA428" s="116">
        <v>0</v>
      </c>
      <c r="BB428" s="116">
        <v>0</v>
      </c>
      <c r="BC428" s="116">
        <v>0</v>
      </c>
      <c r="BD428" s="115">
        <v>0</v>
      </c>
      <c r="BF428" s="9">
        <f t="shared" si="7"/>
        <v>0</v>
      </c>
    </row>
    <row r="429" spans="1:58" x14ac:dyDescent="0.25">
      <c r="A429" s="112" t="s">
        <v>2395</v>
      </c>
      <c r="B429" s="112" t="s">
        <v>2394</v>
      </c>
      <c r="C429" s="116">
        <v>1171.2199999999975</v>
      </c>
      <c r="D429" s="116">
        <v>1171.2199999999975</v>
      </c>
      <c r="E429" s="116">
        <v>1171.2199999999975</v>
      </c>
      <c r="F429" s="116">
        <v>1171.2199999999975</v>
      </c>
      <c r="G429" s="116">
        <v>1171.2199999999975</v>
      </c>
      <c r="H429" s="116">
        <v>1171.2199999999975</v>
      </c>
      <c r="I429" s="116">
        <v>1171.2199999999975</v>
      </c>
      <c r="J429" s="116">
        <v>1171.2199999999975</v>
      </c>
      <c r="K429" s="116">
        <v>1171.2199999999975</v>
      </c>
      <c r="L429" s="116">
        <v>1171.2199999999975</v>
      </c>
      <c r="M429" s="116">
        <v>1171.2199999999975</v>
      </c>
      <c r="N429" s="116">
        <v>1171.2199999999975</v>
      </c>
      <c r="O429" s="116">
        <v>1171.2199999999975</v>
      </c>
      <c r="P429" s="116">
        <v>1171.2199999999975</v>
      </c>
      <c r="Q429" s="116">
        <v>1171.2199999999975</v>
      </c>
      <c r="R429" s="116">
        <v>1171.2199999999975</v>
      </c>
      <c r="S429" s="116">
        <v>1171.2199999999975</v>
      </c>
      <c r="T429" s="116">
        <v>1171.2199999999975</v>
      </c>
      <c r="U429" s="116">
        <v>1171.2199999999975</v>
      </c>
      <c r="V429" s="116">
        <v>1171.2199999999975</v>
      </c>
      <c r="W429" s="116">
        <v>1171.2199999999975</v>
      </c>
      <c r="X429" s="116">
        <v>1171.2199999999975</v>
      </c>
      <c r="Y429" s="116">
        <v>1171.2199999999975</v>
      </c>
      <c r="Z429" s="116">
        <v>1171.2199999999975</v>
      </c>
      <c r="AA429" s="116">
        <v>1171.2199999999975</v>
      </c>
      <c r="AB429" s="116">
        <v>1171.2199999999975</v>
      </c>
      <c r="AC429" s="116">
        <v>1171.2199999999975</v>
      </c>
      <c r="AD429" s="116">
        <v>1171.2199999999975</v>
      </c>
      <c r="AE429" s="116">
        <v>1171.2199999999975</v>
      </c>
      <c r="AF429" s="116">
        <v>1171.2199999999975</v>
      </c>
      <c r="AG429" s="116">
        <v>1171.2199999999975</v>
      </c>
      <c r="AH429" s="116">
        <v>1171.2199999999975</v>
      </c>
      <c r="AI429" s="116">
        <v>1171.2199999999975</v>
      </c>
      <c r="AJ429" s="116">
        <v>1171.2199999999975</v>
      </c>
      <c r="AK429" s="116">
        <v>1171.2199999999975</v>
      </c>
      <c r="AL429" s="116">
        <v>1171.2199999999975</v>
      </c>
      <c r="AM429" s="116">
        <v>1171.2199999999975</v>
      </c>
      <c r="AN429" s="116">
        <v>1171.2199999999975</v>
      </c>
      <c r="AO429" s="116">
        <v>1171.2199999999975</v>
      </c>
      <c r="AP429" s="116">
        <v>1171.2199999999975</v>
      </c>
      <c r="AQ429" s="116">
        <v>1171.2199999999975</v>
      </c>
      <c r="AR429" s="116">
        <v>1171.2199999999975</v>
      </c>
      <c r="AS429" s="116">
        <v>1171.2199999999975</v>
      </c>
      <c r="AT429" s="116">
        <v>1171.2199999999975</v>
      </c>
      <c r="AU429" s="116">
        <v>1171.2199999999975</v>
      </c>
      <c r="AV429" s="116">
        <v>1171.2199999999975</v>
      </c>
      <c r="AW429" s="116">
        <v>1171.2199999999975</v>
      </c>
      <c r="AX429" s="116">
        <v>1171.2199999999975</v>
      </c>
      <c r="AY429" s="116">
        <v>1171.2199999999975</v>
      </c>
      <c r="AZ429" s="116">
        <v>1171.2199999999975</v>
      </c>
      <c r="BA429" s="116">
        <v>1171.2199999999975</v>
      </c>
      <c r="BB429" s="116">
        <v>1171.2199999999975</v>
      </c>
      <c r="BC429" s="116">
        <v>1171.2199999999975</v>
      </c>
      <c r="BD429" s="115">
        <v>1171.2199999999975</v>
      </c>
      <c r="BF429" s="9">
        <f t="shared" si="7"/>
        <v>1171.2199999999975</v>
      </c>
    </row>
    <row r="430" spans="1:58" x14ac:dyDescent="0.25">
      <c r="A430" s="112" t="s">
        <v>2393</v>
      </c>
      <c r="B430" s="112" t="s">
        <v>2392</v>
      </c>
      <c r="C430" s="116">
        <v>0</v>
      </c>
      <c r="D430" s="116">
        <v>0</v>
      </c>
      <c r="E430" s="116">
        <v>0</v>
      </c>
      <c r="F430" s="116">
        <v>0</v>
      </c>
      <c r="G430" s="116">
        <v>0</v>
      </c>
      <c r="H430" s="116">
        <v>0</v>
      </c>
      <c r="I430" s="116">
        <v>0</v>
      </c>
      <c r="J430" s="116">
        <v>0</v>
      </c>
      <c r="K430" s="116">
        <v>0</v>
      </c>
      <c r="L430" s="116">
        <v>0</v>
      </c>
      <c r="M430" s="116">
        <v>0</v>
      </c>
      <c r="N430" s="116">
        <v>0</v>
      </c>
      <c r="O430" s="116">
        <v>0</v>
      </c>
      <c r="P430" s="116">
        <v>0</v>
      </c>
      <c r="Q430" s="116">
        <v>0</v>
      </c>
      <c r="R430" s="116">
        <v>0</v>
      </c>
      <c r="S430" s="116">
        <v>0</v>
      </c>
      <c r="T430" s="116">
        <v>0</v>
      </c>
      <c r="U430" s="116">
        <v>0</v>
      </c>
      <c r="V430" s="116">
        <v>0</v>
      </c>
      <c r="W430" s="116">
        <v>0</v>
      </c>
      <c r="X430" s="116">
        <v>0</v>
      </c>
      <c r="Y430" s="116">
        <v>0</v>
      </c>
      <c r="Z430" s="116">
        <v>0</v>
      </c>
      <c r="AA430" s="116">
        <v>0</v>
      </c>
      <c r="AB430" s="116">
        <v>0</v>
      </c>
      <c r="AC430" s="116">
        <v>0</v>
      </c>
      <c r="AD430" s="116">
        <v>0</v>
      </c>
      <c r="AE430" s="116">
        <v>0</v>
      </c>
      <c r="AF430" s="116">
        <v>0</v>
      </c>
      <c r="AG430" s="116">
        <v>0</v>
      </c>
      <c r="AH430" s="116">
        <v>0</v>
      </c>
      <c r="AI430" s="116">
        <v>0</v>
      </c>
      <c r="AJ430" s="116">
        <v>0</v>
      </c>
      <c r="AK430" s="116">
        <v>0</v>
      </c>
      <c r="AL430" s="116">
        <v>0</v>
      </c>
      <c r="AM430" s="116">
        <v>0</v>
      </c>
      <c r="AN430" s="116">
        <v>0</v>
      </c>
      <c r="AO430" s="116">
        <v>0</v>
      </c>
      <c r="AP430" s="116">
        <v>0</v>
      </c>
      <c r="AQ430" s="116">
        <v>0</v>
      </c>
      <c r="AR430" s="116">
        <v>0</v>
      </c>
      <c r="AS430" s="116">
        <v>0</v>
      </c>
      <c r="AT430" s="116">
        <v>0</v>
      </c>
      <c r="AU430" s="116">
        <v>0</v>
      </c>
      <c r="AV430" s="116">
        <v>0</v>
      </c>
      <c r="AW430" s="116">
        <v>0</v>
      </c>
      <c r="AX430" s="116">
        <v>0</v>
      </c>
      <c r="AY430" s="116">
        <v>0</v>
      </c>
      <c r="AZ430" s="116">
        <v>0</v>
      </c>
      <c r="BA430" s="116">
        <v>0</v>
      </c>
      <c r="BB430" s="116">
        <v>0</v>
      </c>
      <c r="BC430" s="116">
        <v>0</v>
      </c>
      <c r="BD430" s="115">
        <v>0</v>
      </c>
      <c r="BF430" s="9">
        <f t="shared" si="7"/>
        <v>0</v>
      </c>
    </row>
    <row r="431" spans="1:58" x14ac:dyDescent="0.25">
      <c r="A431" s="112" t="s">
        <v>2391</v>
      </c>
      <c r="B431" s="112" t="s">
        <v>2390</v>
      </c>
      <c r="C431" s="116">
        <v>0</v>
      </c>
      <c r="D431" s="116">
        <v>0</v>
      </c>
      <c r="E431" s="116">
        <v>0</v>
      </c>
      <c r="F431" s="116">
        <v>0</v>
      </c>
      <c r="G431" s="116">
        <v>0</v>
      </c>
      <c r="H431" s="116">
        <v>0</v>
      </c>
      <c r="I431" s="116">
        <v>0</v>
      </c>
      <c r="J431" s="116">
        <v>0</v>
      </c>
      <c r="K431" s="116">
        <v>0</v>
      </c>
      <c r="L431" s="116">
        <v>0</v>
      </c>
      <c r="M431" s="116">
        <v>0</v>
      </c>
      <c r="N431" s="116">
        <v>0</v>
      </c>
      <c r="O431" s="116">
        <v>0</v>
      </c>
      <c r="P431" s="116">
        <v>0</v>
      </c>
      <c r="Q431" s="116">
        <v>0</v>
      </c>
      <c r="R431" s="116">
        <v>0</v>
      </c>
      <c r="S431" s="116">
        <v>0</v>
      </c>
      <c r="T431" s="116">
        <v>0</v>
      </c>
      <c r="U431" s="116">
        <v>0</v>
      </c>
      <c r="V431" s="116">
        <v>0</v>
      </c>
      <c r="W431" s="116">
        <v>0</v>
      </c>
      <c r="X431" s="116">
        <v>0</v>
      </c>
      <c r="Y431" s="116">
        <v>0</v>
      </c>
      <c r="Z431" s="116">
        <v>0</v>
      </c>
      <c r="AA431" s="116">
        <v>0</v>
      </c>
      <c r="AB431" s="116">
        <v>0</v>
      </c>
      <c r="AC431" s="116">
        <v>0</v>
      </c>
      <c r="AD431" s="116">
        <v>0</v>
      </c>
      <c r="AE431" s="116">
        <v>0</v>
      </c>
      <c r="AF431" s="116">
        <v>0</v>
      </c>
      <c r="AG431" s="116">
        <v>0</v>
      </c>
      <c r="AH431" s="116">
        <v>0</v>
      </c>
      <c r="AI431" s="116">
        <v>0</v>
      </c>
      <c r="AJ431" s="116">
        <v>0</v>
      </c>
      <c r="AK431" s="116">
        <v>0</v>
      </c>
      <c r="AL431" s="116">
        <v>0</v>
      </c>
      <c r="AM431" s="116">
        <v>0</v>
      </c>
      <c r="AN431" s="116">
        <v>0</v>
      </c>
      <c r="AO431" s="116">
        <v>0</v>
      </c>
      <c r="AP431" s="116">
        <v>0</v>
      </c>
      <c r="AQ431" s="116">
        <v>0</v>
      </c>
      <c r="AR431" s="116">
        <v>0</v>
      </c>
      <c r="AS431" s="116">
        <v>0</v>
      </c>
      <c r="AT431" s="116">
        <v>0</v>
      </c>
      <c r="AU431" s="116">
        <v>0</v>
      </c>
      <c r="AV431" s="116">
        <v>0</v>
      </c>
      <c r="AW431" s="116">
        <v>0</v>
      </c>
      <c r="AX431" s="116">
        <v>0</v>
      </c>
      <c r="AY431" s="116">
        <v>0</v>
      </c>
      <c r="AZ431" s="116">
        <v>0</v>
      </c>
      <c r="BA431" s="116">
        <v>0</v>
      </c>
      <c r="BB431" s="116">
        <v>0</v>
      </c>
      <c r="BC431" s="116">
        <v>0</v>
      </c>
      <c r="BD431" s="115">
        <v>0</v>
      </c>
      <c r="BF431" s="9">
        <f t="shared" si="7"/>
        <v>0</v>
      </c>
    </row>
    <row r="432" spans="1:58" x14ac:dyDescent="0.25">
      <c r="A432" s="112" t="s">
        <v>2389</v>
      </c>
      <c r="B432" s="112" t="s">
        <v>2388</v>
      </c>
      <c r="C432" s="116">
        <v>0</v>
      </c>
      <c r="D432" s="116">
        <v>0</v>
      </c>
      <c r="E432" s="116">
        <v>0</v>
      </c>
      <c r="F432" s="116">
        <v>0</v>
      </c>
      <c r="G432" s="116">
        <v>0</v>
      </c>
      <c r="H432" s="116">
        <v>0</v>
      </c>
      <c r="I432" s="116">
        <v>0</v>
      </c>
      <c r="J432" s="116">
        <v>0</v>
      </c>
      <c r="K432" s="116">
        <v>0</v>
      </c>
      <c r="L432" s="116">
        <v>0</v>
      </c>
      <c r="M432" s="116">
        <v>0</v>
      </c>
      <c r="N432" s="116">
        <v>0</v>
      </c>
      <c r="O432" s="116">
        <v>0</v>
      </c>
      <c r="P432" s="116">
        <v>0</v>
      </c>
      <c r="Q432" s="116">
        <v>0</v>
      </c>
      <c r="R432" s="116">
        <v>0</v>
      </c>
      <c r="S432" s="116">
        <v>0</v>
      </c>
      <c r="T432" s="116">
        <v>0</v>
      </c>
      <c r="U432" s="116">
        <v>0</v>
      </c>
      <c r="V432" s="116">
        <v>0</v>
      </c>
      <c r="W432" s="116">
        <v>0</v>
      </c>
      <c r="X432" s="116">
        <v>0</v>
      </c>
      <c r="Y432" s="116">
        <v>0</v>
      </c>
      <c r="Z432" s="116">
        <v>0</v>
      </c>
      <c r="AA432" s="116">
        <v>0</v>
      </c>
      <c r="AB432" s="116">
        <v>0</v>
      </c>
      <c r="AC432" s="116">
        <v>0</v>
      </c>
      <c r="AD432" s="116">
        <v>0</v>
      </c>
      <c r="AE432" s="116">
        <v>0</v>
      </c>
      <c r="AF432" s="116">
        <v>0</v>
      </c>
      <c r="AG432" s="116">
        <v>0</v>
      </c>
      <c r="AH432" s="116">
        <v>0</v>
      </c>
      <c r="AI432" s="116">
        <v>0</v>
      </c>
      <c r="AJ432" s="116">
        <v>0</v>
      </c>
      <c r="AK432" s="116">
        <v>0</v>
      </c>
      <c r="AL432" s="116">
        <v>0</v>
      </c>
      <c r="AM432" s="116">
        <v>0</v>
      </c>
      <c r="AN432" s="116">
        <v>0</v>
      </c>
      <c r="AO432" s="116">
        <v>0</v>
      </c>
      <c r="AP432" s="116">
        <v>0</v>
      </c>
      <c r="AQ432" s="116">
        <v>0</v>
      </c>
      <c r="AR432" s="116">
        <v>0</v>
      </c>
      <c r="AS432" s="116">
        <v>0</v>
      </c>
      <c r="AT432" s="116">
        <v>0</v>
      </c>
      <c r="AU432" s="116">
        <v>0</v>
      </c>
      <c r="AV432" s="116">
        <v>0</v>
      </c>
      <c r="AW432" s="116">
        <v>0</v>
      </c>
      <c r="AX432" s="116">
        <v>0</v>
      </c>
      <c r="AY432" s="116">
        <v>0</v>
      </c>
      <c r="AZ432" s="116">
        <v>0</v>
      </c>
      <c r="BA432" s="116">
        <v>0</v>
      </c>
      <c r="BB432" s="116">
        <v>0</v>
      </c>
      <c r="BC432" s="116">
        <v>0</v>
      </c>
      <c r="BD432" s="115">
        <v>0</v>
      </c>
      <c r="BF432" s="9">
        <f t="shared" si="7"/>
        <v>0</v>
      </c>
    </row>
    <row r="433" spans="1:58" x14ac:dyDescent="0.25">
      <c r="A433" s="112" t="s">
        <v>2387</v>
      </c>
      <c r="B433" s="112" t="s">
        <v>2386</v>
      </c>
      <c r="C433" s="116">
        <v>0</v>
      </c>
      <c r="D433" s="116">
        <v>0</v>
      </c>
      <c r="E433" s="116">
        <v>0</v>
      </c>
      <c r="F433" s="116">
        <v>0</v>
      </c>
      <c r="G433" s="116">
        <v>0</v>
      </c>
      <c r="H433" s="116">
        <v>0</v>
      </c>
      <c r="I433" s="116">
        <v>0</v>
      </c>
      <c r="J433" s="116">
        <v>0</v>
      </c>
      <c r="K433" s="116">
        <v>0</v>
      </c>
      <c r="L433" s="116">
        <v>0</v>
      </c>
      <c r="M433" s="116">
        <v>0</v>
      </c>
      <c r="N433" s="116">
        <v>0</v>
      </c>
      <c r="O433" s="116">
        <v>0</v>
      </c>
      <c r="P433" s="116">
        <v>0</v>
      </c>
      <c r="Q433" s="116">
        <v>0</v>
      </c>
      <c r="R433" s="116">
        <v>0</v>
      </c>
      <c r="S433" s="116">
        <v>0</v>
      </c>
      <c r="T433" s="116">
        <v>0</v>
      </c>
      <c r="U433" s="116">
        <v>0</v>
      </c>
      <c r="V433" s="116">
        <v>0</v>
      </c>
      <c r="W433" s="116">
        <v>0</v>
      </c>
      <c r="X433" s="116">
        <v>0</v>
      </c>
      <c r="Y433" s="116">
        <v>0</v>
      </c>
      <c r="Z433" s="116">
        <v>0</v>
      </c>
      <c r="AA433" s="116">
        <v>0</v>
      </c>
      <c r="AB433" s="116">
        <v>0</v>
      </c>
      <c r="AC433" s="116">
        <v>0</v>
      </c>
      <c r="AD433" s="116">
        <v>0</v>
      </c>
      <c r="AE433" s="116">
        <v>0</v>
      </c>
      <c r="AF433" s="116">
        <v>0</v>
      </c>
      <c r="AG433" s="116">
        <v>0</v>
      </c>
      <c r="AH433" s="116">
        <v>0</v>
      </c>
      <c r="AI433" s="116">
        <v>0</v>
      </c>
      <c r="AJ433" s="116">
        <v>0</v>
      </c>
      <c r="AK433" s="116">
        <v>0</v>
      </c>
      <c r="AL433" s="116">
        <v>0</v>
      </c>
      <c r="AM433" s="116">
        <v>0</v>
      </c>
      <c r="AN433" s="116">
        <v>0</v>
      </c>
      <c r="AO433" s="116">
        <v>0</v>
      </c>
      <c r="AP433" s="116">
        <v>0</v>
      </c>
      <c r="AQ433" s="116">
        <v>0</v>
      </c>
      <c r="AR433" s="116">
        <v>0</v>
      </c>
      <c r="AS433" s="116">
        <v>0</v>
      </c>
      <c r="AT433" s="116">
        <v>0</v>
      </c>
      <c r="AU433" s="116">
        <v>0</v>
      </c>
      <c r="AV433" s="116">
        <v>0</v>
      </c>
      <c r="AW433" s="116">
        <v>0</v>
      </c>
      <c r="AX433" s="116">
        <v>0</v>
      </c>
      <c r="AY433" s="116">
        <v>0</v>
      </c>
      <c r="AZ433" s="116">
        <v>0</v>
      </c>
      <c r="BA433" s="116">
        <v>0</v>
      </c>
      <c r="BB433" s="116">
        <v>0</v>
      </c>
      <c r="BC433" s="116">
        <v>0</v>
      </c>
      <c r="BD433" s="115">
        <v>0</v>
      </c>
      <c r="BF433" s="9">
        <f t="shared" si="7"/>
        <v>0</v>
      </c>
    </row>
    <row r="434" spans="1:58" x14ac:dyDescent="0.25">
      <c r="A434" s="112" t="s">
        <v>2385</v>
      </c>
      <c r="B434" s="112" t="s">
        <v>2384</v>
      </c>
      <c r="C434" s="116">
        <v>3.637978807091713E-12</v>
      </c>
      <c r="D434" s="116">
        <v>3.637978807091713E-12</v>
      </c>
      <c r="E434" s="116">
        <v>3.637978807091713E-12</v>
      </c>
      <c r="F434" s="116">
        <v>3.637978807091713E-12</v>
      </c>
      <c r="G434" s="116">
        <v>3.637978807091713E-12</v>
      </c>
      <c r="H434" s="116">
        <v>3.637978807091713E-12</v>
      </c>
      <c r="I434" s="116">
        <v>3.637978807091713E-12</v>
      </c>
      <c r="J434" s="116">
        <v>3.637978807091713E-12</v>
      </c>
      <c r="K434" s="116">
        <v>3.637978807091713E-12</v>
      </c>
      <c r="L434" s="116">
        <v>3.637978807091713E-12</v>
      </c>
      <c r="M434" s="116">
        <v>3.637978807091713E-12</v>
      </c>
      <c r="N434" s="116">
        <v>3.637978807091713E-12</v>
      </c>
      <c r="O434" s="116">
        <v>3.637978807091713E-12</v>
      </c>
      <c r="P434" s="116">
        <v>3.637978807091713E-12</v>
      </c>
      <c r="Q434" s="116">
        <v>3.637978807091713E-12</v>
      </c>
      <c r="R434" s="116">
        <v>3.637978807091713E-12</v>
      </c>
      <c r="S434" s="116">
        <v>3.637978807091713E-12</v>
      </c>
      <c r="T434" s="116">
        <v>3.637978807091713E-12</v>
      </c>
      <c r="U434" s="116">
        <v>3.637978807091713E-12</v>
      </c>
      <c r="V434" s="116">
        <v>3.637978807091713E-12</v>
      </c>
      <c r="W434" s="116">
        <v>3.637978807091713E-12</v>
      </c>
      <c r="X434" s="116">
        <v>3.637978807091713E-12</v>
      </c>
      <c r="Y434" s="116">
        <v>3.637978807091713E-12</v>
      </c>
      <c r="Z434" s="116">
        <v>3.637978807091713E-12</v>
      </c>
      <c r="AA434" s="116">
        <v>3.637978807091713E-12</v>
      </c>
      <c r="AB434" s="116">
        <v>3.637978807091713E-12</v>
      </c>
      <c r="AC434" s="116">
        <v>3.637978807091713E-12</v>
      </c>
      <c r="AD434" s="116">
        <v>3.637978807091713E-12</v>
      </c>
      <c r="AE434" s="116">
        <v>3.637978807091713E-12</v>
      </c>
      <c r="AF434" s="116">
        <v>3.637978807091713E-12</v>
      </c>
      <c r="AG434" s="116">
        <v>3.637978807091713E-12</v>
      </c>
      <c r="AH434" s="116">
        <v>3.637978807091713E-12</v>
      </c>
      <c r="AI434" s="116">
        <v>3.637978807091713E-12</v>
      </c>
      <c r="AJ434" s="116">
        <v>3.637978807091713E-12</v>
      </c>
      <c r="AK434" s="116">
        <v>3.637978807091713E-12</v>
      </c>
      <c r="AL434" s="116">
        <v>3.637978807091713E-12</v>
      </c>
      <c r="AM434" s="116">
        <v>3.637978807091713E-12</v>
      </c>
      <c r="AN434" s="116">
        <v>3.637978807091713E-12</v>
      </c>
      <c r="AO434" s="116">
        <v>3.637978807091713E-12</v>
      </c>
      <c r="AP434" s="116">
        <v>3.637978807091713E-12</v>
      </c>
      <c r="AQ434" s="116">
        <v>3.637978807091713E-12</v>
      </c>
      <c r="AR434" s="116">
        <v>3.637978807091713E-12</v>
      </c>
      <c r="AS434" s="116">
        <v>3.637978807091713E-12</v>
      </c>
      <c r="AT434" s="116">
        <v>3.637978807091713E-12</v>
      </c>
      <c r="AU434" s="116">
        <v>3.637978807091713E-12</v>
      </c>
      <c r="AV434" s="116">
        <v>3.637978807091713E-12</v>
      </c>
      <c r="AW434" s="116">
        <v>3.637978807091713E-12</v>
      </c>
      <c r="AX434" s="116">
        <v>3.637978807091713E-12</v>
      </c>
      <c r="AY434" s="116">
        <v>3.637978807091713E-12</v>
      </c>
      <c r="AZ434" s="116">
        <v>3.637978807091713E-12</v>
      </c>
      <c r="BA434" s="116">
        <v>3.637978807091713E-12</v>
      </c>
      <c r="BB434" s="116">
        <v>3.637978807091713E-12</v>
      </c>
      <c r="BC434" s="116">
        <v>3.637978807091713E-12</v>
      </c>
      <c r="BD434" s="115">
        <v>3.637978807091713E-12</v>
      </c>
      <c r="BF434" s="9">
        <f t="shared" si="7"/>
        <v>3.637978807091713E-12</v>
      </c>
    </row>
    <row r="435" spans="1:58" x14ac:dyDescent="0.25">
      <c r="A435" s="112" t="s">
        <v>165</v>
      </c>
      <c r="B435" s="112" t="s">
        <v>166</v>
      </c>
      <c r="C435" s="116">
        <v>0</v>
      </c>
      <c r="D435" s="116">
        <v>0</v>
      </c>
      <c r="E435" s="116">
        <v>0</v>
      </c>
      <c r="F435" s="116">
        <v>0</v>
      </c>
      <c r="G435" s="116">
        <v>0</v>
      </c>
      <c r="H435" s="116">
        <v>0</v>
      </c>
      <c r="I435" s="116">
        <v>0</v>
      </c>
      <c r="J435" s="116">
        <v>0</v>
      </c>
      <c r="K435" s="116">
        <v>0</v>
      </c>
      <c r="L435" s="116">
        <v>0</v>
      </c>
      <c r="M435" s="116">
        <v>0</v>
      </c>
      <c r="N435" s="116">
        <v>0</v>
      </c>
      <c r="O435" s="116">
        <v>0</v>
      </c>
      <c r="P435" s="116">
        <v>0</v>
      </c>
      <c r="Q435" s="116">
        <v>0</v>
      </c>
      <c r="R435" s="116">
        <v>0</v>
      </c>
      <c r="S435" s="116">
        <v>0</v>
      </c>
      <c r="T435" s="116">
        <v>0</v>
      </c>
      <c r="U435" s="116">
        <v>0</v>
      </c>
      <c r="V435" s="116">
        <v>0</v>
      </c>
      <c r="W435" s="116">
        <v>0</v>
      </c>
      <c r="X435" s="116">
        <v>0</v>
      </c>
      <c r="Y435" s="116">
        <v>0</v>
      </c>
      <c r="Z435" s="116">
        <v>0</v>
      </c>
      <c r="AA435" s="116">
        <v>0</v>
      </c>
      <c r="AB435" s="116">
        <v>0</v>
      </c>
      <c r="AC435" s="116">
        <v>0</v>
      </c>
      <c r="AD435" s="116">
        <v>0</v>
      </c>
      <c r="AE435" s="116">
        <v>0</v>
      </c>
      <c r="AF435" s="116">
        <v>0</v>
      </c>
      <c r="AG435" s="116">
        <v>0</v>
      </c>
      <c r="AH435" s="116">
        <v>0</v>
      </c>
      <c r="AI435" s="116">
        <v>0</v>
      </c>
      <c r="AJ435" s="116">
        <v>0</v>
      </c>
      <c r="AK435" s="116">
        <v>0</v>
      </c>
      <c r="AL435" s="116">
        <v>0</v>
      </c>
      <c r="AM435" s="116">
        <v>0</v>
      </c>
      <c r="AN435" s="116">
        <v>0</v>
      </c>
      <c r="AO435" s="116">
        <v>0</v>
      </c>
      <c r="AP435" s="116">
        <v>0</v>
      </c>
      <c r="AQ435" s="116">
        <v>0</v>
      </c>
      <c r="AR435" s="116">
        <v>0</v>
      </c>
      <c r="AS435" s="116">
        <v>0</v>
      </c>
      <c r="AT435" s="116">
        <v>0</v>
      </c>
      <c r="AU435" s="116">
        <v>0</v>
      </c>
      <c r="AV435" s="116">
        <v>0</v>
      </c>
      <c r="AW435" s="116">
        <v>0</v>
      </c>
      <c r="AX435" s="116">
        <v>0</v>
      </c>
      <c r="AY435" s="116">
        <v>0</v>
      </c>
      <c r="AZ435" s="116">
        <v>0</v>
      </c>
      <c r="BA435" s="116">
        <v>0</v>
      </c>
      <c r="BB435" s="116">
        <v>0</v>
      </c>
      <c r="BC435" s="116">
        <v>0</v>
      </c>
      <c r="BD435" s="115">
        <v>0</v>
      </c>
      <c r="BF435" s="9">
        <f t="shared" si="7"/>
        <v>0</v>
      </c>
    </row>
    <row r="436" spans="1:58" x14ac:dyDescent="0.25">
      <c r="A436" s="112" t="s">
        <v>2383</v>
      </c>
      <c r="B436" s="112" t="s">
        <v>2382</v>
      </c>
      <c r="C436" s="116">
        <v>0</v>
      </c>
      <c r="D436" s="116">
        <v>0</v>
      </c>
      <c r="E436" s="116">
        <v>0</v>
      </c>
      <c r="F436" s="116">
        <v>0</v>
      </c>
      <c r="G436" s="116">
        <v>0</v>
      </c>
      <c r="H436" s="116">
        <v>0</v>
      </c>
      <c r="I436" s="116">
        <v>0</v>
      </c>
      <c r="J436" s="116">
        <v>0</v>
      </c>
      <c r="K436" s="116">
        <v>0</v>
      </c>
      <c r="L436" s="116">
        <v>0</v>
      </c>
      <c r="M436" s="116">
        <v>0</v>
      </c>
      <c r="N436" s="116">
        <v>0</v>
      </c>
      <c r="O436" s="116">
        <v>0</v>
      </c>
      <c r="P436" s="116">
        <v>0</v>
      </c>
      <c r="Q436" s="116">
        <v>0</v>
      </c>
      <c r="R436" s="116">
        <v>0</v>
      </c>
      <c r="S436" s="116">
        <v>0</v>
      </c>
      <c r="T436" s="116">
        <v>0</v>
      </c>
      <c r="U436" s="116">
        <v>0</v>
      </c>
      <c r="V436" s="116">
        <v>0</v>
      </c>
      <c r="W436" s="116">
        <v>0</v>
      </c>
      <c r="X436" s="116">
        <v>0</v>
      </c>
      <c r="Y436" s="116">
        <v>0</v>
      </c>
      <c r="Z436" s="116">
        <v>0</v>
      </c>
      <c r="AA436" s="116">
        <v>0</v>
      </c>
      <c r="AB436" s="116">
        <v>0</v>
      </c>
      <c r="AC436" s="116">
        <v>0</v>
      </c>
      <c r="AD436" s="116">
        <v>0</v>
      </c>
      <c r="AE436" s="116">
        <v>0</v>
      </c>
      <c r="AF436" s="116">
        <v>0</v>
      </c>
      <c r="AG436" s="116">
        <v>0</v>
      </c>
      <c r="AH436" s="116">
        <v>0</v>
      </c>
      <c r="AI436" s="116">
        <v>0</v>
      </c>
      <c r="AJ436" s="116">
        <v>0</v>
      </c>
      <c r="AK436" s="116">
        <v>0</v>
      </c>
      <c r="AL436" s="116">
        <v>0</v>
      </c>
      <c r="AM436" s="116">
        <v>0</v>
      </c>
      <c r="AN436" s="116">
        <v>0</v>
      </c>
      <c r="AO436" s="116">
        <v>0</v>
      </c>
      <c r="AP436" s="116">
        <v>0</v>
      </c>
      <c r="AQ436" s="116">
        <v>0</v>
      </c>
      <c r="AR436" s="116">
        <v>0</v>
      </c>
      <c r="AS436" s="116">
        <v>0</v>
      </c>
      <c r="AT436" s="116">
        <v>0</v>
      </c>
      <c r="AU436" s="116">
        <v>0</v>
      </c>
      <c r="AV436" s="116">
        <v>0</v>
      </c>
      <c r="AW436" s="116">
        <v>0</v>
      </c>
      <c r="AX436" s="116">
        <v>0</v>
      </c>
      <c r="AY436" s="116">
        <v>0</v>
      </c>
      <c r="AZ436" s="116">
        <v>0</v>
      </c>
      <c r="BA436" s="116">
        <v>0</v>
      </c>
      <c r="BB436" s="116">
        <v>0</v>
      </c>
      <c r="BC436" s="116">
        <v>0</v>
      </c>
      <c r="BD436" s="115">
        <v>0</v>
      </c>
      <c r="BF436" s="9">
        <f t="shared" si="7"/>
        <v>0</v>
      </c>
    </row>
    <row r="437" spans="1:58" x14ac:dyDescent="0.25">
      <c r="A437" s="112" t="s">
        <v>2381</v>
      </c>
      <c r="B437" s="112" t="s">
        <v>2380</v>
      </c>
      <c r="C437" s="116">
        <v>3.637978807091713E-12</v>
      </c>
      <c r="D437" s="116">
        <v>3.637978807091713E-12</v>
      </c>
      <c r="E437" s="116">
        <v>3.637978807091713E-12</v>
      </c>
      <c r="F437" s="116">
        <v>3.637978807091713E-12</v>
      </c>
      <c r="G437" s="116">
        <v>3.637978807091713E-12</v>
      </c>
      <c r="H437" s="116">
        <v>3.637978807091713E-12</v>
      </c>
      <c r="I437" s="116">
        <v>3.637978807091713E-12</v>
      </c>
      <c r="J437" s="116">
        <v>3.637978807091713E-12</v>
      </c>
      <c r="K437" s="116">
        <v>3.637978807091713E-12</v>
      </c>
      <c r="L437" s="116">
        <v>3.637978807091713E-12</v>
      </c>
      <c r="M437" s="116">
        <v>3.637978807091713E-12</v>
      </c>
      <c r="N437" s="116">
        <v>3.637978807091713E-12</v>
      </c>
      <c r="O437" s="116">
        <v>3.637978807091713E-12</v>
      </c>
      <c r="P437" s="116">
        <v>3.637978807091713E-12</v>
      </c>
      <c r="Q437" s="116">
        <v>3.637978807091713E-12</v>
      </c>
      <c r="R437" s="116">
        <v>3.637978807091713E-12</v>
      </c>
      <c r="S437" s="116">
        <v>3.637978807091713E-12</v>
      </c>
      <c r="T437" s="116">
        <v>3.637978807091713E-12</v>
      </c>
      <c r="U437" s="116">
        <v>3.637978807091713E-12</v>
      </c>
      <c r="V437" s="116">
        <v>3.637978807091713E-12</v>
      </c>
      <c r="W437" s="116">
        <v>3.637978807091713E-12</v>
      </c>
      <c r="X437" s="116">
        <v>3.637978807091713E-12</v>
      </c>
      <c r="Y437" s="116">
        <v>3.637978807091713E-12</v>
      </c>
      <c r="Z437" s="116">
        <v>3.637978807091713E-12</v>
      </c>
      <c r="AA437" s="116">
        <v>3.637978807091713E-12</v>
      </c>
      <c r="AB437" s="116">
        <v>3.637978807091713E-12</v>
      </c>
      <c r="AC437" s="116">
        <v>3.637978807091713E-12</v>
      </c>
      <c r="AD437" s="116">
        <v>3.637978807091713E-12</v>
      </c>
      <c r="AE437" s="116">
        <v>3.637978807091713E-12</v>
      </c>
      <c r="AF437" s="116">
        <v>3.637978807091713E-12</v>
      </c>
      <c r="AG437" s="116">
        <v>3.637978807091713E-12</v>
      </c>
      <c r="AH437" s="116">
        <v>3.637978807091713E-12</v>
      </c>
      <c r="AI437" s="116">
        <v>3.637978807091713E-12</v>
      </c>
      <c r="AJ437" s="116">
        <v>3.637978807091713E-12</v>
      </c>
      <c r="AK437" s="116">
        <v>3.637978807091713E-12</v>
      </c>
      <c r="AL437" s="116">
        <v>3.637978807091713E-12</v>
      </c>
      <c r="AM437" s="116">
        <v>3.637978807091713E-12</v>
      </c>
      <c r="AN437" s="116">
        <v>3.637978807091713E-12</v>
      </c>
      <c r="AO437" s="116">
        <v>3.637978807091713E-12</v>
      </c>
      <c r="AP437" s="116">
        <v>3.637978807091713E-12</v>
      </c>
      <c r="AQ437" s="116">
        <v>3.637978807091713E-12</v>
      </c>
      <c r="AR437" s="116">
        <v>3.637978807091713E-12</v>
      </c>
      <c r="AS437" s="116">
        <v>3.637978807091713E-12</v>
      </c>
      <c r="AT437" s="116">
        <v>3.637978807091713E-12</v>
      </c>
      <c r="AU437" s="116">
        <v>3.637978807091713E-12</v>
      </c>
      <c r="AV437" s="116">
        <v>3.637978807091713E-12</v>
      </c>
      <c r="AW437" s="116">
        <v>3.637978807091713E-12</v>
      </c>
      <c r="AX437" s="116">
        <v>3.637978807091713E-12</v>
      </c>
      <c r="AY437" s="116">
        <v>3.637978807091713E-12</v>
      </c>
      <c r="AZ437" s="116">
        <v>3.637978807091713E-12</v>
      </c>
      <c r="BA437" s="116">
        <v>3.637978807091713E-12</v>
      </c>
      <c r="BB437" s="116">
        <v>3.637978807091713E-12</v>
      </c>
      <c r="BC437" s="116">
        <v>3.637978807091713E-12</v>
      </c>
      <c r="BD437" s="115">
        <v>3.637978807091713E-12</v>
      </c>
      <c r="BF437" s="9">
        <f t="shared" si="7"/>
        <v>3.637978807091713E-12</v>
      </c>
    </row>
    <row r="438" spans="1:58" x14ac:dyDescent="0.25">
      <c r="A438" s="112" t="s">
        <v>167</v>
      </c>
      <c r="B438" s="112" t="s">
        <v>168</v>
      </c>
      <c r="C438" s="116">
        <v>0</v>
      </c>
      <c r="D438" s="116">
        <v>0</v>
      </c>
      <c r="E438" s="116">
        <v>0</v>
      </c>
      <c r="F438" s="116">
        <v>0</v>
      </c>
      <c r="G438" s="116">
        <v>0</v>
      </c>
      <c r="H438" s="116">
        <v>0</v>
      </c>
      <c r="I438" s="116">
        <v>0</v>
      </c>
      <c r="J438" s="116">
        <v>0</v>
      </c>
      <c r="K438" s="116">
        <v>0</v>
      </c>
      <c r="L438" s="116">
        <v>0</v>
      </c>
      <c r="M438" s="116">
        <v>0</v>
      </c>
      <c r="N438" s="116">
        <v>0</v>
      </c>
      <c r="O438" s="116">
        <v>0</v>
      </c>
      <c r="P438" s="116">
        <v>0</v>
      </c>
      <c r="Q438" s="116">
        <v>0</v>
      </c>
      <c r="R438" s="116">
        <v>0</v>
      </c>
      <c r="S438" s="116">
        <v>0</v>
      </c>
      <c r="T438" s="116">
        <v>0</v>
      </c>
      <c r="U438" s="116">
        <v>0</v>
      </c>
      <c r="V438" s="116">
        <v>0</v>
      </c>
      <c r="W438" s="116">
        <v>0</v>
      </c>
      <c r="X438" s="116">
        <v>0</v>
      </c>
      <c r="Y438" s="116">
        <v>0</v>
      </c>
      <c r="Z438" s="116">
        <v>0</v>
      </c>
      <c r="AA438" s="116">
        <v>0</v>
      </c>
      <c r="AB438" s="116">
        <v>0</v>
      </c>
      <c r="AC438" s="116">
        <v>0</v>
      </c>
      <c r="AD438" s="116">
        <v>0</v>
      </c>
      <c r="AE438" s="116">
        <v>0</v>
      </c>
      <c r="AF438" s="116">
        <v>0</v>
      </c>
      <c r="AG438" s="116">
        <v>0</v>
      </c>
      <c r="AH438" s="116">
        <v>0</v>
      </c>
      <c r="AI438" s="116">
        <v>0</v>
      </c>
      <c r="AJ438" s="116">
        <v>0</v>
      </c>
      <c r="AK438" s="116">
        <v>0</v>
      </c>
      <c r="AL438" s="116">
        <v>0</v>
      </c>
      <c r="AM438" s="116">
        <v>0</v>
      </c>
      <c r="AN438" s="116">
        <v>0</v>
      </c>
      <c r="AO438" s="116">
        <v>0</v>
      </c>
      <c r="AP438" s="116">
        <v>0</v>
      </c>
      <c r="AQ438" s="116">
        <v>0</v>
      </c>
      <c r="AR438" s="116">
        <v>0</v>
      </c>
      <c r="AS438" s="116">
        <v>0</v>
      </c>
      <c r="AT438" s="116">
        <v>0</v>
      </c>
      <c r="AU438" s="116">
        <v>0</v>
      </c>
      <c r="AV438" s="116">
        <v>0</v>
      </c>
      <c r="AW438" s="116">
        <v>0</v>
      </c>
      <c r="AX438" s="116">
        <v>0</v>
      </c>
      <c r="AY438" s="116">
        <v>0</v>
      </c>
      <c r="AZ438" s="116">
        <v>0</v>
      </c>
      <c r="BA438" s="116">
        <v>0</v>
      </c>
      <c r="BB438" s="116">
        <v>0</v>
      </c>
      <c r="BC438" s="116">
        <v>0</v>
      </c>
      <c r="BD438" s="115">
        <v>0</v>
      </c>
      <c r="BF438" s="9">
        <f t="shared" si="7"/>
        <v>0</v>
      </c>
    </row>
    <row r="439" spans="1:58" x14ac:dyDescent="0.25">
      <c r="A439" s="112" t="s">
        <v>2379</v>
      </c>
      <c r="B439" s="112" t="s">
        <v>2378</v>
      </c>
      <c r="C439" s="116">
        <v>1.4551915228366852E-11</v>
      </c>
      <c r="D439" s="116">
        <v>1.4551915228366852E-11</v>
      </c>
      <c r="E439" s="116">
        <v>1.4551915228366852E-11</v>
      </c>
      <c r="F439" s="116">
        <v>1.4551915228366852E-11</v>
      </c>
      <c r="G439" s="116">
        <v>1.4551915228366852E-11</v>
      </c>
      <c r="H439" s="116">
        <v>1.4551915228366852E-11</v>
      </c>
      <c r="I439" s="116">
        <v>1.4551915228366852E-11</v>
      </c>
      <c r="J439" s="116">
        <v>1.4551915228366852E-11</v>
      </c>
      <c r="K439" s="116">
        <v>1.4551915228366852E-11</v>
      </c>
      <c r="L439" s="116">
        <v>1.4551915228366852E-11</v>
      </c>
      <c r="M439" s="116">
        <v>1.4551915228366852E-11</v>
      </c>
      <c r="N439" s="116">
        <v>1.4551915228366852E-11</v>
      </c>
      <c r="O439" s="116">
        <v>1.4551915228366852E-11</v>
      </c>
      <c r="P439" s="116">
        <v>1.4551915228366852E-11</v>
      </c>
      <c r="Q439" s="116">
        <v>1.4551915228366852E-11</v>
      </c>
      <c r="R439" s="116">
        <v>1.4551915228366852E-11</v>
      </c>
      <c r="S439" s="116">
        <v>1.4551915228366852E-11</v>
      </c>
      <c r="T439" s="116">
        <v>1.4551915228366852E-11</v>
      </c>
      <c r="U439" s="116">
        <v>1.4551915228366852E-11</v>
      </c>
      <c r="V439" s="116">
        <v>1.4551915228366852E-11</v>
      </c>
      <c r="W439" s="116">
        <v>1.4551915228366852E-11</v>
      </c>
      <c r="X439" s="116">
        <v>1.4551915228366852E-11</v>
      </c>
      <c r="Y439" s="116">
        <v>1.4551915228366852E-11</v>
      </c>
      <c r="Z439" s="116">
        <v>1.4551915228366852E-11</v>
      </c>
      <c r="AA439" s="116">
        <v>1.4551915228366852E-11</v>
      </c>
      <c r="AB439" s="116">
        <v>1.4551915228366852E-11</v>
      </c>
      <c r="AC439" s="116">
        <v>1.4551915228366852E-11</v>
      </c>
      <c r="AD439" s="116">
        <v>1.4551915228366852E-11</v>
      </c>
      <c r="AE439" s="116">
        <v>1.4551915228366852E-11</v>
      </c>
      <c r="AF439" s="116">
        <v>1.4551915228366852E-11</v>
      </c>
      <c r="AG439" s="116">
        <v>1.4551915228366852E-11</v>
      </c>
      <c r="AH439" s="116">
        <v>1.4551915228366852E-11</v>
      </c>
      <c r="AI439" s="116">
        <v>1.4551915228366852E-11</v>
      </c>
      <c r="AJ439" s="116">
        <v>1.4551915228366852E-11</v>
      </c>
      <c r="AK439" s="116">
        <v>1.4551915228366852E-11</v>
      </c>
      <c r="AL439" s="116">
        <v>1.4551915228366852E-11</v>
      </c>
      <c r="AM439" s="116">
        <v>1.4551915228366852E-11</v>
      </c>
      <c r="AN439" s="116">
        <v>1.4551915228366852E-11</v>
      </c>
      <c r="AO439" s="116">
        <v>1.4551915228366852E-11</v>
      </c>
      <c r="AP439" s="116">
        <v>1.4551915228366852E-11</v>
      </c>
      <c r="AQ439" s="116">
        <v>1.4551915228366852E-11</v>
      </c>
      <c r="AR439" s="116">
        <v>1.4551915228366852E-11</v>
      </c>
      <c r="AS439" s="116">
        <v>1.4551915228366852E-11</v>
      </c>
      <c r="AT439" s="116">
        <v>1.4551915228366852E-11</v>
      </c>
      <c r="AU439" s="116">
        <v>1.4551915228366852E-11</v>
      </c>
      <c r="AV439" s="116">
        <v>1.4551915228366852E-11</v>
      </c>
      <c r="AW439" s="116">
        <v>1.4551915228366852E-11</v>
      </c>
      <c r="AX439" s="116">
        <v>1.4551915228366852E-11</v>
      </c>
      <c r="AY439" s="116">
        <v>1.4551915228366852E-11</v>
      </c>
      <c r="AZ439" s="116">
        <v>1.4551915228366852E-11</v>
      </c>
      <c r="BA439" s="116">
        <v>1.4551915228366852E-11</v>
      </c>
      <c r="BB439" s="116">
        <v>1.4551915228366852E-11</v>
      </c>
      <c r="BC439" s="116">
        <v>1.4551915228366852E-11</v>
      </c>
      <c r="BD439" s="115">
        <v>1.4551915228366852E-11</v>
      </c>
      <c r="BF439" s="9">
        <f t="shared" si="7"/>
        <v>1.4551915228366852E-11</v>
      </c>
    </row>
    <row r="440" spans="1:58" x14ac:dyDescent="0.25">
      <c r="A440" s="112" t="s">
        <v>2377</v>
      </c>
      <c r="B440" s="112" t="s">
        <v>2376</v>
      </c>
      <c r="C440" s="116">
        <v>0</v>
      </c>
      <c r="D440" s="116">
        <v>0</v>
      </c>
      <c r="E440" s="116">
        <v>0</v>
      </c>
      <c r="F440" s="116">
        <v>0</v>
      </c>
      <c r="G440" s="116">
        <v>0</v>
      </c>
      <c r="H440" s="116">
        <v>0</v>
      </c>
      <c r="I440" s="116">
        <v>0</v>
      </c>
      <c r="J440" s="116">
        <v>0</v>
      </c>
      <c r="K440" s="116">
        <v>0</v>
      </c>
      <c r="L440" s="116">
        <v>0</v>
      </c>
      <c r="M440" s="116">
        <v>0</v>
      </c>
      <c r="N440" s="116">
        <v>0</v>
      </c>
      <c r="O440" s="116">
        <v>0</v>
      </c>
      <c r="P440" s="116">
        <v>0</v>
      </c>
      <c r="Q440" s="116">
        <v>0</v>
      </c>
      <c r="R440" s="116">
        <v>0</v>
      </c>
      <c r="S440" s="116">
        <v>0</v>
      </c>
      <c r="T440" s="116">
        <v>0</v>
      </c>
      <c r="U440" s="116">
        <v>0</v>
      </c>
      <c r="V440" s="116">
        <v>0</v>
      </c>
      <c r="W440" s="116">
        <v>0</v>
      </c>
      <c r="X440" s="116">
        <v>0</v>
      </c>
      <c r="Y440" s="116">
        <v>0</v>
      </c>
      <c r="Z440" s="116">
        <v>0</v>
      </c>
      <c r="AA440" s="116">
        <v>0</v>
      </c>
      <c r="AB440" s="116">
        <v>0</v>
      </c>
      <c r="AC440" s="116">
        <v>0</v>
      </c>
      <c r="AD440" s="116">
        <v>0</v>
      </c>
      <c r="AE440" s="116">
        <v>0</v>
      </c>
      <c r="AF440" s="116">
        <v>0</v>
      </c>
      <c r="AG440" s="116">
        <v>0</v>
      </c>
      <c r="AH440" s="116">
        <v>0</v>
      </c>
      <c r="AI440" s="116">
        <v>0</v>
      </c>
      <c r="AJ440" s="116">
        <v>0</v>
      </c>
      <c r="AK440" s="116">
        <v>0</v>
      </c>
      <c r="AL440" s="116">
        <v>0</v>
      </c>
      <c r="AM440" s="116">
        <v>0</v>
      </c>
      <c r="AN440" s="116">
        <v>0</v>
      </c>
      <c r="AO440" s="116">
        <v>0</v>
      </c>
      <c r="AP440" s="116">
        <v>0</v>
      </c>
      <c r="AQ440" s="116">
        <v>0</v>
      </c>
      <c r="AR440" s="116">
        <v>0</v>
      </c>
      <c r="AS440" s="116">
        <v>0</v>
      </c>
      <c r="AT440" s="116">
        <v>0</v>
      </c>
      <c r="AU440" s="116">
        <v>0</v>
      </c>
      <c r="AV440" s="116">
        <v>0</v>
      </c>
      <c r="AW440" s="116">
        <v>0</v>
      </c>
      <c r="AX440" s="116">
        <v>0</v>
      </c>
      <c r="AY440" s="116">
        <v>0</v>
      </c>
      <c r="AZ440" s="116">
        <v>0</v>
      </c>
      <c r="BA440" s="116">
        <v>0</v>
      </c>
      <c r="BB440" s="116">
        <v>0</v>
      </c>
      <c r="BC440" s="116">
        <v>0</v>
      </c>
      <c r="BD440" s="115">
        <v>0</v>
      </c>
      <c r="BF440" s="9">
        <f t="shared" si="7"/>
        <v>0</v>
      </c>
    </row>
    <row r="441" spans="1:58" x14ac:dyDescent="0.25">
      <c r="A441" s="112" t="s">
        <v>2375</v>
      </c>
      <c r="B441" s="112" t="s">
        <v>2374</v>
      </c>
      <c r="C441" s="116">
        <v>0</v>
      </c>
      <c r="D441" s="116">
        <v>0</v>
      </c>
      <c r="E441" s="116">
        <v>0</v>
      </c>
      <c r="F441" s="116">
        <v>0</v>
      </c>
      <c r="G441" s="116">
        <v>0</v>
      </c>
      <c r="H441" s="116">
        <v>0</v>
      </c>
      <c r="I441" s="116">
        <v>0</v>
      </c>
      <c r="J441" s="116">
        <v>0</v>
      </c>
      <c r="K441" s="116">
        <v>0</v>
      </c>
      <c r="L441" s="116">
        <v>0</v>
      </c>
      <c r="M441" s="116">
        <v>0</v>
      </c>
      <c r="N441" s="116">
        <v>0</v>
      </c>
      <c r="O441" s="116">
        <v>0</v>
      </c>
      <c r="P441" s="116">
        <v>0</v>
      </c>
      <c r="Q441" s="116">
        <v>0</v>
      </c>
      <c r="R441" s="116">
        <v>0</v>
      </c>
      <c r="S441" s="116">
        <v>0</v>
      </c>
      <c r="T441" s="116">
        <v>0</v>
      </c>
      <c r="U441" s="116">
        <v>0</v>
      </c>
      <c r="V441" s="116">
        <v>0</v>
      </c>
      <c r="W441" s="116">
        <v>0</v>
      </c>
      <c r="X441" s="116">
        <v>0</v>
      </c>
      <c r="Y441" s="116">
        <v>0</v>
      </c>
      <c r="Z441" s="116">
        <v>0</v>
      </c>
      <c r="AA441" s="116">
        <v>0</v>
      </c>
      <c r="AB441" s="116">
        <v>0</v>
      </c>
      <c r="AC441" s="116">
        <v>0</v>
      </c>
      <c r="AD441" s="116">
        <v>0</v>
      </c>
      <c r="AE441" s="116">
        <v>0</v>
      </c>
      <c r="AF441" s="116">
        <v>0</v>
      </c>
      <c r="AG441" s="116">
        <v>0</v>
      </c>
      <c r="AH441" s="116">
        <v>0</v>
      </c>
      <c r="AI441" s="116">
        <v>0</v>
      </c>
      <c r="AJ441" s="116">
        <v>0</v>
      </c>
      <c r="AK441" s="116">
        <v>0</v>
      </c>
      <c r="AL441" s="116">
        <v>0</v>
      </c>
      <c r="AM441" s="116">
        <v>0</v>
      </c>
      <c r="AN441" s="116">
        <v>0</v>
      </c>
      <c r="AO441" s="116">
        <v>0</v>
      </c>
      <c r="AP441" s="116">
        <v>0</v>
      </c>
      <c r="AQ441" s="116">
        <v>0</v>
      </c>
      <c r="AR441" s="116">
        <v>0</v>
      </c>
      <c r="AS441" s="116">
        <v>0</v>
      </c>
      <c r="AT441" s="116">
        <v>0</v>
      </c>
      <c r="AU441" s="116">
        <v>0</v>
      </c>
      <c r="AV441" s="116">
        <v>0</v>
      </c>
      <c r="AW441" s="116">
        <v>0</v>
      </c>
      <c r="AX441" s="116">
        <v>0</v>
      </c>
      <c r="AY441" s="116">
        <v>0</v>
      </c>
      <c r="AZ441" s="116">
        <v>0</v>
      </c>
      <c r="BA441" s="116">
        <v>0</v>
      </c>
      <c r="BB441" s="116">
        <v>0</v>
      </c>
      <c r="BC441" s="116">
        <v>0</v>
      </c>
      <c r="BD441" s="115">
        <v>0</v>
      </c>
      <c r="BF441" s="9">
        <f t="shared" si="7"/>
        <v>0</v>
      </c>
    </row>
    <row r="442" spans="1:58" x14ac:dyDescent="0.25">
      <c r="A442" s="112" t="s">
        <v>2373</v>
      </c>
      <c r="B442" s="112" t="s">
        <v>2372</v>
      </c>
      <c r="C442" s="116">
        <v>-2.7284841053187847E-12</v>
      </c>
      <c r="D442" s="116">
        <v>-2.7284841053187847E-12</v>
      </c>
      <c r="E442" s="116">
        <v>-2.7284841053187847E-12</v>
      </c>
      <c r="F442" s="116">
        <v>-2.7284841053187847E-12</v>
      </c>
      <c r="G442" s="116">
        <v>-2.7284841053187847E-12</v>
      </c>
      <c r="H442" s="116">
        <v>-2.7284841053187847E-12</v>
      </c>
      <c r="I442" s="116">
        <v>-2.7284841053187847E-12</v>
      </c>
      <c r="J442" s="116">
        <v>-2.7284841053187847E-12</v>
      </c>
      <c r="K442" s="116">
        <v>-2.7284841053187847E-12</v>
      </c>
      <c r="L442" s="116">
        <v>-2.7284841053187847E-12</v>
      </c>
      <c r="M442" s="116">
        <v>-2.7284841053187847E-12</v>
      </c>
      <c r="N442" s="116">
        <v>-2.7284841053187847E-12</v>
      </c>
      <c r="O442" s="116">
        <v>-2.7284841053187847E-12</v>
      </c>
      <c r="P442" s="116">
        <v>-2.7284841053187847E-12</v>
      </c>
      <c r="Q442" s="116">
        <v>-2.7284841053187847E-12</v>
      </c>
      <c r="R442" s="116">
        <v>-2.7284841053187847E-12</v>
      </c>
      <c r="S442" s="116">
        <v>-2.7284841053187847E-12</v>
      </c>
      <c r="T442" s="116">
        <v>-2.7284841053187847E-12</v>
      </c>
      <c r="U442" s="116">
        <v>-2.7284841053187847E-12</v>
      </c>
      <c r="V442" s="116">
        <v>-2.7284841053187847E-12</v>
      </c>
      <c r="W442" s="116">
        <v>-2.7284841053187847E-12</v>
      </c>
      <c r="X442" s="116">
        <v>-2.7284841053187847E-12</v>
      </c>
      <c r="Y442" s="116">
        <v>-2.7284841053187847E-12</v>
      </c>
      <c r="Z442" s="116">
        <v>-2.7284841053187847E-12</v>
      </c>
      <c r="AA442" s="116">
        <v>-2.7284841053187847E-12</v>
      </c>
      <c r="AB442" s="116">
        <v>-2.7284841053187847E-12</v>
      </c>
      <c r="AC442" s="116">
        <v>-2.7284841053187847E-12</v>
      </c>
      <c r="AD442" s="116">
        <v>-2.7284841053187847E-12</v>
      </c>
      <c r="AE442" s="116">
        <v>-2.7284841053187847E-12</v>
      </c>
      <c r="AF442" s="116">
        <v>-2.7284841053187847E-12</v>
      </c>
      <c r="AG442" s="116">
        <v>-2.7284841053187847E-12</v>
      </c>
      <c r="AH442" s="116">
        <v>-2.7284841053187847E-12</v>
      </c>
      <c r="AI442" s="116">
        <v>-2.7284841053187847E-12</v>
      </c>
      <c r="AJ442" s="116">
        <v>-2.7284841053187847E-12</v>
      </c>
      <c r="AK442" s="116">
        <v>-2.7284841053187847E-12</v>
      </c>
      <c r="AL442" s="116">
        <v>-2.7284841053187847E-12</v>
      </c>
      <c r="AM442" s="116">
        <v>-2.7284841053187847E-12</v>
      </c>
      <c r="AN442" s="116">
        <v>-2.7284841053187847E-12</v>
      </c>
      <c r="AO442" s="116">
        <v>-2.7284841053187847E-12</v>
      </c>
      <c r="AP442" s="116">
        <v>-2.7284841053187847E-12</v>
      </c>
      <c r="AQ442" s="116">
        <v>-2.7284841053187847E-12</v>
      </c>
      <c r="AR442" s="116">
        <v>-2.7284841053187847E-12</v>
      </c>
      <c r="AS442" s="116">
        <v>-2.7284841053187847E-12</v>
      </c>
      <c r="AT442" s="116">
        <v>-2.7284841053187847E-12</v>
      </c>
      <c r="AU442" s="116">
        <v>-2.7284841053187847E-12</v>
      </c>
      <c r="AV442" s="116">
        <v>-2.7284841053187847E-12</v>
      </c>
      <c r="AW442" s="116">
        <v>-2.7284841053187847E-12</v>
      </c>
      <c r="AX442" s="116">
        <v>-2.7284841053187847E-12</v>
      </c>
      <c r="AY442" s="116">
        <v>-2.7284841053187847E-12</v>
      </c>
      <c r="AZ442" s="116">
        <v>-2.7284841053187847E-12</v>
      </c>
      <c r="BA442" s="116">
        <v>-2.7284841053187847E-12</v>
      </c>
      <c r="BB442" s="116">
        <v>-2.7284841053187847E-12</v>
      </c>
      <c r="BC442" s="116">
        <v>-2.7284841053187847E-12</v>
      </c>
      <c r="BD442" s="115">
        <v>-2.7284841053187847E-12</v>
      </c>
      <c r="BF442" s="9">
        <f t="shared" si="7"/>
        <v>-2.7284841053187847E-12</v>
      </c>
    </row>
    <row r="443" spans="1:58" x14ac:dyDescent="0.25">
      <c r="A443" s="112" t="s">
        <v>169</v>
      </c>
      <c r="B443" s="112" t="s">
        <v>170</v>
      </c>
      <c r="C443" s="116">
        <v>0</v>
      </c>
      <c r="D443" s="116">
        <v>0</v>
      </c>
      <c r="E443" s="116">
        <v>0</v>
      </c>
      <c r="F443" s="116">
        <v>0</v>
      </c>
      <c r="G443" s="116">
        <v>0</v>
      </c>
      <c r="H443" s="116">
        <v>0</v>
      </c>
      <c r="I443" s="116">
        <v>0</v>
      </c>
      <c r="J443" s="116">
        <v>0</v>
      </c>
      <c r="K443" s="116">
        <v>0</v>
      </c>
      <c r="L443" s="116">
        <v>0</v>
      </c>
      <c r="M443" s="116">
        <v>0</v>
      </c>
      <c r="N443" s="116">
        <v>0</v>
      </c>
      <c r="O443" s="116">
        <v>0</v>
      </c>
      <c r="P443" s="116">
        <v>0</v>
      </c>
      <c r="Q443" s="116">
        <v>0</v>
      </c>
      <c r="R443" s="116">
        <v>0</v>
      </c>
      <c r="S443" s="116">
        <v>0</v>
      </c>
      <c r="T443" s="116">
        <v>0</v>
      </c>
      <c r="U443" s="116">
        <v>0</v>
      </c>
      <c r="V443" s="116">
        <v>0</v>
      </c>
      <c r="W443" s="116">
        <v>0</v>
      </c>
      <c r="X443" s="116">
        <v>0</v>
      </c>
      <c r="Y443" s="116">
        <v>0</v>
      </c>
      <c r="Z443" s="116">
        <v>0</v>
      </c>
      <c r="AA443" s="116">
        <v>0</v>
      </c>
      <c r="AB443" s="116">
        <v>0</v>
      </c>
      <c r="AC443" s="116">
        <v>0</v>
      </c>
      <c r="AD443" s="116">
        <v>0</v>
      </c>
      <c r="AE443" s="116">
        <v>0</v>
      </c>
      <c r="AF443" s="116">
        <v>0</v>
      </c>
      <c r="AG443" s="116">
        <v>0</v>
      </c>
      <c r="AH443" s="116">
        <v>0</v>
      </c>
      <c r="AI443" s="116">
        <v>0</v>
      </c>
      <c r="AJ443" s="116">
        <v>0</v>
      </c>
      <c r="AK443" s="116">
        <v>0</v>
      </c>
      <c r="AL443" s="116">
        <v>0</v>
      </c>
      <c r="AM443" s="116">
        <v>0</v>
      </c>
      <c r="AN443" s="116">
        <v>0</v>
      </c>
      <c r="AO443" s="116">
        <v>0</v>
      </c>
      <c r="AP443" s="116">
        <v>0</v>
      </c>
      <c r="AQ443" s="116">
        <v>0</v>
      </c>
      <c r="AR443" s="116">
        <v>0</v>
      </c>
      <c r="AS443" s="116">
        <v>0</v>
      </c>
      <c r="AT443" s="116">
        <v>0</v>
      </c>
      <c r="AU443" s="116">
        <v>0</v>
      </c>
      <c r="AV443" s="116">
        <v>0</v>
      </c>
      <c r="AW443" s="116">
        <v>0</v>
      </c>
      <c r="AX443" s="116">
        <v>0</v>
      </c>
      <c r="AY443" s="116">
        <v>0</v>
      </c>
      <c r="AZ443" s="116">
        <v>0</v>
      </c>
      <c r="BA443" s="116">
        <v>0</v>
      </c>
      <c r="BB443" s="116">
        <v>0</v>
      </c>
      <c r="BC443" s="116">
        <v>0</v>
      </c>
      <c r="BD443" s="115">
        <v>0</v>
      </c>
      <c r="BF443" s="9">
        <f t="shared" si="7"/>
        <v>0</v>
      </c>
    </row>
    <row r="444" spans="1:58" x14ac:dyDescent="0.25">
      <c r="A444" s="112" t="s">
        <v>171</v>
      </c>
      <c r="B444" s="112" t="s">
        <v>172</v>
      </c>
      <c r="C444" s="116">
        <v>33.750000000007276</v>
      </c>
      <c r="D444" s="116">
        <v>33.750000000007276</v>
      </c>
      <c r="E444" s="116">
        <v>33.750000000007276</v>
      </c>
      <c r="F444" s="116">
        <v>33.750000000007276</v>
      </c>
      <c r="G444" s="116">
        <v>33.750000000007276</v>
      </c>
      <c r="H444" s="116">
        <v>33.750000000007276</v>
      </c>
      <c r="I444" s="116">
        <v>33.750000000007276</v>
      </c>
      <c r="J444" s="116">
        <v>33.750000000007276</v>
      </c>
      <c r="K444" s="116">
        <v>33.750000000007276</v>
      </c>
      <c r="L444" s="116">
        <v>33.750000000007276</v>
      </c>
      <c r="M444" s="116">
        <v>33.750000000007276</v>
      </c>
      <c r="N444" s="116">
        <v>33.750000000007276</v>
      </c>
      <c r="O444" s="116">
        <v>33.750000000007276</v>
      </c>
      <c r="P444" s="116">
        <v>33.750000000007276</v>
      </c>
      <c r="Q444" s="116">
        <v>33.750000000007276</v>
      </c>
      <c r="R444" s="116">
        <v>33.750000000007276</v>
      </c>
      <c r="S444" s="116">
        <v>33.750000000007276</v>
      </c>
      <c r="T444" s="116">
        <v>33.750000000007276</v>
      </c>
      <c r="U444" s="116">
        <v>33.750000000007276</v>
      </c>
      <c r="V444" s="116">
        <v>33.750000000007276</v>
      </c>
      <c r="W444" s="116">
        <v>33.750000000007276</v>
      </c>
      <c r="X444" s="116">
        <v>33.750000000007276</v>
      </c>
      <c r="Y444" s="116">
        <v>33.750000000007276</v>
      </c>
      <c r="Z444" s="116">
        <v>33.750000000007276</v>
      </c>
      <c r="AA444" s="116">
        <v>33.750000000007276</v>
      </c>
      <c r="AB444" s="116">
        <v>33.750000000007276</v>
      </c>
      <c r="AC444" s="116">
        <v>33.750000000007276</v>
      </c>
      <c r="AD444" s="116">
        <v>33.750000000007276</v>
      </c>
      <c r="AE444" s="116">
        <v>33.750000000007276</v>
      </c>
      <c r="AF444" s="116">
        <v>33.750000000007276</v>
      </c>
      <c r="AG444" s="116">
        <v>33.750000000007276</v>
      </c>
      <c r="AH444" s="116">
        <v>33.750000000007276</v>
      </c>
      <c r="AI444" s="116">
        <v>33.750000000007276</v>
      </c>
      <c r="AJ444" s="116">
        <v>33.750000000007276</v>
      </c>
      <c r="AK444" s="116">
        <v>33.750000000007276</v>
      </c>
      <c r="AL444" s="116">
        <v>33.750000000007276</v>
      </c>
      <c r="AM444" s="116">
        <v>33.750000000007276</v>
      </c>
      <c r="AN444" s="116">
        <v>33.750000000007276</v>
      </c>
      <c r="AO444" s="116">
        <v>33.750000000007276</v>
      </c>
      <c r="AP444" s="116">
        <v>33.750000000007276</v>
      </c>
      <c r="AQ444" s="116">
        <v>33.750000000007276</v>
      </c>
      <c r="AR444" s="116">
        <v>33.750000000007276</v>
      </c>
      <c r="AS444" s="116">
        <v>33.750000000007276</v>
      </c>
      <c r="AT444" s="116">
        <v>33.750000000007276</v>
      </c>
      <c r="AU444" s="116">
        <v>33.750000000007276</v>
      </c>
      <c r="AV444" s="116">
        <v>33.750000000007276</v>
      </c>
      <c r="AW444" s="116">
        <v>33.750000000007276</v>
      </c>
      <c r="AX444" s="116">
        <v>33.750000000007276</v>
      </c>
      <c r="AY444" s="116">
        <v>33.750000000007276</v>
      </c>
      <c r="AZ444" s="116">
        <v>33.750000000007276</v>
      </c>
      <c r="BA444" s="116">
        <v>33.750000000007276</v>
      </c>
      <c r="BB444" s="116">
        <v>33.750000000007276</v>
      </c>
      <c r="BC444" s="116">
        <v>33.750000000007276</v>
      </c>
      <c r="BD444" s="115">
        <v>33.750000000007276</v>
      </c>
      <c r="BF444" s="9">
        <f t="shared" si="7"/>
        <v>33.750000000007276</v>
      </c>
    </row>
    <row r="445" spans="1:58" x14ac:dyDescent="0.25">
      <c r="A445" s="112" t="s">
        <v>173</v>
      </c>
      <c r="B445" s="112" t="s">
        <v>174</v>
      </c>
      <c r="C445" s="116">
        <v>-0.01</v>
      </c>
      <c r="D445" s="116">
        <v>-0.01</v>
      </c>
      <c r="E445" s="116">
        <v>-0.02</v>
      </c>
      <c r="F445" s="116">
        <v>-0.03</v>
      </c>
      <c r="G445" s="116">
        <v>-0.05</v>
      </c>
      <c r="H445" s="116">
        <v>-0.05</v>
      </c>
      <c r="I445" s="116">
        <v>-0.05</v>
      </c>
      <c r="J445" s="116">
        <v>-3.0000000000000002E-2</v>
      </c>
      <c r="K445" s="116">
        <v>-2.0000000000000004E-2</v>
      </c>
      <c r="L445" s="116">
        <v>-4.0000000000000008E-2</v>
      </c>
      <c r="M445" s="116">
        <v>-4.0000000000000008E-2</v>
      </c>
      <c r="N445" s="116">
        <v>-2.0000000000000007E-2</v>
      </c>
      <c r="O445" s="116">
        <v>-2.0000000000000007E-2</v>
      </c>
      <c r="P445" s="116">
        <v>-2.0000000000000007E-2</v>
      </c>
      <c r="Q445" s="116">
        <v>-2.0000000000000007E-2</v>
      </c>
      <c r="R445" s="116">
        <v>-2.0000000000000007E-2</v>
      </c>
      <c r="S445" s="116">
        <v>-2.0000000000000007E-2</v>
      </c>
      <c r="T445" s="116">
        <v>-2.0000000000000007E-2</v>
      </c>
      <c r="U445" s="116">
        <v>-2.0000000000000007E-2</v>
      </c>
      <c r="V445" s="116">
        <v>-2.0000000000000007E-2</v>
      </c>
      <c r="W445" s="116">
        <v>-2.0000000000000007E-2</v>
      </c>
      <c r="X445" s="116">
        <v>-2.0000000000000007E-2</v>
      </c>
      <c r="Y445" s="116">
        <v>-2.0000000000000007E-2</v>
      </c>
      <c r="Z445" s="116">
        <v>-2.0000000000000007E-2</v>
      </c>
      <c r="AA445" s="116">
        <v>-2.0000000000000007E-2</v>
      </c>
      <c r="AB445" s="116">
        <v>-2.0000000000000007E-2</v>
      </c>
      <c r="AC445" s="116">
        <v>-2.0000000000000007E-2</v>
      </c>
      <c r="AD445" s="116">
        <v>-2.0000000000000007E-2</v>
      </c>
      <c r="AE445" s="116">
        <v>-2.0000000000000007E-2</v>
      </c>
      <c r="AF445" s="116">
        <v>-2.0000000000000007E-2</v>
      </c>
      <c r="AG445" s="116">
        <v>-2.0000000000000007E-2</v>
      </c>
      <c r="AH445" s="116">
        <v>-2.0000000000000007E-2</v>
      </c>
      <c r="AI445" s="116">
        <v>-2.0000000000000007E-2</v>
      </c>
      <c r="AJ445" s="116">
        <v>-2.0000000000000007E-2</v>
      </c>
      <c r="AK445" s="116">
        <v>-2.0000000000000007E-2</v>
      </c>
      <c r="AL445" s="116">
        <v>-2.0000000000000007E-2</v>
      </c>
      <c r="AM445" s="116">
        <v>-2.0000000000000007E-2</v>
      </c>
      <c r="AN445" s="116">
        <v>-2.0000000000000007E-2</v>
      </c>
      <c r="AO445" s="116">
        <v>-2.0000000000000007E-2</v>
      </c>
      <c r="AP445" s="116">
        <v>-2.0000000000000007E-2</v>
      </c>
      <c r="AQ445" s="116">
        <v>-2.0000000000000007E-2</v>
      </c>
      <c r="AR445" s="116">
        <v>-2.0000000000000007E-2</v>
      </c>
      <c r="AS445" s="116">
        <v>-2.0000000000000007E-2</v>
      </c>
      <c r="AT445" s="116">
        <v>-2.0000000000000007E-2</v>
      </c>
      <c r="AU445" s="116">
        <v>-2.0000000000000007E-2</v>
      </c>
      <c r="AV445" s="116">
        <v>-2.0000000000000007E-2</v>
      </c>
      <c r="AW445" s="116">
        <v>-2.0000000000000007E-2</v>
      </c>
      <c r="AX445" s="116">
        <v>-2.0000000000000007E-2</v>
      </c>
      <c r="AY445" s="116">
        <v>-2.0000000000000007E-2</v>
      </c>
      <c r="AZ445" s="116">
        <v>-2.0000000000000007E-2</v>
      </c>
      <c r="BA445" s="116">
        <v>-2.0000000000000007E-2</v>
      </c>
      <c r="BB445" s="116">
        <v>-2.0000000000000007E-2</v>
      </c>
      <c r="BC445" s="116">
        <v>-2.0000000000000007E-2</v>
      </c>
      <c r="BD445" s="115">
        <v>-2.0000000000000007E-2</v>
      </c>
      <c r="BF445" s="9">
        <f t="shared" si="7"/>
        <v>-0.01</v>
      </c>
    </row>
    <row r="446" spans="1:58" x14ac:dyDescent="0.25">
      <c r="A446" s="112" t="s">
        <v>175</v>
      </c>
      <c r="B446" s="112" t="s">
        <v>176</v>
      </c>
      <c r="C446" s="116">
        <v>0</v>
      </c>
      <c r="D446" s="116">
        <v>0</v>
      </c>
      <c r="E446" s="116">
        <v>0</v>
      </c>
      <c r="F446" s="116">
        <v>0</v>
      </c>
      <c r="G446" s="116">
        <v>0</v>
      </c>
      <c r="H446" s="116">
        <v>0</v>
      </c>
      <c r="I446" s="116">
        <v>0</v>
      </c>
      <c r="J446" s="116">
        <v>0</v>
      </c>
      <c r="K446" s="116">
        <v>0</v>
      </c>
      <c r="L446" s="116">
        <v>0</v>
      </c>
      <c r="M446" s="116">
        <v>0</v>
      </c>
      <c r="N446" s="116">
        <v>0</v>
      </c>
      <c r="O446" s="116">
        <v>0</v>
      </c>
      <c r="P446" s="116">
        <v>0</v>
      </c>
      <c r="Q446" s="116">
        <v>0</v>
      </c>
      <c r="R446" s="116">
        <v>0</v>
      </c>
      <c r="S446" s="116">
        <v>0</v>
      </c>
      <c r="T446" s="116">
        <v>0</v>
      </c>
      <c r="U446" s="116">
        <v>0</v>
      </c>
      <c r="V446" s="116">
        <v>0</v>
      </c>
      <c r="W446" s="116">
        <v>0</v>
      </c>
      <c r="X446" s="116">
        <v>0</v>
      </c>
      <c r="Y446" s="116">
        <v>0</v>
      </c>
      <c r="Z446" s="116">
        <v>0</v>
      </c>
      <c r="AA446" s="116">
        <v>0</v>
      </c>
      <c r="AB446" s="116">
        <v>0</v>
      </c>
      <c r="AC446" s="116">
        <v>0</v>
      </c>
      <c r="AD446" s="116">
        <v>0</v>
      </c>
      <c r="AE446" s="116">
        <v>0</v>
      </c>
      <c r="AF446" s="116">
        <v>0</v>
      </c>
      <c r="AG446" s="116">
        <v>0</v>
      </c>
      <c r="AH446" s="116">
        <v>0</v>
      </c>
      <c r="AI446" s="116">
        <v>0</v>
      </c>
      <c r="AJ446" s="116">
        <v>0</v>
      </c>
      <c r="AK446" s="116">
        <v>0</v>
      </c>
      <c r="AL446" s="116">
        <v>0</v>
      </c>
      <c r="AM446" s="116">
        <v>0</v>
      </c>
      <c r="AN446" s="116">
        <v>0</v>
      </c>
      <c r="AO446" s="116">
        <v>0</v>
      </c>
      <c r="AP446" s="116">
        <v>0</v>
      </c>
      <c r="AQ446" s="116">
        <v>0</v>
      </c>
      <c r="AR446" s="116">
        <v>0</v>
      </c>
      <c r="AS446" s="116">
        <v>0</v>
      </c>
      <c r="AT446" s="116">
        <v>0</v>
      </c>
      <c r="AU446" s="116">
        <v>0</v>
      </c>
      <c r="AV446" s="116">
        <v>0</v>
      </c>
      <c r="AW446" s="116">
        <v>0</v>
      </c>
      <c r="AX446" s="116">
        <v>0</v>
      </c>
      <c r="AY446" s="116">
        <v>0</v>
      </c>
      <c r="AZ446" s="116">
        <v>0</v>
      </c>
      <c r="BA446" s="116">
        <v>0</v>
      </c>
      <c r="BB446" s="116">
        <v>0</v>
      </c>
      <c r="BC446" s="116">
        <v>0</v>
      </c>
      <c r="BD446" s="115">
        <v>0</v>
      </c>
      <c r="BF446" s="9">
        <f t="shared" si="7"/>
        <v>0</v>
      </c>
    </row>
    <row r="447" spans="1:58" x14ac:dyDescent="0.25">
      <c r="A447" s="112" t="s">
        <v>177</v>
      </c>
      <c r="B447" s="112" t="s">
        <v>178</v>
      </c>
      <c r="C447" s="116">
        <v>0</v>
      </c>
      <c r="D447" s="116">
        <v>0</v>
      </c>
      <c r="E447" s="116">
        <v>0</v>
      </c>
      <c r="F447" s="116">
        <v>0</v>
      </c>
      <c r="G447" s="116">
        <v>0</v>
      </c>
      <c r="H447" s="116">
        <v>0</v>
      </c>
      <c r="I447" s="116">
        <v>0</v>
      </c>
      <c r="J447" s="116">
        <v>0</v>
      </c>
      <c r="K447" s="116">
        <v>0</v>
      </c>
      <c r="L447" s="116">
        <v>0</v>
      </c>
      <c r="M447" s="116">
        <v>0</v>
      </c>
      <c r="N447" s="116">
        <v>0</v>
      </c>
      <c r="O447" s="116">
        <v>0</v>
      </c>
      <c r="P447" s="116">
        <v>0</v>
      </c>
      <c r="Q447" s="116">
        <v>0</v>
      </c>
      <c r="R447" s="116">
        <v>0</v>
      </c>
      <c r="S447" s="116">
        <v>0</v>
      </c>
      <c r="T447" s="116">
        <v>0</v>
      </c>
      <c r="U447" s="116">
        <v>0</v>
      </c>
      <c r="V447" s="116">
        <v>0</v>
      </c>
      <c r="W447" s="116">
        <v>0</v>
      </c>
      <c r="X447" s="116">
        <v>0</v>
      </c>
      <c r="Y447" s="116">
        <v>0</v>
      </c>
      <c r="Z447" s="116">
        <v>0</v>
      </c>
      <c r="AA447" s="116">
        <v>0</v>
      </c>
      <c r="AB447" s="116">
        <v>0</v>
      </c>
      <c r="AC447" s="116">
        <v>0</v>
      </c>
      <c r="AD447" s="116">
        <v>0</v>
      </c>
      <c r="AE447" s="116">
        <v>0</v>
      </c>
      <c r="AF447" s="116">
        <v>0</v>
      </c>
      <c r="AG447" s="116">
        <v>0</v>
      </c>
      <c r="AH447" s="116">
        <v>0</v>
      </c>
      <c r="AI447" s="116">
        <v>0</v>
      </c>
      <c r="AJ447" s="116">
        <v>0</v>
      </c>
      <c r="AK447" s="116">
        <v>0</v>
      </c>
      <c r="AL447" s="116">
        <v>0</v>
      </c>
      <c r="AM447" s="116">
        <v>0</v>
      </c>
      <c r="AN447" s="116">
        <v>0</v>
      </c>
      <c r="AO447" s="116">
        <v>0</v>
      </c>
      <c r="AP447" s="116">
        <v>0</v>
      </c>
      <c r="AQ447" s="116">
        <v>0</v>
      </c>
      <c r="AR447" s="116">
        <v>0</v>
      </c>
      <c r="AS447" s="116">
        <v>0</v>
      </c>
      <c r="AT447" s="116">
        <v>0</v>
      </c>
      <c r="AU447" s="116">
        <v>0</v>
      </c>
      <c r="AV447" s="116">
        <v>0</v>
      </c>
      <c r="AW447" s="116">
        <v>0</v>
      </c>
      <c r="AX447" s="116">
        <v>0</v>
      </c>
      <c r="AY447" s="116">
        <v>0</v>
      </c>
      <c r="AZ447" s="116">
        <v>0</v>
      </c>
      <c r="BA447" s="116">
        <v>0</v>
      </c>
      <c r="BB447" s="116">
        <v>0</v>
      </c>
      <c r="BC447" s="116">
        <v>0</v>
      </c>
      <c r="BD447" s="115">
        <v>0</v>
      </c>
      <c r="BF447" s="9">
        <f t="shared" si="7"/>
        <v>0</v>
      </c>
    </row>
    <row r="448" spans="1:58" x14ac:dyDescent="0.25">
      <c r="A448" s="112" t="s">
        <v>179</v>
      </c>
      <c r="B448" s="112" t="s">
        <v>180</v>
      </c>
      <c r="C448" s="116">
        <v>-3.637978807091713E-12</v>
      </c>
      <c r="D448" s="116">
        <v>-3.637978807091713E-12</v>
      </c>
      <c r="E448" s="116">
        <v>-3.637978807091713E-12</v>
      </c>
      <c r="F448" s="116">
        <v>-3.637978807091713E-12</v>
      </c>
      <c r="G448" s="116">
        <v>-3.637978807091713E-12</v>
      </c>
      <c r="H448" s="116">
        <v>-3.637978807091713E-12</v>
      </c>
      <c r="I448" s="116">
        <v>-3.637978807091713E-12</v>
      </c>
      <c r="J448" s="116">
        <v>-3.637978807091713E-12</v>
      </c>
      <c r="K448" s="116">
        <v>-3.637978807091713E-12</v>
      </c>
      <c r="L448" s="116">
        <v>-3.637978807091713E-12</v>
      </c>
      <c r="M448" s="116">
        <v>-3.637978807091713E-12</v>
      </c>
      <c r="N448" s="116">
        <v>-3.637978807091713E-12</v>
      </c>
      <c r="O448" s="116">
        <v>-3.637978807091713E-12</v>
      </c>
      <c r="P448" s="116">
        <v>-3.637978807091713E-12</v>
      </c>
      <c r="Q448" s="116">
        <v>-3.637978807091713E-12</v>
      </c>
      <c r="R448" s="116">
        <v>-3.637978807091713E-12</v>
      </c>
      <c r="S448" s="116">
        <v>-3.637978807091713E-12</v>
      </c>
      <c r="T448" s="116">
        <v>-3.637978807091713E-12</v>
      </c>
      <c r="U448" s="116">
        <v>-3.637978807091713E-12</v>
      </c>
      <c r="V448" s="116">
        <v>-3.637978807091713E-12</v>
      </c>
      <c r="W448" s="116">
        <v>-3.637978807091713E-12</v>
      </c>
      <c r="X448" s="116">
        <v>-3.637978807091713E-12</v>
      </c>
      <c r="Y448" s="116">
        <v>-3.637978807091713E-12</v>
      </c>
      <c r="Z448" s="116">
        <v>-3.637978807091713E-12</v>
      </c>
      <c r="AA448" s="116">
        <v>-3.637978807091713E-12</v>
      </c>
      <c r="AB448" s="116">
        <v>-3.637978807091713E-12</v>
      </c>
      <c r="AC448" s="116">
        <v>-3.637978807091713E-12</v>
      </c>
      <c r="AD448" s="116">
        <v>-3.637978807091713E-12</v>
      </c>
      <c r="AE448" s="116">
        <v>-3.637978807091713E-12</v>
      </c>
      <c r="AF448" s="116">
        <v>-3.637978807091713E-12</v>
      </c>
      <c r="AG448" s="116">
        <v>-3.637978807091713E-12</v>
      </c>
      <c r="AH448" s="116">
        <v>-3.637978807091713E-12</v>
      </c>
      <c r="AI448" s="116">
        <v>-3.637978807091713E-12</v>
      </c>
      <c r="AJ448" s="116">
        <v>-3.637978807091713E-12</v>
      </c>
      <c r="AK448" s="116">
        <v>-3.637978807091713E-12</v>
      </c>
      <c r="AL448" s="116">
        <v>-3.637978807091713E-12</v>
      </c>
      <c r="AM448" s="116">
        <v>-3.637978807091713E-12</v>
      </c>
      <c r="AN448" s="116">
        <v>-3.637978807091713E-12</v>
      </c>
      <c r="AO448" s="116">
        <v>-3.637978807091713E-12</v>
      </c>
      <c r="AP448" s="116">
        <v>-3.637978807091713E-12</v>
      </c>
      <c r="AQ448" s="116">
        <v>-3.637978807091713E-12</v>
      </c>
      <c r="AR448" s="116">
        <v>-3.637978807091713E-12</v>
      </c>
      <c r="AS448" s="116">
        <v>-3.637978807091713E-12</v>
      </c>
      <c r="AT448" s="116">
        <v>-3.637978807091713E-12</v>
      </c>
      <c r="AU448" s="116">
        <v>-3.637978807091713E-12</v>
      </c>
      <c r="AV448" s="116">
        <v>-3.637978807091713E-12</v>
      </c>
      <c r="AW448" s="116">
        <v>-3.637978807091713E-12</v>
      </c>
      <c r="AX448" s="116">
        <v>-3.637978807091713E-12</v>
      </c>
      <c r="AY448" s="116">
        <v>-3.637978807091713E-12</v>
      </c>
      <c r="AZ448" s="116">
        <v>-3.637978807091713E-12</v>
      </c>
      <c r="BA448" s="116">
        <v>-3.637978807091713E-12</v>
      </c>
      <c r="BB448" s="116">
        <v>-3.637978807091713E-12</v>
      </c>
      <c r="BC448" s="116">
        <v>-3.637978807091713E-12</v>
      </c>
      <c r="BD448" s="115">
        <v>-3.637978807091713E-12</v>
      </c>
      <c r="BF448" s="9">
        <f t="shared" si="7"/>
        <v>-3.637978807091713E-12</v>
      </c>
    </row>
    <row r="449" spans="1:58" x14ac:dyDescent="0.25">
      <c r="A449" s="112" t="s">
        <v>2371</v>
      </c>
      <c r="B449" s="112" t="s">
        <v>2370</v>
      </c>
      <c r="C449" s="116">
        <v>0</v>
      </c>
      <c r="D449" s="116">
        <v>0</v>
      </c>
      <c r="E449" s="116">
        <v>0</v>
      </c>
      <c r="F449" s="116">
        <v>0</v>
      </c>
      <c r="G449" s="116">
        <v>0</v>
      </c>
      <c r="H449" s="116">
        <v>0</v>
      </c>
      <c r="I449" s="116">
        <v>0</v>
      </c>
      <c r="J449" s="116">
        <v>0</v>
      </c>
      <c r="K449" s="116">
        <v>0</v>
      </c>
      <c r="L449" s="116">
        <v>0</v>
      </c>
      <c r="M449" s="116">
        <v>0</v>
      </c>
      <c r="N449" s="116">
        <v>0</v>
      </c>
      <c r="O449" s="116">
        <v>0</v>
      </c>
      <c r="P449" s="116">
        <v>0</v>
      </c>
      <c r="Q449" s="116">
        <v>0</v>
      </c>
      <c r="R449" s="116">
        <v>0</v>
      </c>
      <c r="S449" s="116">
        <v>0</v>
      </c>
      <c r="T449" s="116">
        <v>0</v>
      </c>
      <c r="U449" s="116">
        <v>0</v>
      </c>
      <c r="V449" s="116">
        <v>0</v>
      </c>
      <c r="W449" s="116">
        <v>0</v>
      </c>
      <c r="X449" s="116">
        <v>0</v>
      </c>
      <c r="Y449" s="116">
        <v>0</v>
      </c>
      <c r="Z449" s="116">
        <v>0</v>
      </c>
      <c r="AA449" s="116">
        <v>0</v>
      </c>
      <c r="AB449" s="116">
        <v>0</v>
      </c>
      <c r="AC449" s="116">
        <v>0</v>
      </c>
      <c r="AD449" s="116">
        <v>0</v>
      </c>
      <c r="AE449" s="116">
        <v>0</v>
      </c>
      <c r="AF449" s="116">
        <v>0</v>
      </c>
      <c r="AG449" s="116">
        <v>0</v>
      </c>
      <c r="AH449" s="116">
        <v>0</v>
      </c>
      <c r="AI449" s="116">
        <v>0</v>
      </c>
      <c r="AJ449" s="116">
        <v>0</v>
      </c>
      <c r="AK449" s="116">
        <v>0</v>
      </c>
      <c r="AL449" s="116">
        <v>0</v>
      </c>
      <c r="AM449" s="116">
        <v>0</v>
      </c>
      <c r="AN449" s="116">
        <v>0</v>
      </c>
      <c r="AO449" s="116">
        <v>0</v>
      </c>
      <c r="AP449" s="116">
        <v>0</v>
      </c>
      <c r="AQ449" s="116">
        <v>0</v>
      </c>
      <c r="AR449" s="116">
        <v>0</v>
      </c>
      <c r="AS449" s="116">
        <v>0</v>
      </c>
      <c r="AT449" s="116">
        <v>0</v>
      </c>
      <c r="AU449" s="116">
        <v>0</v>
      </c>
      <c r="AV449" s="116">
        <v>0</v>
      </c>
      <c r="AW449" s="116">
        <v>0</v>
      </c>
      <c r="AX449" s="116">
        <v>0</v>
      </c>
      <c r="AY449" s="116">
        <v>0</v>
      </c>
      <c r="AZ449" s="116">
        <v>0</v>
      </c>
      <c r="BA449" s="116">
        <v>0</v>
      </c>
      <c r="BB449" s="116">
        <v>0</v>
      </c>
      <c r="BC449" s="116">
        <v>0</v>
      </c>
      <c r="BD449" s="115">
        <v>0</v>
      </c>
      <c r="BF449" s="9">
        <f t="shared" si="7"/>
        <v>0</v>
      </c>
    </row>
    <row r="450" spans="1:58" x14ac:dyDescent="0.25">
      <c r="A450" s="112" t="s">
        <v>181</v>
      </c>
      <c r="B450" s="112" t="s">
        <v>182</v>
      </c>
      <c r="C450" s="116">
        <v>0</v>
      </c>
      <c r="D450" s="116">
        <v>0</v>
      </c>
      <c r="E450" s="116">
        <v>0</v>
      </c>
      <c r="F450" s="116">
        <v>0</v>
      </c>
      <c r="G450" s="116">
        <v>0</v>
      </c>
      <c r="H450" s="116">
        <v>0</v>
      </c>
      <c r="I450" s="116">
        <v>0</v>
      </c>
      <c r="J450" s="116">
        <v>0</v>
      </c>
      <c r="K450" s="116">
        <v>0</v>
      </c>
      <c r="L450" s="116">
        <v>0</v>
      </c>
      <c r="M450" s="116">
        <v>0</v>
      </c>
      <c r="N450" s="116">
        <v>0</v>
      </c>
      <c r="O450" s="116">
        <v>0</v>
      </c>
      <c r="P450" s="116">
        <v>0</v>
      </c>
      <c r="Q450" s="116">
        <v>0</v>
      </c>
      <c r="R450" s="116">
        <v>0</v>
      </c>
      <c r="S450" s="116">
        <v>0</v>
      </c>
      <c r="T450" s="116">
        <v>0</v>
      </c>
      <c r="U450" s="116">
        <v>0</v>
      </c>
      <c r="V450" s="116">
        <v>0</v>
      </c>
      <c r="W450" s="116">
        <v>0</v>
      </c>
      <c r="X450" s="116">
        <v>0</v>
      </c>
      <c r="Y450" s="116">
        <v>0</v>
      </c>
      <c r="Z450" s="116">
        <v>0</v>
      </c>
      <c r="AA450" s="116">
        <v>0</v>
      </c>
      <c r="AB450" s="116">
        <v>0</v>
      </c>
      <c r="AC450" s="116">
        <v>0</v>
      </c>
      <c r="AD450" s="116">
        <v>0</v>
      </c>
      <c r="AE450" s="116">
        <v>0</v>
      </c>
      <c r="AF450" s="116">
        <v>0</v>
      </c>
      <c r="AG450" s="116">
        <v>0</v>
      </c>
      <c r="AH450" s="116">
        <v>0</v>
      </c>
      <c r="AI450" s="116">
        <v>0</v>
      </c>
      <c r="AJ450" s="116">
        <v>0</v>
      </c>
      <c r="AK450" s="116">
        <v>0</v>
      </c>
      <c r="AL450" s="116">
        <v>0</v>
      </c>
      <c r="AM450" s="116">
        <v>0</v>
      </c>
      <c r="AN450" s="116">
        <v>0</v>
      </c>
      <c r="AO450" s="116">
        <v>0</v>
      </c>
      <c r="AP450" s="116">
        <v>0</v>
      </c>
      <c r="AQ450" s="116">
        <v>0</v>
      </c>
      <c r="AR450" s="116">
        <v>0</v>
      </c>
      <c r="AS450" s="116">
        <v>0</v>
      </c>
      <c r="AT450" s="116">
        <v>0</v>
      </c>
      <c r="AU450" s="116">
        <v>0</v>
      </c>
      <c r="AV450" s="116">
        <v>0</v>
      </c>
      <c r="AW450" s="116">
        <v>0</v>
      </c>
      <c r="AX450" s="116">
        <v>0</v>
      </c>
      <c r="AY450" s="116">
        <v>0</v>
      </c>
      <c r="AZ450" s="116">
        <v>0</v>
      </c>
      <c r="BA450" s="116">
        <v>0</v>
      </c>
      <c r="BB450" s="116">
        <v>0</v>
      </c>
      <c r="BC450" s="116">
        <v>0</v>
      </c>
      <c r="BD450" s="115">
        <v>0</v>
      </c>
      <c r="BF450" s="9">
        <f t="shared" si="7"/>
        <v>0</v>
      </c>
    </row>
    <row r="451" spans="1:58" x14ac:dyDescent="0.25">
      <c r="A451" s="112" t="s">
        <v>183</v>
      </c>
      <c r="B451" s="112" t="s">
        <v>184</v>
      </c>
      <c r="C451" s="116">
        <v>318556.79999999993</v>
      </c>
      <c r="D451" s="116">
        <v>320429.57999999996</v>
      </c>
      <c r="E451" s="116">
        <v>382300.58999999997</v>
      </c>
      <c r="F451" s="116">
        <v>384221.35</v>
      </c>
      <c r="G451" s="116">
        <v>435375.38999999996</v>
      </c>
      <c r="H451" s="116">
        <v>438359.48999999993</v>
      </c>
      <c r="I451" s="116">
        <v>612780.50999999989</v>
      </c>
      <c r="J451" s="116">
        <v>1858583.31</v>
      </c>
      <c r="K451" s="116">
        <v>4305205.1500000004</v>
      </c>
      <c r="L451" s="116">
        <v>4705149.7700000005</v>
      </c>
      <c r="M451" s="116">
        <v>4867613.16</v>
      </c>
      <c r="N451" s="116">
        <v>0</v>
      </c>
      <c r="O451" s="116">
        <v>0</v>
      </c>
      <c r="P451" s="116">
        <v>0</v>
      </c>
      <c r="Q451" s="116">
        <v>0</v>
      </c>
      <c r="R451" s="116">
        <v>0</v>
      </c>
      <c r="S451" s="116">
        <v>0</v>
      </c>
      <c r="T451" s="116">
        <v>0</v>
      </c>
      <c r="U451" s="116">
        <v>0</v>
      </c>
      <c r="V451" s="116">
        <v>0</v>
      </c>
      <c r="W451" s="116">
        <v>0</v>
      </c>
      <c r="X451" s="116">
        <v>0</v>
      </c>
      <c r="Y451" s="116">
        <v>0</v>
      </c>
      <c r="Z451" s="116">
        <v>0</v>
      </c>
      <c r="AA451" s="116">
        <v>0</v>
      </c>
      <c r="AB451" s="116">
        <v>0</v>
      </c>
      <c r="AC451" s="116">
        <v>0</v>
      </c>
      <c r="AD451" s="116">
        <v>0</v>
      </c>
      <c r="AE451" s="116">
        <v>0</v>
      </c>
      <c r="AF451" s="116">
        <v>0</v>
      </c>
      <c r="AG451" s="116">
        <v>0</v>
      </c>
      <c r="AH451" s="116">
        <v>0</v>
      </c>
      <c r="AI451" s="116">
        <v>0</v>
      </c>
      <c r="AJ451" s="116">
        <v>0</v>
      </c>
      <c r="AK451" s="116">
        <v>0</v>
      </c>
      <c r="AL451" s="116">
        <v>0</v>
      </c>
      <c r="AM451" s="116">
        <v>0</v>
      </c>
      <c r="AN451" s="116">
        <v>0</v>
      </c>
      <c r="AO451" s="116">
        <v>0</v>
      </c>
      <c r="AP451" s="116">
        <v>0</v>
      </c>
      <c r="AQ451" s="116">
        <v>0</v>
      </c>
      <c r="AR451" s="116">
        <v>0</v>
      </c>
      <c r="AS451" s="116">
        <v>0</v>
      </c>
      <c r="AT451" s="116">
        <v>0</v>
      </c>
      <c r="AU451" s="116">
        <v>0</v>
      </c>
      <c r="AV451" s="116">
        <v>0</v>
      </c>
      <c r="AW451" s="116">
        <v>0</v>
      </c>
      <c r="AX451" s="116">
        <v>0</v>
      </c>
      <c r="AY451" s="116">
        <v>0</v>
      </c>
      <c r="AZ451" s="116">
        <v>0</v>
      </c>
      <c r="BA451" s="116">
        <v>0</v>
      </c>
      <c r="BB451" s="116">
        <v>0</v>
      </c>
      <c r="BC451" s="116">
        <v>0</v>
      </c>
      <c r="BD451" s="115">
        <v>0</v>
      </c>
      <c r="BF451" s="9">
        <f t="shared" si="7"/>
        <v>4867613.16</v>
      </c>
    </row>
    <row r="452" spans="1:58" x14ac:dyDescent="0.25">
      <c r="A452" s="112" t="s">
        <v>185</v>
      </c>
      <c r="B452" s="112" t="s">
        <v>186</v>
      </c>
      <c r="C452" s="116">
        <v>0</v>
      </c>
      <c r="D452" s="116">
        <v>0</v>
      </c>
      <c r="E452" s="116">
        <v>0</v>
      </c>
      <c r="F452" s="116">
        <v>0</v>
      </c>
      <c r="G452" s="116">
        <v>0</v>
      </c>
      <c r="H452" s="116">
        <v>0</v>
      </c>
      <c r="I452" s="116">
        <v>0</v>
      </c>
      <c r="J452" s="116">
        <v>0</v>
      </c>
      <c r="K452" s="116">
        <v>0</v>
      </c>
      <c r="L452" s="116">
        <v>0</v>
      </c>
      <c r="M452" s="116">
        <v>0</v>
      </c>
      <c r="N452" s="116">
        <v>0</v>
      </c>
      <c r="O452" s="116">
        <v>0</v>
      </c>
      <c r="P452" s="116">
        <v>0</v>
      </c>
      <c r="Q452" s="116">
        <v>0</v>
      </c>
      <c r="R452" s="116">
        <v>0</v>
      </c>
      <c r="S452" s="116">
        <v>0</v>
      </c>
      <c r="T452" s="116">
        <v>0</v>
      </c>
      <c r="U452" s="116">
        <v>0</v>
      </c>
      <c r="V452" s="116">
        <v>0</v>
      </c>
      <c r="W452" s="116">
        <v>0</v>
      </c>
      <c r="X452" s="116">
        <v>0</v>
      </c>
      <c r="Y452" s="116">
        <v>0</v>
      </c>
      <c r="Z452" s="116">
        <v>0</v>
      </c>
      <c r="AA452" s="116">
        <v>0</v>
      </c>
      <c r="AB452" s="116">
        <v>0</v>
      </c>
      <c r="AC452" s="116">
        <v>0</v>
      </c>
      <c r="AD452" s="116">
        <v>0</v>
      </c>
      <c r="AE452" s="116">
        <v>0</v>
      </c>
      <c r="AF452" s="116">
        <v>0</v>
      </c>
      <c r="AG452" s="116">
        <v>0</v>
      </c>
      <c r="AH452" s="116">
        <v>0</v>
      </c>
      <c r="AI452" s="116">
        <v>0</v>
      </c>
      <c r="AJ452" s="116">
        <v>0</v>
      </c>
      <c r="AK452" s="116">
        <v>0</v>
      </c>
      <c r="AL452" s="116">
        <v>0</v>
      </c>
      <c r="AM452" s="116">
        <v>0</v>
      </c>
      <c r="AN452" s="116">
        <v>0</v>
      </c>
      <c r="AO452" s="116">
        <v>0</v>
      </c>
      <c r="AP452" s="116">
        <v>0</v>
      </c>
      <c r="AQ452" s="116">
        <v>0</v>
      </c>
      <c r="AR452" s="116">
        <v>0</v>
      </c>
      <c r="AS452" s="116">
        <v>0</v>
      </c>
      <c r="AT452" s="116">
        <v>0</v>
      </c>
      <c r="AU452" s="116">
        <v>0</v>
      </c>
      <c r="AV452" s="116">
        <v>0</v>
      </c>
      <c r="AW452" s="116">
        <v>0</v>
      </c>
      <c r="AX452" s="116">
        <v>0</v>
      </c>
      <c r="AY452" s="116">
        <v>0</v>
      </c>
      <c r="AZ452" s="116">
        <v>0</v>
      </c>
      <c r="BA452" s="116">
        <v>0</v>
      </c>
      <c r="BB452" s="116">
        <v>0</v>
      </c>
      <c r="BC452" s="116">
        <v>0</v>
      </c>
      <c r="BD452" s="115">
        <v>0</v>
      </c>
      <c r="BF452" s="9">
        <f t="shared" si="7"/>
        <v>0</v>
      </c>
    </row>
    <row r="453" spans="1:58" x14ac:dyDescent="0.25">
      <c r="A453" s="112" t="s">
        <v>2369</v>
      </c>
      <c r="B453" s="112" t="s">
        <v>2368</v>
      </c>
      <c r="C453" s="116">
        <v>0</v>
      </c>
      <c r="D453" s="116">
        <v>0</v>
      </c>
      <c r="E453" s="116">
        <v>0</v>
      </c>
      <c r="F453" s="116">
        <v>0</v>
      </c>
      <c r="G453" s="116">
        <v>0</v>
      </c>
      <c r="H453" s="116">
        <v>0</v>
      </c>
      <c r="I453" s="116">
        <v>0</v>
      </c>
      <c r="J453" s="116">
        <v>0</v>
      </c>
      <c r="K453" s="116">
        <v>0</v>
      </c>
      <c r="L453" s="116">
        <v>0</v>
      </c>
      <c r="M453" s="116">
        <v>0</v>
      </c>
      <c r="N453" s="116">
        <v>0</v>
      </c>
      <c r="O453" s="116">
        <v>0</v>
      </c>
      <c r="P453" s="116">
        <v>0</v>
      </c>
      <c r="Q453" s="116">
        <v>0</v>
      </c>
      <c r="R453" s="116">
        <v>0</v>
      </c>
      <c r="S453" s="116">
        <v>0</v>
      </c>
      <c r="T453" s="116">
        <v>0</v>
      </c>
      <c r="U453" s="116">
        <v>0</v>
      </c>
      <c r="V453" s="116">
        <v>0</v>
      </c>
      <c r="W453" s="116">
        <v>0</v>
      </c>
      <c r="X453" s="116">
        <v>0</v>
      </c>
      <c r="Y453" s="116">
        <v>0</v>
      </c>
      <c r="Z453" s="116">
        <v>0</v>
      </c>
      <c r="AA453" s="116">
        <v>0</v>
      </c>
      <c r="AB453" s="116">
        <v>0</v>
      </c>
      <c r="AC453" s="116">
        <v>0</v>
      </c>
      <c r="AD453" s="116">
        <v>0</v>
      </c>
      <c r="AE453" s="116">
        <v>0</v>
      </c>
      <c r="AF453" s="116">
        <v>0</v>
      </c>
      <c r="AG453" s="116">
        <v>0</v>
      </c>
      <c r="AH453" s="116">
        <v>0</v>
      </c>
      <c r="AI453" s="116">
        <v>0</v>
      </c>
      <c r="AJ453" s="116">
        <v>0</v>
      </c>
      <c r="AK453" s="116">
        <v>0</v>
      </c>
      <c r="AL453" s="116">
        <v>0</v>
      </c>
      <c r="AM453" s="116">
        <v>0</v>
      </c>
      <c r="AN453" s="116">
        <v>0</v>
      </c>
      <c r="AO453" s="116">
        <v>0</v>
      </c>
      <c r="AP453" s="116">
        <v>0</v>
      </c>
      <c r="AQ453" s="116">
        <v>0</v>
      </c>
      <c r="AR453" s="116">
        <v>0</v>
      </c>
      <c r="AS453" s="116">
        <v>0</v>
      </c>
      <c r="AT453" s="116">
        <v>0</v>
      </c>
      <c r="AU453" s="116">
        <v>0</v>
      </c>
      <c r="AV453" s="116">
        <v>0</v>
      </c>
      <c r="AW453" s="116">
        <v>0</v>
      </c>
      <c r="AX453" s="116">
        <v>0</v>
      </c>
      <c r="AY453" s="116">
        <v>0</v>
      </c>
      <c r="AZ453" s="116">
        <v>0</v>
      </c>
      <c r="BA453" s="116">
        <v>0</v>
      </c>
      <c r="BB453" s="116">
        <v>0</v>
      </c>
      <c r="BC453" s="116">
        <v>0</v>
      </c>
      <c r="BD453" s="115">
        <v>0</v>
      </c>
      <c r="BF453" s="9">
        <f t="shared" si="7"/>
        <v>0</v>
      </c>
    </row>
    <row r="454" spans="1:58" x14ac:dyDescent="0.25">
      <c r="A454" s="112" t="s">
        <v>187</v>
      </c>
      <c r="B454" s="112" t="s">
        <v>188</v>
      </c>
      <c r="C454" s="116">
        <v>739482.09</v>
      </c>
      <c r="D454" s="116">
        <v>741932.44</v>
      </c>
      <c r="E454" s="116">
        <v>744382.78999999992</v>
      </c>
      <c r="F454" s="116">
        <v>746233.23999999987</v>
      </c>
      <c r="G454" s="116">
        <v>748083.68999999983</v>
      </c>
      <c r="H454" s="116">
        <v>749966.61999999988</v>
      </c>
      <c r="I454" s="116">
        <v>751574.99999999988</v>
      </c>
      <c r="J454" s="116">
        <v>753183.37999999989</v>
      </c>
      <c r="K454" s="116">
        <v>754791.75999999989</v>
      </c>
      <c r="L454" s="116">
        <v>756375.44999999984</v>
      </c>
      <c r="M454" s="116">
        <v>757959.13999999978</v>
      </c>
      <c r="N454" s="116">
        <v>0</v>
      </c>
      <c r="O454" s="116">
        <v>0</v>
      </c>
      <c r="P454" s="116">
        <v>0</v>
      </c>
      <c r="Q454" s="116">
        <v>0</v>
      </c>
      <c r="R454" s="116">
        <v>0</v>
      </c>
      <c r="S454" s="116">
        <v>0</v>
      </c>
      <c r="T454" s="116">
        <v>0</v>
      </c>
      <c r="U454" s="116">
        <v>0</v>
      </c>
      <c r="V454" s="116">
        <v>0</v>
      </c>
      <c r="W454" s="116">
        <v>0</v>
      </c>
      <c r="X454" s="116">
        <v>0</v>
      </c>
      <c r="Y454" s="116">
        <v>0</v>
      </c>
      <c r="Z454" s="116">
        <v>0</v>
      </c>
      <c r="AA454" s="116">
        <v>0</v>
      </c>
      <c r="AB454" s="116">
        <v>0</v>
      </c>
      <c r="AC454" s="116">
        <v>0</v>
      </c>
      <c r="AD454" s="116">
        <v>0</v>
      </c>
      <c r="AE454" s="116">
        <v>0</v>
      </c>
      <c r="AF454" s="116">
        <v>0</v>
      </c>
      <c r="AG454" s="116">
        <v>0</v>
      </c>
      <c r="AH454" s="116">
        <v>0</v>
      </c>
      <c r="AI454" s="116">
        <v>0</v>
      </c>
      <c r="AJ454" s="116">
        <v>0</v>
      </c>
      <c r="AK454" s="116">
        <v>0</v>
      </c>
      <c r="AL454" s="116">
        <v>0</v>
      </c>
      <c r="AM454" s="116">
        <v>0</v>
      </c>
      <c r="AN454" s="116">
        <v>0</v>
      </c>
      <c r="AO454" s="116">
        <v>0</v>
      </c>
      <c r="AP454" s="116">
        <v>0</v>
      </c>
      <c r="AQ454" s="116">
        <v>0</v>
      </c>
      <c r="AR454" s="116">
        <v>0</v>
      </c>
      <c r="AS454" s="116">
        <v>0</v>
      </c>
      <c r="AT454" s="116">
        <v>0</v>
      </c>
      <c r="AU454" s="116">
        <v>0</v>
      </c>
      <c r="AV454" s="116">
        <v>0</v>
      </c>
      <c r="AW454" s="116">
        <v>0</v>
      </c>
      <c r="AX454" s="116">
        <v>0</v>
      </c>
      <c r="AY454" s="116">
        <v>0</v>
      </c>
      <c r="AZ454" s="116">
        <v>0</v>
      </c>
      <c r="BA454" s="116">
        <v>0</v>
      </c>
      <c r="BB454" s="116">
        <v>0</v>
      </c>
      <c r="BC454" s="116">
        <v>0</v>
      </c>
      <c r="BD454" s="115">
        <v>0</v>
      </c>
      <c r="BF454" s="9">
        <f t="shared" si="7"/>
        <v>757959.13999999978</v>
      </c>
    </row>
    <row r="455" spans="1:58" x14ac:dyDescent="0.25">
      <c r="A455" s="112" t="s">
        <v>189</v>
      </c>
      <c r="B455" s="112" t="s">
        <v>190</v>
      </c>
      <c r="C455" s="116">
        <v>0</v>
      </c>
      <c r="D455" s="116">
        <v>0</v>
      </c>
      <c r="E455" s="116">
        <v>0</v>
      </c>
      <c r="F455" s="116">
        <v>0</v>
      </c>
      <c r="G455" s="116">
        <v>0</v>
      </c>
      <c r="H455" s="116">
        <v>0</v>
      </c>
      <c r="I455" s="116">
        <v>0</v>
      </c>
      <c r="J455" s="116">
        <v>0</v>
      </c>
      <c r="K455" s="116">
        <v>0</v>
      </c>
      <c r="L455" s="116">
        <v>0</v>
      </c>
      <c r="M455" s="116">
        <v>0</v>
      </c>
      <c r="N455" s="116">
        <v>0</v>
      </c>
      <c r="O455" s="116">
        <v>0</v>
      </c>
      <c r="P455" s="116">
        <v>0</v>
      </c>
      <c r="Q455" s="116">
        <v>0</v>
      </c>
      <c r="R455" s="116">
        <v>0</v>
      </c>
      <c r="S455" s="116">
        <v>0</v>
      </c>
      <c r="T455" s="116">
        <v>0</v>
      </c>
      <c r="U455" s="116">
        <v>0</v>
      </c>
      <c r="V455" s="116">
        <v>0</v>
      </c>
      <c r="W455" s="116">
        <v>0</v>
      </c>
      <c r="X455" s="116">
        <v>0</v>
      </c>
      <c r="Y455" s="116">
        <v>0</v>
      </c>
      <c r="Z455" s="116">
        <v>0</v>
      </c>
      <c r="AA455" s="116">
        <v>0</v>
      </c>
      <c r="AB455" s="116">
        <v>0</v>
      </c>
      <c r="AC455" s="116">
        <v>0</v>
      </c>
      <c r="AD455" s="116">
        <v>0</v>
      </c>
      <c r="AE455" s="116">
        <v>0</v>
      </c>
      <c r="AF455" s="116">
        <v>0</v>
      </c>
      <c r="AG455" s="116">
        <v>0</v>
      </c>
      <c r="AH455" s="116">
        <v>0</v>
      </c>
      <c r="AI455" s="116">
        <v>0</v>
      </c>
      <c r="AJ455" s="116">
        <v>0</v>
      </c>
      <c r="AK455" s="116">
        <v>0</v>
      </c>
      <c r="AL455" s="116">
        <v>0</v>
      </c>
      <c r="AM455" s="116">
        <v>0</v>
      </c>
      <c r="AN455" s="116">
        <v>0</v>
      </c>
      <c r="AO455" s="116">
        <v>0</v>
      </c>
      <c r="AP455" s="116">
        <v>0</v>
      </c>
      <c r="AQ455" s="116">
        <v>0</v>
      </c>
      <c r="AR455" s="116">
        <v>0</v>
      </c>
      <c r="AS455" s="116">
        <v>0</v>
      </c>
      <c r="AT455" s="116">
        <v>0</v>
      </c>
      <c r="AU455" s="116">
        <v>0</v>
      </c>
      <c r="AV455" s="116">
        <v>0</v>
      </c>
      <c r="AW455" s="116">
        <v>0</v>
      </c>
      <c r="AX455" s="116">
        <v>0</v>
      </c>
      <c r="AY455" s="116">
        <v>0</v>
      </c>
      <c r="AZ455" s="116">
        <v>0</v>
      </c>
      <c r="BA455" s="116">
        <v>0</v>
      </c>
      <c r="BB455" s="116">
        <v>0</v>
      </c>
      <c r="BC455" s="116">
        <v>0</v>
      </c>
      <c r="BD455" s="115">
        <v>0</v>
      </c>
      <c r="BF455" s="9">
        <f t="shared" si="7"/>
        <v>0</v>
      </c>
    </row>
    <row r="456" spans="1:58" x14ac:dyDescent="0.25">
      <c r="A456" s="112" t="s">
        <v>191</v>
      </c>
      <c r="B456" s="112" t="s">
        <v>192</v>
      </c>
      <c r="C456" s="116">
        <v>0</v>
      </c>
      <c r="D456" s="116">
        <v>0</v>
      </c>
      <c r="E456" s="116">
        <v>0</v>
      </c>
      <c r="F456" s="116">
        <v>0</v>
      </c>
      <c r="G456" s="116">
        <v>0</v>
      </c>
      <c r="H456" s="116">
        <v>0</v>
      </c>
      <c r="I456" s="116">
        <v>0</v>
      </c>
      <c r="J456" s="116">
        <v>0</v>
      </c>
      <c r="K456" s="116">
        <v>0</v>
      </c>
      <c r="L456" s="116">
        <v>0</v>
      </c>
      <c r="M456" s="116">
        <v>0</v>
      </c>
      <c r="N456" s="116">
        <v>0</v>
      </c>
      <c r="O456" s="116">
        <v>0</v>
      </c>
      <c r="P456" s="116">
        <v>0</v>
      </c>
      <c r="Q456" s="116">
        <v>0</v>
      </c>
      <c r="R456" s="116">
        <v>0</v>
      </c>
      <c r="S456" s="116">
        <v>0</v>
      </c>
      <c r="T456" s="116">
        <v>0</v>
      </c>
      <c r="U456" s="116">
        <v>0</v>
      </c>
      <c r="V456" s="116">
        <v>0</v>
      </c>
      <c r="W456" s="116">
        <v>0</v>
      </c>
      <c r="X456" s="116">
        <v>0</v>
      </c>
      <c r="Y456" s="116">
        <v>0</v>
      </c>
      <c r="Z456" s="116">
        <v>0</v>
      </c>
      <c r="AA456" s="116">
        <v>0</v>
      </c>
      <c r="AB456" s="116">
        <v>0</v>
      </c>
      <c r="AC456" s="116">
        <v>0</v>
      </c>
      <c r="AD456" s="116">
        <v>0</v>
      </c>
      <c r="AE456" s="116">
        <v>0</v>
      </c>
      <c r="AF456" s="116">
        <v>0</v>
      </c>
      <c r="AG456" s="116">
        <v>0</v>
      </c>
      <c r="AH456" s="116">
        <v>0</v>
      </c>
      <c r="AI456" s="116">
        <v>0</v>
      </c>
      <c r="AJ456" s="116">
        <v>0</v>
      </c>
      <c r="AK456" s="116">
        <v>0</v>
      </c>
      <c r="AL456" s="116">
        <v>0</v>
      </c>
      <c r="AM456" s="116">
        <v>0</v>
      </c>
      <c r="AN456" s="116">
        <v>0</v>
      </c>
      <c r="AO456" s="116">
        <v>0</v>
      </c>
      <c r="AP456" s="116">
        <v>0</v>
      </c>
      <c r="AQ456" s="116">
        <v>0</v>
      </c>
      <c r="AR456" s="116">
        <v>0</v>
      </c>
      <c r="AS456" s="116">
        <v>0</v>
      </c>
      <c r="AT456" s="116">
        <v>0</v>
      </c>
      <c r="AU456" s="116">
        <v>0</v>
      </c>
      <c r="AV456" s="116">
        <v>0</v>
      </c>
      <c r="AW456" s="116">
        <v>0</v>
      </c>
      <c r="AX456" s="116">
        <v>0</v>
      </c>
      <c r="AY456" s="116">
        <v>0</v>
      </c>
      <c r="AZ456" s="116">
        <v>0</v>
      </c>
      <c r="BA456" s="116">
        <v>0</v>
      </c>
      <c r="BB456" s="116">
        <v>0</v>
      </c>
      <c r="BC456" s="116">
        <v>0</v>
      </c>
      <c r="BD456" s="115">
        <v>0</v>
      </c>
      <c r="BF456" s="9">
        <f t="shared" si="7"/>
        <v>0</v>
      </c>
    </row>
    <row r="457" spans="1:58" x14ac:dyDescent="0.25">
      <c r="A457" s="112" t="s">
        <v>2367</v>
      </c>
      <c r="B457" s="112" t="s">
        <v>2366</v>
      </c>
      <c r="C457" s="116">
        <v>0</v>
      </c>
      <c r="D457" s="116">
        <v>0</v>
      </c>
      <c r="E457" s="116">
        <v>0</v>
      </c>
      <c r="F457" s="116">
        <v>0</v>
      </c>
      <c r="G457" s="116">
        <v>0</v>
      </c>
      <c r="H457" s="116">
        <v>0</v>
      </c>
      <c r="I457" s="116">
        <v>0</v>
      </c>
      <c r="J457" s="116">
        <v>0</v>
      </c>
      <c r="K457" s="116">
        <v>0</v>
      </c>
      <c r="L457" s="116">
        <v>0</v>
      </c>
      <c r="M457" s="116">
        <v>0</v>
      </c>
      <c r="N457" s="116">
        <v>0</v>
      </c>
      <c r="O457" s="116">
        <v>0</v>
      </c>
      <c r="P457" s="116">
        <v>0</v>
      </c>
      <c r="Q457" s="116">
        <v>0</v>
      </c>
      <c r="R457" s="116">
        <v>0</v>
      </c>
      <c r="S457" s="116">
        <v>0</v>
      </c>
      <c r="T457" s="116">
        <v>0</v>
      </c>
      <c r="U457" s="116">
        <v>0</v>
      </c>
      <c r="V457" s="116">
        <v>0</v>
      </c>
      <c r="W457" s="116">
        <v>0</v>
      </c>
      <c r="X457" s="116">
        <v>0</v>
      </c>
      <c r="Y457" s="116">
        <v>0</v>
      </c>
      <c r="Z457" s="116">
        <v>0</v>
      </c>
      <c r="AA457" s="116">
        <v>0</v>
      </c>
      <c r="AB457" s="116">
        <v>0</v>
      </c>
      <c r="AC457" s="116">
        <v>0</v>
      </c>
      <c r="AD457" s="116">
        <v>0</v>
      </c>
      <c r="AE457" s="116">
        <v>0</v>
      </c>
      <c r="AF457" s="116">
        <v>0</v>
      </c>
      <c r="AG457" s="116">
        <v>0</v>
      </c>
      <c r="AH457" s="116">
        <v>0</v>
      </c>
      <c r="AI457" s="116">
        <v>0</v>
      </c>
      <c r="AJ457" s="116">
        <v>0</v>
      </c>
      <c r="AK457" s="116">
        <v>0</v>
      </c>
      <c r="AL457" s="116">
        <v>0</v>
      </c>
      <c r="AM457" s="116">
        <v>0</v>
      </c>
      <c r="AN457" s="116">
        <v>0</v>
      </c>
      <c r="AO457" s="116">
        <v>0</v>
      </c>
      <c r="AP457" s="116">
        <v>0</v>
      </c>
      <c r="AQ457" s="116">
        <v>0</v>
      </c>
      <c r="AR457" s="116">
        <v>0</v>
      </c>
      <c r="AS457" s="116">
        <v>0</v>
      </c>
      <c r="AT457" s="116">
        <v>0</v>
      </c>
      <c r="AU457" s="116">
        <v>0</v>
      </c>
      <c r="AV457" s="116">
        <v>0</v>
      </c>
      <c r="AW457" s="116">
        <v>0</v>
      </c>
      <c r="AX457" s="116">
        <v>0</v>
      </c>
      <c r="AY457" s="116">
        <v>0</v>
      </c>
      <c r="AZ457" s="116">
        <v>0</v>
      </c>
      <c r="BA457" s="116">
        <v>0</v>
      </c>
      <c r="BB457" s="116">
        <v>0</v>
      </c>
      <c r="BC457" s="116">
        <v>0</v>
      </c>
      <c r="BD457" s="115">
        <v>0</v>
      </c>
      <c r="BF457" s="9">
        <f t="shared" si="7"/>
        <v>0</v>
      </c>
    </row>
    <row r="458" spans="1:58" x14ac:dyDescent="0.25">
      <c r="A458" s="112" t="s">
        <v>193</v>
      </c>
      <c r="B458" s="112" t="s">
        <v>194</v>
      </c>
      <c r="C458" s="116">
        <v>-4.6566128730773926E-10</v>
      </c>
      <c r="D458" s="116">
        <v>-4.6566128730773926E-10</v>
      </c>
      <c r="E458" s="116">
        <v>-4.6566128730773926E-10</v>
      </c>
      <c r="F458" s="116">
        <v>-4.6566128730773926E-10</v>
      </c>
      <c r="G458" s="116">
        <v>-4.6566128730773926E-10</v>
      </c>
      <c r="H458" s="116">
        <v>-4.6566128730773926E-10</v>
      </c>
      <c r="I458" s="116">
        <v>-4.6566128730773926E-10</v>
      </c>
      <c r="J458" s="116">
        <v>-4.6566128730773926E-10</v>
      </c>
      <c r="K458" s="116">
        <v>-4.6566128730773926E-10</v>
      </c>
      <c r="L458" s="116">
        <v>-4.6566128730773926E-10</v>
      </c>
      <c r="M458" s="116">
        <v>-4.6566128730773926E-10</v>
      </c>
      <c r="N458" s="116">
        <v>-4.6566128730773926E-10</v>
      </c>
      <c r="O458" s="116">
        <v>-4.6566128730773926E-10</v>
      </c>
      <c r="P458" s="116">
        <v>-4.6566128730773926E-10</v>
      </c>
      <c r="Q458" s="116">
        <v>-4.6566128730773926E-10</v>
      </c>
      <c r="R458" s="116">
        <v>-4.6566128730773926E-10</v>
      </c>
      <c r="S458" s="116">
        <v>-4.6566128730773926E-10</v>
      </c>
      <c r="T458" s="116">
        <v>-4.6566128730773926E-10</v>
      </c>
      <c r="U458" s="116">
        <v>-4.6566128730773926E-10</v>
      </c>
      <c r="V458" s="116">
        <v>-4.6566128730773926E-10</v>
      </c>
      <c r="W458" s="116">
        <v>-4.6566128730773926E-10</v>
      </c>
      <c r="X458" s="116">
        <v>-4.6566128730773926E-10</v>
      </c>
      <c r="Y458" s="116">
        <v>-4.6566128730773926E-10</v>
      </c>
      <c r="Z458" s="116">
        <v>-4.6566128730773926E-10</v>
      </c>
      <c r="AA458" s="116">
        <v>-4.6566128730773926E-10</v>
      </c>
      <c r="AB458" s="116">
        <v>-4.6566128730773926E-10</v>
      </c>
      <c r="AC458" s="116">
        <v>-4.6566128730773926E-10</v>
      </c>
      <c r="AD458" s="116">
        <v>-4.6566128730773926E-10</v>
      </c>
      <c r="AE458" s="116">
        <v>-4.6566128730773926E-10</v>
      </c>
      <c r="AF458" s="116">
        <v>-4.6566128730773926E-10</v>
      </c>
      <c r="AG458" s="116">
        <v>-4.6566128730773926E-10</v>
      </c>
      <c r="AH458" s="116">
        <v>-4.6566128730773926E-10</v>
      </c>
      <c r="AI458" s="116">
        <v>-4.6566128730773926E-10</v>
      </c>
      <c r="AJ458" s="116">
        <v>-4.6566128730773926E-10</v>
      </c>
      <c r="AK458" s="116">
        <v>-4.6566128730773926E-10</v>
      </c>
      <c r="AL458" s="116">
        <v>-4.6566128730773926E-10</v>
      </c>
      <c r="AM458" s="116">
        <v>-4.6566128730773926E-10</v>
      </c>
      <c r="AN458" s="116">
        <v>-4.6566128730773926E-10</v>
      </c>
      <c r="AO458" s="116">
        <v>-4.6566128730773926E-10</v>
      </c>
      <c r="AP458" s="116">
        <v>-4.6566128730773926E-10</v>
      </c>
      <c r="AQ458" s="116">
        <v>-4.6566128730773926E-10</v>
      </c>
      <c r="AR458" s="116">
        <v>-4.6566128730773926E-10</v>
      </c>
      <c r="AS458" s="116">
        <v>-4.6566128730773926E-10</v>
      </c>
      <c r="AT458" s="116">
        <v>-4.6566128730773926E-10</v>
      </c>
      <c r="AU458" s="116">
        <v>-4.6566128730773926E-10</v>
      </c>
      <c r="AV458" s="116">
        <v>-4.6566128730773926E-10</v>
      </c>
      <c r="AW458" s="116">
        <v>-4.6566128730773926E-10</v>
      </c>
      <c r="AX458" s="116">
        <v>-4.6566128730773926E-10</v>
      </c>
      <c r="AY458" s="116">
        <v>-4.6566128730773926E-10</v>
      </c>
      <c r="AZ458" s="116">
        <v>-4.6566128730773926E-10</v>
      </c>
      <c r="BA458" s="116">
        <v>-4.6566128730773926E-10</v>
      </c>
      <c r="BB458" s="116">
        <v>-4.6566128730773926E-10</v>
      </c>
      <c r="BC458" s="116">
        <v>-4.6566128730773926E-10</v>
      </c>
      <c r="BD458" s="115">
        <v>-4.6566128730773926E-10</v>
      </c>
      <c r="BF458" s="9">
        <f t="shared" si="7"/>
        <v>-4.6566128730773926E-10</v>
      </c>
    </row>
    <row r="459" spans="1:58" x14ac:dyDescent="0.25">
      <c r="A459" s="112" t="s">
        <v>2365</v>
      </c>
      <c r="B459" s="112" t="s">
        <v>2364</v>
      </c>
      <c r="C459" s="116">
        <v>1.4551915228366852E-11</v>
      </c>
      <c r="D459" s="116">
        <v>1.4551915228366852E-11</v>
      </c>
      <c r="E459" s="116">
        <v>1.4551915228366852E-11</v>
      </c>
      <c r="F459" s="116">
        <v>1.4551915228366852E-11</v>
      </c>
      <c r="G459" s="116">
        <v>1.4551915228366852E-11</v>
      </c>
      <c r="H459" s="116">
        <v>1.4551915228366852E-11</v>
      </c>
      <c r="I459" s="116">
        <v>1.4551915228366852E-11</v>
      </c>
      <c r="J459" s="116">
        <v>1.4551915228366852E-11</v>
      </c>
      <c r="K459" s="116">
        <v>1.4551915228366852E-11</v>
      </c>
      <c r="L459" s="116">
        <v>1.4551915228366852E-11</v>
      </c>
      <c r="M459" s="116">
        <v>1.4551915228366852E-11</v>
      </c>
      <c r="N459" s="116">
        <v>1.4551915228366852E-11</v>
      </c>
      <c r="O459" s="116">
        <v>1.4551915228366852E-11</v>
      </c>
      <c r="P459" s="116">
        <v>1.4551915228366852E-11</v>
      </c>
      <c r="Q459" s="116">
        <v>1.4551915228366852E-11</v>
      </c>
      <c r="R459" s="116">
        <v>1.4551915228366852E-11</v>
      </c>
      <c r="S459" s="116">
        <v>1.4551915228366852E-11</v>
      </c>
      <c r="T459" s="116">
        <v>1.4551915228366852E-11</v>
      </c>
      <c r="U459" s="116">
        <v>1.4551915228366852E-11</v>
      </c>
      <c r="V459" s="116">
        <v>1.4551915228366852E-11</v>
      </c>
      <c r="W459" s="116">
        <v>1.4551915228366852E-11</v>
      </c>
      <c r="X459" s="116">
        <v>1.4551915228366852E-11</v>
      </c>
      <c r="Y459" s="116">
        <v>1.4551915228366852E-11</v>
      </c>
      <c r="Z459" s="116">
        <v>1.4551915228366852E-11</v>
      </c>
      <c r="AA459" s="116">
        <v>1.4551915228366852E-11</v>
      </c>
      <c r="AB459" s="116">
        <v>1.4551915228366852E-11</v>
      </c>
      <c r="AC459" s="116">
        <v>1.4551915228366852E-11</v>
      </c>
      <c r="AD459" s="116">
        <v>1.4551915228366852E-11</v>
      </c>
      <c r="AE459" s="116">
        <v>1.4551915228366852E-11</v>
      </c>
      <c r="AF459" s="116">
        <v>1.4551915228366852E-11</v>
      </c>
      <c r="AG459" s="116">
        <v>1.4551915228366852E-11</v>
      </c>
      <c r="AH459" s="116">
        <v>1.4551915228366852E-11</v>
      </c>
      <c r="AI459" s="116">
        <v>1.4551915228366852E-11</v>
      </c>
      <c r="AJ459" s="116">
        <v>1.4551915228366852E-11</v>
      </c>
      <c r="AK459" s="116">
        <v>1.4551915228366852E-11</v>
      </c>
      <c r="AL459" s="116">
        <v>1.4551915228366852E-11</v>
      </c>
      <c r="AM459" s="116">
        <v>1.4551915228366852E-11</v>
      </c>
      <c r="AN459" s="116">
        <v>1.4551915228366852E-11</v>
      </c>
      <c r="AO459" s="116">
        <v>1.4551915228366852E-11</v>
      </c>
      <c r="AP459" s="116">
        <v>1.4551915228366852E-11</v>
      </c>
      <c r="AQ459" s="116">
        <v>1.4551915228366852E-11</v>
      </c>
      <c r="AR459" s="116">
        <v>1.4551915228366852E-11</v>
      </c>
      <c r="AS459" s="116">
        <v>1.4551915228366852E-11</v>
      </c>
      <c r="AT459" s="116">
        <v>1.4551915228366852E-11</v>
      </c>
      <c r="AU459" s="116">
        <v>1.4551915228366852E-11</v>
      </c>
      <c r="AV459" s="116">
        <v>1.4551915228366852E-11</v>
      </c>
      <c r="AW459" s="116">
        <v>1.4551915228366852E-11</v>
      </c>
      <c r="AX459" s="116">
        <v>1.4551915228366852E-11</v>
      </c>
      <c r="AY459" s="116">
        <v>1.4551915228366852E-11</v>
      </c>
      <c r="AZ459" s="116">
        <v>1.4551915228366852E-11</v>
      </c>
      <c r="BA459" s="116">
        <v>1.4551915228366852E-11</v>
      </c>
      <c r="BB459" s="116">
        <v>1.4551915228366852E-11</v>
      </c>
      <c r="BC459" s="116">
        <v>1.4551915228366852E-11</v>
      </c>
      <c r="BD459" s="115">
        <v>1.4551915228366852E-11</v>
      </c>
      <c r="BF459" s="9">
        <f t="shared" si="7"/>
        <v>1.4551915228366852E-11</v>
      </c>
    </row>
    <row r="460" spans="1:58" x14ac:dyDescent="0.25">
      <c r="A460" s="112" t="s">
        <v>2363</v>
      </c>
      <c r="B460" s="112" t="s">
        <v>2362</v>
      </c>
      <c r="C460" s="116">
        <v>0</v>
      </c>
      <c r="D460" s="116">
        <v>0</v>
      </c>
      <c r="E460" s="116">
        <v>0</v>
      </c>
      <c r="F460" s="116">
        <v>0</v>
      </c>
      <c r="G460" s="116">
        <v>0</v>
      </c>
      <c r="H460" s="116">
        <v>0</v>
      </c>
      <c r="I460" s="116">
        <v>0</v>
      </c>
      <c r="J460" s="116">
        <v>0</v>
      </c>
      <c r="K460" s="116">
        <v>0</v>
      </c>
      <c r="L460" s="116">
        <v>0</v>
      </c>
      <c r="M460" s="116">
        <v>0</v>
      </c>
      <c r="N460" s="116">
        <v>0</v>
      </c>
      <c r="O460" s="116">
        <v>0</v>
      </c>
      <c r="P460" s="116">
        <v>0</v>
      </c>
      <c r="Q460" s="116">
        <v>0</v>
      </c>
      <c r="R460" s="116">
        <v>0</v>
      </c>
      <c r="S460" s="116">
        <v>0</v>
      </c>
      <c r="T460" s="116">
        <v>0</v>
      </c>
      <c r="U460" s="116">
        <v>0</v>
      </c>
      <c r="V460" s="116">
        <v>0</v>
      </c>
      <c r="W460" s="116">
        <v>0</v>
      </c>
      <c r="X460" s="116">
        <v>0</v>
      </c>
      <c r="Y460" s="116">
        <v>0</v>
      </c>
      <c r="Z460" s="116">
        <v>0</v>
      </c>
      <c r="AA460" s="116">
        <v>0</v>
      </c>
      <c r="AB460" s="116">
        <v>0</v>
      </c>
      <c r="AC460" s="116">
        <v>0</v>
      </c>
      <c r="AD460" s="116">
        <v>0</v>
      </c>
      <c r="AE460" s="116">
        <v>0</v>
      </c>
      <c r="AF460" s="116">
        <v>0</v>
      </c>
      <c r="AG460" s="116">
        <v>0</v>
      </c>
      <c r="AH460" s="116">
        <v>0</v>
      </c>
      <c r="AI460" s="116">
        <v>0</v>
      </c>
      <c r="AJ460" s="116">
        <v>0</v>
      </c>
      <c r="AK460" s="116">
        <v>0</v>
      </c>
      <c r="AL460" s="116">
        <v>0</v>
      </c>
      <c r="AM460" s="116">
        <v>0</v>
      </c>
      <c r="AN460" s="116">
        <v>0</v>
      </c>
      <c r="AO460" s="116">
        <v>0</v>
      </c>
      <c r="AP460" s="116">
        <v>0</v>
      </c>
      <c r="AQ460" s="116">
        <v>0</v>
      </c>
      <c r="AR460" s="116">
        <v>0</v>
      </c>
      <c r="AS460" s="116">
        <v>0</v>
      </c>
      <c r="AT460" s="116">
        <v>0</v>
      </c>
      <c r="AU460" s="116">
        <v>0</v>
      </c>
      <c r="AV460" s="116">
        <v>0</v>
      </c>
      <c r="AW460" s="116">
        <v>0</v>
      </c>
      <c r="AX460" s="116">
        <v>0</v>
      </c>
      <c r="AY460" s="116">
        <v>0</v>
      </c>
      <c r="AZ460" s="116">
        <v>0</v>
      </c>
      <c r="BA460" s="116">
        <v>0</v>
      </c>
      <c r="BB460" s="116">
        <v>0</v>
      </c>
      <c r="BC460" s="116">
        <v>0</v>
      </c>
      <c r="BD460" s="115">
        <v>0</v>
      </c>
      <c r="BF460" s="9">
        <f t="shared" si="7"/>
        <v>0</v>
      </c>
    </row>
    <row r="461" spans="1:58" x14ac:dyDescent="0.25">
      <c r="A461" s="112" t="s">
        <v>195</v>
      </c>
      <c r="B461" s="112" t="s">
        <v>196</v>
      </c>
      <c r="C461" s="116">
        <v>0</v>
      </c>
      <c r="D461" s="116">
        <v>0</v>
      </c>
      <c r="E461" s="116">
        <v>0</v>
      </c>
      <c r="F461" s="116">
        <v>0</v>
      </c>
      <c r="G461" s="116">
        <v>0</v>
      </c>
      <c r="H461" s="116">
        <v>0</v>
      </c>
      <c r="I461" s="116">
        <v>0</v>
      </c>
      <c r="J461" s="116">
        <v>0</v>
      </c>
      <c r="K461" s="116">
        <v>0</v>
      </c>
      <c r="L461" s="116">
        <v>0</v>
      </c>
      <c r="M461" s="116">
        <v>0</v>
      </c>
      <c r="N461" s="116">
        <v>0</v>
      </c>
      <c r="O461" s="116">
        <v>0</v>
      </c>
      <c r="P461" s="116">
        <v>0</v>
      </c>
      <c r="Q461" s="116">
        <v>0</v>
      </c>
      <c r="R461" s="116">
        <v>0</v>
      </c>
      <c r="S461" s="116">
        <v>0</v>
      </c>
      <c r="T461" s="116">
        <v>0</v>
      </c>
      <c r="U461" s="116">
        <v>0</v>
      </c>
      <c r="V461" s="116">
        <v>0</v>
      </c>
      <c r="W461" s="116">
        <v>0</v>
      </c>
      <c r="X461" s="116">
        <v>0</v>
      </c>
      <c r="Y461" s="116">
        <v>0</v>
      </c>
      <c r="Z461" s="116">
        <v>0</v>
      </c>
      <c r="AA461" s="116">
        <v>0</v>
      </c>
      <c r="AB461" s="116">
        <v>0</v>
      </c>
      <c r="AC461" s="116">
        <v>0</v>
      </c>
      <c r="AD461" s="116">
        <v>0</v>
      </c>
      <c r="AE461" s="116">
        <v>0</v>
      </c>
      <c r="AF461" s="116">
        <v>0</v>
      </c>
      <c r="AG461" s="116">
        <v>0</v>
      </c>
      <c r="AH461" s="116">
        <v>0</v>
      </c>
      <c r="AI461" s="116">
        <v>0</v>
      </c>
      <c r="AJ461" s="116">
        <v>0</v>
      </c>
      <c r="AK461" s="116">
        <v>0</v>
      </c>
      <c r="AL461" s="116">
        <v>0</v>
      </c>
      <c r="AM461" s="116">
        <v>0</v>
      </c>
      <c r="AN461" s="116">
        <v>0</v>
      </c>
      <c r="AO461" s="116">
        <v>0</v>
      </c>
      <c r="AP461" s="116">
        <v>0</v>
      </c>
      <c r="AQ461" s="116">
        <v>0</v>
      </c>
      <c r="AR461" s="116">
        <v>0</v>
      </c>
      <c r="AS461" s="116">
        <v>0</v>
      </c>
      <c r="AT461" s="116">
        <v>0</v>
      </c>
      <c r="AU461" s="116">
        <v>0</v>
      </c>
      <c r="AV461" s="116">
        <v>0</v>
      </c>
      <c r="AW461" s="116">
        <v>0</v>
      </c>
      <c r="AX461" s="116">
        <v>0</v>
      </c>
      <c r="AY461" s="116">
        <v>0</v>
      </c>
      <c r="AZ461" s="116">
        <v>0</v>
      </c>
      <c r="BA461" s="116">
        <v>0</v>
      </c>
      <c r="BB461" s="116">
        <v>0</v>
      </c>
      <c r="BC461" s="116">
        <v>0</v>
      </c>
      <c r="BD461" s="115">
        <v>0</v>
      </c>
      <c r="BF461" s="9">
        <f t="shared" si="7"/>
        <v>0</v>
      </c>
    </row>
    <row r="462" spans="1:58" x14ac:dyDescent="0.25">
      <c r="A462" s="112" t="s">
        <v>197</v>
      </c>
      <c r="B462" s="112" t="s">
        <v>198</v>
      </c>
      <c r="C462" s="116">
        <v>1.1641532182693481E-10</v>
      </c>
      <c r="D462" s="116">
        <v>1.1641532182693481E-10</v>
      </c>
      <c r="E462" s="116">
        <v>1.1641532182693481E-10</v>
      </c>
      <c r="F462" s="116">
        <v>1.1641532182693481E-10</v>
      </c>
      <c r="G462" s="116">
        <v>229.63000000011641</v>
      </c>
      <c r="H462" s="116">
        <v>76957.190000000119</v>
      </c>
      <c r="I462" s="116">
        <v>77122.650000000125</v>
      </c>
      <c r="J462" s="116">
        <v>77288.110000000132</v>
      </c>
      <c r="K462" s="116">
        <v>85654.860000000132</v>
      </c>
      <c r="L462" s="116">
        <v>89971.520000000135</v>
      </c>
      <c r="M462" s="116">
        <v>90160.560000000129</v>
      </c>
      <c r="N462" s="116">
        <v>90437.210000000123</v>
      </c>
      <c r="O462" s="116">
        <v>90581.600000000122</v>
      </c>
      <c r="P462" s="116">
        <v>286266.55000000016</v>
      </c>
      <c r="Q462" s="116">
        <v>297558.24000000017</v>
      </c>
      <c r="R462" s="116">
        <v>317077.53000000014</v>
      </c>
      <c r="S462" s="116">
        <v>1260094.33</v>
      </c>
      <c r="T462" s="116">
        <v>1337460.8</v>
      </c>
      <c r="U462" s="116">
        <v>1830126.52</v>
      </c>
      <c r="V462" s="116">
        <v>2721631.8200000003</v>
      </c>
      <c r="W462" s="116">
        <v>3255056.1700000004</v>
      </c>
      <c r="X462" s="116">
        <v>3338759.93</v>
      </c>
      <c r="Y462" s="116">
        <v>3602183.25</v>
      </c>
      <c r="Z462" s="116">
        <v>0</v>
      </c>
      <c r="AA462" s="116">
        <v>0</v>
      </c>
      <c r="AB462" s="116">
        <v>0</v>
      </c>
      <c r="AC462" s="116">
        <v>0</v>
      </c>
      <c r="AD462" s="116">
        <v>0</v>
      </c>
      <c r="AE462" s="116">
        <v>0</v>
      </c>
      <c r="AF462" s="116">
        <v>0</v>
      </c>
      <c r="AG462" s="116">
        <v>0</v>
      </c>
      <c r="AH462" s="116">
        <v>0</v>
      </c>
      <c r="AI462" s="116">
        <v>0</v>
      </c>
      <c r="AJ462" s="116">
        <v>0</v>
      </c>
      <c r="AK462" s="116">
        <v>0</v>
      </c>
      <c r="AL462" s="116">
        <v>0</v>
      </c>
      <c r="AM462" s="116">
        <v>0</v>
      </c>
      <c r="AN462" s="116">
        <v>0</v>
      </c>
      <c r="AO462" s="116">
        <v>0</v>
      </c>
      <c r="AP462" s="116">
        <v>0</v>
      </c>
      <c r="AQ462" s="116">
        <v>0</v>
      </c>
      <c r="AR462" s="116">
        <v>0</v>
      </c>
      <c r="AS462" s="116">
        <v>0</v>
      </c>
      <c r="AT462" s="116">
        <v>0</v>
      </c>
      <c r="AU462" s="116">
        <v>0</v>
      </c>
      <c r="AV462" s="116">
        <v>0</v>
      </c>
      <c r="AW462" s="116">
        <v>0</v>
      </c>
      <c r="AX462" s="116">
        <v>0</v>
      </c>
      <c r="AY462" s="116">
        <v>0</v>
      </c>
      <c r="AZ462" s="116">
        <v>0</v>
      </c>
      <c r="BA462" s="116">
        <v>0</v>
      </c>
      <c r="BB462" s="116">
        <v>0</v>
      </c>
      <c r="BC462" s="116">
        <v>0</v>
      </c>
      <c r="BD462" s="115">
        <v>0</v>
      </c>
      <c r="BF462" s="9">
        <f t="shared" si="7"/>
        <v>3602183.25</v>
      </c>
    </row>
    <row r="463" spans="1:58" x14ac:dyDescent="0.25">
      <c r="A463" s="112" t="s">
        <v>2361</v>
      </c>
      <c r="B463" s="112" t="s">
        <v>2360</v>
      </c>
      <c r="C463" s="116">
        <v>0</v>
      </c>
      <c r="D463" s="116">
        <v>0</v>
      </c>
      <c r="E463" s="116">
        <v>0</v>
      </c>
      <c r="F463" s="116">
        <v>0</v>
      </c>
      <c r="G463" s="116">
        <v>0</v>
      </c>
      <c r="H463" s="116">
        <v>0</v>
      </c>
      <c r="I463" s="116">
        <v>0</v>
      </c>
      <c r="J463" s="116">
        <v>0</v>
      </c>
      <c r="K463" s="116">
        <v>0</v>
      </c>
      <c r="L463" s="116">
        <v>0</v>
      </c>
      <c r="M463" s="116">
        <v>0</v>
      </c>
      <c r="N463" s="116">
        <v>0</v>
      </c>
      <c r="O463" s="116">
        <v>0</v>
      </c>
      <c r="P463" s="116">
        <v>0</v>
      </c>
      <c r="Q463" s="116">
        <v>0</v>
      </c>
      <c r="R463" s="116">
        <v>0</v>
      </c>
      <c r="S463" s="116">
        <v>0</v>
      </c>
      <c r="T463" s="116">
        <v>0</v>
      </c>
      <c r="U463" s="116">
        <v>0</v>
      </c>
      <c r="V463" s="116">
        <v>0</v>
      </c>
      <c r="W463" s="116">
        <v>0</v>
      </c>
      <c r="X463" s="116">
        <v>0</v>
      </c>
      <c r="Y463" s="116">
        <v>0</v>
      </c>
      <c r="Z463" s="116">
        <v>0</v>
      </c>
      <c r="AA463" s="116">
        <v>0</v>
      </c>
      <c r="AB463" s="116">
        <v>0</v>
      </c>
      <c r="AC463" s="116">
        <v>0</v>
      </c>
      <c r="AD463" s="116">
        <v>0</v>
      </c>
      <c r="AE463" s="116">
        <v>0</v>
      </c>
      <c r="AF463" s="116">
        <v>0</v>
      </c>
      <c r="AG463" s="116">
        <v>0</v>
      </c>
      <c r="AH463" s="116">
        <v>0</v>
      </c>
      <c r="AI463" s="116">
        <v>0</v>
      </c>
      <c r="AJ463" s="116">
        <v>0</v>
      </c>
      <c r="AK463" s="116">
        <v>0</v>
      </c>
      <c r="AL463" s="116">
        <v>0</v>
      </c>
      <c r="AM463" s="116">
        <v>0</v>
      </c>
      <c r="AN463" s="116">
        <v>0</v>
      </c>
      <c r="AO463" s="116">
        <v>0</v>
      </c>
      <c r="AP463" s="116">
        <v>0</v>
      </c>
      <c r="AQ463" s="116">
        <v>0</v>
      </c>
      <c r="AR463" s="116">
        <v>0</v>
      </c>
      <c r="AS463" s="116">
        <v>0</v>
      </c>
      <c r="AT463" s="116">
        <v>0</v>
      </c>
      <c r="AU463" s="116">
        <v>0</v>
      </c>
      <c r="AV463" s="116">
        <v>0</v>
      </c>
      <c r="AW463" s="116">
        <v>0</v>
      </c>
      <c r="AX463" s="116">
        <v>0</v>
      </c>
      <c r="AY463" s="116">
        <v>0</v>
      </c>
      <c r="AZ463" s="116">
        <v>0</v>
      </c>
      <c r="BA463" s="116">
        <v>0</v>
      </c>
      <c r="BB463" s="116">
        <v>0</v>
      </c>
      <c r="BC463" s="116">
        <v>0</v>
      </c>
      <c r="BD463" s="115">
        <v>0</v>
      </c>
      <c r="BF463" s="9">
        <f t="shared" si="7"/>
        <v>0</v>
      </c>
    </row>
    <row r="464" spans="1:58" x14ac:dyDescent="0.25">
      <c r="A464" s="112" t="s">
        <v>2359</v>
      </c>
      <c r="B464" s="112" t="s">
        <v>2358</v>
      </c>
      <c r="C464" s="116">
        <v>0</v>
      </c>
      <c r="D464" s="116">
        <v>0</v>
      </c>
      <c r="E464" s="116">
        <v>0</v>
      </c>
      <c r="F464" s="116">
        <v>0</v>
      </c>
      <c r="G464" s="116">
        <v>0</v>
      </c>
      <c r="H464" s="116">
        <v>0</v>
      </c>
      <c r="I464" s="116">
        <v>0</v>
      </c>
      <c r="J464" s="116">
        <v>0</v>
      </c>
      <c r="K464" s="116">
        <v>0</v>
      </c>
      <c r="L464" s="116">
        <v>0</v>
      </c>
      <c r="M464" s="116">
        <v>0</v>
      </c>
      <c r="N464" s="116">
        <v>0</v>
      </c>
      <c r="O464" s="116">
        <v>0</v>
      </c>
      <c r="P464" s="116">
        <v>0</v>
      </c>
      <c r="Q464" s="116">
        <v>0</v>
      </c>
      <c r="R464" s="116">
        <v>0</v>
      </c>
      <c r="S464" s="116">
        <v>0</v>
      </c>
      <c r="T464" s="116">
        <v>0</v>
      </c>
      <c r="U464" s="116">
        <v>0</v>
      </c>
      <c r="V464" s="116">
        <v>0</v>
      </c>
      <c r="W464" s="116">
        <v>0</v>
      </c>
      <c r="X464" s="116">
        <v>0</v>
      </c>
      <c r="Y464" s="116">
        <v>0</v>
      </c>
      <c r="Z464" s="116">
        <v>0</v>
      </c>
      <c r="AA464" s="116">
        <v>0</v>
      </c>
      <c r="AB464" s="116">
        <v>0</v>
      </c>
      <c r="AC464" s="116">
        <v>0</v>
      </c>
      <c r="AD464" s="116">
        <v>0</v>
      </c>
      <c r="AE464" s="116">
        <v>0</v>
      </c>
      <c r="AF464" s="116">
        <v>0</v>
      </c>
      <c r="AG464" s="116">
        <v>0</v>
      </c>
      <c r="AH464" s="116">
        <v>0</v>
      </c>
      <c r="AI464" s="116">
        <v>0</v>
      </c>
      <c r="AJ464" s="116">
        <v>0</v>
      </c>
      <c r="AK464" s="116">
        <v>0</v>
      </c>
      <c r="AL464" s="116">
        <v>0</v>
      </c>
      <c r="AM464" s="116">
        <v>0</v>
      </c>
      <c r="AN464" s="116">
        <v>0</v>
      </c>
      <c r="AO464" s="116">
        <v>0</v>
      </c>
      <c r="AP464" s="116">
        <v>0</v>
      </c>
      <c r="AQ464" s="116">
        <v>0</v>
      </c>
      <c r="AR464" s="116">
        <v>0</v>
      </c>
      <c r="AS464" s="116">
        <v>0</v>
      </c>
      <c r="AT464" s="116">
        <v>0</v>
      </c>
      <c r="AU464" s="116">
        <v>0</v>
      </c>
      <c r="AV464" s="116">
        <v>0</v>
      </c>
      <c r="AW464" s="116">
        <v>0</v>
      </c>
      <c r="AX464" s="116">
        <v>0</v>
      </c>
      <c r="AY464" s="116">
        <v>0</v>
      </c>
      <c r="AZ464" s="116">
        <v>0</v>
      </c>
      <c r="BA464" s="116">
        <v>0</v>
      </c>
      <c r="BB464" s="116">
        <v>0</v>
      </c>
      <c r="BC464" s="116">
        <v>0</v>
      </c>
      <c r="BD464" s="115">
        <v>0</v>
      </c>
      <c r="BF464" s="9">
        <f t="shared" si="7"/>
        <v>0</v>
      </c>
    </row>
    <row r="465" spans="1:58" x14ac:dyDescent="0.25">
      <c r="A465" s="112" t="s">
        <v>199</v>
      </c>
      <c r="B465" s="112" t="s">
        <v>200</v>
      </c>
      <c r="C465" s="116">
        <v>1.4551915228366852E-11</v>
      </c>
      <c r="D465" s="116">
        <v>1.4551915228366852E-11</v>
      </c>
      <c r="E465" s="116">
        <v>1.4551915228366852E-11</v>
      </c>
      <c r="F465" s="116">
        <v>1.4551915228366852E-11</v>
      </c>
      <c r="G465" s="116">
        <v>1.4551915228366852E-11</v>
      </c>
      <c r="H465" s="116">
        <v>1.4551915228366852E-11</v>
      </c>
      <c r="I465" s="116">
        <v>1.4551915228366852E-11</v>
      </c>
      <c r="J465" s="116">
        <v>1.4551915228366852E-11</v>
      </c>
      <c r="K465" s="116">
        <v>1.4551915228366852E-11</v>
      </c>
      <c r="L465" s="116">
        <v>1.4551915228366852E-11</v>
      </c>
      <c r="M465" s="116">
        <v>1.4551915228366852E-11</v>
      </c>
      <c r="N465" s="116">
        <v>1.4551915228366852E-11</v>
      </c>
      <c r="O465" s="116">
        <v>1.4551915228366852E-11</v>
      </c>
      <c r="P465" s="116">
        <v>1.4551915228366852E-11</v>
      </c>
      <c r="Q465" s="116">
        <v>1.4551915228366852E-11</v>
      </c>
      <c r="R465" s="116">
        <v>1.4551915228366852E-11</v>
      </c>
      <c r="S465" s="116">
        <v>1.4551915228366852E-11</v>
      </c>
      <c r="T465" s="116">
        <v>1.4551915228366852E-11</v>
      </c>
      <c r="U465" s="116">
        <v>1.4551915228366852E-11</v>
      </c>
      <c r="V465" s="116">
        <v>1.4551915228366852E-11</v>
      </c>
      <c r="W465" s="116">
        <v>1.4551915228366852E-11</v>
      </c>
      <c r="X465" s="116">
        <v>1.4551915228366852E-11</v>
      </c>
      <c r="Y465" s="116">
        <v>1.4551915228366852E-11</v>
      </c>
      <c r="Z465" s="116">
        <v>1.4551915228366852E-11</v>
      </c>
      <c r="AA465" s="116">
        <v>1.4551915228366852E-11</v>
      </c>
      <c r="AB465" s="116">
        <v>1.4551915228366852E-11</v>
      </c>
      <c r="AC465" s="116">
        <v>1.4551915228366852E-11</v>
      </c>
      <c r="AD465" s="116">
        <v>1.4551915228366852E-11</v>
      </c>
      <c r="AE465" s="116">
        <v>1.4551915228366852E-11</v>
      </c>
      <c r="AF465" s="116">
        <v>1.4551915228366852E-11</v>
      </c>
      <c r="AG465" s="116">
        <v>1.4551915228366852E-11</v>
      </c>
      <c r="AH465" s="116">
        <v>1.4551915228366852E-11</v>
      </c>
      <c r="AI465" s="116">
        <v>1.4551915228366852E-11</v>
      </c>
      <c r="AJ465" s="116">
        <v>1.4551915228366852E-11</v>
      </c>
      <c r="AK465" s="116">
        <v>1.4551915228366852E-11</v>
      </c>
      <c r="AL465" s="116">
        <v>1.4551915228366852E-11</v>
      </c>
      <c r="AM465" s="116">
        <v>1.4551915228366852E-11</v>
      </c>
      <c r="AN465" s="116">
        <v>1.4551915228366852E-11</v>
      </c>
      <c r="AO465" s="116">
        <v>1.4551915228366852E-11</v>
      </c>
      <c r="AP465" s="116">
        <v>1.4551915228366852E-11</v>
      </c>
      <c r="AQ465" s="116">
        <v>1.4551915228366852E-11</v>
      </c>
      <c r="AR465" s="116">
        <v>1.4551915228366852E-11</v>
      </c>
      <c r="AS465" s="116">
        <v>1.4551915228366852E-11</v>
      </c>
      <c r="AT465" s="116">
        <v>1.4551915228366852E-11</v>
      </c>
      <c r="AU465" s="116">
        <v>1.4551915228366852E-11</v>
      </c>
      <c r="AV465" s="116">
        <v>1.4551915228366852E-11</v>
      </c>
      <c r="AW465" s="116">
        <v>1.4551915228366852E-11</v>
      </c>
      <c r="AX465" s="116">
        <v>1.4551915228366852E-11</v>
      </c>
      <c r="AY465" s="116">
        <v>1.4551915228366852E-11</v>
      </c>
      <c r="AZ465" s="116">
        <v>1.4551915228366852E-11</v>
      </c>
      <c r="BA465" s="116">
        <v>1.4551915228366852E-11</v>
      </c>
      <c r="BB465" s="116">
        <v>1.4551915228366852E-11</v>
      </c>
      <c r="BC465" s="116">
        <v>1.4551915228366852E-11</v>
      </c>
      <c r="BD465" s="115">
        <v>1.4551915228366852E-11</v>
      </c>
      <c r="BF465" s="9">
        <f t="shared" si="7"/>
        <v>1.4551915228366852E-11</v>
      </c>
    </row>
    <row r="466" spans="1:58" x14ac:dyDescent="0.25">
      <c r="A466" s="112" t="s">
        <v>201</v>
      </c>
      <c r="B466" s="112" t="s">
        <v>202</v>
      </c>
      <c r="C466" s="116">
        <v>292107.76</v>
      </c>
      <c r="D466" s="116">
        <v>339895.5</v>
      </c>
      <c r="E466" s="116">
        <v>384727.2</v>
      </c>
      <c r="F466" s="116">
        <v>422450.34</v>
      </c>
      <c r="G466" s="116">
        <v>423500.91000000003</v>
      </c>
      <c r="H466" s="116">
        <v>424790.11000000004</v>
      </c>
      <c r="I466" s="116">
        <v>464921.08000000007</v>
      </c>
      <c r="J466" s="116">
        <v>470810.03000000009</v>
      </c>
      <c r="K466" s="116">
        <v>473420.59000000008</v>
      </c>
      <c r="L466" s="116">
        <v>483478.07000000007</v>
      </c>
      <c r="M466" s="116">
        <v>484491.07000000007</v>
      </c>
      <c r="N466" s="116">
        <v>489197.02000000008</v>
      </c>
      <c r="O466" s="116">
        <v>489978.09000000008</v>
      </c>
      <c r="P466" s="116">
        <v>0</v>
      </c>
      <c r="Q466" s="116">
        <v>0</v>
      </c>
      <c r="R466" s="116">
        <v>0</v>
      </c>
      <c r="S466" s="116">
        <v>0</v>
      </c>
      <c r="T466" s="116">
        <v>0</v>
      </c>
      <c r="U466" s="116">
        <v>0</v>
      </c>
      <c r="V466" s="116">
        <v>523890.14</v>
      </c>
      <c r="W466" s="116">
        <v>-828.13000000000466</v>
      </c>
      <c r="X466" s="116">
        <v>36319.659999999996</v>
      </c>
      <c r="Y466" s="116">
        <v>68010.81</v>
      </c>
      <c r="Z466" s="116">
        <v>-11633.89</v>
      </c>
      <c r="AA466" s="116">
        <v>0</v>
      </c>
      <c r="AB466" s="116">
        <v>0</v>
      </c>
      <c r="AC466" s="116">
        <v>0</v>
      </c>
      <c r="AD466" s="116">
        <v>0</v>
      </c>
      <c r="AE466" s="116">
        <v>0</v>
      </c>
      <c r="AF466" s="116">
        <v>0</v>
      </c>
      <c r="AG466" s="116">
        <v>0</v>
      </c>
      <c r="AH466" s="116">
        <v>0</v>
      </c>
      <c r="AI466" s="116">
        <v>0</v>
      </c>
      <c r="AJ466" s="116">
        <v>0</v>
      </c>
      <c r="AK466" s="116">
        <v>0</v>
      </c>
      <c r="AL466" s="116">
        <v>0</v>
      </c>
      <c r="AM466" s="116">
        <v>0</v>
      </c>
      <c r="AN466" s="116">
        <v>0</v>
      </c>
      <c r="AO466" s="116">
        <v>0</v>
      </c>
      <c r="AP466" s="116">
        <v>0</v>
      </c>
      <c r="AQ466" s="116">
        <v>0</v>
      </c>
      <c r="AR466" s="116">
        <v>0</v>
      </c>
      <c r="AS466" s="116">
        <v>0</v>
      </c>
      <c r="AT466" s="116">
        <v>0</v>
      </c>
      <c r="AU466" s="116">
        <v>0</v>
      </c>
      <c r="AV466" s="116">
        <v>0</v>
      </c>
      <c r="AW466" s="116">
        <v>0</v>
      </c>
      <c r="AX466" s="116">
        <v>0</v>
      </c>
      <c r="AY466" s="116">
        <v>0</v>
      </c>
      <c r="AZ466" s="116">
        <v>0</v>
      </c>
      <c r="BA466" s="116">
        <v>0</v>
      </c>
      <c r="BB466" s="116">
        <v>0</v>
      </c>
      <c r="BC466" s="116">
        <v>0</v>
      </c>
      <c r="BD466" s="115">
        <v>0</v>
      </c>
      <c r="BF466" s="9">
        <f t="shared" si="7"/>
        <v>523890.14</v>
      </c>
    </row>
    <row r="467" spans="1:58" x14ac:dyDescent="0.25">
      <c r="A467" s="112" t="s">
        <v>203</v>
      </c>
      <c r="B467" s="112" t="s">
        <v>204</v>
      </c>
      <c r="C467" s="116">
        <v>0.90000000015832482</v>
      </c>
      <c r="D467" s="116">
        <v>0.90000000015832482</v>
      </c>
      <c r="E467" s="116">
        <v>0.8800000001583248</v>
      </c>
      <c r="F467" s="116">
        <v>0.8800000001583248</v>
      </c>
      <c r="G467" s="116">
        <v>0.8800000001583248</v>
      </c>
      <c r="H467" s="116">
        <v>0.8800000001583248</v>
      </c>
      <c r="I467" s="116">
        <v>0.8800000001583248</v>
      </c>
      <c r="J467" s="116">
        <v>0.8800000001583248</v>
      </c>
      <c r="K467" s="116">
        <v>0.8800000001583248</v>
      </c>
      <c r="L467" s="116">
        <v>0.8800000001583248</v>
      </c>
      <c r="M467" s="116">
        <v>0.8800000001583248</v>
      </c>
      <c r="N467" s="116">
        <v>0.8800000001583248</v>
      </c>
      <c r="O467" s="116">
        <v>0.8800000001583248</v>
      </c>
      <c r="P467" s="116">
        <v>0.8800000001583248</v>
      </c>
      <c r="Q467" s="116">
        <v>0.8800000001583248</v>
      </c>
      <c r="R467" s="116">
        <v>0.8800000001583248</v>
      </c>
      <c r="S467" s="116">
        <v>0.8800000001583248</v>
      </c>
      <c r="T467" s="116">
        <v>0.8800000001583248</v>
      </c>
      <c r="U467" s="116">
        <v>0.8800000001583248</v>
      </c>
      <c r="V467" s="116">
        <v>0.8800000001583248</v>
      </c>
      <c r="W467" s="116">
        <v>0.8800000001583248</v>
      </c>
      <c r="X467" s="116">
        <v>0.8800000001583248</v>
      </c>
      <c r="Y467" s="116">
        <v>0.8800000001583248</v>
      </c>
      <c r="Z467" s="116">
        <v>0.8800000001583248</v>
      </c>
      <c r="AA467" s="116">
        <v>0.8800000001583248</v>
      </c>
      <c r="AB467" s="116">
        <v>0.8800000001583248</v>
      </c>
      <c r="AC467" s="116">
        <v>0.8800000001583248</v>
      </c>
      <c r="AD467" s="116">
        <v>0.8800000001583248</v>
      </c>
      <c r="AE467" s="116">
        <v>0.8800000001583248</v>
      </c>
      <c r="AF467" s="116">
        <v>0.8800000001583248</v>
      </c>
      <c r="AG467" s="116">
        <v>0.8800000001583248</v>
      </c>
      <c r="AH467" s="116">
        <v>0.8800000001583248</v>
      </c>
      <c r="AI467" s="116">
        <v>0.8800000001583248</v>
      </c>
      <c r="AJ467" s="116">
        <v>0.8800000001583248</v>
      </c>
      <c r="AK467" s="116">
        <v>0.8800000001583248</v>
      </c>
      <c r="AL467" s="116">
        <v>0.8800000001583248</v>
      </c>
      <c r="AM467" s="116">
        <v>0.8800000001583248</v>
      </c>
      <c r="AN467" s="116">
        <v>0.8800000001583248</v>
      </c>
      <c r="AO467" s="116">
        <v>0.8800000001583248</v>
      </c>
      <c r="AP467" s="116">
        <v>0.8800000001583248</v>
      </c>
      <c r="AQ467" s="116">
        <v>0.8800000001583248</v>
      </c>
      <c r="AR467" s="116">
        <v>0.8800000001583248</v>
      </c>
      <c r="AS467" s="116">
        <v>0.8800000001583248</v>
      </c>
      <c r="AT467" s="116">
        <v>0.8800000001583248</v>
      </c>
      <c r="AU467" s="116">
        <v>0.8800000001583248</v>
      </c>
      <c r="AV467" s="116">
        <v>0.8800000001583248</v>
      </c>
      <c r="AW467" s="116">
        <v>0.8800000001583248</v>
      </c>
      <c r="AX467" s="116">
        <v>0.8800000001583248</v>
      </c>
      <c r="AY467" s="116">
        <v>0.8800000001583248</v>
      </c>
      <c r="AZ467" s="116">
        <v>0.8800000001583248</v>
      </c>
      <c r="BA467" s="116">
        <v>0.8800000001583248</v>
      </c>
      <c r="BB467" s="116">
        <v>0.8800000001583248</v>
      </c>
      <c r="BC467" s="116">
        <v>0.8800000001583248</v>
      </c>
      <c r="BD467" s="115">
        <v>0.8800000001583248</v>
      </c>
      <c r="BF467" s="9">
        <f t="shared" si="7"/>
        <v>0.90000000015832482</v>
      </c>
    </row>
    <row r="468" spans="1:58" x14ac:dyDescent="0.25">
      <c r="A468" s="112" t="s">
        <v>205</v>
      </c>
      <c r="B468" s="112" t="s">
        <v>206</v>
      </c>
      <c r="C468" s="116">
        <v>-1.9999999999999993E-2</v>
      </c>
      <c r="D468" s="116">
        <v>-1.9999999999999993E-2</v>
      </c>
      <c r="E468" s="116">
        <v>-2.9999999999999992E-2</v>
      </c>
      <c r="F468" s="116">
        <v>-2.9999999999999992E-2</v>
      </c>
      <c r="G468" s="116">
        <v>-2.9999999999999992E-2</v>
      </c>
      <c r="H468" s="116">
        <v>-2.9999999999999992E-2</v>
      </c>
      <c r="I468" s="116">
        <v>-2.9999999999999992E-2</v>
      </c>
      <c r="J468" s="116">
        <v>-2.9999999999999992E-2</v>
      </c>
      <c r="K468" s="116">
        <v>-2.9999999999999992E-2</v>
      </c>
      <c r="L468" s="116">
        <v>-2.9999999999999992E-2</v>
      </c>
      <c r="M468" s="116">
        <v>-2.9999999999999992E-2</v>
      </c>
      <c r="N468" s="116">
        <v>-2.9999999999999992E-2</v>
      </c>
      <c r="O468" s="116">
        <v>-2.9999999999999992E-2</v>
      </c>
      <c r="P468" s="116">
        <v>-2.9999999999999992E-2</v>
      </c>
      <c r="Q468" s="116">
        <v>-2.9999999999999992E-2</v>
      </c>
      <c r="R468" s="116">
        <v>-2.9999999999999992E-2</v>
      </c>
      <c r="S468" s="116">
        <v>-2.9999999999999992E-2</v>
      </c>
      <c r="T468" s="116">
        <v>-2.9999999999999992E-2</v>
      </c>
      <c r="U468" s="116">
        <v>-2.9999999999999992E-2</v>
      </c>
      <c r="V468" s="116">
        <v>-2.9999999999999992E-2</v>
      </c>
      <c r="W468" s="116">
        <v>-2.9999999999999992E-2</v>
      </c>
      <c r="X468" s="116">
        <v>-2.9999999999999992E-2</v>
      </c>
      <c r="Y468" s="116">
        <v>-2.9999999999999992E-2</v>
      </c>
      <c r="Z468" s="116">
        <v>-2.9999999999999992E-2</v>
      </c>
      <c r="AA468" s="116">
        <v>-2.9999999999999992E-2</v>
      </c>
      <c r="AB468" s="116">
        <v>-2.9999999999999992E-2</v>
      </c>
      <c r="AC468" s="116">
        <v>-2.9999999999999992E-2</v>
      </c>
      <c r="AD468" s="116">
        <v>-2.9999999999999992E-2</v>
      </c>
      <c r="AE468" s="116">
        <v>-2.9999999999999992E-2</v>
      </c>
      <c r="AF468" s="116">
        <v>-2.9999999999999992E-2</v>
      </c>
      <c r="AG468" s="116">
        <v>-2.9999999999999992E-2</v>
      </c>
      <c r="AH468" s="116">
        <v>-2.9999999999999992E-2</v>
      </c>
      <c r="AI468" s="116">
        <v>-2.9999999999999992E-2</v>
      </c>
      <c r="AJ468" s="116">
        <v>-2.9999999999999992E-2</v>
      </c>
      <c r="AK468" s="116">
        <v>-2.9999999999999992E-2</v>
      </c>
      <c r="AL468" s="116">
        <v>-2.9999999999999992E-2</v>
      </c>
      <c r="AM468" s="116">
        <v>-2.9999999999999992E-2</v>
      </c>
      <c r="AN468" s="116">
        <v>-2.9999999999999992E-2</v>
      </c>
      <c r="AO468" s="116">
        <v>-2.9999999999999992E-2</v>
      </c>
      <c r="AP468" s="116">
        <v>-2.9999999999999992E-2</v>
      </c>
      <c r="AQ468" s="116">
        <v>-2.9999999999999992E-2</v>
      </c>
      <c r="AR468" s="116">
        <v>-2.9999999999999992E-2</v>
      </c>
      <c r="AS468" s="116">
        <v>-2.9999999999999992E-2</v>
      </c>
      <c r="AT468" s="116">
        <v>-2.9999999999999992E-2</v>
      </c>
      <c r="AU468" s="116">
        <v>-2.9999999999999992E-2</v>
      </c>
      <c r="AV468" s="116">
        <v>-2.9999999999999992E-2</v>
      </c>
      <c r="AW468" s="116">
        <v>-2.9999999999999992E-2</v>
      </c>
      <c r="AX468" s="116">
        <v>-2.9999999999999992E-2</v>
      </c>
      <c r="AY468" s="116">
        <v>-2.9999999999999992E-2</v>
      </c>
      <c r="AZ468" s="116">
        <v>-2.9999999999999992E-2</v>
      </c>
      <c r="BA468" s="116">
        <v>-2.9999999999999992E-2</v>
      </c>
      <c r="BB468" s="116">
        <v>-2.9999999999999992E-2</v>
      </c>
      <c r="BC468" s="116">
        <v>-2.9999999999999992E-2</v>
      </c>
      <c r="BD468" s="115">
        <v>-2.9999999999999992E-2</v>
      </c>
      <c r="BF468" s="9">
        <f t="shared" si="7"/>
        <v>-1.9999999999999993E-2</v>
      </c>
    </row>
    <row r="469" spans="1:58" x14ac:dyDescent="0.25">
      <c r="A469" s="112" t="s">
        <v>2357</v>
      </c>
      <c r="B469" s="112" t="s">
        <v>2356</v>
      </c>
      <c r="C469" s="116">
        <v>0</v>
      </c>
      <c r="D469" s="116">
        <v>0</v>
      </c>
      <c r="E469" s="116">
        <v>0</v>
      </c>
      <c r="F469" s="116">
        <v>0</v>
      </c>
      <c r="G469" s="116">
        <v>0</v>
      </c>
      <c r="H469" s="116">
        <v>0</v>
      </c>
      <c r="I469" s="116">
        <v>0</v>
      </c>
      <c r="J469" s="116">
        <v>0</v>
      </c>
      <c r="K469" s="116">
        <v>0</v>
      </c>
      <c r="L469" s="116">
        <v>0</v>
      </c>
      <c r="M469" s="116">
        <v>0</v>
      </c>
      <c r="N469" s="116">
        <v>0</v>
      </c>
      <c r="O469" s="116">
        <v>0</v>
      </c>
      <c r="P469" s="116">
        <v>0</v>
      </c>
      <c r="Q469" s="116">
        <v>0</v>
      </c>
      <c r="R469" s="116">
        <v>0</v>
      </c>
      <c r="S469" s="116">
        <v>0</v>
      </c>
      <c r="T469" s="116">
        <v>0</v>
      </c>
      <c r="U469" s="116">
        <v>0</v>
      </c>
      <c r="V469" s="116">
        <v>0</v>
      </c>
      <c r="W469" s="116">
        <v>0</v>
      </c>
      <c r="X469" s="116">
        <v>0</v>
      </c>
      <c r="Y469" s="116">
        <v>0</v>
      </c>
      <c r="Z469" s="116">
        <v>0</v>
      </c>
      <c r="AA469" s="116">
        <v>0</v>
      </c>
      <c r="AB469" s="116">
        <v>0</v>
      </c>
      <c r="AC469" s="116">
        <v>0</v>
      </c>
      <c r="AD469" s="116">
        <v>0</v>
      </c>
      <c r="AE469" s="116">
        <v>0</v>
      </c>
      <c r="AF469" s="116">
        <v>0</v>
      </c>
      <c r="AG469" s="116">
        <v>0</v>
      </c>
      <c r="AH469" s="116">
        <v>0</v>
      </c>
      <c r="AI469" s="116">
        <v>0</v>
      </c>
      <c r="AJ469" s="116">
        <v>0</v>
      </c>
      <c r="AK469" s="116">
        <v>0</v>
      </c>
      <c r="AL469" s="116">
        <v>0</v>
      </c>
      <c r="AM469" s="116">
        <v>0</v>
      </c>
      <c r="AN469" s="116">
        <v>0</v>
      </c>
      <c r="AO469" s="116">
        <v>0</v>
      </c>
      <c r="AP469" s="116">
        <v>0</v>
      </c>
      <c r="AQ469" s="116">
        <v>0</v>
      </c>
      <c r="AR469" s="116">
        <v>0</v>
      </c>
      <c r="AS469" s="116">
        <v>0</v>
      </c>
      <c r="AT469" s="116">
        <v>0</v>
      </c>
      <c r="AU469" s="116">
        <v>0</v>
      </c>
      <c r="AV469" s="116">
        <v>0</v>
      </c>
      <c r="AW469" s="116">
        <v>0</v>
      </c>
      <c r="AX469" s="116">
        <v>0</v>
      </c>
      <c r="AY469" s="116">
        <v>0</v>
      </c>
      <c r="AZ469" s="116">
        <v>0</v>
      </c>
      <c r="BA469" s="116">
        <v>0</v>
      </c>
      <c r="BB469" s="116">
        <v>0</v>
      </c>
      <c r="BC469" s="116">
        <v>0</v>
      </c>
      <c r="BD469" s="115">
        <v>0</v>
      </c>
      <c r="BF469" s="9">
        <f t="shared" si="7"/>
        <v>0</v>
      </c>
    </row>
    <row r="470" spans="1:58" x14ac:dyDescent="0.25">
      <c r="A470" s="112" t="s">
        <v>2355</v>
      </c>
      <c r="B470" s="112" t="s">
        <v>2354</v>
      </c>
      <c r="C470" s="116">
        <v>7.2759576141834259E-12</v>
      </c>
      <c r="D470" s="116">
        <v>7.2759576141834259E-12</v>
      </c>
      <c r="E470" s="116">
        <v>7.2759576141834259E-12</v>
      </c>
      <c r="F470" s="116">
        <v>7.2759576141834259E-12</v>
      </c>
      <c r="G470" s="116">
        <v>7.2759576141834259E-12</v>
      </c>
      <c r="H470" s="116">
        <v>7.2759576141834259E-12</v>
      </c>
      <c r="I470" s="116">
        <v>7.2759576141834259E-12</v>
      </c>
      <c r="J470" s="116">
        <v>7.2759576141834259E-12</v>
      </c>
      <c r="K470" s="116">
        <v>7.2759576141834259E-12</v>
      </c>
      <c r="L470" s="116">
        <v>7.2759576141834259E-12</v>
      </c>
      <c r="M470" s="116">
        <v>7.2759576141834259E-12</v>
      </c>
      <c r="N470" s="116">
        <v>7.2759576141834259E-12</v>
      </c>
      <c r="O470" s="116">
        <v>7.2759576141834259E-12</v>
      </c>
      <c r="P470" s="116">
        <v>7.2759576141834259E-12</v>
      </c>
      <c r="Q470" s="116">
        <v>7.2759576141834259E-12</v>
      </c>
      <c r="R470" s="116">
        <v>7.2759576141834259E-12</v>
      </c>
      <c r="S470" s="116">
        <v>7.2759576141834259E-12</v>
      </c>
      <c r="T470" s="116">
        <v>7.2759576141834259E-12</v>
      </c>
      <c r="U470" s="116">
        <v>7.2759576141834259E-12</v>
      </c>
      <c r="V470" s="116">
        <v>7.2759576141834259E-12</v>
      </c>
      <c r="W470" s="116">
        <v>7.2759576141834259E-12</v>
      </c>
      <c r="X470" s="116">
        <v>7.2759576141834259E-12</v>
      </c>
      <c r="Y470" s="116">
        <v>7.2759576141834259E-12</v>
      </c>
      <c r="Z470" s="116">
        <v>7.2759576141834259E-12</v>
      </c>
      <c r="AA470" s="116">
        <v>7.2759576141834259E-12</v>
      </c>
      <c r="AB470" s="116">
        <v>7.2759576141834259E-12</v>
      </c>
      <c r="AC470" s="116">
        <v>7.2759576141834259E-12</v>
      </c>
      <c r="AD470" s="116">
        <v>7.2759576141834259E-12</v>
      </c>
      <c r="AE470" s="116">
        <v>7.2759576141834259E-12</v>
      </c>
      <c r="AF470" s="116">
        <v>7.2759576141834259E-12</v>
      </c>
      <c r="AG470" s="116">
        <v>7.2759576141834259E-12</v>
      </c>
      <c r="AH470" s="116">
        <v>7.2759576141834259E-12</v>
      </c>
      <c r="AI470" s="116">
        <v>7.2759576141834259E-12</v>
      </c>
      <c r="AJ470" s="116">
        <v>7.2759576141834259E-12</v>
      </c>
      <c r="AK470" s="116">
        <v>7.2759576141834259E-12</v>
      </c>
      <c r="AL470" s="116">
        <v>7.2759576141834259E-12</v>
      </c>
      <c r="AM470" s="116">
        <v>7.2759576141834259E-12</v>
      </c>
      <c r="AN470" s="116">
        <v>7.2759576141834259E-12</v>
      </c>
      <c r="AO470" s="116">
        <v>7.2759576141834259E-12</v>
      </c>
      <c r="AP470" s="116">
        <v>7.2759576141834259E-12</v>
      </c>
      <c r="AQ470" s="116">
        <v>7.2759576141834259E-12</v>
      </c>
      <c r="AR470" s="116">
        <v>7.2759576141834259E-12</v>
      </c>
      <c r="AS470" s="116">
        <v>7.2759576141834259E-12</v>
      </c>
      <c r="AT470" s="116">
        <v>7.2759576141834259E-12</v>
      </c>
      <c r="AU470" s="116">
        <v>7.2759576141834259E-12</v>
      </c>
      <c r="AV470" s="116">
        <v>7.2759576141834259E-12</v>
      </c>
      <c r="AW470" s="116">
        <v>7.2759576141834259E-12</v>
      </c>
      <c r="AX470" s="116">
        <v>7.2759576141834259E-12</v>
      </c>
      <c r="AY470" s="116">
        <v>7.2759576141834259E-12</v>
      </c>
      <c r="AZ470" s="116">
        <v>7.2759576141834259E-12</v>
      </c>
      <c r="BA470" s="116">
        <v>7.2759576141834259E-12</v>
      </c>
      <c r="BB470" s="116">
        <v>7.2759576141834259E-12</v>
      </c>
      <c r="BC470" s="116">
        <v>7.2759576141834259E-12</v>
      </c>
      <c r="BD470" s="115">
        <v>7.2759576141834259E-12</v>
      </c>
      <c r="BF470" s="9">
        <f t="shared" si="7"/>
        <v>7.2759576141834259E-12</v>
      </c>
    </row>
    <row r="471" spans="1:58" x14ac:dyDescent="0.25">
      <c r="A471" s="112" t="s">
        <v>2353</v>
      </c>
      <c r="B471" s="112" t="s">
        <v>2352</v>
      </c>
      <c r="C471" s="116">
        <v>0</v>
      </c>
      <c r="D471" s="116">
        <v>0</v>
      </c>
      <c r="E471" s="116">
        <v>0</v>
      </c>
      <c r="F471" s="116">
        <v>0</v>
      </c>
      <c r="G471" s="116">
        <v>0</v>
      </c>
      <c r="H471" s="116">
        <v>0</v>
      </c>
      <c r="I471" s="116">
        <v>0</v>
      </c>
      <c r="J471" s="116">
        <v>0</v>
      </c>
      <c r="K471" s="116">
        <v>0</v>
      </c>
      <c r="L471" s="116">
        <v>0</v>
      </c>
      <c r="M471" s="116">
        <v>0</v>
      </c>
      <c r="N471" s="116">
        <v>0</v>
      </c>
      <c r="O471" s="116">
        <v>0</v>
      </c>
      <c r="P471" s="116">
        <v>0</v>
      </c>
      <c r="Q471" s="116">
        <v>0</v>
      </c>
      <c r="R471" s="116">
        <v>0</v>
      </c>
      <c r="S471" s="116">
        <v>0</v>
      </c>
      <c r="T471" s="116">
        <v>0</v>
      </c>
      <c r="U471" s="116">
        <v>0</v>
      </c>
      <c r="V471" s="116">
        <v>0</v>
      </c>
      <c r="W471" s="116">
        <v>0</v>
      </c>
      <c r="X471" s="116">
        <v>0</v>
      </c>
      <c r="Y471" s="116">
        <v>0</v>
      </c>
      <c r="Z471" s="116">
        <v>0</v>
      </c>
      <c r="AA471" s="116">
        <v>0</v>
      </c>
      <c r="AB471" s="116">
        <v>0</v>
      </c>
      <c r="AC471" s="116">
        <v>0</v>
      </c>
      <c r="AD471" s="116">
        <v>0</v>
      </c>
      <c r="AE471" s="116">
        <v>0</v>
      </c>
      <c r="AF471" s="116">
        <v>0</v>
      </c>
      <c r="AG471" s="116">
        <v>0</v>
      </c>
      <c r="AH471" s="116">
        <v>0</v>
      </c>
      <c r="AI471" s="116">
        <v>0</v>
      </c>
      <c r="AJ471" s="116">
        <v>0</v>
      </c>
      <c r="AK471" s="116">
        <v>0</v>
      </c>
      <c r="AL471" s="116">
        <v>0</v>
      </c>
      <c r="AM471" s="116">
        <v>0</v>
      </c>
      <c r="AN471" s="116">
        <v>0</v>
      </c>
      <c r="AO471" s="116">
        <v>0</v>
      </c>
      <c r="AP471" s="116">
        <v>0</v>
      </c>
      <c r="AQ471" s="116">
        <v>0</v>
      </c>
      <c r="AR471" s="116">
        <v>0</v>
      </c>
      <c r="AS471" s="116">
        <v>0</v>
      </c>
      <c r="AT471" s="116">
        <v>0</v>
      </c>
      <c r="AU471" s="116">
        <v>0</v>
      </c>
      <c r="AV471" s="116">
        <v>0</v>
      </c>
      <c r="AW471" s="116">
        <v>0</v>
      </c>
      <c r="AX471" s="116">
        <v>0</v>
      </c>
      <c r="AY471" s="116">
        <v>0</v>
      </c>
      <c r="AZ471" s="116">
        <v>0</v>
      </c>
      <c r="BA471" s="116">
        <v>0</v>
      </c>
      <c r="BB471" s="116">
        <v>0</v>
      </c>
      <c r="BC471" s="116">
        <v>0</v>
      </c>
      <c r="BD471" s="115">
        <v>0</v>
      </c>
      <c r="BF471" s="9">
        <f t="shared" ref="BF471:BF534" si="8">+MAX(C471:BD471)</f>
        <v>0</v>
      </c>
    </row>
    <row r="472" spans="1:58" x14ac:dyDescent="0.25">
      <c r="A472" s="112" t="s">
        <v>2351</v>
      </c>
      <c r="B472" s="112" t="s">
        <v>2350</v>
      </c>
      <c r="C472" s="116">
        <v>0</v>
      </c>
      <c r="D472" s="116">
        <v>0</v>
      </c>
      <c r="E472" s="116">
        <v>0</v>
      </c>
      <c r="F472" s="116">
        <v>0</v>
      </c>
      <c r="G472" s="116">
        <v>0</v>
      </c>
      <c r="H472" s="116">
        <v>0</v>
      </c>
      <c r="I472" s="116">
        <v>0</v>
      </c>
      <c r="J472" s="116">
        <v>0</v>
      </c>
      <c r="K472" s="116">
        <v>0</v>
      </c>
      <c r="L472" s="116">
        <v>0</v>
      </c>
      <c r="M472" s="116">
        <v>0</v>
      </c>
      <c r="N472" s="116">
        <v>0</v>
      </c>
      <c r="O472" s="116">
        <v>0</v>
      </c>
      <c r="P472" s="116">
        <v>0</v>
      </c>
      <c r="Q472" s="116">
        <v>0</v>
      </c>
      <c r="R472" s="116">
        <v>0</v>
      </c>
      <c r="S472" s="116">
        <v>0</v>
      </c>
      <c r="T472" s="116">
        <v>0</v>
      </c>
      <c r="U472" s="116">
        <v>0</v>
      </c>
      <c r="V472" s="116">
        <v>0</v>
      </c>
      <c r="W472" s="116">
        <v>0</v>
      </c>
      <c r="X472" s="116">
        <v>0</v>
      </c>
      <c r="Y472" s="116">
        <v>0</v>
      </c>
      <c r="Z472" s="116">
        <v>0</v>
      </c>
      <c r="AA472" s="116">
        <v>0</v>
      </c>
      <c r="AB472" s="116">
        <v>0</v>
      </c>
      <c r="AC472" s="116">
        <v>0</v>
      </c>
      <c r="AD472" s="116">
        <v>0</v>
      </c>
      <c r="AE472" s="116">
        <v>0</v>
      </c>
      <c r="AF472" s="116">
        <v>0</v>
      </c>
      <c r="AG472" s="116">
        <v>0</v>
      </c>
      <c r="AH472" s="116">
        <v>0</v>
      </c>
      <c r="AI472" s="116">
        <v>0</v>
      </c>
      <c r="AJ472" s="116">
        <v>0</v>
      </c>
      <c r="AK472" s="116">
        <v>0</v>
      </c>
      <c r="AL472" s="116">
        <v>0</v>
      </c>
      <c r="AM472" s="116">
        <v>0</v>
      </c>
      <c r="AN472" s="116">
        <v>0</v>
      </c>
      <c r="AO472" s="116">
        <v>0</v>
      </c>
      <c r="AP472" s="116">
        <v>0</v>
      </c>
      <c r="AQ472" s="116">
        <v>0</v>
      </c>
      <c r="AR472" s="116">
        <v>0</v>
      </c>
      <c r="AS472" s="116">
        <v>0</v>
      </c>
      <c r="AT472" s="116">
        <v>0</v>
      </c>
      <c r="AU472" s="116">
        <v>0</v>
      </c>
      <c r="AV472" s="116">
        <v>0</v>
      </c>
      <c r="AW472" s="116">
        <v>0</v>
      </c>
      <c r="AX472" s="116">
        <v>0</v>
      </c>
      <c r="AY472" s="116">
        <v>0</v>
      </c>
      <c r="AZ472" s="116">
        <v>0</v>
      </c>
      <c r="BA472" s="116">
        <v>0</v>
      </c>
      <c r="BB472" s="116">
        <v>0</v>
      </c>
      <c r="BC472" s="116">
        <v>0</v>
      </c>
      <c r="BD472" s="115">
        <v>0</v>
      </c>
      <c r="BF472" s="9">
        <f t="shared" si="8"/>
        <v>0</v>
      </c>
    </row>
    <row r="473" spans="1:58" x14ac:dyDescent="0.25">
      <c r="A473" s="112" t="s">
        <v>207</v>
      </c>
      <c r="B473" s="112" t="s">
        <v>208</v>
      </c>
      <c r="C473" s="116">
        <v>0</v>
      </c>
      <c r="D473" s="116">
        <v>0</v>
      </c>
      <c r="E473" s="116">
        <v>0</v>
      </c>
      <c r="F473" s="116">
        <v>0</v>
      </c>
      <c r="G473" s="116">
        <v>0</v>
      </c>
      <c r="H473" s="116">
        <v>0</v>
      </c>
      <c r="I473" s="116">
        <v>0</v>
      </c>
      <c r="J473" s="116">
        <v>0</v>
      </c>
      <c r="K473" s="116">
        <v>0</v>
      </c>
      <c r="L473" s="116">
        <v>0</v>
      </c>
      <c r="M473" s="116">
        <v>0</v>
      </c>
      <c r="N473" s="116">
        <v>0</v>
      </c>
      <c r="O473" s="116">
        <v>0</v>
      </c>
      <c r="P473" s="116">
        <v>0</v>
      </c>
      <c r="Q473" s="116">
        <v>0</v>
      </c>
      <c r="R473" s="116">
        <v>0</v>
      </c>
      <c r="S473" s="116">
        <v>0</v>
      </c>
      <c r="T473" s="116">
        <v>0</v>
      </c>
      <c r="U473" s="116">
        <v>0</v>
      </c>
      <c r="V473" s="116">
        <v>0</v>
      </c>
      <c r="W473" s="116">
        <v>0</v>
      </c>
      <c r="X473" s="116">
        <v>0</v>
      </c>
      <c r="Y473" s="116">
        <v>0</v>
      </c>
      <c r="Z473" s="116">
        <v>0</v>
      </c>
      <c r="AA473" s="116">
        <v>0</v>
      </c>
      <c r="AB473" s="116">
        <v>0</v>
      </c>
      <c r="AC473" s="116">
        <v>0</v>
      </c>
      <c r="AD473" s="116">
        <v>0</v>
      </c>
      <c r="AE473" s="116">
        <v>0</v>
      </c>
      <c r="AF473" s="116">
        <v>0</v>
      </c>
      <c r="AG473" s="116">
        <v>0</v>
      </c>
      <c r="AH473" s="116">
        <v>0</v>
      </c>
      <c r="AI473" s="116">
        <v>0</v>
      </c>
      <c r="AJ473" s="116">
        <v>0</v>
      </c>
      <c r="AK473" s="116">
        <v>0</v>
      </c>
      <c r="AL473" s="116">
        <v>0</v>
      </c>
      <c r="AM473" s="116">
        <v>0</v>
      </c>
      <c r="AN473" s="116">
        <v>0</v>
      </c>
      <c r="AO473" s="116">
        <v>0</v>
      </c>
      <c r="AP473" s="116">
        <v>0</v>
      </c>
      <c r="AQ473" s="116">
        <v>0</v>
      </c>
      <c r="AR473" s="116">
        <v>0</v>
      </c>
      <c r="AS473" s="116">
        <v>0</v>
      </c>
      <c r="AT473" s="116">
        <v>0</v>
      </c>
      <c r="AU473" s="116">
        <v>0</v>
      </c>
      <c r="AV473" s="116">
        <v>0</v>
      </c>
      <c r="AW473" s="116">
        <v>0</v>
      </c>
      <c r="AX473" s="116">
        <v>0</v>
      </c>
      <c r="AY473" s="116">
        <v>0</v>
      </c>
      <c r="AZ473" s="116">
        <v>0</v>
      </c>
      <c r="BA473" s="116">
        <v>0</v>
      </c>
      <c r="BB473" s="116">
        <v>0</v>
      </c>
      <c r="BC473" s="116">
        <v>0</v>
      </c>
      <c r="BD473" s="115">
        <v>0</v>
      </c>
      <c r="BF473" s="9">
        <f t="shared" si="8"/>
        <v>0</v>
      </c>
    </row>
    <row r="474" spans="1:58" x14ac:dyDescent="0.25">
      <c r="A474" s="112" t="s">
        <v>209</v>
      </c>
      <c r="B474" s="112" t="s">
        <v>210</v>
      </c>
      <c r="C474" s="116">
        <v>2.3283064365386963E-10</v>
      </c>
      <c r="D474" s="116">
        <v>2.3283064365386963E-10</v>
      </c>
      <c r="E474" s="116">
        <v>2.3283064365386963E-10</v>
      </c>
      <c r="F474" s="116">
        <v>2.3283064365386963E-10</v>
      </c>
      <c r="G474" s="116">
        <v>2.3283064365386963E-10</v>
      </c>
      <c r="H474" s="116">
        <v>2.3283064365386963E-10</v>
      </c>
      <c r="I474" s="116">
        <v>2.3283064365386963E-10</v>
      </c>
      <c r="J474" s="116">
        <v>2.3283064365386963E-10</v>
      </c>
      <c r="K474" s="116">
        <v>2.3283064365386963E-10</v>
      </c>
      <c r="L474" s="116">
        <v>2.3283064365386963E-10</v>
      </c>
      <c r="M474" s="116">
        <v>2.3283064365386963E-10</v>
      </c>
      <c r="N474" s="116">
        <v>2.3283064365386963E-10</v>
      </c>
      <c r="O474" s="116">
        <v>2.3283064365386963E-10</v>
      </c>
      <c r="P474" s="116">
        <v>2.3283064365386963E-10</v>
      </c>
      <c r="Q474" s="116">
        <v>2.3283064365386963E-10</v>
      </c>
      <c r="R474" s="116">
        <v>2.3283064365386963E-10</v>
      </c>
      <c r="S474" s="116">
        <v>2.3283064365386963E-10</v>
      </c>
      <c r="T474" s="116">
        <v>2.3283064365386963E-10</v>
      </c>
      <c r="U474" s="116">
        <v>2.3283064365386963E-10</v>
      </c>
      <c r="V474" s="116">
        <v>2.3283064365386963E-10</v>
      </c>
      <c r="W474" s="116">
        <v>2.3283064365386963E-10</v>
      </c>
      <c r="X474" s="116">
        <v>2.3283064365386963E-10</v>
      </c>
      <c r="Y474" s="116">
        <v>2.3283064365386963E-10</v>
      </c>
      <c r="Z474" s="116">
        <v>2.3283064365386963E-10</v>
      </c>
      <c r="AA474" s="116">
        <v>2.3283064365386963E-10</v>
      </c>
      <c r="AB474" s="116">
        <v>2.3283064365386963E-10</v>
      </c>
      <c r="AC474" s="116">
        <v>2.3283064365386963E-10</v>
      </c>
      <c r="AD474" s="116">
        <v>2.3283064365386963E-10</v>
      </c>
      <c r="AE474" s="116">
        <v>2.3283064365386963E-10</v>
      </c>
      <c r="AF474" s="116">
        <v>2.3283064365386963E-10</v>
      </c>
      <c r="AG474" s="116">
        <v>2.3283064365386963E-10</v>
      </c>
      <c r="AH474" s="116">
        <v>2.3283064365386963E-10</v>
      </c>
      <c r="AI474" s="116">
        <v>2.3283064365386963E-10</v>
      </c>
      <c r="AJ474" s="116">
        <v>2.3283064365386963E-10</v>
      </c>
      <c r="AK474" s="116">
        <v>2.3283064365386963E-10</v>
      </c>
      <c r="AL474" s="116">
        <v>2.3283064365386963E-10</v>
      </c>
      <c r="AM474" s="116">
        <v>2.3283064365386963E-10</v>
      </c>
      <c r="AN474" s="116">
        <v>2.3283064365386963E-10</v>
      </c>
      <c r="AO474" s="116">
        <v>2.3283064365386963E-10</v>
      </c>
      <c r="AP474" s="116">
        <v>2.3283064365386963E-10</v>
      </c>
      <c r="AQ474" s="116">
        <v>2.3283064365386963E-10</v>
      </c>
      <c r="AR474" s="116">
        <v>2.3283064365386963E-10</v>
      </c>
      <c r="AS474" s="116">
        <v>2.3283064365386963E-10</v>
      </c>
      <c r="AT474" s="116">
        <v>2.3283064365386963E-10</v>
      </c>
      <c r="AU474" s="116">
        <v>2.3283064365386963E-10</v>
      </c>
      <c r="AV474" s="116">
        <v>2.3283064365386963E-10</v>
      </c>
      <c r="AW474" s="116">
        <v>2.3283064365386963E-10</v>
      </c>
      <c r="AX474" s="116">
        <v>2.3283064365386963E-10</v>
      </c>
      <c r="AY474" s="116">
        <v>2.3283064365386963E-10</v>
      </c>
      <c r="AZ474" s="116">
        <v>2.3283064365386963E-10</v>
      </c>
      <c r="BA474" s="116">
        <v>2.3283064365386963E-10</v>
      </c>
      <c r="BB474" s="116">
        <v>2.3283064365386963E-10</v>
      </c>
      <c r="BC474" s="116">
        <v>2.3283064365386963E-10</v>
      </c>
      <c r="BD474" s="115">
        <v>2.3283064365386963E-10</v>
      </c>
      <c r="BF474" s="9">
        <f t="shared" si="8"/>
        <v>2.3283064365386963E-10</v>
      </c>
    </row>
    <row r="475" spans="1:58" x14ac:dyDescent="0.25">
      <c r="A475" s="112" t="s">
        <v>2349</v>
      </c>
      <c r="B475" s="112" t="s">
        <v>2348</v>
      </c>
      <c r="C475" s="116">
        <v>0</v>
      </c>
      <c r="D475" s="116">
        <v>0</v>
      </c>
      <c r="E475" s="116">
        <v>0</v>
      </c>
      <c r="F475" s="116">
        <v>0</v>
      </c>
      <c r="G475" s="116">
        <v>0</v>
      </c>
      <c r="H475" s="116">
        <v>0</v>
      </c>
      <c r="I475" s="116">
        <v>0</v>
      </c>
      <c r="J475" s="116">
        <v>0</v>
      </c>
      <c r="K475" s="116">
        <v>0</v>
      </c>
      <c r="L475" s="116">
        <v>0</v>
      </c>
      <c r="M475" s="116">
        <v>0</v>
      </c>
      <c r="N475" s="116">
        <v>0</v>
      </c>
      <c r="O475" s="116">
        <v>0</v>
      </c>
      <c r="P475" s="116">
        <v>0</v>
      </c>
      <c r="Q475" s="116">
        <v>0</v>
      </c>
      <c r="R475" s="116">
        <v>0</v>
      </c>
      <c r="S475" s="116">
        <v>0</v>
      </c>
      <c r="T475" s="116">
        <v>0</v>
      </c>
      <c r="U475" s="116">
        <v>0</v>
      </c>
      <c r="V475" s="116">
        <v>0</v>
      </c>
      <c r="W475" s="116">
        <v>0</v>
      </c>
      <c r="X475" s="116">
        <v>0</v>
      </c>
      <c r="Y475" s="116">
        <v>0</v>
      </c>
      <c r="Z475" s="116">
        <v>0</v>
      </c>
      <c r="AA475" s="116">
        <v>0</v>
      </c>
      <c r="AB475" s="116">
        <v>0</v>
      </c>
      <c r="AC475" s="116">
        <v>0</v>
      </c>
      <c r="AD475" s="116">
        <v>0</v>
      </c>
      <c r="AE475" s="116">
        <v>0</v>
      </c>
      <c r="AF475" s="116">
        <v>0</v>
      </c>
      <c r="AG475" s="116">
        <v>0</v>
      </c>
      <c r="AH475" s="116">
        <v>0</v>
      </c>
      <c r="AI475" s="116">
        <v>0</v>
      </c>
      <c r="AJ475" s="116">
        <v>0</v>
      </c>
      <c r="AK475" s="116">
        <v>0</v>
      </c>
      <c r="AL475" s="116">
        <v>0</v>
      </c>
      <c r="AM475" s="116">
        <v>0</v>
      </c>
      <c r="AN475" s="116">
        <v>0</v>
      </c>
      <c r="AO475" s="116">
        <v>0</v>
      </c>
      <c r="AP475" s="116">
        <v>0</v>
      </c>
      <c r="AQ475" s="116">
        <v>0</v>
      </c>
      <c r="AR475" s="116">
        <v>0</v>
      </c>
      <c r="AS475" s="116">
        <v>0</v>
      </c>
      <c r="AT475" s="116">
        <v>0</v>
      </c>
      <c r="AU475" s="116">
        <v>0</v>
      </c>
      <c r="AV475" s="116">
        <v>0</v>
      </c>
      <c r="AW475" s="116">
        <v>0</v>
      </c>
      <c r="AX475" s="116">
        <v>0</v>
      </c>
      <c r="AY475" s="116">
        <v>0</v>
      </c>
      <c r="AZ475" s="116">
        <v>0</v>
      </c>
      <c r="BA475" s="116">
        <v>0</v>
      </c>
      <c r="BB475" s="116">
        <v>0</v>
      </c>
      <c r="BC475" s="116">
        <v>0</v>
      </c>
      <c r="BD475" s="115">
        <v>0</v>
      </c>
      <c r="BF475" s="9">
        <f t="shared" si="8"/>
        <v>0</v>
      </c>
    </row>
    <row r="476" spans="1:58" x14ac:dyDescent="0.25">
      <c r="A476" s="112" t="s">
        <v>2347</v>
      </c>
      <c r="B476" s="112" t="s">
        <v>2346</v>
      </c>
      <c r="C476" s="116">
        <v>0</v>
      </c>
      <c r="D476" s="116">
        <v>0</v>
      </c>
      <c r="E476" s="116">
        <v>0</v>
      </c>
      <c r="F476" s="116">
        <v>0</v>
      </c>
      <c r="G476" s="116">
        <v>0</v>
      </c>
      <c r="H476" s="116">
        <v>0</v>
      </c>
      <c r="I476" s="116">
        <v>0</v>
      </c>
      <c r="J476" s="116">
        <v>0</v>
      </c>
      <c r="K476" s="116">
        <v>0</v>
      </c>
      <c r="L476" s="116">
        <v>0</v>
      </c>
      <c r="M476" s="116">
        <v>0</v>
      </c>
      <c r="N476" s="116">
        <v>0</v>
      </c>
      <c r="O476" s="116">
        <v>0</v>
      </c>
      <c r="P476" s="116">
        <v>0</v>
      </c>
      <c r="Q476" s="116">
        <v>0</v>
      </c>
      <c r="R476" s="116">
        <v>0</v>
      </c>
      <c r="S476" s="116">
        <v>0</v>
      </c>
      <c r="T476" s="116">
        <v>0</v>
      </c>
      <c r="U476" s="116">
        <v>0</v>
      </c>
      <c r="V476" s="116">
        <v>0</v>
      </c>
      <c r="W476" s="116">
        <v>0</v>
      </c>
      <c r="X476" s="116">
        <v>0</v>
      </c>
      <c r="Y476" s="116">
        <v>0</v>
      </c>
      <c r="Z476" s="116">
        <v>0</v>
      </c>
      <c r="AA476" s="116">
        <v>0</v>
      </c>
      <c r="AB476" s="116">
        <v>0</v>
      </c>
      <c r="AC476" s="116">
        <v>0</v>
      </c>
      <c r="AD476" s="116">
        <v>0</v>
      </c>
      <c r="AE476" s="116">
        <v>0</v>
      </c>
      <c r="AF476" s="116">
        <v>0</v>
      </c>
      <c r="AG476" s="116">
        <v>0</v>
      </c>
      <c r="AH476" s="116">
        <v>0</v>
      </c>
      <c r="AI476" s="116">
        <v>0</v>
      </c>
      <c r="AJ476" s="116">
        <v>0</v>
      </c>
      <c r="AK476" s="116">
        <v>0</v>
      </c>
      <c r="AL476" s="116">
        <v>0</v>
      </c>
      <c r="AM476" s="116">
        <v>0</v>
      </c>
      <c r="AN476" s="116">
        <v>0</v>
      </c>
      <c r="AO476" s="116">
        <v>0</v>
      </c>
      <c r="AP476" s="116">
        <v>0</v>
      </c>
      <c r="AQ476" s="116">
        <v>0</v>
      </c>
      <c r="AR476" s="116">
        <v>0</v>
      </c>
      <c r="AS476" s="116">
        <v>0</v>
      </c>
      <c r="AT476" s="116">
        <v>0</v>
      </c>
      <c r="AU476" s="116">
        <v>0</v>
      </c>
      <c r="AV476" s="116">
        <v>0</v>
      </c>
      <c r="AW476" s="116">
        <v>0</v>
      </c>
      <c r="AX476" s="116">
        <v>0</v>
      </c>
      <c r="AY476" s="116">
        <v>0</v>
      </c>
      <c r="AZ476" s="116">
        <v>0</v>
      </c>
      <c r="BA476" s="116">
        <v>0</v>
      </c>
      <c r="BB476" s="116">
        <v>0</v>
      </c>
      <c r="BC476" s="116">
        <v>0</v>
      </c>
      <c r="BD476" s="115">
        <v>0</v>
      </c>
      <c r="BF476" s="9">
        <f t="shared" si="8"/>
        <v>0</v>
      </c>
    </row>
    <row r="477" spans="1:58" x14ac:dyDescent="0.25">
      <c r="A477" s="112" t="s">
        <v>2345</v>
      </c>
      <c r="B477" s="112" t="s">
        <v>2344</v>
      </c>
      <c r="C477" s="116">
        <v>2371409.0700000008</v>
      </c>
      <c r="D477" s="116">
        <v>2379260.8900000006</v>
      </c>
      <c r="E477" s="116">
        <v>2387112.7100000004</v>
      </c>
      <c r="F477" s="116">
        <v>2393042.2200000002</v>
      </c>
      <c r="G477" s="116">
        <v>2398971.73</v>
      </c>
      <c r="H477" s="116">
        <v>2405009.94</v>
      </c>
      <c r="I477" s="116">
        <v>0</v>
      </c>
      <c r="J477" s="116">
        <v>0</v>
      </c>
      <c r="K477" s="116">
        <v>0</v>
      </c>
      <c r="L477" s="116">
        <v>0</v>
      </c>
      <c r="M477" s="116">
        <v>0</v>
      </c>
      <c r="N477" s="116">
        <v>0</v>
      </c>
      <c r="O477" s="116">
        <v>0</v>
      </c>
      <c r="P477" s="116">
        <v>0</v>
      </c>
      <c r="Q477" s="116">
        <v>0</v>
      </c>
      <c r="R477" s="116">
        <v>0</v>
      </c>
      <c r="S477" s="116">
        <v>0</v>
      </c>
      <c r="T477" s="116">
        <v>0</v>
      </c>
      <c r="U477" s="116">
        <v>0</v>
      </c>
      <c r="V477" s="116">
        <v>0</v>
      </c>
      <c r="W477" s="116">
        <v>0</v>
      </c>
      <c r="X477" s="116">
        <v>0</v>
      </c>
      <c r="Y477" s="116">
        <v>0</v>
      </c>
      <c r="Z477" s="116">
        <v>0</v>
      </c>
      <c r="AA477" s="116">
        <v>0</v>
      </c>
      <c r="AB477" s="116">
        <v>0</v>
      </c>
      <c r="AC477" s="116">
        <v>0</v>
      </c>
      <c r="AD477" s="116">
        <v>0</v>
      </c>
      <c r="AE477" s="116">
        <v>0</v>
      </c>
      <c r="AF477" s="116">
        <v>0</v>
      </c>
      <c r="AG477" s="116">
        <v>0</v>
      </c>
      <c r="AH477" s="116">
        <v>0</v>
      </c>
      <c r="AI477" s="116">
        <v>0</v>
      </c>
      <c r="AJ477" s="116">
        <v>0</v>
      </c>
      <c r="AK477" s="116">
        <v>0</v>
      </c>
      <c r="AL477" s="116">
        <v>0</v>
      </c>
      <c r="AM477" s="116">
        <v>0</v>
      </c>
      <c r="AN477" s="116">
        <v>0</v>
      </c>
      <c r="AO477" s="116">
        <v>0</v>
      </c>
      <c r="AP477" s="116">
        <v>0</v>
      </c>
      <c r="AQ477" s="116">
        <v>0</v>
      </c>
      <c r="AR477" s="116">
        <v>0</v>
      </c>
      <c r="AS477" s="116">
        <v>0</v>
      </c>
      <c r="AT477" s="116">
        <v>0</v>
      </c>
      <c r="AU477" s="116">
        <v>0</v>
      </c>
      <c r="AV477" s="116">
        <v>0</v>
      </c>
      <c r="AW477" s="116">
        <v>0</v>
      </c>
      <c r="AX477" s="116">
        <v>0</v>
      </c>
      <c r="AY477" s="116">
        <v>0</v>
      </c>
      <c r="AZ477" s="116">
        <v>0</v>
      </c>
      <c r="BA477" s="116">
        <v>0</v>
      </c>
      <c r="BB477" s="116">
        <v>0</v>
      </c>
      <c r="BC477" s="116">
        <v>0</v>
      </c>
      <c r="BD477" s="115">
        <v>0</v>
      </c>
      <c r="BF477" s="9">
        <f t="shared" si="8"/>
        <v>2405009.94</v>
      </c>
    </row>
    <row r="478" spans="1:58" x14ac:dyDescent="0.25">
      <c r="A478" s="112" t="s">
        <v>2343</v>
      </c>
      <c r="B478" s="112" t="s">
        <v>2342</v>
      </c>
      <c r="C478" s="116">
        <v>0.01</v>
      </c>
      <c r="D478" s="116">
        <v>0.01</v>
      </c>
      <c r="E478" s="116">
        <v>0.01</v>
      </c>
      <c r="F478" s="116">
        <v>0.01</v>
      </c>
      <c r="G478" s="116">
        <v>0.01</v>
      </c>
      <c r="H478" s="116">
        <v>0.01</v>
      </c>
      <c r="I478" s="116">
        <v>0.01</v>
      </c>
      <c r="J478" s="116">
        <v>0.01</v>
      </c>
      <c r="K478" s="116">
        <v>0.01</v>
      </c>
      <c r="L478" s="116">
        <v>0.01</v>
      </c>
      <c r="M478" s="116">
        <v>0.01</v>
      </c>
      <c r="N478" s="116">
        <v>0.01</v>
      </c>
      <c r="O478" s="116">
        <v>0.01</v>
      </c>
      <c r="P478" s="116">
        <v>0.01</v>
      </c>
      <c r="Q478" s="116">
        <v>0.01</v>
      </c>
      <c r="R478" s="116">
        <v>0.01</v>
      </c>
      <c r="S478" s="116">
        <v>0.01</v>
      </c>
      <c r="T478" s="116">
        <v>0.01</v>
      </c>
      <c r="U478" s="116">
        <v>0.01</v>
      </c>
      <c r="V478" s="116">
        <v>0.01</v>
      </c>
      <c r="W478" s="116">
        <v>0.01</v>
      </c>
      <c r="X478" s="116">
        <v>0.01</v>
      </c>
      <c r="Y478" s="116">
        <v>0.01</v>
      </c>
      <c r="Z478" s="116">
        <v>0.01</v>
      </c>
      <c r="AA478" s="116">
        <v>0.01</v>
      </c>
      <c r="AB478" s="116">
        <v>0.01</v>
      </c>
      <c r="AC478" s="116">
        <v>0.01</v>
      </c>
      <c r="AD478" s="116">
        <v>0.01</v>
      </c>
      <c r="AE478" s="116">
        <v>0.01</v>
      </c>
      <c r="AF478" s="116">
        <v>0.01</v>
      </c>
      <c r="AG478" s="116">
        <v>0.01</v>
      </c>
      <c r="AH478" s="116">
        <v>0.01</v>
      </c>
      <c r="AI478" s="116">
        <v>0.01</v>
      </c>
      <c r="AJ478" s="116">
        <v>0.01</v>
      </c>
      <c r="AK478" s="116">
        <v>0.01</v>
      </c>
      <c r="AL478" s="116">
        <v>0.01</v>
      </c>
      <c r="AM478" s="116">
        <v>0.01</v>
      </c>
      <c r="AN478" s="116">
        <v>0.01</v>
      </c>
      <c r="AO478" s="116">
        <v>0.01</v>
      </c>
      <c r="AP478" s="116">
        <v>0.01</v>
      </c>
      <c r="AQ478" s="116">
        <v>0.01</v>
      </c>
      <c r="AR478" s="116">
        <v>0.01</v>
      </c>
      <c r="AS478" s="116">
        <v>0.01</v>
      </c>
      <c r="AT478" s="116">
        <v>0.01</v>
      </c>
      <c r="AU478" s="116">
        <v>0.01</v>
      </c>
      <c r="AV478" s="116">
        <v>0.01</v>
      </c>
      <c r="AW478" s="116">
        <v>0.01</v>
      </c>
      <c r="AX478" s="116">
        <v>0.01</v>
      </c>
      <c r="AY478" s="116">
        <v>0.01</v>
      </c>
      <c r="AZ478" s="116">
        <v>0.01</v>
      </c>
      <c r="BA478" s="116">
        <v>0.01</v>
      </c>
      <c r="BB478" s="116">
        <v>0.01</v>
      </c>
      <c r="BC478" s="116">
        <v>0.01</v>
      </c>
      <c r="BD478" s="115">
        <v>0.01</v>
      </c>
      <c r="BF478" s="9">
        <f t="shared" si="8"/>
        <v>0.01</v>
      </c>
    </row>
    <row r="479" spans="1:58" x14ac:dyDescent="0.25">
      <c r="A479" s="112" t="s">
        <v>2341</v>
      </c>
      <c r="B479" s="112" t="s">
        <v>2340</v>
      </c>
      <c r="C479" s="116">
        <v>0</v>
      </c>
      <c r="D479" s="116">
        <v>0</v>
      </c>
      <c r="E479" s="116">
        <v>0</v>
      </c>
      <c r="F479" s="116">
        <v>0</v>
      </c>
      <c r="G479" s="116">
        <v>0</v>
      </c>
      <c r="H479" s="116">
        <v>0</v>
      </c>
      <c r="I479" s="116">
        <v>0</v>
      </c>
      <c r="J479" s="116">
        <v>0</v>
      </c>
      <c r="K479" s="116">
        <v>0</v>
      </c>
      <c r="L479" s="116">
        <v>0</v>
      </c>
      <c r="M479" s="116">
        <v>0</v>
      </c>
      <c r="N479" s="116">
        <v>0</v>
      </c>
      <c r="O479" s="116">
        <v>0</v>
      </c>
      <c r="P479" s="116">
        <v>0</v>
      </c>
      <c r="Q479" s="116">
        <v>0</v>
      </c>
      <c r="R479" s="116">
        <v>0</v>
      </c>
      <c r="S479" s="116">
        <v>0</v>
      </c>
      <c r="T479" s="116">
        <v>0</v>
      </c>
      <c r="U479" s="116">
        <v>0</v>
      </c>
      <c r="V479" s="116">
        <v>0</v>
      </c>
      <c r="W479" s="116">
        <v>0</v>
      </c>
      <c r="X479" s="116">
        <v>0</v>
      </c>
      <c r="Y479" s="116">
        <v>0</v>
      </c>
      <c r="Z479" s="116">
        <v>0</v>
      </c>
      <c r="AA479" s="116">
        <v>0</v>
      </c>
      <c r="AB479" s="116">
        <v>0</v>
      </c>
      <c r="AC479" s="116">
        <v>0</v>
      </c>
      <c r="AD479" s="116">
        <v>0</v>
      </c>
      <c r="AE479" s="116">
        <v>0</v>
      </c>
      <c r="AF479" s="116">
        <v>0</v>
      </c>
      <c r="AG479" s="116">
        <v>0</v>
      </c>
      <c r="AH479" s="116">
        <v>0</v>
      </c>
      <c r="AI479" s="116">
        <v>0</v>
      </c>
      <c r="AJ479" s="116">
        <v>0</v>
      </c>
      <c r="AK479" s="116">
        <v>0</v>
      </c>
      <c r="AL479" s="116">
        <v>0</v>
      </c>
      <c r="AM479" s="116">
        <v>0</v>
      </c>
      <c r="AN479" s="116">
        <v>0</v>
      </c>
      <c r="AO479" s="116">
        <v>0</v>
      </c>
      <c r="AP479" s="116">
        <v>0</v>
      </c>
      <c r="AQ479" s="116">
        <v>0</v>
      </c>
      <c r="AR479" s="116">
        <v>0</v>
      </c>
      <c r="AS479" s="116">
        <v>0</v>
      </c>
      <c r="AT479" s="116">
        <v>0</v>
      </c>
      <c r="AU479" s="116">
        <v>0</v>
      </c>
      <c r="AV479" s="116">
        <v>0</v>
      </c>
      <c r="AW479" s="116">
        <v>0</v>
      </c>
      <c r="AX479" s="116">
        <v>0</v>
      </c>
      <c r="AY479" s="116">
        <v>0</v>
      </c>
      <c r="AZ479" s="116">
        <v>0</v>
      </c>
      <c r="BA479" s="116">
        <v>0</v>
      </c>
      <c r="BB479" s="116">
        <v>0</v>
      </c>
      <c r="BC479" s="116">
        <v>0</v>
      </c>
      <c r="BD479" s="115">
        <v>0</v>
      </c>
      <c r="BF479" s="9">
        <f t="shared" si="8"/>
        <v>0</v>
      </c>
    </row>
    <row r="480" spans="1:58" x14ac:dyDescent="0.25">
      <c r="A480" s="112" t="s">
        <v>2339</v>
      </c>
      <c r="B480" s="112" t="s">
        <v>2338</v>
      </c>
      <c r="C480" s="116">
        <v>0</v>
      </c>
      <c r="D480" s="116">
        <v>0</v>
      </c>
      <c r="E480" s="116">
        <v>0</v>
      </c>
      <c r="F480" s="116">
        <v>0</v>
      </c>
      <c r="G480" s="116">
        <v>0</v>
      </c>
      <c r="H480" s="116">
        <v>0</v>
      </c>
      <c r="I480" s="116">
        <v>0</v>
      </c>
      <c r="J480" s="116">
        <v>0</v>
      </c>
      <c r="K480" s="116">
        <v>0</v>
      </c>
      <c r="L480" s="116">
        <v>0</v>
      </c>
      <c r="M480" s="116">
        <v>0</v>
      </c>
      <c r="N480" s="116">
        <v>0</v>
      </c>
      <c r="O480" s="116">
        <v>0</v>
      </c>
      <c r="P480" s="116">
        <v>0</v>
      </c>
      <c r="Q480" s="116">
        <v>0</v>
      </c>
      <c r="R480" s="116">
        <v>0</v>
      </c>
      <c r="S480" s="116">
        <v>0</v>
      </c>
      <c r="T480" s="116">
        <v>0</v>
      </c>
      <c r="U480" s="116">
        <v>0</v>
      </c>
      <c r="V480" s="116">
        <v>0</v>
      </c>
      <c r="W480" s="116">
        <v>0</v>
      </c>
      <c r="X480" s="116">
        <v>0</v>
      </c>
      <c r="Y480" s="116">
        <v>0</v>
      </c>
      <c r="Z480" s="116">
        <v>0</v>
      </c>
      <c r="AA480" s="116">
        <v>0</v>
      </c>
      <c r="AB480" s="116">
        <v>0</v>
      </c>
      <c r="AC480" s="116">
        <v>0</v>
      </c>
      <c r="AD480" s="116">
        <v>0</v>
      </c>
      <c r="AE480" s="116">
        <v>0</v>
      </c>
      <c r="AF480" s="116">
        <v>0</v>
      </c>
      <c r="AG480" s="116">
        <v>0</v>
      </c>
      <c r="AH480" s="116">
        <v>0</v>
      </c>
      <c r="AI480" s="116">
        <v>0</v>
      </c>
      <c r="AJ480" s="116">
        <v>0</v>
      </c>
      <c r="AK480" s="116">
        <v>0</v>
      </c>
      <c r="AL480" s="116">
        <v>0</v>
      </c>
      <c r="AM480" s="116">
        <v>0</v>
      </c>
      <c r="AN480" s="116">
        <v>0</v>
      </c>
      <c r="AO480" s="116">
        <v>0</v>
      </c>
      <c r="AP480" s="116">
        <v>0</v>
      </c>
      <c r="AQ480" s="116">
        <v>0</v>
      </c>
      <c r="AR480" s="116">
        <v>0</v>
      </c>
      <c r="AS480" s="116">
        <v>0</v>
      </c>
      <c r="AT480" s="116">
        <v>0</v>
      </c>
      <c r="AU480" s="116">
        <v>0</v>
      </c>
      <c r="AV480" s="116">
        <v>0</v>
      </c>
      <c r="AW480" s="116">
        <v>0</v>
      </c>
      <c r="AX480" s="116">
        <v>0</v>
      </c>
      <c r="AY480" s="116">
        <v>0</v>
      </c>
      <c r="AZ480" s="116">
        <v>0</v>
      </c>
      <c r="BA480" s="116">
        <v>0</v>
      </c>
      <c r="BB480" s="116">
        <v>0</v>
      </c>
      <c r="BC480" s="116">
        <v>0</v>
      </c>
      <c r="BD480" s="115">
        <v>0</v>
      </c>
      <c r="BF480" s="9">
        <f t="shared" si="8"/>
        <v>0</v>
      </c>
    </row>
    <row r="481" spans="1:58" x14ac:dyDescent="0.25">
      <c r="A481" s="112" t="s">
        <v>2337</v>
      </c>
      <c r="B481" s="112" t="s">
        <v>2336</v>
      </c>
      <c r="C481" s="116">
        <v>-1.4551915228366852E-11</v>
      </c>
      <c r="D481" s="116">
        <v>-1.4551915228366852E-11</v>
      </c>
      <c r="E481" s="116">
        <v>-1.4551915228366852E-11</v>
      </c>
      <c r="F481" s="116">
        <v>-1.4551915228366852E-11</v>
      </c>
      <c r="G481" s="116">
        <v>-1.4551915228366852E-11</v>
      </c>
      <c r="H481" s="116">
        <v>-1.4551915228366852E-11</v>
      </c>
      <c r="I481" s="116">
        <v>-1.4551915228366852E-11</v>
      </c>
      <c r="J481" s="116">
        <v>-1.4551915228366852E-11</v>
      </c>
      <c r="K481" s="116">
        <v>-1.4551915228366852E-11</v>
      </c>
      <c r="L481" s="116">
        <v>-1.4551915228366852E-11</v>
      </c>
      <c r="M481" s="116">
        <v>-1.4551915228366852E-11</v>
      </c>
      <c r="N481" s="116">
        <v>-1.4551915228366852E-11</v>
      </c>
      <c r="O481" s="116">
        <v>-1.4551915228366852E-11</v>
      </c>
      <c r="P481" s="116">
        <v>-1.4551915228366852E-11</v>
      </c>
      <c r="Q481" s="116">
        <v>-1.4551915228366852E-11</v>
      </c>
      <c r="R481" s="116">
        <v>-1.4551915228366852E-11</v>
      </c>
      <c r="S481" s="116">
        <v>-1.4551915228366852E-11</v>
      </c>
      <c r="T481" s="116">
        <v>-1.4551915228366852E-11</v>
      </c>
      <c r="U481" s="116">
        <v>-1.4551915228366852E-11</v>
      </c>
      <c r="V481" s="116">
        <v>-1.4551915228366852E-11</v>
      </c>
      <c r="W481" s="116">
        <v>-1.4551915228366852E-11</v>
      </c>
      <c r="X481" s="116">
        <v>-1.4551915228366852E-11</v>
      </c>
      <c r="Y481" s="116">
        <v>-1.4551915228366852E-11</v>
      </c>
      <c r="Z481" s="116">
        <v>-1.4551915228366852E-11</v>
      </c>
      <c r="AA481" s="116">
        <v>-1.4551915228366852E-11</v>
      </c>
      <c r="AB481" s="116">
        <v>-1.4551915228366852E-11</v>
      </c>
      <c r="AC481" s="116">
        <v>-1.4551915228366852E-11</v>
      </c>
      <c r="AD481" s="116">
        <v>-1.4551915228366852E-11</v>
      </c>
      <c r="AE481" s="116">
        <v>-1.4551915228366852E-11</v>
      </c>
      <c r="AF481" s="116">
        <v>-1.4551915228366852E-11</v>
      </c>
      <c r="AG481" s="116">
        <v>-1.4551915228366852E-11</v>
      </c>
      <c r="AH481" s="116">
        <v>-1.4551915228366852E-11</v>
      </c>
      <c r="AI481" s="116">
        <v>-1.4551915228366852E-11</v>
      </c>
      <c r="AJ481" s="116">
        <v>-1.4551915228366852E-11</v>
      </c>
      <c r="AK481" s="116">
        <v>-1.4551915228366852E-11</v>
      </c>
      <c r="AL481" s="116">
        <v>-1.4551915228366852E-11</v>
      </c>
      <c r="AM481" s="116">
        <v>-1.4551915228366852E-11</v>
      </c>
      <c r="AN481" s="116">
        <v>-1.4551915228366852E-11</v>
      </c>
      <c r="AO481" s="116">
        <v>-1.4551915228366852E-11</v>
      </c>
      <c r="AP481" s="116">
        <v>-1.4551915228366852E-11</v>
      </c>
      <c r="AQ481" s="116">
        <v>-1.4551915228366852E-11</v>
      </c>
      <c r="AR481" s="116">
        <v>-1.4551915228366852E-11</v>
      </c>
      <c r="AS481" s="116">
        <v>-1.4551915228366852E-11</v>
      </c>
      <c r="AT481" s="116">
        <v>-1.4551915228366852E-11</v>
      </c>
      <c r="AU481" s="116">
        <v>-1.4551915228366852E-11</v>
      </c>
      <c r="AV481" s="116">
        <v>-1.4551915228366852E-11</v>
      </c>
      <c r="AW481" s="116">
        <v>-1.4551915228366852E-11</v>
      </c>
      <c r="AX481" s="116">
        <v>-1.4551915228366852E-11</v>
      </c>
      <c r="AY481" s="116">
        <v>-1.4551915228366852E-11</v>
      </c>
      <c r="AZ481" s="116">
        <v>-1.4551915228366852E-11</v>
      </c>
      <c r="BA481" s="116">
        <v>-1.4551915228366852E-11</v>
      </c>
      <c r="BB481" s="116">
        <v>-1.4551915228366852E-11</v>
      </c>
      <c r="BC481" s="116">
        <v>-1.4551915228366852E-11</v>
      </c>
      <c r="BD481" s="115">
        <v>-1.4551915228366852E-11</v>
      </c>
      <c r="BF481" s="9">
        <f t="shared" si="8"/>
        <v>-1.4551915228366852E-11</v>
      </c>
    </row>
    <row r="482" spans="1:58" x14ac:dyDescent="0.25">
      <c r="A482" s="112" t="s">
        <v>2335</v>
      </c>
      <c r="B482" s="112" t="s">
        <v>2334</v>
      </c>
      <c r="C482" s="116">
        <v>0</v>
      </c>
      <c r="D482" s="116">
        <v>0</v>
      </c>
      <c r="E482" s="116">
        <v>0</v>
      </c>
      <c r="F482" s="116">
        <v>0</v>
      </c>
      <c r="G482" s="116">
        <v>0</v>
      </c>
      <c r="H482" s="116">
        <v>0</v>
      </c>
      <c r="I482" s="116">
        <v>0</v>
      </c>
      <c r="J482" s="116">
        <v>0</v>
      </c>
      <c r="K482" s="116">
        <v>0</v>
      </c>
      <c r="L482" s="116">
        <v>0</v>
      </c>
      <c r="M482" s="116">
        <v>0</v>
      </c>
      <c r="N482" s="116">
        <v>0</v>
      </c>
      <c r="O482" s="116">
        <v>0</v>
      </c>
      <c r="P482" s="116">
        <v>0</v>
      </c>
      <c r="Q482" s="116">
        <v>0</v>
      </c>
      <c r="R482" s="116">
        <v>0</v>
      </c>
      <c r="S482" s="116">
        <v>0</v>
      </c>
      <c r="T482" s="116">
        <v>0</v>
      </c>
      <c r="U482" s="116">
        <v>0</v>
      </c>
      <c r="V482" s="116">
        <v>0</v>
      </c>
      <c r="W482" s="116">
        <v>0</v>
      </c>
      <c r="X482" s="116">
        <v>0</v>
      </c>
      <c r="Y482" s="116">
        <v>0</v>
      </c>
      <c r="Z482" s="116">
        <v>0</v>
      </c>
      <c r="AA482" s="116">
        <v>0</v>
      </c>
      <c r="AB482" s="116">
        <v>0</v>
      </c>
      <c r="AC482" s="116">
        <v>0</v>
      </c>
      <c r="AD482" s="116">
        <v>0</v>
      </c>
      <c r="AE482" s="116">
        <v>0</v>
      </c>
      <c r="AF482" s="116">
        <v>0</v>
      </c>
      <c r="AG482" s="116">
        <v>0</v>
      </c>
      <c r="AH482" s="116">
        <v>0</v>
      </c>
      <c r="AI482" s="116">
        <v>0</v>
      </c>
      <c r="AJ482" s="116">
        <v>0</v>
      </c>
      <c r="AK482" s="116">
        <v>0</v>
      </c>
      <c r="AL482" s="116">
        <v>0</v>
      </c>
      <c r="AM482" s="116">
        <v>0</v>
      </c>
      <c r="AN482" s="116">
        <v>0</v>
      </c>
      <c r="AO482" s="116">
        <v>0</v>
      </c>
      <c r="AP482" s="116">
        <v>0</v>
      </c>
      <c r="AQ482" s="116">
        <v>0</v>
      </c>
      <c r="AR482" s="116">
        <v>0</v>
      </c>
      <c r="AS482" s="116">
        <v>0</v>
      </c>
      <c r="AT482" s="116">
        <v>0</v>
      </c>
      <c r="AU482" s="116">
        <v>0</v>
      </c>
      <c r="AV482" s="116">
        <v>0</v>
      </c>
      <c r="AW482" s="116">
        <v>0</v>
      </c>
      <c r="AX482" s="116">
        <v>0</v>
      </c>
      <c r="AY482" s="116">
        <v>0</v>
      </c>
      <c r="AZ482" s="116">
        <v>0</v>
      </c>
      <c r="BA482" s="116">
        <v>0</v>
      </c>
      <c r="BB482" s="116">
        <v>0</v>
      </c>
      <c r="BC482" s="116">
        <v>0</v>
      </c>
      <c r="BD482" s="115">
        <v>0</v>
      </c>
      <c r="BF482" s="9">
        <f t="shared" si="8"/>
        <v>0</v>
      </c>
    </row>
    <row r="483" spans="1:58" x14ac:dyDescent="0.25">
      <c r="A483" s="112" t="s">
        <v>2333</v>
      </c>
      <c r="B483" s="112" t="s">
        <v>2332</v>
      </c>
      <c r="C483" s="116">
        <v>0</v>
      </c>
      <c r="D483" s="116">
        <v>0</v>
      </c>
      <c r="E483" s="116">
        <v>0</v>
      </c>
      <c r="F483" s="116">
        <v>0</v>
      </c>
      <c r="G483" s="116">
        <v>0</v>
      </c>
      <c r="H483" s="116">
        <v>0</v>
      </c>
      <c r="I483" s="116">
        <v>0</v>
      </c>
      <c r="J483" s="116">
        <v>0</v>
      </c>
      <c r="K483" s="116">
        <v>0</v>
      </c>
      <c r="L483" s="116">
        <v>0</v>
      </c>
      <c r="M483" s="116">
        <v>0</v>
      </c>
      <c r="N483" s="116">
        <v>0</v>
      </c>
      <c r="O483" s="116">
        <v>0</v>
      </c>
      <c r="P483" s="116">
        <v>0</v>
      </c>
      <c r="Q483" s="116">
        <v>0</v>
      </c>
      <c r="R483" s="116">
        <v>0</v>
      </c>
      <c r="S483" s="116">
        <v>0</v>
      </c>
      <c r="T483" s="116">
        <v>0</v>
      </c>
      <c r="U483" s="116">
        <v>0</v>
      </c>
      <c r="V483" s="116">
        <v>0</v>
      </c>
      <c r="W483" s="116">
        <v>0</v>
      </c>
      <c r="X483" s="116">
        <v>0</v>
      </c>
      <c r="Y483" s="116">
        <v>0</v>
      </c>
      <c r="Z483" s="116">
        <v>0</v>
      </c>
      <c r="AA483" s="116">
        <v>0</v>
      </c>
      <c r="AB483" s="116">
        <v>0</v>
      </c>
      <c r="AC483" s="116">
        <v>0</v>
      </c>
      <c r="AD483" s="116">
        <v>0</v>
      </c>
      <c r="AE483" s="116">
        <v>0</v>
      </c>
      <c r="AF483" s="116">
        <v>0</v>
      </c>
      <c r="AG483" s="116">
        <v>0</v>
      </c>
      <c r="AH483" s="116">
        <v>0</v>
      </c>
      <c r="AI483" s="116">
        <v>0</v>
      </c>
      <c r="AJ483" s="116">
        <v>0</v>
      </c>
      <c r="AK483" s="116">
        <v>0</v>
      </c>
      <c r="AL483" s="116">
        <v>0</v>
      </c>
      <c r="AM483" s="116">
        <v>0</v>
      </c>
      <c r="AN483" s="116">
        <v>0</v>
      </c>
      <c r="AO483" s="116">
        <v>0</v>
      </c>
      <c r="AP483" s="116">
        <v>0</v>
      </c>
      <c r="AQ483" s="116">
        <v>0</v>
      </c>
      <c r="AR483" s="116">
        <v>0</v>
      </c>
      <c r="AS483" s="116">
        <v>0</v>
      </c>
      <c r="AT483" s="116">
        <v>0</v>
      </c>
      <c r="AU483" s="116">
        <v>0</v>
      </c>
      <c r="AV483" s="116">
        <v>0</v>
      </c>
      <c r="AW483" s="116">
        <v>0</v>
      </c>
      <c r="AX483" s="116">
        <v>0</v>
      </c>
      <c r="AY483" s="116">
        <v>0</v>
      </c>
      <c r="AZ483" s="116">
        <v>0</v>
      </c>
      <c r="BA483" s="116">
        <v>0</v>
      </c>
      <c r="BB483" s="116">
        <v>0</v>
      </c>
      <c r="BC483" s="116">
        <v>0</v>
      </c>
      <c r="BD483" s="115">
        <v>0</v>
      </c>
      <c r="BF483" s="9">
        <f t="shared" si="8"/>
        <v>0</v>
      </c>
    </row>
    <row r="484" spans="1:58" x14ac:dyDescent="0.25">
      <c r="A484" s="112" t="s">
        <v>211</v>
      </c>
      <c r="B484" s="112" t="s">
        <v>212</v>
      </c>
      <c r="C484" s="116">
        <v>207.22000000000116</v>
      </c>
      <c r="D484" s="116">
        <v>207.22000000000116</v>
      </c>
      <c r="E484" s="116">
        <v>207.22000000000116</v>
      </c>
      <c r="F484" s="116">
        <v>207.22000000000116</v>
      </c>
      <c r="G484" s="116">
        <v>207.22000000000116</v>
      </c>
      <c r="H484" s="116">
        <v>207.22000000000116</v>
      </c>
      <c r="I484" s="116">
        <v>207.22000000000116</v>
      </c>
      <c r="J484" s="116">
        <v>207.22000000000116</v>
      </c>
      <c r="K484" s="116">
        <v>207.22000000000116</v>
      </c>
      <c r="L484" s="116">
        <v>207.22000000000116</v>
      </c>
      <c r="M484" s="116">
        <v>207.22000000000116</v>
      </c>
      <c r="N484" s="116">
        <v>207.22000000000116</v>
      </c>
      <c r="O484" s="116">
        <v>207.22000000000116</v>
      </c>
      <c r="P484" s="116">
        <v>207.22000000000116</v>
      </c>
      <c r="Q484" s="116">
        <v>207.22000000000116</v>
      </c>
      <c r="R484" s="116">
        <v>207.22000000000116</v>
      </c>
      <c r="S484" s="116">
        <v>207.22000000000116</v>
      </c>
      <c r="T484" s="116">
        <v>207.22000000000116</v>
      </c>
      <c r="U484" s="116">
        <v>207.22000000000116</v>
      </c>
      <c r="V484" s="116">
        <v>207.22000000000116</v>
      </c>
      <c r="W484" s="116">
        <v>207.22000000000116</v>
      </c>
      <c r="X484" s="116">
        <v>207.22000000000116</v>
      </c>
      <c r="Y484" s="116">
        <v>207.22000000000116</v>
      </c>
      <c r="Z484" s="116">
        <v>207.22000000000116</v>
      </c>
      <c r="AA484" s="116">
        <v>207.22000000000116</v>
      </c>
      <c r="AB484" s="116">
        <v>207.22000000000116</v>
      </c>
      <c r="AC484" s="116">
        <v>207.22000000000116</v>
      </c>
      <c r="AD484" s="116">
        <v>207.22000000000116</v>
      </c>
      <c r="AE484" s="116">
        <v>207.22000000000116</v>
      </c>
      <c r="AF484" s="116">
        <v>207.22000000000116</v>
      </c>
      <c r="AG484" s="116">
        <v>207.22000000000116</v>
      </c>
      <c r="AH484" s="116">
        <v>207.22000000000116</v>
      </c>
      <c r="AI484" s="116">
        <v>207.22000000000116</v>
      </c>
      <c r="AJ484" s="116">
        <v>207.22000000000116</v>
      </c>
      <c r="AK484" s="116">
        <v>207.22000000000116</v>
      </c>
      <c r="AL484" s="116">
        <v>207.22000000000116</v>
      </c>
      <c r="AM484" s="116">
        <v>207.22000000000116</v>
      </c>
      <c r="AN484" s="116">
        <v>207.22000000000116</v>
      </c>
      <c r="AO484" s="116">
        <v>207.22000000000116</v>
      </c>
      <c r="AP484" s="116">
        <v>207.22000000000116</v>
      </c>
      <c r="AQ484" s="116">
        <v>207.22000000000116</v>
      </c>
      <c r="AR484" s="116">
        <v>207.22000000000116</v>
      </c>
      <c r="AS484" s="116">
        <v>207.22000000000116</v>
      </c>
      <c r="AT484" s="116">
        <v>207.22000000000116</v>
      </c>
      <c r="AU484" s="116">
        <v>207.22000000000116</v>
      </c>
      <c r="AV484" s="116">
        <v>207.22000000000116</v>
      </c>
      <c r="AW484" s="116">
        <v>207.22000000000116</v>
      </c>
      <c r="AX484" s="116">
        <v>207.22000000000116</v>
      </c>
      <c r="AY484" s="116">
        <v>207.22000000000116</v>
      </c>
      <c r="AZ484" s="116">
        <v>207.22000000000116</v>
      </c>
      <c r="BA484" s="116">
        <v>207.22000000000116</v>
      </c>
      <c r="BB484" s="116">
        <v>207.22000000000116</v>
      </c>
      <c r="BC484" s="116">
        <v>207.22000000000116</v>
      </c>
      <c r="BD484" s="115">
        <v>207.22000000000116</v>
      </c>
      <c r="BF484" s="9">
        <f t="shared" si="8"/>
        <v>207.22000000000116</v>
      </c>
    </row>
    <row r="485" spans="1:58" x14ac:dyDescent="0.25">
      <c r="A485" s="112" t="s">
        <v>213</v>
      </c>
      <c r="B485" s="112" t="s">
        <v>214</v>
      </c>
      <c r="C485" s="116">
        <v>1191.5999999999767</v>
      </c>
      <c r="D485" s="116">
        <v>1191.5999999999767</v>
      </c>
      <c r="E485" s="116">
        <v>1191.5999999999767</v>
      </c>
      <c r="F485" s="116">
        <v>1191.5999999999767</v>
      </c>
      <c r="G485" s="116">
        <v>1191.5999999999767</v>
      </c>
      <c r="H485" s="116">
        <v>1191.5999999999767</v>
      </c>
      <c r="I485" s="116">
        <v>1191.5999999999767</v>
      </c>
      <c r="J485" s="116">
        <v>1191.5999999999767</v>
      </c>
      <c r="K485" s="116">
        <v>1191.5999999999767</v>
      </c>
      <c r="L485" s="116">
        <v>1191.5999999999767</v>
      </c>
      <c r="M485" s="116">
        <v>1191.5999999999767</v>
      </c>
      <c r="N485" s="116">
        <v>1191.5999999999767</v>
      </c>
      <c r="O485" s="116">
        <v>1191.5999999999767</v>
      </c>
      <c r="P485" s="116">
        <v>1191.5999999999767</v>
      </c>
      <c r="Q485" s="116">
        <v>1191.5999999999767</v>
      </c>
      <c r="R485" s="116">
        <v>1191.5999999999767</v>
      </c>
      <c r="S485" s="116">
        <v>1191.5999999999767</v>
      </c>
      <c r="T485" s="116">
        <v>1191.5999999999767</v>
      </c>
      <c r="U485" s="116">
        <v>1191.5999999999767</v>
      </c>
      <c r="V485" s="116">
        <v>1191.5999999999767</v>
      </c>
      <c r="W485" s="116">
        <v>1191.5999999999767</v>
      </c>
      <c r="X485" s="116">
        <v>1191.5999999999767</v>
      </c>
      <c r="Y485" s="116">
        <v>1191.5999999999767</v>
      </c>
      <c r="Z485" s="116">
        <v>1191.5999999999767</v>
      </c>
      <c r="AA485" s="116">
        <v>1191.5999999999767</v>
      </c>
      <c r="AB485" s="116">
        <v>1191.5999999999767</v>
      </c>
      <c r="AC485" s="116">
        <v>1191.5999999999767</v>
      </c>
      <c r="AD485" s="116">
        <v>1191.5999999999767</v>
      </c>
      <c r="AE485" s="116">
        <v>1191.5999999999767</v>
      </c>
      <c r="AF485" s="116">
        <v>1191.5999999999767</v>
      </c>
      <c r="AG485" s="116">
        <v>1191.5999999999767</v>
      </c>
      <c r="AH485" s="116">
        <v>1191.5999999999767</v>
      </c>
      <c r="AI485" s="116">
        <v>1191.5999999999767</v>
      </c>
      <c r="AJ485" s="116">
        <v>1191.5999999999767</v>
      </c>
      <c r="AK485" s="116">
        <v>1191.5999999999767</v>
      </c>
      <c r="AL485" s="116">
        <v>1191.5999999999767</v>
      </c>
      <c r="AM485" s="116">
        <v>1191.5999999999767</v>
      </c>
      <c r="AN485" s="116">
        <v>1191.5999999999767</v>
      </c>
      <c r="AO485" s="116">
        <v>1191.5999999999767</v>
      </c>
      <c r="AP485" s="116">
        <v>1191.5999999999767</v>
      </c>
      <c r="AQ485" s="116">
        <v>1191.5999999999767</v>
      </c>
      <c r="AR485" s="116">
        <v>1191.5999999999767</v>
      </c>
      <c r="AS485" s="116">
        <v>1191.5999999999767</v>
      </c>
      <c r="AT485" s="116">
        <v>1191.5999999999767</v>
      </c>
      <c r="AU485" s="116">
        <v>1191.5999999999767</v>
      </c>
      <c r="AV485" s="116">
        <v>1191.5999999999767</v>
      </c>
      <c r="AW485" s="116">
        <v>1191.5999999999767</v>
      </c>
      <c r="AX485" s="116">
        <v>1191.5999999999767</v>
      </c>
      <c r="AY485" s="116">
        <v>1191.5999999999767</v>
      </c>
      <c r="AZ485" s="116">
        <v>1191.5999999999767</v>
      </c>
      <c r="BA485" s="116">
        <v>1191.5999999999767</v>
      </c>
      <c r="BB485" s="116">
        <v>1191.5999999999767</v>
      </c>
      <c r="BC485" s="116">
        <v>1191.5999999999767</v>
      </c>
      <c r="BD485" s="115">
        <v>1191.5999999999767</v>
      </c>
      <c r="BF485" s="9">
        <f t="shared" si="8"/>
        <v>1191.5999999999767</v>
      </c>
    </row>
    <row r="486" spans="1:58" x14ac:dyDescent="0.25">
      <c r="A486" s="112" t="s">
        <v>215</v>
      </c>
      <c r="B486" s="112" t="s">
        <v>216</v>
      </c>
      <c r="C486" s="116">
        <v>0</v>
      </c>
      <c r="D486" s="116">
        <v>0</v>
      </c>
      <c r="E486" s="116">
        <v>0</v>
      </c>
      <c r="F486" s="116">
        <v>0</v>
      </c>
      <c r="G486" s="116">
        <v>0</v>
      </c>
      <c r="H486" s="116">
        <v>0</v>
      </c>
      <c r="I486" s="116">
        <v>0</v>
      </c>
      <c r="J486" s="116">
        <v>0</v>
      </c>
      <c r="K486" s="116">
        <v>0</v>
      </c>
      <c r="L486" s="116">
        <v>0</v>
      </c>
      <c r="M486" s="116">
        <v>0</v>
      </c>
      <c r="N486" s="116">
        <v>0</v>
      </c>
      <c r="O486" s="116">
        <v>0</v>
      </c>
      <c r="P486" s="116">
        <v>0</v>
      </c>
      <c r="Q486" s="116">
        <v>0</v>
      </c>
      <c r="R486" s="116">
        <v>0</v>
      </c>
      <c r="S486" s="116">
        <v>0</v>
      </c>
      <c r="T486" s="116">
        <v>0</v>
      </c>
      <c r="U486" s="116">
        <v>0</v>
      </c>
      <c r="V486" s="116">
        <v>0</v>
      </c>
      <c r="W486" s="116">
        <v>0</v>
      </c>
      <c r="X486" s="116">
        <v>0</v>
      </c>
      <c r="Y486" s="116">
        <v>0</v>
      </c>
      <c r="Z486" s="116">
        <v>0</v>
      </c>
      <c r="AA486" s="116">
        <v>0</v>
      </c>
      <c r="AB486" s="116">
        <v>0</v>
      </c>
      <c r="AC486" s="116">
        <v>0</v>
      </c>
      <c r="AD486" s="116">
        <v>0</v>
      </c>
      <c r="AE486" s="116">
        <v>0</v>
      </c>
      <c r="AF486" s="116">
        <v>0</v>
      </c>
      <c r="AG486" s="116">
        <v>0</v>
      </c>
      <c r="AH486" s="116">
        <v>0</v>
      </c>
      <c r="AI486" s="116">
        <v>0</v>
      </c>
      <c r="AJ486" s="116">
        <v>0</v>
      </c>
      <c r="AK486" s="116">
        <v>0</v>
      </c>
      <c r="AL486" s="116">
        <v>0</v>
      </c>
      <c r="AM486" s="116">
        <v>0</v>
      </c>
      <c r="AN486" s="116">
        <v>0</v>
      </c>
      <c r="AO486" s="116">
        <v>0</v>
      </c>
      <c r="AP486" s="116">
        <v>0</v>
      </c>
      <c r="AQ486" s="116">
        <v>0</v>
      </c>
      <c r="AR486" s="116">
        <v>0</v>
      </c>
      <c r="AS486" s="116">
        <v>0</v>
      </c>
      <c r="AT486" s="116">
        <v>0</v>
      </c>
      <c r="AU486" s="116">
        <v>0</v>
      </c>
      <c r="AV486" s="116">
        <v>0</v>
      </c>
      <c r="AW486" s="116">
        <v>0</v>
      </c>
      <c r="AX486" s="116">
        <v>0</v>
      </c>
      <c r="AY486" s="116">
        <v>0</v>
      </c>
      <c r="AZ486" s="116">
        <v>0</v>
      </c>
      <c r="BA486" s="116">
        <v>0</v>
      </c>
      <c r="BB486" s="116">
        <v>0</v>
      </c>
      <c r="BC486" s="116">
        <v>0</v>
      </c>
      <c r="BD486" s="115">
        <v>0</v>
      </c>
      <c r="BF486" s="9">
        <f t="shared" si="8"/>
        <v>0</v>
      </c>
    </row>
    <row r="487" spans="1:58" x14ac:dyDescent="0.25">
      <c r="A487" s="112" t="s">
        <v>2331</v>
      </c>
      <c r="B487" s="112" t="s">
        <v>2330</v>
      </c>
      <c r="C487" s="116">
        <v>7.2759576141834259E-12</v>
      </c>
      <c r="D487" s="116">
        <v>7.2759576141834259E-12</v>
      </c>
      <c r="E487" s="116">
        <v>7.2759576141834259E-12</v>
      </c>
      <c r="F487" s="116">
        <v>7.2759576141834259E-12</v>
      </c>
      <c r="G487" s="116">
        <v>7.2759576141834259E-12</v>
      </c>
      <c r="H487" s="116">
        <v>7.2759576141834259E-12</v>
      </c>
      <c r="I487" s="116">
        <v>7.2759576141834259E-12</v>
      </c>
      <c r="J487" s="116">
        <v>7.2759576141834259E-12</v>
      </c>
      <c r="K487" s="116">
        <v>7.2759576141834259E-12</v>
      </c>
      <c r="L487" s="116">
        <v>7.2759576141834259E-12</v>
      </c>
      <c r="M487" s="116">
        <v>7.2759576141834259E-12</v>
      </c>
      <c r="N487" s="116">
        <v>7.2759576141834259E-12</v>
      </c>
      <c r="O487" s="116">
        <v>7.2759576141834259E-12</v>
      </c>
      <c r="P487" s="116">
        <v>7.2759576141834259E-12</v>
      </c>
      <c r="Q487" s="116">
        <v>7.2759576141834259E-12</v>
      </c>
      <c r="R487" s="116">
        <v>7.2759576141834259E-12</v>
      </c>
      <c r="S487" s="116">
        <v>7.2759576141834259E-12</v>
      </c>
      <c r="T487" s="116">
        <v>7.2759576141834259E-12</v>
      </c>
      <c r="U487" s="116">
        <v>7.2759576141834259E-12</v>
      </c>
      <c r="V487" s="116">
        <v>7.2759576141834259E-12</v>
      </c>
      <c r="W487" s="116">
        <v>7.2759576141834259E-12</v>
      </c>
      <c r="X487" s="116">
        <v>7.2759576141834259E-12</v>
      </c>
      <c r="Y487" s="116">
        <v>7.2759576141834259E-12</v>
      </c>
      <c r="Z487" s="116">
        <v>7.2759576141834259E-12</v>
      </c>
      <c r="AA487" s="116">
        <v>7.2759576141834259E-12</v>
      </c>
      <c r="AB487" s="116">
        <v>7.2759576141834259E-12</v>
      </c>
      <c r="AC487" s="116">
        <v>7.2759576141834259E-12</v>
      </c>
      <c r="AD487" s="116">
        <v>7.2759576141834259E-12</v>
      </c>
      <c r="AE487" s="116">
        <v>7.2759576141834259E-12</v>
      </c>
      <c r="AF487" s="116">
        <v>7.2759576141834259E-12</v>
      </c>
      <c r="AG487" s="116">
        <v>7.2759576141834259E-12</v>
      </c>
      <c r="AH487" s="116">
        <v>7.2759576141834259E-12</v>
      </c>
      <c r="AI487" s="116">
        <v>7.2759576141834259E-12</v>
      </c>
      <c r="AJ487" s="116">
        <v>7.2759576141834259E-12</v>
      </c>
      <c r="AK487" s="116">
        <v>7.2759576141834259E-12</v>
      </c>
      <c r="AL487" s="116">
        <v>7.2759576141834259E-12</v>
      </c>
      <c r="AM487" s="116">
        <v>7.2759576141834259E-12</v>
      </c>
      <c r="AN487" s="116">
        <v>7.2759576141834259E-12</v>
      </c>
      <c r="AO487" s="116">
        <v>7.2759576141834259E-12</v>
      </c>
      <c r="AP487" s="116">
        <v>7.2759576141834259E-12</v>
      </c>
      <c r="AQ487" s="116">
        <v>7.2759576141834259E-12</v>
      </c>
      <c r="AR487" s="116">
        <v>7.2759576141834259E-12</v>
      </c>
      <c r="AS487" s="116">
        <v>7.2759576141834259E-12</v>
      </c>
      <c r="AT487" s="116">
        <v>7.2759576141834259E-12</v>
      </c>
      <c r="AU487" s="116">
        <v>7.2759576141834259E-12</v>
      </c>
      <c r="AV487" s="116">
        <v>7.2759576141834259E-12</v>
      </c>
      <c r="AW487" s="116">
        <v>7.2759576141834259E-12</v>
      </c>
      <c r="AX487" s="116">
        <v>7.2759576141834259E-12</v>
      </c>
      <c r="AY487" s="116">
        <v>7.2759576141834259E-12</v>
      </c>
      <c r="AZ487" s="116">
        <v>7.2759576141834259E-12</v>
      </c>
      <c r="BA487" s="116">
        <v>7.2759576141834259E-12</v>
      </c>
      <c r="BB487" s="116">
        <v>7.2759576141834259E-12</v>
      </c>
      <c r="BC487" s="116">
        <v>7.2759576141834259E-12</v>
      </c>
      <c r="BD487" s="115">
        <v>7.2759576141834259E-12</v>
      </c>
      <c r="BF487" s="9">
        <f t="shared" si="8"/>
        <v>7.2759576141834259E-12</v>
      </c>
    </row>
    <row r="488" spans="1:58" x14ac:dyDescent="0.25">
      <c r="A488" s="112" t="s">
        <v>217</v>
      </c>
      <c r="B488" s="112" t="s">
        <v>218</v>
      </c>
      <c r="C488" s="116">
        <v>20008.89</v>
      </c>
      <c r="D488" s="116">
        <v>20008.89</v>
      </c>
      <c r="E488" s="116">
        <v>20008.89</v>
      </c>
      <c r="F488" s="116">
        <v>20008.89</v>
      </c>
      <c r="G488" s="116">
        <v>20008.89</v>
      </c>
      <c r="H488" s="116">
        <v>20008.89</v>
      </c>
      <c r="I488" s="116">
        <v>20008.89</v>
      </c>
      <c r="J488" s="116">
        <v>20008.89</v>
      </c>
      <c r="K488" s="116">
        <v>21649.809999999998</v>
      </c>
      <c r="L488" s="116">
        <v>21649.809999999998</v>
      </c>
      <c r="M488" s="116">
        <v>26259.559999999998</v>
      </c>
      <c r="N488" s="116">
        <v>0</v>
      </c>
      <c r="O488" s="116">
        <v>0</v>
      </c>
      <c r="P488" s="116">
        <v>0</v>
      </c>
      <c r="Q488" s="116">
        <v>0</v>
      </c>
      <c r="R488" s="116">
        <v>0</v>
      </c>
      <c r="S488" s="116">
        <v>0</v>
      </c>
      <c r="T488" s="116">
        <v>0</v>
      </c>
      <c r="U488" s="116">
        <v>0</v>
      </c>
      <c r="V488" s="116">
        <v>0</v>
      </c>
      <c r="W488" s="116">
        <v>0</v>
      </c>
      <c r="X488" s="116">
        <v>0</v>
      </c>
      <c r="Y488" s="116">
        <v>0</v>
      </c>
      <c r="Z488" s="116">
        <v>0</v>
      </c>
      <c r="AA488" s="116">
        <v>0</v>
      </c>
      <c r="AB488" s="116">
        <v>0</v>
      </c>
      <c r="AC488" s="116">
        <v>0</v>
      </c>
      <c r="AD488" s="116">
        <v>0</v>
      </c>
      <c r="AE488" s="116">
        <v>0</v>
      </c>
      <c r="AF488" s="116">
        <v>0</v>
      </c>
      <c r="AG488" s="116">
        <v>0</v>
      </c>
      <c r="AH488" s="116">
        <v>0</v>
      </c>
      <c r="AI488" s="116">
        <v>0</v>
      </c>
      <c r="AJ488" s="116">
        <v>0</v>
      </c>
      <c r="AK488" s="116">
        <v>0</v>
      </c>
      <c r="AL488" s="116">
        <v>0</v>
      </c>
      <c r="AM488" s="116">
        <v>0</v>
      </c>
      <c r="AN488" s="116">
        <v>0</v>
      </c>
      <c r="AO488" s="116">
        <v>0</v>
      </c>
      <c r="AP488" s="116">
        <v>0</v>
      </c>
      <c r="AQ488" s="116">
        <v>0</v>
      </c>
      <c r="AR488" s="116">
        <v>0</v>
      </c>
      <c r="AS488" s="116">
        <v>0</v>
      </c>
      <c r="AT488" s="116">
        <v>0</v>
      </c>
      <c r="AU488" s="116">
        <v>0</v>
      </c>
      <c r="AV488" s="116">
        <v>0</v>
      </c>
      <c r="AW488" s="116">
        <v>0</v>
      </c>
      <c r="AX488" s="116">
        <v>0</v>
      </c>
      <c r="AY488" s="116">
        <v>0</v>
      </c>
      <c r="AZ488" s="116">
        <v>0</v>
      </c>
      <c r="BA488" s="116">
        <v>0</v>
      </c>
      <c r="BB488" s="116">
        <v>0</v>
      </c>
      <c r="BC488" s="116">
        <v>0</v>
      </c>
      <c r="BD488" s="115">
        <v>0</v>
      </c>
      <c r="BF488" s="9">
        <f t="shared" si="8"/>
        <v>26259.559999999998</v>
      </c>
    </row>
    <row r="489" spans="1:58" x14ac:dyDescent="0.25">
      <c r="A489" s="112" t="s">
        <v>2329</v>
      </c>
      <c r="B489" s="112" t="s">
        <v>2328</v>
      </c>
      <c r="C489" s="116">
        <v>0</v>
      </c>
      <c r="D489" s="116">
        <v>0</v>
      </c>
      <c r="E489" s="116">
        <v>0</v>
      </c>
      <c r="F489" s="116">
        <v>0</v>
      </c>
      <c r="G489" s="116">
        <v>0</v>
      </c>
      <c r="H489" s="116">
        <v>0</v>
      </c>
      <c r="I489" s="116">
        <v>0</v>
      </c>
      <c r="J489" s="116">
        <v>0</v>
      </c>
      <c r="K489" s="116">
        <v>0</v>
      </c>
      <c r="L489" s="116">
        <v>0</v>
      </c>
      <c r="M489" s="116">
        <v>0</v>
      </c>
      <c r="N489" s="116">
        <v>0</v>
      </c>
      <c r="O489" s="116">
        <v>0</v>
      </c>
      <c r="P489" s="116">
        <v>0</v>
      </c>
      <c r="Q489" s="116">
        <v>0</v>
      </c>
      <c r="R489" s="116">
        <v>0</v>
      </c>
      <c r="S489" s="116">
        <v>0</v>
      </c>
      <c r="T489" s="116">
        <v>0</v>
      </c>
      <c r="U489" s="116">
        <v>0</v>
      </c>
      <c r="V489" s="116">
        <v>0</v>
      </c>
      <c r="W489" s="116">
        <v>0</v>
      </c>
      <c r="X489" s="116">
        <v>0</v>
      </c>
      <c r="Y489" s="116">
        <v>0</v>
      </c>
      <c r="Z489" s="116">
        <v>0</v>
      </c>
      <c r="AA489" s="116">
        <v>0</v>
      </c>
      <c r="AB489" s="116">
        <v>0</v>
      </c>
      <c r="AC489" s="116">
        <v>0</v>
      </c>
      <c r="AD489" s="116">
        <v>0</v>
      </c>
      <c r="AE489" s="116">
        <v>0</v>
      </c>
      <c r="AF489" s="116">
        <v>0</v>
      </c>
      <c r="AG489" s="116">
        <v>0</v>
      </c>
      <c r="AH489" s="116">
        <v>0</v>
      </c>
      <c r="AI489" s="116">
        <v>0</v>
      </c>
      <c r="AJ489" s="116">
        <v>0</v>
      </c>
      <c r="AK489" s="116">
        <v>0</v>
      </c>
      <c r="AL489" s="116">
        <v>0</v>
      </c>
      <c r="AM489" s="116">
        <v>0</v>
      </c>
      <c r="AN489" s="116">
        <v>0</v>
      </c>
      <c r="AO489" s="116">
        <v>0</v>
      </c>
      <c r="AP489" s="116">
        <v>0</v>
      </c>
      <c r="AQ489" s="116">
        <v>0</v>
      </c>
      <c r="AR489" s="116">
        <v>0</v>
      </c>
      <c r="AS489" s="116">
        <v>0</v>
      </c>
      <c r="AT489" s="116">
        <v>0</v>
      </c>
      <c r="AU489" s="116">
        <v>0</v>
      </c>
      <c r="AV489" s="116">
        <v>0</v>
      </c>
      <c r="AW489" s="116">
        <v>0</v>
      </c>
      <c r="AX489" s="116">
        <v>0</v>
      </c>
      <c r="AY489" s="116">
        <v>0</v>
      </c>
      <c r="AZ489" s="116">
        <v>0</v>
      </c>
      <c r="BA489" s="116">
        <v>0</v>
      </c>
      <c r="BB489" s="116">
        <v>0</v>
      </c>
      <c r="BC489" s="116">
        <v>0</v>
      </c>
      <c r="BD489" s="115">
        <v>0</v>
      </c>
      <c r="BF489" s="9">
        <f t="shared" si="8"/>
        <v>0</v>
      </c>
    </row>
    <row r="490" spans="1:58" x14ac:dyDescent="0.25">
      <c r="A490" s="112" t="s">
        <v>219</v>
      </c>
      <c r="B490" s="112" t="s">
        <v>220</v>
      </c>
      <c r="C490" s="116">
        <v>0</v>
      </c>
      <c r="D490" s="116">
        <v>0</v>
      </c>
      <c r="E490" s="116">
        <v>0</v>
      </c>
      <c r="F490" s="116">
        <v>0</v>
      </c>
      <c r="G490" s="116">
        <v>0</v>
      </c>
      <c r="H490" s="116">
        <v>0</v>
      </c>
      <c r="I490" s="116">
        <v>0</v>
      </c>
      <c r="J490" s="116">
        <v>0</v>
      </c>
      <c r="K490" s="116">
        <v>0</v>
      </c>
      <c r="L490" s="116">
        <v>0</v>
      </c>
      <c r="M490" s="116">
        <v>0</v>
      </c>
      <c r="N490" s="116">
        <v>0</v>
      </c>
      <c r="O490" s="116">
        <v>0</v>
      </c>
      <c r="P490" s="116">
        <v>0</v>
      </c>
      <c r="Q490" s="116">
        <v>0</v>
      </c>
      <c r="R490" s="116">
        <v>0</v>
      </c>
      <c r="S490" s="116">
        <v>0</v>
      </c>
      <c r="T490" s="116">
        <v>0</v>
      </c>
      <c r="U490" s="116">
        <v>0</v>
      </c>
      <c r="V490" s="116">
        <v>0</v>
      </c>
      <c r="W490" s="116">
        <v>0</v>
      </c>
      <c r="X490" s="116">
        <v>0</v>
      </c>
      <c r="Y490" s="116">
        <v>0</v>
      </c>
      <c r="Z490" s="116">
        <v>0</v>
      </c>
      <c r="AA490" s="116">
        <v>0</v>
      </c>
      <c r="AB490" s="116">
        <v>0</v>
      </c>
      <c r="AC490" s="116">
        <v>0</v>
      </c>
      <c r="AD490" s="116">
        <v>0</v>
      </c>
      <c r="AE490" s="116">
        <v>0</v>
      </c>
      <c r="AF490" s="116">
        <v>0</v>
      </c>
      <c r="AG490" s="116">
        <v>0</v>
      </c>
      <c r="AH490" s="116">
        <v>0</v>
      </c>
      <c r="AI490" s="116">
        <v>0</v>
      </c>
      <c r="AJ490" s="116">
        <v>0</v>
      </c>
      <c r="AK490" s="116">
        <v>0</v>
      </c>
      <c r="AL490" s="116">
        <v>0</v>
      </c>
      <c r="AM490" s="116">
        <v>0</v>
      </c>
      <c r="AN490" s="116">
        <v>0</v>
      </c>
      <c r="AO490" s="116">
        <v>0</v>
      </c>
      <c r="AP490" s="116">
        <v>0</v>
      </c>
      <c r="AQ490" s="116">
        <v>0</v>
      </c>
      <c r="AR490" s="116">
        <v>0</v>
      </c>
      <c r="AS490" s="116">
        <v>0</v>
      </c>
      <c r="AT490" s="116">
        <v>0</v>
      </c>
      <c r="AU490" s="116">
        <v>0</v>
      </c>
      <c r="AV490" s="116">
        <v>0</v>
      </c>
      <c r="AW490" s="116">
        <v>0</v>
      </c>
      <c r="AX490" s="116">
        <v>0</v>
      </c>
      <c r="AY490" s="116">
        <v>0</v>
      </c>
      <c r="AZ490" s="116">
        <v>0</v>
      </c>
      <c r="BA490" s="116">
        <v>0</v>
      </c>
      <c r="BB490" s="116">
        <v>0</v>
      </c>
      <c r="BC490" s="116">
        <v>0</v>
      </c>
      <c r="BD490" s="115">
        <v>0</v>
      </c>
      <c r="BF490" s="9">
        <f t="shared" si="8"/>
        <v>0</v>
      </c>
    </row>
    <row r="491" spans="1:58" x14ac:dyDescent="0.25">
      <c r="A491" s="112" t="s">
        <v>221</v>
      </c>
      <c r="B491" s="112" t="s">
        <v>222</v>
      </c>
      <c r="C491" s="116">
        <v>0</v>
      </c>
      <c r="D491" s="116">
        <v>0</v>
      </c>
      <c r="E491" s="116">
        <v>0</v>
      </c>
      <c r="F491" s="116">
        <v>0</v>
      </c>
      <c r="G491" s="116">
        <v>0</v>
      </c>
      <c r="H491" s="116">
        <v>0</v>
      </c>
      <c r="I491" s="116">
        <v>0</v>
      </c>
      <c r="J491" s="116">
        <v>0</v>
      </c>
      <c r="K491" s="116">
        <v>0</v>
      </c>
      <c r="L491" s="116">
        <v>0</v>
      </c>
      <c r="M491" s="116">
        <v>0</v>
      </c>
      <c r="N491" s="116">
        <v>0</v>
      </c>
      <c r="O491" s="116">
        <v>0</v>
      </c>
      <c r="P491" s="116">
        <v>0</v>
      </c>
      <c r="Q491" s="116">
        <v>0</v>
      </c>
      <c r="R491" s="116">
        <v>0</v>
      </c>
      <c r="S491" s="116">
        <v>0</v>
      </c>
      <c r="T491" s="116">
        <v>0</v>
      </c>
      <c r="U491" s="116">
        <v>0</v>
      </c>
      <c r="V491" s="116">
        <v>0</v>
      </c>
      <c r="W491" s="116">
        <v>0</v>
      </c>
      <c r="X491" s="116">
        <v>0</v>
      </c>
      <c r="Y491" s="116">
        <v>0</v>
      </c>
      <c r="Z491" s="116">
        <v>0</v>
      </c>
      <c r="AA491" s="116">
        <v>0</v>
      </c>
      <c r="AB491" s="116">
        <v>0</v>
      </c>
      <c r="AC491" s="116">
        <v>0</v>
      </c>
      <c r="AD491" s="116">
        <v>0</v>
      </c>
      <c r="AE491" s="116">
        <v>0</v>
      </c>
      <c r="AF491" s="116">
        <v>0</v>
      </c>
      <c r="AG491" s="116">
        <v>0</v>
      </c>
      <c r="AH491" s="116">
        <v>0</v>
      </c>
      <c r="AI491" s="116">
        <v>0</v>
      </c>
      <c r="AJ491" s="116">
        <v>0</v>
      </c>
      <c r="AK491" s="116">
        <v>0</v>
      </c>
      <c r="AL491" s="116">
        <v>0</v>
      </c>
      <c r="AM491" s="116">
        <v>0</v>
      </c>
      <c r="AN491" s="116">
        <v>0</v>
      </c>
      <c r="AO491" s="116">
        <v>0</v>
      </c>
      <c r="AP491" s="116">
        <v>0</v>
      </c>
      <c r="AQ491" s="116">
        <v>0</v>
      </c>
      <c r="AR491" s="116">
        <v>0</v>
      </c>
      <c r="AS491" s="116">
        <v>0</v>
      </c>
      <c r="AT491" s="116">
        <v>0</v>
      </c>
      <c r="AU491" s="116">
        <v>0</v>
      </c>
      <c r="AV491" s="116">
        <v>0</v>
      </c>
      <c r="AW491" s="116">
        <v>0</v>
      </c>
      <c r="AX491" s="116">
        <v>0</v>
      </c>
      <c r="AY491" s="116">
        <v>0</v>
      </c>
      <c r="AZ491" s="116">
        <v>0</v>
      </c>
      <c r="BA491" s="116">
        <v>0</v>
      </c>
      <c r="BB491" s="116">
        <v>0</v>
      </c>
      <c r="BC491" s="116">
        <v>0</v>
      </c>
      <c r="BD491" s="115">
        <v>0</v>
      </c>
      <c r="BF491" s="9">
        <f t="shared" si="8"/>
        <v>0</v>
      </c>
    </row>
    <row r="492" spans="1:58" x14ac:dyDescent="0.25">
      <c r="A492" s="112" t="s">
        <v>223</v>
      </c>
      <c r="B492" s="112" t="s">
        <v>224</v>
      </c>
      <c r="C492" s="116">
        <v>0</v>
      </c>
      <c r="D492" s="116">
        <v>0</v>
      </c>
      <c r="E492" s="116">
        <v>0</v>
      </c>
      <c r="F492" s="116">
        <v>0</v>
      </c>
      <c r="G492" s="116">
        <v>0</v>
      </c>
      <c r="H492" s="116">
        <v>0</v>
      </c>
      <c r="I492" s="116">
        <v>0</v>
      </c>
      <c r="J492" s="116">
        <v>0</v>
      </c>
      <c r="K492" s="116">
        <v>0</v>
      </c>
      <c r="L492" s="116">
        <v>0</v>
      </c>
      <c r="M492" s="116">
        <v>0</v>
      </c>
      <c r="N492" s="116">
        <v>0</v>
      </c>
      <c r="O492" s="116">
        <v>0</v>
      </c>
      <c r="P492" s="116">
        <v>0</v>
      </c>
      <c r="Q492" s="116">
        <v>0</v>
      </c>
      <c r="R492" s="116">
        <v>0</v>
      </c>
      <c r="S492" s="116">
        <v>0</v>
      </c>
      <c r="T492" s="116">
        <v>0</v>
      </c>
      <c r="U492" s="116">
        <v>0</v>
      </c>
      <c r="V492" s="116">
        <v>0</v>
      </c>
      <c r="W492" s="116">
        <v>0</v>
      </c>
      <c r="X492" s="116">
        <v>0</v>
      </c>
      <c r="Y492" s="116">
        <v>0</v>
      </c>
      <c r="Z492" s="116">
        <v>0</v>
      </c>
      <c r="AA492" s="116">
        <v>0</v>
      </c>
      <c r="AB492" s="116">
        <v>0</v>
      </c>
      <c r="AC492" s="116">
        <v>0</v>
      </c>
      <c r="AD492" s="116">
        <v>0</v>
      </c>
      <c r="AE492" s="116">
        <v>0</v>
      </c>
      <c r="AF492" s="116">
        <v>0</v>
      </c>
      <c r="AG492" s="116">
        <v>0</v>
      </c>
      <c r="AH492" s="116">
        <v>0</v>
      </c>
      <c r="AI492" s="116">
        <v>0</v>
      </c>
      <c r="AJ492" s="116">
        <v>0</v>
      </c>
      <c r="AK492" s="116">
        <v>0</v>
      </c>
      <c r="AL492" s="116">
        <v>0</v>
      </c>
      <c r="AM492" s="116">
        <v>0</v>
      </c>
      <c r="AN492" s="116">
        <v>0</v>
      </c>
      <c r="AO492" s="116">
        <v>0</v>
      </c>
      <c r="AP492" s="116">
        <v>0</v>
      </c>
      <c r="AQ492" s="116">
        <v>0</v>
      </c>
      <c r="AR492" s="116">
        <v>0</v>
      </c>
      <c r="AS492" s="116">
        <v>0</v>
      </c>
      <c r="AT492" s="116">
        <v>0</v>
      </c>
      <c r="AU492" s="116">
        <v>0</v>
      </c>
      <c r="AV492" s="116">
        <v>0</v>
      </c>
      <c r="AW492" s="116">
        <v>0</v>
      </c>
      <c r="AX492" s="116">
        <v>0</v>
      </c>
      <c r="AY492" s="116">
        <v>0</v>
      </c>
      <c r="AZ492" s="116">
        <v>0</v>
      </c>
      <c r="BA492" s="116">
        <v>0</v>
      </c>
      <c r="BB492" s="116">
        <v>0</v>
      </c>
      <c r="BC492" s="116">
        <v>0</v>
      </c>
      <c r="BD492" s="115">
        <v>0</v>
      </c>
      <c r="BF492" s="9">
        <f t="shared" si="8"/>
        <v>0</v>
      </c>
    </row>
    <row r="493" spans="1:58" x14ac:dyDescent="0.25">
      <c r="A493" s="112" t="s">
        <v>2327</v>
      </c>
      <c r="B493" s="112" t="s">
        <v>2326</v>
      </c>
      <c r="C493" s="116">
        <v>0</v>
      </c>
      <c r="D493" s="116">
        <v>0</v>
      </c>
      <c r="E493" s="116">
        <v>0</v>
      </c>
      <c r="F493" s="116">
        <v>0</v>
      </c>
      <c r="G493" s="116">
        <v>0</v>
      </c>
      <c r="H493" s="116">
        <v>0</v>
      </c>
      <c r="I493" s="116">
        <v>0</v>
      </c>
      <c r="J493" s="116">
        <v>0</v>
      </c>
      <c r="K493" s="116">
        <v>0</v>
      </c>
      <c r="L493" s="116">
        <v>0</v>
      </c>
      <c r="M493" s="116">
        <v>0</v>
      </c>
      <c r="N493" s="116">
        <v>0</v>
      </c>
      <c r="O493" s="116">
        <v>0</v>
      </c>
      <c r="P493" s="116">
        <v>0</v>
      </c>
      <c r="Q493" s="116">
        <v>0</v>
      </c>
      <c r="R493" s="116">
        <v>0</v>
      </c>
      <c r="S493" s="116">
        <v>0</v>
      </c>
      <c r="T493" s="116">
        <v>0</v>
      </c>
      <c r="U493" s="116">
        <v>0</v>
      </c>
      <c r="V493" s="116">
        <v>0</v>
      </c>
      <c r="W493" s="116">
        <v>0</v>
      </c>
      <c r="X493" s="116">
        <v>0</v>
      </c>
      <c r="Y493" s="116">
        <v>0</v>
      </c>
      <c r="Z493" s="116">
        <v>0</v>
      </c>
      <c r="AA493" s="116">
        <v>0</v>
      </c>
      <c r="AB493" s="116">
        <v>0</v>
      </c>
      <c r="AC493" s="116">
        <v>0</v>
      </c>
      <c r="AD493" s="116">
        <v>0</v>
      </c>
      <c r="AE493" s="116">
        <v>0</v>
      </c>
      <c r="AF493" s="116">
        <v>0</v>
      </c>
      <c r="AG493" s="116">
        <v>0</v>
      </c>
      <c r="AH493" s="116">
        <v>0</v>
      </c>
      <c r="AI493" s="116">
        <v>0</v>
      </c>
      <c r="AJ493" s="116">
        <v>0</v>
      </c>
      <c r="AK493" s="116">
        <v>0</v>
      </c>
      <c r="AL493" s="116">
        <v>0</v>
      </c>
      <c r="AM493" s="116">
        <v>0</v>
      </c>
      <c r="AN493" s="116">
        <v>0</v>
      </c>
      <c r="AO493" s="116">
        <v>0</v>
      </c>
      <c r="AP493" s="116">
        <v>0</v>
      </c>
      <c r="AQ493" s="116">
        <v>0</v>
      </c>
      <c r="AR493" s="116">
        <v>0</v>
      </c>
      <c r="AS493" s="116">
        <v>0</v>
      </c>
      <c r="AT493" s="116">
        <v>0</v>
      </c>
      <c r="AU493" s="116">
        <v>0</v>
      </c>
      <c r="AV493" s="116">
        <v>0</v>
      </c>
      <c r="AW493" s="116">
        <v>0</v>
      </c>
      <c r="AX493" s="116">
        <v>0</v>
      </c>
      <c r="AY493" s="116">
        <v>0</v>
      </c>
      <c r="AZ493" s="116">
        <v>0</v>
      </c>
      <c r="BA493" s="116">
        <v>0</v>
      </c>
      <c r="BB493" s="116">
        <v>0</v>
      </c>
      <c r="BC493" s="116">
        <v>0</v>
      </c>
      <c r="BD493" s="115">
        <v>0</v>
      </c>
      <c r="BF493" s="9">
        <f t="shared" si="8"/>
        <v>0</v>
      </c>
    </row>
    <row r="494" spans="1:58" x14ac:dyDescent="0.25">
      <c r="A494" s="112" t="s">
        <v>225</v>
      </c>
      <c r="B494" s="112" t="s">
        <v>226</v>
      </c>
      <c r="C494" s="116">
        <v>0</v>
      </c>
      <c r="D494" s="116">
        <v>0</v>
      </c>
      <c r="E494" s="116">
        <v>0</v>
      </c>
      <c r="F494" s="116">
        <v>0</v>
      </c>
      <c r="G494" s="116">
        <v>0</v>
      </c>
      <c r="H494" s="116">
        <v>0</v>
      </c>
      <c r="I494" s="116">
        <v>0</v>
      </c>
      <c r="J494" s="116">
        <v>0</v>
      </c>
      <c r="K494" s="116">
        <v>0</v>
      </c>
      <c r="L494" s="116">
        <v>0</v>
      </c>
      <c r="M494" s="116">
        <v>0</v>
      </c>
      <c r="N494" s="116">
        <v>0</v>
      </c>
      <c r="O494" s="116">
        <v>0</v>
      </c>
      <c r="P494" s="116">
        <v>0</v>
      </c>
      <c r="Q494" s="116">
        <v>0</v>
      </c>
      <c r="R494" s="116">
        <v>0</v>
      </c>
      <c r="S494" s="116">
        <v>0</v>
      </c>
      <c r="T494" s="116">
        <v>0</v>
      </c>
      <c r="U494" s="116">
        <v>0</v>
      </c>
      <c r="V494" s="116">
        <v>0</v>
      </c>
      <c r="W494" s="116">
        <v>0</v>
      </c>
      <c r="X494" s="116">
        <v>0</v>
      </c>
      <c r="Y494" s="116">
        <v>0</v>
      </c>
      <c r="Z494" s="116">
        <v>0</v>
      </c>
      <c r="AA494" s="116">
        <v>0</v>
      </c>
      <c r="AB494" s="116">
        <v>0</v>
      </c>
      <c r="AC494" s="116">
        <v>0</v>
      </c>
      <c r="AD494" s="116">
        <v>0</v>
      </c>
      <c r="AE494" s="116">
        <v>0</v>
      </c>
      <c r="AF494" s="116">
        <v>0</v>
      </c>
      <c r="AG494" s="116">
        <v>0</v>
      </c>
      <c r="AH494" s="116">
        <v>0</v>
      </c>
      <c r="AI494" s="116">
        <v>0</v>
      </c>
      <c r="AJ494" s="116">
        <v>0</v>
      </c>
      <c r="AK494" s="116">
        <v>0</v>
      </c>
      <c r="AL494" s="116">
        <v>0</v>
      </c>
      <c r="AM494" s="116">
        <v>0</v>
      </c>
      <c r="AN494" s="116">
        <v>0</v>
      </c>
      <c r="AO494" s="116">
        <v>0</v>
      </c>
      <c r="AP494" s="116">
        <v>0</v>
      </c>
      <c r="AQ494" s="116">
        <v>0</v>
      </c>
      <c r="AR494" s="116">
        <v>0</v>
      </c>
      <c r="AS494" s="116">
        <v>0</v>
      </c>
      <c r="AT494" s="116">
        <v>0</v>
      </c>
      <c r="AU494" s="116">
        <v>0</v>
      </c>
      <c r="AV494" s="116">
        <v>0</v>
      </c>
      <c r="AW494" s="116">
        <v>0</v>
      </c>
      <c r="AX494" s="116">
        <v>0</v>
      </c>
      <c r="AY494" s="116">
        <v>0</v>
      </c>
      <c r="AZ494" s="116">
        <v>0</v>
      </c>
      <c r="BA494" s="116">
        <v>0</v>
      </c>
      <c r="BB494" s="116">
        <v>0</v>
      </c>
      <c r="BC494" s="116">
        <v>0</v>
      </c>
      <c r="BD494" s="115">
        <v>0</v>
      </c>
      <c r="BF494" s="9">
        <f t="shared" si="8"/>
        <v>0</v>
      </c>
    </row>
    <row r="495" spans="1:58" x14ac:dyDescent="0.25">
      <c r="A495" s="112" t="s">
        <v>2325</v>
      </c>
      <c r="B495" s="112" t="s">
        <v>2324</v>
      </c>
      <c r="C495" s="116">
        <v>-1.8189894035458565E-12</v>
      </c>
      <c r="D495" s="116">
        <v>-1.8189894035458565E-12</v>
      </c>
      <c r="E495" s="116">
        <v>-1.8189894035458565E-12</v>
      </c>
      <c r="F495" s="116">
        <v>-1.8189894035458565E-12</v>
      </c>
      <c r="G495" s="116">
        <v>-1.8189894035458565E-12</v>
      </c>
      <c r="H495" s="116">
        <v>-1.8189894035458565E-12</v>
      </c>
      <c r="I495" s="116">
        <v>-1.8189894035458565E-12</v>
      </c>
      <c r="J495" s="116">
        <v>-1.8189894035458565E-12</v>
      </c>
      <c r="K495" s="116">
        <v>-1.8189894035458565E-12</v>
      </c>
      <c r="L495" s="116">
        <v>-1.8189894035458565E-12</v>
      </c>
      <c r="M495" s="116">
        <v>-1.8189894035458565E-12</v>
      </c>
      <c r="N495" s="116">
        <v>-1.8189894035458565E-12</v>
      </c>
      <c r="O495" s="116">
        <v>-1.8189894035458565E-12</v>
      </c>
      <c r="P495" s="116">
        <v>-1.8189894035458565E-12</v>
      </c>
      <c r="Q495" s="116">
        <v>-1.8189894035458565E-12</v>
      </c>
      <c r="R495" s="116">
        <v>-1.8189894035458565E-12</v>
      </c>
      <c r="S495" s="116">
        <v>-1.8189894035458565E-12</v>
      </c>
      <c r="T495" s="116">
        <v>-1.8189894035458565E-12</v>
      </c>
      <c r="U495" s="116">
        <v>-1.8189894035458565E-12</v>
      </c>
      <c r="V495" s="116">
        <v>-1.8189894035458565E-12</v>
      </c>
      <c r="W495" s="116">
        <v>-1.8189894035458565E-12</v>
      </c>
      <c r="X495" s="116">
        <v>-1.8189894035458565E-12</v>
      </c>
      <c r="Y495" s="116">
        <v>-1.8189894035458565E-12</v>
      </c>
      <c r="Z495" s="116">
        <v>-1.8189894035458565E-12</v>
      </c>
      <c r="AA495" s="116">
        <v>-1.8189894035458565E-12</v>
      </c>
      <c r="AB495" s="116">
        <v>-1.8189894035458565E-12</v>
      </c>
      <c r="AC495" s="116">
        <v>-1.8189894035458565E-12</v>
      </c>
      <c r="AD495" s="116">
        <v>-1.8189894035458565E-12</v>
      </c>
      <c r="AE495" s="116">
        <v>-1.8189894035458565E-12</v>
      </c>
      <c r="AF495" s="116">
        <v>-1.8189894035458565E-12</v>
      </c>
      <c r="AG495" s="116">
        <v>-1.8189894035458565E-12</v>
      </c>
      <c r="AH495" s="116">
        <v>-1.8189894035458565E-12</v>
      </c>
      <c r="AI495" s="116">
        <v>-1.8189894035458565E-12</v>
      </c>
      <c r="AJ495" s="116">
        <v>-1.8189894035458565E-12</v>
      </c>
      <c r="AK495" s="116">
        <v>-1.8189894035458565E-12</v>
      </c>
      <c r="AL495" s="116">
        <v>-1.8189894035458565E-12</v>
      </c>
      <c r="AM495" s="116">
        <v>-1.8189894035458565E-12</v>
      </c>
      <c r="AN495" s="116">
        <v>-1.8189894035458565E-12</v>
      </c>
      <c r="AO495" s="116">
        <v>-1.8189894035458565E-12</v>
      </c>
      <c r="AP495" s="116">
        <v>-1.8189894035458565E-12</v>
      </c>
      <c r="AQ495" s="116">
        <v>-1.8189894035458565E-12</v>
      </c>
      <c r="AR495" s="116">
        <v>-1.8189894035458565E-12</v>
      </c>
      <c r="AS495" s="116">
        <v>-1.8189894035458565E-12</v>
      </c>
      <c r="AT495" s="116">
        <v>-1.8189894035458565E-12</v>
      </c>
      <c r="AU495" s="116">
        <v>-1.8189894035458565E-12</v>
      </c>
      <c r="AV495" s="116">
        <v>-1.8189894035458565E-12</v>
      </c>
      <c r="AW495" s="116">
        <v>-1.8189894035458565E-12</v>
      </c>
      <c r="AX495" s="116">
        <v>-1.8189894035458565E-12</v>
      </c>
      <c r="AY495" s="116">
        <v>-1.8189894035458565E-12</v>
      </c>
      <c r="AZ495" s="116">
        <v>-1.8189894035458565E-12</v>
      </c>
      <c r="BA495" s="116">
        <v>-1.8189894035458565E-12</v>
      </c>
      <c r="BB495" s="116">
        <v>-1.8189894035458565E-12</v>
      </c>
      <c r="BC495" s="116">
        <v>-1.8189894035458565E-12</v>
      </c>
      <c r="BD495" s="115">
        <v>-1.8189894035458565E-12</v>
      </c>
      <c r="BF495" s="9">
        <f t="shared" si="8"/>
        <v>-1.8189894035458565E-12</v>
      </c>
    </row>
    <row r="496" spans="1:58" x14ac:dyDescent="0.25">
      <c r="A496" s="112" t="s">
        <v>2323</v>
      </c>
      <c r="B496" s="112" t="s">
        <v>2322</v>
      </c>
      <c r="C496" s="116">
        <v>0</v>
      </c>
      <c r="D496" s="116">
        <v>0</v>
      </c>
      <c r="E496" s="116">
        <v>0</v>
      </c>
      <c r="F496" s="116">
        <v>0</v>
      </c>
      <c r="G496" s="116">
        <v>0</v>
      </c>
      <c r="H496" s="116">
        <v>0</v>
      </c>
      <c r="I496" s="116">
        <v>0</v>
      </c>
      <c r="J496" s="116">
        <v>0</v>
      </c>
      <c r="K496" s="116">
        <v>0</v>
      </c>
      <c r="L496" s="116">
        <v>0</v>
      </c>
      <c r="M496" s="116">
        <v>0</v>
      </c>
      <c r="N496" s="116">
        <v>0</v>
      </c>
      <c r="O496" s="116">
        <v>0</v>
      </c>
      <c r="P496" s="116">
        <v>0</v>
      </c>
      <c r="Q496" s="116">
        <v>0</v>
      </c>
      <c r="R496" s="116">
        <v>0</v>
      </c>
      <c r="S496" s="116">
        <v>0</v>
      </c>
      <c r="T496" s="116">
        <v>0</v>
      </c>
      <c r="U496" s="116">
        <v>0</v>
      </c>
      <c r="V496" s="116">
        <v>0</v>
      </c>
      <c r="W496" s="116">
        <v>0</v>
      </c>
      <c r="X496" s="116">
        <v>0</v>
      </c>
      <c r="Y496" s="116">
        <v>0</v>
      </c>
      <c r="Z496" s="116">
        <v>0</v>
      </c>
      <c r="AA496" s="116">
        <v>0</v>
      </c>
      <c r="AB496" s="116">
        <v>0</v>
      </c>
      <c r="AC496" s="116">
        <v>0</v>
      </c>
      <c r="AD496" s="116">
        <v>0</v>
      </c>
      <c r="AE496" s="116">
        <v>0</v>
      </c>
      <c r="AF496" s="116">
        <v>0</v>
      </c>
      <c r="AG496" s="116">
        <v>0</v>
      </c>
      <c r="AH496" s="116">
        <v>0</v>
      </c>
      <c r="AI496" s="116">
        <v>0</v>
      </c>
      <c r="AJ496" s="116">
        <v>0</v>
      </c>
      <c r="AK496" s="116">
        <v>0</v>
      </c>
      <c r="AL496" s="116">
        <v>0</v>
      </c>
      <c r="AM496" s="116">
        <v>0</v>
      </c>
      <c r="AN496" s="116">
        <v>0</v>
      </c>
      <c r="AO496" s="116">
        <v>0</v>
      </c>
      <c r="AP496" s="116">
        <v>0</v>
      </c>
      <c r="AQ496" s="116">
        <v>0</v>
      </c>
      <c r="AR496" s="116">
        <v>0</v>
      </c>
      <c r="AS496" s="116">
        <v>0</v>
      </c>
      <c r="AT496" s="116">
        <v>0</v>
      </c>
      <c r="AU496" s="116">
        <v>0</v>
      </c>
      <c r="AV496" s="116">
        <v>0</v>
      </c>
      <c r="AW496" s="116">
        <v>0</v>
      </c>
      <c r="AX496" s="116">
        <v>0</v>
      </c>
      <c r="AY496" s="116">
        <v>0</v>
      </c>
      <c r="AZ496" s="116">
        <v>0</v>
      </c>
      <c r="BA496" s="116">
        <v>0</v>
      </c>
      <c r="BB496" s="116">
        <v>0</v>
      </c>
      <c r="BC496" s="116">
        <v>0</v>
      </c>
      <c r="BD496" s="115">
        <v>0</v>
      </c>
      <c r="BF496" s="9">
        <f t="shared" si="8"/>
        <v>0</v>
      </c>
    </row>
    <row r="497" spans="1:58" x14ac:dyDescent="0.25">
      <c r="A497" s="112" t="s">
        <v>2321</v>
      </c>
      <c r="B497" s="112" t="s">
        <v>2320</v>
      </c>
      <c r="C497" s="116">
        <v>290505.99</v>
      </c>
      <c r="D497" s="116">
        <v>325800.84999999998</v>
      </c>
      <c r="E497" s="116">
        <v>61741.77999999997</v>
      </c>
      <c r="F497" s="116">
        <v>123879.79999999996</v>
      </c>
      <c r="G497" s="116">
        <v>138530.93999999994</v>
      </c>
      <c r="H497" s="116">
        <v>208213.33999999994</v>
      </c>
      <c r="I497" s="116">
        <v>309503.33999999997</v>
      </c>
      <c r="J497" s="116">
        <v>68199.949999999953</v>
      </c>
      <c r="K497" s="116">
        <v>96019.389999999956</v>
      </c>
      <c r="L497" s="116">
        <v>172242.87999999995</v>
      </c>
      <c r="M497" s="116">
        <v>194578.82999999996</v>
      </c>
      <c r="N497" s="116">
        <v>263678.07999999996</v>
      </c>
      <c r="O497" s="116">
        <v>23.949999999953434</v>
      </c>
      <c r="P497" s="116">
        <v>323988.36999999994</v>
      </c>
      <c r="Q497" s="116">
        <v>98561.189999999944</v>
      </c>
      <c r="R497" s="116">
        <v>165545.44999999995</v>
      </c>
      <c r="S497" s="116">
        <v>179192.81999999995</v>
      </c>
      <c r="T497" s="116">
        <v>236738.83999999994</v>
      </c>
      <c r="U497" s="116">
        <v>297694.73999999993</v>
      </c>
      <c r="V497" s="116">
        <v>60422.959999999934</v>
      </c>
      <c r="W497" s="116">
        <v>123832.20999999993</v>
      </c>
      <c r="X497" s="116">
        <v>153987.92999999993</v>
      </c>
      <c r="Y497" s="116">
        <v>238681.32999999993</v>
      </c>
      <c r="Z497" s="116">
        <v>312851.89999999991</v>
      </c>
      <c r="AA497" s="116">
        <v>323299.80999999988</v>
      </c>
      <c r="AB497" s="116">
        <v>351042.06999999989</v>
      </c>
      <c r="AC497" s="116">
        <v>125885.6399999999</v>
      </c>
      <c r="AD497" s="116">
        <v>157383.2699999999</v>
      </c>
      <c r="AE497" s="116">
        <v>237351.8599999999</v>
      </c>
      <c r="AF497" s="116">
        <v>317569.79999999993</v>
      </c>
      <c r="AG497" s="116">
        <v>347286.49999999994</v>
      </c>
      <c r="AH497" s="116">
        <v>102873.84999999995</v>
      </c>
      <c r="AI497" s="116">
        <v>159599.19999999995</v>
      </c>
      <c r="AJ497" s="116">
        <v>195593.01999999996</v>
      </c>
      <c r="AK497" s="116">
        <v>280649.62</v>
      </c>
      <c r="AL497" s="116">
        <v>310134.25</v>
      </c>
      <c r="AM497" s="116">
        <v>74010.26999999999</v>
      </c>
      <c r="AN497" s="116">
        <v>72383.26999999999</v>
      </c>
      <c r="AO497" s="116">
        <v>177594.36</v>
      </c>
      <c r="AP497" s="116">
        <v>167418.75999999998</v>
      </c>
      <c r="AQ497" s="116">
        <v>252276.33</v>
      </c>
      <c r="AR497" s="116">
        <v>293330.02999999997</v>
      </c>
      <c r="AS497" s="116">
        <v>34685.50999999998</v>
      </c>
      <c r="AT497" s="116">
        <v>126674.20999999998</v>
      </c>
      <c r="AU497" s="116">
        <v>157236.61999999997</v>
      </c>
      <c r="AV497" s="116">
        <v>259137.81999999995</v>
      </c>
      <c r="AW497" s="116">
        <v>302858.67999999993</v>
      </c>
      <c r="AX497" s="116">
        <v>314703.27999999991</v>
      </c>
      <c r="AY497" s="116">
        <v>91026.099999999919</v>
      </c>
      <c r="AZ497" s="116">
        <v>163079.2699999999</v>
      </c>
      <c r="BA497" s="116">
        <v>220706.14999999991</v>
      </c>
      <c r="BB497" s="116">
        <v>268287.86999999988</v>
      </c>
      <c r="BC497" s="116">
        <v>352218.03999999986</v>
      </c>
      <c r="BD497" s="115">
        <v>378243.77999999985</v>
      </c>
      <c r="BF497" s="9">
        <f t="shared" si="8"/>
        <v>378243.77999999985</v>
      </c>
    </row>
    <row r="498" spans="1:58" x14ac:dyDescent="0.25">
      <c r="A498" s="112" t="s">
        <v>227</v>
      </c>
      <c r="B498" s="112" t="s">
        <v>228</v>
      </c>
      <c r="C498" s="116">
        <v>-1.00000000093132E-2</v>
      </c>
      <c r="D498" s="116">
        <v>-1.00000000093132E-2</v>
      </c>
      <c r="E498" s="116">
        <v>-1.00000000093132E-2</v>
      </c>
      <c r="F498" s="116">
        <v>-1.00000000093132E-2</v>
      </c>
      <c r="G498" s="116">
        <v>-1.00000000093132E-2</v>
      </c>
      <c r="H498" s="116">
        <v>-1.00000000093132E-2</v>
      </c>
      <c r="I498" s="116">
        <v>-1.00000000093132E-2</v>
      </c>
      <c r="J498" s="116">
        <v>-1.00000000093132E-2</v>
      </c>
      <c r="K498" s="116">
        <v>-1.00000000093132E-2</v>
      </c>
      <c r="L498" s="116">
        <v>-1.00000000093132E-2</v>
      </c>
      <c r="M498" s="116">
        <v>-1.00000000093132E-2</v>
      </c>
      <c r="N498" s="116">
        <v>-1.00000000093132E-2</v>
      </c>
      <c r="O498" s="116">
        <v>-1.00000000093132E-2</v>
      </c>
      <c r="P498" s="116">
        <v>-1.00000000093132E-2</v>
      </c>
      <c r="Q498" s="116">
        <v>-1.00000000093132E-2</v>
      </c>
      <c r="R498" s="116">
        <v>-1.00000000093132E-2</v>
      </c>
      <c r="S498" s="116">
        <v>-1.00000000093132E-2</v>
      </c>
      <c r="T498" s="116">
        <v>-1.00000000093132E-2</v>
      </c>
      <c r="U498" s="116">
        <v>-1.00000000093132E-2</v>
      </c>
      <c r="V498" s="116">
        <v>-1.00000000093132E-2</v>
      </c>
      <c r="W498" s="116">
        <v>-1.00000000093132E-2</v>
      </c>
      <c r="X498" s="116">
        <v>-1.00000000093132E-2</v>
      </c>
      <c r="Y498" s="116">
        <v>-1.00000000093132E-2</v>
      </c>
      <c r="Z498" s="116">
        <v>-1.00000000093132E-2</v>
      </c>
      <c r="AA498" s="116">
        <v>-1.00000000093132E-2</v>
      </c>
      <c r="AB498" s="116">
        <v>-1.00000000093132E-2</v>
      </c>
      <c r="AC498" s="116">
        <v>-1.00000000093132E-2</v>
      </c>
      <c r="AD498" s="116">
        <v>-1.00000000093132E-2</v>
      </c>
      <c r="AE498" s="116">
        <v>-1.00000000093132E-2</v>
      </c>
      <c r="AF498" s="116">
        <v>-1.00000000093132E-2</v>
      </c>
      <c r="AG498" s="116">
        <v>-1.00000000093132E-2</v>
      </c>
      <c r="AH498" s="116">
        <v>-1.00000000093132E-2</v>
      </c>
      <c r="AI498" s="116">
        <v>-1.00000000093132E-2</v>
      </c>
      <c r="AJ498" s="116">
        <v>-1.00000000093132E-2</v>
      </c>
      <c r="AK498" s="116">
        <v>-1.00000000093132E-2</v>
      </c>
      <c r="AL498" s="116">
        <v>-1.00000000093132E-2</v>
      </c>
      <c r="AM498" s="116">
        <v>-1.00000000093132E-2</v>
      </c>
      <c r="AN498" s="116">
        <v>-1.00000000093132E-2</v>
      </c>
      <c r="AO498" s="116">
        <v>-1.00000000093132E-2</v>
      </c>
      <c r="AP498" s="116">
        <v>-1.00000000093132E-2</v>
      </c>
      <c r="AQ498" s="116">
        <v>-1.00000000093132E-2</v>
      </c>
      <c r="AR498" s="116">
        <v>-1.00000000093132E-2</v>
      </c>
      <c r="AS498" s="116">
        <v>-1.00000000093132E-2</v>
      </c>
      <c r="AT498" s="116">
        <v>-1.00000000093132E-2</v>
      </c>
      <c r="AU498" s="116">
        <v>-1.00000000093132E-2</v>
      </c>
      <c r="AV498" s="116">
        <v>-1.00000000093132E-2</v>
      </c>
      <c r="AW498" s="116">
        <v>-1.00000000093132E-2</v>
      </c>
      <c r="AX498" s="116">
        <v>-1.00000000093132E-2</v>
      </c>
      <c r="AY498" s="116">
        <v>-1.00000000093132E-2</v>
      </c>
      <c r="AZ498" s="116">
        <v>-1.00000000093132E-2</v>
      </c>
      <c r="BA498" s="116">
        <v>-1.00000000093132E-2</v>
      </c>
      <c r="BB498" s="116">
        <v>-1.00000000093132E-2</v>
      </c>
      <c r="BC498" s="116">
        <v>-1.00000000093132E-2</v>
      </c>
      <c r="BD498" s="115">
        <v>-1.00000000093132E-2</v>
      </c>
      <c r="BF498" s="9">
        <f t="shared" si="8"/>
        <v>-1.00000000093132E-2</v>
      </c>
    </row>
    <row r="499" spans="1:58" x14ac:dyDescent="0.25">
      <c r="A499" s="112" t="s">
        <v>2319</v>
      </c>
      <c r="B499" s="112" t="s">
        <v>2318</v>
      </c>
      <c r="C499" s="116">
        <v>0</v>
      </c>
      <c r="D499" s="116">
        <v>0</v>
      </c>
      <c r="E499" s="116">
        <v>0</v>
      </c>
      <c r="F499" s="116">
        <v>0</v>
      </c>
      <c r="G499" s="116">
        <v>0</v>
      </c>
      <c r="H499" s="116">
        <v>0</v>
      </c>
      <c r="I499" s="116">
        <v>0</v>
      </c>
      <c r="J499" s="116">
        <v>0</v>
      </c>
      <c r="K499" s="116">
        <v>0</v>
      </c>
      <c r="L499" s="116">
        <v>0</v>
      </c>
      <c r="M499" s="116">
        <v>0</v>
      </c>
      <c r="N499" s="116">
        <v>0</v>
      </c>
      <c r="O499" s="116">
        <v>0</v>
      </c>
      <c r="P499" s="116">
        <v>0</v>
      </c>
      <c r="Q499" s="116">
        <v>0</v>
      </c>
      <c r="R499" s="116">
        <v>0</v>
      </c>
      <c r="S499" s="116">
        <v>0</v>
      </c>
      <c r="T499" s="116">
        <v>0</v>
      </c>
      <c r="U499" s="116">
        <v>0</v>
      </c>
      <c r="V499" s="116">
        <v>0</v>
      </c>
      <c r="W499" s="116">
        <v>0</v>
      </c>
      <c r="X499" s="116">
        <v>0</v>
      </c>
      <c r="Y499" s="116">
        <v>0</v>
      </c>
      <c r="Z499" s="116">
        <v>0</v>
      </c>
      <c r="AA499" s="116">
        <v>0</v>
      </c>
      <c r="AB499" s="116">
        <v>0</v>
      </c>
      <c r="AC499" s="116">
        <v>0</v>
      </c>
      <c r="AD499" s="116">
        <v>0</v>
      </c>
      <c r="AE499" s="116">
        <v>0</v>
      </c>
      <c r="AF499" s="116">
        <v>0</v>
      </c>
      <c r="AG499" s="116">
        <v>0</v>
      </c>
      <c r="AH499" s="116">
        <v>0</v>
      </c>
      <c r="AI499" s="116">
        <v>0</v>
      </c>
      <c r="AJ499" s="116">
        <v>0</v>
      </c>
      <c r="AK499" s="116">
        <v>0</v>
      </c>
      <c r="AL499" s="116">
        <v>0</v>
      </c>
      <c r="AM499" s="116">
        <v>0</v>
      </c>
      <c r="AN499" s="116">
        <v>0</v>
      </c>
      <c r="AO499" s="116">
        <v>0</v>
      </c>
      <c r="AP499" s="116">
        <v>0</v>
      </c>
      <c r="AQ499" s="116">
        <v>0</v>
      </c>
      <c r="AR499" s="116">
        <v>0</v>
      </c>
      <c r="AS499" s="116">
        <v>0</v>
      </c>
      <c r="AT499" s="116">
        <v>0</v>
      </c>
      <c r="AU499" s="116">
        <v>0</v>
      </c>
      <c r="AV499" s="116">
        <v>0</v>
      </c>
      <c r="AW499" s="116">
        <v>0</v>
      </c>
      <c r="AX499" s="116">
        <v>0</v>
      </c>
      <c r="AY499" s="116">
        <v>0</v>
      </c>
      <c r="AZ499" s="116">
        <v>0</v>
      </c>
      <c r="BA499" s="116">
        <v>0</v>
      </c>
      <c r="BB499" s="116">
        <v>0</v>
      </c>
      <c r="BC499" s="116">
        <v>0</v>
      </c>
      <c r="BD499" s="115">
        <v>0</v>
      </c>
      <c r="BF499" s="9">
        <f t="shared" si="8"/>
        <v>0</v>
      </c>
    </row>
    <row r="500" spans="1:58" x14ac:dyDescent="0.25">
      <c r="A500" s="112" t="s">
        <v>2317</v>
      </c>
      <c r="B500" s="112" t="s">
        <v>2316</v>
      </c>
      <c r="C500" s="116">
        <v>-5.4569682106375694E-12</v>
      </c>
      <c r="D500" s="116">
        <v>-5.4569682106375694E-12</v>
      </c>
      <c r="E500" s="116">
        <v>-5.4569682106375694E-12</v>
      </c>
      <c r="F500" s="116">
        <v>-5.4569682106375694E-12</v>
      </c>
      <c r="G500" s="116">
        <v>-5.4569682106375694E-12</v>
      </c>
      <c r="H500" s="116">
        <v>-5.4569682106375694E-12</v>
      </c>
      <c r="I500" s="116">
        <v>-5.4569682106375694E-12</v>
      </c>
      <c r="J500" s="116">
        <v>-5.4569682106375694E-12</v>
      </c>
      <c r="K500" s="116">
        <v>-5.4569682106375694E-12</v>
      </c>
      <c r="L500" s="116">
        <v>-5.4569682106375694E-12</v>
      </c>
      <c r="M500" s="116">
        <v>-5.4569682106375694E-12</v>
      </c>
      <c r="N500" s="116">
        <v>-5.4569682106375694E-12</v>
      </c>
      <c r="O500" s="116">
        <v>-5.4569682106375694E-12</v>
      </c>
      <c r="P500" s="116">
        <v>-5.4569682106375694E-12</v>
      </c>
      <c r="Q500" s="116">
        <v>-5.4569682106375694E-12</v>
      </c>
      <c r="R500" s="116">
        <v>-5.4569682106375694E-12</v>
      </c>
      <c r="S500" s="116">
        <v>-5.4569682106375694E-12</v>
      </c>
      <c r="T500" s="116">
        <v>-5.4569682106375694E-12</v>
      </c>
      <c r="U500" s="116">
        <v>-5.4569682106375694E-12</v>
      </c>
      <c r="V500" s="116">
        <v>-5.4569682106375694E-12</v>
      </c>
      <c r="W500" s="116">
        <v>-5.4569682106375694E-12</v>
      </c>
      <c r="X500" s="116">
        <v>-5.4569682106375694E-12</v>
      </c>
      <c r="Y500" s="116">
        <v>-5.4569682106375694E-12</v>
      </c>
      <c r="Z500" s="116">
        <v>-5.4569682106375694E-12</v>
      </c>
      <c r="AA500" s="116">
        <v>-5.4569682106375694E-12</v>
      </c>
      <c r="AB500" s="116">
        <v>-5.4569682106375694E-12</v>
      </c>
      <c r="AC500" s="116">
        <v>-5.4569682106375694E-12</v>
      </c>
      <c r="AD500" s="116">
        <v>-5.4569682106375694E-12</v>
      </c>
      <c r="AE500" s="116">
        <v>-5.4569682106375694E-12</v>
      </c>
      <c r="AF500" s="116">
        <v>-5.4569682106375694E-12</v>
      </c>
      <c r="AG500" s="116">
        <v>-5.4569682106375694E-12</v>
      </c>
      <c r="AH500" s="116">
        <v>-5.4569682106375694E-12</v>
      </c>
      <c r="AI500" s="116">
        <v>-5.4569682106375694E-12</v>
      </c>
      <c r="AJ500" s="116">
        <v>-5.4569682106375694E-12</v>
      </c>
      <c r="AK500" s="116">
        <v>-5.4569682106375694E-12</v>
      </c>
      <c r="AL500" s="116">
        <v>-5.4569682106375694E-12</v>
      </c>
      <c r="AM500" s="116">
        <v>-5.4569682106375694E-12</v>
      </c>
      <c r="AN500" s="116">
        <v>-5.4569682106375694E-12</v>
      </c>
      <c r="AO500" s="116">
        <v>-5.4569682106375694E-12</v>
      </c>
      <c r="AP500" s="116">
        <v>-5.4569682106375694E-12</v>
      </c>
      <c r="AQ500" s="116">
        <v>-5.4569682106375694E-12</v>
      </c>
      <c r="AR500" s="116">
        <v>-5.4569682106375694E-12</v>
      </c>
      <c r="AS500" s="116">
        <v>-5.4569682106375694E-12</v>
      </c>
      <c r="AT500" s="116">
        <v>-5.4569682106375694E-12</v>
      </c>
      <c r="AU500" s="116">
        <v>-5.4569682106375694E-12</v>
      </c>
      <c r="AV500" s="116">
        <v>-5.4569682106375694E-12</v>
      </c>
      <c r="AW500" s="116">
        <v>-5.4569682106375694E-12</v>
      </c>
      <c r="AX500" s="116">
        <v>-5.4569682106375694E-12</v>
      </c>
      <c r="AY500" s="116">
        <v>-5.4569682106375694E-12</v>
      </c>
      <c r="AZ500" s="116">
        <v>-5.4569682106375694E-12</v>
      </c>
      <c r="BA500" s="116">
        <v>-5.4569682106375694E-12</v>
      </c>
      <c r="BB500" s="116">
        <v>-5.4569682106375694E-12</v>
      </c>
      <c r="BC500" s="116">
        <v>-5.4569682106375694E-12</v>
      </c>
      <c r="BD500" s="115">
        <v>-5.4569682106375694E-12</v>
      </c>
      <c r="BF500" s="9">
        <f t="shared" si="8"/>
        <v>-5.4569682106375694E-12</v>
      </c>
    </row>
    <row r="501" spans="1:58" x14ac:dyDescent="0.25">
      <c r="A501" s="112" t="s">
        <v>2315</v>
      </c>
      <c r="B501" s="112" t="s">
        <v>2314</v>
      </c>
      <c r="C501" s="116">
        <v>0</v>
      </c>
      <c r="D501" s="116">
        <v>0</v>
      </c>
      <c r="E501" s="116">
        <v>0</v>
      </c>
      <c r="F501" s="116">
        <v>0</v>
      </c>
      <c r="G501" s="116">
        <v>0</v>
      </c>
      <c r="H501" s="116">
        <v>0</v>
      </c>
      <c r="I501" s="116">
        <v>0</v>
      </c>
      <c r="J501" s="116">
        <v>0</v>
      </c>
      <c r="K501" s="116">
        <v>0</v>
      </c>
      <c r="L501" s="116">
        <v>0</v>
      </c>
      <c r="M501" s="116">
        <v>0</v>
      </c>
      <c r="N501" s="116">
        <v>0</v>
      </c>
      <c r="O501" s="116">
        <v>0</v>
      </c>
      <c r="P501" s="116">
        <v>0</v>
      </c>
      <c r="Q501" s="116">
        <v>0</v>
      </c>
      <c r="R501" s="116">
        <v>0</v>
      </c>
      <c r="S501" s="116">
        <v>0</v>
      </c>
      <c r="T501" s="116">
        <v>0</v>
      </c>
      <c r="U501" s="116">
        <v>0</v>
      </c>
      <c r="V501" s="116">
        <v>0</v>
      </c>
      <c r="W501" s="116">
        <v>0</v>
      </c>
      <c r="X501" s="116">
        <v>0</v>
      </c>
      <c r="Y501" s="116">
        <v>0</v>
      </c>
      <c r="Z501" s="116">
        <v>0</v>
      </c>
      <c r="AA501" s="116">
        <v>0</v>
      </c>
      <c r="AB501" s="116">
        <v>0</v>
      </c>
      <c r="AC501" s="116">
        <v>0</v>
      </c>
      <c r="AD501" s="116">
        <v>0</v>
      </c>
      <c r="AE501" s="116">
        <v>0</v>
      </c>
      <c r="AF501" s="116">
        <v>0</v>
      </c>
      <c r="AG501" s="116">
        <v>0</v>
      </c>
      <c r="AH501" s="116">
        <v>0</v>
      </c>
      <c r="AI501" s="116">
        <v>0</v>
      </c>
      <c r="AJ501" s="116">
        <v>0</v>
      </c>
      <c r="AK501" s="116">
        <v>0</v>
      </c>
      <c r="AL501" s="116">
        <v>0</v>
      </c>
      <c r="AM501" s="116">
        <v>0</v>
      </c>
      <c r="AN501" s="116">
        <v>0</v>
      </c>
      <c r="AO501" s="116">
        <v>0</v>
      </c>
      <c r="AP501" s="116">
        <v>0</v>
      </c>
      <c r="AQ501" s="116">
        <v>0</v>
      </c>
      <c r="AR501" s="116">
        <v>0</v>
      </c>
      <c r="AS501" s="116">
        <v>0</v>
      </c>
      <c r="AT501" s="116">
        <v>0</v>
      </c>
      <c r="AU501" s="116">
        <v>0</v>
      </c>
      <c r="AV501" s="116">
        <v>0</v>
      </c>
      <c r="AW501" s="116">
        <v>0</v>
      </c>
      <c r="AX501" s="116">
        <v>0</v>
      </c>
      <c r="AY501" s="116">
        <v>0</v>
      </c>
      <c r="AZ501" s="116">
        <v>0</v>
      </c>
      <c r="BA501" s="116">
        <v>0</v>
      </c>
      <c r="BB501" s="116">
        <v>0</v>
      </c>
      <c r="BC501" s="116">
        <v>0</v>
      </c>
      <c r="BD501" s="115">
        <v>0</v>
      </c>
      <c r="BF501" s="9">
        <f t="shared" si="8"/>
        <v>0</v>
      </c>
    </row>
    <row r="502" spans="1:58" x14ac:dyDescent="0.25">
      <c r="A502" s="112" t="s">
        <v>2313</v>
      </c>
      <c r="B502" s="112" t="s">
        <v>2312</v>
      </c>
      <c r="C502" s="116">
        <v>0</v>
      </c>
      <c r="D502" s="116">
        <v>0</v>
      </c>
      <c r="E502" s="116">
        <v>0</v>
      </c>
      <c r="F502" s="116">
        <v>0</v>
      </c>
      <c r="G502" s="116">
        <v>0</v>
      </c>
      <c r="H502" s="116">
        <v>0</v>
      </c>
      <c r="I502" s="116">
        <v>0</v>
      </c>
      <c r="J502" s="116">
        <v>0</v>
      </c>
      <c r="K502" s="116">
        <v>0</v>
      </c>
      <c r="L502" s="116">
        <v>0</v>
      </c>
      <c r="M502" s="116">
        <v>0</v>
      </c>
      <c r="N502" s="116">
        <v>0</v>
      </c>
      <c r="O502" s="116">
        <v>0</v>
      </c>
      <c r="P502" s="116">
        <v>0</v>
      </c>
      <c r="Q502" s="116">
        <v>0</v>
      </c>
      <c r="R502" s="116">
        <v>0</v>
      </c>
      <c r="S502" s="116">
        <v>0</v>
      </c>
      <c r="T502" s="116">
        <v>0</v>
      </c>
      <c r="U502" s="116">
        <v>0</v>
      </c>
      <c r="V502" s="116">
        <v>0</v>
      </c>
      <c r="W502" s="116">
        <v>0</v>
      </c>
      <c r="X502" s="116">
        <v>0</v>
      </c>
      <c r="Y502" s="116">
        <v>0</v>
      </c>
      <c r="Z502" s="116">
        <v>0</v>
      </c>
      <c r="AA502" s="116">
        <v>0</v>
      </c>
      <c r="AB502" s="116">
        <v>0</v>
      </c>
      <c r="AC502" s="116">
        <v>0</v>
      </c>
      <c r="AD502" s="116">
        <v>0</v>
      </c>
      <c r="AE502" s="116">
        <v>0</v>
      </c>
      <c r="AF502" s="116">
        <v>0</v>
      </c>
      <c r="AG502" s="116">
        <v>0</v>
      </c>
      <c r="AH502" s="116">
        <v>0</v>
      </c>
      <c r="AI502" s="116">
        <v>0</v>
      </c>
      <c r="AJ502" s="116">
        <v>0</v>
      </c>
      <c r="AK502" s="116">
        <v>0</v>
      </c>
      <c r="AL502" s="116">
        <v>0</v>
      </c>
      <c r="AM502" s="116">
        <v>0</v>
      </c>
      <c r="AN502" s="116">
        <v>0</v>
      </c>
      <c r="AO502" s="116">
        <v>0</v>
      </c>
      <c r="AP502" s="116">
        <v>0</v>
      </c>
      <c r="AQ502" s="116">
        <v>0</v>
      </c>
      <c r="AR502" s="116">
        <v>0</v>
      </c>
      <c r="AS502" s="116">
        <v>0</v>
      </c>
      <c r="AT502" s="116">
        <v>0</v>
      </c>
      <c r="AU502" s="116">
        <v>0</v>
      </c>
      <c r="AV502" s="116">
        <v>0</v>
      </c>
      <c r="AW502" s="116">
        <v>0</v>
      </c>
      <c r="AX502" s="116">
        <v>0</v>
      </c>
      <c r="AY502" s="116">
        <v>0</v>
      </c>
      <c r="AZ502" s="116">
        <v>0</v>
      </c>
      <c r="BA502" s="116">
        <v>0</v>
      </c>
      <c r="BB502" s="116">
        <v>0</v>
      </c>
      <c r="BC502" s="116">
        <v>0</v>
      </c>
      <c r="BD502" s="115">
        <v>0</v>
      </c>
      <c r="BF502" s="9">
        <f t="shared" si="8"/>
        <v>0</v>
      </c>
    </row>
    <row r="503" spans="1:58" x14ac:dyDescent="0.25">
      <c r="A503" s="112" t="s">
        <v>2311</v>
      </c>
      <c r="B503" s="112" t="s">
        <v>2310</v>
      </c>
      <c r="C503" s="116">
        <v>0</v>
      </c>
      <c r="D503" s="116">
        <v>0</v>
      </c>
      <c r="E503" s="116">
        <v>0</v>
      </c>
      <c r="F503" s="116">
        <v>0</v>
      </c>
      <c r="G503" s="116">
        <v>0</v>
      </c>
      <c r="H503" s="116">
        <v>0</v>
      </c>
      <c r="I503" s="116">
        <v>0</v>
      </c>
      <c r="J503" s="116">
        <v>0</v>
      </c>
      <c r="K503" s="116">
        <v>0</v>
      </c>
      <c r="L503" s="116">
        <v>0</v>
      </c>
      <c r="M503" s="116">
        <v>0</v>
      </c>
      <c r="N503" s="116">
        <v>0</v>
      </c>
      <c r="O503" s="116">
        <v>0</v>
      </c>
      <c r="P503" s="116">
        <v>0</v>
      </c>
      <c r="Q503" s="116">
        <v>0</v>
      </c>
      <c r="R503" s="116">
        <v>0</v>
      </c>
      <c r="S503" s="116">
        <v>0</v>
      </c>
      <c r="T503" s="116">
        <v>0</v>
      </c>
      <c r="U503" s="116">
        <v>0</v>
      </c>
      <c r="V503" s="116">
        <v>0</v>
      </c>
      <c r="W503" s="116">
        <v>0</v>
      </c>
      <c r="X503" s="116">
        <v>0</v>
      </c>
      <c r="Y503" s="116">
        <v>0</v>
      </c>
      <c r="Z503" s="116">
        <v>0</v>
      </c>
      <c r="AA503" s="116">
        <v>0</v>
      </c>
      <c r="AB503" s="116">
        <v>0</v>
      </c>
      <c r="AC503" s="116">
        <v>0</v>
      </c>
      <c r="AD503" s="116">
        <v>0</v>
      </c>
      <c r="AE503" s="116">
        <v>0</v>
      </c>
      <c r="AF503" s="116">
        <v>0</v>
      </c>
      <c r="AG503" s="116">
        <v>0</v>
      </c>
      <c r="AH503" s="116">
        <v>0</v>
      </c>
      <c r="AI503" s="116">
        <v>0</v>
      </c>
      <c r="AJ503" s="116">
        <v>0</v>
      </c>
      <c r="AK503" s="116">
        <v>0</v>
      </c>
      <c r="AL503" s="116">
        <v>0</v>
      </c>
      <c r="AM503" s="116">
        <v>0</v>
      </c>
      <c r="AN503" s="116">
        <v>0</v>
      </c>
      <c r="AO503" s="116">
        <v>0</v>
      </c>
      <c r="AP503" s="116">
        <v>0</v>
      </c>
      <c r="AQ503" s="116">
        <v>0</v>
      </c>
      <c r="AR503" s="116">
        <v>0</v>
      </c>
      <c r="AS503" s="116">
        <v>0</v>
      </c>
      <c r="AT503" s="116">
        <v>0</v>
      </c>
      <c r="AU503" s="116">
        <v>0</v>
      </c>
      <c r="AV503" s="116">
        <v>0</v>
      </c>
      <c r="AW503" s="116">
        <v>0</v>
      </c>
      <c r="AX503" s="116">
        <v>0</v>
      </c>
      <c r="AY503" s="116">
        <v>0</v>
      </c>
      <c r="AZ503" s="116">
        <v>0</v>
      </c>
      <c r="BA503" s="116">
        <v>0</v>
      </c>
      <c r="BB503" s="116">
        <v>0</v>
      </c>
      <c r="BC503" s="116">
        <v>0</v>
      </c>
      <c r="BD503" s="115">
        <v>0</v>
      </c>
      <c r="BF503" s="9">
        <f t="shared" si="8"/>
        <v>0</v>
      </c>
    </row>
    <row r="504" spans="1:58" x14ac:dyDescent="0.25">
      <c r="A504" s="112" t="s">
        <v>2309</v>
      </c>
      <c r="B504" s="112" t="s">
        <v>2308</v>
      </c>
      <c r="C504" s="116">
        <v>0</v>
      </c>
      <c r="D504" s="116">
        <v>0</v>
      </c>
      <c r="E504" s="116">
        <v>0</v>
      </c>
      <c r="F504" s="116">
        <v>0</v>
      </c>
      <c r="G504" s="116">
        <v>0</v>
      </c>
      <c r="H504" s="116">
        <v>0</v>
      </c>
      <c r="I504" s="116">
        <v>0</v>
      </c>
      <c r="J504" s="116">
        <v>0</v>
      </c>
      <c r="K504" s="116">
        <v>0</v>
      </c>
      <c r="L504" s="116">
        <v>0</v>
      </c>
      <c r="M504" s="116">
        <v>0</v>
      </c>
      <c r="N504" s="116">
        <v>0</v>
      </c>
      <c r="O504" s="116">
        <v>0</v>
      </c>
      <c r="P504" s="116">
        <v>0</v>
      </c>
      <c r="Q504" s="116">
        <v>0</v>
      </c>
      <c r="R504" s="116">
        <v>0</v>
      </c>
      <c r="S504" s="116">
        <v>0</v>
      </c>
      <c r="T504" s="116">
        <v>0</v>
      </c>
      <c r="U504" s="116">
        <v>0</v>
      </c>
      <c r="V504" s="116">
        <v>0</v>
      </c>
      <c r="W504" s="116">
        <v>0</v>
      </c>
      <c r="X504" s="116">
        <v>0</v>
      </c>
      <c r="Y504" s="116">
        <v>0</v>
      </c>
      <c r="Z504" s="116">
        <v>0</v>
      </c>
      <c r="AA504" s="116">
        <v>0</v>
      </c>
      <c r="AB504" s="116">
        <v>0</v>
      </c>
      <c r="AC504" s="116">
        <v>0</v>
      </c>
      <c r="AD504" s="116">
        <v>0</v>
      </c>
      <c r="AE504" s="116">
        <v>0</v>
      </c>
      <c r="AF504" s="116">
        <v>0</v>
      </c>
      <c r="AG504" s="116">
        <v>0</v>
      </c>
      <c r="AH504" s="116">
        <v>0</v>
      </c>
      <c r="AI504" s="116">
        <v>0</v>
      </c>
      <c r="AJ504" s="116">
        <v>0</v>
      </c>
      <c r="AK504" s="116">
        <v>0</v>
      </c>
      <c r="AL504" s="116">
        <v>0</v>
      </c>
      <c r="AM504" s="116">
        <v>0</v>
      </c>
      <c r="AN504" s="116">
        <v>0</v>
      </c>
      <c r="AO504" s="116">
        <v>0</v>
      </c>
      <c r="AP504" s="116">
        <v>0</v>
      </c>
      <c r="AQ504" s="116">
        <v>0</v>
      </c>
      <c r="AR504" s="116">
        <v>0</v>
      </c>
      <c r="AS504" s="116">
        <v>0</v>
      </c>
      <c r="AT504" s="116">
        <v>0</v>
      </c>
      <c r="AU504" s="116">
        <v>0</v>
      </c>
      <c r="AV504" s="116">
        <v>0</v>
      </c>
      <c r="AW504" s="116">
        <v>0</v>
      </c>
      <c r="AX504" s="116">
        <v>0</v>
      </c>
      <c r="AY504" s="116">
        <v>0</v>
      </c>
      <c r="AZ504" s="116">
        <v>0</v>
      </c>
      <c r="BA504" s="116">
        <v>0</v>
      </c>
      <c r="BB504" s="116">
        <v>0</v>
      </c>
      <c r="BC504" s="116">
        <v>0</v>
      </c>
      <c r="BD504" s="115">
        <v>0</v>
      </c>
      <c r="BF504" s="9">
        <f t="shared" si="8"/>
        <v>0</v>
      </c>
    </row>
    <row r="505" spans="1:58" x14ac:dyDescent="0.25">
      <c r="A505" s="112" t="s">
        <v>2307</v>
      </c>
      <c r="B505" s="112" t="s">
        <v>2306</v>
      </c>
      <c r="C505" s="116">
        <v>0</v>
      </c>
      <c r="D505" s="116">
        <v>0</v>
      </c>
      <c r="E505" s="116">
        <v>0</v>
      </c>
      <c r="F505" s="116">
        <v>0</v>
      </c>
      <c r="G505" s="116">
        <v>0</v>
      </c>
      <c r="H505" s="116">
        <v>0</v>
      </c>
      <c r="I505" s="116">
        <v>0</v>
      </c>
      <c r="J505" s="116">
        <v>0</v>
      </c>
      <c r="K505" s="116">
        <v>0</v>
      </c>
      <c r="L505" s="116">
        <v>0</v>
      </c>
      <c r="M505" s="116">
        <v>0</v>
      </c>
      <c r="N505" s="116">
        <v>0</v>
      </c>
      <c r="O505" s="116">
        <v>0</v>
      </c>
      <c r="P505" s="116">
        <v>0</v>
      </c>
      <c r="Q505" s="116">
        <v>0</v>
      </c>
      <c r="R505" s="116">
        <v>0</v>
      </c>
      <c r="S505" s="116">
        <v>0</v>
      </c>
      <c r="T505" s="116">
        <v>0</v>
      </c>
      <c r="U505" s="116">
        <v>0</v>
      </c>
      <c r="V505" s="116">
        <v>0</v>
      </c>
      <c r="W505" s="116">
        <v>0</v>
      </c>
      <c r="X505" s="116">
        <v>0</v>
      </c>
      <c r="Y505" s="116">
        <v>0</v>
      </c>
      <c r="Z505" s="116">
        <v>0</v>
      </c>
      <c r="AA505" s="116">
        <v>0</v>
      </c>
      <c r="AB505" s="116">
        <v>0</v>
      </c>
      <c r="AC505" s="116">
        <v>0</v>
      </c>
      <c r="AD505" s="116">
        <v>0</v>
      </c>
      <c r="AE505" s="116">
        <v>0</v>
      </c>
      <c r="AF505" s="116">
        <v>0</v>
      </c>
      <c r="AG505" s="116">
        <v>0</v>
      </c>
      <c r="AH505" s="116">
        <v>0</v>
      </c>
      <c r="AI505" s="116">
        <v>0</v>
      </c>
      <c r="AJ505" s="116">
        <v>0</v>
      </c>
      <c r="AK505" s="116">
        <v>0</v>
      </c>
      <c r="AL505" s="116">
        <v>0</v>
      </c>
      <c r="AM505" s="116">
        <v>0</v>
      </c>
      <c r="AN505" s="116">
        <v>0</v>
      </c>
      <c r="AO505" s="116">
        <v>0</v>
      </c>
      <c r="AP505" s="116">
        <v>0</v>
      </c>
      <c r="AQ505" s="116">
        <v>0</v>
      </c>
      <c r="AR505" s="116">
        <v>0</v>
      </c>
      <c r="AS505" s="116">
        <v>0</v>
      </c>
      <c r="AT505" s="116">
        <v>0</v>
      </c>
      <c r="AU505" s="116">
        <v>0</v>
      </c>
      <c r="AV505" s="116">
        <v>0</v>
      </c>
      <c r="AW505" s="116">
        <v>0</v>
      </c>
      <c r="AX505" s="116">
        <v>0</v>
      </c>
      <c r="AY505" s="116">
        <v>0</v>
      </c>
      <c r="AZ505" s="116">
        <v>0</v>
      </c>
      <c r="BA505" s="116">
        <v>0</v>
      </c>
      <c r="BB505" s="116">
        <v>0</v>
      </c>
      <c r="BC505" s="116">
        <v>0</v>
      </c>
      <c r="BD505" s="115">
        <v>0</v>
      </c>
      <c r="BF505" s="9">
        <f t="shared" si="8"/>
        <v>0</v>
      </c>
    </row>
    <row r="506" spans="1:58" x14ac:dyDescent="0.25">
      <c r="A506" s="112" t="s">
        <v>229</v>
      </c>
      <c r="B506" s="112" t="s">
        <v>230</v>
      </c>
      <c r="C506" s="116">
        <v>0</v>
      </c>
      <c r="D506" s="116">
        <v>0</v>
      </c>
      <c r="E506" s="116">
        <v>0</v>
      </c>
      <c r="F506" s="116">
        <v>0</v>
      </c>
      <c r="G506" s="116">
        <v>0</v>
      </c>
      <c r="H506" s="116">
        <v>0</v>
      </c>
      <c r="I506" s="116">
        <v>0</v>
      </c>
      <c r="J506" s="116">
        <v>0</v>
      </c>
      <c r="K506" s="116">
        <v>0</v>
      </c>
      <c r="L506" s="116">
        <v>0</v>
      </c>
      <c r="M506" s="116">
        <v>0</v>
      </c>
      <c r="N506" s="116">
        <v>0</v>
      </c>
      <c r="O506" s="116">
        <v>0</v>
      </c>
      <c r="P506" s="116">
        <v>0</v>
      </c>
      <c r="Q506" s="116">
        <v>0</v>
      </c>
      <c r="R506" s="116">
        <v>0</v>
      </c>
      <c r="S506" s="116">
        <v>0</v>
      </c>
      <c r="T506" s="116">
        <v>0</v>
      </c>
      <c r="U506" s="116">
        <v>0</v>
      </c>
      <c r="V506" s="116">
        <v>0</v>
      </c>
      <c r="W506" s="116">
        <v>0</v>
      </c>
      <c r="X506" s="116">
        <v>0</v>
      </c>
      <c r="Y506" s="116">
        <v>0</v>
      </c>
      <c r="Z506" s="116">
        <v>0</v>
      </c>
      <c r="AA506" s="116">
        <v>0</v>
      </c>
      <c r="AB506" s="116">
        <v>0</v>
      </c>
      <c r="AC506" s="116">
        <v>0</v>
      </c>
      <c r="AD506" s="116">
        <v>0</v>
      </c>
      <c r="AE506" s="116">
        <v>0</v>
      </c>
      <c r="AF506" s="116">
        <v>0</v>
      </c>
      <c r="AG506" s="116">
        <v>0</v>
      </c>
      <c r="AH506" s="116">
        <v>0</v>
      </c>
      <c r="AI506" s="116">
        <v>0</v>
      </c>
      <c r="AJ506" s="116">
        <v>0</v>
      </c>
      <c r="AK506" s="116">
        <v>0</v>
      </c>
      <c r="AL506" s="116">
        <v>0</v>
      </c>
      <c r="AM506" s="116">
        <v>0</v>
      </c>
      <c r="AN506" s="116">
        <v>0</v>
      </c>
      <c r="AO506" s="116">
        <v>0</v>
      </c>
      <c r="AP506" s="116">
        <v>0</v>
      </c>
      <c r="AQ506" s="116">
        <v>0</v>
      </c>
      <c r="AR506" s="116">
        <v>0</v>
      </c>
      <c r="AS506" s="116">
        <v>0</v>
      </c>
      <c r="AT506" s="116">
        <v>0</v>
      </c>
      <c r="AU506" s="116">
        <v>0</v>
      </c>
      <c r="AV506" s="116">
        <v>0</v>
      </c>
      <c r="AW506" s="116">
        <v>0</v>
      </c>
      <c r="AX506" s="116">
        <v>0</v>
      </c>
      <c r="AY506" s="116">
        <v>0</v>
      </c>
      <c r="AZ506" s="116">
        <v>0</v>
      </c>
      <c r="BA506" s="116">
        <v>0</v>
      </c>
      <c r="BB506" s="116">
        <v>0</v>
      </c>
      <c r="BC506" s="116">
        <v>0</v>
      </c>
      <c r="BD506" s="115">
        <v>0</v>
      </c>
      <c r="BF506" s="9">
        <f t="shared" si="8"/>
        <v>0</v>
      </c>
    </row>
    <row r="507" spans="1:58" x14ac:dyDescent="0.25">
      <c r="A507" s="112" t="s">
        <v>231</v>
      </c>
      <c r="B507" s="112" t="s">
        <v>232</v>
      </c>
      <c r="C507" s="116">
        <v>0</v>
      </c>
      <c r="D507" s="116">
        <v>0</v>
      </c>
      <c r="E507" s="116">
        <v>0</v>
      </c>
      <c r="F507" s="116">
        <v>0</v>
      </c>
      <c r="G507" s="116">
        <v>0</v>
      </c>
      <c r="H507" s="116">
        <v>0</v>
      </c>
      <c r="I507" s="116">
        <v>0</v>
      </c>
      <c r="J507" s="116">
        <v>0</v>
      </c>
      <c r="K507" s="116">
        <v>0</v>
      </c>
      <c r="L507" s="116">
        <v>0</v>
      </c>
      <c r="M507" s="116">
        <v>0</v>
      </c>
      <c r="N507" s="116">
        <v>0</v>
      </c>
      <c r="O507" s="116">
        <v>0</v>
      </c>
      <c r="P507" s="116">
        <v>0</v>
      </c>
      <c r="Q507" s="116">
        <v>0</v>
      </c>
      <c r="R507" s="116">
        <v>0</v>
      </c>
      <c r="S507" s="116">
        <v>0</v>
      </c>
      <c r="T507" s="116">
        <v>0</v>
      </c>
      <c r="U507" s="116">
        <v>0</v>
      </c>
      <c r="V507" s="116">
        <v>0</v>
      </c>
      <c r="W507" s="116">
        <v>0</v>
      </c>
      <c r="X507" s="116">
        <v>0</v>
      </c>
      <c r="Y507" s="116">
        <v>0</v>
      </c>
      <c r="Z507" s="116">
        <v>0</v>
      </c>
      <c r="AA507" s="116">
        <v>0</v>
      </c>
      <c r="AB507" s="116">
        <v>0</v>
      </c>
      <c r="AC507" s="116">
        <v>0</v>
      </c>
      <c r="AD507" s="116">
        <v>0</v>
      </c>
      <c r="AE507" s="116">
        <v>0</v>
      </c>
      <c r="AF507" s="116">
        <v>0</v>
      </c>
      <c r="AG507" s="116">
        <v>0</v>
      </c>
      <c r="AH507" s="116">
        <v>0</v>
      </c>
      <c r="AI507" s="116">
        <v>0</v>
      </c>
      <c r="AJ507" s="116">
        <v>0</v>
      </c>
      <c r="AK507" s="116">
        <v>0</v>
      </c>
      <c r="AL507" s="116">
        <v>0</v>
      </c>
      <c r="AM507" s="116">
        <v>0</v>
      </c>
      <c r="AN507" s="116">
        <v>0</v>
      </c>
      <c r="AO507" s="116">
        <v>0</v>
      </c>
      <c r="AP507" s="116">
        <v>0</v>
      </c>
      <c r="AQ507" s="116">
        <v>0</v>
      </c>
      <c r="AR507" s="116">
        <v>0</v>
      </c>
      <c r="AS507" s="116">
        <v>0</v>
      </c>
      <c r="AT507" s="116">
        <v>0</v>
      </c>
      <c r="AU507" s="116">
        <v>0</v>
      </c>
      <c r="AV507" s="116">
        <v>0</v>
      </c>
      <c r="AW507" s="116">
        <v>0</v>
      </c>
      <c r="AX507" s="116">
        <v>0</v>
      </c>
      <c r="AY507" s="116">
        <v>0</v>
      </c>
      <c r="AZ507" s="116">
        <v>0</v>
      </c>
      <c r="BA507" s="116">
        <v>0</v>
      </c>
      <c r="BB507" s="116">
        <v>0</v>
      </c>
      <c r="BC507" s="116">
        <v>0</v>
      </c>
      <c r="BD507" s="115">
        <v>0</v>
      </c>
      <c r="BF507" s="9">
        <f t="shared" si="8"/>
        <v>0</v>
      </c>
    </row>
    <row r="508" spans="1:58" x14ac:dyDescent="0.25">
      <c r="A508" s="112" t="s">
        <v>2305</v>
      </c>
      <c r="B508" s="112" t="s">
        <v>2304</v>
      </c>
      <c r="C508" s="116">
        <v>0</v>
      </c>
      <c r="D508" s="116">
        <v>0</v>
      </c>
      <c r="E508" s="116">
        <v>0</v>
      </c>
      <c r="F508" s="116">
        <v>0</v>
      </c>
      <c r="G508" s="116">
        <v>0</v>
      </c>
      <c r="H508" s="116">
        <v>0</v>
      </c>
      <c r="I508" s="116">
        <v>0</v>
      </c>
      <c r="J508" s="116">
        <v>0</v>
      </c>
      <c r="K508" s="116">
        <v>0</v>
      </c>
      <c r="L508" s="116">
        <v>0</v>
      </c>
      <c r="M508" s="116">
        <v>0</v>
      </c>
      <c r="N508" s="116">
        <v>0</v>
      </c>
      <c r="O508" s="116">
        <v>0</v>
      </c>
      <c r="P508" s="116">
        <v>0</v>
      </c>
      <c r="Q508" s="116">
        <v>0</v>
      </c>
      <c r="R508" s="116">
        <v>0</v>
      </c>
      <c r="S508" s="116">
        <v>0</v>
      </c>
      <c r="T508" s="116">
        <v>0</v>
      </c>
      <c r="U508" s="116">
        <v>0</v>
      </c>
      <c r="V508" s="116">
        <v>0</v>
      </c>
      <c r="W508" s="116">
        <v>0</v>
      </c>
      <c r="X508" s="116">
        <v>0</v>
      </c>
      <c r="Y508" s="116">
        <v>0</v>
      </c>
      <c r="Z508" s="116">
        <v>0</v>
      </c>
      <c r="AA508" s="116">
        <v>0</v>
      </c>
      <c r="AB508" s="116">
        <v>0</v>
      </c>
      <c r="AC508" s="116">
        <v>0</v>
      </c>
      <c r="AD508" s="116">
        <v>0</v>
      </c>
      <c r="AE508" s="116">
        <v>0</v>
      </c>
      <c r="AF508" s="116">
        <v>0</v>
      </c>
      <c r="AG508" s="116">
        <v>0</v>
      </c>
      <c r="AH508" s="116">
        <v>0</v>
      </c>
      <c r="AI508" s="116">
        <v>0</v>
      </c>
      <c r="AJ508" s="116">
        <v>0</v>
      </c>
      <c r="AK508" s="116">
        <v>0</v>
      </c>
      <c r="AL508" s="116">
        <v>0</v>
      </c>
      <c r="AM508" s="116">
        <v>0</v>
      </c>
      <c r="AN508" s="116">
        <v>0</v>
      </c>
      <c r="AO508" s="116">
        <v>0</v>
      </c>
      <c r="AP508" s="116">
        <v>0</v>
      </c>
      <c r="AQ508" s="116">
        <v>0</v>
      </c>
      <c r="AR508" s="116">
        <v>0</v>
      </c>
      <c r="AS508" s="116">
        <v>0</v>
      </c>
      <c r="AT508" s="116">
        <v>0</v>
      </c>
      <c r="AU508" s="116">
        <v>0</v>
      </c>
      <c r="AV508" s="116">
        <v>0</v>
      </c>
      <c r="AW508" s="116">
        <v>0</v>
      </c>
      <c r="AX508" s="116">
        <v>0</v>
      </c>
      <c r="AY508" s="116">
        <v>0</v>
      </c>
      <c r="AZ508" s="116">
        <v>0</v>
      </c>
      <c r="BA508" s="116">
        <v>0</v>
      </c>
      <c r="BB508" s="116">
        <v>0</v>
      </c>
      <c r="BC508" s="116">
        <v>0</v>
      </c>
      <c r="BD508" s="115">
        <v>0</v>
      </c>
      <c r="BF508" s="9">
        <f t="shared" si="8"/>
        <v>0</v>
      </c>
    </row>
    <row r="509" spans="1:58" x14ac:dyDescent="0.25">
      <c r="A509" s="112" t="s">
        <v>2303</v>
      </c>
      <c r="B509" s="112" t="s">
        <v>2302</v>
      </c>
      <c r="C509" s="116">
        <v>0</v>
      </c>
      <c r="D509" s="116">
        <v>0</v>
      </c>
      <c r="E509" s="116">
        <v>0</v>
      </c>
      <c r="F509" s="116">
        <v>0</v>
      </c>
      <c r="G509" s="116">
        <v>0</v>
      </c>
      <c r="H509" s="116">
        <v>0</v>
      </c>
      <c r="I509" s="116">
        <v>0</v>
      </c>
      <c r="J509" s="116">
        <v>0</v>
      </c>
      <c r="K509" s="116">
        <v>0</v>
      </c>
      <c r="L509" s="116">
        <v>0</v>
      </c>
      <c r="M509" s="116">
        <v>0</v>
      </c>
      <c r="N509" s="116">
        <v>0</v>
      </c>
      <c r="O509" s="116">
        <v>0</v>
      </c>
      <c r="P509" s="116">
        <v>0</v>
      </c>
      <c r="Q509" s="116">
        <v>0</v>
      </c>
      <c r="R509" s="116">
        <v>0</v>
      </c>
      <c r="S509" s="116">
        <v>0</v>
      </c>
      <c r="T509" s="116">
        <v>0</v>
      </c>
      <c r="U509" s="116">
        <v>0</v>
      </c>
      <c r="V509" s="116">
        <v>0</v>
      </c>
      <c r="W509" s="116">
        <v>0</v>
      </c>
      <c r="X509" s="116">
        <v>0</v>
      </c>
      <c r="Y509" s="116">
        <v>0</v>
      </c>
      <c r="Z509" s="116">
        <v>0</v>
      </c>
      <c r="AA509" s="116">
        <v>0</v>
      </c>
      <c r="AB509" s="116">
        <v>0</v>
      </c>
      <c r="AC509" s="116">
        <v>0</v>
      </c>
      <c r="AD509" s="116">
        <v>0</v>
      </c>
      <c r="AE509" s="116">
        <v>0</v>
      </c>
      <c r="AF509" s="116">
        <v>0</v>
      </c>
      <c r="AG509" s="116">
        <v>0</v>
      </c>
      <c r="AH509" s="116">
        <v>0</v>
      </c>
      <c r="AI509" s="116">
        <v>0</v>
      </c>
      <c r="AJ509" s="116">
        <v>0</v>
      </c>
      <c r="AK509" s="116">
        <v>0</v>
      </c>
      <c r="AL509" s="116">
        <v>0</v>
      </c>
      <c r="AM509" s="116">
        <v>0</v>
      </c>
      <c r="AN509" s="116">
        <v>0</v>
      </c>
      <c r="AO509" s="116">
        <v>0</v>
      </c>
      <c r="AP509" s="116">
        <v>0</v>
      </c>
      <c r="AQ509" s="116">
        <v>0</v>
      </c>
      <c r="AR509" s="116">
        <v>0</v>
      </c>
      <c r="AS509" s="116">
        <v>0</v>
      </c>
      <c r="AT509" s="116">
        <v>0</v>
      </c>
      <c r="AU509" s="116">
        <v>0</v>
      </c>
      <c r="AV509" s="116">
        <v>0</v>
      </c>
      <c r="AW509" s="116">
        <v>0</v>
      </c>
      <c r="AX509" s="116">
        <v>0</v>
      </c>
      <c r="AY509" s="116">
        <v>0</v>
      </c>
      <c r="AZ509" s="116">
        <v>0</v>
      </c>
      <c r="BA509" s="116">
        <v>0</v>
      </c>
      <c r="BB509" s="116">
        <v>0</v>
      </c>
      <c r="BC509" s="116">
        <v>0</v>
      </c>
      <c r="BD509" s="115">
        <v>0</v>
      </c>
      <c r="BF509" s="9">
        <f t="shared" si="8"/>
        <v>0</v>
      </c>
    </row>
    <row r="510" spans="1:58" x14ac:dyDescent="0.25">
      <c r="A510" s="112" t="s">
        <v>2301</v>
      </c>
      <c r="B510" s="112" t="s">
        <v>2300</v>
      </c>
      <c r="C510" s="116">
        <v>2.9103830456733704E-11</v>
      </c>
      <c r="D510" s="116">
        <v>2.9103830456733704E-11</v>
      </c>
      <c r="E510" s="116">
        <v>2.9103830456733704E-11</v>
      </c>
      <c r="F510" s="116">
        <v>2.9103830456733704E-11</v>
      </c>
      <c r="G510" s="116">
        <v>2.9103830456733704E-11</v>
      </c>
      <c r="H510" s="116">
        <v>2.9103830456733704E-11</v>
      </c>
      <c r="I510" s="116">
        <v>2.9103830456733704E-11</v>
      </c>
      <c r="J510" s="116">
        <v>2.9103830456733704E-11</v>
      </c>
      <c r="K510" s="116">
        <v>2.9103830456733704E-11</v>
      </c>
      <c r="L510" s="116">
        <v>2.9103830456733704E-11</v>
      </c>
      <c r="M510" s="116">
        <v>2.9103830456733704E-11</v>
      </c>
      <c r="N510" s="116">
        <v>2.9103830456733704E-11</v>
      </c>
      <c r="O510" s="116">
        <v>2.9103830456733704E-11</v>
      </c>
      <c r="P510" s="116">
        <v>2.9103830456733704E-11</v>
      </c>
      <c r="Q510" s="116">
        <v>2.9103830456733704E-11</v>
      </c>
      <c r="R510" s="116">
        <v>2.9103830456733704E-11</v>
      </c>
      <c r="S510" s="116">
        <v>2.9103830456733704E-11</v>
      </c>
      <c r="T510" s="116">
        <v>2.9103830456733704E-11</v>
      </c>
      <c r="U510" s="116">
        <v>2.9103830456733704E-11</v>
      </c>
      <c r="V510" s="116">
        <v>2.9103830456733704E-11</v>
      </c>
      <c r="W510" s="116">
        <v>2.9103830456733704E-11</v>
      </c>
      <c r="X510" s="116">
        <v>2.9103830456733704E-11</v>
      </c>
      <c r="Y510" s="116">
        <v>2.9103830456733704E-11</v>
      </c>
      <c r="Z510" s="116">
        <v>2.9103830456733704E-11</v>
      </c>
      <c r="AA510" s="116">
        <v>2.9103830456733704E-11</v>
      </c>
      <c r="AB510" s="116">
        <v>2.9103830456733704E-11</v>
      </c>
      <c r="AC510" s="116">
        <v>2.9103830456733704E-11</v>
      </c>
      <c r="AD510" s="116">
        <v>2.9103830456733704E-11</v>
      </c>
      <c r="AE510" s="116">
        <v>2.9103830456733704E-11</v>
      </c>
      <c r="AF510" s="116">
        <v>2.9103830456733704E-11</v>
      </c>
      <c r="AG510" s="116">
        <v>2.9103830456733704E-11</v>
      </c>
      <c r="AH510" s="116">
        <v>2.9103830456733704E-11</v>
      </c>
      <c r="AI510" s="116">
        <v>2.9103830456733704E-11</v>
      </c>
      <c r="AJ510" s="116">
        <v>2.9103830456733704E-11</v>
      </c>
      <c r="AK510" s="116">
        <v>2.9103830456733704E-11</v>
      </c>
      <c r="AL510" s="116">
        <v>2.9103830456733704E-11</v>
      </c>
      <c r="AM510" s="116">
        <v>2.9103830456733704E-11</v>
      </c>
      <c r="AN510" s="116">
        <v>2.9103830456733704E-11</v>
      </c>
      <c r="AO510" s="116">
        <v>2.9103830456733704E-11</v>
      </c>
      <c r="AP510" s="116">
        <v>2.9103830456733704E-11</v>
      </c>
      <c r="AQ510" s="116">
        <v>2.9103830456733704E-11</v>
      </c>
      <c r="AR510" s="116">
        <v>2.9103830456733704E-11</v>
      </c>
      <c r="AS510" s="116">
        <v>2.9103830456733704E-11</v>
      </c>
      <c r="AT510" s="116">
        <v>2.9103830456733704E-11</v>
      </c>
      <c r="AU510" s="116">
        <v>2.9103830456733704E-11</v>
      </c>
      <c r="AV510" s="116">
        <v>2.9103830456733704E-11</v>
      </c>
      <c r="AW510" s="116">
        <v>2.9103830456733704E-11</v>
      </c>
      <c r="AX510" s="116">
        <v>2.9103830456733704E-11</v>
      </c>
      <c r="AY510" s="116">
        <v>2.9103830456733704E-11</v>
      </c>
      <c r="AZ510" s="116">
        <v>2.9103830456733704E-11</v>
      </c>
      <c r="BA510" s="116">
        <v>2.9103830456733704E-11</v>
      </c>
      <c r="BB510" s="116">
        <v>2.9103830456733704E-11</v>
      </c>
      <c r="BC510" s="116">
        <v>2.9103830456733704E-11</v>
      </c>
      <c r="BD510" s="115">
        <v>2.9103830456733704E-11</v>
      </c>
      <c r="BF510" s="9">
        <f t="shared" si="8"/>
        <v>2.9103830456733704E-11</v>
      </c>
    </row>
    <row r="511" spans="1:58" x14ac:dyDescent="0.25">
      <c r="A511" s="112" t="s">
        <v>2299</v>
      </c>
      <c r="B511" s="112" t="s">
        <v>2298</v>
      </c>
      <c r="C511" s="116">
        <v>3.637978807091713E-12</v>
      </c>
      <c r="D511" s="116">
        <v>3.637978807091713E-12</v>
      </c>
      <c r="E511" s="116">
        <v>3.637978807091713E-12</v>
      </c>
      <c r="F511" s="116">
        <v>3.637978807091713E-12</v>
      </c>
      <c r="G511" s="116">
        <v>3.637978807091713E-12</v>
      </c>
      <c r="H511" s="116">
        <v>3.637978807091713E-12</v>
      </c>
      <c r="I511" s="116">
        <v>3.637978807091713E-12</v>
      </c>
      <c r="J511" s="116">
        <v>3.637978807091713E-12</v>
      </c>
      <c r="K511" s="116">
        <v>3.637978807091713E-12</v>
      </c>
      <c r="L511" s="116">
        <v>3.637978807091713E-12</v>
      </c>
      <c r="M511" s="116">
        <v>3.637978807091713E-12</v>
      </c>
      <c r="N511" s="116">
        <v>3.637978807091713E-12</v>
      </c>
      <c r="O511" s="116">
        <v>3.637978807091713E-12</v>
      </c>
      <c r="P511" s="116">
        <v>3.637978807091713E-12</v>
      </c>
      <c r="Q511" s="116">
        <v>3.637978807091713E-12</v>
      </c>
      <c r="R511" s="116">
        <v>3.637978807091713E-12</v>
      </c>
      <c r="S511" s="116">
        <v>3.637978807091713E-12</v>
      </c>
      <c r="T511" s="116">
        <v>3.637978807091713E-12</v>
      </c>
      <c r="U511" s="116">
        <v>3.637978807091713E-12</v>
      </c>
      <c r="V511" s="116">
        <v>3.637978807091713E-12</v>
      </c>
      <c r="W511" s="116">
        <v>3.637978807091713E-12</v>
      </c>
      <c r="X511" s="116">
        <v>3.637978807091713E-12</v>
      </c>
      <c r="Y511" s="116">
        <v>3.637978807091713E-12</v>
      </c>
      <c r="Z511" s="116">
        <v>3.637978807091713E-12</v>
      </c>
      <c r="AA511" s="116">
        <v>3.637978807091713E-12</v>
      </c>
      <c r="AB511" s="116">
        <v>3.637978807091713E-12</v>
      </c>
      <c r="AC511" s="116">
        <v>3.637978807091713E-12</v>
      </c>
      <c r="AD511" s="116">
        <v>3.637978807091713E-12</v>
      </c>
      <c r="AE511" s="116">
        <v>3.637978807091713E-12</v>
      </c>
      <c r="AF511" s="116">
        <v>3.637978807091713E-12</v>
      </c>
      <c r="AG511" s="116">
        <v>3.637978807091713E-12</v>
      </c>
      <c r="AH511" s="116">
        <v>3.637978807091713E-12</v>
      </c>
      <c r="AI511" s="116">
        <v>3.637978807091713E-12</v>
      </c>
      <c r="AJ511" s="116">
        <v>3.637978807091713E-12</v>
      </c>
      <c r="AK511" s="116">
        <v>3.637978807091713E-12</v>
      </c>
      <c r="AL511" s="116">
        <v>3.637978807091713E-12</v>
      </c>
      <c r="AM511" s="116">
        <v>3.637978807091713E-12</v>
      </c>
      <c r="AN511" s="116">
        <v>3.637978807091713E-12</v>
      </c>
      <c r="AO511" s="116">
        <v>3.637978807091713E-12</v>
      </c>
      <c r="AP511" s="116">
        <v>3.637978807091713E-12</v>
      </c>
      <c r="AQ511" s="116">
        <v>3.637978807091713E-12</v>
      </c>
      <c r="AR511" s="116">
        <v>3.637978807091713E-12</v>
      </c>
      <c r="AS511" s="116">
        <v>3.637978807091713E-12</v>
      </c>
      <c r="AT511" s="116">
        <v>3.637978807091713E-12</v>
      </c>
      <c r="AU511" s="116">
        <v>3.637978807091713E-12</v>
      </c>
      <c r="AV511" s="116">
        <v>3.637978807091713E-12</v>
      </c>
      <c r="AW511" s="116">
        <v>3.637978807091713E-12</v>
      </c>
      <c r="AX511" s="116">
        <v>3.637978807091713E-12</v>
      </c>
      <c r="AY511" s="116">
        <v>3.637978807091713E-12</v>
      </c>
      <c r="AZ511" s="116">
        <v>3.637978807091713E-12</v>
      </c>
      <c r="BA511" s="116">
        <v>3.637978807091713E-12</v>
      </c>
      <c r="BB511" s="116">
        <v>3.637978807091713E-12</v>
      </c>
      <c r="BC511" s="116">
        <v>3.637978807091713E-12</v>
      </c>
      <c r="BD511" s="115">
        <v>3.637978807091713E-12</v>
      </c>
      <c r="BF511" s="9">
        <f t="shared" si="8"/>
        <v>3.637978807091713E-12</v>
      </c>
    </row>
    <row r="512" spans="1:58" x14ac:dyDescent="0.25">
      <c r="A512" s="112" t="s">
        <v>233</v>
      </c>
      <c r="B512" s="112" t="s">
        <v>234</v>
      </c>
      <c r="C512" s="116">
        <v>0</v>
      </c>
      <c r="D512" s="116">
        <v>0</v>
      </c>
      <c r="E512" s="116">
        <v>0</v>
      </c>
      <c r="F512" s="116">
        <v>0</v>
      </c>
      <c r="G512" s="116">
        <v>0</v>
      </c>
      <c r="H512" s="116">
        <v>0</v>
      </c>
      <c r="I512" s="116">
        <v>0</v>
      </c>
      <c r="J512" s="116">
        <v>0</v>
      </c>
      <c r="K512" s="116">
        <v>0</v>
      </c>
      <c r="L512" s="116">
        <v>0</v>
      </c>
      <c r="M512" s="116">
        <v>0</v>
      </c>
      <c r="N512" s="116">
        <v>0</v>
      </c>
      <c r="O512" s="116">
        <v>0</v>
      </c>
      <c r="P512" s="116">
        <v>0</v>
      </c>
      <c r="Q512" s="116">
        <v>0</v>
      </c>
      <c r="R512" s="116">
        <v>0</v>
      </c>
      <c r="S512" s="116">
        <v>0</v>
      </c>
      <c r="T512" s="116">
        <v>0</v>
      </c>
      <c r="U512" s="116">
        <v>0</v>
      </c>
      <c r="V512" s="116">
        <v>0</v>
      </c>
      <c r="W512" s="116">
        <v>0</v>
      </c>
      <c r="X512" s="116">
        <v>0</v>
      </c>
      <c r="Y512" s="116">
        <v>0</v>
      </c>
      <c r="Z512" s="116">
        <v>0</v>
      </c>
      <c r="AA512" s="116">
        <v>0</v>
      </c>
      <c r="AB512" s="116">
        <v>0</v>
      </c>
      <c r="AC512" s="116">
        <v>0</v>
      </c>
      <c r="AD512" s="116">
        <v>0</v>
      </c>
      <c r="AE512" s="116">
        <v>0</v>
      </c>
      <c r="AF512" s="116">
        <v>0</v>
      </c>
      <c r="AG512" s="116">
        <v>0</v>
      </c>
      <c r="AH512" s="116">
        <v>0</v>
      </c>
      <c r="AI512" s="116">
        <v>0</v>
      </c>
      <c r="AJ512" s="116">
        <v>0</v>
      </c>
      <c r="AK512" s="116">
        <v>0</v>
      </c>
      <c r="AL512" s="116">
        <v>0</v>
      </c>
      <c r="AM512" s="116">
        <v>0</v>
      </c>
      <c r="AN512" s="116">
        <v>0</v>
      </c>
      <c r="AO512" s="116">
        <v>0</v>
      </c>
      <c r="AP512" s="116">
        <v>0</v>
      </c>
      <c r="AQ512" s="116">
        <v>0</v>
      </c>
      <c r="AR512" s="116">
        <v>0</v>
      </c>
      <c r="AS512" s="116">
        <v>0</v>
      </c>
      <c r="AT512" s="116">
        <v>0</v>
      </c>
      <c r="AU512" s="116">
        <v>0</v>
      </c>
      <c r="AV512" s="116">
        <v>0</v>
      </c>
      <c r="AW512" s="116">
        <v>0</v>
      </c>
      <c r="AX512" s="116">
        <v>0</v>
      </c>
      <c r="AY512" s="116">
        <v>0</v>
      </c>
      <c r="AZ512" s="116">
        <v>0</v>
      </c>
      <c r="BA512" s="116">
        <v>0</v>
      </c>
      <c r="BB512" s="116">
        <v>0</v>
      </c>
      <c r="BC512" s="116">
        <v>0</v>
      </c>
      <c r="BD512" s="115">
        <v>0</v>
      </c>
      <c r="BF512" s="9">
        <f t="shared" si="8"/>
        <v>0</v>
      </c>
    </row>
    <row r="513" spans="1:58" x14ac:dyDescent="0.25">
      <c r="A513" s="112" t="s">
        <v>235</v>
      </c>
      <c r="B513" s="112" t="s">
        <v>236</v>
      </c>
      <c r="C513" s="116">
        <v>0</v>
      </c>
      <c r="D513" s="116">
        <v>0</v>
      </c>
      <c r="E513" s="116">
        <v>0</v>
      </c>
      <c r="F513" s="116">
        <v>0</v>
      </c>
      <c r="G513" s="116">
        <v>0</v>
      </c>
      <c r="H513" s="116">
        <v>0</v>
      </c>
      <c r="I513" s="116">
        <v>0</v>
      </c>
      <c r="J513" s="116">
        <v>0</v>
      </c>
      <c r="K513" s="116">
        <v>0</v>
      </c>
      <c r="L513" s="116">
        <v>0</v>
      </c>
      <c r="M513" s="116">
        <v>0</v>
      </c>
      <c r="N513" s="116">
        <v>0</v>
      </c>
      <c r="O513" s="116">
        <v>0</v>
      </c>
      <c r="P513" s="116">
        <v>0</v>
      </c>
      <c r="Q513" s="116">
        <v>0</v>
      </c>
      <c r="R513" s="116">
        <v>0</v>
      </c>
      <c r="S513" s="116">
        <v>0</v>
      </c>
      <c r="T513" s="116">
        <v>0</v>
      </c>
      <c r="U513" s="116">
        <v>0</v>
      </c>
      <c r="V513" s="116">
        <v>0</v>
      </c>
      <c r="W513" s="116">
        <v>0</v>
      </c>
      <c r="X513" s="116">
        <v>0</v>
      </c>
      <c r="Y513" s="116">
        <v>0</v>
      </c>
      <c r="Z513" s="116">
        <v>0</v>
      </c>
      <c r="AA513" s="116">
        <v>0</v>
      </c>
      <c r="AB513" s="116">
        <v>0</v>
      </c>
      <c r="AC513" s="116">
        <v>0</v>
      </c>
      <c r="AD513" s="116">
        <v>0</v>
      </c>
      <c r="AE513" s="116">
        <v>0</v>
      </c>
      <c r="AF513" s="116">
        <v>0</v>
      </c>
      <c r="AG513" s="116">
        <v>0</v>
      </c>
      <c r="AH513" s="116">
        <v>0</v>
      </c>
      <c r="AI513" s="116">
        <v>0</v>
      </c>
      <c r="AJ513" s="116">
        <v>0</v>
      </c>
      <c r="AK513" s="116">
        <v>0</v>
      </c>
      <c r="AL513" s="116">
        <v>0</v>
      </c>
      <c r="AM513" s="116">
        <v>0</v>
      </c>
      <c r="AN513" s="116">
        <v>0</v>
      </c>
      <c r="AO513" s="116">
        <v>0</v>
      </c>
      <c r="AP513" s="116">
        <v>0</v>
      </c>
      <c r="AQ513" s="116">
        <v>0</v>
      </c>
      <c r="AR513" s="116">
        <v>0</v>
      </c>
      <c r="AS513" s="116">
        <v>0</v>
      </c>
      <c r="AT513" s="116">
        <v>0</v>
      </c>
      <c r="AU513" s="116">
        <v>0</v>
      </c>
      <c r="AV513" s="116">
        <v>0</v>
      </c>
      <c r="AW513" s="116">
        <v>0</v>
      </c>
      <c r="AX513" s="116">
        <v>0</v>
      </c>
      <c r="AY513" s="116">
        <v>0</v>
      </c>
      <c r="AZ513" s="116">
        <v>0</v>
      </c>
      <c r="BA513" s="116">
        <v>0</v>
      </c>
      <c r="BB513" s="116">
        <v>0</v>
      </c>
      <c r="BC513" s="116">
        <v>0</v>
      </c>
      <c r="BD513" s="115">
        <v>0</v>
      </c>
      <c r="BF513" s="9">
        <f t="shared" si="8"/>
        <v>0</v>
      </c>
    </row>
    <row r="514" spans="1:58" x14ac:dyDescent="0.25">
      <c r="A514" s="112" t="s">
        <v>237</v>
      </c>
      <c r="B514" s="112" t="s">
        <v>238</v>
      </c>
      <c r="C514" s="116">
        <v>0</v>
      </c>
      <c r="D514" s="116">
        <v>0</v>
      </c>
      <c r="E514" s="116">
        <v>0</v>
      </c>
      <c r="F514" s="116">
        <v>0</v>
      </c>
      <c r="G514" s="116">
        <v>0</v>
      </c>
      <c r="H514" s="116">
        <v>0</v>
      </c>
      <c r="I514" s="116">
        <v>0</v>
      </c>
      <c r="J514" s="116">
        <v>0</v>
      </c>
      <c r="K514" s="116">
        <v>0</v>
      </c>
      <c r="L514" s="116">
        <v>0</v>
      </c>
      <c r="M514" s="116">
        <v>0</v>
      </c>
      <c r="N514" s="116">
        <v>0</v>
      </c>
      <c r="O514" s="116">
        <v>0</v>
      </c>
      <c r="P514" s="116">
        <v>0</v>
      </c>
      <c r="Q514" s="116">
        <v>0</v>
      </c>
      <c r="R514" s="116">
        <v>0</v>
      </c>
      <c r="S514" s="116">
        <v>0</v>
      </c>
      <c r="T514" s="116">
        <v>0</v>
      </c>
      <c r="U514" s="116">
        <v>0</v>
      </c>
      <c r="V514" s="116">
        <v>0</v>
      </c>
      <c r="W514" s="116">
        <v>0</v>
      </c>
      <c r="X514" s="116">
        <v>0</v>
      </c>
      <c r="Y514" s="116">
        <v>0</v>
      </c>
      <c r="Z514" s="116">
        <v>0</v>
      </c>
      <c r="AA514" s="116">
        <v>0</v>
      </c>
      <c r="AB514" s="116">
        <v>0</v>
      </c>
      <c r="AC514" s="116">
        <v>0</v>
      </c>
      <c r="AD514" s="116">
        <v>0</v>
      </c>
      <c r="AE514" s="116">
        <v>0</v>
      </c>
      <c r="AF514" s="116">
        <v>0</v>
      </c>
      <c r="AG514" s="116">
        <v>0</v>
      </c>
      <c r="AH514" s="116">
        <v>0</v>
      </c>
      <c r="AI514" s="116">
        <v>0</v>
      </c>
      <c r="AJ514" s="116">
        <v>0</v>
      </c>
      <c r="AK514" s="116">
        <v>0</v>
      </c>
      <c r="AL514" s="116">
        <v>0</v>
      </c>
      <c r="AM514" s="116">
        <v>0</v>
      </c>
      <c r="AN514" s="116">
        <v>0</v>
      </c>
      <c r="AO514" s="116">
        <v>0</v>
      </c>
      <c r="AP514" s="116">
        <v>0</v>
      </c>
      <c r="AQ514" s="116">
        <v>0</v>
      </c>
      <c r="AR514" s="116">
        <v>0</v>
      </c>
      <c r="AS514" s="116">
        <v>0</v>
      </c>
      <c r="AT514" s="116">
        <v>0</v>
      </c>
      <c r="AU514" s="116">
        <v>0</v>
      </c>
      <c r="AV514" s="116">
        <v>0</v>
      </c>
      <c r="AW514" s="116">
        <v>0</v>
      </c>
      <c r="AX514" s="116">
        <v>0</v>
      </c>
      <c r="AY514" s="116">
        <v>0</v>
      </c>
      <c r="AZ514" s="116">
        <v>0</v>
      </c>
      <c r="BA514" s="116">
        <v>0</v>
      </c>
      <c r="BB514" s="116">
        <v>0</v>
      </c>
      <c r="BC514" s="116">
        <v>0</v>
      </c>
      <c r="BD514" s="115">
        <v>0</v>
      </c>
      <c r="BF514" s="9">
        <f t="shared" si="8"/>
        <v>0</v>
      </c>
    </row>
    <row r="515" spans="1:58" x14ac:dyDescent="0.25">
      <c r="A515" s="112" t="s">
        <v>2297</v>
      </c>
      <c r="B515" s="112" t="s">
        <v>2296</v>
      </c>
      <c r="C515" s="116">
        <v>0</v>
      </c>
      <c r="D515" s="116">
        <v>0</v>
      </c>
      <c r="E515" s="116">
        <v>0</v>
      </c>
      <c r="F515" s="116">
        <v>0</v>
      </c>
      <c r="G515" s="116">
        <v>0</v>
      </c>
      <c r="H515" s="116">
        <v>0</v>
      </c>
      <c r="I515" s="116">
        <v>0</v>
      </c>
      <c r="J515" s="116">
        <v>0</v>
      </c>
      <c r="K515" s="116">
        <v>0</v>
      </c>
      <c r="L515" s="116">
        <v>0</v>
      </c>
      <c r="M515" s="116">
        <v>0</v>
      </c>
      <c r="N515" s="116">
        <v>0</v>
      </c>
      <c r="O515" s="116">
        <v>0</v>
      </c>
      <c r="P515" s="116">
        <v>0</v>
      </c>
      <c r="Q515" s="116">
        <v>0</v>
      </c>
      <c r="R515" s="116">
        <v>0</v>
      </c>
      <c r="S515" s="116">
        <v>0</v>
      </c>
      <c r="T515" s="116">
        <v>0</v>
      </c>
      <c r="U515" s="116">
        <v>0</v>
      </c>
      <c r="V515" s="116">
        <v>0</v>
      </c>
      <c r="W515" s="116">
        <v>0</v>
      </c>
      <c r="X515" s="116">
        <v>0</v>
      </c>
      <c r="Y515" s="116">
        <v>0</v>
      </c>
      <c r="Z515" s="116">
        <v>0</v>
      </c>
      <c r="AA515" s="116">
        <v>0</v>
      </c>
      <c r="AB515" s="116">
        <v>0</v>
      </c>
      <c r="AC515" s="116">
        <v>0</v>
      </c>
      <c r="AD515" s="116">
        <v>0</v>
      </c>
      <c r="AE515" s="116">
        <v>0</v>
      </c>
      <c r="AF515" s="116">
        <v>0</v>
      </c>
      <c r="AG515" s="116">
        <v>0</v>
      </c>
      <c r="AH515" s="116">
        <v>0</v>
      </c>
      <c r="AI515" s="116">
        <v>0</v>
      </c>
      <c r="AJ515" s="116">
        <v>0</v>
      </c>
      <c r="AK515" s="116">
        <v>0</v>
      </c>
      <c r="AL515" s="116">
        <v>0</v>
      </c>
      <c r="AM515" s="116">
        <v>0</v>
      </c>
      <c r="AN515" s="116">
        <v>0</v>
      </c>
      <c r="AO515" s="116">
        <v>0</v>
      </c>
      <c r="AP515" s="116">
        <v>0</v>
      </c>
      <c r="AQ515" s="116">
        <v>0</v>
      </c>
      <c r="AR515" s="116">
        <v>0</v>
      </c>
      <c r="AS515" s="116">
        <v>0</v>
      </c>
      <c r="AT515" s="116">
        <v>0</v>
      </c>
      <c r="AU515" s="116">
        <v>0</v>
      </c>
      <c r="AV515" s="116">
        <v>0</v>
      </c>
      <c r="AW515" s="116">
        <v>0</v>
      </c>
      <c r="AX515" s="116">
        <v>0</v>
      </c>
      <c r="AY515" s="116">
        <v>0</v>
      </c>
      <c r="AZ515" s="116">
        <v>0</v>
      </c>
      <c r="BA515" s="116">
        <v>0</v>
      </c>
      <c r="BB515" s="116">
        <v>0</v>
      </c>
      <c r="BC515" s="116">
        <v>0</v>
      </c>
      <c r="BD515" s="115">
        <v>0</v>
      </c>
      <c r="BF515" s="9">
        <f t="shared" si="8"/>
        <v>0</v>
      </c>
    </row>
    <row r="516" spans="1:58" x14ac:dyDescent="0.25">
      <c r="A516" s="112" t="s">
        <v>239</v>
      </c>
      <c r="B516" s="112" t="s">
        <v>240</v>
      </c>
      <c r="C516" s="116">
        <v>-4.6566128730773926E-10</v>
      </c>
      <c r="D516" s="116">
        <v>-4.6566128730773926E-10</v>
      </c>
      <c r="E516" s="116">
        <v>-4.6566128730773926E-10</v>
      </c>
      <c r="F516" s="116">
        <v>-4.6566128730773926E-10</v>
      </c>
      <c r="G516" s="116">
        <v>-4.6566128730773926E-10</v>
      </c>
      <c r="H516" s="116">
        <v>-4.6566128730773926E-10</v>
      </c>
      <c r="I516" s="116">
        <v>-4.6566128730773926E-10</v>
      </c>
      <c r="J516" s="116">
        <v>-4.6566128730773926E-10</v>
      </c>
      <c r="K516" s="116">
        <v>-4.6566128730773926E-10</v>
      </c>
      <c r="L516" s="116">
        <v>-4.6566128730773926E-10</v>
      </c>
      <c r="M516" s="116">
        <v>-4.6566128730773926E-10</v>
      </c>
      <c r="N516" s="116">
        <v>-4.6566128730773926E-10</v>
      </c>
      <c r="O516" s="116">
        <v>-4.6566128730773926E-10</v>
      </c>
      <c r="P516" s="116">
        <v>-4.6566128730773926E-10</v>
      </c>
      <c r="Q516" s="116">
        <v>-4.6566128730773926E-10</v>
      </c>
      <c r="R516" s="116">
        <v>-4.6566128730773926E-10</v>
      </c>
      <c r="S516" s="116">
        <v>-4.6566128730773926E-10</v>
      </c>
      <c r="T516" s="116">
        <v>-4.6566128730773926E-10</v>
      </c>
      <c r="U516" s="116">
        <v>-4.6566128730773926E-10</v>
      </c>
      <c r="V516" s="116">
        <v>-4.6566128730773926E-10</v>
      </c>
      <c r="W516" s="116">
        <v>-4.6566128730773926E-10</v>
      </c>
      <c r="X516" s="116">
        <v>-4.6566128730773926E-10</v>
      </c>
      <c r="Y516" s="116">
        <v>-4.6566128730773926E-10</v>
      </c>
      <c r="Z516" s="116">
        <v>-4.6566128730773926E-10</v>
      </c>
      <c r="AA516" s="116">
        <v>-4.6566128730773926E-10</v>
      </c>
      <c r="AB516" s="116">
        <v>-4.6566128730773926E-10</v>
      </c>
      <c r="AC516" s="116">
        <v>-4.6566128730773926E-10</v>
      </c>
      <c r="AD516" s="116">
        <v>-4.6566128730773926E-10</v>
      </c>
      <c r="AE516" s="116">
        <v>-4.6566128730773926E-10</v>
      </c>
      <c r="AF516" s="116">
        <v>-4.6566128730773926E-10</v>
      </c>
      <c r="AG516" s="116">
        <v>-4.6566128730773926E-10</v>
      </c>
      <c r="AH516" s="116">
        <v>-4.6566128730773926E-10</v>
      </c>
      <c r="AI516" s="116">
        <v>-4.6566128730773926E-10</v>
      </c>
      <c r="AJ516" s="116">
        <v>-4.6566128730773926E-10</v>
      </c>
      <c r="AK516" s="116">
        <v>-4.6566128730773926E-10</v>
      </c>
      <c r="AL516" s="116">
        <v>-4.6566128730773926E-10</v>
      </c>
      <c r="AM516" s="116">
        <v>-4.6566128730773926E-10</v>
      </c>
      <c r="AN516" s="116">
        <v>-4.6566128730773926E-10</v>
      </c>
      <c r="AO516" s="116">
        <v>-4.6566128730773926E-10</v>
      </c>
      <c r="AP516" s="116">
        <v>-4.6566128730773926E-10</v>
      </c>
      <c r="AQ516" s="116">
        <v>-4.6566128730773926E-10</v>
      </c>
      <c r="AR516" s="116">
        <v>-4.6566128730773926E-10</v>
      </c>
      <c r="AS516" s="116">
        <v>-4.6566128730773926E-10</v>
      </c>
      <c r="AT516" s="116">
        <v>-4.6566128730773926E-10</v>
      </c>
      <c r="AU516" s="116">
        <v>-4.6566128730773926E-10</v>
      </c>
      <c r="AV516" s="116">
        <v>-4.6566128730773926E-10</v>
      </c>
      <c r="AW516" s="116">
        <v>-4.6566128730773926E-10</v>
      </c>
      <c r="AX516" s="116">
        <v>-4.6566128730773926E-10</v>
      </c>
      <c r="AY516" s="116">
        <v>-4.6566128730773926E-10</v>
      </c>
      <c r="AZ516" s="116">
        <v>-4.6566128730773926E-10</v>
      </c>
      <c r="BA516" s="116">
        <v>-4.6566128730773926E-10</v>
      </c>
      <c r="BB516" s="116">
        <v>-4.6566128730773926E-10</v>
      </c>
      <c r="BC516" s="116">
        <v>-4.6566128730773926E-10</v>
      </c>
      <c r="BD516" s="115">
        <v>-4.6566128730773926E-10</v>
      </c>
      <c r="BF516" s="9">
        <f t="shared" si="8"/>
        <v>-4.6566128730773926E-10</v>
      </c>
    </row>
    <row r="517" spans="1:58" x14ac:dyDescent="0.25">
      <c r="A517" s="112" t="s">
        <v>2295</v>
      </c>
      <c r="B517" s="112" t="s">
        <v>2294</v>
      </c>
      <c r="C517" s="116">
        <v>0</v>
      </c>
      <c r="D517" s="116">
        <v>0</v>
      </c>
      <c r="E517" s="116">
        <v>0</v>
      </c>
      <c r="F517" s="116">
        <v>0</v>
      </c>
      <c r="G517" s="116">
        <v>0</v>
      </c>
      <c r="H517" s="116">
        <v>0</v>
      </c>
      <c r="I517" s="116">
        <v>0</v>
      </c>
      <c r="J517" s="116">
        <v>0</v>
      </c>
      <c r="K517" s="116">
        <v>0</v>
      </c>
      <c r="L517" s="116">
        <v>0</v>
      </c>
      <c r="M517" s="116">
        <v>0</v>
      </c>
      <c r="N517" s="116">
        <v>0</v>
      </c>
      <c r="O517" s="116">
        <v>0</v>
      </c>
      <c r="P517" s="116">
        <v>0</v>
      </c>
      <c r="Q517" s="116">
        <v>0</v>
      </c>
      <c r="R517" s="116">
        <v>0</v>
      </c>
      <c r="S517" s="116">
        <v>0</v>
      </c>
      <c r="T517" s="116">
        <v>0</v>
      </c>
      <c r="U517" s="116">
        <v>0</v>
      </c>
      <c r="V517" s="116">
        <v>0</v>
      </c>
      <c r="W517" s="116">
        <v>0</v>
      </c>
      <c r="X517" s="116">
        <v>0</v>
      </c>
      <c r="Y517" s="116">
        <v>0</v>
      </c>
      <c r="Z517" s="116">
        <v>0</v>
      </c>
      <c r="AA517" s="116">
        <v>0</v>
      </c>
      <c r="AB517" s="116">
        <v>0</v>
      </c>
      <c r="AC517" s="116">
        <v>0</v>
      </c>
      <c r="AD517" s="116">
        <v>0</v>
      </c>
      <c r="AE517" s="116">
        <v>0</v>
      </c>
      <c r="AF517" s="116">
        <v>0</v>
      </c>
      <c r="AG517" s="116">
        <v>0</v>
      </c>
      <c r="AH517" s="116">
        <v>0</v>
      </c>
      <c r="AI517" s="116">
        <v>0</v>
      </c>
      <c r="AJ517" s="116">
        <v>0</v>
      </c>
      <c r="AK517" s="116">
        <v>0</v>
      </c>
      <c r="AL517" s="116">
        <v>0</v>
      </c>
      <c r="AM517" s="116">
        <v>0</v>
      </c>
      <c r="AN517" s="116">
        <v>0</v>
      </c>
      <c r="AO517" s="116">
        <v>0</v>
      </c>
      <c r="AP517" s="116">
        <v>0</v>
      </c>
      <c r="AQ517" s="116">
        <v>0</v>
      </c>
      <c r="AR517" s="116">
        <v>0</v>
      </c>
      <c r="AS517" s="116">
        <v>0</v>
      </c>
      <c r="AT517" s="116">
        <v>0</v>
      </c>
      <c r="AU517" s="116">
        <v>0</v>
      </c>
      <c r="AV517" s="116">
        <v>0</v>
      </c>
      <c r="AW517" s="116">
        <v>0</v>
      </c>
      <c r="AX517" s="116">
        <v>0</v>
      </c>
      <c r="AY517" s="116">
        <v>0</v>
      </c>
      <c r="AZ517" s="116">
        <v>0</v>
      </c>
      <c r="BA517" s="116">
        <v>0</v>
      </c>
      <c r="BB517" s="116">
        <v>0</v>
      </c>
      <c r="BC517" s="116">
        <v>0</v>
      </c>
      <c r="BD517" s="115">
        <v>0</v>
      </c>
      <c r="BF517" s="9">
        <f t="shared" si="8"/>
        <v>0</v>
      </c>
    </row>
    <row r="518" spans="1:58" x14ac:dyDescent="0.25">
      <c r="A518" s="112" t="s">
        <v>2293</v>
      </c>
      <c r="B518" s="112" t="s">
        <v>2292</v>
      </c>
      <c r="C518" s="116">
        <v>0</v>
      </c>
      <c r="D518" s="116">
        <v>0</v>
      </c>
      <c r="E518" s="116">
        <v>0</v>
      </c>
      <c r="F518" s="116">
        <v>0</v>
      </c>
      <c r="G518" s="116">
        <v>0</v>
      </c>
      <c r="H518" s="116">
        <v>0</v>
      </c>
      <c r="I518" s="116">
        <v>0</v>
      </c>
      <c r="J518" s="116">
        <v>0</v>
      </c>
      <c r="K518" s="116">
        <v>0</v>
      </c>
      <c r="L518" s="116">
        <v>0</v>
      </c>
      <c r="M518" s="116">
        <v>0</v>
      </c>
      <c r="N518" s="116">
        <v>0</v>
      </c>
      <c r="O518" s="116">
        <v>0</v>
      </c>
      <c r="P518" s="116">
        <v>0</v>
      </c>
      <c r="Q518" s="116">
        <v>0</v>
      </c>
      <c r="R518" s="116">
        <v>0</v>
      </c>
      <c r="S518" s="116">
        <v>0</v>
      </c>
      <c r="T518" s="116">
        <v>0</v>
      </c>
      <c r="U518" s="116">
        <v>0</v>
      </c>
      <c r="V518" s="116">
        <v>0</v>
      </c>
      <c r="W518" s="116">
        <v>0</v>
      </c>
      <c r="X518" s="116">
        <v>0</v>
      </c>
      <c r="Y518" s="116">
        <v>0</v>
      </c>
      <c r="Z518" s="116">
        <v>0</v>
      </c>
      <c r="AA518" s="116">
        <v>0</v>
      </c>
      <c r="AB518" s="116">
        <v>0</v>
      </c>
      <c r="AC518" s="116">
        <v>0</v>
      </c>
      <c r="AD518" s="116">
        <v>0</v>
      </c>
      <c r="AE518" s="116">
        <v>0</v>
      </c>
      <c r="AF518" s="116">
        <v>0</v>
      </c>
      <c r="AG518" s="116">
        <v>0</v>
      </c>
      <c r="AH518" s="116">
        <v>0</v>
      </c>
      <c r="AI518" s="116">
        <v>0</v>
      </c>
      <c r="AJ518" s="116">
        <v>0</v>
      </c>
      <c r="AK518" s="116">
        <v>0</v>
      </c>
      <c r="AL518" s="116">
        <v>0</v>
      </c>
      <c r="AM518" s="116">
        <v>0</v>
      </c>
      <c r="AN518" s="116">
        <v>0</v>
      </c>
      <c r="AO518" s="116">
        <v>0</v>
      </c>
      <c r="AP518" s="116">
        <v>0</v>
      </c>
      <c r="AQ518" s="116">
        <v>0</v>
      </c>
      <c r="AR518" s="116">
        <v>0</v>
      </c>
      <c r="AS518" s="116">
        <v>0</v>
      </c>
      <c r="AT518" s="116">
        <v>0</v>
      </c>
      <c r="AU518" s="116">
        <v>0</v>
      </c>
      <c r="AV518" s="116">
        <v>0</v>
      </c>
      <c r="AW518" s="116">
        <v>0</v>
      </c>
      <c r="AX518" s="116">
        <v>0</v>
      </c>
      <c r="AY518" s="116">
        <v>0</v>
      </c>
      <c r="AZ518" s="116">
        <v>0</v>
      </c>
      <c r="BA518" s="116">
        <v>0</v>
      </c>
      <c r="BB518" s="116">
        <v>0</v>
      </c>
      <c r="BC518" s="116">
        <v>0</v>
      </c>
      <c r="BD518" s="115">
        <v>0</v>
      </c>
      <c r="BF518" s="9">
        <f t="shared" si="8"/>
        <v>0</v>
      </c>
    </row>
    <row r="519" spans="1:58" x14ac:dyDescent="0.25">
      <c r="A519" s="112" t="s">
        <v>2291</v>
      </c>
      <c r="B519" s="112" t="s">
        <v>2290</v>
      </c>
      <c r="C519" s="116">
        <v>0</v>
      </c>
      <c r="D519" s="116">
        <v>0</v>
      </c>
      <c r="E519" s="116">
        <v>0</v>
      </c>
      <c r="F519" s="116">
        <v>0</v>
      </c>
      <c r="G519" s="116">
        <v>0</v>
      </c>
      <c r="H519" s="116">
        <v>0</v>
      </c>
      <c r="I519" s="116">
        <v>0</v>
      </c>
      <c r="J519" s="116">
        <v>0</v>
      </c>
      <c r="K519" s="116">
        <v>0</v>
      </c>
      <c r="L519" s="116">
        <v>0</v>
      </c>
      <c r="M519" s="116">
        <v>0</v>
      </c>
      <c r="N519" s="116">
        <v>0</v>
      </c>
      <c r="O519" s="116">
        <v>0</v>
      </c>
      <c r="P519" s="116">
        <v>0</v>
      </c>
      <c r="Q519" s="116">
        <v>0</v>
      </c>
      <c r="R519" s="116">
        <v>0</v>
      </c>
      <c r="S519" s="116">
        <v>0</v>
      </c>
      <c r="T519" s="116">
        <v>0</v>
      </c>
      <c r="U519" s="116">
        <v>0</v>
      </c>
      <c r="V519" s="116">
        <v>0</v>
      </c>
      <c r="W519" s="116">
        <v>0</v>
      </c>
      <c r="X519" s="116">
        <v>0</v>
      </c>
      <c r="Y519" s="116">
        <v>0</v>
      </c>
      <c r="Z519" s="116">
        <v>0</v>
      </c>
      <c r="AA519" s="116">
        <v>0</v>
      </c>
      <c r="AB519" s="116">
        <v>0</v>
      </c>
      <c r="AC519" s="116">
        <v>0</v>
      </c>
      <c r="AD519" s="116">
        <v>0</v>
      </c>
      <c r="AE519" s="116">
        <v>0</v>
      </c>
      <c r="AF519" s="116">
        <v>0</v>
      </c>
      <c r="AG519" s="116">
        <v>0</v>
      </c>
      <c r="AH519" s="116">
        <v>0</v>
      </c>
      <c r="AI519" s="116">
        <v>0</v>
      </c>
      <c r="AJ519" s="116">
        <v>0</v>
      </c>
      <c r="AK519" s="116">
        <v>0</v>
      </c>
      <c r="AL519" s="116">
        <v>0</v>
      </c>
      <c r="AM519" s="116">
        <v>0</v>
      </c>
      <c r="AN519" s="116">
        <v>0</v>
      </c>
      <c r="AO519" s="116">
        <v>0</v>
      </c>
      <c r="AP519" s="116">
        <v>0</v>
      </c>
      <c r="AQ519" s="116">
        <v>0</v>
      </c>
      <c r="AR519" s="116">
        <v>0</v>
      </c>
      <c r="AS519" s="116">
        <v>0</v>
      </c>
      <c r="AT519" s="116">
        <v>0</v>
      </c>
      <c r="AU519" s="116">
        <v>0</v>
      </c>
      <c r="AV519" s="116">
        <v>0</v>
      </c>
      <c r="AW519" s="116">
        <v>0</v>
      </c>
      <c r="AX519" s="116">
        <v>0</v>
      </c>
      <c r="AY519" s="116">
        <v>0</v>
      </c>
      <c r="AZ519" s="116">
        <v>0</v>
      </c>
      <c r="BA519" s="116">
        <v>0</v>
      </c>
      <c r="BB519" s="116">
        <v>0</v>
      </c>
      <c r="BC519" s="116">
        <v>0</v>
      </c>
      <c r="BD519" s="115">
        <v>0</v>
      </c>
      <c r="BF519" s="9">
        <f t="shared" si="8"/>
        <v>0</v>
      </c>
    </row>
    <row r="520" spans="1:58" x14ac:dyDescent="0.25">
      <c r="A520" s="112" t="s">
        <v>2289</v>
      </c>
      <c r="B520" s="112" t="s">
        <v>2288</v>
      </c>
      <c r="C520" s="116">
        <v>0</v>
      </c>
      <c r="D520" s="116">
        <v>0</v>
      </c>
      <c r="E520" s="116">
        <v>0</v>
      </c>
      <c r="F520" s="116">
        <v>0</v>
      </c>
      <c r="G520" s="116">
        <v>0</v>
      </c>
      <c r="H520" s="116">
        <v>0</v>
      </c>
      <c r="I520" s="116">
        <v>0</v>
      </c>
      <c r="J520" s="116">
        <v>0</v>
      </c>
      <c r="K520" s="116">
        <v>0</v>
      </c>
      <c r="L520" s="116">
        <v>0</v>
      </c>
      <c r="M520" s="116">
        <v>0</v>
      </c>
      <c r="N520" s="116">
        <v>0</v>
      </c>
      <c r="O520" s="116">
        <v>0</v>
      </c>
      <c r="P520" s="116">
        <v>0</v>
      </c>
      <c r="Q520" s="116">
        <v>0</v>
      </c>
      <c r="R520" s="116">
        <v>0</v>
      </c>
      <c r="S520" s="116">
        <v>0</v>
      </c>
      <c r="T520" s="116">
        <v>0</v>
      </c>
      <c r="U520" s="116">
        <v>0</v>
      </c>
      <c r="V520" s="116">
        <v>0</v>
      </c>
      <c r="W520" s="116">
        <v>0</v>
      </c>
      <c r="X520" s="116">
        <v>0</v>
      </c>
      <c r="Y520" s="116">
        <v>0</v>
      </c>
      <c r="Z520" s="116">
        <v>0</v>
      </c>
      <c r="AA520" s="116">
        <v>0</v>
      </c>
      <c r="AB520" s="116">
        <v>0</v>
      </c>
      <c r="AC520" s="116">
        <v>0</v>
      </c>
      <c r="AD520" s="116">
        <v>0</v>
      </c>
      <c r="AE520" s="116">
        <v>0</v>
      </c>
      <c r="AF520" s="116">
        <v>0</v>
      </c>
      <c r="AG520" s="116">
        <v>0</v>
      </c>
      <c r="AH520" s="116">
        <v>0</v>
      </c>
      <c r="AI520" s="116">
        <v>0</v>
      </c>
      <c r="AJ520" s="116">
        <v>0</v>
      </c>
      <c r="AK520" s="116">
        <v>0</v>
      </c>
      <c r="AL520" s="116">
        <v>0</v>
      </c>
      <c r="AM520" s="116">
        <v>0</v>
      </c>
      <c r="AN520" s="116">
        <v>0</v>
      </c>
      <c r="AO520" s="116">
        <v>0</v>
      </c>
      <c r="AP520" s="116">
        <v>0</v>
      </c>
      <c r="AQ520" s="116">
        <v>0</v>
      </c>
      <c r="AR520" s="116">
        <v>0</v>
      </c>
      <c r="AS520" s="116">
        <v>0</v>
      </c>
      <c r="AT520" s="116">
        <v>0</v>
      </c>
      <c r="AU520" s="116">
        <v>0</v>
      </c>
      <c r="AV520" s="116">
        <v>0</v>
      </c>
      <c r="AW520" s="116">
        <v>0</v>
      </c>
      <c r="AX520" s="116">
        <v>0</v>
      </c>
      <c r="AY520" s="116">
        <v>0</v>
      </c>
      <c r="AZ520" s="116">
        <v>0</v>
      </c>
      <c r="BA520" s="116">
        <v>0</v>
      </c>
      <c r="BB520" s="116">
        <v>0</v>
      </c>
      <c r="BC520" s="116">
        <v>0</v>
      </c>
      <c r="BD520" s="115">
        <v>0</v>
      </c>
      <c r="BF520" s="9">
        <f t="shared" si="8"/>
        <v>0</v>
      </c>
    </row>
    <row r="521" spans="1:58" x14ac:dyDescent="0.25">
      <c r="A521" s="112" t="s">
        <v>241</v>
      </c>
      <c r="B521" s="112" t="s">
        <v>242</v>
      </c>
      <c r="C521" s="116">
        <v>0</v>
      </c>
      <c r="D521" s="116">
        <v>0</v>
      </c>
      <c r="E521" s="116">
        <v>0</v>
      </c>
      <c r="F521" s="116">
        <v>0</v>
      </c>
      <c r="G521" s="116">
        <v>0</v>
      </c>
      <c r="H521" s="116">
        <v>0</v>
      </c>
      <c r="I521" s="116">
        <v>0</v>
      </c>
      <c r="J521" s="116">
        <v>0</v>
      </c>
      <c r="K521" s="116">
        <v>0</v>
      </c>
      <c r="L521" s="116">
        <v>0</v>
      </c>
      <c r="M521" s="116">
        <v>0</v>
      </c>
      <c r="N521" s="116">
        <v>0</v>
      </c>
      <c r="O521" s="116">
        <v>0</v>
      </c>
      <c r="P521" s="116">
        <v>0</v>
      </c>
      <c r="Q521" s="116">
        <v>0</v>
      </c>
      <c r="R521" s="116">
        <v>0</v>
      </c>
      <c r="S521" s="116">
        <v>0</v>
      </c>
      <c r="T521" s="116">
        <v>0</v>
      </c>
      <c r="U521" s="116">
        <v>0</v>
      </c>
      <c r="V521" s="116">
        <v>0</v>
      </c>
      <c r="W521" s="116">
        <v>0</v>
      </c>
      <c r="X521" s="116">
        <v>0</v>
      </c>
      <c r="Y521" s="116">
        <v>0</v>
      </c>
      <c r="Z521" s="116">
        <v>0</v>
      </c>
      <c r="AA521" s="116">
        <v>0</v>
      </c>
      <c r="AB521" s="116">
        <v>0</v>
      </c>
      <c r="AC521" s="116">
        <v>0</v>
      </c>
      <c r="AD521" s="116">
        <v>0</v>
      </c>
      <c r="AE521" s="116">
        <v>0</v>
      </c>
      <c r="AF521" s="116">
        <v>0</v>
      </c>
      <c r="AG521" s="116">
        <v>0</v>
      </c>
      <c r="AH521" s="116">
        <v>0</v>
      </c>
      <c r="AI521" s="116">
        <v>0</v>
      </c>
      <c r="AJ521" s="116">
        <v>0</v>
      </c>
      <c r="AK521" s="116">
        <v>0</v>
      </c>
      <c r="AL521" s="116">
        <v>0</v>
      </c>
      <c r="AM521" s="116">
        <v>0</v>
      </c>
      <c r="AN521" s="116">
        <v>0</v>
      </c>
      <c r="AO521" s="116">
        <v>0</v>
      </c>
      <c r="AP521" s="116">
        <v>0</v>
      </c>
      <c r="AQ521" s="116">
        <v>0</v>
      </c>
      <c r="AR521" s="116">
        <v>0</v>
      </c>
      <c r="AS521" s="116">
        <v>0</v>
      </c>
      <c r="AT521" s="116">
        <v>0</v>
      </c>
      <c r="AU521" s="116">
        <v>0</v>
      </c>
      <c r="AV521" s="116">
        <v>0</v>
      </c>
      <c r="AW521" s="116">
        <v>0</v>
      </c>
      <c r="AX521" s="116">
        <v>0</v>
      </c>
      <c r="AY521" s="116">
        <v>0</v>
      </c>
      <c r="AZ521" s="116">
        <v>0</v>
      </c>
      <c r="BA521" s="116">
        <v>0</v>
      </c>
      <c r="BB521" s="116">
        <v>0</v>
      </c>
      <c r="BC521" s="116">
        <v>0</v>
      </c>
      <c r="BD521" s="115">
        <v>0</v>
      </c>
      <c r="BF521" s="9">
        <f t="shared" si="8"/>
        <v>0</v>
      </c>
    </row>
    <row r="522" spans="1:58" x14ac:dyDescent="0.25">
      <c r="A522" s="112" t="s">
        <v>2287</v>
      </c>
      <c r="B522" s="112" t="s">
        <v>2286</v>
      </c>
      <c r="C522" s="116">
        <v>1.1368683772161603E-13</v>
      </c>
      <c r="D522" s="116">
        <v>1.1368683772161603E-13</v>
      </c>
      <c r="E522" s="116">
        <v>1.1368683772161603E-13</v>
      </c>
      <c r="F522" s="116">
        <v>1.1368683772161603E-13</v>
      </c>
      <c r="G522" s="116">
        <v>1.1368683772161603E-13</v>
      </c>
      <c r="H522" s="116">
        <v>1.1368683772161603E-13</v>
      </c>
      <c r="I522" s="116">
        <v>1.1368683772161603E-13</v>
      </c>
      <c r="J522" s="116">
        <v>1.1368683772161603E-13</v>
      </c>
      <c r="K522" s="116">
        <v>1.1368683772161603E-13</v>
      </c>
      <c r="L522" s="116">
        <v>1.1368683772161603E-13</v>
      </c>
      <c r="M522" s="116">
        <v>1.1368683772161603E-13</v>
      </c>
      <c r="N522" s="116">
        <v>1.1368683772161603E-13</v>
      </c>
      <c r="O522" s="116">
        <v>1.1368683772161603E-13</v>
      </c>
      <c r="P522" s="116">
        <v>1.1368683772161603E-13</v>
      </c>
      <c r="Q522" s="116">
        <v>1.1368683772161603E-13</v>
      </c>
      <c r="R522" s="116">
        <v>1.1368683772161603E-13</v>
      </c>
      <c r="S522" s="116">
        <v>1.1368683772161603E-13</v>
      </c>
      <c r="T522" s="116">
        <v>1.1368683772161603E-13</v>
      </c>
      <c r="U522" s="116">
        <v>1.1368683772161603E-13</v>
      </c>
      <c r="V522" s="116">
        <v>1.1368683772161603E-13</v>
      </c>
      <c r="W522" s="116">
        <v>1.1368683772161603E-13</v>
      </c>
      <c r="X522" s="116">
        <v>1.1368683772161603E-13</v>
      </c>
      <c r="Y522" s="116">
        <v>1.1368683772161603E-13</v>
      </c>
      <c r="Z522" s="116">
        <v>1.1368683772161603E-13</v>
      </c>
      <c r="AA522" s="116">
        <v>1.1368683772161603E-13</v>
      </c>
      <c r="AB522" s="116">
        <v>1.1368683772161603E-13</v>
      </c>
      <c r="AC522" s="116">
        <v>1.1368683772161603E-13</v>
      </c>
      <c r="AD522" s="116">
        <v>1.1368683772161603E-13</v>
      </c>
      <c r="AE522" s="116">
        <v>1.1368683772161603E-13</v>
      </c>
      <c r="AF522" s="116">
        <v>1.1368683772161603E-13</v>
      </c>
      <c r="AG522" s="116">
        <v>1.1368683772161603E-13</v>
      </c>
      <c r="AH522" s="116">
        <v>1.1368683772161603E-13</v>
      </c>
      <c r="AI522" s="116">
        <v>1.1368683772161603E-13</v>
      </c>
      <c r="AJ522" s="116">
        <v>1.1368683772161603E-13</v>
      </c>
      <c r="AK522" s="116">
        <v>1.1368683772161603E-13</v>
      </c>
      <c r="AL522" s="116">
        <v>1.1368683772161603E-13</v>
      </c>
      <c r="AM522" s="116">
        <v>1.1368683772161603E-13</v>
      </c>
      <c r="AN522" s="116">
        <v>1.1368683772161603E-13</v>
      </c>
      <c r="AO522" s="116">
        <v>1.1368683772161603E-13</v>
      </c>
      <c r="AP522" s="116">
        <v>1.1368683772161603E-13</v>
      </c>
      <c r="AQ522" s="116">
        <v>1.1368683772161603E-13</v>
      </c>
      <c r="AR522" s="116">
        <v>1.1368683772161603E-13</v>
      </c>
      <c r="AS522" s="116">
        <v>1.1368683772161603E-13</v>
      </c>
      <c r="AT522" s="116">
        <v>1.1368683772161603E-13</v>
      </c>
      <c r="AU522" s="116">
        <v>1.1368683772161603E-13</v>
      </c>
      <c r="AV522" s="116">
        <v>1.1368683772161603E-13</v>
      </c>
      <c r="AW522" s="116">
        <v>1.1368683772161603E-13</v>
      </c>
      <c r="AX522" s="116">
        <v>1.1368683772161603E-13</v>
      </c>
      <c r="AY522" s="116">
        <v>1.1368683772161603E-13</v>
      </c>
      <c r="AZ522" s="116">
        <v>1.1368683772161603E-13</v>
      </c>
      <c r="BA522" s="116">
        <v>1.1368683772161603E-13</v>
      </c>
      <c r="BB522" s="116">
        <v>1.1368683772161603E-13</v>
      </c>
      <c r="BC522" s="116">
        <v>1.1368683772161603E-13</v>
      </c>
      <c r="BD522" s="115">
        <v>1.1368683772161603E-13</v>
      </c>
      <c r="BF522" s="9">
        <f t="shared" si="8"/>
        <v>1.1368683772161603E-13</v>
      </c>
    </row>
    <row r="523" spans="1:58" x14ac:dyDescent="0.25">
      <c r="A523" s="112" t="s">
        <v>2285</v>
      </c>
      <c r="B523" s="112" t="s">
        <v>2284</v>
      </c>
      <c r="C523" s="116">
        <v>0</v>
      </c>
      <c r="D523" s="116">
        <v>0</v>
      </c>
      <c r="E523" s="116">
        <v>0</v>
      </c>
      <c r="F523" s="116">
        <v>0</v>
      </c>
      <c r="G523" s="116">
        <v>0</v>
      </c>
      <c r="H523" s="116">
        <v>0</v>
      </c>
      <c r="I523" s="116">
        <v>0</v>
      </c>
      <c r="J523" s="116">
        <v>0</v>
      </c>
      <c r="K523" s="116">
        <v>0</v>
      </c>
      <c r="L523" s="116">
        <v>0</v>
      </c>
      <c r="M523" s="116">
        <v>0</v>
      </c>
      <c r="N523" s="116">
        <v>0</v>
      </c>
      <c r="O523" s="116">
        <v>0</v>
      </c>
      <c r="P523" s="116">
        <v>0</v>
      </c>
      <c r="Q523" s="116">
        <v>0</v>
      </c>
      <c r="R523" s="116">
        <v>0</v>
      </c>
      <c r="S523" s="116">
        <v>0</v>
      </c>
      <c r="T523" s="116">
        <v>0</v>
      </c>
      <c r="U523" s="116">
        <v>0</v>
      </c>
      <c r="V523" s="116">
        <v>0</v>
      </c>
      <c r="W523" s="116">
        <v>0</v>
      </c>
      <c r="X523" s="116">
        <v>0</v>
      </c>
      <c r="Y523" s="116">
        <v>0</v>
      </c>
      <c r="Z523" s="116">
        <v>0</v>
      </c>
      <c r="AA523" s="116">
        <v>0</v>
      </c>
      <c r="AB523" s="116">
        <v>0</v>
      </c>
      <c r="AC523" s="116">
        <v>0</v>
      </c>
      <c r="AD523" s="116">
        <v>0</v>
      </c>
      <c r="AE523" s="116">
        <v>0</v>
      </c>
      <c r="AF523" s="116">
        <v>0</v>
      </c>
      <c r="AG523" s="116">
        <v>0</v>
      </c>
      <c r="AH523" s="116">
        <v>0</v>
      </c>
      <c r="AI523" s="116">
        <v>0</v>
      </c>
      <c r="AJ523" s="116">
        <v>0</v>
      </c>
      <c r="AK523" s="116">
        <v>0</v>
      </c>
      <c r="AL523" s="116">
        <v>0</v>
      </c>
      <c r="AM523" s="116">
        <v>0</v>
      </c>
      <c r="AN523" s="116">
        <v>0</v>
      </c>
      <c r="AO523" s="116">
        <v>0</v>
      </c>
      <c r="AP523" s="116">
        <v>0</v>
      </c>
      <c r="AQ523" s="116">
        <v>0</v>
      </c>
      <c r="AR523" s="116">
        <v>0</v>
      </c>
      <c r="AS523" s="116">
        <v>0</v>
      </c>
      <c r="AT523" s="116">
        <v>0</v>
      </c>
      <c r="AU523" s="116">
        <v>0</v>
      </c>
      <c r="AV523" s="116">
        <v>0</v>
      </c>
      <c r="AW523" s="116">
        <v>0</v>
      </c>
      <c r="AX523" s="116">
        <v>0</v>
      </c>
      <c r="AY523" s="116">
        <v>0</v>
      </c>
      <c r="AZ523" s="116">
        <v>0</v>
      </c>
      <c r="BA523" s="116">
        <v>0</v>
      </c>
      <c r="BB523" s="116">
        <v>0</v>
      </c>
      <c r="BC523" s="116">
        <v>0</v>
      </c>
      <c r="BD523" s="115">
        <v>0</v>
      </c>
      <c r="BF523" s="9">
        <f t="shared" si="8"/>
        <v>0</v>
      </c>
    </row>
    <row r="524" spans="1:58" x14ac:dyDescent="0.25">
      <c r="A524" s="112" t="s">
        <v>2283</v>
      </c>
      <c r="B524" s="112" t="s">
        <v>2282</v>
      </c>
      <c r="C524" s="116">
        <v>0</v>
      </c>
      <c r="D524" s="116">
        <v>0</v>
      </c>
      <c r="E524" s="116">
        <v>0</v>
      </c>
      <c r="F524" s="116">
        <v>0</v>
      </c>
      <c r="G524" s="116">
        <v>0</v>
      </c>
      <c r="H524" s="116">
        <v>0</v>
      </c>
      <c r="I524" s="116">
        <v>0</v>
      </c>
      <c r="J524" s="116">
        <v>0</v>
      </c>
      <c r="K524" s="116">
        <v>0</v>
      </c>
      <c r="L524" s="116">
        <v>0</v>
      </c>
      <c r="M524" s="116">
        <v>0</v>
      </c>
      <c r="N524" s="116">
        <v>0</v>
      </c>
      <c r="O524" s="116">
        <v>0</v>
      </c>
      <c r="P524" s="116">
        <v>0</v>
      </c>
      <c r="Q524" s="116">
        <v>0</v>
      </c>
      <c r="R524" s="116">
        <v>0</v>
      </c>
      <c r="S524" s="116">
        <v>0</v>
      </c>
      <c r="T524" s="116">
        <v>0</v>
      </c>
      <c r="U524" s="116">
        <v>0</v>
      </c>
      <c r="V524" s="116">
        <v>0</v>
      </c>
      <c r="W524" s="116">
        <v>0</v>
      </c>
      <c r="X524" s="116">
        <v>0</v>
      </c>
      <c r="Y524" s="116">
        <v>0</v>
      </c>
      <c r="Z524" s="116">
        <v>0</v>
      </c>
      <c r="AA524" s="116">
        <v>0</v>
      </c>
      <c r="AB524" s="116">
        <v>0</v>
      </c>
      <c r="AC524" s="116">
        <v>0</v>
      </c>
      <c r="AD524" s="116">
        <v>0</v>
      </c>
      <c r="AE524" s="116">
        <v>0</v>
      </c>
      <c r="AF524" s="116">
        <v>0</v>
      </c>
      <c r="AG524" s="116">
        <v>0</v>
      </c>
      <c r="AH524" s="116">
        <v>0</v>
      </c>
      <c r="AI524" s="116">
        <v>0</v>
      </c>
      <c r="AJ524" s="116">
        <v>0</v>
      </c>
      <c r="AK524" s="116">
        <v>0</v>
      </c>
      <c r="AL524" s="116">
        <v>0</v>
      </c>
      <c r="AM524" s="116">
        <v>0</v>
      </c>
      <c r="AN524" s="116">
        <v>0</v>
      </c>
      <c r="AO524" s="116">
        <v>0</v>
      </c>
      <c r="AP524" s="116">
        <v>0</v>
      </c>
      <c r="AQ524" s="116">
        <v>0</v>
      </c>
      <c r="AR524" s="116">
        <v>0</v>
      </c>
      <c r="AS524" s="116">
        <v>0</v>
      </c>
      <c r="AT524" s="116">
        <v>0</v>
      </c>
      <c r="AU524" s="116">
        <v>0</v>
      </c>
      <c r="AV524" s="116">
        <v>0</v>
      </c>
      <c r="AW524" s="116">
        <v>0</v>
      </c>
      <c r="AX524" s="116">
        <v>0</v>
      </c>
      <c r="AY524" s="116">
        <v>0</v>
      </c>
      <c r="AZ524" s="116">
        <v>0</v>
      </c>
      <c r="BA524" s="116">
        <v>0</v>
      </c>
      <c r="BB524" s="116">
        <v>0</v>
      </c>
      <c r="BC524" s="116">
        <v>0</v>
      </c>
      <c r="BD524" s="115">
        <v>0</v>
      </c>
      <c r="BF524" s="9">
        <f t="shared" si="8"/>
        <v>0</v>
      </c>
    </row>
    <row r="525" spans="1:58" x14ac:dyDescent="0.25">
      <c r="A525" s="112" t="s">
        <v>243</v>
      </c>
      <c r="B525" s="112" t="s">
        <v>244</v>
      </c>
      <c r="C525" s="116">
        <v>0</v>
      </c>
      <c r="D525" s="116">
        <v>0</v>
      </c>
      <c r="E525" s="116">
        <v>0</v>
      </c>
      <c r="F525" s="116">
        <v>0</v>
      </c>
      <c r="G525" s="116">
        <v>0</v>
      </c>
      <c r="H525" s="116">
        <v>0</v>
      </c>
      <c r="I525" s="116">
        <v>0</v>
      </c>
      <c r="J525" s="116">
        <v>0</v>
      </c>
      <c r="K525" s="116">
        <v>0</v>
      </c>
      <c r="L525" s="116">
        <v>0</v>
      </c>
      <c r="M525" s="116">
        <v>0</v>
      </c>
      <c r="N525" s="116">
        <v>0</v>
      </c>
      <c r="O525" s="116">
        <v>0</v>
      </c>
      <c r="P525" s="116">
        <v>0</v>
      </c>
      <c r="Q525" s="116">
        <v>0</v>
      </c>
      <c r="R525" s="116">
        <v>0</v>
      </c>
      <c r="S525" s="116">
        <v>0</v>
      </c>
      <c r="T525" s="116">
        <v>0</v>
      </c>
      <c r="U525" s="116">
        <v>0</v>
      </c>
      <c r="V525" s="116">
        <v>0</v>
      </c>
      <c r="W525" s="116">
        <v>0</v>
      </c>
      <c r="X525" s="116">
        <v>0</v>
      </c>
      <c r="Y525" s="116">
        <v>0</v>
      </c>
      <c r="Z525" s="116">
        <v>0</v>
      </c>
      <c r="AA525" s="116">
        <v>0</v>
      </c>
      <c r="AB525" s="116">
        <v>0</v>
      </c>
      <c r="AC525" s="116">
        <v>0</v>
      </c>
      <c r="AD525" s="116">
        <v>0</v>
      </c>
      <c r="AE525" s="116">
        <v>0</v>
      </c>
      <c r="AF525" s="116">
        <v>0</v>
      </c>
      <c r="AG525" s="116">
        <v>0</v>
      </c>
      <c r="AH525" s="116">
        <v>0</v>
      </c>
      <c r="AI525" s="116">
        <v>0</v>
      </c>
      <c r="AJ525" s="116">
        <v>0</v>
      </c>
      <c r="AK525" s="116">
        <v>0</v>
      </c>
      <c r="AL525" s="116">
        <v>0</v>
      </c>
      <c r="AM525" s="116">
        <v>0</v>
      </c>
      <c r="AN525" s="116">
        <v>0</v>
      </c>
      <c r="AO525" s="116">
        <v>0</v>
      </c>
      <c r="AP525" s="116">
        <v>0</v>
      </c>
      <c r="AQ525" s="116">
        <v>0</v>
      </c>
      <c r="AR525" s="116">
        <v>0</v>
      </c>
      <c r="AS525" s="116">
        <v>0</v>
      </c>
      <c r="AT525" s="116">
        <v>0</v>
      </c>
      <c r="AU525" s="116">
        <v>0</v>
      </c>
      <c r="AV525" s="116">
        <v>0</v>
      </c>
      <c r="AW525" s="116">
        <v>0</v>
      </c>
      <c r="AX525" s="116">
        <v>0</v>
      </c>
      <c r="AY525" s="116">
        <v>0</v>
      </c>
      <c r="AZ525" s="116">
        <v>0</v>
      </c>
      <c r="BA525" s="116">
        <v>0</v>
      </c>
      <c r="BB525" s="116">
        <v>0</v>
      </c>
      <c r="BC525" s="116">
        <v>0</v>
      </c>
      <c r="BD525" s="115">
        <v>0</v>
      </c>
      <c r="BF525" s="9">
        <f t="shared" si="8"/>
        <v>0</v>
      </c>
    </row>
    <row r="526" spans="1:58" x14ac:dyDescent="0.25">
      <c r="A526" s="112" t="s">
        <v>245</v>
      </c>
      <c r="B526" s="112" t="s">
        <v>2281</v>
      </c>
      <c r="C526" s="116">
        <v>0</v>
      </c>
      <c r="D526" s="116">
        <v>0</v>
      </c>
      <c r="E526" s="116">
        <v>0</v>
      </c>
      <c r="F526" s="116">
        <v>0</v>
      </c>
      <c r="G526" s="116">
        <v>0</v>
      </c>
      <c r="H526" s="116">
        <v>0</v>
      </c>
      <c r="I526" s="116">
        <v>0</v>
      </c>
      <c r="J526" s="116">
        <v>0</v>
      </c>
      <c r="K526" s="116">
        <v>0</v>
      </c>
      <c r="L526" s="116">
        <v>0</v>
      </c>
      <c r="M526" s="116">
        <v>0</v>
      </c>
      <c r="N526" s="116">
        <v>0</v>
      </c>
      <c r="O526" s="116">
        <v>0</v>
      </c>
      <c r="P526" s="116">
        <v>0</v>
      </c>
      <c r="Q526" s="116">
        <v>0</v>
      </c>
      <c r="R526" s="116">
        <v>0</v>
      </c>
      <c r="S526" s="116">
        <v>0</v>
      </c>
      <c r="T526" s="116">
        <v>0</v>
      </c>
      <c r="U526" s="116">
        <v>0</v>
      </c>
      <c r="V526" s="116">
        <v>0</v>
      </c>
      <c r="W526" s="116">
        <v>0</v>
      </c>
      <c r="X526" s="116">
        <v>0</v>
      </c>
      <c r="Y526" s="116">
        <v>0</v>
      </c>
      <c r="Z526" s="116">
        <v>0</v>
      </c>
      <c r="AA526" s="116">
        <v>0</v>
      </c>
      <c r="AB526" s="116">
        <v>0</v>
      </c>
      <c r="AC526" s="116">
        <v>0</v>
      </c>
      <c r="AD526" s="116">
        <v>0</v>
      </c>
      <c r="AE526" s="116">
        <v>0</v>
      </c>
      <c r="AF526" s="116">
        <v>0</v>
      </c>
      <c r="AG526" s="116">
        <v>0</v>
      </c>
      <c r="AH526" s="116">
        <v>0</v>
      </c>
      <c r="AI526" s="116">
        <v>0</v>
      </c>
      <c r="AJ526" s="116">
        <v>0</v>
      </c>
      <c r="AK526" s="116">
        <v>0</v>
      </c>
      <c r="AL526" s="116">
        <v>0</v>
      </c>
      <c r="AM526" s="116">
        <v>0</v>
      </c>
      <c r="AN526" s="116">
        <v>0</v>
      </c>
      <c r="AO526" s="116">
        <v>0</v>
      </c>
      <c r="AP526" s="116">
        <v>0</v>
      </c>
      <c r="AQ526" s="116">
        <v>0</v>
      </c>
      <c r="AR526" s="116">
        <v>0</v>
      </c>
      <c r="AS526" s="116">
        <v>0</v>
      </c>
      <c r="AT526" s="116">
        <v>0</v>
      </c>
      <c r="AU526" s="116">
        <v>0</v>
      </c>
      <c r="AV526" s="116">
        <v>0</v>
      </c>
      <c r="AW526" s="116">
        <v>0</v>
      </c>
      <c r="AX526" s="116">
        <v>0</v>
      </c>
      <c r="AY526" s="116">
        <v>0</v>
      </c>
      <c r="AZ526" s="116">
        <v>0</v>
      </c>
      <c r="BA526" s="116">
        <v>0</v>
      </c>
      <c r="BB526" s="116">
        <v>0</v>
      </c>
      <c r="BC526" s="116">
        <v>0</v>
      </c>
      <c r="BD526" s="115">
        <v>0</v>
      </c>
      <c r="BF526" s="9">
        <f t="shared" si="8"/>
        <v>0</v>
      </c>
    </row>
    <row r="527" spans="1:58" x14ac:dyDescent="0.25">
      <c r="A527" s="112" t="s">
        <v>2280</v>
      </c>
      <c r="B527" s="112" t="s">
        <v>2279</v>
      </c>
      <c r="C527" s="116">
        <v>0</v>
      </c>
      <c r="D527" s="116">
        <v>0</v>
      </c>
      <c r="E527" s="116">
        <v>0</v>
      </c>
      <c r="F527" s="116">
        <v>0</v>
      </c>
      <c r="G527" s="116">
        <v>0</v>
      </c>
      <c r="H527" s="116">
        <v>0</v>
      </c>
      <c r="I527" s="116">
        <v>0</v>
      </c>
      <c r="J527" s="116">
        <v>0</v>
      </c>
      <c r="K527" s="116">
        <v>0</v>
      </c>
      <c r="L527" s="116">
        <v>0</v>
      </c>
      <c r="M527" s="116">
        <v>0</v>
      </c>
      <c r="N527" s="116">
        <v>0</v>
      </c>
      <c r="O527" s="116">
        <v>0</v>
      </c>
      <c r="P527" s="116">
        <v>0</v>
      </c>
      <c r="Q527" s="116">
        <v>0</v>
      </c>
      <c r="R527" s="116">
        <v>0</v>
      </c>
      <c r="S527" s="116">
        <v>0</v>
      </c>
      <c r="T527" s="116">
        <v>0</v>
      </c>
      <c r="U527" s="116">
        <v>0</v>
      </c>
      <c r="V527" s="116">
        <v>0</v>
      </c>
      <c r="W527" s="116">
        <v>0</v>
      </c>
      <c r="X527" s="116">
        <v>0</v>
      </c>
      <c r="Y527" s="116">
        <v>0</v>
      </c>
      <c r="Z527" s="116">
        <v>0</v>
      </c>
      <c r="AA527" s="116">
        <v>0</v>
      </c>
      <c r="AB527" s="116">
        <v>0</v>
      </c>
      <c r="AC527" s="116">
        <v>0</v>
      </c>
      <c r="AD527" s="116">
        <v>0</v>
      </c>
      <c r="AE527" s="116">
        <v>0</v>
      </c>
      <c r="AF527" s="116">
        <v>0</v>
      </c>
      <c r="AG527" s="116">
        <v>0</v>
      </c>
      <c r="AH527" s="116">
        <v>0</v>
      </c>
      <c r="AI527" s="116">
        <v>0</v>
      </c>
      <c r="AJ527" s="116">
        <v>0</v>
      </c>
      <c r="AK527" s="116">
        <v>0</v>
      </c>
      <c r="AL527" s="116">
        <v>0</v>
      </c>
      <c r="AM527" s="116">
        <v>0</v>
      </c>
      <c r="AN527" s="116">
        <v>0</v>
      </c>
      <c r="AO527" s="116">
        <v>0</v>
      </c>
      <c r="AP527" s="116">
        <v>0</v>
      </c>
      <c r="AQ527" s="116">
        <v>0</v>
      </c>
      <c r="AR527" s="116">
        <v>0</v>
      </c>
      <c r="AS527" s="116">
        <v>0</v>
      </c>
      <c r="AT527" s="116">
        <v>0</v>
      </c>
      <c r="AU527" s="116">
        <v>0</v>
      </c>
      <c r="AV527" s="116">
        <v>0</v>
      </c>
      <c r="AW527" s="116">
        <v>0</v>
      </c>
      <c r="AX527" s="116">
        <v>0</v>
      </c>
      <c r="AY527" s="116">
        <v>0</v>
      </c>
      <c r="AZ527" s="116">
        <v>0</v>
      </c>
      <c r="BA527" s="116">
        <v>0</v>
      </c>
      <c r="BB527" s="116">
        <v>0</v>
      </c>
      <c r="BC527" s="116">
        <v>0</v>
      </c>
      <c r="BD527" s="115">
        <v>0</v>
      </c>
      <c r="BF527" s="9">
        <f t="shared" si="8"/>
        <v>0</v>
      </c>
    </row>
    <row r="528" spans="1:58" x14ac:dyDescent="0.25">
      <c r="A528" s="112" t="s">
        <v>2278</v>
      </c>
      <c r="B528" s="112" t="s">
        <v>2277</v>
      </c>
      <c r="C528" s="116">
        <v>-5.8207660913467407E-11</v>
      </c>
      <c r="D528" s="116">
        <v>-5.8207660913467407E-11</v>
      </c>
      <c r="E528" s="116">
        <v>-5.8207660913467407E-11</v>
      </c>
      <c r="F528" s="116">
        <v>-5.8207660913467407E-11</v>
      </c>
      <c r="G528" s="116">
        <v>-5.8207660913467407E-11</v>
      </c>
      <c r="H528" s="116">
        <v>-5.8207660913467407E-11</v>
      </c>
      <c r="I528" s="116">
        <v>-5.8207660913467407E-11</v>
      </c>
      <c r="J528" s="116">
        <v>-5.8207660913467407E-11</v>
      </c>
      <c r="K528" s="116">
        <v>-5.8207660913467407E-11</v>
      </c>
      <c r="L528" s="116">
        <v>-5.8207660913467407E-11</v>
      </c>
      <c r="M528" s="116">
        <v>-5.8207660913467407E-11</v>
      </c>
      <c r="N528" s="116">
        <v>-5.8207660913467407E-11</v>
      </c>
      <c r="O528" s="116">
        <v>-5.8207660913467407E-11</v>
      </c>
      <c r="P528" s="116">
        <v>-5.8207660913467407E-11</v>
      </c>
      <c r="Q528" s="116">
        <v>-5.8207660913467407E-11</v>
      </c>
      <c r="R528" s="116">
        <v>-5.8207660913467407E-11</v>
      </c>
      <c r="S528" s="116">
        <v>-5.8207660913467407E-11</v>
      </c>
      <c r="T528" s="116">
        <v>-5.8207660913467407E-11</v>
      </c>
      <c r="U528" s="116">
        <v>-5.8207660913467407E-11</v>
      </c>
      <c r="V528" s="116">
        <v>-5.8207660913467407E-11</v>
      </c>
      <c r="W528" s="116">
        <v>-5.8207660913467407E-11</v>
      </c>
      <c r="X528" s="116">
        <v>-5.8207660913467407E-11</v>
      </c>
      <c r="Y528" s="116">
        <v>-5.8207660913467407E-11</v>
      </c>
      <c r="Z528" s="116">
        <v>-5.8207660913467407E-11</v>
      </c>
      <c r="AA528" s="116">
        <v>-5.8207660913467407E-11</v>
      </c>
      <c r="AB528" s="116">
        <v>-5.8207660913467407E-11</v>
      </c>
      <c r="AC528" s="116">
        <v>-5.8207660913467407E-11</v>
      </c>
      <c r="AD528" s="116">
        <v>-5.8207660913467407E-11</v>
      </c>
      <c r="AE528" s="116">
        <v>-5.8207660913467407E-11</v>
      </c>
      <c r="AF528" s="116">
        <v>-5.8207660913467407E-11</v>
      </c>
      <c r="AG528" s="116">
        <v>-5.8207660913467407E-11</v>
      </c>
      <c r="AH528" s="116">
        <v>-5.8207660913467407E-11</v>
      </c>
      <c r="AI528" s="116">
        <v>-5.8207660913467407E-11</v>
      </c>
      <c r="AJ528" s="116">
        <v>-5.8207660913467407E-11</v>
      </c>
      <c r="AK528" s="116">
        <v>-5.8207660913467407E-11</v>
      </c>
      <c r="AL528" s="116">
        <v>-5.8207660913467407E-11</v>
      </c>
      <c r="AM528" s="116">
        <v>-5.8207660913467407E-11</v>
      </c>
      <c r="AN528" s="116">
        <v>-5.8207660913467407E-11</v>
      </c>
      <c r="AO528" s="116">
        <v>-5.8207660913467407E-11</v>
      </c>
      <c r="AP528" s="116">
        <v>-5.8207660913467407E-11</v>
      </c>
      <c r="AQ528" s="116">
        <v>-5.8207660913467407E-11</v>
      </c>
      <c r="AR528" s="116">
        <v>-5.8207660913467407E-11</v>
      </c>
      <c r="AS528" s="116">
        <v>-5.8207660913467407E-11</v>
      </c>
      <c r="AT528" s="116">
        <v>-5.8207660913467407E-11</v>
      </c>
      <c r="AU528" s="116">
        <v>-5.8207660913467407E-11</v>
      </c>
      <c r="AV528" s="116">
        <v>-5.8207660913467407E-11</v>
      </c>
      <c r="AW528" s="116">
        <v>-5.8207660913467407E-11</v>
      </c>
      <c r="AX528" s="116">
        <v>-5.8207660913467407E-11</v>
      </c>
      <c r="AY528" s="116">
        <v>-5.8207660913467407E-11</v>
      </c>
      <c r="AZ528" s="116">
        <v>-5.8207660913467407E-11</v>
      </c>
      <c r="BA528" s="116">
        <v>-5.8207660913467407E-11</v>
      </c>
      <c r="BB528" s="116">
        <v>-5.8207660913467407E-11</v>
      </c>
      <c r="BC528" s="116">
        <v>-5.8207660913467407E-11</v>
      </c>
      <c r="BD528" s="115">
        <v>-5.8207660913467407E-11</v>
      </c>
      <c r="BF528" s="9">
        <f t="shared" si="8"/>
        <v>-5.8207660913467407E-11</v>
      </c>
    </row>
    <row r="529" spans="1:58" x14ac:dyDescent="0.25">
      <c r="A529" s="112" t="s">
        <v>247</v>
      </c>
      <c r="B529" s="112" t="s">
        <v>248</v>
      </c>
      <c r="C529" s="116">
        <v>0</v>
      </c>
      <c r="D529" s="116">
        <v>0</v>
      </c>
      <c r="E529" s="116">
        <v>0</v>
      </c>
      <c r="F529" s="116">
        <v>0</v>
      </c>
      <c r="G529" s="116">
        <v>0</v>
      </c>
      <c r="H529" s="116">
        <v>0</v>
      </c>
      <c r="I529" s="116">
        <v>0</v>
      </c>
      <c r="J529" s="116">
        <v>0</v>
      </c>
      <c r="K529" s="116">
        <v>0</v>
      </c>
      <c r="L529" s="116">
        <v>0</v>
      </c>
      <c r="M529" s="116">
        <v>0</v>
      </c>
      <c r="N529" s="116">
        <v>0</v>
      </c>
      <c r="O529" s="116">
        <v>0</v>
      </c>
      <c r="P529" s="116">
        <v>0</v>
      </c>
      <c r="Q529" s="116">
        <v>0</v>
      </c>
      <c r="R529" s="116">
        <v>0</v>
      </c>
      <c r="S529" s="116">
        <v>0</v>
      </c>
      <c r="T529" s="116">
        <v>0</v>
      </c>
      <c r="U529" s="116">
        <v>0</v>
      </c>
      <c r="V529" s="116">
        <v>0</v>
      </c>
      <c r="W529" s="116">
        <v>0</v>
      </c>
      <c r="X529" s="116">
        <v>0</v>
      </c>
      <c r="Y529" s="116">
        <v>0</v>
      </c>
      <c r="Z529" s="116">
        <v>0</v>
      </c>
      <c r="AA529" s="116">
        <v>0</v>
      </c>
      <c r="AB529" s="116">
        <v>0</v>
      </c>
      <c r="AC529" s="116">
        <v>0</v>
      </c>
      <c r="AD529" s="116">
        <v>0</v>
      </c>
      <c r="AE529" s="116">
        <v>0</v>
      </c>
      <c r="AF529" s="116">
        <v>0</v>
      </c>
      <c r="AG529" s="116">
        <v>0</v>
      </c>
      <c r="AH529" s="116">
        <v>0</v>
      </c>
      <c r="AI529" s="116">
        <v>0</v>
      </c>
      <c r="AJ529" s="116">
        <v>0</v>
      </c>
      <c r="AK529" s="116">
        <v>0</v>
      </c>
      <c r="AL529" s="116">
        <v>0</v>
      </c>
      <c r="AM529" s="116">
        <v>0</v>
      </c>
      <c r="AN529" s="116">
        <v>0</v>
      </c>
      <c r="AO529" s="116">
        <v>0</v>
      </c>
      <c r="AP529" s="116">
        <v>0</v>
      </c>
      <c r="AQ529" s="116">
        <v>0</v>
      </c>
      <c r="AR529" s="116">
        <v>0</v>
      </c>
      <c r="AS529" s="116">
        <v>0</v>
      </c>
      <c r="AT529" s="116">
        <v>0</v>
      </c>
      <c r="AU529" s="116">
        <v>0</v>
      </c>
      <c r="AV529" s="116">
        <v>0</v>
      </c>
      <c r="AW529" s="116">
        <v>0</v>
      </c>
      <c r="AX529" s="116">
        <v>0</v>
      </c>
      <c r="AY529" s="116">
        <v>0</v>
      </c>
      <c r="AZ529" s="116">
        <v>0</v>
      </c>
      <c r="BA529" s="116">
        <v>0</v>
      </c>
      <c r="BB529" s="116">
        <v>0</v>
      </c>
      <c r="BC529" s="116">
        <v>0</v>
      </c>
      <c r="BD529" s="115">
        <v>0</v>
      </c>
      <c r="BF529" s="9">
        <f t="shared" si="8"/>
        <v>0</v>
      </c>
    </row>
    <row r="530" spans="1:58" x14ac:dyDescent="0.25">
      <c r="A530" s="112" t="s">
        <v>2276</v>
      </c>
      <c r="B530" s="112" t="s">
        <v>2275</v>
      </c>
      <c r="C530" s="116">
        <v>-1.4551915228366852E-11</v>
      </c>
      <c r="D530" s="116">
        <v>-1.4551915228366852E-11</v>
      </c>
      <c r="E530" s="116">
        <v>-1.4551915228366852E-11</v>
      </c>
      <c r="F530" s="116">
        <v>-1.4551915228366852E-11</v>
      </c>
      <c r="G530" s="116">
        <v>-1.4551915228366852E-11</v>
      </c>
      <c r="H530" s="116">
        <v>-1.4551915228366852E-11</v>
      </c>
      <c r="I530" s="116">
        <v>-1.4551915228366852E-11</v>
      </c>
      <c r="J530" s="116">
        <v>-1.4551915228366852E-11</v>
      </c>
      <c r="K530" s="116">
        <v>-1.4551915228366852E-11</v>
      </c>
      <c r="L530" s="116">
        <v>-1.4551915228366852E-11</v>
      </c>
      <c r="M530" s="116">
        <v>-1.4551915228366852E-11</v>
      </c>
      <c r="N530" s="116">
        <v>-1.4551915228366852E-11</v>
      </c>
      <c r="O530" s="116">
        <v>-1.4551915228366852E-11</v>
      </c>
      <c r="P530" s="116">
        <v>-1.4551915228366852E-11</v>
      </c>
      <c r="Q530" s="116">
        <v>-1.4551915228366852E-11</v>
      </c>
      <c r="R530" s="116">
        <v>-1.4551915228366852E-11</v>
      </c>
      <c r="S530" s="116">
        <v>-1.4551915228366852E-11</v>
      </c>
      <c r="T530" s="116">
        <v>-1.4551915228366852E-11</v>
      </c>
      <c r="U530" s="116">
        <v>-1.4551915228366852E-11</v>
      </c>
      <c r="V530" s="116">
        <v>-1.4551915228366852E-11</v>
      </c>
      <c r="W530" s="116">
        <v>-1.4551915228366852E-11</v>
      </c>
      <c r="X530" s="116">
        <v>-1.4551915228366852E-11</v>
      </c>
      <c r="Y530" s="116">
        <v>-1.4551915228366852E-11</v>
      </c>
      <c r="Z530" s="116">
        <v>-1.4551915228366852E-11</v>
      </c>
      <c r="AA530" s="116">
        <v>-1.4551915228366852E-11</v>
      </c>
      <c r="AB530" s="116">
        <v>-1.4551915228366852E-11</v>
      </c>
      <c r="AC530" s="116">
        <v>-1.4551915228366852E-11</v>
      </c>
      <c r="AD530" s="116">
        <v>-1.4551915228366852E-11</v>
      </c>
      <c r="AE530" s="116">
        <v>-1.4551915228366852E-11</v>
      </c>
      <c r="AF530" s="116">
        <v>-1.4551915228366852E-11</v>
      </c>
      <c r="AG530" s="116">
        <v>-1.4551915228366852E-11</v>
      </c>
      <c r="AH530" s="116">
        <v>-1.4551915228366852E-11</v>
      </c>
      <c r="AI530" s="116">
        <v>-1.4551915228366852E-11</v>
      </c>
      <c r="AJ530" s="116">
        <v>-1.4551915228366852E-11</v>
      </c>
      <c r="AK530" s="116">
        <v>-1.4551915228366852E-11</v>
      </c>
      <c r="AL530" s="116">
        <v>-1.4551915228366852E-11</v>
      </c>
      <c r="AM530" s="116">
        <v>-1.4551915228366852E-11</v>
      </c>
      <c r="AN530" s="116">
        <v>-1.4551915228366852E-11</v>
      </c>
      <c r="AO530" s="116">
        <v>-1.4551915228366852E-11</v>
      </c>
      <c r="AP530" s="116">
        <v>-1.4551915228366852E-11</v>
      </c>
      <c r="AQ530" s="116">
        <v>-1.4551915228366852E-11</v>
      </c>
      <c r="AR530" s="116">
        <v>-1.4551915228366852E-11</v>
      </c>
      <c r="AS530" s="116">
        <v>-1.4551915228366852E-11</v>
      </c>
      <c r="AT530" s="116">
        <v>-1.4551915228366852E-11</v>
      </c>
      <c r="AU530" s="116">
        <v>-1.4551915228366852E-11</v>
      </c>
      <c r="AV530" s="116">
        <v>-1.4551915228366852E-11</v>
      </c>
      <c r="AW530" s="116">
        <v>-1.4551915228366852E-11</v>
      </c>
      <c r="AX530" s="116">
        <v>-1.4551915228366852E-11</v>
      </c>
      <c r="AY530" s="116">
        <v>-1.4551915228366852E-11</v>
      </c>
      <c r="AZ530" s="116">
        <v>-1.4551915228366852E-11</v>
      </c>
      <c r="BA530" s="116">
        <v>-1.4551915228366852E-11</v>
      </c>
      <c r="BB530" s="116">
        <v>-1.4551915228366852E-11</v>
      </c>
      <c r="BC530" s="116">
        <v>-1.4551915228366852E-11</v>
      </c>
      <c r="BD530" s="115">
        <v>-1.4551915228366852E-11</v>
      </c>
      <c r="BF530" s="9">
        <f t="shared" si="8"/>
        <v>-1.4551915228366852E-11</v>
      </c>
    </row>
    <row r="531" spans="1:58" x14ac:dyDescent="0.25">
      <c r="A531" s="112" t="s">
        <v>2274</v>
      </c>
      <c r="B531" s="112" t="s">
        <v>2273</v>
      </c>
      <c r="C531" s="116">
        <v>0</v>
      </c>
      <c r="D531" s="116">
        <v>0</v>
      </c>
      <c r="E531" s="116">
        <v>0</v>
      </c>
      <c r="F531" s="116">
        <v>0</v>
      </c>
      <c r="G531" s="116">
        <v>0</v>
      </c>
      <c r="H531" s="116">
        <v>0</v>
      </c>
      <c r="I531" s="116">
        <v>0</v>
      </c>
      <c r="J531" s="116">
        <v>0</v>
      </c>
      <c r="K531" s="116">
        <v>0</v>
      </c>
      <c r="L531" s="116">
        <v>0</v>
      </c>
      <c r="M531" s="116">
        <v>0</v>
      </c>
      <c r="N531" s="116">
        <v>0</v>
      </c>
      <c r="O531" s="116">
        <v>0</v>
      </c>
      <c r="P531" s="116">
        <v>0</v>
      </c>
      <c r="Q531" s="116">
        <v>0</v>
      </c>
      <c r="R531" s="116">
        <v>0</v>
      </c>
      <c r="S531" s="116">
        <v>0</v>
      </c>
      <c r="T531" s="116">
        <v>0</v>
      </c>
      <c r="U531" s="116">
        <v>0</v>
      </c>
      <c r="V531" s="116">
        <v>0</v>
      </c>
      <c r="W531" s="116">
        <v>0</v>
      </c>
      <c r="X531" s="116">
        <v>0</v>
      </c>
      <c r="Y531" s="116">
        <v>0</v>
      </c>
      <c r="Z531" s="116">
        <v>0</v>
      </c>
      <c r="AA531" s="116">
        <v>0</v>
      </c>
      <c r="AB531" s="116">
        <v>0</v>
      </c>
      <c r="AC531" s="116">
        <v>0</v>
      </c>
      <c r="AD531" s="116">
        <v>0</v>
      </c>
      <c r="AE531" s="116">
        <v>0</v>
      </c>
      <c r="AF531" s="116">
        <v>0</v>
      </c>
      <c r="AG531" s="116">
        <v>0</v>
      </c>
      <c r="AH531" s="116">
        <v>0</v>
      </c>
      <c r="AI531" s="116">
        <v>0</v>
      </c>
      <c r="AJ531" s="116">
        <v>0</v>
      </c>
      <c r="AK531" s="116">
        <v>0</v>
      </c>
      <c r="AL531" s="116">
        <v>0</v>
      </c>
      <c r="AM531" s="116">
        <v>0</v>
      </c>
      <c r="AN531" s="116">
        <v>0</v>
      </c>
      <c r="AO531" s="116">
        <v>0</v>
      </c>
      <c r="AP531" s="116">
        <v>0</v>
      </c>
      <c r="AQ531" s="116">
        <v>0</v>
      </c>
      <c r="AR531" s="116">
        <v>0</v>
      </c>
      <c r="AS531" s="116">
        <v>0</v>
      </c>
      <c r="AT531" s="116">
        <v>0</v>
      </c>
      <c r="AU531" s="116">
        <v>0</v>
      </c>
      <c r="AV531" s="116">
        <v>0</v>
      </c>
      <c r="AW531" s="116">
        <v>0</v>
      </c>
      <c r="AX531" s="116">
        <v>0</v>
      </c>
      <c r="AY531" s="116">
        <v>0</v>
      </c>
      <c r="AZ531" s="116">
        <v>0</v>
      </c>
      <c r="BA531" s="116">
        <v>0</v>
      </c>
      <c r="BB531" s="116">
        <v>0</v>
      </c>
      <c r="BC531" s="116">
        <v>0</v>
      </c>
      <c r="BD531" s="115">
        <v>0</v>
      </c>
      <c r="BF531" s="9">
        <f t="shared" si="8"/>
        <v>0</v>
      </c>
    </row>
    <row r="532" spans="1:58" x14ac:dyDescent="0.25">
      <c r="A532" s="112" t="s">
        <v>249</v>
      </c>
      <c r="B532" s="112" t="s">
        <v>250</v>
      </c>
      <c r="C532" s="116">
        <v>0</v>
      </c>
      <c r="D532" s="116">
        <v>0</v>
      </c>
      <c r="E532" s="116">
        <v>0</v>
      </c>
      <c r="F532" s="116">
        <v>0</v>
      </c>
      <c r="G532" s="116">
        <v>0</v>
      </c>
      <c r="H532" s="116">
        <v>0</v>
      </c>
      <c r="I532" s="116">
        <v>0</v>
      </c>
      <c r="J532" s="116">
        <v>0</v>
      </c>
      <c r="K532" s="116">
        <v>0</v>
      </c>
      <c r="L532" s="116">
        <v>0</v>
      </c>
      <c r="M532" s="116">
        <v>0</v>
      </c>
      <c r="N532" s="116">
        <v>0</v>
      </c>
      <c r="O532" s="116">
        <v>0</v>
      </c>
      <c r="P532" s="116">
        <v>0</v>
      </c>
      <c r="Q532" s="116">
        <v>0</v>
      </c>
      <c r="R532" s="116">
        <v>0</v>
      </c>
      <c r="S532" s="116">
        <v>0</v>
      </c>
      <c r="T532" s="116">
        <v>0</v>
      </c>
      <c r="U532" s="116">
        <v>0</v>
      </c>
      <c r="V532" s="116">
        <v>0</v>
      </c>
      <c r="W532" s="116">
        <v>0</v>
      </c>
      <c r="X532" s="116">
        <v>0</v>
      </c>
      <c r="Y532" s="116">
        <v>0</v>
      </c>
      <c r="Z532" s="116">
        <v>0</v>
      </c>
      <c r="AA532" s="116">
        <v>0</v>
      </c>
      <c r="AB532" s="116">
        <v>0</v>
      </c>
      <c r="AC532" s="116">
        <v>0</v>
      </c>
      <c r="AD532" s="116">
        <v>0</v>
      </c>
      <c r="AE532" s="116">
        <v>0</v>
      </c>
      <c r="AF532" s="116">
        <v>0</v>
      </c>
      <c r="AG532" s="116">
        <v>0</v>
      </c>
      <c r="AH532" s="116">
        <v>0</v>
      </c>
      <c r="AI532" s="116">
        <v>0</v>
      </c>
      <c r="AJ532" s="116">
        <v>0</v>
      </c>
      <c r="AK532" s="116">
        <v>0</v>
      </c>
      <c r="AL532" s="116">
        <v>0</v>
      </c>
      <c r="AM532" s="116">
        <v>0</v>
      </c>
      <c r="AN532" s="116">
        <v>0</v>
      </c>
      <c r="AO532" s="116">
        <v>0</v>
      </c>
      <c r="AP532" s="116">
        <v>0</v>
      </c>
      <c r="AQ532" s="116">
        <v>0</v>
      </c>
      <c r="AR532" s="116">
        <v>0</v>
      </c>
      <c r="AS532" s="116">
        <v>0</v>
      </c>
      <c r="AT532" s="116">
        <v>0</v>
      </c>
      <c r="AU532" s="116">
        <v>0</v>
      </c>
      <c r="AV532" s="116">
        <v>0</v>
      </c>
      <c r="AW532" s="116">
        <v>0</v>
      </c>
      <c r="AX532" s="116">
        <v>0</v>
      </c>
      <c r="AY532" s="116">
        <v>0</v>
      </c>
      <c r="AZ532" s="116">
        <v>0</v>
      </c>
      <c r="BA532" s="116">
        <v>0</v>
      </c>
      <c r="BB532" s="116">
        <v>0</v>
      </c>
      <c r="BC532" s="116">
        <v>0</v>
      </c>
      <c r="BD532" s="115">
        <v>0</v>
      </c>
      <c r="BF532" s="9">
        <f t="shared" si="8"/>
        <v>0</v>
      </c>
    </row>
    <row r="533" spans="1:58" x14ac:dyDescent="0.25">
      <c r="A533" s="112" t="s">
        <v>251</v>
      </c>
      <c r="B533" s="112" t="s">
        <v>252</v>
      </c>
      <c r="C533" s="116">
        <v>0</v>
      </c>
      <c r="D533" s="116">
        <v>0</v>
      </c>
      <c r="E533" s="116">
        <v>0</v>
      </c>
      <c r="F533" s="116">
        <v>0</v>
      </c>
      <c r="G533" s="116">
        <v>0</v>
      </c>
      <c r="H533" s="116">
        <v>0</v>
      </c>
      <c r="I533" s="116">
        <v>0</v>
      </c>
      <c r="J533" s="116">
        <v>0</v>
      </c>
      <c r="K533" s="116">
        <v>0</v>
      </c>
      <c r="L533" s="116">
        <v>0</v>
      </c>
      <c r="M533" s="116">
        <v>0</v>
      </c>
      <c r="N533" s="116">
        <v>0</v>
      </c>
      <c r="O533" s="116">
        <v>0</v>
      </c>
      <c r="P533" s="116">
        <v>0</v>
      </c>
      <c r="Q533" s="116">
        <v>0</v>
      </c>
      <c r="R533" s="116">
        <v>0</v>
      </c>
      <c r="S533" s="116">
        <v>0</v>
      </c>
      <c r="T533" s="116">
        <v>0</v>
      </c>
      <c r="U533" s="116">
        <v>0</v>
      </c>
      <c r="V533" s="116">
        <v>0</v>
      </c>
      <c r="W533" s="116">
        <v>0</v>
      </c>
      <c r="X533" s="116">
        <v>0</v>
      </c>
      <c r="Y533" s="116">
        <v>0</v>
      </c>
      <c r="Z533" s="116">
        <v>0</v>
      </c>
      <c r="AA533" s="116">
        <v>0</v>
      </c>
      <c r="AB533" s="116">
        <v>0</v>
      </c>
      <c r="AC533" s="116">
        <v>0</v>
      </c>
      <c r="AD533" s="116">
        <v>0</v>
      </c>
      <c r="AE533" s="116">
        <v>0</v>
      </c>
      <c r="AF533" s="116">
        <v>0</v>
      </c>
      <c r="AG533" s="116">
        <v>0</v>
      </c>
      <c r="AH533" s="116">
        <v>0</v>
      </c>
      <c r="AI533" s="116">
        <v>0</v>
      </c>
      <c r="AJ533" s="116">
        <v>0</v>
      </c>
      <c r="AK533" s="116">
        <v>0</v>
      </c>
      <c r="AL533" s="116">
        <v>0</v>
      </c>
      <c r="AM533" s="116">
        <v>0</v>
      </c>
      <c r="AN533" s="116">
        <v>0</v>
      </c>
      <c r="AO533" s="116">
        <v>0</v>
      </c>
      <c r="AP533" s="116">
        <v>0</v>
      </c>
      <c r="AQ533" s="116">
        <v>0</v>
      </c>
      <c r="AR533" s="116">
        <v>0</v>
      </c>
      <c r="AS533" s="116">
        <v>0</v>
      </c>
      <c r="AT533" s="116">
        <v>0</v>
      </c>
      <c r="AU533" s="116">
        <v>0</v>
      </c>
      <c r="AV533" s="116">
        <v>0</v>
      </c>
      <c r="AW533" s="116">
        <v>0</v>
      </c>
      <c r="AX533" s="116">
        <v>0</v>
      </c>
      <c r="AY533" s="116">
        <v>0</v>
      </c>
      <c r="AZ533" s="116">
        <v>0</v>
      </c>
      <c r="BA533" s="116">
        <v>0</v>
      </c>
      <c r="BB533" s="116">
        <v>0</v>
      </c>
      <c r="BC533" s="116">
        <v>0</v>
      </c>
      <c r="BD533" s="115">
        <v>0</v>
      </c>
      <c r="BF533" s="9">
        <f t="shared" si="8"/>
        <v>0</v>
      </c>
    </row>
    <row r="534" spans="1:58" x14ac:dyDescent="0.25">
      <c r="A534" s="112" t="s">
        <v>2272</v>
      </c>
      <c r="B534" s="112" t="s">
        <v>2271</v>
      </c>
      <c r="C534" s="116">
        <v>-1.1641532182693481E-10</v>
      </c>
      <c r="D534" s="116">
        <v>-1.1641532182693481E-10</v>
      </c>
      <c r="E534" s="116">
        <v>-1.1641532182693481E-10</v>
      </c>
      <c r="F534" s="116">
        <v>-1.1641532182693481E-10</v>
      </c>
      <c r="G534" s="116">
        <v>-1.1641532182693481E-10</v>
      </c>
      <c r="H534" s="116">
        <v>-1.1641532182693481E-10</v>
      </c>
      <c r="I534" s="116">
        <v>-1.1641532182693481E-10</v>
      </c>
      <c r="J534" s="116">
        <v>-1.1641532182693481E-10</v>
      </c>
      <c r="K534" s="116">
        <v>-1.1641532182693481E-10</v>
      </c>
      <c r="L534" s="116">
        <v>-1.1641532182693481E-10</v>
      </c>
      <c r="M534" s="116">
        <v>-1.1641532182693481E-10</v>
      </c>
      <c r="N534" s="116">
        <v>-1.1641532182693481E-10</v>
      </c>
      <c r="O534" s="116">
        <v>-1.1641532182693481E-10</v>
      </c>
      <c r="P534" s="116">
        <v>-1.1641532182693481E-10</v>
      </c>
      <c r="Q534" s="116">
        <v>-1.1641532182693481E-10</v>
      </c>
      <c r="R534" s="116">
        <v>-1.1641532182693481E-10</v>
      </c>
      <c r="S534" s="116">
        <v>-1.1641532182693481E-10</v>
      </c>
      <c r="T534" s="116">
        <v>-1.1641532182693481E-10</v>
      </c>
      <c r="U534" s="116">
        <v>-1.1641532182693481E-10</v>
      </c>
      <c r="V534" s="116">
        <v>-1.1641532182693481E-10</v>
      </c>
      <c r="W534" s="116">
        <v>-1.1641532182693481E-10</v>
      </c>
      <c r="X534" s="116">
        <v>-1.1641532182693481E-10</v>
      </c>
      <c r="Y534" s="116">
        <v>-1.1641532182693481E-10</v>
      </c>
      <c r="Z534" s="116">
        <v>-1.1641532182693481E-10</v>
      </c>
      <c r="AA534" s="116">
        <v>-1.1641532182693481E-10</v>
      </c>
      <c r="AB534" s="116">
        <v>-1.1641532182693481E-10</v>
      </c>
      <c r="AC534" s="116">
        <v>-1.1641532182693481E-10</v>
      </c>
      <c r="AD534" s="116">
        <v>-1.1641532182693481E-10</v>
      </c>
      <c r="AE534" s="116">
        <v>-1.1641532182693481E-10</v>
      </c>
      <c r="AF534" s="116">
        <v>-1.1641532182693481E-10</v>
      </c>
      <c r="AG534" s="116">
        <v>-1.1641532182693481E-10</v>
      </c>
      <c r="AH534" s="116">
        <v>-1.1641532182693481E-10</v>
      </c>
      <c r="AI534" s="116">
        <v>-1.1641532182693481E-10</v>
      </c>
      <c r="AJ534" s="116">
        <v>-1.1641532182693481E-10</v>
      </c>
      <c r="AK534" s="116">
        <v>-1.1641532182693481E-10</v>
      </c>
      <c r="AL534" s="116">
        <v>-1.1641532182693481E-10</v>
      </c>
      <c r="AM534" s="116">
        <v>-1.1641532182693481E-10</v>
      </c>
      <c r="AN534" s="116">
        <v>-1.1641532182693481E-10</v>
      </c>
      <c r="AO534" s="116">
        <v>-1.1641532182693481E-10</v>
      </c>
      <c r="AP534" s="116">
        <v>-1.1641532182693481E-10</v>
      </c>
      <c r="AQ534" s="116">
        <v>-1.1641532182693481E-10</v>
      </c>
      <c r="AR534" s="116">
        <v>-1.1641532182693481E-10</v>
      </c>
      <c r="AS534" s="116">
        <v>-1.1641532182693481E-10</v>
      </c>
      <c r="AT534" s="116">
        <v>-1.1641532182693481E-10</v>
      </c>
      <c r="AU534" s="116">
        <v>-1.1641532182693481E-10</v>
      </c>
      <c r="AV534" s="116">
        <v>-1.1641532182693481E-10</v>
      </c>
      <c r="AW534" s="116">
        <v>-1.1641532182693481E-10</v>
      </c>
      <c r="AX534" s="116">
        <v>-1.1641532182693481E-10</v>
      </c>
      <c r="AY534" s="116">
        <v>-1.1641532182693481E-10</v>
      </c>
      <c r="AZ534" s="116">
        <v>-1.1641532182693481E-10</v>
      </c>
      <c r="BA534" s="116">
        <v>-1.1641532182693481E-10</v>
      </c>
      <c r="BB534" s="116">
        <v>-1.1641532182693481E-10</v>
      </c>
      <c r="BC534" s="116">
        <v>-1.1641532182693481E-10</v>
      </c>
      <c r="BD534" s="115">
        <v>-1.1641532182693481E-10</v>
      </c>
      <c r="BF534" s="9">
        <f t="shared" si="8"/>
        <v>-1.1641532182693481E-10</v>
      </c>
    </row>
    <row r="535" spans="1:58" x14ac:dyDescent="0.25">
      <c r="A535" s="112" t="s">
        <v>253</v>
      </c>
      <c r="B535" s="112" t="s">
        <v>254</v>
      </c>
      <c r="C535" s="116">
        <v>0</v>
      </c>
      <c r="D535" s="116">
        <v>0</v>
      </c>
      <c r="E535" s="116">
        <v>0</v>
      </c>
      <c r="F535" s="116">
        <v>0</v>
      </c>
      <c r="G535" s="116">
        <v>0</v>
      </c>
      <c r="H535" s="116">
        <v>0</v>
      </c>
      <c r="I535" s="116">
        <v>0</v>
      </c>
      <c r="J535" s="116">
        <v>0</v>
      </c>
      <c r="K535" s="116">
        <v>0</v>
      </c>
      <c r="L535" s="116">
        <v>0</v>
      </c>
      <c r="M535" s="116">
        <v>0</v>
      </c>
      <c r="N535" s="116">
        <v>0</v>
      </c>
      <c r="O535" s="116">
        <v>0</v>
      </c>
      <c r="P535" s="116">
        <v>0</v>
      </c>
      <c r="Q535" s="116">
        <v>0</v>
      </c>
      <c r="R535" s="116">
        <v>0</v>
      </c>
      <c r="S535" s="116">
        <v>0</v>
      </c>
      <c r="T535" s="116">
        <v>0</v>
      </c>
      <c r="U535" s="116">
        <v>0</v>
      </c>
      <c r="V535" s="116">
        <v>0</v>
      </c>
      <c r="W535" s="116">
        <v>0</v>
      </c>
      <c r="X535" s="116">
        <v>0</v>
      </c>
      <c r="Y535" s="116">
        <v>0</v>
      </c>
      <c r="Z535" s="116">
        <v>0</v>
      </c>
      <c r="AA535" s="116">
        <v>0</v>
      </c>
      <c r="AB535" s="116">
        <v>0</v>
      </c>
      <c r="AC535" s="116">
        <v>0</v>
      </c>
      <c r="AD535" s="116">
        <v>0</v>
      </c>
      <c r="AE535" s="116">
        <v>0</v>
      </c>
      <c r="AF535" s="116">
        <v>0</v>
      </c>
      <c r="AG535" s="116">
        <v>0</v>
      </c>
      <c r="AH535" s="116">
        <v>0</v>
      </c>
      <c r="AI535" s="116">
        <v>0</v>
      </c>
      <c r="AJ535" s="116">
        <v>0</v>
      </c>
      <c r="AK535" s="116">
        <v>0</v>
      </c>
      <c r="AL535" s="116">
        <v>0</v>
      </c>
      <c r="AM535" s="116">
        <v>0</v>
      </c>
      <c r="AN535" s="116">
        <v>0</v>
      </c>
      <c r="AO535" s="116">
        <v>0</v>
      </c>
      <c r="AP535" s="116">
        <v>0</v>
      </c>
      <c r="AQ535" s="116">
        <v>0</v>
      </c>
      <c r="AR535" s="116">
        <v>0</v>
      </c>
      <c r="AS535" s="116">
        <v>0</v>
      </c>
      <c r="AT535" s="116">
        <v>0</v>
      </c>
      <c r="AU535" s="116">
        <v>0</v>
      </c>
      <c r="AV535" s="116">
        <v>0</v>
      </c>
      <c r="AW535" s="116">
        <v>0</v>
      </c>
      <c r="AX535" s="116">
        <v>0</v>
      </c>
      <c r="AY535" s="116">
        <v>0</v>
      </c>
      <c r="AZ535" s="116">
        <v>0</v>
      </c>
      <c r="BA535" s="116">
        <v>0</v>
      </c>
      <c r="BB535" s="116">
        <v>0</v>
      </c>
      <c r="BC535" s="116">
        <v>0</v>
      </c>
      <c r="BD535" s="115">
        <v>0</v>
      </c>
      <c r="BF535" s="9">
        <f t="shared" ref="BF535:BF598" si="9">+MAX(C535:BD535)</f>
        <v>0</v>
      </c>
    </row>
    <row r="536" spans="1:58" x14ac:dyDescent="0.25">
      <c r="A536" s="112" t="s">
        <v>255</v>
      </c>
      <c r="B536" s="112" t="s">
        <v>256</v>
      </c>
      <c r="C536" s="116">
        <v>0</v>
      </c>
      <c r="D536" s="116">
        <v>0</v>
      </c>
      <c r="E536" s="116">
        <v>0</v>
      </c>
      <c r="F536" s="116">
        <v>0</v>
      </c>
      <c r="G536" s="116">
        <v>0</v>
      </c>
      <c r="H536" s="116">
        <v>0</v>
      </c>
      <c r="I536" s="116">
        <v>0</v>
      </c>
      <c r="J536" s="116">
        <v>0</v>
      </c>
      <c r="K536" s="116">
        <v>0</v>
      </c>
      <c r="L536" s="116">
        <v>0</v>
      </c>
      <c r="M536" s="116">
        <v>0</v>
      </c>
      <c r="N536" s="116">
        <v>0</v>
      </c>
      <c r="O536" s="116">
        <v>0</v>
      </c>
      <c r="P536" s="116">
        <v>0</v>
      </c>
      <c r="Q536" s="116">
        <v>0</v>
      </c>
      <c r="R536" s="116">
        <v>0</v>
      </c>
      <c r="S536" s="116">
        <v>0</v>
      </c>
      <c r="T536" s="116">
        <v>0</v>
      </c>
      <c r="U536" s="116">
        <v>0</v>
      </c>
      <c r="V536" s="116">
        <v>0</v>
      </c>
      <c r="W536" s="116">
        <v>0</v>
      </c>
      <c r="X536" s="116">
        <v>0</v>
      </c>
      <c r="Y536" s="116">
        <v>0</v>
      </c>
      <c r="Z536" s="116">
        <v>0</v>
      </c>
      <c r="AA536" s="116">
        <v>0</v>
      </c>
      <c r="AB536" s="116">
        <v>0</v>
      </c>
      <c r="AC536" s="116">
        <v>0</v>
      </c>
      <c r="AD536" s="116">
        <v>0</v>
      </c>
      <c r="AE536" s="116">
        <v>0</v>
      </c>
      <c r="AF536" s="116">
        <v>0</v>
      </c>
      <c r="AG536" s="116">
        <v>0</v>
      </c>
      <c r="AH536" s="116">
        <v>0</v>
      </c>
      <c r="AI536" s="116">
        <v>0</v>
      </c>
      <c r="AJ536" s="116">
        <v>0</v>
      </c>
      <c r="AK536" s="116">
        <v>0</v>
      </c>
      <c r="AL536" s="116">
        <v>0</v>
      </c>
      <c r="AM536" s="116">
        <v>0</v>
      </c>
      <c r="AN536" s="116">
        <v>0</v>
      </c>
      <c r="AO536" s="116">
        <v>0</v>
      </c>
      <c r="AP536" s="116">
        <v>0</v>
      </c>
      <c r="AQ536" s="116">
        <v>0</v>
      </c>
      <c r="AR536" s="116">
        <v>0</v>
      </c>
      <c r="AS536" s="116">
        <v>0</v>
      </c>
      <c r="AT536" s="116">
        <v>0</v>
      </c>
      <c r="AU536" s="116">
        <v>0</v>
      </c>
      <c r="AV536" s="116">
        <v>0</v>
      </c>
      <c r="AW536" s="116">
        <v>0</v>
      </c>
      <c r="AX536" s="116">
        <v>0</v>
      </c>
      <c r="AY536" s="116">
        <v>0</v>
      </c>
      <c r="AZ536" s="116">
        <v>0</v>
      </c>
      <c r="BA536" s="116">
        <v>0</v>
      </c>
      <c r="BB536" s="116">
        <v>0</v>
      </c>
      <c r="BC536" s="116">
        <v>0</v>
      </c>
      <c r="BD536" s="115">
        <v>0</v>
      </c>
      <c r="BF536" s="9">
        <f t="shared" si="9"/>
        <v>0</v>
      </c>
    </row>
    <row r="537" spans="1:58" x14ac:dyDescent="0.25">
      <c r="A537" s="112" t="s">
        <v>257</v>
      </c>
      <c r="B537" s="112" t="s">
        <v>258</v>
      </c>
      <c r="C537" s="116">
        <v>0</v>
      </c>
      <c r="D537" s="116">
        <v>0</v>
      </c>
      <c r="E537" s="116">
        <v>0</v>
      </c>
      <c r="F537" s="116">
        <v>0</v>
      </c>
      <c r="G537" s="116">
        <v>0</v>
      </c>
      <c r="H537" s="116">
        <v>0</v>
      </c>
      <c r="I537" s="116">
        <v>0</v>
      </c>
      <c r="J537" s="116">
        <v>0</v>
      </c>
      <c r="K537" s="116">
        <v>0</v>
      </c>
      <c r="L537" s="116">
        <v>0</v>
      </c>
      <c r="M537" s="116">
        <v>0</v>
      </c>
      <c r="N537" s="116">
        <v>0</v>
      </c>
      <c r="O537" s="116">
        <v>0</v>
      </c>
      <c r="P537" s="116">
        <v>0</v>
      </c>
      <c r="Q537" s="116">
        <v>0</v>
      </c>
      <c r="R537" s="116">
        <v>0</v>
      </c>
      <c r="S537" s="116">
        <v>0</v>
      </c>
      <c r="T537" s="116">
        <v>0</v>
      </c>
      <c r="U537" s="116">
        <v>0</v>
      </c>
      <c r="V537" s="116">
        <v>0</v>
      </c>
      <c r="W537" s="116">
        <v>0</v>
      </c>
      <c r="X537" s="116">
        <v>0</v>
      </c>
      <c r="Y537" s="116">
        <v>0</v>
      </c>
      <c r="Z537" s="116">
        <v>0</v>
      </c>
      <c r="AA537" s="116">
        <v>0</v>
      </c>
      <c r="AB537" s="116">
        <v>0</v>
      </c>
      <c r="AC537" s="116">
        <v>0</v>
      </c>
      <c r="AD537" s="116">
        <v>0</v>
      </c>
      <c r="AE537" s="116">
        <v>0</v>
      </c>
      <c r="AF537" s="116">
        <v>0</v>
      </c>
      <c r="AG537" s="116">
        <v>0</v>
      </c>
      <c r="AH537" s="116">
        <v>0</v>
      </c>
      <c r="AI537" s="116">
        <v>0</v>
      </c>
      <c r="AJ537" s="116">
        <v>0</v>
      </c>
      <c r="AK537" s="116">
        <v>0</v>
      </c>
      <c r="AL537" s="116">
        <v>0</v>
      </c>
      <c r="AM537" s="116">
        <v>0</v>
      </c>
      <c r="AN537" s="116">
        <v>0</v>
      </c>
      <c r="AO537" s="116">
        <v>0</v>
      </c>
      <c r="AP537" s="116">
        <v>0</v>
      </c>
      <c r="AQ537" s="116">
        <v>0</v>
      </c>
      <c r="AR537" s="116">
        <v>0</v>
      </c>
      <c r="AS537" s="116">
        <v>0</v>
      </c>
      <c r="AT537" s="116">
        <v>0</v>
      </c>
      <c r="AU537" s="116">
        <v>0</v>
      </c>
      <c r="AV537" s="116">
        <v>0</v>
      </c>
      <c r="AW537" s="116">
        <v>0</v>
      </c>
      <c r="AX537" s="116">
        <v>0</v>
      </c>
      <c r="AY537" s="116">
        <v>0</v>
      </c>
      <c r="AZ537" s="116">
        <v>0</v>
      </c>
      <c r="BA537" s="116">
        <v>0</v>
      </c>
      <c r="BB537" s="116">
        <v>0</v>
      </c>
      <c r="BC537" s="116">
        <v>0</v>
      </c>
      <c r="BD537" s="115">
        <v>0</v>
      </c>
      <c r="BF537" s="9">
        <f t="shared" si="9"/>
        <v>0</v>
      </c>
    </row>
    <row r="538" spans="1:58" x14ac:dyDescent="0.25">
      <c r="A538" s="112" t="s">
        <v>259</v>
      </c>
      <c r="B538" s="112" t="s">
        <v>260</v>
      </c>
      <c r="C538" s="116">
        <v>0</v>
      </c>
      <c r="D538" s="116">
        <v>0</v>
      </c>
      <c r="E538" s="116">
        <v>0</v>
      </c>
      <c r="F538" s="116">
        <v>0</v>
      </c>
      <c r="G538" s="116">
        <v>0</v>
      </c>
      <c r="H538" s="116">
        <v>0</v>
      </c>
      <c r="I538" s="116">
        <v>0</v>
      </c>
      <c r="J538" s="116">
        <v>0</v>
      </c>
      <c r="K538" s="116">
        <v>0</v>
      </c>
      <c r="L538" s="116">
        <v>0</v>
      </c>
      <c r="M538" s="116">
        <v>0</v>
      </c>
      <c r="N538" s="116">
        <v>0</v>
      </c>
      <c r="O538" s="116">
        <v>0</v>
      </c>
      <c r="P538" s="116">
        <v>0</v>
      </c>
      <c r="Q538" s="116">
        <v>0</v>
      </c>
      <c r="R538" s="116">
        <v>0</v>
      </c>
      <c r="S538" s="116">
        <v>0</v>
      </c>
      <c r="T538" s="116">
        <v>0</v>
      </c>
      <c r="U538" s="116">
        <v>0</v>
      </c>
      <c r="V538" s="116">
        <v>0</v>
      </c>
      <c r="W538" s="116">
        <v>0</v>
      </c>
      <c r="X538" s="116">
        <v>0</v>
      </c>
      <c r="Y538" s="116">
        <v>0</v>
      </c>
      <c r="Z538" s="116">
        <v>0</v>
      </c>
      <c r="AA538" s="116">
        <v>0</v>
      </c>
      <c r="AB538" s="116">
        <v>0</v>
      </c>
      <c r="AC538" s="116">
        <v>0</v>
      </c>
      <c r="AD538" s="116">
        <v>0</v>
      </c>
      <c r="AE538" s="116">
        <v>0</v>
      </c>
      <c r="AF538" s="116">
        <v>0</v>
      </c>
      <c r="AG538" s="116">
        <v>0</v>
      </c>
      <c r="AH538" s="116">
        <v>0</v>
      </c>
      <c r="AI538" s="116">
        <v>0</v>
      </c>
      <c r="AJ538" s="116">
        <v>0</v>
      </c>
      <c r="AK538" s="116">
        <v>0</v>
      </c>
      <c r="AL538" s="116">
        <v>0</v>
      </c>
      <c r="AM538" s="116">
        <v>0</v>
      </c>
      <c r="AN538" s="116">
        <v>0</v>
      </c>
      <c r="AO538" s="116">
        <v>0</v>
      </c>
      <c r="AP538" s="116">
        <v>0</v>
      </c>
      <c r="AQ538" s="116">
        <v>0</v>
      </c>
      <c r="AR538" s="116">
        <v>0</v>
      </c>
      <c r="AS538" s="116">
        <v>0</v>
      </c>
      <c r="AT538" s="116">
        <v>0</v>
      </c>
      <c r="AU538" s="116">
        <v>0</v>
      </c>
      <c r="AV538" s="116">
        <v>0</v>
      </c>
      <c r="AW538" s="116">
        <v>0</v>
      </c>
      <c r="AX538" s="116">
        <v>0</v>
      </c>
      <c r="AY538" s="116">
        <v>0</v>
      </c>
      <c r="AZ538" s="116">
        <v>0</v>
      </c>
      <c r="BA538" s="116">
        <v>0</v>
      </c>
      <c r="BB538" s="116">
        <v>0</v>
      </c>
      <c r="BC538" s="116">
        <v>0</v>
      </c>
      <c r="BD538" s="115">
        <v>0</v>
      </c>
      <c r="BF538" s="9">
        <f t="shared" si="9"/>
        <v>0</v>
      </c>
    </row>
    <row r="539" spans="1:58" x14ac:dyDescent="0.25">
      <c r="A539" s="112" t="s">
        <v>2270</v>
      </c>
      <c r="B539" s="112" t="s">
        <v>2269</v>
      </c>
      <c r="C539" s="116">
        <v>0</v>
      </c>
      <c r="D539" s="116">
        <v>0</v>
      </c>
      <c r="E539" s="116">
        <v>0</v>
      </c>
      <c r="F539" s="116">
        <v>0</v>
      </c>
      <c r="G539" s="116">
        <v>0</v>
      </c>
      <c r="H539" s="116">
        <v>0</v>
      </c>
      <c r="I539" s="116">
        <v>0</v>
      </c>
      <c r="J539" s="116">
        <v>0</v>
      </c>
      <c r="K539" s="116">
        <v>0</v>
      </c>
      <c r="L539" s="116">
        <v>0</v>
      </c>
      <c r="M539" s="116">
        <v>0</v>
      </c>
      <c r="N539" s="116">
        <v>0</v>
      </c>
      <c r="O539" s="116">
        <v>0</v>
      </c>
      <c r="P539" s="116">
        <v>0</v>
      </c>
      <c r="Q539" s="116">
        <v>0</v>
      </c>
      <c r="R539" s="116">
        <v>0</v>
      </c>
      <c r="S539" s="116">
        <v>0</v>
      </c>
      <c r="T539" s="116">
        <v>0</v>
      </c>
      <c r="U539" s="116">
        <v>0</v>
      </c>
      <c r="V539" s="116">
        <v>0</v>
      </c>
      <c r="W539" s="116">
        <v>0</v>
      </c>
      <c r="X539" s="116">
        <v>0</v>
      </c>
      <c r="Y539" s="116">
        <v>0</v>
      </c>
      <c r="Z539" s="116">
        <v>0</v>
      </c>
      <c r="AA539" s="116">
        <v>0</v>
      </c>
      <c r="AB539" s="116">
        <v>0</v>
      </c>
      <c r="AC539" s="116">
        <v>0</v>
      </c>
      <c r="AD539" s="116">
        <v>0</v>
      </c>
      <c r="AE539" s="116">
        <v>0</v>
      </c>
      <c r="AF539" s="116">
        <v>0</v>
      </c>
      <c r="AG539" s="116">
        <v>0</v>
      </c>
      <c r="AH539" s="116">
        <v>0</v>
      </c>
      <c r="AI539" s="116">
        <v>0</v>
      </c>
      <c r="AJ539" s="116">
        <v>0</v>
      </c>
      <c r="AK539" s="116">
        <v>0</v>
      </c>
      <c r="AL539" s="116">
        <v>0</v>
      </c>
      <c r="AM539" s="116">
        <v>0</v>
      </c>
      <c r="AN539" s="116">
        <v>0</v>
      </c>
      <c r="AO539" s="116">
        <v>0</v>
      </c>
      <c r="AP539" s="116">
        <v>0</v>
      </c>
      <c r="AQ539" s="116">
        <v>0</v>
      </c>
      <c r="AR539" s="116">
        <v>0</v>
      </c>
      <c r="AS539" s="116">
        <v>0</v>
      </c>
      <c r="AT539" s="116">
        <v>0</v>
      </c>
      <c r="AU539" s="116">
        <v>0</v>
      </c>
      <c r="AV539" s="116">
        <v>0</v>
      </c>
      <c r="AW539" s="116">
        <v>0</v>
      </c>
      <c r="AX539" s="116">
        <v>0</v>
      </c>
      <c r="AY539" s="116">
        <v>0</v>
      </c>
      <c r="AZ539" s="116">
        <v>0</v>
      </c>
      <c r="BA539" s="116">
        <v>0</v>
      </c>
      <c r="BB539" s="116">
        <v>0</v>
      </c>
      <c r="BC539" s="116">
        <v>0</v>
      </c>
      <c r="BD539" s="115">
        <v>0</v>
      </c>
      <c r="BF539" s="9">
        <f t="shared" si="9"/>
        <v>0</v>
      </c>
    </row>
    <row r="540" spans="1:58" x14ac:dyDescent="0.25">
      <c r="A540" s="112" t="s">
        <v>261</v>
      </c>
      <c r="B540" s="112" t="s">
        <v>262</v>
      </c>
      <c r="C540" s="116">
        <v>0</v>
      </c>
      <c r="D540" s="116">
        <v>0</v>
      </c>
      <c r="E540" s="116">
        <v>0</v>
      </c>
      <c r="F540" s="116">
        <v>0</v>
      </c>
      <c r="G540" s="116">
        <v>0</v>
      </c>
      <c r="H540" s="116">
        <v>0</v>
      </c>
      <c r="I540" s="116">
        <v>0</v>
      </c>
      <c r="J540" s="116">
        <v>0</v>
      </c>
      <c r="K540" s="116">
        <v>0</v>
      </c>
      <c r="L540" s="116">
        <v>0</v>
      </c>
      <c r="M540" s="116">
        <v>0</v>
      </c>
      <c r="N540" s="116">
        <v>0</v>
      </c>
      <c r="O540" s="116">
        <v>0</v>
      </c>
      <c r="P540" s="116">
        <v>0</v>
      </c>
      <c r="Q540" s="116">
        <v>0</v>
      </c>
      <c r="R540" s="116">
        <v>0</v>
      </c>
      <c r="S540" s="116">
        <v>0</v>
      </c>
      <c r="T540" s="116">
        <v>0</v>
      </c>
      <c r="U540" s="116">
        <v>0</v>
      </c>
      <c r="V540" s="116">
        <v>0</v>
      </c>
      <c r="W540" s="116">
        <v>0</v>
      </c>
      <c r="X540" s="116">
        <v>0</v>
      </c>
      <c r="Y540" s="116">
        <v>0</v>
      </c>
      <c r="Z540" s="116">
        <v>0</v>
      </c>
      <c r="AA540" s="116">
        <v>0</v>
      </c>
      <c r="AB540" s="116">
        <v>0</v>
      </c>
      <c r="AC540" s="116">
        <v>0</v>
      </c>
      <c r="AD540" s="116">
        <v>0</v>
      </c>
      <c r="AE540" s="116">
        <v>0</v>
      </c>
      <c r="AF540" s="116">
        <v>0</v>
      </c>
      <c r="AG540" s="116">
        <v>0</v>
      </c>
      <c r="AH540" s="116">
        <v>0</v>
      </c>
      <c r="AI540" s="116">
        <v>0</v>
      </c>
      <c r="AJ540" s="116">
        <v>0</v>
      </c>
      <c r="AK540" s="116">
        <v>0</v>
      </c>
      <c r="AL540" s="116">
        <v>0</v>
      </c>
      <c r="AM540" s="116">
        <v>0</v>
      </c>
      <c r="AN540" s="116">
        <v>0</v>
      </c>
      <c r="AO540" s="116">
        <v>0</v>
      </c>
      <c r="AP540" s="116">
        <v>0</v>
      </c>
      <c r="AQ540" s="116">
        <v>0</v>
      </c>
      <c r="AR540" s="116">
        <v>0</v>
      </c>
      <c r="AS540" s="116">
        <v>0</v>
      </c>
      <c r="AT540" s="116">
        <v>0</v>
      </c>
      <c r="AU540" s="116">
        <v>0</v>
      </c>
      <c r="AV540" s="116">
        <v>0</v>
      </c>
      <c r="AW540" s="116">
        <v>0</v>
      </c>
      <c r="AX540" s="116">
        <v>0</v>
      </c>
      <c r="AY540" s="116">
        <v>0</v>
      </c>
      <c r="AZ540" s="116">
        <v>0</v>
      </c>
      <c r="BA540" s="116">
        <v>0</v>
      </c>
      <c r="BB540" s="116">
        <v>0</v>
      </c>
      <c r="BC540" s="116">
        <v>0</v>
      </c>
      <c r="BD540" s="115">
        <v>0</v>
      </c>
      <c r="BF540" s="9">
        <f t="shared" si="9"/>
        <v>0</v>
      </c>
    </row>
    <row r="541" spans="1:58" x14ac:dyDescent="0.25">
      <c r="A541" s="112" t="s">
        <v>2268</v>
      </c>
      <c r="B541" s="112" t="s">
        <v>2267</v>
      </c>
      <c r="C541" s="116">
        <v>0</v>
      </c>
      <c r="D541" s="116">
        <v>0</v>
      </c>
      <c r="E541" s="116">
        <v>0</v>
      </c>
      <c r="F541" s="116">
        <v>0</v>
      </c>
      <c r="G541" s="116">
        <v>0</v>
      </c>
      <c r="H541" s="116">
        <v>0</v>
      </c>
      <c r="I541" s="116">
        <v>0</v>
      </c>
      <c r="J541" s="116">
        <v>0</v>
      </c>
      <c r="K541" s="116">
        <v>0</v>
      </c>
      <c r="L541" s="116">
        <v>0</v>
      </c>
      <c r="M541" s="116">
        <v>0</v>
      </c>
      <c r="N541" s="116">
        <v>0</v>
      </c>
      <c r="O541" s="116">
        <v>0</v>
      </c>
      <c r="P541" s="116">
        <v>0</v>
      </c>
      <c r="Q541" s="116">
        <v>0</v>
      </c>
      <c r="R541" s="116">
        <v>0</v>
      </c>
      <c r="S541" s="116">
        <v>0</v>
      </c>
      <c r="T541" s="116">
        <v>0</v>
      </c>
      <c r="U541" s="116">
        <v>0</v>
      </c>
      <c r="V541" s="116">
        <v>0</v>
      </c>
      <c r="W541" s="116">
        <v>0</v>
      </c>
      <c r="X541" s="116">
        <v>0</v>
      </c>
      <c r="Y541" s="116">
        <v>0</v>
      </c>
      <c r="Z541" s="116">
        <v>0</v>
      </c>
      <c r="AA541" s="116">
        <v>0</v>
      </c>
      <c r="AB541" s="116">
        <v>0</v>
      </c>
      <c r="AC541" s="116">
        <v>0</v>
      </c>
      <c r="AD541" s="116">
        <v>0</v>
      </c>
      <c r="AE541" s="116">
        <v>0</v>
      </c>
      <c r="AF541" s="116">
        <v>0</v>
      </c>
      <c r="AG541" s="116">
        <v>0</v>
      </c>
      <c r="AH541" s="116">
        <v>0</v>
      </c>
      <c r="AI541" s="116">
        <v>0</v>
      </c>
      <c r="AJ541" s="116">
        <v>0</v>
      </c>
      <c r="AK541" s="116">
        <v>0</v>
      </c>
      <c r="AL541" s="116">
        <v>0</v>
      </c>
      <c r="AM541" s="116">
        <v>0</v>
      </c>
      <c r="AN541" s="116">
        <v>0</v>
      </c>
      <c r="AO541" s="116">
        <v>0</v>
      </c>
      <c r="AP541" s="116">
        <v>0</v>
      </c>
      <c r="AQ541" s="116">
        <v>0</v>
      </c>
      <c r="AR541" s="116">
        <v>0</v>
      </c>
      <c r="AS541" s="116">
        <v>0</v>
      </c>
      <c r="AT541" s="116">
        <v>0</v>
      </c>
      <c r="AU541" s="116">
        <v>0</v>
      </c>
      <c r="AV541" s="116">
        <v>0</v>
      </c>
      <c r="AW541" s="116">
        <v>0</v>
      </c>
      <c r="AX541" s="116">
        <v>0</v>
      </c>
      <c r="AY541" s="116">
        <v>0</v>
      </c>
      <c r="AZ541" s="116">
        <v>0</v>
      </c>
      <c r="BA541" s="116">
        <v>0</v>
      </c>
      <c r="BB541" s="116">
        <v>0</v>
      </c>
      <c r="BC541" s="116">
        <v>0</v>
      </c>
      <c r="BD541" s="115">
        <v>0</v>
      </c>
      <c r="BF541" s="9">
        <f t="shared" si="9"/>
        <v>0</v>
      </c>
    </row>
    <row r="542" spans="1:58" x14ac:dyDescent="0.25">
      <c r="A542" s="112" t="s">
        <v>263</v>
      </c>
      <c r="B542" s="112" t="s">
        <v>264</v>
      </c>
      <c r="C542" s="116">
        <v>0</v>
      </c>
      <c r="D542" s="116">
        <v>0</v>
      </c>
      <c r="E542" s="116">
        <v>0</v>
      </c>
      <c r="F542" s="116">
        <v>0</v>
      </c>
      <c r="G542" s="116">
        <v>0</v>
      </c>
      <c r="H542" s="116">
        <v>0</v>
      </c>
      <c r="I542" s="116">
        <v>0</v>
      </c>
      <c r="J542" s="116">
        <v>0</v>
      </c>
      <c r="K542" s="116">
        <v>0</v>
      </c>
      <c r="L542" s="116">
        <v>0</v>
      </c>
      <c r="M542" s="116">
        <v>0</v>
      </c>
      <c r="N542" s="116">
        <v>0</v>
      </c>
      <c r="O542" s="116">
        <v>0</v>
      </c>
      <c r="P542" s="116">
        <v>0</v>
      </c>
      <c r="Q542" s="116">
        <v>0</v>
      </c>
      <c r="R542" s="116">
        <v>0</v>
      </c>
      <c r="S542" s="116">
        <v>0</v>
      </c>
      <c r="T542" s="116">
        <v>0</v>
      </c>
      <c r="U542" s="116">
        <v>0</v>
      </c>
      <c r="V542" s="116">
        <v>0</v>
      </c>
      <c r="W542" s="116">
        <v>0</v>
      </c>
      <c r="X542" s="116">
        <v>0</v>
      </c>
      <c r="Y542" s="116">
        <v>0</v>
      </c>
      <c r="Z542" s="116">
        <v>0</v>
      </c>
      <c r="AA542" s="116">
        <v>0</v>
      </c>
      <c r="AB542" s="116">
        <v>0</v>
      </c>
      <c r="AC542" s="116">
        <v>0</v>
      </c>
      <c r="AD542" s="116">
        <v>0</v>
      </c>
      <c r="AE542" s="116">
        <v>0</v>
      </c>
      <c r="AF542" s="116">
        <v>0</v>
      </c>
      <c r="AG542" s="116">
        <v>0</v>
      </c>
      <c r="AH542" s="116">
        <v>0</v>
      </c>
      <c r="AI542" s="116">
        <v>0</v>
      </c>
      <c r="AJ542" s="116">
        <v>0</v>
      </c>
      <c r="AK542" s="116">
        <v>0</v>
      </c>
      <c r="AL542" s="116">
        <v>0</v>
      </c>
      <c r="AM542" s="116">
        <v>0</v>
      </c>
      <c r="AN542" s="116">
        <v>0</v>
      </c>
      <c r="AO542" s="116">
        <v>0</v>
      </c>
      <c r="AP542" s="116">
        <v>0</v>
      </c>
      <c r="AQ542" s="116">
        <v>0</v>
      </c>
      <c r="AR542" s="116">
        <v>0</v>
      </c>
      <c r="AS542" s="116">
        <v>0</v>
      </c>
      <c r="AT542" s="116">
        <v>0</v>
      </c>
      <c r="AU542" s="116">
        <v>0</v>
      </c>
      <c r="AV542" s="116">
        <v>0</v>
      </c>
      <c r="AW542" s="116">
        <v>0</v>
      </c>
      <c r="AX542" s="116">
        <v>0</v>
      </c>
      <c r="AY542" s="116">
        <v>0</v>
      </c>
      <c r="AZ542" s="116">
        <v>0</v>
      </c>
      <c r="BA542" s="116">
        <v>0</v>
      </c>
      <c r="BB542" s="116">
        <v>0</v>
      </c>
      <c r="BC542" s="116">
        <v>0</v>
      </c>
      <c r="BD542" s="115">
        <v>0</v>
      </c>
      <c r="BF542" s="9">
        <f t="shared" si="9"/>
        <v>0</v>
      </c>
    </row>
    <row r="543" spans="1:58" x14ac:dyDescent="0.25">
      <c r="A543" s="112" t="s">
        <v>265</v>
      </c>
      <c r="B543" s="112" t="s">
        <v>266</v>
      </c>
      <c r="C543" s="116">
        <v>0</v>
      </c>
      <c r="D543" s="116">
        <v>0</v>
      </c>
      <c r="E543" s="116">
        <v>0</v>
      </c>
      <c r="F543" s="116">
        <v>0</v>
      </c>
      <c r="G543" s="116">
        <v>0</v>
      </c>
      <c r="H543" s="116">
        <v>0</v>
      </c>
      <c r="I543" s="116">
        <v>0</v>
      </c>
      <c r="J543" s="116">
        <v>0</v>
      </c>
      <c r="K543" s="116">
        <v>0</v>
      </c>
      <c r="L543" s="116">
        <v>0</v>
      </c>
      <c r="M543" s="116">
        <v>0</v>
      </c>
      <c r="N543" s="116">
        <v>0</v>
      </c>
      <c r="O543" s="116">
        <v>0</v>
      </c>
      <c r="P543" s="116">
        <v>0</v>
      </c>
      <c r="Q543" s="116">
        <v>0</v>
      </c>
      <c r="R543" s="116">
        <v>0</v>
      </c>
      <c r="S543" s="116">
        <v>0</v>
      </c>
      <c r="T543" s="116">
        <v>0</v>
      </c>
      <c r="U543" s="116">
        <v>0</v>
      </c>
      <c r="V543" s="116">
        <v>0</v>
      </c>
      <c r="W543" s="116">
        <v>0</v>
      </c>
      <c r="X543" s="116">
        <v>0</v>
      </c>
      <c r="Y543" s="116">
        <v>0</v>
      </c>
      <c r="Z543" s="116">
        <v>0</v>
      </c>
      <c r="AA543" s="116">
        <v>0</v>
      </c>
      <c r="AB543" s="116">
        <v>0</v>
      </c>
      <c r="AC543" s="116">
        <v>0</v>
      </c>
      <c r="AD543" s="116">
        <v>0</v>
      </c>
      <c r="AE543" s="116">
        <v>0</v>
      </c>
      <c r="AF543" s="116">
        <v>0</v>
      </c>
      <c r="AG543" s="116">
        <v>0</v>
      </c>
      <c r="AH543" s="116">
        <v>0</v>
      </c>
      <c r="AI543" s="116">
        <v>0</v>
      </c>
      <c r="AJ543" s="116">
        <v>0</v>
      </c>
      <c r="AK543" s="116">
        <v>0</v>
      </c>
      <c r="AL543" s="116">
        <v>0</v>
      </c>
      <c r="AM543" s="116">
        <v>0</v>
      </c>
      <c r="AN543" s="116">
        <v>0</v>
      </c>
      <c r="AO543" s="116">
        <v>0</v>
      </c>
      <c r="AP543" s="116">
        <v>0</v>
      </c>
      <c r="AQ543" s="116">
        <v>0</v>
      </c>
      <c r="AR543" s="116">
        <v>0</v>
      </c>
      <c r="AS543" s="116">
        <v>0</v>
      </c>
      <c r="AT543" s="116">
        <v>0</v>
      </c>
      <c r="AU543" s="116">
        <v>0</v>
      </c>
      <c r="AV543" s="116">
        <v>0</v>
      </c>
      <c r="AW543" s="116">
        <v>0</v>
      </c>
      <c r="AX543" s="116">
        <v>0</v>
      </c>
      <c r="AY543" s="116">
        <v>0</v>
      </c>
      <c r="AZ543" s="116">
        <v>0</v>
      </c>
      <c r="BA543" s="116">
        <v>0</v>
      </c>
      <c r="BB543" s="116">
        <v>0</v>
      </c>
      <c r="BC543" s="116">
        <v>0</v>
      </c>
      <c r="BD543" s="115">
        <v>0</v>
      </c>
      <c r="BF543" s="9">
        <f t="shared" si="9"/>
        <v>0</v>
      </c>
    </row>
    <row r="544" spans="1:58" x14ac:dyDescent="0.25">
      <c r="A544" s="112" t="s">
        <v>267</v>
      </c>
      <c r="B544" s="112" t="s">
        <v>268</v>
      </c>
      <c r="C544" s="116">
        <v>0</v>
      </c>
      <c r="D544" s="116">
        <v>0</v>
      </c>
      <c r="E544" s="116">
        <v>0</v>
      </c>
      <c r="F544" s="116">
        <v>0</v>
      </c>
      <c r="G544" s="116">
        <v>0</v>
      </c>
      <c r="H544" s="116">
        <v>0</v>
      </c>
      <c r="I544" s="116">
        <v>0</v>
      </c>
      <c r="J544" s="116">
        <v>0</v>
      </c>
      <c r="K544" s="116">
        <v>0</v>
      </c>
      <c r="L544" s="116">
        <v>0</v>
      </c>
      <c r="M544" s="116">
        <v>0</v>
      </c>
      <c r="N544" s="116">
        <v>0</v>
      </c>
      <c r="O544" s="116">
        <v>0</v>
      </c>
      <c r="P544" s="116">
        <v>0</v>
      </c>
      <c r="Q544" s="116">
        <v>0</v>
      </c>
      <c r="R544" s="116">
        <v>0</v>
      </c>
      <c r="S544" s="116">
        <v>0</v>
      </c>
      <c r="T544" s="116">
        <v>0</v>
      </c>
      <c r="U544" s="116">
        <v>0</v>
      </c>
      <c r="V544" s="116">
        <v>0</v>
      </c>
      <c r="W544" s="116">
        <v>0</v>
      </c>
      <c r="X544" s="116">
        <v>0</v>
      </c>
      <c r="Y544" s="116">
        <v>0</v>
      </c>
      <c r="Z544" s="116">
        <v>0</v>
      </c>
      <c r="AA544" s="116">
        <v>0</v>
      </c>
      <c r="AB544" s="116">
        <v>0</v>
      </c>
      <c r="AC544" s="116">
        <v>0</v>
      </c>
      <c r="AD544" s="116">
        <v>0</v>
      </c>
      <c r="AE544" s="116">
        <v>0</v>
      </c>
      <c r="AF544" s="116">
        <v>0</v>
      </c>
      <c r="AG544" s="116">
        <v>0</v>
      </c>
      <c r="AH544" s="116">
        <v>0</v>
      </c>
      <c r="AI544" s="116">
        <v>0</v>
      </c>
      <c r="AJ544" s="116">
        <v>0</v>
      </c>
      <c r="AK544" s="116">
        <v>0</v>
      </c>
      <c r="AL544" s="116">
        <v>0</v>
      </c>
      <c r="AM544" s="116">
        <v>0</v>
      </c>
      <c r="AN544" s="116">
        <v>0</v>
      </c>
      <c r="AO544" s="116">
        <v>0</v>
      </c>
      <c r="AP544" s="116">
        <v>0</v>
      </c>
      <c r="AQ544" s="116">
        <v>0</v>
      </c>
      <c r="AR544" s="116">
        <v>0</v>
      </c>
      <c r="AS544" s="116">
        <v>0</v>
      </c>
      <c r="AT544" s="116">
        <v>0</v>
      </c>
      <c r="AU544" s="116">
        <v>0</v>
      </c>
      <c r="AV544" s="116">
        <v>0</v>
      </c>
      <c r="AW544" s="116">
        <v>0</v>
      </c>
      <c r="AX544" s="116">
        <v>0</v>
      </c>
      <c r="AY544" s="116">
        <v>0</v>
      </c>
      <c r="AZ544" s="116">
        <v>0</v>
      </c>
      <c r="BA544" s="116">
        <v>0</v>
      </c>
      <c r="BB544" s="116">
        <v>0</v>
      </c>
      <c r="BC544" s="116">
        <v>0</v>
      </c>
      <c r="BD544" s="115">
        <v>0</v>
      </c>
      <c r="BF544" s="9">
        <f t="shared" si="9"/>
        <v>0</v>
      </c>
    </row>
    <row r="545" spans="1:58" x14ac:dyDescent="0.25">
      <c r="A545" s="112" t="s">
        <v>269</v>
      </c>
      <c r="B545" s="112" t="s">
        <v>270</v>
      </c>
      <c r="C545" s="116">
        <v>1.9999999998835845E-2</v>
      </c>
      <c r="D545" s="116">
        <v>1.9999999998835845E-2</v>
      </c>
      <c r="E545" s="116">
        <v>1.9999999998835845E-2</v>
      </c>
      <c r="F545" s="116">
        <v>1.9999999998835845E-2</v>
      </c>
      <c r="G545" s="116">
        <v>1.9999999998835845E-2</v>
      </c>
      <c r="H545" s="116">
        <v>1.9999999998835845E-2</v>
      </c>
      <c r="I545" s="116">
        <v>1.9999999998835845E-2</v>
      </c>
      <c r="J545" s="116">
        <v>1.9999999998835845E-2</v>
      </c>
      <c r="K545" s="116">
        <v>1.9999999998835845E-2</v>
      </c>
      <c r="L545" s="116">
        <v>1.9999999998835845E-2</v>
      </c>
      <c r="M545" s="116">
        <v>1.9999999998835845E-2</v>
      </c>
      <c r="N545" s="116">
        <v>1.9999999998835845E-2</v>
      </c>
      <c r="O545" s="116">
        <v>1.9999999998835845E-2</v>
      </c>
      <c r="P545" s="116">
        <v>1.9999999998835845E-2</v>
      </c>
      <c r="Q545" s="116">
        <v>1.9999999998835845E-2</v>
      </c>
      <c r="R545" s="116">
        <v>1.9999999998835845E-2</v>
      </c>
      <c r="S545" s="116">
        <v>1.9999999998835845E-2</v>
      </c>
      <c r="T545" s="116">
        <v>1.9999999998835845E-2</v>
      </c>
      <c r="U545" s="116">
        <v>1.9999999998835845E-2</v>
      </c>
      <c r="V545" s="116">
        <v>1.9999999998835845E-2</v>
      </c>
      <c r="W545" s="116">
        <v>1.9999999998835845E-2</v>
      </c>
      <c r="X545" s="116">
        <v>1.9999999998835845E-2</v>
      </c>
      <c r="Y545" s="116">
        <v>1.9999999998835845E-2</v>
      </c>
      <c r="Z545" s="116">
        <v>1.9999999998835845E-2</v>
      </c>
      <c r="AA545" s="116">
        <v>1.9999999998835845E-2</v>
      </c>
      <c r="AB545" s="116">
        <v>1.9999999998835845E-2</v>
      </c>
      <c r="AC545" s="116">
        <v>1.9999999998835845E-2</v>
      </c>
      <c r="AD545" s="116">
        <v>1.9999999998835845E-2</v>
      </c>
      <c r="AE545" s="116">
        <v>1.9999999998835845E-2</v>
      </c>
      <c r="AF545" s="116">
        <v>1.9999999998835845E-2</v>
      </c>
      <c r="AG545" s="116">
        <v>1.9999999998835845E-2</v>
      </c>
      <c r="AH545" s="116">
        <v>1.9999999998835845E-2</v>
      </c>
      <c r="AI545" s="116">
        <v>1.9999999998835845E-2</v>
      </c>
      <c r="AJ545" s="116">
        <v>1.9999999998835845E-2</v>
      </c>
      <c r="AK545" s="116">
        <v>1.9999999998835845E-2</v>
      </c>
      <c r="AL545" s="116">
        <v>1.9999999998835845E-2</v>
      </c>
      <c r="AM545" s="116">
        <v>1.9999999998835845E-2</v>
      </c>
      <c r="AN545" s="116">
        <v>1.9999999998835845E-2</v>
      </c>
      <c r="AO545" s="116">
        <v>1.9999999998835845E-2</v>
      </c>
      <c r="AP545" s="116">
        <v>1.9999999998835845E-2</v>
      </c>
      <c r="AQ545" s="116">
        <v>1.9999999998835845E-2</v>
      </c>
      <c r="AR545" s="116">
        <v>1.9999999998835845E-2</v>
      </c>
      <c r="AS545" s="116">
        <v>1.9999999998835845E-2</v>
      </c>
      <c r="AT545" s="116">
        <v>1.9999999998835845E-2</v>
      </c>
      <c r="AU545" s="116">
        <v>1.9999999998835845E-2</v>
      </c>
      <c r="AV545" s="116">
        <v>1.9999999998835845E-2</v>
      </c>
      <c r="AW545" s="116">
        <v>1.9999999998835845E-2</v>
      </c>
      <c r="AX545" s="116">
        <v>1.9999999998835845E-2</v>
      </c>
      <c r="AY545" s="116">
        <v>1.9999999998835845E-2</v>
      </c>
      <c r="AZ545" s="116">
        <v>1.9999999998835845E-2</v>
      </c>
      <c r="BA545" s="116">
        <v>1.9999999998835845E-2</v>
      </c>
      <c r="BB545" s="116">
        <v>1.9999999998835845E-2</v>
      </c>
      <c r="BC545" s="116">
        <v>1.9999999998835845E-2</v>
      </c>
      <c r="BD545" s="115">
        <v>1.9999999998835845E-2</v>
      </c>
      <c r="BF545" s="9">
        <f t="shared" si="9"/>
        <v>1.9999999998835845E-2</v>
      </c>
    </row>
    <row r="546" spans="1:58" x14ac:dyDescent="0.25">
      <c r="A546" s="112" t="s">
        <v>271</v>
      </c>
      <c r="B546" s="112" t="s">
        <v>272</v>
      </c>
      <c r="C546" s="116">
        <v>-2.6193447411060333E-10</v>
      </c>
      <c r="D546" s="116">
        <v>-2.6193447411060333E-10</v>
      </c>
      <c r="E546" s="116">
        <v>-2.6193447411060333E-10</v>
      </c>
      <c r="F546" s="116">
        <v>-2.6193447411060333E-10</v>
      </c>
      <c r="G546" s="116">
        <v>-2.6193447411060333E-10</v>
      </c>
      <c r="H546" s="116">
        <v>-2.6193447411060333E-10</v>
      </c>
      <c r="I546" s="116">
        <v>-2.6193447411060333E-10</v>
      </c>
      <c r="J546" s="116">
        <v>-2.6193447411060333E-10</v>
      </c>
      <c r="K546" s="116">
        <v>-2.6193447411060333E-10</v>
      </c>
      <c r="L546" s="116">
        <v>-2.6193447411060333E-10</v>
      </c>
      <c r="M546" s="116">
        <v>-2.6193447411060333E-10</v>
      </c>
      <c r="N546" s="116">
        <v>-2.6193447411060333E-10</v>
      </c>
      <c r="O546" s="116">
        <v>-2.6193447411060333E-10</v>
      </c>
      <c r="P546" s="116">
        <v>-2.6193447411060333E-10</v>
      </c>
      <c r="Q546" s="116">
        <v>-2.6193447411060333E-10</v>
      </c>
      <c r="R546" s="116">
        <v>-2.6193447411060333E-10</v>
      </c>
      <c r="S546" s="116">
        <v>-2.6193447411060333E-10</v>
      </c>
      <c r="T546" s="116">
        <v>-2.6193447411060333E-10</v>
      </c>
      <c r="U546" s="116">
        <v>-2.6193447411060333E-10</v>
      </c>
      <c r="V546" s="116">
        <v>-2.6193447411060333E-10</v>
      </c>
      <c r="W546" s="116">
        <v>-2.6193447411060333E-10</v>
      </c>
      <c r="X546" s="116">
        <v>-2.6193447411060333E-10</v>
      </c>
      <c r="Y546" s="116">
        <v>-2.6193447411060333E-10</v>
      </c>
      <c r="Z546" s="116">
        <v>-2.6193447411060333E-10</v>
      </c>
      <c r="AA546" s="116">
        <v>-2.6193447411060333E-10</v>
      </c>
      <c r="AB546" s="116">
        <v>-2.6193447411060333E-10</v>
      </c>
      <c r="AC546" s="116">
        <v>-2.6193447411060333E-10</v>
      </c>
      <c r="AD546" s="116">
        <v>-2.6193447411060333E-10</v>
      </c>
      <c r="AE546" s="116">
        <v>-2.6193447411060333E-10</v>
      </c>
      <c r="AF546" s="116">
        <v>-2.6193447411060333E-10</v>
      </c>
      <c r="AG546" s="116">
        <v>-2.6193447411060333E-10</v>
      </c>
      <c r="AH546" s="116">
        <v>-2.6193447411060333E-10</v>
      </c>
      <c r="AI546" s="116">
        <v>-2.6193447411060333E-10</v>
      </c>
      <c r="AJ546" s="116">
        <v>-2.6193447411060333E-10</v>
      </c>
      <c r="AK546" s="116">
        <v>-2.6193447411060333E-10</v>
      </c>
      <c r="AL546" s="116">
        <v>-2.6193447411060333E-10</v>
      </c>
      <c r="AM546" s="116">
        <v>-2.6193447411060333E-10</v>
      </c>
      <c r="AN546" s="116">
        <v>-2.6193447411060333E-10</v>
      </c>
      <c r="AO546" s="116">
        <v>-2.6193447411060333E-10</v>
      </c>
      <c r="AP546" s="116">
        <v>-2.6193447411060333E-10</v>
      </c>
      <c r="AQ546" s="116">
        <v>-2.6193447411060333E-10</v>
      </c>
      <c r="AR546" s="116">
        <v>-2.6193447411060333E-10</v>
      </c>
      <c r="AS546" s="116">
        <v>-2.6193447411060333E-10</v>
      </c>
      <c r="AT546" s="116">
        <v>-2.6193447411060333E-10</v>
      </c>
      <c r="AU546" s="116">
        <v>-2.6193447411060333E-10</v>
      </c>
      <c r="AV546" s="116">
        <v>-2.6193447411060333E-10</v>
      </c>
      <c r="AW546" s="116">
        <v>-2.6193447411060333E-10</v>
      </c>
      <c r="AX546" s="116">
        <v>-2.6193447411060333E-10</v>
      </c>
      <c r="AY546" s="116">
        <v>-2.6193447411060333E-10</v>
      </c>
      <c r="AZ546" s="116">
        <v>-2.6193447411060333E-10</v>
      </c>
      <c r="BA546" s="116">
        <v>-2.6193447411060333E-10</v>
      </c>
      <c r="BB546" s="116">
        <v>-2.6193447411060333E-10</v>
      </c>
      <c r="BC546" s="116">
        <v>-2.6193447411060333E-10</v>
      </c>
      <c r="BD546" s="115">
        <v>-2.6193447411060333E-10</v>
      </c>
      <c r="BF546" s="9">
        <f t="shared" si="9"/>
        <v>-2.6193447411060333E-10</v>
      </c>
    </row>
    <row r="547" spans="1:58" x14ac:dyDescent="0.25">
      <c r="A547" s="112" t="s">
        <v>2266</v>
      </c>
      <c r="B547" s="112" t="s">
        <v>2265</v>
      </c>
      <c r="C547" s="116">
        <v>0</v>
      </c>
      <c r="D547" s="116">
        <v>0</v>
      </c>
      <c r="E547" s="116">
        <v>0</v>
      </c>
      <c r="F547" s="116">
        <v>0</v>
      </c>
      <c r="G547" s="116">
        <v>0</v>
      </c>
      <c r="H547" s="116">
        <v>0</v>
      </c>
      <c r="I547" s="116">
        <v>0</v>
      </c>
      <c r="J547" s="116">
        <v>0</v>
      </c>
      <c r="K547" s="116">
        <v>0</v>
      </c>
      <c r="L547" s="116">
        <v>0</v>
      </c>
      <c r="M547" s="116">
        <v>0</v>
      </c>
      <c r="N547" s="116">
        <v>0</v>
      </c>
      <c r="O547" s="116">
        <v>0</v>
      </c>
      <c r="P547" s="116">
        <v>0</v>
      </c>
      <c r="Q547" s="116">
        <v>0</v>
      </c>
      <c r="R547" s="116">
        <v>0</v>
      </c>
      <c r="S547" s="116">
        <v>0</v>
      </c>
      <c r="T547" s="116">
        <v>0</v>
      </c>
      <c r="U547" s="116">
        <v>0</v>
      </c>
      <c r="V547" s="116">
        <v>0</v>
      </c>
      <c r="W547" s="116">
        <v>0</v>
      </c>
      <c r="X547" s="116">
        <v>0</v>
      </c>
      <c r="Y547" s="116">
        <v>0</v>
      </c>
      <c r="Z547" s="116">
        <v>0</v>
      </c>
      <c r="AA547" s="116">
        <v>0</v>
      </c>
      <c r="AB547" s="116">
        <v>0</v>
      </c>
      <c r="AC547" s="116">
        <v>0</v>
      </c>
      <c r="AD547" s="116">
        <v>0</v>
      </c>
      <c r="AE547" s="116">
        <v>0</v>
      </c>
      <c r="AF547" s="116">
        <v>0</v>
      </c>
      <c r="AG547" s="116">
        <v>0</v>
      </c>
      <c r="AH547" s="116">
        <v>0</v>
      </c>
      <c r="AI547" s="116">
        <v>0</v>
      </c>
      <c r="AJ547" s="116">
        <v>0</v>
      </c>
      <c r="AK547" s="116">
        <v>0</v>
      </c>
      <c r="AL547" s="116">
        <v>0</v>
      </c>
      <c r="AM547" s="116">
        <v>0</v>
      </c>
      <c r="AN547" s="116">
        <v>0</v>
      </c>
      <c r="AO547" s="116">
        <v>0</v>
      </c>
      <c r="AP547" s="116">
        <v>0</v>
      </c>
      <c r="AQ547" s="116">
        <v>0</v>
      </c>
      <c r="AR547" s="116">
        <v>0</v>
      </c>
      <c r="AS547" s="116">
        <v>0</v>
      </c>
      <c r="AT547" s="116">
        <v>0</v>
      </c>
      <c r="AU547" s="116">
        <v>0</v>
      </c>
      <c r="AV547" s="116">
        <v>0</v>
      </c>
      <c r="AW547" s="116">
        <v>0</v>
      </c>
      <c r="AX547" s="116">
        <v>0</v>
      </c>
      <c r="AY547" s="116">
        <v>0</v>
      </c>
      <c r="AZ547" s="116">
        <v>0</v>
      </c>
      <c r="BA547" s="116">
        <v>0</v>
      </c>
      <c r="BB547" s="116">
        <v>0</v>
      </c>
      <c r="BC547" s="116">
        <v>0</v>
      </c>
      <c r="BD547" s="115">
        <v>0</v>
      </c>
      <c r="BF547" s="9">
        <f t="shared" si="9"/>
        <v>0</v>
      </c>
    </row>
    <row r="548" spans="1:58" x14ac:dyDescent="0.25">
      <c r="A548" s="112" t="s">
        <v>2264</v>
      </c>
      <c r="B548" s="112" t="s">
        <v>2263</v>
      </c>
      <c r="C548" s="116">
        <v>0</v>
      </c>
      <c r="D548" s="116">
        <v>0</v>
      </c>
      <c r="E548" s="116">
        <v>0</v>
      </c>
      <c r="F548" s="116">
        <v>0</v>
      </c>
      <c r="G548" s="116">
        <v>0</v>
      </c>
      <c r="H548" s="116">
        <v>0</v>
      </c>
      <c r="I548" s="116">
        <v>0</v>
      </c>
      <c r="J548" s="116">
        <v>0</v>
      </c>
      <c r="K548" s="116">
        <v>0</v>
      </c>
      <c r="L548" s="116">
        <v>0</v>
      </c>
      <c r="M548" s="116">
        <v>0</v>
      </c>
      <c r="N548" s="116">
        <v>0</v>
      </c>
      <c r="O548" s="116">
        <v>0</v>
      </c>
      <c r="P548" s="116">
        <v>0</v>
      </c>
      <c r="Q548" s="116">
        <v>0</v>
      </c>
      <c r="R548" s="116">
        <v>0</v>
      </c>
      <c r="S548" s="116">
        <v>0</v>
      </c>
      <c r="T548" s="116">
        <v>0</v>
      </c>
      <c r="U548" s="116">
        <v>0</v>
      </c>
      <c r="V548" s="116">
        <v>0</v>
      </c>
      <c r="W548" s="116">
        <v>0</v>
      </c>
      <c r="X548" s="116">
        <v>0</v>
      </c>
      <c r="Y548" s="116">
        <v>0</v>
      </c>
      <c r="Z548" s="116">
        <v>0</v>
      </c>
      <c r="AA548" s="116">
        <v>0</v>
      </c>
      <c r="AB548" s="116">
        <v>0</v>
      </c>
      <c r="AC548" s="116">
        <v>0</v>
      </c>
      <c r="AD548" s="116">
        <v>0</v>
      </c>
      <c r="AE548" s="116">
        <v>0</v>
      </c>
      <c r="AF548" s="116">
        <v>0</v>
      </c>
      <c r="AG548" s="116">
        <v>0</v>
      </c>
      <c r="AH548" s="116">
        <v>0</v>
      </c>
      <c r="AI548" s="116">
        <v>0</v>
      </c>
      <c r="AJ548" s="116">
        <v>0</v>
      </c>
      <c r="AK548" s="116">
        <v>0</v>
      </c>
      <c r="AL548" s="116">
        <v>0</v>
      </c>
      <c r="AM548" s="116">
        <v>0</v>
      </c>
      <c r="AN548" s="116">
        <v>0</v>
      </c>
      <c r="AO548" s="116">
        <v>0</v>
      </c>
      <c r="AP548" s="116">
        <v>0</v>
      </c>
      <c r="AQ548" s="116">
        <v>0</v>
      </c>
      <c r="AR548" s="116">
        <v>0</v>
      </c>
      <c r="AS548" s="116">
        <v>0</v>
      </c>
      <c r="AT548" s="116">
        <v>0</v>
      </c>
      <c r="AU548" s="116">
        <v>0</v>
      </c>
      <c r="AV548" s="116">
        <v>0</v>
      </c>
      <c r="AW548" s="116">
        <v>0</v>
      </c>
      <c r="AX548" s="116">
        <v>0</v>
      </c>
      <c r="AY548" s="116">
        <v>0</v>
      </c>
      <c r="AZ548" s="116">
        <v>0</v>
      </c>
      <c r="BA548" s="116">
        <v>0</v>
      </c>
      <c r="BB548" s="116">
        <v>0</v>
      </c>
      <c r="BC548" s="116">
        <v>0</v>
      </c>
      <c r="BD548" s="115">
        <v>0</v>
      </c>
      <c r="BF548" s="9">
        <f t="shared" si="9"/>
        <v>0</v>
      </c>
    </row>
    <row r="549" spans="1:58" x14ac:dyDescent="0.25">
      <c r="A549" s="112" t="s">
        <v>273</v>
      </c>
      <c r="B549" s="112" t="s">
        <v>274</v>
      </c>
      <c r="C549" s="116">
        <v>0</v>
      </c>
      <c r="D549" s="116">
        <v>0</v>
      </c>
      <c r="E549" s="116">
        <v>0</v>
      </c>
      <c r="F549" s="116">
        <v>0</v>
      </c>
      <c r="G549" s="116">
        <v>0</v>
      </c>
      <c r="H549" s="116">
        <v>0</v>
      </c>
      <c r="I549" s="116">
        <v>0</v>
      </c>
      <c r="J549" s="116">
        <v>0</v>
      </c>
      <c r="K549" s="116">
        <v>0</v>
      </c>
      <c r="L549" s="116">
        <v>0</v>
      </c>
      <c r="M549" s="116">
        <v>0</v>
      </c>
      <c r="N549" s="116">
        <v>0</v>
      </c>
      <c r="O549" s="116">
        <v>0</v>
      </c>
      <c r="P549" s="116">
        <v>0</v>
      </c>
      <c r="Q549" s="116">
        <v>0</v>
      </c>
      <c r="R549" s="116">
        <v>0</v>
      </c>
      <c r="S549" s="116">
        <v>0</v>
      </c>
      <c r="T549" s="116">
        <v>0</v>
      </c>
      <c r="U549" s="116">
        <v>0</v>
      </c>
      <c r="V549" s="116">
        <v>0</v>
      </c>
      <c r="W549" s="116">
        <v>0</v>
      </c>
      <c r="X549" s="116">
        <v>0</v>
      </c>
      <c r="Y549" s="116">
        <v>0</v>
      </c>
      <c r="Z549" s="116">
        <v>0</v>
      </c>
      <c r="AA549" s="116">
        <v>0</v>
      </c>
      <c r="AB549" s="116">
        <v>0</v>
      </c>
      <c r="AC549" s="116">
        <v>0</v>
      </c>
      <c r="AD549" s="116">
        <v>0</v>
      </c>
      <c r="AE549" s="116">
        <v>0</v>
      </c>
      <c r="AF549" s="116">
        <v>0</v>
      </c>
      <c r="AG549" s="116">
        <v>0</v>
      </c>
      <c r="AH549" s="116">
        <v>0</v>
      </c>
      <c r="AI549" s="116">
        <v>0</v>
      </c>
      <c r="AJ549" s="116">
        <v>0</v>
      </c>
      <c r="AK549" s="116">
        <v>0</v>
      </c>
      <c r="AL549" s="116">
        <v>0</v>
      </c>
      <c r="AM549" s="116">
        <v>0</v>
      </c>
      <c r="AN549" s="116">
        <v>0</v>
      </c>
      <c r="AO549" s="116">
        <v>0</v>
      </c>
      <c r="AP549" s="116">
        <v>0</v>
      </c>
      <c r="AQ549" s="116">
        <v>0</v>
      </c>
      <c r="AR549" s="116">
        <v>0</v>
      </c>
      <c r="AS549" s="116">
        <v>0</v>
      </c>
      <c r="AT549" s="116">
        <v>0</v>
      </c>
      <c r="AU549" s="116">
        <v>0</v>
      </c>
      <c r="AV549" s="116">
        <v>0</v>
      </c>
      <c r="AW549" s="116">
        <v>0</v>
      </c>
      <c r="AX549" s="116">
        <v>0</v>
      </c>
      <c r="AY549" s="116">
        <v>0</v>
      </c>
      <c r="AZ549" s="116">
        <v>0</v>
      </c>
      <c r="BA549" s="116">
        <v>0</v>
      </c>
      <c r="BB549" s="116">
        <v>0</v>
      </c>
      <c r="BC549" s="116">
        <v>0</v>
      </c>
      <c r="BD549" s="115">
        <v>0</v>
      </c>
      <c r="BF549" s="9">
        <f t="shared" si="9"/>
        <v>0</v>
      </c>
    </row>
    <row r="550" spans="1:58" x14ac:dyDescent="0.25">
      <c r="A550" s="112" t="s">
        <v>275</v>
      </c>
      <c r="B550" s="112" t="s">
        <v>276</v>
      </c>
      <c r="C550" s="116">
        <v>0</v>
      </c>
      <c r="D550" s="116">
        <v>0</v>
      </c>
      <c r="E550" s="116">
        <v>0</v>
      </c>
      <c r="F550" s="116">
        <v>0</v>
      </c>
      <c r="G550" s="116">
        <v>0</v>
      </c>
      <c r="H550" s="116">
        <v>0</v>
      </c>
      <c r="I550" s="116">
        <v>0</v>
      </c>
      <c r="J550" s="116">
        <v>0</v>
      </c>
      <c r="K550" s="116">
        <v>0</v>
      </c>
      <c r="L550" s="116">
        <v>0</v>
      </c>
      <c r="M550" s="116">
        <v>0</v>
      </c>
      <c r="N550" s="116">
        <v>0</v>
      </c>
      <c r="O550" s="116">
        <v>0</v>
      </c>
      <c r="P550" s="116">
        <v>0</v>
      </c>
      <c r="Q550" s="116">
        <v>0</v>
      </c>
      <c r="R550" s="116">
        <v>0</v>
      </c>
      <c r="S550" s="116">
        <v>0</v>
      </c>
      <c r="T550" s="116">
        <v>0</v>
      </c>
      <c r="U550" s="116">
        <v>0</v>
      </c>
      <c r="V550" s="116">
        <v>0</v>
      </c>
      <c r="W550" s="116">
        <v>0</v>
      </c>
      <c r="X550" s="116">
        <v>0</v>
      </c>
      <c r="Y550" s="116">
        <v>0</v>
      </c>
      <c r="Z550" s="116">
        <v>0</v>
      </c>
      <c r="AA550" s="116">
        <v>0</v>
      </c>
      <c r="AB550" s="116">
        <v>0</v>
      </c>
      <c r="AC550" s="116">
        <v>0</v>
      </c>
      <c r="AD550" s="116">
        <v>0</v>
      </c>
      <c r="AE550" s="116">
        <v>0</v>
      </c>
      <c r="AF550" s="116">
        <v>0</v>
      </c>
      <c r="AG550" s="116">
        <v>0</v>
      </c>
      <c r="AH550" s="116">
        <v>0</v>
      </c>
      <c r="AI550" s="116">
        <v>0</v>
      </c>
      <c r="AJ550" s="116">
        <v>0</v>
      </c>
      <c r="AK550" s="116">
        <v>0</v>
      </c>
      <c r="AL550" s="116">
        <v>0</v>
      </c>
      <c r="AM550" s="116">
        <v>0</v>
      </c>
      <c r="AN550" s="116">
        <v>0</v>
      </c>
      <c r="AO550" s="116">
        <v>0</v>
      </c>
      <c r="AP550" s="116">
        <v>0</v>
      </c>
      <c r="AQ550" s="116">
        <v>0</v>
      </c>
      <c r="AR550" s="116">
        <v>0</v>
      </c>
      <c r="AS550" s="116">
        <v>0</v>
      </c>
      <c r="AT550" s="116">
        <v>0</v>
      </c>
      <c r="AU550" s="116">
        <v>0</v>
      </c>
      <c r="AV550" s="116">
        <v>0</v>
      </c>
      <c r="AW550" s="116">
        <v>0</v>
      </c>
      <c r="AX550" s="116">
        <v>0</v>
      </c>
      <c r="AY550" s="116">
        <v>0</v>
      </c>
      <c r="AZ550" s="116">
        <v>0</v>
      </c>
      <c r="BA550" s="116">
        <v>0</v>
      </c>
      <c r="BB550" s="116">
        <v>0</v>
      </c>
      <c r="BC550" s="116">
        <v>0</v>
      </c>
      <c r="BD550" s="115">
        <v>0</v>
      </c>
      <c r="BF550" s="9">
        <f t="shared" si="9"/>
        <v>0</v>
      </c>
    </row>
    <row r="551" spans="1:58" x14ac:dyDescent="0.25">
      <c r="A551" s="112" t="s">
        <v>277</v>
      </c>
      <c r="B551" s="112" t="s">
        <v>278</v>
      </c>
      <c r="C551" s="116">
        <v>1.8189894035458565E-12</v>
      </c>
      <c r="D551" s="116">
        <v>1.8189894035458565E-12</v>
      </c>
      <c r="E551" s="116">
        <v>1.8189894035458565E-12</v>
      </c>
      <c r="F551" s="116">
        <v>1.8189894035458565E-12</v>
      </c>
      <c r="G551" s="116">
        <v>1.8189894035458565E-12</v>
      </c>
      <c r="H551" s="116">
        <v>1.8189894035458565E-12</v>
      </c>
      <c r="I551" s="116">
        <v>1.8189894035458565E-12</v>
      </c>
      <c r="J551" s="116">
        <v>1.8189894035458565E-12</v>
      </c>
      <c r="K551" s="116">
        <v>1.8189894035458565E-12</v>
      </c>
      <c r="L551" s="116">
        <v>1.8189894035458565E-12</v>
      </c>
      <c r="M551" s="116">
        <v>1.8189894035458565E-12</v>
      </c>
      <c r="N551" s="116">
        <v>1.8189894035458565E-12</v>
      </c>
      <c r="O551" s="116">
        <v>1.8189894035458565E-12</v>
      </c>
      <c r="P551" s="116">
        <v>1.8189894035458565E-12</v>
      </c>
      <c r="Q551" s="116">
        <v>1.8189894035458565E-12</v>
      </c>
      <c r="R551" s="116">
        <v>1.8189894035458565E-12</v>
      </c>
      <c r="S551" s="116">
        <v>1.8189894035458565E-12</v>
      </c>
      <c r="T551" s="116">
        <v>1.8189894035458565E-12</v>
      </c>
      <c r="U551" s="116">
        <v>1.8189894035458565E-12</v>
      </c>
      <c r="V551" s="116">
        <v>1.8189894035458565E-12</v>
      </c>
      <c r="W551" s="116">
        <v>1.8189894035458565E-12</v>
      </c>
      <c r="X551" s="116">
        <v>1.8189894035458565E-12</v>
      </c>
      <c r="Y551" s="116">
        <v>1.8189894035458565E-12</v>
      </c>
      <c r="Z551" s="116">
        <v>1.8189894035458565E-12</v>
      </c>
      <c r="AA551" s="116">
        <v>1.8189894035458565E-12</v>
      </c>
      <c r="AB551" s="116">
        <v>1.8189894035458565E-12</v>
      </c>
      <c r="AC551" s="116">
        <v>1.8189894035458565E-12</v>
      </c>
      <c r="AD551" s="116">
        <v>1.8189894035458565E-12</v>
      </c>
      <c r="AE551" s="116">
        <v>1.8189894035458565E-12</v>
      </c>
      <c r="AF551" s="116">
        <v>1.8189894035458565E-12</v>
      </c>
      <c r="AG551" s="116">
        <v>1.8189894035458565E-12</v>
      </c>
      <c r="AH551" s="116">
        <v>1.8189894035458565E-12</v>
      </c>
      <c r="AI551" s="116">
        <v>1.8189894035458565E-12</v>
      </c>
      <c r="AJ551" s="116">
        <v>1.8189894035458565E-12</v>
      </c>
      <c r="AK551" s="116">
        <v>1.8189894035458565E-12</v>
      </c>
      <c r="AL551" s="116">
        <v>1.8189894035458565E-12</v>
      </c>
      <c r="AM551" s="116">
        <v>1.8189894035458565E-12</v>
      </c>
      <c r="AN551" s="116">
        <v>1.8189894035458565E-12</v>
      </c>
      <c r="AO551" s="116">
        <v>1.8189894035458565E-12</v>
      </c>
      <c r="AP551" s="116">
        <v>1.8189894035458565E-12</v>
      </c>
      <c r="AQ551" s="116">
        <v>1.8189894035458565E-12</v>
      </c>
      <c r="AR551" s="116">
        <v>1.8189894035458565E-12</v>
      </c>
      <c r="AS551" s="116">
        <v>1.8189894035458565E-12</v>
      </c>
      <c r="AT551" s="116">
        <v>1.8189894035458565E-12</v>
      </c>
      <c r="AU551" s="116">
        <v>1.8189894035458565E-12</v>
      </c>
      <c r="AV551" s="116">
        <v>1.8189894035458565E-12</v>
      </c>
      <c r="AW551" s="116">
        <v>1.8189894035458565E-12</v>
      </c>
      <c r="AX551" s="116">
        <v>1.8189894035458565E-12</v>
      </c>
      <c r="AY551" s="116">
        <v>1.8189894035458565E-12</v>
      </c>
      <c r="AZ551" s="116">
        <v>1.8189894035458565E-12</v>
      </c>
      <c r="BA551" s="116">
        <v>1.8189894035458565E-12</v>
      </c>
      <c r="BB551" s="116">
        <v>1.8189894035458565E-12</v>
      </c>
      <c r="BC551" s="116">
        <v>1.8189894035458565E-12</v>
      </c>
      <c r="BD551" s="115">
        <v>1.8189894035458565E-12</v>
      </c>
      <c r="BF551" s="9">
        <f t="shared" si="9"/>
        <v>1.8189894035458565E-12</v>
      </c>
    </row>
    <row r="552" spans="1:58" x14ac:dyDescent="0.25">
      <c r="A552" s="112" t="s">
        <v>279</v>
      </c>
      <c r="B552" s="112" t="s">
        <v>280</v>
      </c>
      <c r="C552" s="116">
        <v>0</v>
      </c>
      <c r="D552" s="116">
        <v>0</v>
      </c>
      <c r="E552" s="116">
        <v>0</v>
      </c>
      <c r="F552" s="116">
        <v>0</v>
      </c>
      <c r="G552" s="116">
        <v>0</v>
      </c>
      <c r="H552" s="116">
        <v>0</v>
      </c>
      <c r="I552" s="116">
        <v>0</v>
      </c>
      <c r="J552" s="116">
        <v>0</v>
      </c>
      <c r="K552" s="116">
        <v>0</v>
      </c>
      <c r="L552" s="116">
        <v>0</v>
      </c>
      <c r="M552" s="116">
        <v>0</v>
      </c>
      <c r="N552" s="116">
        <v>0</v>
      </c>
      <c r="O552" s="116">
        <v>0</v>
      </c>
      <c r="P552" s="116">
        <v>0</v>
      </c>
      <c r="Q552" s="116">
        <v>0</v>
      </c>
      <c r="R552" s="116">
        <v>0</v>
      </c>
      <c r="S552" s="116">
        <v>0</v>
      </c>
      <c r="T552" s="116">
        <v>0</v>
      </c>
      <c r="U552" s="116">
        <v>0</v>
      </c>
      <c r="V552" s="116">
        <v>0</v>
      </c>
      <c r="W552" s="116">
        <v>0</v>
      </c>
      <c r="X552" s="116">
        <v>0</v>
      </c>
      <c r="Y552" s="116">
        <v>0</v>
      </c>
      <c r="Z552" s="116">
        <v>0</v>
      </c>
      <c r="AA552" s="116">
        <v>0</v>
      </c>
      <c r="AB552" s="116">
        <v>0</v>
      </c>
      <c r="AC552" s="116">
        <v>0</v>
      </c>
      <c r="AD552" s="116">
        <v>0</v>
      </c>
      <c r="AE552" s="116">
        <v>0</v>
      </c>
      <c r="AF552" s="116">
        <v>0</v>
      </c>
      <c r="AG552" s="116">
        <v>0</v>
      </c>
      <c r="AH552" s="116">
        <v>0</v>
      </c>
      <c r="AI552" s="116">
        <v>0</v>
      </c>
      <c r="AJ552" s="116">
        <v>0</v>
      </c>
      <c r="AK552" s="116">
        <v>0</v>
      </c>
      <c r="AL552" s="116">
        <v>0</v>
      </c>
      <c r="AM552" s="116">
        <v>0</v>
      </c>
      <c r="AN552" s="116">
        <v>0</v>
      </c>
      <c r="AO552" s="116">
        <v>0</v>
      </c>
      <c r="AP552" s="116">
        <v>0</v>
      </c>
      <c r="AQ552" s="116">
        <v>0</v>
      </c>
      <c r="AR552" s="116">
        <v>0</v>
      </c>
      <c r="AS552" s="116">
        <v>0</v>
      </c>
      <c r="AT552" s="116">
        <v>0</v>
      </c>
      <c r="AU552" s="116">
        <v>0</v>
      </c>
      <c r="AV552" s="116">
        <v>0</v>
      </c>
      <c r="AW552" s="116">
        <v>0</v>
      </c>
      <c r="AX552" s="116">
        <v>0</v>
      </c>
      <c r="AY552" s="116">
        <v>0</v>
      </c>
      <c r="AZ552" s="116">
        <v>0</v>
      </c>
      <c r="BA552" s="116">
        <v>0</v>
      </c>
      <c r="BB552" s="116">
        <v>0</v>
      </c>
      <c r="BC552" s="116">
        <v>0</v>
      </c>
      <c r="BD552" s="115">
        <v>0</v>
      </c>
      <c r="BF552" s="9">
        <f t="shared" si="9"/>
        <v>0</v>
      </c>
    </row>
    <row r="553" spans="1:58" x14ac:dyDescent="0.25">
      <c r="A553" s="112" t="s">
        <v>281</v>
      </c>
      <c r="B553" s="112" t="s">
        <v>282</v>
      </c>
      <c r="C553" s="116">
        <v>0</v>
      </c>
      <c r="D553" s="116">
        <v>0</v>
      </c>
      <c r="E553" s="116">
        <v>0</v>
      </c>
      <c r="F553" s="116">
        <v>0</v>
      </c>
      <c r="G553" s="116">
        <v>0</v>
      </c>
      <c r="H553" s="116">
        <v>0</v>
      </c>
      <c r="I553" s="116">
        <v>0</v>
      </c>
      <c r="J553" s="116">
        <v>0</v>
      </c>
      <c r="K553" s="116">
        <v>0</v>
      </c>
      <c r="L553" s="116">
        <v>0</v>
      </c>
      <c r="M553" s="116">
        <v>0</v>
      </c>
      <c r="N553" s="116">
        <v>0</v>
      </c>
      <c r="O553" s="116">
        <v>0</v>
      </c>
      <c r="P553" s="116">
        <v>0</v>
      </c>
      <c r="Q553" s="116">
        <v>0</v>
      </c>
      <c r="R553" s="116">
        <v>0</v>
      </c>
      <c r="S553" s="116">
        <v>0</v>
      </c>
      <c r="T553" s="116">
        <v>0</v>
      </c>
      <c r="U553" s="116">
        <v>0</v>
      </c>
      <c r="V553" s="116">
        <v>0</v>
      </c>
      <c r="W553" s="116">
        <v>0</v>
      </c>
      <c r="X553" s="116">
        <v>0</v>
      </c>
      <c r="Y553" s="116">
        <v>0</v>
      </c>
      <c r="Z553" s="116">
        <v>0</v>
      </c>
      <c r="AA553" s="116">
        <v>0</v>
      </c>
      <c r="AB553" s="116">
        <v>0</v>
      </c>
      <c r="AC553" s="116">
        <v>0</v>
      </c>
      <c r="AD553" s="116">
        <v>0</v>
      </c>
      <c r="AE553" s="116">
        <v>0</v>
      </c>
      <c r="AF553" s="116">
        <v>0</v>
      </c>
      <c r="AG553" s="116">
        <v>0</v>
      </c>
      <c r="AH553" s="116">
        <v>0</v>
      </c>
      <c r="AI553" s="116">
        <v>0</v>
      </c>
      <c r="AJ553" s="116">
        <v>0</v>
      </c>
      <c r="AK553" s="116">
        <v>0</v>
      </c>
      <c r="AL553" s="116">
        <v>0</v>
      </c>
      <c r="AM553" s="116">
        <v>0</v>
      </c>
      <c r="AN553" s="116">
        <v>0</v>
      </c>
      <c r="AO553" s="116">
        <v>0</v>
      </c>
      <c r="AP553" s="116">
        <v>0</v>
      </c>
      <c r="AQ553" s="116">
        <v>0</v>
      </c>
      <c r="AR553" s="116">
        <v>0</v>
      </c>
      <c r="AS553" s="116">
        <v>0</v>
      </c>
      <c r="AT553" s="116">
        <v>0</v>
      </c>
      <c r="AU553" s="116">
        <v>0</v>
      </c>
      <c r="AV553" s="116">
        <v>0</v>
      </c>
      <c r="AW553" s="116">
        <v>0</v>
      </c>
      <c r="AX553" s="116">
        <v>0</v>
      </c>
      <c r="AY553" s="116">
        <v>0</v>
      </c>
      <c r="AZ553" s="116">
        <v>0</v>
      </c>
      <c r="BA553" s="116">
        <v>0</v>
      </c>
      <c r="BB553" s="116">
        <v>0</v>
      </c>
      <c r="BC553" s="116">
        <v>0</v>
      </c>
      <c r="BD553" s="115">
        <v>0</v>
      </c>
      <c r="BF553" s="9">
        <f t="shared" si="9"/>
        <v>0</v>
      </c>
    </row>
    <row r="554" spans="1:58" x14ac:dyDescent="0.25">
      <c r="A554" s="112" t="s">
        <v>283</v>
      </c>
      <c r="B554" s="112" t="s">
        <v>284</v>
      </c>
      <c r="C554" s="116">
        <v>0</v>
      </c>
      <c r="D554" s="116">
        <v>0</v>
      </c>
      <c r="E554" s="116">
        <v>0</v>
      </c>
      <c r="F554" s="116">
        <v>0</v>
      </c>
      <c r="G554" s="116">
        <v>0</v>
      </c>
      <c r="H554" s="116">
        <v>0</v>
      </c>
      <c r="I554" s="116">
        <v>0</v>
      </c>
      <c r="J554" s="116">
        <v>0</v>
      </c>
      <c r="K554" s="116">
        <v>0</v>
      </c>
      <c r="L554" s="116">
        <v>0</v>
      </c>
      <c r="M554" s="116">
        <v>0</v>
      </c>
      <c r="N554" s="116">
        <v>0</v>
      </c>
      <c r="O554" s="116">
        <v>0</v>
      </c>
      <c r="P554" s="116">
        <v>0</v>
      </c>
      <c r="Q554" s="116">
        <v>0</v>
      </c>
      <c r="R554" s="116">
        <v>0</v>
      </c>
      <c r="S554" s="116">
        <v>0</v>
      </c>
      <c r="T554" s="116">
        <v>0</v>
      </c>
      <c r="U554" s="116">
        <v>0</v>
      </c>
      <c r="V554" s="116">
        <v>0</v>
      </c>
      <c r="W554" s="116">
        <v>0</v>
      </c>
      <c r="X554" s="116">
        <v>0</v>
      </c>
      <c r="Y554" s="116">
        <v>0</v>
      </c>
      <c r="Z554" s="116">
        <v>0</v>
      </c>
      <c r="AA554" s="116">
        <v>0</v>
      </c>
      <c r="AB554" s="116">
        <v>0</v>
      </c>
      <c r="AC554" s="116">
        <v>0</v>
      </c>
      <c r="AD554" s="116">
        <v>0</v>
      </c>
      <c r="AE554" s="116">
        <v>0</v>
      </c>
      <c r="AF554" s="116">
        <v>0</v>
      </c>
      <c r="AG554" s="116">
        <v>0</v>
      </c>
      <c r="AH554" s="116">
        <v>0</v>
      </c>
      <c r="AI554" s="116">
        <v>0</v>
      </c>
      <c r="AJ554" s="116">
        <v>0</v>
      </c>
      <c r="AK554" s="116">
        <v>0</v>
      </c>
      <c r="AL554" s="116">
        <v>0</v>
      </c>
      <c r="AM554" s="116">
        <v>0</v>
      </c>
      <c r="AN554" s="116">
        <v>0</v>
      </c>
      <c r="AO554" s="116">
        <v>0</v>
      </c>
      <c r="AP554" s="116">
        <v>0</v>
      </c>
      <c r="AQ554" s="116">
        <v>0</v>
      </c>
      <c r="AR554" s="116">
        <v>0</v>
      </c>
      <c r="AS554" s="116">
        <v>0</v>
      </c>
      <c r="AT554" s="116">
        <v>0</v>
      </c>
      <c r="AU554" s="116">
        <v>0</v>
      </c>
      <c r="AV554" s="116">
        <v>0</v>
      </c>
      <c r="AW554" s="116">
        <v>0</v>
      </c>
      <c r="AX554" s="116">
        <v>0</v>
      </c>
      <c r="AY554" s="116">
        <v>0</v>
      </c>
      <c r="AZ554" s="116">
        <v>0</v>
      </c>
      <c r="BA554" s="116">
        <v>0</v>
      </c>
      <c r="BB554" s="116">
        <v>0</v>
      </c>
      <c r="BC554" s="116">
        <v>0</v>
      </c>
      <c r="BD554" s="115">
        <v>0</v>
      </c>
      <c r="BF554" s="9">
        <f t="shared" si="9"/>
        <v>0</v>
      </c>
    </row>
    <row r="555" spans="1:58" x14ac:dyDescent="0.25">
      <c r="A555" s="112" t="s">
        <v>285</v>
      </c>
      <c r="B555" s="112" t="s">
        <v>286</v>
      </c>
      <c r="C555" s="116">
        <v>0</v>
      </c>
      <c r="D555" s="116">
        <v>0</v>
      </c>
      <c r="E555" s="116">
        <v>0</v>
      </c>
      <c r="F555" s="116">
        <v>0</v>
      </c>
      <c r="G555" s="116">
        <v>0</v>
      </c>
      <c r="H555" s="116">
        <v>0</v>
      </c>
      <c r="I555" s="116">
        <v>0</v>
      </c>
      <c r="J555" s="116">
        <v>0</v>
      </c>
      <c r="K555" s="116">
        <v>0</v>
      </c>
      <c r="L555" s="116">
        <v>0</v>
      </c>
      <c r="M555" s="116">
        <v>0</v>
      </c>
      <c r="N555" s="116">
        <v>0</v>
      </c>
      <c r="O555" s="116">
        <v>0</v>
      </c>
      <c r="P555" s="116">
        <v>0</v>
      </c>
      <c r="Q555" s="116">
        <v>0</v>
      </c>
      <c r="R555" s="116">
        <v>0</v>
      </c>
      <c r="S555" s="116">
        <v>0</v>
      </c>
      <c r="T555" s="116">
        <v>0</v>
      </c>
      <c r="U555" s="116">
        <v>0</v>
      </c>
      <c r="V555" s="116">
        <v>0</v>
      </c>
      <c r="W555" s="116">
        <v>0</v>
      </c>
      <c r="X555" s="116">
        <v>0</v>
      </c>
      <c r="Y555" s="116">
        <v>0</v>
      </c>
      <c r="Z555" s="116">
        <v>0</v>
      </c>
      <c r="AA555" s="116">
        <v>0</v>
      </c>
      <c r="AB555" s="116">
        <v>0</v>
      </c>
      <c r="AC555" s="116">
        <v>0</v>
      </c>
      <c r="AD555" s="116">
        <v>0</v>
      </c>
      <c r="AE555" s="116">
        <v>0</v>
      </c>
      <c r="AF555" s="116">
        <v>0</v>
      </c>
      <c r="AG555" s="116">
        <v>0</v>
      </c>
      <c r="AH555" s="116">
        <v>0</v>
      </c>
      <c r="AI555" s="116">
        <v>0</v>
      </c>
      <c r="AJ555" s="116">
        <v>0</v>
      </c>
      <c r="AK555" s="116">
        <v>0</v>
      </c>
      <c r="AL555" s="116">
        <v>0</v>
      </c>
      <c r="AM555" s="116">
        <v>0</v>
      </c>
      <c r="AN555" s="116">
        <v>0</v>
      </c>
      <c r="AO555" s="116">
        <v>0</v>
      </c>
      <c r="AP555" s="116">
        <v>0</v>
      </c>
      <c r="AQ555" s="116">
        <v>0</v>
      </c>
      <c r="AR555" s="116">
        <v>0</v>
      </c>
      <c r="AS555" s="116">
        <v>0</v>
      </c>
      <c r="AT555" s="116">
        <v>0</v>
      </c>
      <c r="AU555" s="116">
        <v>0</v>
      </c>
      <c r="AV555" s="116">
        <v>0</v>
      </c>
      <c r="AW555" s="116">
        <v>0</v>
      </c>
      <c r="AX555" s="116">
        <v>0</v>
      </c>
      <c r="AY555" s="116">
        <v>0</v>
      </c>
      <c r="AZ555" s="116">
        <v>0</v>
      </c>
      <c r="BA555" s="116">
        <v>0</v>
      </c>
      <c r="BB555" s="116">
        <v>0</v>
      </c>
      <c r="BC555" s="116">
        <v>0</v>
      </c>
      <c r="BD555" s="115">
        <v>0</v>
      </c>
      <c r="BF555" s="9">
        <f t="shared" si="9"/>
        <v>0</v>
      </c>
    </row>
    <row r="556" spans="1:58" x14ac:dyDescent="0.25">
      <c r="A556" s="112" t="s">
        <v>287</v>
      </c>
      <c r="B556" s="112" t="s">
        <v>288</v>
      </c>
      <c r="C556" s="116">
        <v>0</v>
      </c>
      <c r="D556" s="116">
        <v>0</v>
      </c>
      <c r="E556" s="116">
        <v>0</v>
      </c>
      <c r="F556" s="116">
        <v>0</v>
      </c>
      <c r="G556" s="116">
        <v>0</v>
      </c>
      <c r="H556" s="116">
        <v>0</v>
      </c>
      <c r="I556" s="116">
        <v>0</v>
      </c>
      <c r="J556" s="116">
        <v>0</v>
      </c>
      <c r="K556" s="116">
        <v>0</v>
      </c>
      <c r="L556" s="116">
        <v>0</v>
      </c>
      <c r="M556" s="116">
        <v>0</v>
      </c>
      <c r="N556" s="116">
        <v>0</v>
      </c>
      <c r="O556" s="116">
        <v>0</v>
      </c>
      <c r="P556" s="116">
        <v>0</v>
      </c>
      <c r="Q556" s="116">
        <v>0</v>
      </c>
      <c r="R556" s="116">
        <v>0</v>
      </c>
      <c r="S556" s="116">
        <v>0</v>
      </c>
      <c r="T556" s="116">
        <v>0</v>
      </c>
      <c r="U556" s="116">
        <v>0</v>
      </c>
      <c r="V556" s="116">
        <v>0</v>
      </c>
      <c r="W556" s="116">
        <v>0</v>
      </c>
      <c r="X556" s="116">
        <v>0</v>
      </c>
      <c r="Y556" s="116">
        <v>0</v>
      </c>
      <c r="Z556" s="116">
        <v>0</v>
      </c>
      <c r="AA556" s="116">
        <v>0</v>
      </c>
      <c r="AB556" s="116">
        <v>0</v>
      </c>
      <c r="AC556" s="116">
        <v>0</v>
      </c>
      <c r="AD556" s="116">
        <v>0</v>
      </c>
      <c r="AE556" s="116">
        <v>0</v>
      </c>
      <c r="AF556" s="116">
        <v>0</v>
      </c>
      <c r="AG556" s="116">
        <v>0</v>
      </c>
      <c r="AH556" s="116">
        <v>0</v>
      </c>
      <c r="AI556" s="116">
        <v>0</v>
      </c>
      <c r="AJ556" s="116">
        <v>0</v>
      </c>
      <c r="AK556" s="116">
        <v>0</v>
      </c>
      <c r="AL556" s="116">
        <v>0</v>
      </c>
      <c r="AM556" s="116">
        <v>0</v>
      </c>
      <c r="AN556" s="116">
        <v>0</v>
      </c>
      <c r="AO556" s="116">
        <v>0</v>
      </c>
      <c r="AP556" s="116">
        <v>40978.879999999997</v>
      </c>
      <c r="AQ556" s="116">
        <v>52791.649999999994</v>
      </c>
      <c r="AR556" s="116">
        <v>53188.09</v>
      </c>
      <c r="AS556" s="116">
        <v>82780.34</v>
      </c>
      <c r="AT556" s="116">
        <v>112126.63</v>
      </c>
      <c r="AU556" s="116">
        <v>162561.52000000002</v>
      </c>
      <c r="AV556" s="116">
        <v>170474.26</v>
      </c>
      <c r="AW556" s="116">
        <v>234651.72</v>
      </c>
      <c r="AX556" s="116">
        <v>610440.04</v>
      </c>
      <c r="AY556" s="116">
        <v>1725524.79</v>
      </c>
      <c r="AZ556" s="116">
        <v>0</v>
      </c>
      <c r="BA556" s="116">
        <v>0</v>
      </c>
      <c r="BB556" s="116">
        <v>0</v>
      </c>
      <c r="BC556" s="116">
        <v>0</v>
      </c>
      <c r="BD556" s="115">
        <v>0</v>
      </c>
      <c r="BF556" s="9">
        <f t="shared" si="9"/>
        <v>1725524.79</v>
      </c>
    </row>
    <row r="557" spans="1:58" x14ac:dyDescent="0.25">
      <c r="A557" s="112" t="s">
        <v>289</v>
      </c>
      <c r="B557" s="112" t="s">
        <v>290</v>
      </c>
      <c r="C557" s="116">
        <v>71519.38</v>
      </c>
      <c r="D557" s="116">
        <v>72631.16</v>
      </c>
      <c r="E557" s="116">
        <v>78831.740000000005</v>
      </c>
      <c r="F557" s="116">
        <v>84417.61</v>
      </c>
      <c r="G557" s="116">
        <v>89892.34</v>
      </c>
      <c r="H557" s="116">
        <v>100262.33</v>
      </c>
      <c r="I557" s="116">
        <v>104192.23</v>
      </c>
      <c r="J557" s="116">
        <v>107223.87</v>
      </c>
      <c r="K557" s="116">
        <v>108299.01999999999</v>
      </c>
      <c r="L557" s="116">
        <v>108573.4</v>
      </c>
      <c r="M557" s="116">
        <v>108800.9</v>
      </c>
      <c r="N557" s="116">
        <v>-9.9800000000104774</v>
      </c>
      <c r="O557" s="116">
        <v>-9.9800000000104774</v>
      </c>
      <c r="P557" s="116">
        <v>-9.9800000000104774</v>
      </c>
      <c r="Q557" s="116">
        <v>-9.9800000000104774</v>
      </c>
      <c r="R557" s="116">
        <v>-9.9800000000104774</v>
      </c>
      <c r="S557" s="116">
        <v>-9.9800000000104774</v>
      </c>
      <c r="T557" s="116">
        <v>-9.9800000000104774</v>
      </c>
      <c r="U557" s="116">
        <v>-9.9800000000104774</v>
      </c>
      <c r="V557" s="116">
        <v>-9.9800000000104774</v>
      </c>
      <c r="W557" s="116">
        <v>286.83999999998952</v>
      </c>
      <c r="X557" s="116">
        <v>516.30999999998949</v>
      </c>
      <c r="Y557" s="116">
        <v>3814.4399999999896</v>
      </c>
      <c r="Z557" s="116">
        <v>2538.1099999999897</v>
      </c>
      <c r="AA557" s="116">
        <v>2802.4999999999895</v>
      </c>
      <c r="AB557" s="116">
        <v>151340.92000000001</v>
      </c>
      <c r="AC557" s="116">
        <v>174544.55000000002</v>
      </c>
      <c r="AD557" s="116">
        <v>201067.27000000002</v>
      </c>
      <c r="AE557" s="116">
        <v>210452.13</v>
      </c>
      <c r="AF557" s="116">
        <v>339276.52</v>
      </c>
      <c r="AG557" s="116">
        <v>348974.11000000004</v>
      </c>
      <c r="AH557" s="116">
        <v>368606.69000000006</v>
      </c>
      <c r="AI557" s="116">
        <v>445586.41000000003</v>
      </c>
      <c r="AJ557" s="116">
        <v>431621.56000000006</v>
      </c>
      <c r="AK557" s="116">
        <v>546622.06000000006</v>
      </c>
      <c r="AL557" s="116">
        <v>571829.76000000001</v>
      </c>
      <c r="AM557" s="116">
        <v>648153.53</v>
      </c>
      <c r="AN557" s="116">
        <v>785496.21</v>
      </c>
      <c r="AO557" s="116">
        <v>799519.45</v>
      </c>
      <c r="AP557" s="116">
        <v>854078.57</v>
      </c>
      <c r="AQ557" s="116">
        <v>1025458.6299999999</v>
      </c>
      <c r="AR557" s="116">
        <v>1072272.3199999998</v>
      </c>
      <c r="AS557" s="116">
        <v>1136282.5299999998</v>
      </c>
      <c r="AT557" s="116">
        <v>1195461.3899999999</v>
      </c>
      <c r="AU557" s="116">
        <v>1218701.8399999999</v>
      </c>
      <c r="AV557" s="116">
        <v>1257637.4099999999</v>
      </c>
      <c r="AW557" s="116">
        <v>1423883.92</v>
      </c>
      <c r="AX557" s="116">
        <v>1454005.2</v>
      </c>
      <c r="AY557" s="116">
        <v>1570140.8599999999</v>
      </c>
      <c r="AZ557" s="116">
        <v>1597414.13</v>
      </c>
      <c r="BA557" s="116">
        <v>1650216.66</v>
      </c>
      <c r="BB557" s="116">
        <v>1672497.2</v>
      </c>
      <c r="BC557" s="116">
        <v>1737298.63</v>
      </c>
      <c r="BD557" s="115">
        <v>1817361.75</v>
      </c>
      <c r="BF557" s="9">
        <f t="shared" si="9"/>
        <v>1817361.75</v>
      </c>
    </row>
    <row r="558" spans="1:58" x14ac:dyDescent="0.25">
      <c r="A558" s="112" t="s">
        <v>291</v>
      </c>
      <c r="B558" s="112" t="s">
        <v>292</v>
      </c>
      <c r="C558" s="116">
        <v>0</v>
      </c>
      <c r="D558" s="116">
        <v>0</v>
      </c>
      <c r="E558" s="116">
        <v>0</v>
      </c>
      <c r="F558" s="116">
        <v>0</v>
      </c>
      <c r="G558" s="116">
        <v>0</v>
      </c>
      <c r="H558" s="116">
        <v>0</v>
      </c>
      <c r="I558" s="116">
        <v>0</v>
      </c>
      <c r="J558" s="116">
        <v>0</v>
      </c>
      <c r="K558" s="116">
        <v>0</v>
      </c>
      <c r="L558" s="116">
        <v>0</v>
      </c>
      <c r="M558" s="116">
        <v>0</v>
      </c>
      <c r="N558" s="116">
        <v>0</v>
      </c>
      <c r="O558" s="116">
        <v>0</v>
      </c>
      <c r="P558" s="116">
        <v>0</v>
      </c>
      <c r="Q558" s="116">
        <v>0</v>
      </c>
      <c r="R558" s="116">
        <v>0</v>
      </c>
      <c r="S558" s="116">
        <v>0</v>
      </c>
      <c r="T558" s="116">
        <v>0</v>
      </c>
      <c r="U558" s="116">
        <v>0</v>
      </c>
      <c r="V558" s="116">
        <v>0</v>
      </c>
      <c r="W558" s="116">
        <v>0</v>
      </c>
      <c r="X558" s="116">
        <v>0</v>
      </c>
      <c r="Y558" s="116">
        <v>0</v>
      </c>
      <c r="Z558" s="116">
        <v>0</v>
      </c>
      <c r="AA558" s="116">
        <v>0</v>
      </c>
      <c r="AB558" s="116">
        <v>0</v>
      </c>
      <c r="AC558" s="116">
        <v>0</v>
      </c>
      <c r="AD558" s="116">
        <v>14845.58</v>
      </c>
      <c r="AE558" s="116">
        <v>61650.990000000005</v>
      </c>
      <c r="AF558" s="116">
        <v>119110.31</v>
      </c>
      <c r="AG558" s="116">
        <v>146965.63</v>
      </c>
      <c r="AH558" s="116">
        <v>170195.04</v>
      </c>
      <c r="AI558" s="116">
        <v>194813.34</v>
      </c>
      <c r="AJ558" s="116">
        <v>203067.47999999998</v>
      </c>
      <c r="AK558" s="116">
        <v>280055.71999999997</v>
      </c>
      <c r="AL558" s="116">
        <v>1644559.8</v>
      </c>
      <c r="AM558" s="116">
        <v>2429143.21</v>
      </c>
      <c r="AN558" s="116">
        <v>0</v>
      </c>
      <c r="AO558" s="116">
        <v>0</v>
      </c>
      <c r="AP558" s="116">
        <v>0</v>
      </c>
      <c r="AQ558" s="116">
        <v>0</v>
      </c>
      <c r="AR558" s="116">
        <v>0</v>
      </c>
      <c r="AS558" s="116">
        <v>0</v>
      </c>
      <c r="AT558" s="116">
        <v>0</v>
      </c>
      <c r="AU558" s="116">
        <v>0</v>
      </c>
      <c r="AV558" s="116">
        <v>0</v>
      </c>
      <c r="AW558" s="116">
        <v>0</v>
      </c>
      <c r="AX558" s="116">
        <v>0</v>
      </c>
      <c r="AY558" s="116">
        <v>0</v>
      </c>
      <c r="AZ558" s="116">
        <v>0</v>
      </c>
      <c r="BA558" s="116">
        <v>0</v>
      </c>
      <c r="BB558" s="116">
        <v>0</v>
      </c>
      <c r="BC558" s="116">
        <v>0</v>
      </c>
      <c r="BD558" s="115">
        <v>0</v>
      </c>
      <c r="BF558" s="9">
        <f t="shared" si="9"/>
        <v>2429143.21</v>
      </c>
    </row>
    <row r="559" spans="1:58" x14ac:dyDescent="0.25">
      <c r="A559" s="112" t="s">
        <v>293</v>
      </c>
      <c r="B559" s="112" t="s">
        <v>294</v>
      </c>
      <c r="C559" s="116">
        <v>0</v>
      </c>
      <c r="D559" s="116">
        <v>0</v>
      </c>
      <c r="E559" s="116">
        <v>0</v>
      </c>
      <c r="F559" s="116">
        <v>0</v>
      </c>
      <c r="G559" s="116">
        <v>0</v>
      </c>
      <c r="H559" s="116">
        <v>0</v>
      </c>
      <c r="I559" s="116">
        <v>0</v>
      </c>
      <c r="J559" s="116">
        <v>0</v>
      </c>
      <c r="K559" s="116">
        <v>0</v>
      </c>
      <c r="L559" s="116">
        <v>0</v>
      </c>
      <c r="M559" s="116">
        <v>0</v>
      </c>
      <c r="N559" s="116">
        <v>0</v>
      </c>
      <c r="O559" s="116">
        <v>0</v>
      </c>
      <c r="P559" s="116">
        <v>0</v>
      </c>
      <c r="Q559" s="116">
        <v>0</v>
      </c>
      <c r="R559" s="116">
        <v>0</v>
      </c>
      <c r="S559" s="116">
        <v>0</v>
      </c>
      <c r="T559" s="116">
        <v>0</v>
      </c>
      <c r="U559" s="116">
        <v>0</v>
      </c>
      <c r="V559" s="116">
        <v>0</v>
      </c>
      <c r="W559" s="116">
        <v>0</v>
      </c>
      <c r="X559" s="116">
        <v>0</v>
      </c>
      <c r="Y559" s="116">
        <v>0</v>
      </c>
      <c r="Z559" s="116">
        <v>0</v>
      </c>
      <c r="AA559" s="116">
        <v>0</v>
      </c>
      <c r="AB559" s="116">
        <v>0</v>
      </c>
      <c r="AC559" s="116">
        <v>0</v>
      </c>
      <c r="AD559" s="116">
        <v>0</v>
      </c>
      <c r="AE559" s="116">
        <v>7334.11</v>
      </c>
      <c r="AF559" s="116">
        <v>36629.08</v>
      </c>
      <c r="AG559" s="116">
        <v>54257.7</v>
      </c>
      <c r="AH559" s="116">
        <v>90956.32</v>
      </c>
      <c r="AI559" s="116">
        <v>116380.11000000002</v>
      </c>
      <c r="AJ559" s="116">
        <v>161658.82</v>
      </c>
      <c r="AK559" s="116">
        <v>181094.16</v>
      </c>
      <c r="AL559" s="116">
        <v>296107.79000000004</v>
      </c>
      <c r="AM559" s="116">
        <v>298110.23000000004</v>
      </c>
      <c r="AN559" s="116">
        <v>305823.82000000007</v>
      </c>
      <c r="AO559" s="116">
        <v>325804.26000000007</v>
      </c>
      <c r="AP559" s="116">
        <v>346474.07000000007</v>
      </c>
      <c r="AQ559" s="116">
        <v>358280.36000000004</v>
      </c>
      <c r="AR559" s="116">
        <v>390179.98000000004</v>
      </c>
      <c r="AS559" s="116">
        <v>400567.69000000006</v>
      </c>
      <c r="AT559" s="116">
        <v>408554.07000000007</v>
      </c>
      <c r="AU559" s="116">
        <v>1857355.47</v>
      </c>
      <c r="AV559" s="116">
        <v>2885505.24</v>
      </c>
      <c r="AW559" s="116">
        <v>3824038.93</v>
      </c>
      <c r="AX559" s="116">
        <v>0</v>
      </c>
      <c r="AY559" s="116">
        <v>0</v>
      </c>
      <c r="AZ559" s="116">
        <v>0</v>
      </c>
      <c r="BA559" s="116">
        <v>0</v>
      </c>
      <c r="BB559" s="116">
        <v>0</v>
      </c>
      <c r="BC559" s="116">
        <v>0</v>
      </c>
      <c r="BD559" s="115">
        <v>0</v>
      </c>
      <c r="BF559" s="9">
        <f t="shared" si="9"/>
        <v>3824038.93</v>
      </c>
    </row>
    <row r="560" spans="1:58" x14ac:dyDescent="0.25">
      <c r="A560" s="112" t="s">
        <v>295</v>
      </c>
      <c r="B560" s="112" t="s">
        <v>296</v>
      </c>
      <c r="C560" s="116">
        <v>0</v>
      </c>
      <c r="D560" s="116">
        <v>0</v>
      </c>
      <c r="E560" s="116">
        <v>0</v>
      </c>
      <c r="F560" s="116">
        <v>0</v>
      </c>
      <c r="G560" s="116">
        <v>0</v>
      </c>
      <c r="H560" s="116">
        <v>0</v>
      </c>
      <c r="I560" s="116">
        <v>0</v>
      </c>
      <c r="J560" s="116">
        <v>547.52</v>
      </c>
      <c r="K560" s="116">
        <v>17093.240000000002</v>
      </c>
      <c r="L560" s="116">
        <v>32503.870000000003</v>
      </c>
      <c r="M560" s="116">
        <v>39949.57</v>
      </c>
      <c r="N560" s="116">
        <v>414175.79</v>
      </c>
      <c r="O560" s="116">
        <v>0</v>
      </c>
      <c r="P560" s="116">
        <v>0</v>
      </c>
      <c r="Q560" s="116">
        <v>0</v>
      </c>
      <c r="R560" s="116">
        <v>0</v>
      </c>
      <c r="S560" s="116">
        <v>0</v>
      </c>
      <c r="T560" s="116">
        <v>0</v>
      </c>
      <c r="U560" s="116">
        <v>0</v>
      </c>
      <c r="V560" s="116">
        <v>0</v>
      </c>
      <c r="W560" s="116">
        <v>0</v>
      </c>
      <c r="X560" s="116">
        <v>0</v>
      </c>
      <c r="Y560" s="116">
        <v>0</v>
      </c>
      <c r="Z560" s="116">
        <v>0</v>
      </c>
      <c r="AA560" s="116">
        <v>0</v>
      </c>
      <c r="AB560" s="116">
        <v>0</v>
      </c>
      <c r="AC560" s="116">
        <v>0</v>
      </c>
      <c r="AD560" s="116">
        <v>0</v>
      </c>
      <c r="AE560" s="116">
        <v>0</v>
      </c>
      <c r="AF560" s="116">
        <v>0</v>
      </c>
      <c r="AG560" s="116">
        <v>0</v>
      </c>
      <c r="AH560" s="116">
        <v>0</v>
      </c>
      <c r="AI560" s="116">
        <v>0</v>
      </c>
      <c r="AJ560" s="116">
        <v>0</v>
      </c>
      <c r="AK560" s="116">
        <v>0</v>
      </c>
      <c r="AL560" s="116">
        <v>0</v>
      </c>
      <c r="AM560" s="116">
        <v>0</v>
      </c>
      <c r="AN560" s="116">
        <v>0</v>
      </c>
      <c r="AO560" s="116">
        <v>0</v>
      </c>
      <c r="AP560" s="116">
        <v>0</v>
      </c>
      <c r="AQ560" s="116">
        <v>0</v>
      </c>
      <c r="AR560" s="116">
        <v>0</v>
      </c>
      <c r="AS560" s="116">
        <v>0</v>
      </c>
      <c r="AT560" s="116">
        <v>0</v>
      </c>
      <c r="AU560" s="116">
        <v>0</v>
      </c>
      <c r="AV560" s="116">
        <v>0</v>
      </c>
      <c r="AW560" s="116">
        <v>0</v>
      </c>
      <c r="AX560" s="116">
        <v>0</v>
      </c>
      <c r="AY560" s="116">
        <v>0</v>
      </c>
      <c r="AZ560" s="116">
        <v>0</v>
      </c>
      <c r="BA560" s="116">
        <v>0</v>
      </c>
      <c r="BB560" s="116">
        <v>0</v>
      </c>
      <c r="BC560" s="116">
        <v>0</v>
      </c>
      <c r="BD560" s="115">
        <v>0</v>
      </c>
      <c r="BF560" s="9">
        <f t="shared" si="9"/>
        <v>414175.79</v>
      </c>
    </row>
    <row r="561" spans="1:58" x14ac:dyDescent="0.25">
      <c r="A561" s="112" t="s">
        <v>297</v>
      </c>
      <c r="B561" s="112" t="s">
        <v>298</v>
      </c>
      <c r="C561" s="116">
        <v>130831.45999999999</v>
      </c>
      <c r="D561" s="116">
        <v>147143.66</v>
      </c>
      <c r="E561" s="116">
        <v>196031.97</v>
      </c>
      <c r="F561" s="116">
        <v>224008.73</v>
      </c>
      <c r="G561" s="116">
        <v>609950.52</v>
      </c>
      <c r="H561" s="116">
        <v>804483.16</v>
      </c>
      <c r="I561" s="116">
        <v>1925373.56</v>
      </c>
      <c r="J561" s="116">
        <v>2753790.2800000003</v>
      </c>
      <c r="K561" s="116">
        <v>0</v>
      </c>
      <c r="L561" s="116">
        <v>0</v>
      </c>
      <c r="M561" s="116">
        <v>0</v>
      </c>
      <c r="N561" s="116">
        <v>0</v>
      </c>
      <c r="O561" s="116">
        <v>0</v>
      </c>
      <c r="P561" s="116">
        <v>0</v>
      </c>
      <c r="Q561" s="116">
        <v>0</v>
      </c>
      <c r="R561" s="116">
        <v>0</v>
      </c>
      <c r="S561" s="116">
        <v>0</v>
      </c>
      <c r="T561" s="116">
        <v>0</v>
      </c>
      <c r="U561" s="116">
        <v>0</v>
      </c>
      <c r="V561" s="116">
        <v>0</v>
      </c>
      <c r="W561" s="116">
        <v>0</v>
      </c>
      <c r="X561" s="116">
        <v>0</v>
      </c>
      <c r="Y561" s="116">
        <v>0</v>
      </c>
      <c r="Z561" s="116">
        <v>0</v>
      </c>
      <c r="AA561" s="116">
        <v>0</v>
      </c>
      <c r="AB561" s="116">
        <v>0</v>
      </c>
      <c r="AC561" s="116">
        <v>0</v>
      </c>
      <c r="AD561" s="116">
        <v>0</v>
      </c>
      <c r="AE561" s="116">
        <v>0</v>
      </c>
      <c r="AF561" s="116">
        <v>0</v>
      </c>
      <c r="AG561" s="116">
        <v>0</v>
      </c>
      <c r="AH561" s="116">
        <v>0</v>
      </c>
      <c r="AI561" s="116">
        <v>0</v>
      </c>
      <c r="AJ561" s="116">
        <v>0</v>
      </c>
      <c r="AK561" s="116">
        <v>0</v>
      </c>
      <c r="AL561" s="116">
        <v>0</v>
      </c>
      <c r="AM561" s="116">
        <v>0</v>
      </c>
      <c r="AN561" s="116">
        <v>0</v>
      </c>
      <c r="AO561" s="116">
        <v>0</v>
      </c>
      <c r="AP561" s="116">
        <v>0</v>
      </c>
      <c r="AQ561" s="116">
        <v>0</v>
      </c>
      <c r="AR561" s="116">
        <v>0</v>
      </c>
      <c r="AS561" s="116">
        <v>0</v>
      </c>
      <c r="AT561" s="116">
        <v>0</v>
      </c>
      <c r="AU561" s="116">
        <v>0</v>
      </c>
      <c r="AV561" s="116">
        <v>0</v>
      </c>
      <c r="AW561" s="116">
        <v>0</v>
      </c>
      <c r="AX561" s="116">
        <v>0</v>
      </c>
      <c r="AY561" s="116">
        <v>0</v>
      </c>
      <c r="AZ561" s="116">
        <v>0</v>
      </c>
      <c r="BA561" s="116">
        <v>0</v>
      </c>
      <c r="BB561" s="116">
        <v>0</v>
      </c>
      <c r="BC561" s="116">
        <v>0</v>
      </c>
      <c r="BD561" s="115">
        <v>0</v>
      </c>
      <c r="BF561" s="9">
        <f t="shared" si="9"/>
        <v>2753790.2800000003</v>
      </c>
    </row>
    <row r="562" spans="1:58" x14ac:dyDescent="0.25">
      <c r="A562" s="112" t="s">
        <v>299</v>
      </c>
      <c r="B562" s="112" t="s">
        <v>300</v>
      </c>
      <c r="C562" s="116">
        <v>0</v>
      </c>
      <c r="D562" s="116">
        <v>0</v>
      </c>
      <c r="E562" s="116">
        <v>0</v>
      </c>
      <c r="F562" s="116">
        <v>0</v>
      </c>
      <c r="G562" s="116">
        <v>0</v>
      </c>
      <c r="H562" s="116">
        <v>0</v>
      </c>
      <c r="I562" s="116">
        <v>0</v>
      </c>
      <c r="J562" s="116">
        <v>0</v>
      </c>
      <c r="K562" s="116">
        <v>0</v>
      </c>
      <c r="L562" s="116">
        <v>0</v>
      </c>
      <c r="M562" s="116">
        <v>0</v>
      </c>
      <c r="N562" s="116">
        <v>0</v>
      </c>
      <c r="O562" s="116">
        <v>0</v>
      </c>
      <c r="P562" s="116">
        <v>23.46</v>
      </c>
      <c r="Q562" s="116">
        <v>53568.18</v>
      </c>
      <c r="R562" s="116">
        <v>198774.9</v>
      </c>
      <c r="S562" s="116">
        <v>299986.07999999996</v>
      </c>
      <c r="T562" s="116">
        <v>359842.80999999994</v>
      </c>
      <c r="U562" s="116">
        <v>453450.40999999992</v>
      </c>
      <c r="V562" s="116">
        <v>495812.8299999999</v>
      </c>
      <c r="W562" s="116">
        <v>596815.10999999987</v>
      </c>
      <c r="X562" s="116">
        <v>794313.32999999984</v>
      </c>
      <c r="Y562" s="116">
        <v>864113.25999999978</v>
      </c>
      <c r="Z562" s="116">
        <v>2521015.3899999997</v>
      </c>
      <c r="AA562" s="116">
        <v>2638689.63</v>
      </c>
      <c r="AB562" s="116">
        <v>3304799.4</v>
      </c>
      <c r="AC562" s="116">
        <v>3948969.4699999997</v>
      </c>
      <c r="AD562" s="116">
        <v>0</v>
      </c>
      <c r="AE562" s="116">
        <v>0</v>
      </c>
      <c r="AF562" s="116">
        <v>0</v>
      </c>
      <c r="AG562" s="116">
        <v>0</v>
      </c>
      <c r="AH562" s="116">
        <v>0</v>
      </c>
      <c r="AI562" s="116">
        <v>0</v>
      </c>
      <c r="AJ562" s="116">
        <v>0</v>
      </c>
      <c r="AK562" s="116">
        <v>0</v>
      </c>
      <c r="AL562" s="116">
        <v>0</v>
      </c>
      <c r="AM562" s="116">
        <v>0</v>
      </c>
      <c r="AN562" s="116">
        <v>0</v>
      </c>
      <c r="AO562" s="116">
        <v>0</v>
      </c>
      <c r="AP562" s="116">
        <v>0</v>
      </c>
      <c r="AQ562" s="116">
        <v>0</v>
      </c>
      <c r="AR562" s="116">
        <v>0</v>
      </c>
      <c r="AS562" s="116">
        <v>0</v>
      </c>
      <c r="AT562" s="116">
        <v>0</v>
      </c>
      <c r="AU562" s="116">
        <v>0</v>
      </c>
      <c r="AV562" s="116">
        <v>0</v>
      </c>
      <c r="AW562" s="116">
        <v>0</v>
      </c>
      <c r="AX562" s="116">
        <v>0</v>
      </c>
      <c r="AY562" s="116">
        <v>0</v>
      </c>
      <c r="AZ562" s="116">
        <v>0</v>
      </c>
      <c r="BA562" s="116">
        <v>0</v>
      </c>
      <c r="BB562" s="116">
        <v>0</v>
      </c>
      <c r="BC562" s="116">
        <v>0</v>
      </c>
      <c r="BD562" s="115">
        <v>0</v>
      </c>
      <c r="BF562" s="9">
        <f t="shared" si="9"/>
        <v>3948969.4699999997</v>
      </c>
    </row>
    <row r="563" spans="1:58" x14ac:dyDescent="0.25">
      <c r="A563" s="112" t="s">
        <v>301</v>
      </c>
      <c r="B563" s="112" t="s">
        <v>302</v>
      </c>
      <c r="C563" s="116">
        <v>2.9103830456733704E-11</v>
      </c>
      <c r="D563" s="116">
        <v>2.9103830456733704E-11</v>
      </c>
      <c r="E563" s="116">
        <v>2.9103830456733704E-11</v>
      </c>
      <c r="F563" s="116">
        <v>2.9103830456733704E-11</v>
      </c>
      <c r="G563" s="116">
        <v>2.9103830456733704E-11</v>
      </c>
      <c r="H563" s="116">
        <v>2.9103830456733704E-11</v>
      </c>
      <c r="I563" s="116">
        <v>2.9103830456733704E-11</v>
      </c>
      <c r="J563" s="116">
        <v>2.9103830456733704E-11</v>
      </c>
      <c r="K563" s="116">
        <v>2.9103830456733704E-11</v>
      </c>
      <c r="L563" s="116">
        <v>2.9103830456733704E-11</v>
      </c>
      <c r="M563" s="116">
        <v>2.9103830456733704E-11</v>
      </c>
      <c r="N563" s="116">
        <v>2.9103830456733704E-11</v>
      </c>
      <c r="O563" s="116">
        <v>2.9103830456733704E-11</v>
      </c>
      <c r="P563" s="116">
        <v>2.9103830456733704E-11</v>
      </c>
      <c r="Q563" s="116">
        <v>2.9103830456733704E-11</v>
      </c>
      <c r="R563" s="116">
        <v>2.9103830456733704E-11</v>
      </c>
      <c r="S563" s="116">
        <v>2.9103830456733704E-11</v>
      </c>
      <c r="T563" s="116">
        <v>2.9103830456733704E-11</v>
      </c>
      <c r="U563" s="116">
        <v>2.9103830456733704E-11</v>
      </c>
      <c r="V563" s="116">
        <v>2.9103830456733704E-11</v>
      </c>
      <c r="W563" s="116">
        <v>2.9103830456733704E-11</v>
      </c>
      <c r="X563" s="116">
        <v>2.9103830456733704E-11</v>
      </c>
      <c r="Y563" s="116">
        <v>2.9103830456733704E-11</v>
      </c>
      <c r="Z563" s="116">
        <v>2.9103830456733704E-11</v>
      </c>
      <c r="AA563" s="116">
        <v>2.9103830456733704E-11</v>
      </c>
      <c r="AB563" s="116">
        <v>2.9103830456733704E-11</v>
      </c>
      <c r="AC563" s="116">
        <v>2.9103830456733704E-11</v>
      </c>
      <c r="AD563" s="116">
        <v>2.9103830456733704E-11</v>
      </c>
      <c r="AE563" s="116">
        <v>2.9103830456733704E-11</v>
      </c>
      <c r="AF563" s="116">
        <v>2.9103830456733704E-11</v>
      </c>
      <c r="AG563" s="116">
        <v>2.9103830456733704E-11</v>
      </c>
      <c r="AH563" s="116">
        <v>2.9103830456733704E-11</v>
      </c>
      <c r="AI563" s="116">
        <v>2.9103830456733704E-11</v>
      </c>
      <c r="AJ563" s="116">
        <v>2.9103830456733704E-11</v>
      </c>
      <c r="AK563" s="116">
        <v>2.9103830456733704E-11</v>
      </c>
      <c r="AL563" s="116">
        <v>2.9103830456733704E-11</v>
      </c>
      <c r="AM563" s="116">
        <v>2.9103830456733704E-11</v>
      </c>
      <c r="AN563" s="116">
        <v>2.9103830456733704E-11</v>
      </c>
      <c r="AO563" s="116">
        <v>2.9103830456733704E-11</v>
      </c>
      <c r="AP563" s="116">
        <v>2.9103830456733704E-11</v>
      </c>
      <c r="AQ563" s="116">
        <v>2.9103830456733704E-11</v>
      </c>
      <c r="AR563" s="116">
        <v>2.9103830456733704E-11</v>
      </c>
      <c r="AS563" s="116">
        <v>2.9103830456733704E-11</v>
      </c>
      <c r="AT563" s="116">
        <v>2.9103830456733704E-11</v>
      </c>
      <c r="AU563" s="116">
        <v>2.9103830456733704E-11</v>
      </c>
      <c r="AV563" s="116">
        <v>2.9103830456733704E-11</v>
      </c>
      <c r="AW563" s="116">
        <v>2.9103830456733704E-11</v>
      </c>
      <c r="AX563" s="116">
        <v>2.9103830456733704E-11</v>
      </c>
      <c r="AY563" s="116">
        <v>2.9103830456733704E-11</v>
      </c>
      <c r="AZ563" s="116">
        <v>2.9103830456733704E-11</v>
      </c>
      <c r="BA563" s="116">
        <v>2.9103830456733704E-11</v>
      </c>
      <c r="BB563" s="116">
        <v>2.9103830456733704E-11</v>
      </c>
      <c r="BC563" s="116">
        <v>2.9103830456733704E-11</v>
      </c>
      <c r="BD563" s="115">
        <v>2.9103830456733704E-11</v>
      </c>
      <c r="BF563" s="9">
        <f t="shared" si="9"/>
        <v>2.9103830456733704E-11</v>
      </c>
    </row>
    <row r="564" spans="1:58" x14ac:dyDescent="0.25">
      <c r="A564" s="112" t="s">
        <v>303</v>
      </c>
      <c r="B564" s="112" t="s">
        <v>304</v>
      </c>
      <c r="C564" s="116">
        <v>4.6566128730773926E-10</v>
      </c>
      <c r="D564" s="116">
        <v>4.6566128730773926E-10</v>
      </c>
      <c r="E564" s="116">
        <v>4.6566128730773926E-10</v>
      </c>
      <c r="F564" s="116">
        <v>4.6566128730773926E-10</v>
      </c>
      <c r="G564" s="116">
        <v>4.6566128730773926E-10</v>
      </c>
      <c r="H564" s="116">
        <v>4.6566128730773926E-10</v>
      </c>
      <c r="I564" s="116">
        <v>4.6566128730773926E-10</v>
      </c>
      <c r="J564" s="116">
        <v>4.6566128730773926E-10</v>
      </c>
      <c r="K564" s="116">
        <v>4.6566128730773926E-10</v>
      </c>
      <c r="L564" s="116">
        <v>4.6566128730773926E-10</v>
      </c>
      <c r="M564" s="116">
        <v>4.6566128730773926E-10</v>
      </c>
      <c r="N564" s="116">
        <v>4.6566128730773926E-10</v>
      </c>
      <c r="O564" s="116">
        <v>4.6566128730773926E-10</v>
      </c>
      <c r="P564" s="116">
        <v>4.6566128730773926E-10</v>
      </c>
      <c r="Q564" s="116">
        <v>4.6566128730773926E-10</v>
      </c>
      <c r="R564" s="116">
        <v>4.6566128730773926E-10</v>
      </c>
      <c r="S564" s="116">
        <v>4.6566128730773926E-10</v>
      </c>
      <c r="T564" s="116">
        <v>4.6566128730773926E-10</v>
      </c>
      <c r="U564" s="116">
        <v>4.6566128730773926E-10</v>
      </c>
      <c r="V564" s="116">
        <v>4.6566128730773926E-10</v>
      </c>
      <c r="W564" s="116">
        <v>4.6566128730773926E-10</v>
      </c>
      <c r="X564" s="116">
        <v>4.6566128730773926E-10</v>
      </c>
      <c r="Y564" s="116">
        <v>4.6566128730773926E-10</v>
      </c>
      <c r="Z564" s="116">
        <v>4.6566128730773926E-10</v>
      </c>
      <c r="AA564" s="116">
        <v>4.6566128730773926E-10</v>
      </c>
      <c r="AB564" s="116">
        <v>4.6566128730773926E-10</v>
      </c>
      <c r="AC564" s="116">
        <v>4.6566128730773926E-10</v>
      </c>
      <c r="AD564" s="116">
        <v>4.6566128730773926E-10</v>
      </c>
      <c r="AE564" s="116">
        <v>4.6566128730773926E-10</v>
      </c>
      <c r="AF564" s="116">
        <v>4.6566128730773926E-10</v>
      </c>
      <c r="AG564" s="116">
        <v>4.6566128730773926E-10</v>
      </c>
      <c r="AH564" s="116">
        <v>4.6566128730773926E-10</v>
      </c>
      <c r="AI564" s="116">
        <v>4.6566128730773926E-10</v>
      </c>
      <c r="AJ564" s="116">
        <v>4.6566128730773926E-10</v>
      </c>
      <c r="AK564" s="116">
        <v>4.6566128730773926E-10</v>
      </c>
      <c r="AL564" s="116">
        <v>4.6566128730773926E-10</v>
      </c>
      <c r="AM564" s="116">
        <v>4.6566128730773926E-10</v>
      </c>
      <c r="AN564" s="116">
        <v>4.6566128730773926E-10</v>
      </c>
      <c r="AO564" s="116">
        <v>4.6566128730773926E-10</v>
      </c>
      <c r="AP564" s="116">
        <v>4.6566128730773926E-10</v>
      </c>
      <c r="AQ564" s="116">
        <v>4.6566128730773926E-10</v>
      </c>
      <c r="AR564" s="116">
        <v>4.6566128730773926E-10</v>
      </c>
      <c r="AS564" s="116">
        <v>4.6566128730773926E-10</v>
      </c>
      <c r="AT564" s="116">
        <v>4.6566128730773926E-10</v>
      </c>
      <c r="AU564" s="116">
        <v>4.6566128730773926E-10</v>
      </c>
      <c r="AV564" s="116">
        <v>4.6566128730773926E-10</v>
      </c>
      <c r="AW564" s="116">
        <v>4.6566128730773926E-10</v>
      </c>
      <c r="AX564" s="116">
        <v>4.6566128730773926E-10</v>
      </c>
      <c r="AY564" s="116">
        <v>4.6566128730773926E-10</v>
      </c>
      <c r="AZ564" s="116">
        <v>4.6566128730773926E-10</v>
      </c>
      <c r="BA564" s="116">
        <v>4.6566128730773926E-10</v>
      </c>
      <c r="BB564" s="116">
        <v>4.6566128730773926E-10</v>
      </c>
      <c r="BC564" s="116">
        <v>4.6566128730773926E-10</v>
      </c>
      <c r="BD564" s="115">
        <v>4.6566128730773926E-10</v>
      </c>
      <c r="BF564" s="9">
        <f t="shared" si="9"/>
        <v>4.6566128730773926E-10</v>
      </c>
    </row>
    <row r="565" spans="1:58" x14ac:dyDescent="0.25">
      <c r="A565" s="112" t="s">
        <v>305</v>
      </c>
      <c r="B565" s="112" t="s">
        <v>306</v>
      </c>
      <c r="C565" s="116">
        <v>0</v>
      </c>
      <c r="D565" s="116">
        <v>0</v>
      </c>
      <c r="E565" s="116">
        <v>0</v>
      </c>
      <c r="F565" s="116">
        <v>0</v>
      </c>
      <c r="G565" s="116">
        <v>0</v>
      </c>
      <c r="H565" s="116">
        <v>0</v>
      </c>
      <c r="I565" s="116">
        <v>0</v>
      </c>
      <c r="J565" s="116">
        <v>0</v>
      </c>
      <c r="K565" s="116">
        <v>0</v>
      </c>
      <c r="L565" s="116">
        <v>0</v>
      </c>
      <c r="M565" s="116">
        <v>0</v>
      </c>
      <c r="N565" s="116">
        <v>0</v>
      </c>
      <c r="O565" s="116">
        <v>0</v>
      </c>
      <c r="P565" s="116">
        <v>0</v>
      </c>
      <c r="Q565" s="116">
        <v>0</v>
      </c>
      <c r="R565" s="116">
        <v>0</v>
      </c>
      <c r="S565" s="116">
        <v>0</v>
      </c>
      <c r="T565" s="116">
        <v>115.32</v>
      </c>
      <c r="U565" s="116">
        <v>115043.8</v>
      </c>
      <c r="V565" s="116">
        <v>182536.78</v>
      </c>
      <c r="W565" s="116">
        <v>0</v>
      </c>
      <c r="X565" s="116">
        <v>0</v>
      </c>
      <c r="Y565" s="116">
        <v>0</v>
      </c>
      <c r="Z565" s="116">
        <v>0</v>
      </c>
      <c r="AA565" s="116">
        <v>0</v>
      </c>
      <c r="AB565" s="116">
        <v>0</v>
      </c>
      <c r="AC565" s="116">
        <v>0</v>
      </c>
      <c r="AD565" s="116">
        <v>0</v>
      </c>
      <c r="AE565" s="116">
        <v>0</v>
      </c>
      <c r="AF565" s="116">
        <v>0</v>
      </c>
      <c r="AG565" s="116">
        <v>0</v>
      </c>
      <c r="AH565" s="116">
        <v>0</v>
      </c>
      <c r="AI565" s="116">
        <v>0</v>
      </c>
      <c r="AJ565" s="116">
        <v>0</v>
      </c>
      <c r="AK565" s="116">
        <v>0</v>
      </c>
      <c r="AL565" s="116">
        <v>0</v>
      </c>
      <c r="AM565" s="116">
        <v>0</v>
      </c>
      <c r="AN565" s="116">
        <v>0</v>
      </c>
      <c r="AO565" s="116">
        <v>0</v>
      </c>
      <c r="AP565" s="116">
        <v>0</v>
      </c>
      <c r="AQ565" s="116">
        <v>0</v>
      </c>
      <c r="AR565" s="116">
        <v>0</v>
      </c>
      <c r="AS565" s="116">
        <v>0</v>
      </c>
      <c r="AT565" s="116">
        <v>0</v>
      </c>
      <c r="AU565" s="116">
        <v>0</v>
      </c>
      <c r="AV565" s="116">
        <v>0</v>
      </c>
      <c r="AW565" s="116">
        <v>0</v>
      </c>
      <c r="AX565" s="116">
        <v>0</v>
      </c>
      <c r="AY565" s="116">
        <v>0</v>
      </c>
      <c r="AZ565" s="116">
        <v>0</v>
      </c>
      <c r="BA565" s="116">
        <v>0</v>
      </c>
      <c r="BB565" s="116">
        <v>0</v>
      </c>
      <c r="BC565" s="116">
        <v>0</v>
      </c>
      <c r="BD565" s="115">
        <v>0</v>
      </c>
      <c r="BF565" s="9">
        <f t="shared" si="9"/>
        <v>182536.78</v>
      </c>
    </row>
    <row r="566" spans="1:58" x14ac:dyDescent="0.25">
      <c r="A566" s="112" t="s">
        <v>307</v>
      </c>
      <c r="B566" s="112" t="s">
        <v>308</v>
      </c>
      <c r="C566" s="116">
        <v>0</v>
      </c>
      <c r="D566" s="116">
        <v>0</v>
      </c>
      <c r="E566" s="116">
        <v>0</v>
      </c>
      <c r="F566" s="116">
        <v>0</v>
      </c>
      <c r="G566" s="116">
        <v>0</v>
      </c>
      <c r="H566" s="116">
        <v>0</v>
      </c>
      <c r="I566" s="116">
        <v>0</v>
      </c>
      <c r="J566" s="116">
        <v>0</v>
      </c>
      <c r="K566" s="116">
        <v>0</v>
      </c>
      <c r="L566" s="116">
        <v>0</v>
      </c>
      <c r="M566" s="116">
        <v>0</v>
      </c>
      <c r="N566" s="116">
        <v>0</v>
      </c>
      <c r="O566" s="116">
        <v>0</v>
      </c>
      <c r="P566" s="116">
        <v>0</v>
      </c>
      <c r="Q566" s="116">
        <v>338.1</v>
      </c>
      <c r="R566" s="116">
        <v>20876.71</v>
      </c>
      <c r="S566" s="116">
        <v>20911.32</v>
      </c>
      <c r="T566" s="116">
        <v>20945.989999999998</v>
      </c>
      <c r="U566" s="116">
        <v>20982.579999999998</v>
      </c>
      <c r="V566" s="116">
        <v>20912.739999999998</v>
      </c>
      <c r="W566" s="116">
        <v>38591.279999999999</v>
      </c>
      <c r="X566" s="116">
        <v>0</v>
      </c>
      <c r="Y566" s="116">
        <v>0</v>
      </c>
      <c r="Z566" s="116">
        <v>0</v>
      </c>
      <c r="AA566" s="116">
        <v>0</v>
      </c>
      <c r="AB566" s="116">
        <v>0</v>
      </c>
      <c r="AC566" s="116">
        <v>0</v>
      </c>
      <c r="AD566" s="116">
        <v>0</v>
      </c>
      <c r="AE566" s="116">
        <v>0</v>
      </c>
      <c r="AF566" s="116">
        <v>0</v>
      </c>
      <c r="AG566" s="116">
        <v>0</v>
      </c>
      <c r="AH566" s="116">
        <v>0</v>
      </c>
      <c r="AI566" s="116">
        <v>0</v>
      </c>
      <c r="AJ566" s="116">
        <v>0</v>
      </c>
      <c r="AK566" s="116">
        <v>0</v>
      </c>
      <c r="AL566" s="116">
        <v>0</v>
      </c>
      <c r="AM566" s="116">
        <v>0</v>
      </c>
      <c r="AN566" s="116">
        <v>0</v>
      </c>
      <c r="AO566" s="116">
        <v>0</v>
      </c>
      <c r="AP566" s="116">
        <v>0</v>
      </c>
      <c r="AQ566" s="116">
        <v>0</v>
      </c>
      <c r="AR566" s="116">
        <v>0</v>
      </c>
      <c r="AS566" s="116">
        <v>0</v>
      </c>
      <c r="AT566" s="116">
        <v>0</v>
      </c>
      <c r="AU566" s="116">
        <v>0</v>
      </c>
      <c r="AV566" s="116">
        <v>0</v>
      </c>
      <c r="AW566" s="116">
        <v>0</v>
      </c>
      <c r="AX566" s="116">
        <v>0</v>
      </c>
      <c r="AY566" s="116">
        <v>0</v>
      </c>
      <c r="AZ566" s="116">
        <v>0</v>
      </c>
      <c r="BA566" s="116">
        <v>0</v>
      </c>
      <c r="BB566" s="116">
        <v>0</v>
      </c>
      <c r="BC566" s="116">
        <v>0</v>
      </c>
      <c r="BD566" s="115">
        <v>0</v>
      </c>
      <c r="BF566" s="9">
        <f t="shared" si="9"/>
        <v>38591.279999999999</v>
      </c>
    </row>
    <row r="567" spans="1:58" x14ac:dyDescent="0.25">
      <c r="A567" s="112" t="s">
        <v>309</v>
      </c>
      <c r="B567" s="112" t="s">
        <v>310</v>
      </c>
      <c r="C567" s="116">
        <v>0</v>
      </c>
      <c r="D567" s="116">
        <v>0</v>
      </c>
      <c r="E567" s="116">
        <v>0</v>
      </c>
      <c r="F567" s="116">
        <v>0</v>
      </c>
      <c r="G567" s="116">
        <v>0</v>
      </c>
      <c r="H567" s="116">
        <v>0</v>
      </c>
      <c r="I567" s="116">
        <v>0</v>
      </c>
      <c r="J567" s="116">
        <v>0</v>
      </c>
      <c r="K567" s="116">
        <v>0</v>
      </c>
      <c r="L567" s="116">
        <v>0</v>
      </c>
      <c r="M567" s="116">
        <v>0</v>
      </c>
      <c r="N567" s="116">
        <v>0</v>
      </c>
      <c r="O567" s="116">
        <v>0</v>
      </c>
      <c r="P567" s="116">
        <v>0</v>
      </c>
      <c r="Q567" s="116">
        <v>0</v>
      </c>
      <c r="R567" s="116">
        <v>0</v>
      </c>
      <c r="S567" s="116">
        <v>0</v>
      </c>
      <c r="T567" s="116">
        <v>0</v>
      </c>
      <c r="U567" s="116">
        <v>0</v>
      </c>
      <c r="V567" s="116">
        <v>0</v>
      </c>
      <c r="W567" s="116">
        <v>0</v>
      </c>
      <c r="X567" s="116">
        <v>0</v>
      </c>
      <c r="Y567" s="116">
        <v>0</v>
      </c>
      <c r="Z567" s="116">
        <v>0</v>
      </c>
      <c r="AA567" s="116">
        <v>0</v>
      </c>
      <c r="AB567" s="116">
        <v>0</v>
      </c>
      <c r="AC567" s="116">
        <v>0</v>
      </c>
      <c r="AD567" s="116">
        <v>37370.949999999997</v>
      </c>
      <c r="AE567" s="116">
        <v>70727.34</v>
      </c>
      <c r="AF567" s="116">
        <v>97384.03</v>
      </c>
      <c r="AG567" s="116">
        <v>125214.09</v>
      </c>
      <c r="AH567" s="116">
        <v>188307.33</v>
      </c>
      <c r="AI567" s="116">
        <v>188964.12</v>
      </c>
      <c r="AJ567" s="116">
        <v>205431.66999999998</v>
      </c>
      <c r="AK567" s="116">
        <v>234401.43999999997</v>
      </c>
      <c r="AL567" s="116">
        <v>370031.62</v>
      </c>
      <c r="AM567" s="116">
        <v>1638093.7400000002</v>
      </c>
      <c r="AN567" s="116">
        <v>2747019.8500000006</v>
      </c>
      <c r="AO567" s="116">
        <v>0</v>
      </c>
      <c r="AP567" s="116">
        <v>0</v>
      </c>
      <c r="AQ567" s="116">
        <v>0</v>
      </c>
      <c r="AR567" s="116">
        <v>0</v>
      </c>
      <c r="AS567" s="116">
        <v>0</v>
      </c>
      <c r="AT567" s="116">
        <v>0</v>
      </c>
      <c r="AU567" s="116">
        <v>0</v>
      </c>
      <c r="AV567" s="116">
        <v>0</v>
      </c>
      <c r="AW567" s="116">
        <v>0</v>
      </c>
      <c r="AX567" s="116">
        <v>0</v>
      </c>
      <c r="AY567" s="116">
        <v>0</v>
      </c>
      <c r="AZ567" s="116">
        <v>0</v>
      </c>
      <c r="BA567" s="116">
        <v>0</v>
      </c>
      <c r="BB567" s="116">
        <v>0</v>
      </c>
      <c r="BC567" s="116">
        <v>0</v>
      </c>
      <c r="BD567" s="115">
        <v>0</v>
      </c>
      <c r="BF567" s="9">
        <f t="shared" si="9"/>
        <v>2747019.8500000006</v>
      </c>
    </row>
    <row r="568" spans="1:58" x14ac:dyDescent="0.25">
      <c r="A568" s="112" t="s">
        <v>2090</v>
      </c>
      <c r="B568" s="112" t="s">
        <v>2089</v>
      </c>
      <c r="C568" s="116">
        <v>260489.71</v>
      </c>
      <c r="D568" s="116">
        <v>263724.87</v>
      </c>
      <c r="E568" s="116">
        <v>267808.15000000002</v>
      </c>
      <c r="F568" s="116">
        <v>268473.86000000004</v>
      </c>
      <c r="G568" s="116">
        <v>277255.34000000003</v>
      </c>
      <c r="H568" s="116">
        <v>277953.19</v>
      </c>
      <c r="I568" s="116">
        <v>279446.78000000003</v>
      </c>
      <c r="J568" s="116">
        <v>280044.81000000006</v>
      </c>
      <c r="K568" s="116">
        <v>280642.84000000008</v>
      </c>
      <c r="L568" s="116">
        <v>281231.69000000006</v>
      </c>
      <c r="M568" s="116">
        <v>286173.10000000003</v>
      </c>
      <c r="N568" s="116">
        <v>287039.07</v>
      </c>
      <c r="O568" s="116">
        <v>289602.57</v>
      </c>
      <c r="P568" s="116">
        <v>292504.03999999998</v>
      </c>
      <c r="Q568" s="116">
        <v>292969.61</v>
      </c>
      <c r="R568" s="116">
        <v>293959.32</v>
      </c>
      <c r="S568" s="116">
        <v>301776.59000000003</v>
      </c>
      <c r="T568" s="116">
        <v>313604.59000000003</v>
      </c>
      <c r="U568" s="116">
        <v>335984.53</v>
      </c>
      <c r="V568" s="116">
        <v>355863.29000000004</v>
      </c>
      <c r="W568" s="116">
        <v>330348.07000000007</v>
      </c>
      <c r="X568" s="116">
        <v>410533.60000000009</v>
      </c>
      <c r="Y568" s="116">
        <v>478480.31000000011</v>
      </c>
      <c r="Z568" s="116">
        <v>562767.95000000007</v>
      </c>
      <c r="AA568" s="116">
        <v>582961.07000000007</v>
      </c>
      <c r="AB568" s="116">
        <v>590677.24000000011</v>
      </c>
      <c r="AC568" s="116">
        <v>353551.60000000009</v>
      </c>
      <c r="AD568" s="116">
        <v>356129.64000000007</v>
      </c>
      <c r="AE568" s="116">
        <v>377450.62000000005</v>
      </c>
      <c r="AF568" s="116">
        <v>380393.23000000004</v>
      </c>
      <c r="AG568" s="116">
        <v>383523.22000000003</v>
      </c>
      <c r="AH568" s="116">
        <v>387983.21</v>
      </c>
      <c r="AI568" s="116">
        <v>392626.23000000004</v>
      </c>
      <c r="AJ568" s="116">
        <v>398084.49000000005</v>
      </c>
      <c r="AK568" s="116">
        <v>399352.34</v>
      </c>
      <c r="AL568" s="116">
        <v>406780.17000000004</v>
      </c>
      <c r="AM568" s="116">
        <v>413426.61000000004</v>
      </c>
      <c r="AN568" s="116">
        <v>416966.78</v>
      </c>
      <c r="AO568" s="116">
        <v>422481.53</v>
      </c>
      <c r="AP568" s="116">
        <v>435256.47000000003</v>
      </c>
      <c r="AQ568" s="116">
        <v>445370.33</v>
      </c>
      <c r="AR568" s="116">
        <v>457491.8</v>
      </c>
      <c r="AS568" s="116">
        <v>461252.17</v>
      </c>
      <c r="AT568" s="116">
        <v>464088.49</v>
      </c>
      <c r="AU568" s="116">
        <v>466924.81</v>
      </c>
      <c r="AV568" s="116">
        <v>469825.83</v>
      </c>
      <c r="AW568" s="116">
        <v>475519.19</v>
      </c>
      <c r="AX568" s="116">
        <v>480425.61</v>
      </c>
      <c r="AY568" s="116">
        <v>484921.35</v>
      </c>
      <c r="AZ568" s="116">
        <v>489040.82999999996</v>
      </c>
      <c r="BA568" s="116">
        <v>492281.63999999996</v>
      </c>
      <c r="BB568" s="116">
        <v>498894.37999999995</v>
      </c>
      <c r="BC568" s="116">
        <v>518443.49999999994</v>
      </c>
      <c r="BD568" s="115">
        <v>524231.73999999993</v>
      </c>
      <c r="BF568" s="9">
        <f t="shared" si="9"/>
        <v>590677.24000000011</v>
      </c>
    </row>
    <row r="569" spans="1:58" x14ac:dyDescent="0.25">
      <c r="A569" s="112" t="s">
        <v>311</v>
      </c>
      <c r="B569" s="112" t="s">
        <v>312</v>
      </c>
      <c r="C569" s="116">
        <v>27055.58</v>
      </c>
      <c r="D569" s="116">
        <v>27145.320000000003</v>
      </c>
      <c r="E569" s="116">
        <v>27235.060000000005</v>
      </c>
      <c r="F569" s="116">
        <v>27302.830000000005</v>
      </c>
      <c r="G569" s="116">
        <v>27370.600000000006</v>
      </c>
      <c r="H569" s="116">
        <v>27439.620000000006</v>
      </c>
      <c r="I569" s="116">
        <v>27498.570000000007</v>
      </c>
      <c r="J569" s="116">
        <v>27557.520000000008</v>
      </c>
      <c r="K569" s="116">
        <v>27616.470000000008</v>
      </c>
      <c r="L569" s="116">
        <v>27674.510000000009</v>
      </c>
      <c r="M569" s="116">
        <v>27732.55000000001</v>
      </c>
      <c r="N569" s="116">
        <v>27791.360000000011</v>
      </c>
      <c r="O569" s="116">
        <v>27835.720000000012</v>
      </c>
      <c r="P569" s="116">
        <v>27880.080000000013</v>
      </c>
      <c r="Q569" s="116">
        <v>89145.650000000009</v>
      </c>
      <c r="R569" s="116">
        <v>98297.430000000008</v>
      </c>
      <c r="S569" s="116">
        <v>111081.57</v>
      </c>
      <c r="T569" s="116">
        <v>148076.90000000002</v>
      </c>
      <c r="U569" s="116">
        <v>142086.36000000002</v>
      </c>
      <c r="V569" s="116">
        <v>159463.19</v>
      </c>
      <c r="W569" s="116">
        <v>173289</v>
      </c>
      <c r="X569" s="116">
        <v>182783.68</v>
      </c>
      <c r="Y569" s="116">
        <v>197145.94999999998</v>
      </c>
      <c r="Z569" s="116">
        <v>11.059999999968568</v>
      </c>
      <c r="AA569" s="116">
        <v>11.059999999968568</v>
      </c>
      <c r="AB569" s="116">
        <v>11.059999999968568</v>
      </c>
      <c r="AC569" s="116">
        <v>11.059999999968568</v>
      </c>
      <c r="AD569" s="116">
        <v>11.059999999968568</v>
      </c>
      <c r="AE569" s="116">
        <v>11.059999999968568</v>
      </c>
      <c r="AF569" s="116">
        <v>11.059999999968568</v>
      </c>
      <c r="AG569" s="116">
        <v>11.059999999968568</v>
      </c>
      <c r="AH569" s="116">
        <v>11.059999999968568</v>
      </c>
      <c r="AI569" s="116">
        <v>11.059999999968568</v>
      </c>
      <c r="AJ569" s="116">
        <v>11.059999999968568</v>
      </c>
      <c r="AK569" s="116">
        <v>11.059999999968568</v>
      </c>
      <c r="AL569" s="116">
        <v>11.059999999968568</v>
      </c>
      <c r="AM569" s="116">
        <v>11.059999999968568</v>
      </c>
      <c r="AN569" s="116">
        <v>11.059999999968568</v>
      </c>
      <c r="AO569" s="116">
        <v>11.059999999968568</v>
      </c>
      <c r="AP569" s="116">
        <v>11.059999999968568</v>
      </c>
      <c r="AQ569" s="116">
        <v>11.059999999968568</v>
      </c>
      <c r="AR569" s="116">
        <v>11.059999999968568</v>
      </c>
      <c r="AS569" s="116">
        <v>11.059999999968568</v>
      </c>
      <c r="AT569" s="116">
        <v>11.059999999968568</v>
      </c>
      <c r="AU569" s="116">
        <v>11.059999999968568</v>
      </c>
      <c r="AV569" s="116">
        <v>11.059999999968568</v>
      </c>
      <c r="AW569" s="116">
        <v>11.059999999968568</v>
      </c>
      <c r="AX569" s="116">
        <v>11.059999999968568</v>
      </c>
      <c r="AY569" s="116">
        <v>11.059999999968568</v>
      </c>
      <c r="AZ569" s="116">
        <v>11.059999999968568</v>
      </c>
      <c r="BA569" s="116">
        <v>11.059999999968568</v>
      </c>
      <c r="BB569" s="116">
        <v>11.059999999968568</v>
      </c>
      <c r="BC569" s="116">
        <v>11.059999999968568</v>
      </c>
      <c r="BD569" s="115">
        <v>11.059999999968568</v>
      </c>
      <c r="BF569" s="9">
        <f t="shared" si="9"/>
        <v>197145.94999999998</v>
      </c>
    </row>
    <row r="570" spans="1:58" x14ac:dyDescent="0.25">
      <c r="A570" s="112" t="s">
        <v>313</v>
      </c>
      <c r="B570" s="112" t="s">
        <v>314</v>
      </c>
      <c r="C570" s="116">
        <v>0</v>
      </c>
      <c r="D570" s="116">
        <v>0</v>
      </c>
      <c r="E570" s="116">
        <v>0</v>
      </c>
      <c r="F570" s="116">
        <v>0</v>
      </c>
      <c r="G570" s="116">
        <v>0</v>
      </c>
      <c r="H570" s="116">
        <v>0</v>
      </c>
      <c r="I570" s="116">
        <v>0</v>
      </c>
      <c r="J570" s="116">
        <v>0</v>
      </c>
      <c r="K570" s="116">
        <v>0</v>
      </c>
      <c r="L570" s="116">
        <v>0</v>
      </c>
      <c r="M570" s="116">
        <v>0</v>
      </c>
      <c r="N570" s="116">
        <v>0</v>
      </c>
      <c r="O570" s="116">
        <v>0</v>
      </c>
      <c r="P570" s="116">
        <v>0</v>
      </c>
      <c r="Q570" s="116">
        <v>0</v>
      </c>
      <c r="R570" s="116">
        <v>0</v>
      </c>
      <c r="S570" s="116">
        <v>0</v>
      </c>
      <c r="T570" s="116">
        <v>0</v>
      </c>
      <c r="U570" s="116">
        <v>0</v>
      </c>
      <c r="V570" s="116">
        <v>0</v>
      </c>
      <c r="W570" s="116">
        <v>0</v>
      </c>
      <c r="X570" s="116">
        <v>0</v>
      </c>
      <c r="Y570" s="116">
        <v>0</v>
      </c>
      <c r="Z570" s="116">
        <v>0</v>
      </c>
      <c r="AA570" s="116">
        <v>0</v>
      </c>
      <c r="AB570" s="116">
        <v>0</v>
      </c>
      <c r="AC570" s="116">
        <v>0</v>
      </c>
      <c r="AD570" s="116">
        <v>0</v>
      </c>
      <c r="AE570" s="116">
        <v>0</v>
      </c>
      <c r="AF570" s="116">
        <v>0</v>
      </c>
      <c r="AG570" s="116">
        <v>0</v>
      </c>
      <c r="AH570" s="116">
        <v>0</v>
      </c>
      <c r="AI570" s="116">
        <v>0</v>
      </c>
      <c r="AJ570" s="116">
        <v>0</v>
      </c>
      <c r="AK570" s="116">
        <v>0</v>
      </c>
      <c r="AL570" s="116">
        <v>0</v>
      </c>
      <c r="AM570" s="116">
        <v>0</v>
      </c>
      <c r="AN570" s="116">
        <v>0</v>
      </c>
      <c r="AO570" s="116">
        <v>0</v>
      </c>
      <c r="AP570" s="116">
        <v>0</v>
      </c>
      <c r="AQ570" s="116">
        <v>0</v>
      </c>
      <c r="AR570" s="116">
        <v>0</v>
      </c>
      <c r="AS570" s="116">
        <v>0</v>
      </c>
      <c r="AT570" s="116">
        <v>0</v>
      </c>
      <c r="AU570" s="116">
        <v>0</v>
      </c>
      <c r="AV570" s="116">
        <v>0</v>
      </c>
      <c r="AW570" s="116">
        <v>0</v>
      </c>
      <c r="AX570" s="116">
        <v>0</v>
      </c>
      <c r="AY570" s="116">
        <v>0</v>
      </c>
      <c r="AZ570" s="116">
        <v>0</v>
      </c>
      <c r="BA570" s="116">
        <v>0</v>
      </c>
      <c r="BB570" s="116">
        <v>0</v>
      </c>
      <c r="BC570" s="116">
        <v>0</v>
      </c>
      <c r="BD570" s="115">
        <v>0</v>
      </c>
      <c r="BF570" s="9">
        <f t="shared" si="9"/>
        <v>0</v>
      </c>
    </row>
    <row r="571" spans="1:58" x14ac:dyDescent="0.25">
      <c r="A571" s="112" t="s">
        <v>315</v>
      </c>
      <c r="B571" s="112" t="s">
        <v>316</v>
      </c>
      <c r="C571" s="116">
        <v>0</v>
      </c>
      <c r="D571" s="116">
        <v>0</v>
      </c>
      <c r="E571" s="116">
        <v>0</v>
      </c>
      <c r="F571" s="116">
        <v>0</v>
      </c>
      <c r="G571" s="116">
        <v>0</v>
      </c>
      <c r="H571" s="116">
        <v>0</v>
      </c>
      <c r="I571" s="116">
        <v>0</v>
      </c>
      <c r="J571" s="116">
        <v>0</v>
      </c>
      <c r="K571" s="116">
        <v>0</v>
      </c>
      <c r="L571" s="116">
        <v>0</v>
      </c>
      <c r="M571" s="116">
        <v>0</v>
      </c>
      <c r="N571" s="116">
        <v>0</v>
      </c>
      <c r="O571" s="116">
        <v>0</v>
      </c>
      <c r="P571" s="116">
        <v>0</v>
      </c>
      <c r="Q571" s="116">
        <v>0</v>
      </c>
      <c r="R571" s="116">
        <v>0</v>
      </c>
      <c r="S571" s="116">
        <v>0</v>
      </c>
      <c r="T571" s="116">
        <v>0</v>
      </c>
      <c r="U571" s="116">
        <v>0</v>
      </c>
      <c r="V571" s="116">
        <v>0</v>
      </c>
      <c r="W571" s="116">
        <v>0</v>
      </c>
      <c r="X571" s="116">
        <v>0</v>
      </c>
      <c r="Y571" s="116">
        <v>0</v>
      </c>
      <c r="Z571" s="116">
        <v>0</v>
      </c>
      <c r="AA571" s="116">
        <v>0</v>
      </c>
      <c r="AB571" s="116">
        <v>0</v>
      </c>
      <c r="AC571" s="116">
        <v>0</v>
      </c>
      <c r="AD571" s="116">
        <v>0</v>
      </c>
      <c r="AE571" s="116">
        <v>0</v>
      </c>
      <c r="AF571" s="116">
        <v>0</v>
      </c>
      <c r="AG571" s="116">
        <v>0</v>
      </c>
      <c r="AH571" s="116">
        <v>0</v>
      </c>
      <c r="AI571" s="116">
        <v>0</v>
      </c>
      <c r="AJ571" s="116">
        <v>0</v>
      </c>
      <c r="AK571" s="116">
        <v>0</v>
      </c>
      <c r="AL571" s="116">
        <v>0</v>
      </c>
      <c r="AM571" s="116">
        <v>0</v>
      </c>
      <c r="AN571" s="116">
        <v>0</v>
      </c>
      <c r="AO571" s="116">
        <v>0</v>
      </c>
      <c r="AP571" s="116">
        <v>0</v>
      </c>
      <c r="AQ571" s="116">
        <v>0</v>
      </c>
      <c r="AR571" s="116">
        <v>0</v>
      </c>
      <c r="AS571" s="116">
        <v>0</v>
      </c>
      <c r="AT571" s="116">
        <v>0</v>
      </c>
      <c r="AU571" s="116">
        <v>0</v>
      </c>
      <c r="AV571" s="116">
        <v>0</v>
      </c>
      <c r="AW571" s="116">
        <v>0</v>
      </c>
      <c r="AX571" s="116">
        <v>0</v>
      </c>
      <c r="AY571" s="116">
        <v>0</v>
      </c>
      <c r="AZ571" s="116">
        <v>0</v>
      </c>
      <c r="BA571" s="116">
        <v>0</v>
      </c>
      <c r="BB571" s="116">
        <v>0</v>
      </c>
      <c r="BC571" s="116">
        <v>0</v>
      </c>
      <c r="BD571" s="115">
        <v>0</v>
      </c>
      <c r="BF571" s="9">
        <f t="shared" si="9"/>
        <v>0</v>
      </c>
    </row>
    <row r="572" spans="1:58" x14ac:dyDescent="0.25">
      <c r="A572" s="112" t="s">
        <v>317</v>
      </c>
      <c r="B572" s="112" t="s">
        <v>318</v>
      </c>
      <c r="C572" s="116">
        <v>17894.23</v>
      </c>
      <c r="D572" s="116">
        <v>30832.91</v>
      </c>
      <c r="E572" s="116">
        <v>0</v>
      </c>
      <c r="F572" s="116">
        <v>0</v>
      </c>
      <c r="G572" s="116">
        <v>0</v>
      </c>
      <c r="H572" s="116">
        <v>0</v>
      </c>
      <c r="I572" s="116">
        <v>0</v>
      </c>
      <c r="J572" s="116">
        <v>0</v>
      </c>
      <c r="K572" s="116">
        <v>0</v>
      </c>
      <c r="L572" s="116">
        <v>0</v>
      </c>
      <c r="M572" s="116">
        <v>0</v>
      </c>
      <c r="N572" s="116">
        <v>0</v>
      </c>
      <c r="O572" s="116">
        <v>0</v>
      </c>
      <c r="P572" s="116">
        <v>0</v>
      </c>
      <c r="Q572" s="116">
        <v>0</v>
      </c>
      <c r="R572" s="116">
        <v>0</v>
      </c>
      <c r="S572" s="116">
        <v>0</v>
      </c>
      <c r="T572" s="116">
        <v>0</v>
      </c>
      <c r="U572" s="116">
        <v>0</v>
      </c>
      <c r="V572" s="116">
        <v>0</v>
      </c>
      <c r="W572" s="116">
        <v>0</v>
      </c>
      <c r="X572" s="116">
        <v>0</v>
      </c>
      <c r="Y572" s="116">
        <v>0</v>
      </c>
      <c r="Z572" s="116">
        <v>0</v>
      </c>
      <c r="AA572" s="116">
        <v>0</v>
      </c>
      <c r="AB572" s="116">
        <v>0</v>
      </c>
      <c r="AC572" s="116">
        <v>0</v>
      </c>
      <c r="AD572" s="116">
        <v>0</v>
      </c>
      <c r="AE572" s="116">
        <v>0</v>
      </c>
      <c r="AF572" s="116">
        <v>0</v>
      </c>
      <c r="AG572" s="116">
        <v>0</v>
      </c>
      <c r="AH572" s="116">
        <v>0</v>
      </c>
      <c r="AI572" s="116">
        <v>0</v>
      </c>
      <c r="AJ572" s="116">
        <v>0</v>
      </c>
      <c r="AK572" s="116">
        <v>0</v>
      </c>
      <c r="AL572" s="116">
        <v>0</v>
      </c>
      <c r="AM572" s="116">
        <v>0</v>
      </c>
      <c r="AN572" s="116">
        <v>0</v>
      </c>
      <c r="AO572" s="116">
        <v>0</v>
      </c>
      <c r="AP572" s="116">
        <v>0</v>
      </c>
      <c r="AQ572" s="116">
        <v>0</v>
      </c>
      <c r="AR572" s="116">
        <v>0</v>
      </c>
      <c r="AS572" s="116">
        <v>0</v>
      </c>
      <c r="AT572" s="116">
        <v>0</v>
      </c>
      <c r="AU572" s="116">
        <v>0</v>
      </c>
      <c r="AV572" s="116">
        <v>0</v>
      </c>
      <c r="AW572" s="116">
        <v>0</v>
      </c>
      <c r="AX572" s="116">
        <v>0</v>
      </c>
      <c r="AY572" s="116">
        <v>0</v>
      </c>
      <c r="AZ572" s="116">
        <v>0</v>
      </c>
      <c r="BA572" s="116">
        <v>0</v>
      </c>
      <c r="BB572" s="116">
        <v>0</v>
      </c>
      <c r="BC572" s="116">
        <v>0</v>
      </c>
      <c r="BD572" s="115">
        <v>0</v>
      </c>
      <c r="BF572" s="9">
        <f t="shared" si="9"/>
        <v>30832.91</v>
      </c>
    </row>
    <row r="573" spans="1:58" x14ac:dyDescent="0.25">
      <c r="A573" s="112" t="s">
        <v>319</v>
      </c>
      <c r="B573" s="112" t="s">
        <v>320</v>
      </c>
      <c r="C573" s="116">
        <v>0</v>
      </c>
      <c r="D573" s="116">
        <v>0</v>
      </c>
      <c r="E573" s="116">
        <v>0</v>
      </c>
      <c r="F573" s="116">
        <v>0</v>
      </c>
      <c r="G573" s="116">
        <v>0</v>
      </c>
      <c r="H573" s="116">
        <v>0</v>
      </c>
      <c r="I573" s="116">
        <v>0</v>
      </c>
      <c r="J573" s="116">
        <v>0</v>
      </c>
      <c r="K573" s="116">
        <v>0</v>
      </c>
      <c r="L573" s="116">
        <v>0</v>
      </c>
      <c r="M573" s="116">
        <v>0</v>
      </c>
      <c r="N573" s="116">
        <v>0</v>
      </c>
      <c r="O573" s="116">
        <v>0</v>
      </c>
      <c r="P573" s="116">
        <v>0</v>
      </c>
      <c r="Q573" s="116">
        <v>0</v>
      </c>
      <c r="R573" s="116">
        <v>0</v>
      </c>
      <c r="S573" s="116">
        <v>0</v>
      </c>
      <c r="T573" s="116">
        <v>0</v>
      </c>
      <c r="U573" s="116">
        <v>0</v>
      </c>
      <c r="V573" s="116">
        <v>0</v>
      </c>
      <c r="W573" s="116">
        <v>0</v>
      </c>
      <c r="X573" s="116">
        <v>0</v>
      </c>
      <c r="Y573" s="116">
        <v>0</v>
      </c>
      <c r="Z573" s="116">
        <v>0</v>
      </c>
      <c r="AA573" s="116">
        <v>0</v>
      </c>
      <c r="AB573" s="116">
        <v>0</v>
      </c>
      <c r="AC573" s="116">
        <v>0</v>
      </c>
      <c r="AD573" s="116">
        <v>0</v>
      </c>
      <c r="AE573" s="116">
        <v>0</v>
      </c>
      <c r="AF573" s="116">
        <v>0</v>
      </c>
      <c r="AG573" s="116">
        <v>0</v>
      </c>
      <c r="AH573" s="116">
        <v>0</v>
      </c>
      <c r="AI573" s="116">
        <v>0</v>
      </c>
      <c r="AJ573" s="116">
        <v>0</v>
      </c>
      <c r="AK573" s="116">
        <v>0</v>
      </c>
      <c r="AL573" s="116">
        <v>0</v>
      </c>
      <c r="AM573" s="116">
        <v>0</v>
      </c>
      <c r="AN573" s="116">
        <v>0</v>
      </c>
      <c r="AO573" s="116">
        <v>0</v>
      </c>
      <c r="AP573" s="116">
        <v>0</v>
      </c>
      <c r="AQ573" s="116">
        <v>0</v>
      </c>
      <c r="AR573" s="116">
        <v>0</v>
      </c>
      <c r="AS573" s="116">
        <v>0</v>
      </c>
      <c r="AT573" s="116">
        <v>0</v>
      </c>
      <c r="AU573" s="116">
        <v>0</v>
      </c>
      <c r="AV573" s="116">
        <v>0</v>
      </c>
      <c r="AW573" s="116">
        <v>0</v>
      </c>
      <c r="AX573" s="116">
        <v>0</v>
      </c>
      <c r="AY573" s="116">
        <v>0</v>
      </c>
      <c r="AZ573" s="116">
        <v>0</v>
      </c>
      <c r="BA573" s="116">
        <v>0</v>
      </c>
      <c r="BB573" s="116">
        <v>0</v>
      </c>
      <c r="BC573" s="116">
        <v>0</v>
      </c>
      <c r="BD573" s="115">
        <v>0</v>
      </c>
      <c r="BF573" s="9">
        <f t="shared" si="9"/>
        <v>0</v>
      </c>
    </row>
    <row r="574" spans="1:58" x14ac:dyDescent="0.25">
      <c r="A574" s="112" t="s">
        <v>321</v>
      </c>
      <c r="B574" s="112" t="s">
        <v>322</v>
      </c>
      <c r="C574" s="116">
        <v>0</v>
      </c>
      <c r="D574" s="116">
        <v>0</v>
      </c>
      <c r="E574" s="116">
        <v>0</v>
      </c>
      <c r="F574" s="116">
        <v>0</v>
      </c>
      <c r="G574" s="116">
        <v>0</v>
      </c>
      <c r="H574" s="116">
        <v>0</v>
      </c>
      <c r="I574" s="116">
        <v>0</v>
      </c>
      <c r="J574" s="116">
        <v>0</v>
      </c>
      <c r="K574" s="116">
        <v>0</v>
      </c>
      <c r="L574" s="116">
        <v>0</v>
      </c>
      <c r="M574" s="116">
        <v>0</v>
      </c>
      <c r="N574" s="116">
        <v>0</v>
      </c>
      <c r="O574" s="116">
        <v>0</v>
      </c>
      <c r="P574" s="116">
        <v>0</v>
      </c>
      <c r="Q574" s="116">
        <v>0</v>
      </c>
      <c r="R574" s="116">
        <v>0</v>
      </c>
      <c r="S574" s="116">
        <v>0</v>
      </c>
      <c r="T574" s="116">
        <v>0</v>
      </c>
      <c r="U574" s="116">
        <v>0</v>
      </c>
      <c r="V574" s="116">
        <v>0</v>
      </c>
      <c r="W574" s="116">
        <v>0</v>
      </c>
      <c r="X574" s="116">
        <v>0</v>
      </c>
      <c r="Y574" s="116">
        <v>0</v>
      </c>
      <c r="Z574" s="116">
        <v>0</v>
      </c>
      <c r="AA574" s="116">
        <v>0</v>
      </c>
      <c r="AB574" s="116">
        <v>0</v>
      </c>
      <c r="AC574" s="116">
        <v>0</v>
      </c>
      <c r="AD574" s="116">
        <v>0</v>
      </c>
      <c r="AE574" s="116">
        <v>0</v>
      </c>
      <c r="AF574" s="116">
        <v>0</v>
      </c>
      <c r="AG574" s="116">
        <v>0</v>
      </c>
      <c r="AH574" s="116">
        <v>0</v>
      </c>
      <c r="AI574" s="116">
        <v>0</v>
      </c>
      <c r="AJ574" s="116">
        <v>0</v>
      </c>
      <c r="AK574" s="116">
        <v>0</v>
      </c>
      <c r="AL574" s="116">
        <v>0</v>
      </c>
      <c r="AM574" s="116">
        <v>0</v>
      </c>
      <c r="AN574" s="116">
        <v>0</v>
      </c>
      <c r="AO574" s="116">
        <v>0</v>
      </c>
      <c r="AP574" s="116">
        <v>0</v>
      </c>
      <c r="AQ574" s="116">
        <v>0</v>
      </c>
      <c r="AR574" s="116">
        <v>0</v>
      </c>
      <c r="AS574" s="116">
        <v>0</v>
      </c>
      <c r="AT574" s="116">
        <v>0</v>
      </c>
      <c r="AU574" s="116">
        <v>0</v>
      </c>
      <c r="AV574" s="116">
        <v>0</v>
      </c>
      <c r="AW574" s="116">
        <v>0</v>
      </c>
      <c r="AX574" s="116">
        <v>0</v>
      </c>
      <c r="AY574" s="116">
        <v>0</v>
      </c>
      <c r="AZ574" s="116">
        <v>0</v>
      </c>
      <c r="BA574" s="116">
        <v>0</v>
      </c>
      <c r="BB574" s="116">
        <v>0</v>
      </c>
      <c r="BC574" s="116">
        <v>0</v>
      </c>
      <c r="BD574" s="115">
        <v>0</v>
      </c>
      <c r="BF574" s="9">
        <f t="shared" si="9"/>
        <v>0</v>
      </c>
    </row>
    <row r="575" spans="1:58" x14ac:dyDescent="0.25">
      <c r="A575" s="112" t="s">
        <v>323</v>
      </c>
      <c r="B575" s="112" t="s">
        <v>324</v>
      </c>
      <c r="C575" s="116">
        <v>2.9103830456733704E-11</v>
      </c>
      <c r="D575" s="116">
        <v>2.9103830456733704E-11</v>
      </c>
      <c r="E575" s="116">
        <v>2.9103830456733704E-11</v>
      </c>
      <c r="F575" s="116">
        <v>2.9103830456733704E-11</v>
      </c>
      <c r="G575" s="116">
        <v>2.9103830456733704E-11</v>
      </c>
      <c r="H575" s="116">
        <v>2.9103830456733704E-11</v>
      </c>
      <c r="I575" s="116">
        <v>2.9103830456733704E-11</v>
      </c>
      <c r="J575" s="116">
        <v>2.9103830456733704E-11</v>
      </c>
      <c r="K575" s="116">
        <v>2.9103830456733704E-11</v>
      </c>
      <c r="L575" s="116">
        <v>2.9103830456733704E-11</v>
      </c>
      <c r="M575" s="116">
        <v>2.9103830456733704E-11</v>
      </c>
      <c r="N575" s="116">
        <v>2.9103830456733704E-11</v>
      </c>
      <c r="O575" s="116">
        <v>2.9103830456733704E-11</v>
      </c>
      <c r="P575" s="116">
        <v>2.9103830456733704E-11</v>
      </c>
      <c r="Q575" s="116">
        <v>2.9103830456733704E-11</v>
      </c>
      <c r="R575" s="116">
        <v>2.9103830456733704E-11</v>
      </c>
      <c r="S575" s="116">
        <v>2.9103830456733704E-11</v>
      </c>
      <c r="T575" s="116">
        <v>2.9103830456733704E-11</v>
      </c>
      <c r="U575" s="116">
        <v>2.9103830456733704E-11</v>
      </c>
      <c r="V575" s="116">
        <v>2.9103830456733704E-11</v>
      </c>
      <c r="W575" s="116">
        <v>2.9103830456733704E-11</v>
      </c>
      <c r="X575" s="116">
        <v>2.9103830456733704E-11</v>
      </c>
      <c r="Y575" s="116">
        <v>2.9103830456733704E-11</v>
      </c>
      <c r="Z575" s="116">
        <v>2.9103830456733704E-11</v>
      </c>
      <c r="AA575" s="116">
        <v>2.9103830456733704E-11</v>
      </c>
      <c r="AB575" s="116">
        <v>2.9103830456733704E-11</v>
      </c>
      <c r="AC575" s="116">
        <v>2.9103830456733704E-11</v>
      </c>
      <c r="AD575" s="116">
        <v>2.9103830456733704E-11</v>
      </c>
      <c r="AE575" s="116">
        <v>2.9103830456733704E-11</v>
      </c>
      <c r="AF575" s="116">
        <v>2.9103830456733704E-11</v>
      </c>
      <c r="AG575" s="116">
        <v>2.9103830456733704E-11</v>
      </c>
      <c r="AH575" s="116">
        <v>2.9103830456733704E-11</v>
      </c>
      <c r="AI575" s="116">
        <v>2.9103830456733704E-11</v>
      </c>
      <c r="AJ575" s="116">
        <v>2.9103830456733704E-11</v>
      </c>
      <c r="AK575" s="116">
        <v>2.9103830456733704E-11</v>
      </c>
      <c r="AL575" s="116">
        <v>2.9103830456733704E-11</v>
      </c>
      <c r="AM575" s="116">
        <v>2.9103830456733704E-11</v>
      </c>
      <c r="AN575" s="116">
        <v>2.9103830456733704E-11</v>
      </c>
      <c r="AO575" s="116">
        <v>2.9103830456733704E-11</v>
      </c>
      <c r="AP575" s="116">
        <v>2.9103830456733704E-11</v>
      </c>
      <c r="AQ575" s="116">
        <v>2.9103830456733704E-11</v>
      </c>
      <c r="AR575" s="116">
        <v>2.9103830456733704E-11</v>
      </c>
      <c r="AS575" s="116">
        <v>2.9103830456733704E-11</v>
      </c>
      <c r="AT575" s="116">
        <v>2.9103830456733704E-11</v>
      </c>
      <c r="AU575" s="116">
        <v>2.9103830456733704E-11</v>
      </c>
      <c r="AV575" s="116">
        <v>2.9103830456733704E-11</v>
      </c>
      <c r="AW575" s="116">
        <v>2.9103830456733704E-11</v>
      </c>
      <c r="AX575" s="116">
        <v>2.9103830456733704E-11</v>
      </c>
      <c r="AY575" s="116">
        <v>2.9103830456733704E-11</v>
      </c>
      <c r="AZ575" s="116">
        <v>2.9103830456733704E-11</v>
      </c>
      <c r="BA575" s="116">
        <v>2.9103830456733704E-11</v>
      </c>
      <c r="BB575" s="116">
        <v>2.9103830456733704E-11</v>
      </c>
      <c r="BC575" s="116">
        <v>2.9103830456733704E-11</v>
      </c>
      <c r="BD575" s="115">
        <v>2.9103830456733704E-11</v>
      </c>
      <c r="BF575" s="9">
        <f t="shared" si="9"/>
        <v>2.9103830456733704E-11</v>
      </c>
    </row>
    <row r="576" spans="1:58" x14ac:dyDescent="0.25">
      <c r="A576" s="112" t="s">
        <v>325</v>
      </c>
      <c r="B576" s="112" t="s">
        <v>326</v>
      </c>
      <c r="C576" s="116">
        <v>0</v>
      </c>
      <c r="D576" s="116">
        <v>0</v>
      </c>
      <c r="E576" s="116">
        <v>0</v>
      </c>
      <c r="F576" s="116">
        <v>0</v>
      </c>
      <c r="G576" s="116">
        <v>0</v>
      </c>
      <c r="H576" s="116">
        <v>0</v>
      </c>
      <c r="I576" s="116">
        <v>0</v>
      </c>
      <c r="J576" s="116">
        <v>0</v>
      </c>
      <c r="K576" s="116">
        <v>0</v>
      </c>
      <c r="L576" s="116">
        <v>0</v>
      </c>
      <c r="M576" s="116">
        <v>0</v>
      </c>
      <c r="N576" s="116">
        <v>0</v>
      </c>
      <c r="O576" s="116">
        <v>0</v>
      </c>
      <c r="P576" s="116">
        <v>0</v>
      </c>
      <c r="Q576" s="116">
        <v>0</v>
      </c>
      <c r="R576" s="116">
        <v>0</v>
      </c>
      <c r="S576" s="116">
        <v>0</v>
      </c>
      <c r="T576" s="116">
        <v>0</v>
      </c>
      <c r="U576" s="116">
        <v>0</v>
      </c>
      <c r="V576" s="116">
        <v>0</v>
      </c>
      <c r="W576" s="116">
        <v>0</v>
      </c>
      <c r="X576" s="116">
        <v>0</v>
      </c>
      <c r="Y576" s="116">
        <v>0</v>
      </c>
      <c r="Z576" s="116">
        <v>0</v>
      </c>
      <c r="AA576" s="116">
        <v>0</v>
      </c>
      <c r="AB576" s="116">
        <v>0</v>
      </c>
      <c r="AC576" s="116">
        <v>0</v>
      </c>
      <c r="AD576" s="116">
        <v>0</v>
      </c>
      <c r="AE576" s="116">
        <v>0</v>
      </c>
      <c r="AF576" s="116">
        <v>0</v>
      </c>
      <c r="AG576" s="116">
        <v>0</v>
      </c>
      <c r="AH576" s="116">
        <v>0</v>
      </c>
      <c r="AI576" s="116">
        <v>0</v>
      </c>
      <c r="AJ576" s="116">
        <v>0</v>
      </c>
      <c r="AK576" s="116">
        <v>0</v>
      </c>
      <c r="AL576" s="116">
        <v>0</v>
      </c>
      <c r="AM576" s="116">
        <v>0</v>
      </c>
      <c r="AN576" s="116">
        <v>0</v>
      </c>
      <c r="AO576" s="116">
        <v>0</v>
      </c>
      <c r="AP576" s="116">
        <v>0</v>
      </c>
      <c r="AQ576" s="116">
        <v>0</v>
      </c>
      <c r="AR576" s="116">
        <v>0</v>
      </c>
      <c r="AS576" s="116">
        <v>0</v>
      </c>
      <c r="AT576" s="116">
        <v>0</v>
      </c>
      <c r="AU576" s="116">
        <v>0</v>
      </c>
      <c r="AV576" s="116">
        <v>0</v>
      </c>
      <c r="AW576" s="116">
        <v>0</v>
      </c>
      <c r="AX576" s="116">
        <v>0</v>
      </c>
      <c r="AY576" s="116">
        <v>0</v>
      </c>
      <c r="AZ576" s="116">
        <v>0</v>
      </c>
      <c r="BA576" s="116">
        <v>0</v>
      </c>
      <c r="BB576" s="116">
        <v>0</v>
      </c>
      <c r="BC576" s="116">
        <v>0</v>
      </c>
      <c r="BD576" s="115">
        <v>0</v>
      </c>
      <c r="BF576" s="9">
        <f t="shared" si="9"/>
        <v>0</v>
      </c>
    </row>
    <row r="577" spans="1:58" x14ac:dyDescent="0.25">
      <c r="A577" s="112" t="s">
        <v>327</v>
      </c>
      <c r="B577" s="112" t="s">
        <v>328</v>
      </c>
      <c r="C577" s="116">
        <v>0</v>
      </c>
      <c r="D577" s="116">
        <v>0</v>
      </c>
      <c r="E577" s="116">
        <v>0</v>
      </c>
      <c r="F577" s="116">
        <v>0</v>
      </c>
      <c r="G577" s="116">
        <v>0</v>
      </c>
      <c r="H577" s="116">
        <v>0</v>
      </c>
      <c r="I577" s="116">
        <v>0</v>
      </c>
      <c r="J577" s="116">
        <v>0</v>
      </c>
      <c r="K577" s="116">
        <v>0</v>
      </c>
      <c r="L577" s="116">
        <v>0</v>
      </c>
      <c r="M577" s="116">
        <v>0</v>
      </c>
      <c r="N577" s="116">
        <v>0</v>
      </c>
      <c r="O577" s="116">
        <v>0</v>
      </c>
      <c r="P577" s="116">
        <v>0</v>
      </c>
      <c r="Q577" s="116">
        <v>0</v>
      </c>
      <c r="R577" s="116">
        <v>0</v>
      </c>
      <c r="S577" s="116">
        <v>0</v>
      </c>
      <c r="T577" s="116">
        <v>0</v>
      </c>
      <c r="U577" s="116">
        <v>0</v>
      </c>
      <c r="V577" s="116">
        <v>0</v>
      </c>
      <c r="W577" s="116">
        <v>0</v>
      </c>
      <c r="X577" s="116">
        <v>0</v>
      </c>
      <c r="Y577" s="116">
        <v>0</v>
      </c>
      <c r="Z577" s="116">
        <v>0</v>
      </c>
      <c r="AA577" s="116">
        <v>0</v>
      </c>
      <c r="AB577" s="116">
        <v>0</v>
      </c>
      <c r="AC577" s="116">
        <v>0</v>
      </c>
      <c r="AD577" s="116">
        <v>0</v>
      </c>
      <c r="AE577" s="116">
        <v>0</v>
      </c>
      <c r="AF577" s="116">
        <v>0</v>
      </c>
      <c r="AG577" s="116">
        <v>0</v>
      </c>
      <c r="AH577" s="116">
        <v>0</v>
      </c>
      <c r="AI577" s="116">
        <v>0</v>
      </c>
      <c r="AJ577" s="116">
        <v>0</v>
      </c>
      <c r="AK577" s="116">
        <v>0</v>
      </c>
      <c r="AL577" s="116">
        <v>0</v>
      </c>
      <c r="AM577" s="116">
        <v>0</v>
      </c>
      <c r="AN577" s="116">
        <v>0</v>
      </c>
      <c r="AO577" s="116">
        <v>0</v>
      </c>
      <c r="AP577" s="116">
        <v>0</v>
      </c>
      <c r="AQ577" s="116">
        <v>0</v>
      </c>
      <c r="AR577" s="116">
        <v>0</v>
      </c>
      <c r="AS577" s="116">
        <v>0</v>
      </c>
      <c r="AT577" s="116">
        <v>0</v>
      </c>
      <c r="AU577" s="116">
        <v>0</v>
      </c>
      <c r="AV577" s="116">
        <v>0</v>
      </c>
      <c r="AW577" s="116">
        <v>0</v>
      </c>
      <c r="AX577" s="116">
        <v>0</v>
      </c>
      <c r="AY577" s="116">
        <v>0</v>
      </c>
      <c r="AZ577" s="116">
        <v>0</v>
      </c>
      <c r="BA577" s="116">
        <v>0</v>
      </c>
      <c r="BB577" s="116">
        <v>0</v>
      </c>
      <c r="BC577" s="116">
        <v>0</v>
      </c>
      <c r="BD577" s="115">
        <v>0</v>
      </c>
      <c r="BF577" s="9">
        <f t="shared" si="9"/>
        <v>0</v>
      </c>
    </row>
    <row r="578" spans="1:58" x14ac:dyDescent="0.25">
      <c r="A578" s="112" t="s">
        <v>329</v>
      </c>
      <c r="B578" s="112" t="s">
        <v>330</v>
      </c>
      <c r="C578" s="116">
        <v>533677.92999999993</v>
      </c>
      <c r="D578" s="116">
        <v>550313.94999999995</v>
      </c>
      <c r="E578" s="116">
        <v>580473.61</v>
      </c>
      <c r="F578" s="116">
        <v>601045.15</v>
      </c>
      <c r="G578" s="116">
        <v>629597.51</v>
      </c>
      <c r="H578" s="116">
        <v>639959.77</v>
      </c>
      <c r="I578" s="116">
        <v>667309.15</v>
      </c>
      <c r="J578" s="116">
        <v>691655.98</v>
      </c>
      <c r="K578" s="116">
        <v>706842.58</v>
      </c>
      <c r="L578" s="116">
        <v>715571.19999999995</v>
      </c>
      <c r="M578" s="116">
        <v>722157.63</v>
      </c>
      <c r="N578" s="116">
        <v>-254.43000000005122</v>
      </c>
      <c r="O578" s="116">
        <v>-254.43000000005122</v>
      </c>
      <c r="P578" s="116">
        <v>-254.43000000005122</v>
      </c>
      <c r="Q578" s="116">
        <v>-254.43000000005122</v>
      </c>
      <c r="R578" s="116">
        <v>-254.43000000005122</v>
      </c>
      <c r="S578" s="116">
        <v>-254.43000000005122</v>
      </c>
      <c r="T578" s="116">
        <v>-254.43000000005122</v>
      </c>
      <c r="U578" s="116">
        <v>-254.43000000005122</v>
      </c>
      <c r="V578" s="116">
        <v>-254.43000000005122</v>
      </c>
      <c r="W578" s="116">
        <v>-254.43000000005122</v>
      </c>
      <c r="X578" s="116">
        <v>-254.43000000005122</v>
      </c>
      <c r="Y578" s="116">
        <v>-254.43000000005122</v>
      </c>
      <c r="Z578" s="116">
        <v>-254.43000000005122</v>
      </c>
      <c r="AA578" s="116">
        <v>-254.43000000005122</v>
      </c>
      <c r="AB578" s="116">
        <v>-254.43000000005122</v>
      </c>
      <c r="AC578" s="116">
        <v>-254.43000000005122</v>
      </c>
      <c r="AD578" s="116">
        <v>-254.43000000005122</v>
      </c>
      <c r="AE578" s="116">
        <v>-254.43000000005122</v>
      </c>
      <c r="AF578" s="116">
        <v>-254.43000000005122</v>
      </c>
      <c r="AG578" s="116">
        <v>-254.43000000005122</v>
      </c>
      <c r="AH578" s="116">
        <v>-254.43000000005122</v>
      </c>
      <c r="AI578" s="116">
        <v>-254.43000000005122</v>
      </c>
      <c r="AJ578" s="116">
        <v>-254.43000000005122</v>
      </c>
      <c r="AK578" s="116">
        <v>-254.43000000005122</v>
      </c>
      <c r="AL578" s="116">
        <v>-254.43000000005122</v>
      </c>
      <c r="AM578" s="116">
        <v>-254.43000000005122</v>
      </c>
      <c r="AN578" s="116">
        <v>-254.43000000005122</v>
      </c>
      <c r="AO578" s="116">
        <v>-254.43000000005122</v>
      </c>
      <c r="AP578" s="116">
        <v>-254.43000000005122</v>
      </c>
      <c r="AQ578" s="116">
        <v>-254.43000000005122</v>
      </c>
      <c r="AR578" s="116">
        <v>-254.43000000005122</v>
      </c>
      <c r="AS578" s="116">
        <v>-254.43000000005122</v>
      </c>
      <c r="AT578" s="116">
        <v>-254.43000000005122</v>
      </c>
      <c r="AU578" s="116">
        <v>-254.43000000005122</v>
      </c>
      <c r="AV578" s="116">
        <v>-254.43000000005122</v>
      </c>
      <c r="AW578" s="116">
        <v>-254.43000000005122</v>
      </c>
      <c r="AX578" s="116">
        <v>-254.43000000005122</v>
      </c>
      <c r="AY578" s="116">
        <v>-254.43000000005122</v>
      </c>
      <c r="AZ578" s="116">
        <v>-254.43000000005122</v>
      </c>
      <c r="BA578" s="116">
        <v>-254.43000000005122</v>
      </c>
      <c r="BB578" s="116">
        <v>-254.43000000005122</v>
      </c>
      <c r="BC578" s="116">
        <v>-254.43000000005122</v>
      </c>
      <c r="BD578" s="115">
        <v>-254.43000000005122</v>
      </c>
      <c r="BF578" s="9">
        <f t="shared" si="9"/>
        <v>722157.63</v>
      </c>
    </row>
    <row r="579" spans="1:58" x14ac:dyDescent="0.25">
      <c r="A579" s="112" t="s">
        <v>331</v>
      </c>
      <c r="B579" s="112" t="s">
        <v>332</v>
      </c>
      <c r="C579" s="116">
        <v>0</v>
      </c>
      <c r="D579" s="116">
        <v>0</v>
      </c>
      <c r="E579" s="116">
        <v>0</v>
      </c>
      <c r="F579" s="116">
        <v>0</v>
      </c>
      <c r="G579" s="116">
        <v>0</v>
      </c>
      <c r="H579" s="116">
        <v>0</v>
      </c>
      <c r="I579" s="116">
        <v>0</v>
      </c>
      <c r="J579" s="116">
        <v>0</v>
      </c>
      <c r="K579" s="116">
        <v>0</v>
      </c>
      <c r="L579" s="116">
        <v>0</v>
      </c>
      <c r="M579" s="116">
        <v>0</v>
      </c>
      <c r="N579" s="116">
        <v>0</v>
      </c>
      <c r="O579" s="116">
        <v>0</v>
      </c>
      <c r="P579" s="116">
        <v>0</v>
      </c>
      <c r="Q579" s="116">
        <v>0</v>
      </c>
      <c r="R579" s="116">
        <v>0</v>
      </c>
      <c r="S579" s="116">
        <v>0</v>
      </c>
      <c r="T579" s="116">
        <v>0</v>
      </c>
      <c r="U579" s="116">
        <v>0</v>
      </c>
      <c r="V579" s="116">
        <v>0</v>
      </c>
      <c r="W579" s="116">
        <v>0</v>
      </c>
      <c r="X579" s="116">
        <v>0</v>
      </c>
      <c r="Y579" s="116">
        <v>0</v>
      </c>
      <c r="Z579" s="116">
        <v>0</v>
      </c>
      <c r="AA579" s="116">
        <v>0</v>
      </c>
      <c r="AB579" s="116">
        <v>0</v>
      </c>
      <c r="AC579" s="116">
        <v>0</v>
      </c>
      <c r="AD579" s="116">
        <v>0</v>
      </c>
      <c r="AE579" s="116">
        <v>0</v>
      </c>
      <c r="AF579" s="116">
        <v>0</v>
      </c>
      <c r="AG579" s="116">
        <v>0</v>
      </c>
      <c r="AH579" s="116">
        <v>0</v>
      </c>
      <c r="AI579" s="116">
        <v>0</v>
      </c>
      <c r="AJ579" s="116">
        <v>0</v>
      </c>
      <c r="AK579" s="116">
        <v>0</v>
      </c>
      <c r="AL579" s="116">
        <v>0</v>
      </c>
      <c r="AM579" s="116">
        <v>0</v>
      </c>
      <c r="AN579" s="116">
        <v>0</v>
      </c>
      <c r="AO579" s="116">
        <v>0</v>
      </c>
      <c r="AP579" s="116">
        <v>0</v>
      </c>
      <c r="AQ579" s="116">
        <v>0</v>
      </c>
      <c r="AR579" s="116">
        <v>0</v>
      </c>
      <c r="AS579" s="116">
        <v>0</v>
      </c>
      <c r="AT579" s="116">
        <v>0</v>
      </c>
      <c r="AU579" s="116">
        <v>0</v>
      </c>
      <c r="AV579" s="116">
        <v>0</v>
      </c>
      <c r="AW579" s="116">
        <v>0</v>
      </c>
      <c r="AX579" s="116">
        <v>0</v>
      </c>
      <c r="AY579" s="116">
        <v>0</v>
      </c>
      <c r="AZ579" s="116">
        <v>0</v>
      </c>
      <c r="BA579" s="116">
        <v>0</v>
      </c>
      <c r="BB579" s="116">
        <v>0</v>
      </c>
      <c r="BC579" s="116">
        <v>0</v>
      </c>
      <c r="BD579" s="115">
        <v>0</v>
      </c>
      <c r="BF579" s="9">
        <f t="shared" si="9"/>
        <v>0</v>
      </c>
    </row>
    <row r="580" spans="1:58" x14ac:dyDescent="0.25">
      <c r="A580" s="112" t="s">
        <v>333</v>
      </c>
      <c r="B580" s="112" t="s">
        <v>334</v>
      </c>
      <c r="C580" s="116">
        <v>0</v>
      </c>
      <c r="D580" s="116">
        <v>0</v>
      </c>
      <c r="E580" s="116">
        <v>0</v>
      </c>
      <c r="F580" s="116">
        <v>0</v>
      </c>
      <c r="G580" s="116">
        <v>0</v>
      </c>
      <c r="H580" s="116">
        <v>0</v>
      </c>
      <c r="I580" s="116">
        <v>0</v>
      </c>
      <c r="J580" s="116">
        <v>0</v>
      </c>
      <c r="K580" s="116">
        <v>0</v>
      </c>
      <c r="L580" s="116">
        <v>0</v>
      </c>
      <c r="M580" s="116">
        <v>0</v>
      </c>
      <c r="N580" s="116">
        <v>0</v>
      </c>
      <c r="O580" s="116">
        <v>0</v>
      </c>
      <c r="P580" s="116">
        <v>0</v>
      </c>
      <c r="Q580" s="116">
        <v>0</v>
      </c>
      <c r="R580" s="116">
        <v>0</v>
      </c>
      <c r="S580" s="116">
        <v>0</v>
      </c>
      <c r="T580" s="116">
        <v>0</v>
      </c>
      <c r="U580" s="116">
        <v>0</v>
      </c>
      <c r="V580" s="116">
        <v>0</v>
      </c>
      <c r="W580" s="116">
        <v>0</v>
      </c>
      <c r="X580" s="116">
        <v>0</v>
      </c>
      <c r="Y580" s="116">
        <v>0</v>
      </c>
      <c r="Z580" s="116">
        <v>0</v>
      </c>
      <c r="AA580" s="116">
        <v>0</v>
      </c>
      <c r="AB580" s="116">
        <v>0</v>
      </c>
      <c r="AC580" s="116">
        <v>0</v>
      </c>
      <c r="AD580" s="116">
        <v>0</v>
      </c>
      <c r="AE580" s="116">
        <v>0</v>
      </c>
      <c r="AF580" s="116">
        <v>0</v>
      </c>
      <c r="AG580" s="116">
        <v>0</v>
      </c>
      <c r="AH580" s="116">
        <v>0</v>
      </c>
      <c r="AI580" s="116">
        <v>0</v>
      </c>
      <c r="AJ580" s="116">
        <v>0</v>
      </c>
      <c r="AK580" s="116">
        <v>0</v>
      </c>
      <c r="AL580" s="116">
        <v>0</v>
      </c>
      <c r="AM580" s="116">
        <v>0</v>
      </c>
      <c r="AN580" s="116">
        <v>0</v>
      </c>
      <c r="AO580" s="116">
        <v>0</v>
      </c>
      <c r="AP580" s="116">
        <v>0</v>
      </c>
      <c r="AQ580" s="116">
        <v>0</v>
      </c>
      <c r="AR580" s="116">
        <v>0</v>
      </c>
      <c r="AS580" s="116">
        <v>0</v>
      </c>
      <c r="AT580" s="116">
        <v>0</v>
      </c>
      <c r="AU580" s="116">
        <v>0</v>
      </c>
      <c r="AV580" s="116">
        <v>0</v>
      </c>
      <c r="AW580" s="116">
        <v>0</v>
      </c>
      <c r="AX580" s="116">
        <v>0</v>
      </c>
      <c r="AY580" s="116">
        <v>0</v>
      </c>
      <c r="AZ580" s="116">
        <v>0</v>
      </c>
      <c r="BA580" s="116">
        <v>0</v>
      </c>
      <c r="BB580" s="116">
        <v>0</v>
      </c>
      <c r="BC580" s="116">
        <v>0</v>
      </c>
      <c r="BD580" s="115">
        <v>0</v>
      </c>
      <c r="BF580" s="9">
        <f t="shared" si="9"/>
        <v>0</v>
      </c>
    </row>
    <row r="581" spans="1:58" x14ac:dyDescent="0.25">
      <c r="A581" s="112" t="s">
        <v>335</v>
      </c>
      <c r="B581" s="112" t="s">
        <v>336</v>
      </c>
      <c r="C581" s="116">
        <v>3.637978807091713E-12</v>
      </c>
      <c r="D581" s="116">
        <v>3.637978807091713E-12</v>
      </c>
      <c r="E581" s="116">
        <v>3.637978807091713E-12</v>
      </c>
      <c r="F581" s="116">
        <v>3.637978807091713E-12</v>
      </c>
      <c r="G581" s="116">
        <v>3.637978807091713E-12</v>
      </c>
      <c r="H581" s="116">
        <v>3.637978807091713E-12</v>
      </c>
      <c r="I581" s="116">
        <v>3.637978807091713E-12</v>
      </c>
      <c r="J581" s="116">
        <v>3.637978807091713E-12</v>
      </c>
      <c r="K581" s="116">
        <v>3.637978807091713E-12</v>
      </c>
      <c r="L581" s="116">
        <v>3.637978807091713E-12</v>
      </c>
      <c r="M581" s="116">
        <v>3.637978807091713E-12</v>
      </c>
      <c r="N581" s="116">
        <v>3.637978807091713E-12</v>
      </c>
      <c r="O581" s="116">
        <v>3.637978807091713E-12</v>
      </c>
      <c r="P581" s="116">
        <v>3.637978807091713E-12</v>
      </c>
      <c r="Q581" s="116">
        <v>3.637978807091713E-12</v>
      </c>
      <c r="R581" s="116">
        <v>3.637978807091713E-12</v>
      </c>
      <c r="S581" s="116">
        <v>3.637978807091713E-12</v>
      </c>
      <c r="T581" s="116">
        <v>3.637978807091713E-12</v>
      </c>
      <c r="U581" s="116">
        <v>3.637978807091713E-12</v>
      </c>
      <c r="V581" s="116">
        <v>3.637978807091713E-12</v>
      </c>
      <c r="W581" s="116">
        <v>3.637978807091713E-12</v>
      </c>
      <c r="X581" s="116">
        <v>3.637978807091713E-12</v>
      </c>
      <c r="Y581" s="116">
        <v>3.637978807091713E-12</v>
      </c>
      <c r="Z581" s="116">
        <v>3.637978807091713E-12</v>
      </c>
      <c r="AA581" s="116">
        <v>3.637978807091713E-12</v>
      </c>
      <c r="AB581" s="116">
        <v>3.637978807091713E-12</v>
      </c>
      <c r="AC581" s="116">
        <v>3.637978807091713E-12</v>
      </c>
      <c r="AD581" s="116">
        <v>3.637978807091713E-12</v>
      </c>
      <c r="AE581" s="116">
        <v>3.637978807091713E-12</v>
      </c>
      <c r="AF581" s="116">
        <v>3.637978807091713E-12</v>
      </c>
      <c r="AG581" s="116">
        <v>3.637978807091713E-12</v>
      </c>
      <c r="AH581" s="116">
        <v>3.637978807091713E-12</v>
      </c>
      <c r="AI581" s="116">
        <v>3.637978807091713E-12</v>
      </c>
      <c r="AJ581" s="116">
        <v>3.637978807091713E-12</v>
      </c>
      <c r="AK581" s="116">
        <v>3.637978807091713E-12</v>
      </c>
      <c r="AL581" s="116">
        <v>3.637978807091713E-12</v>
      </c>
      <c r="AM581" s="116">
        <v>3.637978807091713E-12</v>
      </c>
      <c r="AN581" s="116">
        <v>3.637978807091713E-12</v>
      </c>
      <c r="AO581" s="116">
        <v>3.637978807091713E-12</v>
      </c>
      <c r="AP581" s="116">
        <v>3.637978807091713E-12</v>
      </c>
      <c r="AQ581" s="116">
        <v>3.637978807091713E-12</v>
      </c>
      <c r="AR581" s="116">
        <v>3.637978807091713E-12</v>
      </c>
      <c r="AS581" s="116">
        <v>3.637978807091713E-12</v>
      </c>
      <c r="AT581" s="116">
        <v>3.637978807091713E-12</v>
      </c>
      <c r="AU581" s="116">
        <v>3.637978807091713E-12</v>
      </c>
      <c r="AV581" s="116">
        <v>3.637978807091713E-12</v>
      </c>
      <c r="AW581" s="116">
        <v>3.637978807091713E-12</v>
      </c>
      <c r="AX581" s="116">
        <v>3.637978807091713E-12</v>
      </c>
      <c r="AY581" s="116">
        <v>3.637978807091713E-12</v>
      </c>
      <c r="AZ581" s="116">
        <v>3.637978807091713E-12</v>
      </c>
      <c r="BA581" s="116">
        <v>3.637978807091713E-12</v>
      </c>
      <c r="BB581" s="116">
        <v>3.637978807091713E-12</v>
      </c>
      <c r="BC581" s="116">
        <v>3.637978807091713E-12</v>
      </c>
      <c r="BD581" s="115">
        <v>3.637978807091713E-12</v>
      </c>
      <c r="BF581" s="9">
        <f t="shared" si="9"/>
        <v>3.637978807091713E-12</v>
      </c>
    </row>
    <row r="582" spans="1:58" x14ac:dyDescent="0.25">
      <c r="A582" s="112" t="s">
        <v>337</v>
      </c>
      <c r="B582" s="112" t="s">
        <v>338</v>
      </c>
      <c r="C582" s="116">
        <v>0</v>
      </c>
      <c r="D582" s="116">
        <v>0</v>
      </c>
      <c r="E582" s="116">
        <v>0</v>
      </c>
      <c r="F582" s="116">
        <v>0</v>
      </c>
      <c r="G582" s="116">
        <v>0</v>
      </c>
      <c r="H582" s="116">
        <v>0</v>
      </c>
      <c r="I582" s="116">
        <v>0</v>
      </c>
      <c r="J582" s="116">
        <v>0</v>
      </c>
      <c r="K582" s="116">
        <v>0</v>
      </c>
      <c r="L582" s="116">
        <v>0</v>
      </c>
      <c r="M582" s="116">
        <v>0</v>
      </c>
      <c r="N582" s="116">
        <v>0</v>
      </c>
      <c r="O582" s="116">
        <v>0</v>
      </c>
      <c r="P582" s="116">
        <v>0</v>
      </c>
      <c r="Q582" s="116">
        <v>0</v>
      </c>
      <c r="R582" s="116">
        <v>0</v>
      </c>
      <c r="S582" s="116">
        <v>0</v>
      </c>
      <c r="T582" s="116">
        <v>0</v>
      </c>
      <c r="U582" s="116">
        <v>0</v>
      </c>
      <c r="V582" s="116">
        <v>0</v>
      </c>
      <c r="W582" s="116">
        <v>0</v>
      </c>
      <c r="X582" s="116">
        <v>0</v>
      </c>
      <c r="Y582" s="116">
        <v>0</v>
      </c>
      <c r="Z582" s="116">
        <v>0</v>
      </c>
      <c r="AA582" s="116">
        <v>0</v>
      </c>
      <c r="AB582" s="116">
        <v>0</v>
      </c>
      <c r="AC582" s="116">
        <v>0</v>
      </c>
      <c r="AD582" s="116">
        <v>0</v>
      </c>
      <c r="AE582" s="116">
        <v>0</v>
      </c>
      <c r="AF582" s="116">
        <v>0</v>
      </c>
      <c r="AG582" s="116">
        <v>0</v>
      </c>
      <c r="AH582" s="116">
        <v>0</v>
      </c>
      <c r="AI582" s="116">
        <v>0</v>
      </c>
      <c r="AJ582" s="116">
        <v>0</v>
      </c>
      <c r="AK582" s="116">
        <v>0</v>
      </c>
      <c r="AL582" s="116">
        <v>0</v>
      </c>
      <c r="AM582" s="116">
        <v>0</v>
      </c>
      <c r="AN582" s="116">
        <v>0</v>
      </c>
      <c r="AO582" s="116">
        <v>0</v>
      </c>
      <c r="AP582" s="116">
        <v>0</v>
      </c>
      <c r="AQ582" s="116">
        <v>0</v>
      </c>
      <c r="AR582" s="116">
        <v>0</v>
      </c>
      <c r="AS582" s="116">
        <v>0</v>
      </c>
      <c r="AT582" s="116">
        <v>0</v>
      </c>
      <c r="AU582" s="116">
        <v>0</v>
      </c>
      <c r="AV582" s="116">
        <v>0</v>
      </c>
      <c r="AW582" s="116">
        <v>0</v>
      </c>
      <c r="AX582" s="116">
        <v>0</v>
      </c>
      <c r="AY582" s="116">
        <v>0</v>
      </c>
      <c r="AZ582" s="116">
        <v>0</v>
      </c>
      <c r="BA582" s="116">
        <v>0</v>
      </c>
      <c r="BB582" s="116">
        <v>0</v>
      </c>
      <c r="BC582" s="116">
        <v>0</v>
      </c>
      <c r="BD582" s="115">
        <v>0</v>
      </c>
      <c r="BF582" s="9">
        <f t="shared" si="9"/>
        <v>0</v>
      </c>
    </row>
    <row r="583" spans="1:58" x14ac:dyDescent="0.25">
      <c r="A583" s="112" t="s">
        <v>339</v>
      </c>
      <c r="B583" s="112" t="s">
        <v>340</v>
      </c>
      <c r="C583" s="116">
        <v>-1.4551915228366852E-11</v>
      </c>
      <c r="D583" s="116">
        <v>-1.4551915228366852E-11</v>
      </c>
      <c r="E583" s="116">
        <v>-1.4551915228366852E-11</v>
      </c>
      <c r="F583" s="116">
        <v>-1.4551915228366852E-11</v>
      </c>
      <c r="G583" s="116">
        <v>-1.4551915228366852E-11</v>
      </c>
      <c r="H583" s="116">
        <v>-1.4551915228366852E-11</v>
      </c>
      <c r="I583" s="116">
        <v>-1.4551915228366852E-11</v>
      </c>
      <c r="J583" s="116">
        <v>-1.4551915228366852E-11</v>
      </c>
      <c r="K583" s="116">
        <v>-1.4551915228366852E-11</v>
      </c>
      <c r="L583" s="116">
        <v>-1.4551915228366852E-11</v>
      </c>
      <c r="M583" s="116">
        <v>-1.4551915228366852E-11</v>
      </c>
      <c r="N583" s="116">
        <v>-1.4551915228366852E-11</v>
      </c>
      <c r="O583" s="116">
        <v>-1.4551915228366852E-11</v>
      </c>
      <c r="P583" s="116">
        <v>-1.4551915228366852E-11</v>
      </c>
      <c r="Q583" s="116">
        <v>-1.4551915228366852E-11</v>
      </c>
      <c r="R583" s="116">
        <v>-1.4551915228366852E-11</v>
      </c>
      <c r="S583" s="116">
        <v>-1.4551915228366852E-11</v>
      </c>
      <c r="T583" s="116">
        <v>-1.4551915228366852E-11</v>
      </c>
      <c r="U583" s="116">
        <v>-1.4551915228366852E-11</v>
      </c>
      <c r="V583" s="116">
        <v>-1.4551915228366852E-11</v>
      </c>
      <c r="W583" s="116">
        <v>-1.4551915228366852E-11</v>
      </c>
      <c r="X583" s="116">
        <v>-1.4551915228366852E-11</v>
      </c>
      <c r="Y583" s="116">
        <v>-1.4551915228366852E-11</v>
      </c>
      <c r="Z583" s="116">
        <v>-1.4551915228366852E-11</v>
      </c>
      <c r="AA583" s="116">
        <v>-1.4551915228366852E-11</v>
      </c>
      <c r="AB583" s="116">
        <v>-1.4551915228366852E-11</v>
      </c>
      <c r="AC583" s="116">
        <v>-1.4551915228366852E-11</v>
      </c>
      <c r="AD583" s="116">
        <v>-1.4551915228366852E-11</v>
      </c>
      <c r="AE583" s="116">
        <v>-1.4551915228366852E-11</v>
      </c>
      <c r="AF583" s="116">
        <v>-1.4551915228366852E-11</v>
      </c>
      <c r="AG583" s="116">
        <v>-1.4551915228366852E-11</v>
      </c>
      <c r="AH583" s="116">
        <v>-1.4551915228366852E-11</v>
      </c>
      <c r="AI583" s="116">
        <v>-1.4551915228366852E-11</v>
      </c>
      <c r="AJ583" s="116">
        <v>-1.4551915228366852E-11</v>
      </c>
      <c r="AK583" s="116">
        <v>-1.4551915228366852E-11</v>
      </c>
      <c r="AL583" s="116">
        <v>-1.4551915228366852E-11</v>
      </c>
      <c r="AM583" s="116">
        <v>-1.4551915228366852E-11</v>
      </c>
      <c r="AN583" s="116">
        <v>-1.4551915228366852E-11</v>
      </c>
      <c r="AO583" s="116">
        <v>-1.4551915228366852E-11</v>
      </c>
      <c r="AP583" s="116">
        <v>-1.4551915228366852E-11</v>
      </c>
      <c r="AQ583" s="116">
        <v>-1.4551915228366852E-11</v>
      </c>
      <c r="AR583" s="116">
        <v>-1.4551915228366852E-11</v>
      </c>
      <c r="AS583" s="116">
        <v>-1.4551915228366852E-11</v>
      </c>
      <c r="AT583" s="116">
        <v>-1.4551915228366852E-11</v>
      </c>
      <c r="AU583" s="116">
        <v>-1.4551915228366852E-11</v>
      </c>
      <c r="AV583" s="116">
        <v>-1.4551915228366852E-11</v>
      </c>
      <c r="AW583" s="116">
        <v>-1.4551915228366852E-11</v>
      </c>
      <c r="AX583" s="116">
        <v>-1.4551915228366852E-11</v>
      </c>
      <c r="AY583" s="116">
        <v>-1.4551915228366852E-11</v>
      </c>
      <c r="AZ583" s="116">
        <v>-1.4551915228366852E-11</v>
      </c>
      <c r="BA583" s="116">
        <v>-1.4551915228366852E-11</v>
      </c>
      <c r="BB583" s="116">
        <v>-1.4551915228366852E-11</v>
      </c>
      <c r="BC583" s="116">
        <v>-1.4551915228366852E-11</v>
      </c>
      <c r="BD583" s="115">
        <v>-1.4551915228366852E-11</v>
      </c>
      <c r="BF583" s="9">
        <f t="shared" si="9"/>
        <v>-1.4551915228366852E-11</v>
      </c>
    </row>
    <row r="584" spans="1:58" x14ac:dyDescent="0.25">
      <c r="A584" s="112" t="s">
        <v>341</v>
      </c>
      <c r="B584" s="112" t="s">
        <v>342</v>
      </c>
      <c r="C584" s="116">
        <v>0</v>
      </c>
      <c r="D584" s="116">
        <v>0</v>
      </c>
      <c r="E584" s="116">
        <v>0</v>
      </c>
      <c r="F584" s="116">
        <v>0</v>
      </c>
      <c r="G584" s="116">
        <v>0</v>
      </c>
      <c r="H584" s="116">
        <v>0</v>
      </c>
      <c r="I584" s="116">
        <v>0</v>
      </c>
      <c r="J584" s="116">
        <v>0</v>
      </c>
      <c r="K584" s="116">
        <v>0</v>
      </c>
      <c r="L584" s="116">
        <v>0</v>
      </c>
      <c r="M584" s="116">
        <v>0</v>
      </c>
      <c r="N584" s="116">
        <v>0</v>
      </c>
      <c r="O584" s="116">
        <v>0</v>
      </c>
      <c r="P584" s="116">
        <v>0</v>
      </c>
      <c r="Q584" s="116">
        <v>0</v>
      </c>
      <c r="R584" s="116">
        <v>0</v>
      </c>
      <c r="S584" s="116">
        <v>0</v>
      </c>
      <c r="T584" s="116">
        <v>0</v>
      </c>
      <c r="U584" s="116">
        <v>0</v>
      </c>
      <c r="V584" s="116">
        <v>0</v>
      </c>
      <c r="W584" s="116">
        <v>0</v>
      </c>
      <c r="X584" s="116">
        <v>0</v>
      </c>
      <c r="Y584" s="116">
        <v>0</v>
      </c>
      <c r="Z584" s="116">
        <v>0</v>
      </c>
      <c r="AA584" s="116">
        <v>0</v>
      </c>
      <c r="AB584" s="116">
        <v>0</v>
      </c>
      <c r="AC584" s="116">
        <v>0</v>
      </c>
      <c r="AD584" s="116">
        <v>0</v>
      </c>
      <c r="AE584" s="116">
        <v>0</v>
      </c>
      <c r="AF584" s="116">
        <v>0</v>
      </c>
      <c r="AG584" s="116">
        <v>0</v>
      </c>
      <c r="AH584" s="116">
        <v>0</v>
      </c>
      <c r="AI584" s="116">
        <v>0</v>
      </c>
      <c r="AJ584" s="116">
        <v>0</v>
      </c>
      <c r="AK584" s="116">
        <v>0</v>
      </c>
      <c r="AL584" s="116">
        <v>0</v>
      </c>
      <c r="AM584" s="116">
        <v>0</v>
      </c>
      <c r="AN584" s="116">
        <v>0</v>
      </c>
      <c r="AO584" s="116">
        <v>0</v>
      </c>
      <c r="AP584" s="116">
        <v>0</v>
      </c>
      <c r="AQ584" s="116">
        <v>0</v>
      </c>
      <c r="AR584" s="116">
        <v>0</v>
      </c>
      <c r="AS584" s="116">
        <v>0</v>
      </c>
      <c r="AT584" s="116">
        <v>0</v>
      </c>
      <c r="AU584" s="116">
        <v>0</v>
      </c>
      <c r="AV584" s="116">
        <v>0</v>
      </c>
      <c r="AW584" s="116">
        <v>0</v>
      </c>
      <c r="AX584" s="116">
        <v>0</v>
      </c>
      <c r="AY584" s="116">
        <v>0</v>
      </c>
      <c r="AZ584" s="116">
        <v>0</v>
      </c>
      <c r="BA584" s="116">
        <v>0</v>
      </c>
      <c r="BB584" s="116">
        <v>0</v>
      </c>
      <c r="BC584" s="116">
        <v>0</v>
      </c>
      <c r="BD584" s="115">
        <v>0</v>
      </c>
      <c r="BF584" s="9">
        <f t="shared" si="9"/>
        <v>0</v>
      </c>
    </row>
    <row r="585" spans="1:58" x14ac:dyDescent="0.25">
      <c r="A585" s="112" t="s">
        <v>343</v>
      </c>
      <c r="B585" s="112" t="s">
        <v>344</v>
      </c>
      <c r="C585" s="116">
        <v>15777.46</v>
      </c>
      <c r="D585" s="116">
        <v>15777.46</v>
      </c>
      <c r="E585" s="116">
        <v>15777.46</v>
      </c>
      <c r="F585" s="116">
        <v>15777.46</v>
      </c>
      <c r="G585" s="116">
        <v>15777.46</v>
      </c>
      <c r="H585" s="116">
        <v>15777.46</v>
      </c>
      <c r="I585" s="116">
        <v>15777.46</v>
      </c>
      <c r="J585" s="116">
        <v>15777.46</v>
      </c>
      <c r="K585" s="116">
        <v>15777.46</v>
      </c>
      <c r="L585" s="116">
        <v>15777.46</v>
      </c>
      <c r="M585" s="116">
        <v>-45.260000000000218</v>
      </c>
      <c r="N585" s="116">
        <v>-45.260000000000218</v>
      </c>
      <c r="O585" s="116">
        <v>-45.260000000000218</v>
      </c>
      <c r="P585" s="116">
        <v>-45.260000000000218</v>
      </c>
      <c r="Q585" s="116">
        <v>-45.260000000000218</v>
      </c>
      <c r="R585" s="116">
        <v>-45.260000000000218</v>
      </c>
      <c r="S585" s="116">
        <v>-45.260000000000218</v>
      </c>
      <c r="T585" s="116">
        <v>-45.260000000000218</v>
      </c>
      <c r="U585" s="116">
        <v>-45.260000000000218</v>
      </c>
      <c r="V585" s="116">
        <v>-45.260000000000218</v>
      </c>
      <c r="W585" s="116">
        <v>-45.260000000000218</v>
      </c>
      <c r="X585" s="116">
        <v>-45.260000000000218</v>
      </c>
      <c r="Y585" s="116">
        <v>-45.260000000000218</v>
      </c>
      <c r="Z585" s="116">
        <v>-45.260000000000218</v>
      </c>
      <c r="AA585" s="116">
        <v>-45.260000000000218</v>
      </c>
      <c r="AB585" s="116">
        <v>-45.260000000000218</v>
      </c>
      <c r="AC585" s="116">
        <v>-45.260000000000218</v>
      </c>
      <c r="AD585" s="116">
        <v>-45.260000000000218</v>
      </c>
      <c r="AE585" s="116">
        <v>-45.260000000000218</v>
      </c>
      <c r="AF585" s="116">
        <v>-45.260000000000218</v>
      </c>
      <c r="AG585" s="116">
        <v>-45.260000000000218</v>
      </c>
      <c r="AH585" s="116">
        <v>-45.260000000000218</v>
      </c>
      <c r="AI585" s="116">
        <v>-45.260000000000218</v>
      </c>
      <c r="AJ585" s="116">
        <v>-45.260000000000218</v>
      </c>
      <c r="AK585" s="116">
        <v>-45.260000000000218</v>
      </c>
      <c r="AL585" s="116">
        <v>-45.260000000000218</v>
      </c>
      <c r="AM585" s="116">
        <v>-45.260000000000218</v>
      </c>
      <c r="AN585" s="116">
        <v>-45.260000000000218</v>
      </c>
      <c r="AO585" s="116">
        <v>-45.260000000000218</v>
      </c>
      <c r="AP585" s="116">
        <v>-45.260000000000218</v>
      </c>
      <c r="AQ585" s="116">
        <v>-45.260000000000218</v>
      </c>
      <c r="AR585" s="116">
        <v>-45.260000000000218</v>
      </c>
      <c r="AS585" s="116">
        <v>-45.260000000000218</v>
      </c>
      <c r="AT585" s="116">
        <v>-45.260000000000218</v>
      </c>
      <c r="AU585" s="116">
        <v>-45.260000000000218</v>
      </c>
      <c r="AV585" s="116">
        <v>-45.260000000000218</v>
      </c>
      <c r="AW585" s="116">
        <v>-45.260000000000218</v>
      </c>
      <c r="AX585" s="116">
        <v>-45.260000000000218</v>
      </c>
      <c r="AY585" s="116">
        <v>-45.260000000000218</v>
      </c>
      <c r="AZ585" s="116">
        <v>-45.260000000000218</v>
      </c>
      <c r="BA585" s="116">
        <v>-45.260000000000218</v>
      </c>
      <c r="BB585" s="116">
        <v>-45.260000000000218</v>
      </c>
      <c r="BC585" s="116">
        <v>-45.260000000000218</v>
      </c>
      <c r="BD585" s="115">
        <v>-45.260000000000218</v>
      </c>
      <c r="BF585" s="9">
        <f t="shared" si="9"/>
        <v>15777.46</v>
      </c>
    </row>
    <row r="586" spans="1:58" x14ac:dyDescent="0.25">
      <c r="A586" s="112" t="s">
        <v>345</v>
      </c>
      <c r="B586" s="112" t="s">
        <v>346</v>
      </c>
      <c r="C586" s="116">
        <v>-573.76000000000522</v>
      </c>
      <c r="D586" s="116">
        <v>-236.0300000000052</v>
      </c>
      <c r="E586" s="116">
        <v>-236.0300000000052</v>
      </c>
      <c r="F586" s="116">
        <v>-236.0300000000052</v>
      </c>
      <c r="G586" s="116">
        <v>-236.0300000000052</v>
      </c>
      <c r="H586" s="116">
        <v>-236.0300000000052</v>
      </c>
      <c r="I586" s="116">
        <v>-236.0300000000052</v>
      </c>
      <c r="J586" s="116">
        <v>-236.0300000000052</v>
      </c>
      <c r="K586" s="116">
        <v>-236.0300000000052</v>
      </c>
      <c r="L586" s="116">
        <v>-236.0300000000052</v>
      </c>
      <c r="M586" s="116">
        <v>-236.0300000000052</v>
      </c>
      <c r="N586" s="116">
        <v>-236.0300000000052</v>
      </c>
      <c r="O586" s="116">
        <v>-236.0300000000052</v>
      </c>
      <c r="P586" s="116">
        <v>-236.0300000000052</v>
      </c>
      <c r="Q586" s="116">
        <v>-236.0300000000052</v>
      </c>
      <c r="R586" s="116">
        <v>-236.0300000000052</v>
      </c>
      <c r="S586" s="116">
        <v>-236.0300000000052</v>
      </c>
      <c r="T586" s="116">
        <v>-236.0300000000052</v>
      </c>
      <c r="U586" s="116">
        <v>-236.0300000000052</v>
      </c>
      <c r="V586" s="116">
        <v>-236.0300000000052</v>
      </c>
      <c r="W586" s="116">
        <v>-236.0300000000052</v>
      </c>
      <c r="X586" s="116">
        <v>-236.0300000000052</v>
      </c>
      <c r="Y586" s="116">
        <v>-236.0300000000052</v>
      </c>
      <c r="Z586" s="116">
        <v>-236.0300000000052</v>
      </c>
      <c r="AA586" s="116">
        <v>-236.0300000000052</v>
      </c>
      <c r="AB586" s="116">
        <v>-236.0300000000052</v>
      </c>
      <c r="AC586" s="116">
        <v>-236.0300000000052</v>
      </c>
      <c r="AD586" s="116">
        <v>-236.0300000000052</v>
      </c>
      <c r="AE586" s="116">
        <v>-236.0300000000052</v>
      </c>
      <c r="AF586" s="116">
        <v>-236.0300000000052</v>
      </c>
      <c r="AG586" s="116">
        <v>-236.0300000000052</v>
      </c>
      <c r="AH586" s="116">
        <v>-236.0300000000052</v>
      </c>
      <c r="AI586" s="116">
        <v>-236.0300000000052</v>
      </c>
      <c r="AJ586" s="116">
        <v>-236.0300000000052</v>
      </c>
      <c r="AK586" s="116">
        <v>-236.0300000000052</v>
      </c>
      <c r="AL586" s="116">
        <v>-236.0300000000052</v>
      </c>
      <c r="AM586" s="116">
        <v>-236.0300000000052</v>
      </c>
      <c r="AN586" s="116">
        <v>-236.0300000000052</v>
      </c>
      <c r="AO586" s="116">
        <v>-236.0300000000052</v>
      </c>
      <c r="AP586" s="116">
        <v>-236.0300000000052</v>
      </c>
      <c r="AQ586" s="116">
        <v>-236.0300000000052</v>
      </c>
      <c r="AR586" s="116">
        <v>-236.0300000000052</v>
      </c>
      <c r="AS586" s="116">
        <v>-236.0300000000052</v>
      </c>
      <c r="AT586" s="116">
        <v>-236.0300000000052</v>
      </c>
      <c r="AU586" s="116">
        <v>-236.0300000000052</v>
      </c>
      <c r="AV586" s="116">
        <v>-236.0300000000052</v>
      </c>
      <c r="AW586" s="116">
        <v>-236.0300000000052</v>
      </c>
      <c r="AX586" s="116">
        <v>-236.0300000000052</v>
      </c>
      <c r="AY586" s="116">
        <v>-236.0300000000052</v>
      </c>
      <c r="AZ586" s="116">
        <v>-236.0300000000052</v>
      </c>
      <c r="BA586" s="116">
        <v>-236.0300000000052</v>
      </c>
      <c r="BB586" s="116">
        <v>-236.0300000000052</v>
      </c>
      <c r="BC586" s="116">
        <v>-236.0300000000052</v>
      </c>
      <c r="BD586" s="115">
        <v>-236.0300000000052</v>
      </c>
      <c r="BF586" s="9">
        <f t="shared" si="9"/>
        <v>-236.0300000000052</v>
      </c>
    </row>
    <row r="587" spans="1:58" x14ac:dyDescent="0.25">
      <c r="A587" s="112" t="s">
        <v>347</v>
      </c>
      <c r="B587" s="112" t="s">
        <v>348</v>
      </c>
      <c r="C587" s="116">
        <v>0</v>
      </c>
      <c r="D587" s="116">
        <v>0</v>
      </c>
      <c r="E587" s="116">
        <v>0</v>
      </c>
      <c r="F587" s="116">
        <v>0</v>
      </c>
      <c r="G587" s="116">
        <v>0</v>
      </c>
      <c r="H587" s="116">
        <v>0</v>
      </c>
      <c r="I587" s="116">
        <v>0</v>
      </c>
      <c r="J587" s="116">
        <v>0</v>
      </c>
      <c r="K587" s="116">
        <v>0</v>
      </c>
      <c r="L587" s="116">
        <v>0</v>
      </c>
      <c r="M587" s="116">
        <v>0</v>
      </c>
      <c r="N587" s="116">
        <v>0</v>
      </c>
      <c r="O587" s="116">
        <v>0</v>
      </c>
      <c r="P587" s="116">
        <v>0</v>
      </c>
      <c r="Q587" s="116">
        <v>0</v>
      </c>
      <c r="R587" s="116">
        <v>0</v>
      </c>
      <c r="S587" s="116">
        <v>0</v>
      </c>
      <c r="T587" s="116">
        <v>0</v>
      </c>
      <c r="U587" s="116">
        <v>0</v>
      </c>
      <c r="V587" s="116">
        <v>0</v>
      </c>
      <c r="W587" s="116">
        <v>0</v>
      </c>
      <c r="X587" s="116">
        <v>0</v>
      </c>
      <c r="Y587" s="116">
        <v>0</v>
      </c>
      <c r="Z587" s="116">
        <v>0</v>
      </c>
      <c r="AA587" s="116">
        <v>43870.99</v>
      </c>
      <c r="AB587" s="116">
        <v>49252.07</v>
      </c>
      <c r="AC587" s="116">
        <v>79405.009999999995</v>
      </c>
      <c r="AD587" s="116">
        <v>48063.599999999991</v>
      </c>
      <c r="AE587" s="116">
        <v>87958.01999999999</v>
      </c>
      <c r="AF587" s="116">
        <v>132498.79999999999</v>
      </c>
      <c r="AG587" s="116">
        <v>238806.5</v>
      </c>
      <c r="AH587" s="116">
        <v>343536.17</v>
      </c>
      <c r="AI587" s="116">
        <v>435018.56999999995</v>
      </c>
      <c r="AJ587" s="116">
        <v>452305.72999999992</v>
      </c>
      <c r="AK587" s="116">
        <v>464347.97999999992</v>
      </c>
      <c r="AL587" s="116">
        <v>476989.1399999999</v>
      </c>
      <c r="AM587" s="116">
        <v>512009.3299999999</v>
      </c>
      <c r="AN587" s="116">
        <v>531730.02999999991</v>
      </c>
      <c r="AO587" s="116">
        <v>515122.68999999989</v>
      </c>
      <c r="AP587" s="116">
        <v>515122.68999999989</v>
      </c>
      <c r="AQ587" s="116">
        <v>515122.68999999989</v>
      </c>
      <c r="AR587" s="116">
        <v>515122.68999999989</v>
      </c>
      <c r="AS587" s="116">
        <v>515122.68999999989</v>
      </c>
      <c r="AT587" s="116">
        <v>515122.68999999989</v>
      </c>
      <c r="AU587" s="116">
        <v>515122.68999999989</v>
      </c>
      <c r="AV587" s="116">
        <v>515122.68999999989</v>
      </c>
      <c r="AW587" s="116">
        <v>697.91999999986729</v>
      </c>
      <c r="AX587" s="116">
        <v>697.91999999986729</v>
      </c>
      <c r="AY587" s="116">
        <v>697.91999999986729</v>
      </c>
      <c r="AZ587" s="116">
        <v>697.91999999986729</v>
      </c>
      <c r="BA587" s="116">
        <v>697.91999999986729</v>
      </c>
      <c r="BB587" s="116">
        <v>697.91999999986729</v>
      </c>
      <c r="BC587" s="116">
        <v>697.91999999986729</v>
      </c>
      <c r="BD587" s="115">
        <v>697.91999999986729</v>
      </c>
      <c r="BF587" s="9">
        <f t="shared" si="9"/>
        <v>531730.02999999991</v>
      </c>
    </row>
    <row r="588" spans="1:58" x14ac:dyDescent="0.25">
      <c r="A588" s="112" t="s">
        <v>349</v>
      </c>
      <c r="B588" s="112" t="s">
        <v>350</v>
      </c>
      <c r="C588" s="116">
        <v>0</v>
      </c>
      <c r="D588" s="116">
        <v>0</v>
      </c>
      <c r="E588" s="116">
        <v>0</v>
      </c>
      <c r="F588" s="116">
        <v>0</v>
      </c>
      <c r="G588" s="116">
        <v>0</v>
      </c>
      <c r="H588" s="116">
        <v>0</v>
      </c>
      <c r="I588" s="116">
        <v>0</v>
      </c>
      <c r="J588" s="116">
        <v>0</v>
      </c>
      <c r="K588" s="116">
        <v>0</v>
      </c>
      <c r="L588" s="116">
        <v>0</v>
      </c>
      <c r="M588" s="116">
        <v>0</v>
      </c>
      <c r="N588" s="116">
        <v>0</v>
      </c>
      <c r="O588" s="116">
        <v>0</v>
      </c>
      <c r="P588" s="116">
        <v>0</v>
      </c>
      <c r="Q588" s="116">
        <v>0</v>
      </c>
      <c r="R588" s="116">
        <v>0</v>
      </c>
      <c r="S588" s="116">
        <v>0</v>
      </c>
      <c r="T588" s="116">
        <v>0</v>
      </c>
      <c r="U588" s="116">
        <v>0</v>
      </c>
      <c r="V588" s="116">
        <v>0</v>
      </c>
      <c r="W588" s="116">
        <v>0</v>
      </c>
      <c r="X588" s="116">
        <v>0</v>
      </c>
      <c r="Y588" s="116">
        <v>0</v>
      </c>
      <c r="Z588" s="116">
        <v>0</v>
      </c>
      <c r="AA588" s="116">
        <v>0</v>
      </c>
      <c r="AB588" s="116">
        <v>0</v>
      </c>
      <c r="AC588" s="116">
        <v>0</v>
      </c>
      <c r="AD588" s="116">
        <v>0</v>
      </c>
      <c r="AE588" s="116">
        <v>0</v>
      </c>
      <c r="AF588" s="116">
        <v>0</v>
      </c>
      <c r="AG588" s="116">
        <v>0</v>
      </c>
      <c r="AH588" s="116">
        <v>0</v>
      </c>
      <c r="AI588" s="116">
        <v>0</v>
      </c>
      <c r="AJ588" s="116">
        <v>0</v>
      </c>
      <c r="AK588" s="116">
        <v>0</v>
      </c>
      <c r="AL588" s="116">
        <v>0</v>
      </c>
      <c r="AM588" s="116">
        <v>0</v>
      </c>
      <c r="AN588" s="116">
        <v>0</v>
      </c>
      <c r="AO588" s="116">
        <v>0</v>
      </c>
      <c r="AP588" s="116">
        <v>0</v>
      </c>
      <c r="AQ588" s="116">
        <v>0</v>
      </c>
      <c r="AR588" s="116">
        <v>0</v>
      </c>
      <c r="AS588" s="116">
        <v>0</v>
      </c>
      <c r="AT588" s="116">
        <v>0</v>
      </c>
      <c r="AU588" s="116">
        <v>0</v>
      </c>
      <c r="AV588" s="116">
        <v>0</v>
      </c>
      <c r="AW588" s="116">
        <v>0</v>
      </c>
      <c r="AX588" s="116">
        <v>0</v>
      </c>
      <c r="AY588" s="116">
        <v>0</v>
      </c>
      <c r="AZ588" s="116">
        <v>0</v>
      </c>
      <c r="BA588" s="116">
        <v>0</v>
      </c>
      <c r="BB588" s="116">
        <v>0</v>
      </c>
      <c r="BC588" s="116">
        <v>0</v>
      </c>
      <c r="BD588" s="115">
        <v>0</v>
      </c>
      <c r="BF588" s="9">
        <f t="shared" si="9"/>
        <v>0</v>
      </c>
    </row>
    <row r="589" spans="1:58" x14ac:dyDescent="0.25">
      <c r="A589" s="112" t="s">
        <v>351</v>
      </c>
      <c r="B589" s="112" t="s">
        <v>352</v>
      </c>
      <c r="C589" s="116">
        <v>0</v>
      </c>
      <c r="D589" s="116">
        <v>0</v>
      </c>
      <c r="E589" s="116">
        <v>0</v>
      </c>
      <c r="F589" s="116">
        <v>0</v>
      </c>
      <c r="G589" s="116">
        <v>0</v>
      </c>
      <c r="H589" s="116">
        <v>0</v>
      </c>
      <c r="I589" s="116">
        <v>0</v>
      </c>
      <c r="J589" s="116">
        <v>0</v>
      </c>
      <c r="K589" s="116">
        <v>0</v>
      </c>
      <c r="L589" s="116">
        <v>0</v>
      </c>
      <c r="M589" s="116">
        <v>0</v>
      </c>
      <c r="N589" s="116">
        <v>0</v>
      </c>
      <c r="O589" s="116">
        <v>0</v>
      </c>
      <c r="P589" s="116">
        <v>0</v>
      </c>
      <c r="Q589" s="116">
        <v>0</v>
      </c>
      <c r="R589" s="116">
        <v>0</v>
      </c>
      <c r="S589" s="116">
        <v>0</v>
      </c>
      <c r="T589" s="116">
        <v>0</v>
      </c>
      <c r="U589" s="116">
        <v>0</v>
      </c>
      <c r="V589" s="116">
        <v>0</v>
      </c>
      <c r="W589" s="116">
        <v>0</v>
      </c>
      <c r="X589" s="116">
        <v>0</v>
      </c>
      <c r="Y589" s="116">
        <v>0</v>
      </c>
      <c r="Z589" s="116">
        <v>0</v>
      </c>
      <c r="AA589" s="116">
        <v>0</v>
      </c>
      <c r="AB589" s="116">
        <v>0</v>
      </c>
      <c r="AC589" s="116">
        <v>0</v>
      </c>
      <c r="AD589" s="116">
        <v>0</v>
      </c>
      <c r="AE589" s="116">
        <v>0</v>
      </c>
      <c r="AF589" s="116">
        <v>0</v>
      </c>
      <c r="AG589" s="116">
        <v>0</v>
      </c>
      <c r="AH589" s="116">
        <v>0</v>
      </c>
      <c r="AI589" s="116">
        <v>0</v>
      </c>
      <c r="AJ589" s="116">
        <v>0</v>
      </c>
      <c r="AK589" s="116">
        <v>0</v>
      </c>
      <c r="AL589" s="116">
        <v>0</v>
      </c>
      <c r="AM589" s="116">
        <v>0</v>
      </c>
      <c r="AN589" s="116">
        <v>0</v>
      </c>
      <c r="AO589" s="116">
        <v>0</v>
      </c>
      <c r="AP589" s="116">
        <v>0</v>
      </c>
      <c r="AQ589" s="116">
        <v>0</v>
      </c>
      <c r="AR589" s="116">
        <v>0</v>
      </c>
      <c r="AS589" s="116">
        <v>0</v>
      </c>
      <c r="AT589" s="116">
        <v>0</v>
      </c>
      <c r="AU589" s="116">
        <v>0</v>
      </c>
      <c r="AV589" s="116">
        <v>0</v>
      </c>
      <c r="AW589" s="116">
        <v>0</v>
      </c>
      <c r="AX589" s="116">
        <v>0</v>
      </c>
      <c r="AY589" s="116">
        <v>0</v>
      </c>
      <c r="AZ589" s="116">
        <v>0</v>
      </c>
      <c r="BA589" s="116">
        <v>0</v>
      </c>
      <c r="BB589" s="116">
        <v>0</v>
      </c>
      <c r="BC589" s="116">
        <v>0</v>
      </c>
      <c r="BD589" s="115">
        <v>0</v>
      </c>
      <c r="BF589" s="9">
        <f t="shared" si="9"/>
        <v>0</v>
      </c>
    </row>
    <row r="590" spans="1:58" x14ac:dyDescent="0.25">
      <c r="A590" s="112" t="s">
        <v>353</v>
      </c>
      <c r="B590" s="112" t="s">
        <v>354</v>
      </c>
      <c r="C590" s="116">
        <v>0</v>
      </c>
      <c r="D590" s="116">
        <v>0</v>
      </c>
      <c r="E590" s="116">
        <v>0</v>
      </c>
      <c r="F590" s="116">
        <v>0</v>
      </c>
      <c r="G590" s="116">
        <v>0</v>
      </c>
      <c r="H590" s="116">
        <v>0</v>
      </c>
      <c r="I590" s="116">
        <v>0</v>
      </c>
      <c r="J590" s="116">
        <v>0</v>
      </c>
      <c r="K590" s="116">
        <v>0</v>
      </c>
      <c r="L590" s="116">
        <v>0</v>
      </c>
      <c r="M590" s="116">
        <v>0</v>
      </c>
      <c r="N590" s="116">
        <v>0</v>
      </c>
      <c r="O590" s="116">
        <v>0</v>
      </c>
      <c r="P590" s="116">
        <v>0</v>
      </c>
      <c r="Q590" s="116">
        <v>0</v>
      </c>
      <c r="R590" s="116">
        <v>0</v>
      </c>
      <c r="S590" s="116">
        <v>0</v>
      </c>
      <c r="T590" s="116">
        <v>0</v>
      </c>
      <c r="U590" s="116">
        <v>0</v>
      </c>
      <c r="V590" s="116">
        <v>0</v>
      </c>
      <c r="W590" s="116">
        <v>0</v>
      </c>
      <c r="X590" s="116">
        <v>0</v>
      </c>
      <c r="Y590" s="116">
        <v>0</v>
      </c>
      <c r="Z590" s="116">
        <v>0</v>
      </c>
      <c r="AA590" s="116">
        <v>0</v>
      </c>
      <c r="AB590" s="116">
        <v>0</v>
      </c>
      <c r="AC590" s="116">
        <v>0</v>
      </c>
      <c r="AD590" s="116">
        <v>0</v>
      </c>
      <c r="AE590" s="116">
        <v>0</v>
      </c>
      <c r="AF590" s="116">
        <v>0</v>
      </c>
      <c r="AG590" s="116">
        <v>0</v>
      </c>
      <c r="AH590" s="116">
        <v>0</v>
      </c>
      <c r="AI590" s="116">
        <v>0</v>
      </c>
      <c r="AJ590" s="116">
        <v>0</v>
      </c>
      <c r="AK590" s="116">
        <v>0</v>
      </c>
      <c r="AL590" s="116">
        <v>0</v>
      </c>
      <c r="AM590" s="116">
        <v>0</v>
      </c>
      <c r="AN590" s="116">
        <v>0</v>
      </c>
      <c r="AO590" s="116">
        <v>0</v>
      </c>
      <c r="AP590" s="116">
        <v>0</v>
      </c>
      <c r="AQ590" s="116">
        <v>0</v>
      </c>
      <c r="AR590" s="116">
        <v>0</v>
      </c>
      <c r="AS590" s="116">
        <v>0</v>
      </c>
      <c r="AT590" s="116">
        <v>0</v>
      </c>
      <c r="AU590" s="116">
        <v>0</v>
      </c>
      <c r="AV590" s="116">
        <v>0</v>
      </c>
      <c r="AW590" s="116">
        <v>0</v>
      </c>
      <c r="AX590" s="116">
        <v>0</v>
      </c>
      <c r="AY590" s="116">
        <v>0</v>
      </c>
      <c r="AZ590" s="116">
        <v>0</v>
      </c>
      <c r="BA590" s="116">
        <v>0</v>
      </c>
      <c r="BB590" s="116">
        <v>0</v>
      </c>
      <c r="BC590" s="116">
        <v>0</v>
      </c>
      <c r="BD590" s="115">
        <v>0</v>
      </c>
      <c r="BF590" s="9">
        <f t="shared" si="9"/>
        <v>0</v>
      </c>
    </row>
    <row r="591" spans="1:58" x14ac:dyDescent="0.25">
      <c r="A591" s="112" t="s">
        <v>355</v>
      </c>
      <c r="B591" s="112" t="s">
        <v>146</v>
      </c>
      <c r="C591" s="116">
        <v>50464.41</v>
      </c>
      <c r="D591" s="116">
        <v>52334.170000000006</v>
      </c>
      <c r="E591" s="116">
        <v>55045.630000000005</v>
      </c>
      <c r="F591" s="116">
        <v>57997.19</v>
      </c>
      <c r="G591" s="116">
        <v>60748.380000000005</v>
      </c>
      <c r="H591" s="116">
        <v>63447.340000000004</v>
      </c>
      <c r="I591" s="116">
        <v>65317.380000000005</v>
      </c>
      <c r="J591" s="116">
        <v>67085.600000000006</v>
      </c>
      <c r="K591" s="116">
        <v>68876.37000000001</v>
      </c>
      <c r="L591" s="116">
        <v>69829.73000000001</v>
      </c>
      <c r="M591" s="116">
        <v>70663.180000000008</v>
      </c>
      <c r="N591" s="116">
        <v>-9.2799999999988358</v>
      </c>
      <c r="O591" s="116">
        <v>-9.2799999999988358</v>
      </c>
      <c r="P591" s="116">
        <v>-9.2799999999988358</v>
      </c>
      <c r="Q591" s="116">
        <v>-9.2799999999988358</v>
      </c>
      <c r="R591" s="116">
        <v>-9.2799999999988358</v>
      </c>
      <c r="S591" s="116">
        <v>-9.2799999999988358</v>
      </c>
      <c r="T591" s="116">
        <v>-9.2799999999988358</v>
      </c>
      <c r="U591" s="116">
        <v>-9.2799999999988358</v>
      </c>
      <c r="V591" s="116">
        <v>-9.2799999999988358</v>
      </c>
      <c r="W591" s="116">
        <v>-9.2799999999988358</v>
      </c>
      <c r="X591" s="116">
        <v>-9.2799999999988358</v>
      </c>
      <c r="Y591" s="116">
        <v>-9.2799999999988358</v>
      </c>
      <c r="Z591" s="116">
        <v>-9.2799999999988358</v>
      </c>
      <c r="AA591" s="116">
        <v>-9.2799999999988358</v>
      </c>
      <c r="AB591" s="116">
        <v>-9.2799999999988358</v>
      </c>
      <c r="AC591" s="116">
        <v>-9.2799999999988358</v>
      </c>
      <c r="AD591" s="116">
        <v>-9.2799999999988358</v>
      </c>
      <c r="AE591" s="116">
        <v>-9.2799999999988358</v>
      </c>
      <c r="AF591" s="116">
        <v>-9.2799999999988358</v>
      </c>
      <c r="AG591" s="116">
        <v>-9.2799999999988358</v>
      </c>
      <c r="AH591" s="116">
        <v>-9.2799999999988358</v>
      </c>
      <c r="AI591" s="116">
        <v>-9.2799999999988358</v>
      </c>
      <c r="AJ591" s="116">
        <v>-9.2799999999988358</v>
      </c>
      <c r="AK591" s="116">
        <v>-9.2799999999988358</v>
      </c>
      <c r="AL591" s="116">
        <v>-9.2799999999988358</v>
      </c>
      <c r="AM591" s="116">
        <v>-9.2799999999988358</v>
      </c>
      <c r="AN591" s="116">
        <v>-9.2799999999988358</v>
      </c>
      <c r="AO591" s="116">
        <v>-9.2799999999988358</v>
      </c>
      <c r="AP591" s="116">
        <v>-9.2799999999988358</v>
      </c>
      <c r="AQ591" s="116">
        <v>-9.2799999999988358</v>
      </c>
      <c r="AR591" s="116">
        <v>-9.2799999999988358</v>
      </c>
      <c r="AS591" s="116">
        <v>-9.2799999999988358</v>
      </c>
      <c r="AT591" s="116">
        <v>-9.2799999999988358</v>
      </c>
      <c r="AU591" s="116">
        <v>-9.2799999999988358</v>
      </c>
      <c r="AV591" s="116">
        <v>-9.2799999999988358</v>
      </c>
      <c r="AW591" s="116">
        <v>-9.2799999999988358</v>
      </c>
      <c r="AX591" s="116">
        <v>-9.2799999999988358</v>
      </c>
      <c r="AY591" s="116">
        <v>-9.2799999999988358</v>
      </c>
      <c r="AZ591" s="116">
        <v>-9.2799999999988358</v>
      </c>
      <c r="BA591" s="116">
        <v>-9.2799999999988358</v>
      </c>
      <c r="BB591" s="116">
        <v>-9.2799999999988358</v>
      </c>
      <c r="BC591" s="116">
        <v>-9.2799999999988358</v>
      </c>
      <c r="BD591" s="115">
        <v>-9.2799999999988358</v>
      </c>
      <c r="BF591" s="9">
        <f t="shared" si="9"/>
        <v>70663.180000000008</v>
      </c>
    </row>
    <row r="592" spans="1:58" x14ac:dyDescent="0.25">
      <c r="A592" s="112" t="s">
        <v>356</v>
      </c>
      <c r="B592" s="112" t="s">
        <v>357</v>
      </c>
      <c r="C592" s="116">
        <v>0</v>
      </c>
      <c r="D592" s="116">
        <v>0</v>
      </c>
      <c r="E592" s="116">
        <v>0</v>
      </c>
      <c r="F592" s="116">
        <v>0</v>
      </c>
      <c r="G592" s="116">
        <v>0</v>
      </c>
      <c r="H592" s="116">
        <v>0</v>
      </c>
      <c r="I592" s="116">
        <v>0</v>
      </c>
      <c r="J592" s="116">
        <v>0</v>
      </c>
      <c r="K592" s="116">
        <v>0</v>
      </c>
      <c r="L592" s="116">
        <v>0</v>
      </c>
      <c r="M592" s="116">
        <v>0</v>
      </c>
      <c r="N592" s="116">
        <v>0</v>
      </c>
      <c r="O592" s="116">
        <v>0</v>
      </c>
      <c r="P592" s="116">
        <v>0</v>
      </c>
      <c r="Q592" s="116">
        <v>0</v>
      </c>
      <c r="R592" s="116">
        <v>0</v>
      </c>
      <c r="S592" s="116">
        <v>4469</v>
      </c>
      <c r="T592" s="116">
        <v>18784.78</v>
      </c>
      <c r="U592" s="116">
        <v>42375.46</v>
      </c>
      <c r="V592" s="116">
        <v>42449.549999999996</v>
      </c>
      <c r="W592" s="116">
        <v>67134.720000000001</v>
      </c>
      <c r="X592" s="116">
        <v>73807.05</v>
      </c>
      <c r="Y592" s="116">
        <v>75579.16</v>
      </c>
      <c r="Z592" s="116">
        <v>79590.48000000001</v>
      </c>
      <c r="AA592" s="116">
        <v>81592.500000000015</v>
      </c>
      <c r="AB592" s="116">
        <v>83504.310000000012</v>
      </c>
      <c r="AC592" s="116">
        <v>89087.680000000008</v>
      </c>
      <c r="AD592" s="116">
        <v>105457.32</v>
      </c>
      <c r="AE592" s="116">
        <v>81197.94</v>
      </c>
      <c r="AF592" s="116">
        <v>81925.39</v>
      </c>
      <c r="AG592" s="116">
        <v>0</v>
      </c>
      <c r="AH592" s="116">
        <v>0</v>
      </c>
      <c r="AI592" s="116">
        <v>0</v>
      </c>
      <c r="AJ592" s="116">
        <v>0</v>
      </c>
      <c r="AK592" s="116">
        <v>0</v>
      </c>
      <c r="AL592" s="116">
        <v>0</v>
      </c>
      <c r="AM592" s="116">
        <v>0</v>
      </c>
      <c r="AN592" s="116">
        <v>0</v>
      </c>
      <c r="AO592" s="116">
        <v>0</v>
      </c>
      <c r="AP592" s="116">
        <v>0</v>
      </c>
      <c r="AQ592" s="116">
        <v>0</v>
      </c>
      <c r="AR592" s="116">
        <v>0</v>
      </c>
      <c r="AS592" s="116">
        <v>0</v>
      </c>
      <c r="AT592" s="116">
        <v>0</v>
      </c>
      <c r="AU592" s="116">
        <v>0</v>
      </c>
      <c r="AV592" s="116">
        <v>0</v>
      </c>
      <c r="AW592" s="116">
        <v>0</v>
      </c>
      <c r="AX592" s="116">
        <v>0</v>
      </c>
      <c r="AY592" s="116">
        <v>0</v>
      </c>
      <c r="AZ592" s="116">
        <v>0</v>
      </c>
      <c r="BA592" s="116">
        <v>0</v>
      </c>
      <c r="BB592" s="116">
        <v>0</v>
      </c>
      <c r="BC592" s="116">
        <v>0</v>
      </c>
      <c r="BD592" s="115">
        <v>0</v>
      </c>
      <c r="BF592" s="9">
        <f t="shared" si="9"/>
        <v>105457.32</v>
      </c>
    </row>
    <row r="593" spans="1:58" x14ac:dyDescent="0.25">
      <c r="A593" s="112" t="s">
        <v>2262</v>
      </c>
      <c r="B593" s="112" t="s">
        <v>2261</v>
      </c>
      <c r="C593" s="116">
        <v>0</v>
      </c>
      <c r="D593" s="116">
        <v>0</v>
      </c>
      <c r="E593" s="116">
        <v>0</v>
      </c>
      <c r="F593" s="116">
        <v>0</v>
      </c>
      <c r="G593" s="116">
        <v>0</v>
      </c>
      <c r="H593" s="116">
        <v>0</v>
      </c>
      <c r="I593" s="116">
        <v>0</v>
      </c>
      <c r="J593" s="116">
        <v>0</v>
      </c>
      <c r="K593" s="116">
        <v>0</v>
      </c>
      <c r="L593" s="116">
        <v>0</v>
      </c>
      <c r="M593" s="116">
        <v>0</v>
      </c>
      <c r="N593" s="116">
        <v>0</v>
      </c>
      <c r="O593" s="116">
        <v>0</v>
      </c>
      <c r="P593" s="116">
        <v>0</v>
      </c>
      <c r="Q593" s="116">
        <v>0</v>
      </c>
      <c r="R593" s="116">
        <v>0</v>
      </c>
      <c r="S593" s="116">
        <v>0</v>
      </c>
      <c r="T593" s="116">
        <v>0</v>
      </c>
      <c r="U593" s="116">
        <v>0</v>
      </c>
      <c r="V593" s="116">
        <v>0</v>
      </c>
      <c r="W593" s="116">
        <v>0</v>
      </c>
      <c r="X593" s="116">
        <v>0</v>
      </c>
      <c r="Y593" s="116">
        <v>0</v>
      </c>
      <c r="Z593" s="116">
        <v>0</v>
      </c>
      <c r="AA593" s="116">
        <v>0</v>
      </c>
      <c r="AB593" s="116">
        <v>0</v>
      </c>
      <c r="AC593" s="116">
        <v>0</v>
      </c>
      <c r="AD593" s="116">
        <v>0</v>
      </c>
      <c r="AE593" s="116">
        <v>0</v>
      </c>
      <c r="AF593" s="116">
        <v>0</v>
      </c>
      <c r="AG593" s="116">
        <v>0</v>
      </c>
      <c r="AH593" s="116">
        <v>0</v>
      </c>
      <c r="AI593" s="116">
        <v>0</v>
      </c>
      <c r="AJ593" s="116">
        <v>0</v>
      </c>
      <c r="AK593" s="116">
        <v>0</v>
      </c>
      <c r="AL593" s="116">
        <v>0</v>
      </c>
      <c r="AM593" s="116">
        <v>0</v>
      </c>
      <c r="AN593" s="116">
        <v>0</v>
      </c>
      <c r="AO593" s="116">
        <v>0</v>
      </c>
      <c r="AP593" s="116">
        <v>0</v>
      </c>
      <c r="AQ593" s="116">
        <v>0</v>
      </c>
      <c r="AR593" s="116">
        <v>0</v>
      </c>
      <c r="AS593" s="116">
        <v>0</v>
      </c>
      <c r="AT593" s="116">
        <v>0</v>
      </c>
      <c r="AU593" s="116">
        <v>0</v>
      </c>
      <c r="AV593" s="116">
        <v>0</v>
      </c>
      <c r="AW593" s="116">
        <v>0</v>
      </c>
      <c r="AX593" s="116">
        <v>0</v>
      </c>
      <c r="AY593" s="116">
        <v>0</v>
      </c>
      <c r="AZ593" s="116">
        <v>0</v>
      </c>
      <c r="BA593" s="116">
        <v>0</v>
      </c>
      <c r="BB593" s="116">
        <v>0</v>
      </c>
      <c r="BC593" s="116">
        <v>0</v>
      </c>
      <c r="BD593" s="115">
        <v>0</v>
      </c>
      <c r="BF593" s="9">
        <f t="shared" si="9"/>
        <v>0</v>
      </c>
    </row>
    <row r="594" spans="1:58" x14ac:dyDescent="0.25">
      <c r="A594" s="112" t="s">
        <v>358</v>
      </c>
      <c r="B594" s="112" t="s">
        <v>359</v>
      </c>
      <c r="C594" s="116">
        <v>552219.63</v>
      </c>
      <c r="D594" s="116">
        <v>562938.94000000006</v>
      </c>
      <c r="E594" s="116">
        <v>658858.13000000012</v>
      </c>
      <c r="F594" s="116">
        <v>752150.1100000001</v>
      </c>
      <c r="G594" s="116">
        <v>777476.15000000014</v>
      </c>
      <c r="H594" s="116">
        <v>795829.62000000011</v>
      </c>
      <c r="I594" s="116">
        <v>803319.9800000001</v>
      </c>
      <c r="J594" s="116">
        <v>811664.90000000014</v>
      </c>
      <c r="K594" s="116">
        <v>825203.00000000012</v>
      </c>
      <c r="L594" s="116">
        <v>842000.02000000014</v>
      </c>
      <c r="M594" s="116">
        <v>853672.18000000017</v>
      </c>
      <c r="N594" s="116">
        <v>878672.13000000012</v>
      </c>
      <c r="O594" s="116">
        <v>880464.51000000013</v>
      </c>
      <c r="P594" s="116">
        <v>884133.3600000001</v>
      </c>
      <c r="Q594" s="116">
        <v>893931.77000000014</v>
      </c>
      <c r="R594" s="116">
        <v>928478.44000000018</v>
      </c>
      <c r="S594" s="116">
        <v>1001329.6900000002</v>
      </c>
      <c r="T594" s="116">
        <v>1046286.0700000002</v>
      </c>
      <c r="U594" s="116">
        <v>1130587.5600000003</v>
      </c>
      <c r="V594" s="116">
        <v>1156865.0600000003</v>
      </c>
      <c r="W594" s="116">
        <v>1167500.0900000003</v>
      </c>
      <c r="X594" s="116">
        <v>1173602.3600000003</v>
      </c>
      <c r="Y594" s="116">
        <v>1178119.5400000003</v>
      </c>
      <c r="Z594" s="116">
        <v>1220331.2600000002</v>
      </c>
      <c r="AA594" s="116">
        <v>1223871.3100000003</v>
      </c>
      <c r="AB594" s="116">
        <v>1226228.2700000003</v>
      </c>
      <c r="AC594" s="116">
        <v>1228585.2300000002</v>
      </c>
      <c r="AD594" s="116">
        <v>1243597.4100000001</v>
      </c>
      <c r="AE594" s="116">
        <v>1251825.5300000003</v>
      </c>
      <c r="AF594" s="116">
        <v>1261835.3700000003</v>
      </c>
      <c r="AG594" s="116">
        <v>1268862.4800000004</v>
      </c>
      <c r="AH594" s="116">
        <v>1275005.4500000004</v>
      </c>
      <c r="AI594" s="116">
        <v>1288455.3500000003</v>
      </c>
      <c r="AJ594" s="116">
        <v>2355835.3900000006</v>
      </c>
      <c r="AK594" s="116">
        <v>2395778.4000000004</v>
      </c>
      <c r="AL594" s="116">
        <v>2400626.8400000003</v>
      </c>
      <c r="AM594" s="116">
        <v>2415694.2900000005</v>
      </c>
      <c r="AN594" s="116">
        <v>2430730.8800000004</v>
      </c>
      <c r="AO594" s="116">
        <v>2638428.41</v>
      </c>
      <c r="AP594" s="116">
        <v>4810955.3800000008</v>
      </c>
      <c r="AQ594" s="116">
        <v>4768351.8500000006</v>
      </c>
      <c r="AR594" s="116">
        <v>9216770.1000000015</v>
      </c>
      <c r="AS594" s="116">
        <v>0</v>
      </c>
      <c r="AT594" s="116">
        <v>0</v>
      </c>
      <c r="AU594" s="116">
        <v>0</v>
      </c>
      <c r="AV594" s="116">
        <v>0</v>
      </c>
      <c r="AW594" s="116">
        <v>0</v>
      </c>
      <c r="AX594" s="116">
        <v>0</v>
      </c>
      <c r="AY594" s="116">
        <v>0</v>
      </c>
      <c r="AZ594" s="116">
        <v>0</v>
      </c>
      <c r="BA594" s="116">
        <v>0</v>
      </c>
      <c r="BB594" s="116">
        <v>0</v>
      </c>
      <c r="BC594" s="116">
        <v>0</v>
      </c>
      <c r="BD594" s="115">
        <v>0</v>
      </c>
      <c r="BF594" s="9">
        <f t="shared" si="9"/>
        <v>9216770.1000000015</v>
      </c>
    </row>
    <row r="595" spans="1:58" x14ac:dyDescent="0.25">
      <c r="A595" s="112" t="s">
        <v>360</v>
      </c>
      <c r="B595" s="112" t="s">
        <v>361</v>
      </c>
      <c r="C595" s="116">
        <v>53220.84</v>
      </c>
      <c r="D595" s="116">
        <v>53220.84</v>
      </c>
      <c r="E595" s="116">
        <v>53220.84</v>
      </c>
      <c r="F595" s="116">
        <v>53220.84</v>
      </c>
      <c r="G595" s="116">
        <v>53220.84</v>
      </c>
      <c r="H595" s="116">
        <v>53220.84</v>
      </c>
      <c r="I595" s="116">
        <v>53220.84</v>
      </c>
      <c r="J595" s="116">
        <v>53220.84</v>
      </c>
      <c r="K595" s="116">
        <v>123488.68</v>
      </c>
      <c r="L595" s="116">
        <v>123488.68</v>
      </c>
      <c r="M595" s="116">
        <v>123488.68</v>
      </c>
      <c r="N595" s="116">
        <v>9.9999999947613105E-3</v>
      </c>
      <c r="O595" s="116">
        <v>9.9999999947613105E-3</v>
      </c>
      <c r="P595" s="116">
        <v>9.9999999947613105E-3</v>
      </c>
      <c r="Q595" s="116">
        <v>2522.2199999999948</v>
      </c>
      <c r="R595" s="116">
        <v>75185.070000000007</v>
      </c>
      <c r="S595" s="116">
        <v>75185.070000000007</v>
      </c>
      <c r="T595" s="116">
        <v>75185.070000000007</v>
      </c>
      <c r="U595" s="116">
        <v>77297.810000000012</v>
      </c>
      <c r="V595" s="116">
        <v>134240.78000000003</v>
      </c>
      <c r="W595" s="116">
        <v>134240.78000000003</v>
      </c>
      <c r="X595" s="116">
        <v>134240.78000000003</v>
      </c>
      <c r="Y595" s="116">
        <v>134240.78000000003</v>
      </c>
      <c r="Z595" s="116">
        <v>1.0000000038417056E-2</v>
      </c>
      <c r="AA595" s="116">
        <v>1.0000000038417056E-2</v>
      </c>
      <c r="AB595" s="116">
        <v>1.0000000038417056E-2</v>
      </c>
      <c r="AC595" s="116">
        <v>80934.040000000037</v>
      </c>
      <c r="AD595" s="116">
        <v>80934.040000000037</v>
      </c>
      <c r="AE595" s="116">
        <v>80934.040000000037</v>
      </c>
      <c r="AF595" s="116">
        <v>80934.040000000037</v>
      </c>
      <c r="AG595" s="116">
        <v>80934.040000000037</v>
      </c>
      <c r="AH595" s="116">
        <v>80934.040000000037</v>
      </c>
      <c r="AI595" s="116">
        <v>129540.99000000003</v>
      </c>
      <c r="AJ595" s="116">
        <v>140328.82000000004</v>
      </c>
      <c r="AK595" s="116">
        <v>140328.82000000004</v>
      </c>
      <c r="AL595" s="116">
        <v>0</v>
      </c>
      <c r="AM595" s="116">
        <v>0</v>
      </c>
      <c r="AN595" s="116">
        <v>56832.51</v>
      </c>
      <c r="AO595" s="116">
        <v>56832.51</v>
      </c>
      <c r="AP595" s="116">
        <v>56832.51</v>
      </c>
      <c r="AQ595" s="116">
        <v>56832.51</v>
      </c>
      <c r="AR595" s="116">
        <v>56832.51</v>
      </c>
      <c r="AS595" s="116">
        <v>56832.51</v>
      </c>
      <c r="AT595" s="116">
        <v>56832.51</v>
      </c>
      <c r="AU595" s="116">
        <v>56832.51</v>
      </c>
      <c r="AV595" s="116">
        <v>56832.51</v>
      </c>
      <c r="AW595" s="116">
        <v>56832.51</v>
      </c>
      <c r="AX595" s="116">
        <v>1.0000000002037268E-2</v>
      </c>
      <c r="AY595" s="116">
        <v>1.0000000002037268E-2</v>
      </c>
      <c r="AZ595" s="116">
        <v>1.0000000002037268E-2</v>
      </c>
      <c r="BA595" s="116">
        <v>1.0000000002037268E-2</v>
      </c>
      <c r="BB595" s="116">
        <v>1.0000000002037268E-2</v>
      </c>
      <c r="BC595" s="116">
        <v>1.0000000002037268E-2</v>
      </c>
      <c r="BD595" s="115">
        <v>1.0000000002037268E-2</v>
      </c>
      <c r="BF595" s="9">
        <f t="shared" si="9"/>
        <v>140328.82000000004</v>
      </c>
    </row>
    <row r="596" spans="1:58" x14ac:dyDescent="0.25">
      <c r="A596" s="112" t="s">
        <v>362</v>
      </c>
      <c r="B596" s="112" t="s">
        <v>363</v>
      </c>
      <c r="C596" s="116">
        <v>-265.00999999999476</v>
      </c>
      <c r="D596" s="116">
        <v>-265.00999999999476</v>
      </c>
      <c r="E596" s="116">
        <v>-265.00999999999476</v>
      </c>
      <c r="F596" s="116">
        <v>-265.00999999999476</v>
      </c>
      <c r="G596" s="116">
        <v>-265.00999999999476</v>
      </c>
      <c r="H596" s="116">
        <v>-265.00999999999476</v>
      </c>
      <c r="I596" s="116">
        <v>-265.00999999999476</v>
      </c>
      <c r="J596" s="116">
        <v>-265.00999999999476</v>
      </c>
      <c r="K596" s="116">
        <v>-265.00999999999476</v>
      </c>
      <c r="L596" s="116">
        <v>-265.00999999999476</v>
      </c>
      <c r="M596" s="116">
        <v>-265.00999999999476</v>
      </c>
      <c r="N596" s="116">
        <v>-265.00999999999476</v>
      </c>
      <c r="O596" s="116">
        <v>-265.00999999999476</v>
      </c>
      <c r="P596" s="116">
        <v>-265.00999999999476</v>
      </c>
      <c r="Q596" s="116">
        <v>-265.00999999999476</v>
      </c>
      <c r="R596" s="116">
        <v>-265.00999999999476</v>
      </c>
      <c r="S596" s="116">
        <v>-265.00999999999476</v>
      </c>
      <c r="T596" s="116">
        <v>-265.00999999999476</v>
      </c>
      <c r="U596" s="116">
        <v>-265.00999999999476</v>
      </c>
      <c r="V596" s="116">
        <v>-265.00999999999476</v>
      </c>
      <c r="W596" s="116">
        <v>-265.00999999999476</v>
      </c>
      <c r="X596" s="116">
        <v>-265.00999999999476</v>
      </c>
      <c r="Y596" s="116">
        <v>-265.00999999999476</v>
      </c>
      <c r="Z596" s="116">
        <v>-265.00999999999476</v>
      </c>
      <c r="AA596" s="116">
        <v>-265.00999999999476</v>
      </c>
      <c r="AB596" s="116">
        <v>-265.00999999999476</v>
      </c>
      <c r="AC596" s="116">
        <v>-265.00999999999476</v>
      </c>
      <c r="AD596" s="116">
        <v>-265.00999999999476</v>
      </c>
      <c r="AE596" s="116">
        <v>-265.00999999999476</v>
      </c>
      <c r="AF596" s="116">
        <v>-265.00999999999476</v>
      </c>
      <c r="AG596" s="116">
        <v>-265.00999999999476</v>
      </c>
      <c r="AH596" s="116">
        <v>-265.00999999999476</v>
      </c>
      <c r="AI596" s="116">
        <v>-265.00999999999476</v>
      </c>
      <c r="AJ596" s="116">
        <v>-265.00999999999476</v>
      </c>
      <c r="AK596" s="116">
        <v>-265.00999999999476</v>
      </c>
      <c r="AL596" s="116">
        <v>-265.00999999999476</v>
      </c>
      <c r="AM596" s="116">
        <v>-265.00999999999476</v>
      </c>
      <c r="AN596" s="116">
        <v>-265.00999999999476</v>
      </c>
      <c r="AO596" s="116">
        <v>-265.00999999999476</v>
      </c>
      <c r="AP596" s="116">
        <v>-265.00999999999476</v>
      </c>
      <c r="AQ596" s="116">
        <v>-265.00999999999476</v>
      </c>
      <c r="AR596" s="116">
        <v>-265.00999999999476</v>
      </c>
      <c r="AS596" s="116">
        <v>-265.00999999999476</v>
      </c>
      <c r="AT596" s="116">
        <v>-265.00999999999476</v>
      </c>
      <c r="AU596" s="116">
        <v>-265.00999999999476</v>
      </c>
      <c r="AV596" s="116">
        <v>-265.00999999999476</v>
      </c>
      <c r="AW596" s="116">
        <v>-265.00999999999476</v>
      </c>
      <c r="AX596" s="116">
        <v>-265.00999999999476</v>
      </c>
      <c r="AY596" s="116">
        <v>-265.00999999999476</v>
      </c>
      <c r="AZ596" s="116">
        <v>-265.00999999999476</v>
      </c>
      <c r="BA596" s="116">
        <v>-265.00999999999476</v>
      </c>
      <c r="BB596" s="116">
        <v>-265.00999999999476</v>
      </c>
      <c r="BC596" s="116">
        <v>-265.00999999999476</v>
      </c>
      <c r="BD596" s="115">
        <v>-265.00999999999476</v>
      </c>
      <c r="BF596" s="9">
        <f t="shared" si="9"/>
        <v>-265.00999999999476</v>
      </c>
    </row>
    <row r="597" spans="1:58" x14ac:dyDescent="0.25">
      <c r="A597" s="112" t="s">
        <v>364</v>
      </c>
      <c r="B597" s="112" t="s">
        <v>365</v>
      </c>
      <c r="C597" s="116">
        <v>16461.849999999999</v>
      </c>
      <c r="D597" s="116">
        <v>16382.839999999998</v>
      </c>
      <c r="E597" s="116">
        <v>16382.839999999998</v>
      </c>
      <c r="F597" s="116">
        <v>16382.839999999998</v>
      </c>
      <c r="G597" s="116">
        <v>16382.839999999998</v>
      </c>
      <c r="H597" s="116">
        <v>16382.839999999998</v>
      </c>
      <c r="I597" s="116">
        <v>16382.839999999998</v>
      </c>
      <c r="J597" s="116">
        <v>16382.839999999998</v>
      </c>
      <c r="K597" s="116">
        <v>17609.099999999999</v>
      </c>
      <c r="L597" s="116">
        <v>17733.39</v>
      </c>
      <c r="M597" s="116">
        <v>18199.48</v>
      </c>
      <c r="N597" s="116">
        <v>18433.28</v>
      </c>
      <c r="O597" s="116">
        <v>18433.28</v>
      </c>
      <c r="P597" s="116">
        <v>18433.28</v>
      </c>
      <c r="Q597" s="116">
        <v>18433.28</v>
      </c>
      <c r="R597" s="116">
        <v>29.529999999998836</v>
      </c>
      <c r="S597" s="116">
        <v>29.529999999998836</v>
      </c>
      <c r="T597" s="116">
        <v>29.529999999998836</v>
      </c>
      <c r="U597" s="116">
        <v>29.529999999998836</v>
      </c>
      <c r="V597" s="116">
        <v>29.529999999998836</v>
      </c>
      <c r="W597" s="116">
        <v>29.529999999998836</v>
      </c>
      <c r="X597" s="116">
        <v>29.529999999998836</v>
      </c>
      <c r="Y597" s="116">
        <v>29.529999999998836</v>
      </c>
      <c r="Z597" s="116">
        <v>29.529999999998836</v>
      </c>
      <c r="AA597" s="116">
        <v>29.529999999998836</v>
      </c>
      <c r="AB597" s="116">
        <v>29.529999999998836</v>
      </c>
      <c r="AC597" s="116">
        <v>29.529999999998836</v>
      </c>
      <c r="AD597" s="116">
        <v>29.529999999998836</v>
      </c>
      <c r="AE597" s="116">
        <v>29.529999999998836</v>
      </c>
      <c r="AF597" s="116">
        <v>29.529999999998836</v>
      </c>
      <c r="AG597" s="116">
        <v>29.529999999998836</v>
      </c>
      <c r="AH597" s="116">
        <v>29.529999999998836</v>
      </c>
      <c r="AI597" s="116">
        <v>29.529999999998836</v>
      </c>
      <c r="AJ597" s="116">
        <v>29.529999999998836</v>
      </c>
      <c r="AK597" s="116">
        <v>29.529999999998836</v>
      </c>
      <c r="AL597" s="116">
        <v>29.529999999998836</v>
      </c>
      <c r="AM597" s="116">
        <v>29.529999999998836</v>
      </c>
      <c r="AN597" s="116">
        <v>29.529999999998836</v>
      </c>
      <c r="AO597" s="116">
        <v>29.529999999998836</v>
      </c>
      <c r="AP597" s="116">
        <v>29.529999999998836</v>
      </c>
      <c r="AQ597" s="116">
        <v>29.529999999998836</v>
      </c>
      <c r="AR597" s="116">
        <v>29.529999999998836</v>
      </c>
      <c r="AS597" s="116">
        <v>29.529999999998836</v>
      </c>
      <c r="AT597" s="116">
        <v>29.529999999998836</v>
      </c>
      <c r="AU597" s="116">
        <v>29.529999999998836</v>
      </c>
      <c r="AV597" s="116">
        <v>29.529999999998836</v>
      </c>
      <c r="AW597" s="116">
        <v>29.529999999998836</v>
      </c>
      <c r="AX597" s="116">
        <v>29.529999999998836</v>
      </c>
      <c r="AY597" s="116">
        <v>29.529999999998836</v>
      </c>
      <c r="AZ597" s="116">
        <v>29.529999999998836</v>
      </c>
      <c r="BA597" s="116">
        <v>29.529999999998836</v>
      </c>
      <c r="BB597" s="116">
        <v>29.529999999998836</v>
      </c>
      <c r="BC597" s="116">
        <v>29.529999999998836</v>
      </c>
      <c r="BD597" s="115">
        <v>29.529999999998836</v>
      </c>
      <c r="BF597" s="9">
        <f t="shared" si="9"/>
        <v>18433.28</v>
      </c>
    </row>
    <row r="598" spans="1:58" x14ac:dyDescent="0.25">
      <c r="A598" s="112" t="s">
        <v>366</v>
      </c>
      <c r="B598" s="112" t="s">
        <v>367</v>
      </c>
      <c r="C598" s="116">
        <v>5.7200000000084401</v>
      </c>
      <c r="D598" s="116">
        <v>5.7200000000084401</v>
      </c>
      <c r="E598" s="116">
        <v>5.7200000000084401</v>
      </c>
      <c r="F598" s="116">
        <v>5.7200000000084401</v>
      </c>
      <c r="G598" s="116">
        <v>5.7200000000084401</v>
      </c>
      <c r="H598" s="116">
        <v>5.7200000000084401</v>
      </c>
      <c r="I598" s="116">
        <v>5.7200000000084401</v>
      </c>
      <c r="J598" s="116">
        <v>5.7200000000084401</v>
      </c>
      <c r="K598" s="116">
        <v>5.7200000000084401</v>
      </c>
      <c r="L598" s="116">
        <v>5.7200000000084401</v>
      </c>
      <c r="M598" s="116">
        <v>5.7200000000084401</v>
      </c>
      <c r="N598" s="116">
        <v>5.7200000000084401</v>
      </c>
      <c r="O598" s="116">
        <v>5.7200000000084401</v>
      </c>
      <c r="P598" s="116">
        <v>5.7200000000084401</v>
      </c>
      <c r="Q598" s="116">
        <v>5.7200000000084401</v>
      </c>
      <c r="R598" s="116">
        <v>5.7200000000084401</v>
      </c>
      <c r="S598" s="116">
        <v>5.7200000000084401</v>
      </c>
      <c r="T598" s="116">
        <v>5.7200000000084401</v>
      </c>
      <c r="U598" s="116">
        <v>5.7200000000084401</v>
      </c>
      <c r="V598" s="116">
        <v>5.7200000000084401</v>
      </c>
      <c r="W598" s="116">
        <v>5.7200000000084401</v>
      </c>
      <c r="X598" s="116">
        <v>5.7200000000084401</v>
      </c>
      <c r="Y598" s="116">
        <v>5.7200000000084401</v>
      </c>
      <c r="Z598" s="116">
        <v>5.7200000000084401</v>
      </c>
      <c r="AA598" s="116">
        <v>5.7200000000084401</v>
      </c>
      <c r="AB598" s="116">
        <v>5.7200000000084401</v>
      </c>
      <c r="AC598" s="116">
        <v>5.7200000000084401</v>
      </c>
      <c r="AD598" s="116">
        <v>5.7200000000084401</v>
      </c>
      <c r="AE598" s="116">
        <v>5.7200000000084401</v>
      </c>
      <c r="AF598" s="116">
        <v>5.7200000000084401</v>
      </c>
      <c r="AG598" s="116">
        <v>5.7200000000084401</v>
      </c>
      <c r="AH598" s="116">
        <v>5.7200000000084401</v>
      </c>
      <c r="AI598" s="116">
        <v>5.7200000000084401</v>
      </c>
      <c r="AJ598" s="116">
        <v>5.7200000000084401</v>
      </c>
      <c r="AK598" s="116">
        <v>5.7200000000084401</v>
      </c>
      <c r="AL598" s="116">
        <v>5.7200000000084401</v>
      </c>
      <c r="AM598" s="116">
        <v>5.7200000000084401</v>
      </c>
      <c r="AN598" s="116">
        <v>5.7200000000084401</v>
      </c>
      <c r="AO598" s="116">
        <v>5.7200000000084401</v>
      </c>
      <c r="AP598" s="116">
        <v>5.7200000000084401</v>
      </c>
      <c r="AQ598" s="116">
        <v>5.7200000000084401</v>
      </c>
      <c r="AR598" s="116">
        <v>5.7200000000084401</v>
      </c>
      <c r="AS598" s="116">
        <v>5.7200000000084401</v>
      </c>
      <c r="AT598" s="116">
        <v>5.7200000000084401</v>
      </c>
      <c r="AU598" s="116">
        <v>5.7200000000084401</v>
      </c>
      <c r="AV598" s="116">
        <v>5.7200000000084401</v>
      </c>
      <c r="AW598" s="116">
        <v>5.7200000000084401</v>
      </c>
      <c r="AX598" s="116">
        <v>5.7200000000084401</v>
      </c>
      <c r="AY598" s="116">
        <v>5.7200000000084401</v>
      </c>
      <c r="AZ598" s="116">
        <v>5.7200000000084401</v>
      </c>
      <c r="BA598" s="116">
        <v>5.7200000000084401</v>
      </c>
      <c r="BB598" s="116">
        <v>5.7200000000084401</v>
      </c>
      <c r="BC598" s="116">
        <v>5.7200000000084401</v>
      </c>
      <c r="BD598" s="115">
        <v>5.7200000000084401</v>
      </c>
      <c r="BF598" s="9">
        <f t="shared" si="9"/>
        <v>5.7200000000084401</v>
      </c>
    </row>
    <row r="599" spans="1:58" x14ac:dyDescent="0.25">
      <c r="A599" s="112" t="s">
        <v>368</v>
      </c>
      <c r="B599" s="112" t="s">
        <v>369</v>
      </c>
      <c r="C599" s="116">
        <v>0</v>
      </c>
      <c r="D599" s="116">
        <v>0</v>
      </c>
      <c r="E599" s="116">
        <v>0</v>
      </c>
      <c r="F599" s="116">
        <v>0</v>
      </c>
      <c r="G599" s="116">
        <v>0</v>
      </c>
      <c r="H599" s="116">
        <v>0</v>
      </c>
      <c r="I599" s="116">
        <v>0</v>
      </c>
      <c r="J599" s="116">
        <v>0</v>
      </c>
      <c r="K599" s="116">
        <v>0</v>
      </c>
      <c r="L599" s="116">
        <v>0</v>
      </c>
      <c r="M599" s="116">
        <v>0</v>
      </c>
      <c r="N599" s="116">
        <v>0</v>
      </c>
      <c r="O599" s="116">
        <v>0</v>
      </c>
      <c r="P599" s="116">
        <v>0</v>
      </c>
      <c r="Q599" s="116">
        <v>0</v>
      </c>
      <c r="R599" s="116">
        <v>0</v>
      </c>
      <c r="S599" s="116">
        <v>0</v>
      </c>
      <c r="T599" s="116">
        <v>0</v>
      </c>
      <c r="U599" s="116">
        <v>0</v>
      </c>
      <c r="V599" s="116">
        <v>0</v>
      </c>
      <c r="W599" s="116">
        <v>0</v>
      </c>
      <c r="X599" s="116">
        <v>0</v>
      </c>
      <c r="Y599" s="116">
        <v>0</v>
      </c>
      <c r="Z599" s="116">
        <v>0</v>
      </c>
      <c r="AA599" s="116">
        <v>0</v>
      </c>
      <c r="AB599" s="116">
        <v>0</v>
      </c>
      <c r="AC599" s="116">
        <v>0</v>
      </c>
      <c r="AD599" s="116">
        <v>0</v>
      </c>
      <c r="AE599" s="116">
        <v>0</v>
      </c>
      <c r="AF599" s="116">
        <v>0</v>
      </c>
      <c r="AG599" s="116">
        <v>0</v>
      </c>
      <c r="AH599" s="116">
        <v>0</v>
      </c>
      <c r="AI599" s="116">
        <v>0</v>
      </c>
      <c r="AJ599" s="116">
        <v>0</v>
      </c>
      <c r="AK599" s="116">
        <v>0</v>
      </c>
      <c r="AL599" s="116">
        <v>0</v>
      </c>
      <c r="AM599" s="116">
        <v>0</v>
      </c>
      <c r="AN599" s="116">
        <v>0</v>
      </c>
      <c r="AO599" s="116">
        <v>0</v>
      </c>
      <c r="AP599" s="116">
        <v>0</v>
      </c>
      <c r="AQ599" s="116">
        <v>0</v>
      </c>
      <c r="AR599" s="116">
        <v>0</v>
      </c>
      <c r="AS599" s="116">
        <v>0</v>
      </c>
      <c r="AT599" s="116">
        <v>0</v>
      </c>
      <c r="AU599" s="116">
        <v>0</v>
      </c>
      <c r="AV599" s="116">
        <v>0</v>
      </c>
      <c r="AW599" s="116">
        <v>0</v>
      </c>
      <c r="AX599" s="116">
        <v>0</v>
      </c>
      <c r="AY599" s="116">
        <v>0</v>
      </c>
      <c r="AZ599" s="116">
        <v>0</v>
      </c>
      <c r="BA599" s="116">
        <v>0</v>
      </c>
      <c r="BB599" s="116">
        <v>0</v>
      </c>
      <c r="BC599" s="116">
        <v>0</v>
      </c>
      <c r="BD599" s="115">
        <v>0</v>
      </c>
      <c r="BF599" s="9">
        <f t="shared" ref="BF599:BF662" si="10">+MAX(C599:BD599)</f>
        <v>0</v>
      </c>
    </row>
    <row r="600" spans="1:58" x14ac:dyDescent="0.25">
      <c r="A600" s="112" t="s">
        <v>370</v>
      </c>
      <c r="B600" s="112" t="s">
        <v>371</v>
      </c>
      <c r="C600" s="116">
        <v>0</v>
      </c>
      <c r="D600" s="116">
        <v>0</v>
      </c>
      <c r="E600" s="116">
        <v>0</v>
      </c>
      <c r="F600" s="116">
        <v>0</v>
      </c>
      <c r="G600" s="116">
        <v>0</v>
      </c>
      <c r="H600" s="116">
        <v>0</v>
      </c>
      <c r="I600" s="116">
        <v>0</v>
      </c>
      <c r="J600" s="116">
        <v>0</v>
      </c>
      <c r="K600" s="116">
        <v>0</v>
      </c>
      <c r="L600" s="116">
        <v>0</v>
      </c>
      <c r="M600" s="116">
        <v>0</v>
      </c>
      <c r="N600" s="116">
        <v>0</v>
      </c>
      <c r="O600" s="116">
        <v>0</v>
      </c>
      <c r="P600" s="116">
        <v>0</v>
      </c>
      <c r="Q600" s="116">
        <v>0</v>
      </c>
      <c r="R600" s="116">
        <v>0</v>
      </c>
      <c r="S600" s="116">
        <v>0</v>
      </c>
      <c r="T600" s="116">
        <v>0</v>
      </c>
      <c r="U600" s="116">
        <v>0</v>
      </c>
      <c r="V600" s="116">
        <v>0</v>
      </c>
      <c r="W600" s="116">
        <v>0</v>
      </c>
      <c r="X600" s="116">
        <v>0</v>
      </c>
      <c r="Y600" s="116">
        <v>0</v>
      </c>
      <c r="Z600" s="116">
        <v>0</v>
      </c>
      <c r="AA600" s="116">
        <v>0</v>
      </c>
      <c r="AB600" s="116">
        <v>0</v>
      </c>
      <c r="AC600" s="116">
        <v>0</v>
      </c>
      <c r="AD600" s="116">
        <v>0</v>
      </c>
      <c r="AE600" s="116">
        <v>0</v>
      </c>
      <c r="AF600" s="116">
        <v>0</v>
      </c>
      <c r="AG600" s="116">
        <v>0</v>
      </c>
      <c r="AH600" s="116">
        <v>0</v>
      </c>
      <c r="AI600" s="116">
        <v>0</v>
      </c>
      <c r="AJ600" s="116">
        <v>0</v>
      </c>
      <c r="AK600" s="116">
        <v>0</v>
      </c>
      <c r="AL600" s="116">
        <v>0</v>
      </c>
      <c r="AM600" s="116">
        <v>0</v>
      </c>
      <c r="AN600" s="116">
        <v>0</v>
      </c>
      <c r="AO600" s="116">
        <v>0</v>
      </c>
      <c r="AP600" s="116">
        <v>0</v>
      </c>
      <c r="AQ600" s="116">
        <v>0</v>
      </c>
      <c r="AR600" s="116">
        <v>0</v>
      </c>
      <c r="AS600" s="116">
        <v>0</v>
      </c>
      <c r="AT600" s="116">
        <v>0</v>
      </c>
      <c r="AU600" s="116">
        <v>0</v>
      </c>
      <c r="AV600" s="116">
        <v>0</v>
      </c>
      <c r="AW600" s="116">
        <v>0</v>
      </c>
      <c r="AX600" s="116">
        <v>0</v>
      </c>
      <c r="AY600" s="116">
        <v>0</v>
      </c>
      <c r="AZ600" s="116">
        <v>0</v>
      </c>
      <c r="BA600" s="116">
        <v>0</v>
      </c>
      <c r="BB600" s="116">
        <v>0</v>
      </c>
      <c r="BC600" s="116">
        <v>0</v>
      </c>
      <c r="BD600" s="115">
        <v>0</v>
      </c>
      <c r="BF600" s="9">
        <f t="shared" si="10"/>
        <v>0</v>
      </c>
    </row>
    <row r="601" spans="1:58" x14ac:dyDescent="0.25">
      <c r="A601" s="112" t="s">
        <v>372</v>
      </c>
      <c r="B601" s="112" t="s">
        <v>373</v>
      </c>
      <c r="C601" s="116">
        <v>0</v>
      </c>
      <c r="D601" s="116">
        <v>0</v>
      </c>
      <c r="E601" s="116">
        <v>0</v>
      </c>
      <c r="F601" s="116">
        <v>0</v>
      </c>
      <c r="G601" s="116">
        <v>0</v>
      </c>
      <c r="H601" s="116">
        <v>0</v>
      </c>
      <c r="I601" s="116">
        <v>0</v>
      </c>
      <c r="J601" s="116">
        <v>0</v>
      </c>
      <c r="K601" s="116">
        <v>0</v>
      </c>
      <c r="L601" s="116">
        <v>0</v>
      </c>
      <c r="M601" s="116">
        <v>0</v>
      </c>
      <c r="N601" s="116">
        <v>0</v>
      </c>
      <c r="O601" s="116">
        <v>0</v>
      </c>
      <c r="P601" s="116">
        <v>0</v>
      </c>
      <c r="Q601" s="116">
        <v>0</v>
      </c>
      <c r="R601" s="116">
        <v>0</v>
      </c>
      <c r="S601" s="116">
        <v>0</v>
      </c>
      <c r="T601" s="116">
        <v>0</v>
      </c>
      <c r="U601" s="116">
        <v>0</v>
      </c>
      <c r="V601" s="116">
        <v>0</v>
      </c>
      <c r="W601" s="116">
        <v>0</v>
      </c>
      <c r="X601" s="116">
        <v>0</v>
      </c>
      <c r="Y601" s="116">
        <v>0</v>
      </c>
      <c r="Z601" s="116">
        <v>0</v>
      </c>
      <c r="AA601" s="116">
        <v>0</v>
      </c>
      <c r="AB601" s="116">
        <v>0</v>
      </c>
      <c r="AC601" s="116">
        <v>0</v>
      </c>
      <c r="AD601" s="116">
        <v>0</v>
      </c>
      <c r="AE601" s="116">
        <v>0</v>
      </c>
      <c r="AF601" s="116">
        <v>0</v>
      </c>
      <c r="AG601" s="116">
        <v>0</v>
      </c>
      <c r="AH601" s="116">
        <v>0</v>
      </c>
      <c r="AI601" s="116">
        <v>0</v>
      </c>
      <c r="AJ601" s="116">
        <v>0</v>
      </c>
      <c r="AK601" s="116">
        <v>0</v>
      </c>
      <c r="AL601" s="116">
        <v>0</v>
      </c>
      <c r="AM601" s="116">
        <v>0</v>
      </c>
      <c r="AN601" s="116">
        <v>0</v>
      </c>
      <c r="AO601" s="116">
        <v>0</v>
      </c>
      <c r="AP601" s="116">
        <v>0</v>
      </c>
      <c r="AQ601" s="116">
        <v>0</v>
      </c>
      <c r="AR601" s="116">
        <v>0</v>
      </c>
      <c r="AS601" s="116">
        <v>0</v>
      </c>
      <c r="AT601" s="116">
        <v>0</v>
      </c>
      <c r="AU601" s="116">
        <v>0</v>
      </c>
      <c r="AV601" s="116">
        <v>0</v>
      </c>
      <c r="AW601" s="116">
        <v>0</v>
      </c>
      <c r="AX601" s="116">
        <v>0</v>
      </c>
      <c r="AY601" s="116">
        <v>0</v>
      </c>
      <c r="AZ601" s="116">
        <v>0</v>
      </c>
      <c r="BA601" s="116">
        <v>0</v>
      </c>
      <c r="BB601" s="116">
        <v>0</v>
      </c>
      <c r="BC601" s="116">
        <v>0</v>
      </c>
      <c r="BD601" s="115">
        <v>0</v>
      </c>
      <c r="BF601" s="9">
        <f t="shared" si="10"/>
        <v>0</v>
      </c>
    </row>
    <row r="602" spans="1:58" x14ac:dyDescent="0.25">
      <c r="A602" s="112" t="s">
        <v>374</v>
      </c>
      <c r="B602" s="112" t="s">
        <v>375</v>
      </c>
      <c r="C602" s="116">
        <v>2.9103830456733704E-11</v>
      </c>
      <c r="D602" s="116">
        <v>2.9103830456733704E-11</v>
      </c>
      <c r="E602" s="116">
        <v>2.9103830456733704E-11</v>
      </c>
      <c r="F602" s="116">
        <v>2.9103830456733704E-11</v>
      </c>
      <c r="G602" s="116">
        <v>2.9103830456733704E-11</v>
      </c>
      <c r="H602" s="116">
        <v>2.9103830456733704E-11</v>
      </c>
      <c r="I602" s="116">
        <v>2.9103830456733704E-11</v>
      </c>
      <c r="J602" s="116">
        <v>2.9103830456733704E-11</v>
      </c>
      <c r="K602" s="116">
        <v>2.9103830456733704E-11</v>
      </c>
      <c r="L602" s="116">
        <v>2.9103830456733704E-11</v>
      </c>
      <c r="M602" s="116">
        <v>2.9103830456733704E-11</v>
      </c>
      <c r="N602" s="116">
        <v>2.9103830456733704E-11</v>
      </c>
      <c r="O602" s="116">
        <v>2.9103830456733704E-11</v>
      </c>
      <c r="P602" s="116">
        <v>2.9103830456733704E-11</v>
      </c>
      <c r="Q602" s="116">
        <v>2.9103830456733704E-11</v>
      </c>
      <c r="R602" s="116">
        <v>2.9103830456733704E-11</v>
      </c>
      <c r="S602" s="116">
        <v>2.9103830456733704E-11</v>
      </c>
      <c r="T602" s="116">
        <v>2.9103830456733704E-11</v>
      </c>
      <c r="U602" s="116">
        <v>2.9103830456733704E-11</v>
      </c>
      <c r="V602" s="116">
        <v>2.9103830456733704E-11</v>
      </c>
      <c r="W602" s="116">
        <v>2.9103830456733704E-11</v>
      </c>
      <c r="X602" s="116">
        <v>2.9103830456733704E-11</v>
      </c>
      <c r="Y602" s="116">
        <v>2.9103830456733704E-11</v>
      </c>
      <c r="Z602" s="116">
        <v>2.9103830456733704E-11</v>
      </c>
      <c r="AA602" s="116">
        <v>2.9103830456733704E-11</v>
      </c>
      <c r="AB602" s="116">
        <v>2.9103830456733704E-11</v>
      </c>
      <c r="AC602" s="116">
        <v>2.9103830456733704E-11</v>
      </c>
      <c r="AD602" s="116">
        <v>2.9103830456733704E-11</v>
      </c>
      <c r="AE602" s="116">
        <v>2.9103830456733704E-11</v>
      </c>
      <c r="AF602" s="116">
        <v>2.9103830456733704E-11</v>
      </c>
      <c r="AG602" s="116">
        <v>2.9103830456733704E-11</v>
      </c>
      <c r="AH602" s="116">
        <v>2.9103830456733704E-11</v>
      </c>
      <c r="AI602" s="116">
        <v>2.9103830456733704E-11</v>
      </c>
      <c r="AJ602" s="116">
        <v>2.9103830456733704E-11</v>
      </c>
      <c r="AK602" s="116">
        <v>2.9103830456733704E-11</v>
      </c>
      <c r="AL602" s="116">
        <v>2.9103830456733704E-11</v>
      </c>
      <c r="AM602" s="116">
        <v>2.9103830456733704E-11</v>
      </c>
      <c r="AN602" s="116">
        <v>2.9103830456733704E-11</v>
      </c>
      <c r="AO602" s="116">
        <v>2.9103830456733704E-11</v>
      </c>
      <c r="AP602" s="116">
        <v>2.9103830456733704E-11</v>
      </c>
      <c r="AQ602" s="116">
        <v>2.9103830456733704E-11</v>
      </c>
      <c r="AR602" s="116">
        <v>2.9103830456733704E-11</v>
      </c>
      <c r="AS602" s="116">
        <v>2.9103830456733704E-11</v>
      </c>
      <c r="AT602" s="116">
        <v>2.9103830456733704E-11</v>
      </c>
      <c r="AU602" s="116">
        <v>2.9103830456733704E-11</v>
      </c>
      <c r="AV602" s="116">
        <v>2.9103830456733704E-11</v>
      </c>
      <c r="AW602" s="116">
        <v>2.9103830456733704E-11</v>
      </c>
      <c r="AX602" s="116">
        <v>2.9103830456733704E-11</v>
      </c>
      <c r="AY602" s="116">
        <v>2.9103830456733704E-11</v>
      </c>
      <c r="AZ602" s="116">
        <v>2.9103830456733704E-11</v>
      </c>
      <c r="BA602" s="116">
        <v>2.9103830456733704E-11</v>
      </c>
      <c r="BB602" s="116">
        <v>2.9103830456733704E-11</v>
      </c>
      <c r="BC602" s="116">
        <v>2.9103830456733704E-11</v>
      </c>
      <c r="BD602" s="115">
        <v>2.9103830456733704E-11</v>
      </c>
      <c r="BF602" s="9">
        <f t="shared" si="10"/>
        <v>2.9103830456733704E-11</v>
      </c>
    </row>
    <row r="603" spans="1:58" x14ac:dyDescent="0.25">
      <c r="A603" s="112" t="s">
        <v>376</v>
      </c>
      <c r="B603" s="112" t="s">
        <v>377</v>
      </c>
      <c r="C603" s="116">
        <v>2.0000000004074536E-2</v>
      </c>
      <c r="D603" s="116">
        <v>2.0000000004074536E-2</v>
      </c>
      <c r="E603" s="116">
        <v>2.0000000004074536E-2</v>
      </c>
      <c r="F603" s="116">
        <v>2.0000000004074536E-2</v>
      </c>
      <c r="G603" s="116">
        <v>2.0000000004074536E-2</v>
      </c>
      <c r="H603" s="116">
        <v>2.0000000004074536E-2</v>
      </c>
      <c r="I603" s="116">
        <v>2.0000000004074536E-2</v>
      </c>
      <c r="J603" s="116">
        <v>2.0000000004074536E-2</v>
      </c>
      <c r="K603" s="116">
        <v>2.0000000004074536E-2</v>
      </c>
      <c r="L603" s="116">
        <v>2.0000000004074536E-2</v>
      </c>
      <c r="M603" s="116">
        <v>2.0000000004074536E-2</v>
      </c>
      <c r="N603" s="116">
        <v>2.0000000004074536E-2</v>
      </c>
      <c r="O603" s="116">
        <v>2.0000000004074536E-2</v>
      </c>
      <c r="P603" s="116">
        <v>2.0000000004074536E-2</v>
      </c>
      <c r="Q603" s="116">
        <v>2.0000000004074536E-2</v>
      </c>
      <c r="R603" s="116">
        <v>2.0000000004074536E-2</v>
      </c>
      <c r="S603" s="116">
        <v>2.0000000004074536E-2</v>
      </c>
      <c r="T603" s="116">
        <v>2.0000000004074536E-2</v>
      </c>
      <c r="U603" s="116">
        <v>2.0000000004074536E-2</v>
      </c>
      <c r="V603" s="116">
        <v>2.0000000004074536E-2</v>
      </c>
      <c r="W603" s="116">
        <v>2.0000000004074536E-2</v>
      </c>
      <c r="X603" s="116">
        <v>2.0000000004074536E-2</v>
      </c>
      <c r="Y603" s="116">
        <v>2.0000000004074536E-2</v>
      </c>
      <c r="Z603" s="116">
        <v>2.0000000004074536E-2</v>
      </c>
      <c r="AA603" s="116">
        <v>2.0000000004074536E-2</v>
      </c>
      <c r="AB603" s="116">
        <v>2.0000000004074536E-2</v>
      </c>
      <c r="AC603" s="116">
        <v>2.0000000004074536E-2</v>
      </c>
      <c r="AD603" s="116">
        <v>2.0000000004074536E-2</v>
      </c>
      <c r="AE603" s="116">
        <v>2.0000000004074536E-2</v>
      </c>
      <c r="AF603" s="116">
        <v>2.0000000004074536E-2</v>
      </c>
      <c r="AG603" s="116">
        <v>2.0000000004074536E-2</v>
      </c>
      <c r="AH603" s="116">
        <v>2.0000000004074536E-2</v>
      </c>
      <c r="AI603" s="116">
        <v>2.0000000004074536E-2</v>
      </c>
      <c r="AJ603" s="116">
        <v>2.0000000004074536E-2</v>
      </c>
      <c r="AK603" s="116">
        <v>2.0000000004074536E-2</v>
      </c>
      <c r="AL603" s="116">
        <v>2.0000000004074536E-2</v>
      </c>
      <c r="AM603" s="116">
        <v>2.0000000004074536E-2</v>
      </c>
      <c r="AN603" s="116">
        <v>2.0000000004074536E-2</v>
      </c>
      <c r="AO603" s="116">
        <v>2.0000000004074536E-2</v>
      </c>
      <c r="AP603" s="116">
        <v>2.0000000004074536E-2</v>
      </c>
      <c r="AQ603" s="116">
        <v>2.0000000004074536E-2</v>
      </c>
      <c r="AR603" s="116">
        <v>2.0000000004074536E-2</v>
      </c>
      <c r="AS603" s="116">
        <v>2.0000000004074536E-2</v>
      </c>
      <c r="AT603" s="116">
        <v>2.0000000004074536E-2</v>
      </c>
      <c r="AU603" s="116">
        <v>2.0000000004074536E-2</v>
      </c>
      <c r="AV603" s="116">
        <v>2.0000000004074536E-2</v>
      </c>
      <c r="AW603" s="116">
        <v>2.0000000004074536E-2</v>
      </c>
      <c r="AX603" s="116">
        <v>2.0000000004074536E-2</v>
      </c>
      <c r="AY603" s="116">
        <v>2.0000000004074536E-2</v>
      </c>
      <c r="AZ603" s="116">
        <v>2.0000000004074536E-2</v>
      </c>
      <c r="BA603" s="116">
        <v>2.0000000004074536E-2</v>
      </c>
      <c r="BB603" s="116">
        <v>2.0000000004074536E-2</v>
      </c>
      <c r="BC603" s="116">
        <v>2.0000000004074536E-2</v>
      </c>
      <c r="BD603" s="115">
        <v>2.0000000004074536E-2</v>
      </c>
      <c r="BF603" s="9">
        <f t="shared" si="10"/>
        <v>2.0000000004074536E-2</v>
      </c>
    </row>
    <row r="604" spans="1:58" x14ac:dyDescent="0.25">
      <c r="A604" s="112" t="s">
        <v>378</v>
      </c>
      <c r="B604" s="112" t="s">
        <v>379</v>
      </c>
      <c r="C604" s="116">
        <v>0</v>
      </c>
      <c r="D604" s="116">
        <v>0</v>
      </c>
      <c r="E604" s="116">
        <v>0</v>
      </c>
      <c r="F604" s="116">
        <v>0</v>
      </c>
      <c r="G604" s="116">
        <v>0</v>
      </c>
      <c r="H604" s="116">
        <v>0</v>
      </c>
      <c r="I604" s="116">
        <v>0</v>
      </c>
      <c r="J604" s="116">
        <v>0</v>
      </c>
      <c r="K604" s="116">
        <v>0</v>
      </c>
      <c r="L604" s="116">
        <v>0</v>
      </c>
      <c r="M604" s="116">
        <v>0</v>
      </c>
      <c r="N604" s="116">
        <v>0</v>
      </c>
      <c r="O604" s="116">
        <v>0</v>
      </c>
      <c r="P604" s="116">
        <v>0</v>
      </c>
      <c r="Q604" s="116">
        <v>0</v>
      </c>
      <c r="R604" s="116">
        <v>0</v>
      </c>
      <c r="S604" s="116">
        <v>0</v>
      </c>
      <c r="T604" s="116">
        <v>0</v>
      </c>
      <c r="U604" s="116">
        <v>0</v>
      </c>
      <c r="V604" s="116">
        <v>0</v>
      </c>
      <c r="W604" s="116">
        <v>0</v>
      </c>
      <c r="X604" s="116">
        <v>0</v>
      </c>
      <c r="Y604" s="116">
        <v>0</v>
      </c>
      <c r="Z604" s="116">
        <v>0</v>
      </c>
      <c r="AA604" s="116">
        <v>0</v>
      </c>
      <c r="AB604" s="116">
        <v>0</v>
      </c>
      <c r="AC604" s="116">
        <v>0</v>
      </c>
      <c r="AD604" s="116">
        <v>0</v>
      </c>
      <c r="AE604" s="116">
        <v>0</v>
      </c>
      <c r="AF604" s="116">
        <v>0</v>
      </c>
      <c r="AG604" s="116">
        <v>0</v>
      </c>
      <c r="AH604" s="116">
        <v>0</v>
      </c>
      <c r="AI604" s="116">
        <v>0</v>
      </c>
      <c r="AJ604" s="116">
        <v>0</v>
      </c>
      <c r="AK604" s="116">
        <v>0</v>
      </c>
      <c r="AL604" s="116">
        <v>0</v>
      </c>
      <c r="AM604" s="116">
        <v>0</v>
      </c>
      <c r="AN604" s="116">
        <v>0</v>
      </c>
      <c r="AO604" s="116">
        <v>0</v>
      </c>
      <c r="AP604" s="116">
        <v>0</v>
      </c>
      <c r="AQ604" s="116">
        <v>0</v>
      </c>
      <c r="AR604" s="116">
        <v>0</v>
      </c>
      <c r="AS604" s="116">
        <v>0</v>
      </c>
      <c r="AT604" s="116">
        <v>0</v>
      </c>
      <c r="AU604" s="116">
        <v>0</v>
      </c>
      <c r="AV604" s="116">
        <v>0</v>
      </c>
      <c r="AW604" s="116">
        <v>0</v>
      </c>
      <c r="AX604" s="116">
        <v>0</v>
      </c>
      <c r="AY604" s="116">
        <v>0</v>
      </c>
      <c r="AZ604" s="116">
        <v>0</v>
      </c>
      <c r="BA604" s="116">
        <v>0</v>
      </c>
      <c r="BB604" s="116">
        <v>0</v>
      </c>
      <c r="BC604" s="116">
        <v>0</v>
      </c>
      <c r="BD604" s="115">
        <v>0</v>
      </c>
      <c r="BF604" s="9">
        <f t="shared" si="10"/>
        <v>0</v>
      </c>
    </row>
    <row r="605" spans="1:58" x14ac:dyDescent="0.25">
      <c r="A605" s="112" t="s">
        <v>380</v>
      </c>
      <c r="B605" s="112" t="s">
        <v>381</v>
      </c>
      <c r="C605" s="116">
        <v>0</v>
      </c>
      <c r="D605" s="116">
        <v>0</v>
      </c>
      <c r="E605" s="116">
        <v>0</v>
      </c>
      <c r="F605" s="116">
        <v>0</v>
      </c>
      <c r="G605" s="116">
        <v>0</v>
      </c>
      <c r="H605" s="116">
        <v>0</v>
      </c>
      <c r="I605" s="116">
        <v>0</v>
      </c>
      <c r="J605" s="116">
        <v>0</v>
      </c>
      <c r="K605" s="116">
        <v>0</v>
      </c>
      <c r="L605" s="116">
        <v>0</v>
      </c>
      <c r="M605" s="116">
        <v>0</v>
      </c>
      <c r="N605" s="116">
        <v>0</v>
      </c>
      <c r="O605" s="116">
        <v>0</v>
      </c>
      <c r="P605" s="116">
        <v>0</v>
      </c>
      <c r="Q605" s="116">
        <v>0</v>
      </c>
      <c r="R605" s="116">
        <v>0</v>
      </c>
      <c r="S605" s="116">
        <v>0</v>
      </c>
      <c r="T605" s="116">
        <v>0</v>
      </c>
      <c r="U605" s="116">
        <v>0</v>
      </c>
      <c r="V605" s="116">
        <v>0</v>
      </c>
      <c r="W605" s="116">
        <v>0</v>
      </c>
      <c r="X605" s="116">
        <v>0</v>
      </c>
      <c r="Y605" s="116">
        <v>0</v>
      </c>
      <c r="Z605" s="116">
        <v>0</v>
      </c>
      <c r="AA605" s="116">
        <v>0</v>
      </c>
      <c r="AB605" s="116">
        <v>0</v>
      </c>
      <c r="AC605" s="116">
        <v>0</v>
      </c>
      <c r="AD605" s="116">
        <v>0</v>
      </c>
      <c r="AE605" s="116">
        <v>0</v>
      </c>
      <c r="AF605" s="116">
        <v>0</v>
      </c>
      <c r="AG605" s="116">
        <v>0</v>
      </c>
      <c r="AH605" s="116">
        <v>0</v>
      </c>
      <c r="AI605" s="116">
        <v>0</v>
      </c>
      <c r="AJ605" s="116">
        <v>0</v>
      </c>
      <c r="AK605" s="116">
        <v>0</v>
      </c>
      <c r="AL605" s="116">
        <v>0</v>
      </c>
      <c r="AM605" s="116">
        <v>0</v>
      </c>
      <c r="AN605" s="116">
        <v>0</v>
      </c>
      <c r="AO605" s="116">
        <v>0</v>
      </c>
      <c r="AP605" s="116">
        <v>0</v>
      </c>
      <c r="AQ605" s="116">
        <v>0</v>
      </c>
      <c r="AR605" s="116">
        <v>0</v>
      </c>
      <c r="AS605" s="116">
        <v>0</v>
      </c>
      <c r="AT605" s="116">
        <v>0</v>
      </c>
      <c r="AU605" s="116">
        <v>0</v>
      </c>
      <c r="AV605" s="116">
        <v>0</v>
      </c>
      <c r="AW605" s="116">
        <v>0</v>
      </c>
      <c r="AX605" s="116">
        <v>0</v>
      </c>
      <c r="AY605" s="116">
        <v>0</v>
      </c>
      <c r="AZ605" s="116">
        <v>0</v>
      </c>
      <c r="BA605" s="116">
        <v>0</v>
      </c>
      <c r="BB605" s="116">
        <v>0</v>
      </c>
      <c r="BC605" s="116">
        <v>0</v>
      </c>
      <c r="BD605" s="115">
        <v>0</v>
      </c>
      <c r="BF605" s="9">
        <f t="shared" si="10"/>
        <v>0</v>
      </c>
    </row>
    <row r="606" spans="1:58" x14ac:dyDescent="0.25">
      <c r="A606" s="112" t="s">
        <v>382</v>
      </c>
      <c r="B606" s="112" t="s">
        <v>383</v>
      </c>
      <c r="C606" s="116">
        <v>0</v>
      </c>
      <c r="D606" s="116">
        <v>0</v>
      </c>
      <c r="E606" s="116">
        <v>0</v>
      </c>
      <c r="F606" s="116">
        <v>0</v>
      </c>
      <c r="G606" s="116">
        <v>0</v>
      </c>
      <c r="H606" s="116">
        <v>0</v>
      </c>
      <c r="I606" s="116">
        <v>0</v>
      </c>
      <c r="J606" s="116">
        <v>0</v>
      </c>
      <c r="K606" s="116">
        <v>0</v>
      </c>
      <c r="L606" s="116">
        <v>0</v>
      </c>
      <c r="M606" s="116">
        <v>0</v>
      </c>
      <c r="N606" s="116">
        <v>0</v>
      </c>
      <c r="O606" s="116">
        <v>0</v>
      </c>
      <c r="P606" s="116">
        <v>0</v>
      </c>
      <c r="Q606" s="116">
        <v>0</v>
      </c>
      <c r="R606" s="116">
        <v>0</v>
      </c>
      <c r="S606" s="116">
        <v>0</v>
      </c>
      <c r="T606" s="116">
        <v>0</v>
      </c>
      <c r="U606" s="116">
        <v>0</v>
      </c>
      <c r="V606" s="116">
        <v>0</v>
      </c>
      <c r="W606" s="116">
        <v>0</v>
      </c>
      <c r="X606" s="116">
        <v>0</v>
      </c>
      <c r="Y606" s="116">
        <v>0</v>
      </c>
      <c r="Z606" s="116">
        <v>0</v>
      </c>
      <c r="AA606" s="116">
        <v>0</v>
      </c>
      <c r="AB606" s="116">
        <v>0</v>
      </c>
      <c r="AC606" s="116">
        <v>0</v>
      </c>
      <c r="AD606" s="116">
        <v>0</v>
      </c>
      <c r="AE606" s="116">
        <v>0</v>
      </c>
      <c r="AF606" s="116">
        <v>0</v>
      </c>
      <c r="AG606" s="116">
        <v>0</v>
      </c>
      <c r="AH606" s="116">
        <v>0</v>
      </c>
      <c r="AI606" s="116">
        <v>0</v>
      </c>
      <c r="AJ606" s="116">
        <v>0</v>
      </c>
      <c r="AK606" s="116">
        <v>0</v>
      </c>
      <c r="AL606" s="116">
        <v>0</v>
      </c>
      <c r="AM606" s="116">
        <v>0</v>
      </c>
      <c r="AN606" s="116">
        <v>0</v>
      </c>
      <c r="AO606" s="116">
        <v>0</v>
      </c>
      <c r="AP606" s="116">
        <v>0</v>
      </c>
      <c r="AQ606" s="116">
        <v>0</v>
      </c>
      <c r="AR606" s="116">
        <v>0</v>
      </c>
      <c r="AS606" s="116">
        <v>0</v>
      </c>
      <c r="AT606" s="116">
        <v>0</v>
      </c>
      <c r="AU606" s="116">
        <v>0</v>
      </c>
      <c r="AV606" s="116">
        <v>0</v>
      </c>
      <c r="AW606" s="116">
        <v>0</v>
      </c>
      <c r="AX606" s="116">
        <v>0</v>
      </c>
      <c r="AY606" s="116">
        <v>0</v>
      </c>
      <c r="AZ606" s="116">
        <v>0</v>
      </c>
      <c r="BA606" s="116">
        <v>0</v>
      </c>
      <c r="BB606" s="116">
        <v>0</v>
      </c>
      <c r="BC606" s="116">
        <v>0</v>
      </c>
      <c r="BD606" s="115">
        <v>0</v>
      </c>
      <c r="BF606" s="9">
        <f t="shared" si="10"/>
        <v>0</v>
      </c>
    </row>
    <row r="607" spans="1:58" x14ac:dyDescent="0.25">
      <c r="A607" s="112" t="s">
        <v>384</v>
      </c>
      <c r="B607" s="112" t="s">
        <v>385</v>
      </c>
      <c r="C607" s="116">
        <v>-4.6566128730773926E-10</v>
      </c>
      <c r="D607" s="116">
        <v>-4.6566128730773926E-10</v>
      </c>
      <c r="E607" s="116">
        <v>-4.6566128730773926E-10</v>
      </c>
      <c r="F607" s="116">
        <v>-4.6566128730773926E-10</v>
      </c>
      <c r="G607" s="116">
        <v>-4.6566128730773926E-10</v>
      </c>
      <c r="H607" s="116">
        <v>-4.6566128730773926E-10</v>
      </c>
      <c r="I607" s="116">
        <v>-4.6566128730773926E-10</v>
      </c>
      <c r="J607" s="116">
        <v>-4.6566128730773926E-10</v>
      </c>
      <c r="K607" s="116">
        <v>-4.6566128730773926E-10</v>
      </c>
      <c r="L607" s="116">
        <v>-4.6566128730773926E-10</v>
      </c>
      <c r="M607" s="116">
        <v>-4.6566128730773926E-10</v>
      </c>
      <c r="N607" s="116">
        <v>-4.6566128730773926E-10</v>
      </c>
      <c r="O607" s="116">
        <v>-4.6566128730773926E-10</v>
      </c>
      <c r="P607" s="116">
        <v>-4.6566128730773926E-10</v>
      </c>
      <c r="Q607" s="116">
        <v>-4.6566128730773926E-10</v>
      </c>
      <c r="R607" s="116">
        <v>-4.6566128730773926E-10</v>
      </c>
      <c r="S607" s="116">
        <v>-4.6566128730773926E-10</v>
      </c>
      <c r="T607" s="116">
        <v>-4.6566128730773926E-10</v>
      </c>
      <c r="U607" s="116">
        <v>-4.6566128730773926E-10</v>
      </c>
      <c r="V607" s="116">
        <v>-4.6566128730773926E-10</v>
      </c>
      <c r="W607" s="116">
        <v>-4.6566128730773926E-10</v>
      </c>
      <c r="X607" s="116">
        <v>-4.6566128730773926E-10</v>
      </c>
      <c r="Y607" s="116">
        <v>-4.6566128730773926E-10</v>
      </c>
      <c r="Z607" s="116">
        <v>-4.6566128730773926E-10</v>
      </c>
      <c r="AA607" s="116">
        <v>-4.6566128730773926E-10</v>
      </c>
      <c r="AB607" s="116">
        <v>-4.6566128730773926E-10</v>
      </c>
      <c r="AC607" s="116">
        <v>-4.6566128730773926E-10</v>
      </c>
      <c r="AD607" s="116">
        <v>-4.6566128730773926E-10</v>
      </c>
      <c r="AE607" s="116">
        <v>-4.6566128730773926E-10</v>
      </c>
      <c r="AF607" s="116">
        <v>-4.6566128730773926E-10</v>
      </c>
      <c r="AG607" s="116">
        <v>-4.6566128730773926E-10</v>
      </c>
      <c r="AH607" s="116">
        <v>-4.6566128730773926E-10</v>
      </c>
      <c r="AI607" s="116">
        <v>-4.6566128730773926E-10</v>
      </c>
      <c r="AJ607" s="116">
        <v>-4.6566128730773926E-10</v>
      </c>
      <c r="AK607" s="116">
        <v>-4.6566128730773926E-10</v>
      </c>
      <c r="AL607" s="116">
        <v>-4.6566128730773926E-10</v>
      </c>
      <c r="AM607" s="116">
        <v>-4.6566128730773926E-10</v>
      </c>
      <c r="AN607" s="116">
        <v>-4.6566128730773926E-10</v>
      </c>
      <c r="AO607" s="116">
        <v>-4.6566128730773926E-10</v>
      </c>
      <c r="AP607" s="116">
        <v>-4.6566128730773926E-10</v>
      </c>
      <c r="AQ607" s="116">
        <v>-4.6566128730773926E-10</v>
      </c>
      <c r="AR607" s="116">
        <v>-4.6566128730773926E-10</v>
      </c>
      <c r="AS607" s="116">
        <v>-4.6566128730773926E-10</v>
      </c>
      <c r="AT607" s="116">
        <v>-4.6566128730773926E-10</v>
      </c>
      <c r="AU607" s="116">
        <v>-4.6566128730773926E-10</v>
      </c>
      <c r="AV607" s="116">
        <v>-4.6566128730773926E-10</v>
      </c>
      <c r="AW607" s="116">
        <v>-4.6566128730773926E-10</v>
      </c>
      <c r="AX607" s="116">
        <v>-4.6566128730773926E-10</v>
      </c>
      <c r="AY607" s="116">
        <v>-4.6566128730773926E-10</v>
      </c>
      <c r="AZ607" s="116">
        <v>-4.6566128730773926E-10</v>
      </c>
      <c r="BA607" s="116">
        <v>-4.6566128730773926E-10</v>
      </c>
      <c r="BB607" s="116">
        <v>-4.6566128730773926E-10</v>
      </c>
      <c r="BC607" s="116">
        <v>-4.6566128730773926E-10</v>
      </c>
      <c r="BD607" s="115">
        <v>-4.6566128730773926E-10</v>
      </c>
      <c r="BF607" s="9">
        <f t="shared" si="10"/>
        <v>-4.6566128730773926E-10</v>
      </c>
    </row>
    <row r="608" spans="1:58" x14ac:dyDescent="0.25">
      <c r="A608" s="112" t="s">
        <v>386</v>
      </c>
      <c r="B608" s="112" t="s">
        <v>387</v>
      </c>
      <c r="C608" s="116">
        <v>0</v>
      </c>
      <c r="D608" s="116">
        <v>0</v>
      </c>
      <c r="E608" s="116">
        <v>0</v>
      </c>
      <c r="F608" s="116">
        <v>0</v>
      </c>
      <c r="G608" s="116">
        <v>0</v>
      </c>
      <c r="H608" s="116">
        <v>0</v>
      </c>
      <c r="I608" s="116">
        <v>0</v>
      </c>
      <c r="J608" s="116">
        <v>0</v>
      </c>
      <c r="K608" s="116">
        <v>0</v>
      </c>
      <c r="L608" s="116">
        <v>0</v>
      </c>
      <c r="M608" s="116">
        <v>0</v>
      </c>
      <c r="N608" s="116">
        <v>0</v>
      </c>
      <c r="O608" s="116">
        <v>0</v>
      </c>
      <c r="P608" s="116">
        <v>0</v>
      </c>
      <c r="Q608" s="116">
        <v>0</v>
      </c>
      <c r="R608" s="116">
        <v>0</v>
      </c>
      <c r="S608" s="116">
        <v>0</v>
      </c>
      <c r="T608" s="116">
        <v>0</v>
      </c>
      <c r="U608" s="116">
        <v>0</v>
      </c>
      <c r="V608" s="116">
        <v>0</v>
      </c>
      <c r="W608" s="116">
        <v>0</v>
      </c>
      <c r="X608" s="116">
        <v>0</v>
      </c>
      <c r="Y608" s="116">
        <v>0</v>
      </c>
      <c r="Z608" s="116">
        <v>0</v>
      </c>
      <c r="AA608" s="116">
        <v>0</v>
      </c>
      <c r="AB608" s="116">
        <v>0</v>
      </c>
      <c r="AC608" s="116">
        <v>0</v>
      </c>
      <c r="AD608" s="116">
        <v>0</v>
      </c>
      <c r="AE608" s="116">
        <v>0</v>
      </c>
      <c r="AF608" s="116">
        <v>0</v>
      </c>
      <c r="AG608" s="116">
        <v>0</v>
      </c>
      <c r="AH608" s="116">
        <v>0</v>
      </c>
      <c r="AI608" s="116">
        <v>0</v>
      </c>
      <c r="AJ608" s="116">
        <v>0</v>
      </c>
      <c r="AK608" s="116">
        <v>0</v>
      </c>
      <c r="AL608" s="116">
        <v>0</v>
      </c>
      <c r="AM608" s="116">
        <v>0</v>
      </c>
      <c r="AN608" s="116">
        <v>0</v>
      </c>
      <c r="AO608" s="116">
        <v>0</v>
      </c>
      <c r="AP608" s="116">
        <v>0</v>
      </c>
      <c r="AQ608" s="116">
        <v>0</v>
      </c>
      <c r="AR608" s="116">
        <v>0</v>
      </c>
      <c r="AS608" s="116">
        <v>0</v>
      </c>
      <c r="AT608" s="116">
        <v>0</v>
      </c>
      <c r="AU608" s="116">
        <v>0</v>
      </c>
      <c r="AV608" s="116">
        <v>0</v>
      </c>
      <c r="AW608" s="116">
        <v>0</v>
      </c>
      <c r="AX608" s="116">
        <v>0</v>
      </c>
      <c r="AY608" s="116">
        <v>0</v>
      </c>
      <c r="AZ608" s="116">
        <v>0</v>
      </c>
      <c r="BA608" s="116">
        <v>0</v>
      </c>
      <c r="BB608" s="116">
        <v>0</v>
      </c>
      <c r="BC608" s="116">
        <v>0</v>
      </c>
      <c r="BD608" s="115">
        <v>0</v>
      </c>
      <c r="BF608" s="9">
        <f t="shared" si="10"/>
        <v>0</v>
      </c>
    </row>
    <row r="609" spans="1:58" x14ac:dyDescent="0.25">
      <c r="A609" s="112" t="s">
        <v>388</v>
      </c>
      <c r="B609" s="112" t="s">
        <v>389</v>
      </c>
      <c r="C609" s="116">
        <v>0</v>
      </c>
      <c r="D609" s="116">
        <v>156.54</v>
      </c>
      <c r="E609" s="116">
        <v>33480.910000000003</v>
      </c>
      <c r="F609" s="116">
        <v>77031.040000000008</v>
      </c>
      <c r="G609" s="116">
        <v>96212.66</v>
      </c>
      <c r="H609" s="116">
        <v>156150.34</v>
      </c>
      <c r="I609" s="116">
        <v>196656.34</v>
      </c>
      <c r="J609" s="116">
        <v>254083.07</v>
      </c>
      <c r="K609" s="116">
        <v>635574.66</v>
      </c>
      <c r="L609" s="116">
        <v>3069939.7600000002</v>
      </c>
      <c r="M609" s="116">
        <v>0</v>
      </c>
      <c r="N609" s="116">
        <v>0</v>
      </c>
      <c r="O609" s="116">
        <v>0</v>
      </c>
      <c r="P609" s="116">
        <v>0</v>
      </c>
      <c r="Q609" s="116">
        <v>0</v>
      </c>
      <c r="R609" s="116">
        <v>0</v>
      </c>
      <c r="S609" s="116">
        <v>0</v>
      </c>
      <c r="T609" s="116">
        <v>0</v>
      </c>
      <c r="U609" s="116">
        <v>0</v>
      </c>
      <c r="V609" s="116">
        <v>0</v>
      </c>
      <c r="W609" s="116">
        <v>0</v>
      </c>
      <c r="X609" s="116">
        <v>0</v>
      </c>
      <c r="Y609" s="116">
        <v>0</v>
      </c>
      <c r="Z609" s="116">
        <v>0</v>
      </c>
      <c r="AA609" s="116">
        <v>0</v>
      </c>
      <c r="AB609" s="116">
        <v>0</v>
      </c>
      <c r="AC609" s="116">
        <v>0</v>
      </c>
      <c r="AD609" s="116">
        <v>0</v>
      </c>
      <c r="AE609" s="116">
        <v>0</v>
      </c>
      <c r="AF609" s="116">
        <v>0</v>
      </c>
      <c r="AG609" s="116">
        <v>0</v>
      </c>
      <c r="AH609" s="116">
        <v>0</v>
      </c>
      <c r="AI609" s="116">
        <v>0</v>
      </c>
      <c r="AJ609" s="116">
        <v>0</v>
      </c>
      <c r="AK609" s="116">
        <v>0</v>
      </c>
      <c r="AL609" s="116">
        <v>0</v>
      </c>
      <c r="AM609" s="116">
        <v>0</v>
      </c>
      <c r="AN609" s="116">
        <v>0</v>
      </c>
      <c r="AO609" s="116">
        <v>0</v>
      </c>
      <c r="AP609" s="116">
        <v>0</v>
      </c>
      <c r="AQ609" s="116">
        <v>0</v>
      </c>
      <c r="AR609" s="116">
        <v>0</v>
      </c>
      <c r="AS609" s="116">
        <v>0</v>
      </c>
      <c r="AT609" s="116">
        <v>0</v>
      </c>
      <c r="AU609" s="116">
        <v>0</v>
      </c>
      <c r="AV609" s="116">
        <v>0</v>
      </c>
      <c r="AW609" s="116">
        <v>0</v>
      </c>
      <c r="AX609" s="116">
        <v>0</v>
      </c>
      <c r="AY609" s="116">
        <v>0</v>
      </c>
      <c r="AZ609" s="116">
        <v>0</v>
      </c>
      <c r="BA609" s="116">
        <v>0</v>
      </c>
      <c r="BB609" s="116">
        <v>0</v>
      </c>
      <c r="BC609" s="116">
        <v>0</v>
      </c>
      <c r="BD609" s="115">
        <v>0</v>
      </c>
      <c r="BF609" s="9">
        <f t="shared" si="10"/>
        <v>3069939.7600000002</v>
      </c>
    </row>
    <row r="610" spans="1:58" x14ac:dyDescent="0.25">
      <c r="A610" s="112" t="s">
        <v>390</v>
      </c>
      <c r="B610" s="112" t="s">
        <v>391</v>
      </c>
      <c r="C610" s="116">
        <v>0</v>
      </c>
      <c r="D610" s="116">
        <v>0</v>
      </c>
      <c r="E610" s="116">
        <v>0</v>
      </c>
      <c r="F610" s="116">
        <v>0</v>
      </c>
      <c r="G610" s="116">
        <v>0</v>
      </c>
      <c r="H610" s="116">
        <v>0</v>
      </c>
      <c r="I610" s="116">
        <v>0</v>
      </c>
      <c r="J610" s="116">
        <v>0</v>
      </c>
      <c r="K610" s="116">
        <v>0</v>
      </c>
      <c r="L610" s="116">
        <v>0</v>
      </c>
      <c r="M610" s="116">
        <v>0</v>
      </c>
      <c r="N610" s="116">
        <v>0</v>
      </c>
      <c r="O610" s="116">
        <v>32949.25</v>
      </c>
      <c r="P610" s="116">
        <v>51805.05</v>
      </c>
      <c r="Q610" s="116">
        <v>68153.02</v>
      </c>
      <c r="R610" s="116">
        <v>77505.42</v>
      </c>
      <c r="S610" s="116">
        <v>83961.88</v>
      </c>
      <c r="T610" s="116">
        <v>107619.23000000001</v>
      </c>
      <c r="U610" s="116">
        <v>143620.09000000003</v>
      </c>
      <c r="V610" s="116">
        <v>161195.32000000004</v>
      </c>
      <c r="W610" s="116">
        <v>1340153.3900000001</v>
      </c>
      <c r="X610" s="116">
        <v>0</v>
      </c>
      <c r="Y610" s="116">
        <v>0</v>
      </c>
      <c r="Z610" s="116">
        <v>0</v>
      </c>
      <c r="AA610" s="116">
        <v>0</v>
      </c>
      <c r="AB610" s="116">
        <v>0</v>
      </c>
      <c r="AC610" s="116">
        <v>0</v>
      </c>
      <c r="AD610" s="116">
        <v>0</v>
      </c>
      <c r="AE610" s="116">
        <v>0</v>
      </c>
      <c r="AF610" s="116">
        <v>0</v>
      </c>
      <c r="AG610" s="116">
        <v>0</v>
      </c>
      <c r="AH610" s="116">
        <v>0</v>
      </c>
      <c r="AI610" s="116">
        <v>0</v>
      </c>
      <c r="AJ610" s="116">
        <v>0</v>
      </c>
      <c r="AK610" s="116">
        <v>0</v>
      </c>
      <c r="AL610" s="116">
        <v>0</v>
      </c>
      <c r="AM610" s="116">
        <v>0</v>
      </c>
      <c r="AN610" s="116">
        <v>0</v>
      </c>
      <c r="AO610" s="116">
        <v>0</v>
      </c>
      <c r="AP610" s="116">
        <v>0</v>
      </c>
      <c r="AQ610" s="116">
        <v>0</v>
      </c>
      <c r="AR610" s="116">
        <v>0</v>
      </c>
      <c r="AS610" s="116">
        <v>0</v>
      </c>
      <c r="AT610" s="116">
        <v>0</v>
      </c>
      <c r="AU610" s="116">
        <v>0</v>
      </c>
      <c r="AV610" s="116">
        <v>0</v>
      </c>
      <c r="AW610" s="116">
        <v>0</v>
      </c>
      <c r="AX610" s="116">
        <v>0</v>
      </c>
      <c r="AY610" s="116">
        <v>0</v>
      </c>
      <c r="AZ610" s="116">
        <v>0</v>
      </c>
      <c r="BA610" s="116">
        <v>0</v>
      </c>
      <c r="BB610" s="116">
        <v>0</v>
      </c>
      <c r="BC610" s="116">
        <v>0</v>
      </c>
      <c r="BD610" s="115">
        <v>0</v>
      </c>
      <c r="BF610" s="9">
        <f t="shared" si="10"/>
        <v>1340153.3900000001</v>
      </c>
    </row>
    <row r="611" spans="1:58" x14ac:dyDescent="0.25">
      <c r="A611" s="112" t="s">
        <v>392</v>
      </c>
      <c r="B611" s="112" t="s">
        <v>393</v>
      </c>
      <c r="C611" s="116">
        <v>0</v>
      </c>
      <c r="D611" s="116">
        <v>0</v>
      </c>
      <c r="E611" s="116">
        <v>0</v>
      </c>
      <c r="F611" s="116">
        <v>0</v>
      </c>
      <c r="G611" s="116">
        <v>0</v>
      </c>
      <c r="H611" s="116">
        <v>0</v>
      </c>
      <c r="I611" s="116">
        <v>0</v>
      </c>
      <c r="J611" s="116">
        <v>0</v>
      </c>
      <c r="K611" s="116">
        <v>0</v>
      </c>
      <c r="L611" s="116">
        <v>0</v>
      </c>
      <c r="M611" s="116">
        <v>0</v>
      </c>
      <c r="N611" s="116">
        <v>0</v>
      </c>
      <c r="O611" s="116">
        <v>0</v>
      </c>
      <c r="P611" s="116">
        <v>0</v>
      </c>
      <c r="Q611" s="116">
        <v>0</v>
      </c>
      <c r="R611" s="116">
        <v>0</v>
      </c>
      <c r="S611" s="116">
        <v>0</v>
      </c>
      <c r="T611" s="116">
        <v>0</v>
      </c>
      <c r="U611" s="116">
        <v>0</v>
      </c>
      <c r="V611" s="116">
        <v>0</v>
      </c>
      <c r="W611" s="116">
        <v>0</v>
      </c>
      <c r="X611" s="116">
        <v>0</v>
      </c>
      <c r="Y611" s="116">
        <v>0</v>
      </c>
      <c r="Z611" s="116">
        <v>0</v>
      </c>
      <c r="AA611" s="116">
        <v>0</v>
      </c>
      <c r="AB611" s="116">
        <v>0</v>
      </c>
      <c r="AC611" s="116">
        <v>0</v>
      </c>
      <c r="AD611" s="116">
        <v>0</v>
      </c>
      <c r="AE611" s="116">
        <v>0</v>
      </c>
      <c r="AF611" s="116">
        <v>0</v>
      </c>
      <c r="AG611" s="116">
        <v>0</v>
      </c>
      <c r="AH611" s="116">
        <v>0</v>
      </c>
      <c r="AI611" s="116">
        <v>0</v>
      </c>
      <c r="AJ611" s="116">
        <v>0</v>
      </c>
      <c r="AK611" s="116">
        <v>0</v>
      </c>
      <c r="AL611" s="116">
        <v>0</v>
      </c>
      <c r="AM611" s="116">
        <v>0</v>
      </c>
      <c r="AN611" s="116">
        <v>0</v>
      </c>
      <c r="AO611" s="116">
        <v>0</v>
      </c>
      <c r="AP611" s="116">
        <v>0</v>
      </c>
      <c r="AQ611" s="116">
        <v>0</v>
      </c>
      <c r="AR611" s="116">
        <v>0</v>
      </c>
      <c r="AS611" s="116">
        <v>0</v>
      </c>
      <c r="AT611" s="116">
        <v>0</v>
      </c>
      <c r="AU611" s="116">
        <v>0</v>
      </c>
      <c r="AV611" s="116">
        <v>0</v>
      </c>
      <c r="AW611" s="116">
        <v>0</v>
      </c>
      <c r="AX611" s="116">
        <v>0</v>
      </c>
      <c r="AY611" s="116">
        <v>0</v>
      </c>
      <c r="AZ611" s="116">
        <v>0</v>
      </c>
      <c r="BA611" s="116">
        <v>0</v>
      </c>
      <c r="BB611" s="116">
        <v>0</v>
      </c>
      <c r="BC611" s="116">
        <v>0</v>
      </c>
      <c r="BD611" s="115">
        <v>0</v>
      </c>
      <c r="BF611" s="9">
        <f t="shared" si="10"/>
        <v>0</v>
      </c>
    </row>
    <row r="612" spans="1:58" x14ac:dyDescent="0.25">
      <c r="A612" s="112" t="s">
        <v>394</v>
      </c>
      <c r="B612" s="112" t="s">
        <v>395</v>
      </c>
      <c r="C612" s="116">
        <v>0</v>
      </c>
      <c r="D612" s="116">
        <v>0</v>
      </c>
      <c r="E612" s="116">
        <v>0</v>
      </c>
      <c r="F612" s="116">
        <v>0</v>
      </c>
      <c r="G612" s="116">
        <v>0</v>
      </c>
      <c r="H612" s="116">
        <v>0</v>
      </c>
      <c r="I612" s="116">
        <v>0</v>
      </c>
      <c r="J612" s="116">
        <v>0</v>
      </c>
      <c r="K612" s="116">
        <v>0</v>
      </c>
      <c r="L612" s="116">
        <v>0</v>
      </c>
      <c r="M612" s="116">
        <v>0</v>
      </c>
      <c r="N612" s="116">
        <v>0</v>
      </c>
      <c r="O612" s="116">
        <v>0</v>
      </c>
      <c r="P612" s="116">
        <v>0</v>
      </c>
      <c r="Q612" s="116">
        <v>0</v>
      </c>
      <c r="R612" s="116">
        <v>0</v>
      </c>
      <c r="S612" s="116">
        <v>0</v>
      </c>
      <c r="T612" s="116">
        <v>0</v>
      </c>
      <c r="U612" s="116">
        <v>0</v>
      </c>
      <c r="V612" s="116">
        <v>0</v>
      </c>
      <c r="W612" s="116">
        <v>0</v>
      </c>
      <c r="X612" s="116">
        <v>0</v>
      </c>
      <c r="Y612" s="116">
        <v>0</v>
      </c>
      <c r="Z612" s="116">
        <v>0</v>
      </c>
      <c r="AA612" s="116">
        <v>0</v>
      </c>
      <c r="AB612" s="116">
        <v>0</v>
      </c>
      <c r="AC612" s="116">
        <v>0</v>
      </c>
      <c r="AD612" s="116">
        <v>0</v>
      </c>
      <c r="AE612" s="116">
        <v>0</v>
      </c>
      <c r="AF612" s="116">
        <v>0</v>
      </c>
      <c r="AG612" s="116">
        <v>0</v>
      </c>
      <c r="AH612" s="116">
        <v>0</v>
      </c>
      <c r="AI612" s="116">
        <v>0</v>
      </c>
      <c r="AJ612" s="116">
        <v>0</v>
      </c>
      <c r="AK612" s="116">
        <v>0</v>
      </c>
      <c r="AL612" s="116">
        <v>0</v>
      </c>
      <c r="AM612" s="116">
        <v>0</v>
      </c>
      <c r="AN612" s="116">
        <v>0</v>
      </c>
      <c r="AO612" s="116">
        <v>0</v>
      </c>
      <c r="AP612" s="116">
        <v>0</v>
      </c>
      <c r="AQ612" s="116">
        <v>0</v>
      </c>
      <c r="AR612" s="116">
        <v>0</v>
      </c>
      <c r="AS612" s="116">
        <v>0</v>
      </c>
      <c r="AT612" s="116">
        <v>0</v>
      </c>
      <c r="AU612" s="116">
        <v>0</v>
      </c>
      <c r="AV612" s="116">
        <v>0</v>
      </c>
      <c r="AW612" s="116">
        <v>0</v>
      </c>
      <c r="AX612" s="116">
        <v>0</v>
      </c>
      <c r="AY612" s="116">
        <v>0</v>
      </c>
      <c r="AZ612" s="116">
        <v>0</v>
      </c>
      <c r="BA612" s="116">
        <v>0</v>
      </c>
      <c r="BB612" s="116">
        <v>0</v>
      </c>
      <c r="BC612" s="116">
        <v>0</v>
      </c>
      <c r="BD612" s="115">
        <v>0</v>
      </c>
      <c r="BF612" s="9">
        <f t="shared" si="10"/>
        <v>0</v>
      </c>
    </row>
    <row r="613" spans="1:58" x14ac:dyDescent="0.25">
      <c r="A613" s="112" t="s">
        <v>396</v>
      </c>
      <c r="B613" s="112" t="s">
        <v>397</v>
      </c>
      <c r="C613" s="116">
        <v>0</v>
      </c>
      <c r="D613" s="116">
        <v>0</v>
      </c>
      <c r="E613" s="116">
        <v>0</v>
      </c>
      <c r="F613" s="116">
        <v>0</v>
      </c>
      <c r="G613" s="116">
        <v>0</v>
      </c>
      <c r="H613" s="116">
        <v>0</v>
      </c>
      <c r="I613" s="116">
        <v>0</v>
      </c>
      <c r="J613" s="116">
        <v>0</v>
      </c>
      <c r="K613" s="116">
        <v>0</v>
      </c>
      <c r="L613" s="116">
        <v>101574.9</v>
      </c>
      <c r="M613" s="116">
        <v>134187.28</v>
      </c>
      <c r="N613" s="116">
        <v>564861.29</v>
      </c>
      <c r="O613" s="116">
        <v>644687.45000000007</v>
      </c>
      <c r="P613" s="116">
        <v>971240.92</v>
      </c>
      <c r="Q613" s="116">
        <v>0</v>
      </c>
      <c r="R613" s="116">
        <v>0</v>
      </c>
      <c r="S613" s="116">
        <v>0</v>
      </c>
      <c r="T613" s="116">
        <v>0</v>
      </c>
      <c r="U613" s="116">
        <v>0</v>
      </c>
      <c r="V613" s="116">
        <v>0</v>
      </c>
      <c r="W613" s="116">
        <v>0</v>
      </c>
      <c r="X613" s="116">
        <v>0</v>
      </c>
      <c r="Y613" s="116">
        <v>0</v>
      </c>
      <c r="Z613" s="116">
        <v>0</v>
      </c>
      <c r="AA613" s="116">
        <v>0</v>
      </c>
      <c r="AB613" s="116">
        <v>0</v>
      </c>
      <c r="AC613" s="116">
        <v>0</v>
      </c>
      <c r="AD613" s="116">
        <v>0</v>
      </c>
      <c r="AE613" s="116">
        <v>0</v>
      </c>
      <c r="AF613" s="116">
        <v>0</v>
      </c>
      <c r="AG613" s="116">
        <v>0</v>
      </c>
      <c r="AH613" s="116">
        <v>0</v>
      </c>
      <c r="AI613" s="116">
        <v>0</v>
      </c>
      <c r="AJ613" s="116">
        <v>0</v>
      </c>
      <c r="AK613" s="116">
        <v>0</v>
      </c>
      <c r="AL613" s="116">
        <v>0</v>
      </c>
      <c r="AM613" s="116">
        <v>0</v>
      </c>
      <c r="AN613" s="116">
        <v>0</v>
      </c>
      <c r="AO613" s="116">
        <v>0</v>
      </c>
      <c r="AP613" s="116">
        <v>0</v>
      </c>
      <c r="AQ613" s="116">
        <v>0</v>
      </c>
      <c r="AR613" s="116">
        <v>0</v>
      </c>
      <c r="AS613" s="116">
        <v>0</v>
      </c>
      <c r="AT613" s="116">
        <v>0</v>
      </c>
      <c r="AU613" s="116">
        <v>0</v>
      </c>
      <c r="AV613" s="116">
        <v>0</v>
      </c>
      <c r="AW613" s="116">
        <v>0</v>
      </c>
      <c r="AX613" s="116">
        <v>0</v>
      </c>
      <c r="AY613" s="116">
        <v>0</v>
      </c>
      <c r="AZ613" s="116">
        <v>0</v>
      </c>
      <c r="BA613" s="116">
        <v>0</v>
      </c>
      <c r="BB613" s="116">
        <v>0</v>
      </c>
      <c r="BC613" s="116">
        <v>0</v>
      </c>
      <c r="BD613" s="115">
        <v>0</v>
      </c>
      <c r="BF613" s="9">
        <f t="shared" si="10"/>
        <v>971240.92</v>
      </c>
    </row>
    <row r="614" spans="1:58" x14ac:dyDescent="0.25">
      <c r="A614" s="112" t="s">
        <v>398</v>
      </c>
      <c r="B614" s="112" t="s">
        <v>399</v>
      </c>
      <c r="C614" s="116">
        <v>0</v>
      </c>
      <c r="D614" s="116">
        <v>0</v>
      </c>
      <c r="E614" s="116">
        <v>0</v>
      </c>
      <c r="F614" s="116">
        <v>0</v>
      </c>
      <c r="G614" s="116">
        <v>0</v>
      </c>
      <c r="H614" s="116">
        <v>0</v>
      </c>
      <c r="I614" s="116">
        <v>0</v>
      </c>
      <c r="J614" s="116">
        <v>0</v>
      </c>
      <c r="K614" s="116">
        <v>0</v>
      </c>
      <c r="L614" s="116">
        <v>0</v>
      </c>
      <c r="M614" s="116">
        <v>0</v>
      </c>
      <c r="N614" s="116">
        <v>0</v>
      </c>
      <c r="O614" s="116">
        <v>0</v>
      </c>
      <c r="P614" s="116">
        <v>0</v>
      </c>
      <c r="Q614" s="116">
        <v>0</v>
      </c>
      <c r="R614" s="116">
        <v>0</v>
      </c>
      <c r="S614" s="116">
        <v>0</v>
      </c>
      <c r="T614" s="116">
        <v>0</v>
      </c>
      <c r="U614" s="116">
        <v>0</v>
      </c>
      <c r="V614" s="116">
        <v>0</v>
      </c>
      <c r="W614" s="116">
        <v>0</v>
      </c>
      <c r="X614" s="116">
        <v>0</v>
      </c>
      <c r="Y614" s="116">
        <v>0</v>
      </c>
      <c r="Z614" s="116">
        <v>0</v>
      </c>
      <c r="AA614" s="116">
        <v>0</v>
      </c>
      <c r="AB614" s="116">
        <v>0</v>
      </c>
      <c r="AC614" s="116">
        <v>0</v>
      </c>
      <c r="AD614" s="116">
        <v>0</v>
      </c>
      <c r="AE614" s="116">
        <v>0</v>
      </c>
      <c r="AF614" s="116">
        <v>0</v>
      </c>
      <c r="AG614" s="116">
        <v>0</v>
      </c>
      <c r="AH614" s="116">
        <v>0</v>
      </c>
      <c r="AI614" s="116">
        <v>0</v>
      </c>
      <c r="AJ614" s="116">
        <v>0</v>
      </c>
      <c r="AK614" s="116">
        <v>0</v>
      </c>
      <c r="AL614" s="116">
        <v>0</v>
      </c>
      <c r="AM614" s="116">
        <v>0</v>
      </c>
      <c r="AN614" s="116">
        <v>0</v>
      </c>
      <c r="AO614" s="116">
        <v>0</v>
      </c>
      <c r="AP614" s="116">
        <v>0</v>
      </c>
      <c r="AQ614" s="116">
        <v>0</v>
      </c>
      <c r="AR614" s="116">
        <v>0</v>
      </c>
      <c r="AS614" s="116">
        <v>0</v>
      </c>
      <c r="AT614" s="116">
        <v>0</v>
      </c>
      <c r="AU614" s="116">
        <v>0</v>
      </c>
      <c r="AV614" s="116">
        <v>0</v>
      </c>
      <c r="AW614" s="116">
        <v>0</v>
      </c>
      <c r="AX614" s="116">
        <v>0</v>
      </c>
      <c r="AY614" s="116">
        <v>0</v>
      </c>
      <c r="AZ614" s="116">
        <v>0</v>
      </c>
      <c r="BA614" s="116">
        <v>0</v>
      </c>
      <c r="BB614" s="116">
        <v>0</v>
      </c>
      <c r="BC614" s="116">
        <v>0</v>
      </c>
      <c r="BD614" s="115">
        <v>0</v>
      </c>
      <c r="BF614" s="9">
        <f t="shared" si="10"/>
        <v>0</v>
      </c>
    </row>
    <row r="615" spans="1:58" x14ac:dyDescent="0.25">
      <c r="A615" s="112" t="s">
        <v>400</v>
      </c>
      <c r="B615" s="112" t="s">
        <v>401</v>
      </c>
      <c r="C615" s="116">
        <v>0</v>
      </c>
      <c r="D615" s="116">
        <v>0</v>
      </c>
      <c r="E615" s="116">
        <v>0</v>
      </c>
      <c r="F615" s="116">
        <v>0</v>
      </c>
      <c r="G615" s="116">
        <v>0</v>
      </c>
      <c r="H615" s="116">
        <v>0</v>
      </c>
      <c r="I615" s="116">
        <v>0</v>
      </c>
      <c r="J615" s="116">
        <v>0</v>
      </c>
      <c r="K615" s="116">
        <v>0</v>
      </c>
      <c r="L615" s="116">
        <v>0</v>
      </c>
      <c r="M615" s="116">
        <v>0</v>
      </c>
      <c r="N615" s="116">
        <v>0</v>
      </c>
      <c r="O615" s="116">
        <v>0</v>
      </c>
      <c r="P615" s="116">
        <v>0</v>
      </c>
      <c r="Q615" s="116">
        <v>0</v>
      </c>
      <c r="R615" s="116">
        <v>0</v>
      </c>
      <c r="S615" s="116">
        <v>0</v>
      </c>
      <c r="T615" s="116">
        <v>0</v>
      </c>
      <c r="U615" s="116">
        <v>0</v>
      </c>
      <c r="V615" s="116">
        <v>0</v>
      </c>
      <c r="W615" s="116">
        <v>0</v>
      </c>
      <c r="X615" s="116">
        <v>0</v>
      </c>
      <c r="Y615" s="116">
        <v>0</v>
      </c>
      <c r="Z615" s="116">
        <v>0</v>
      </c>
      <c r="AA615" s="116">
        <v>0</v>
      </c>
      <c r="AB615" s="116">
        <v>0</v>
      </c>
      <c r="AC615" s="116">
        <v>0</v>
      </c>
      <c r="AD615" s="116">
        <v>0</v>
      </c>
      <c r="AE615" s="116">
        <v>0</v>
      </c>
      <c r="AF615" s="116">
        <v>0</v>
      </c>
      <c r="AG615" s="116">
        <v>0</v>
      </c>
      <c r="AH615" s="116">
        <v>0</v>
      </c>
      <c r="AI615" s="116">
        <v>0</v>
      </c>
      <c r="AJ615" s="116">
        <v>0</v>
      </c>
      <c r="AK615" s="116">
        <v>0</v>
      </c>
      <c r="AL615" s="116">
        <v>0</v>
      </c>
      <c r="AM615" s="116">
        <v>0</v>
      </c>
      <c r="AN615" s="116">
        <v>0</v>
      </c>
      <c r="AO615" s="116">
        <v>0</v>
      </c>
      <c r="AP615" s="116">
        <v>0</v>
      </c>
      <c r="AQ615" s="116">
        <v>0</v>
      </c>
      <c r="AR615" s="116">
        <v>0</v>
      </c>
      <c r="AS615" s="116">
        <v>0</v>
      </c>
      <c r="AT615" s="116">
        <v>0</v>
      </c>
      <c r="AU615" s="116">
        <v>0</v>
      </c>
      <c r="AV615" s="116">
        <v>0</v>
      </c>
      <c r="AW615" s="116">
        <v>0</v>
      </c>
      <c r="AX615" s="116">
        <v>0</v>
      </c>
      <c r="AY615" s="116">
        <v>0</v>
      </c>
      <c r="AZ615" s="116">
        <v>0</v>
      </c>
      <c r="BA615" s="116">
        <v>0</v>
      </c>
      <c r="BB615" s="116">
        <v>0</v>
      </c>
      <c r="BC615" s="116">
        <v>0</v>
      </c>
      <c r="BD615" s="115">
        <v>0</v>
      </c>
      <c r="BF615" s="9">
        <f t="shared" si="10"/>
        <v>0</v>
      </c>
    </row>
    <row r="616" spans="1:58" x14ac:dyDescent="0.25">
      <c r="A616" s="112" t="s">
        <v>402</v>
      </c>
      <c r="B616" s="112" t="s">
        <v>403</v>
      </c>
      <c r="C616" s="116">
        <v>460722.74999999994</v>
      </c>
      <c r="D616" s="116">
        <v>512714.19999999995</v>
      </c>
      <c r="E616" s="116">
        <v>568985.13</v>
      </c>
      <c r="F616" s="116">
        <v>870929.45</v>
      </c>
      <c r="G616" s="116">
        <v>883731</v>
      </c>
      <c r="H616" s="116">
        <v>922438.47</v>
      </c>
      <c r="I616" s="116">
        <v>997558.90999999992</v>
      </c>
      <c r="J616" s="116">
        <v>0</v>
      </c>
      <c r="K616" s="116">
        <v>0</v>
      </c>
      <c r="L616" s="116">
        <v>0</v>
      </c>
      <c r="M616" s="116">
        <v>0</v>
      </c>
      <c r="N616" s="116">
        <v>0</v>
      </c>
      <c r="O616" s="116">
        <v>0</v>
      </c>
      <c r="P616" s="116">
        <v>0</v>
      </c>
      <c r="Q616" s="116">
        <v>0</v>
      </c>
      <c r="R616" s="116">
        <v>0</v>
      </c>
      <c r="S616" s="116">
        <v>0</v>
      </c>
      <c r="T616" s="116">
        <v>0</v>
      </c>
      <c r="U616" s="116">
        <v>0</v>
      </c>
      <c r="V616" s="116">
        <v>0</v>
      </c>
      <c r="W616" s="116">
        <v>0</v>
      </c>
      <c r="X616" s="116">
        <v>0</v>
      </c>
      <c r="Y616" s="116">
        <v>0</v>
      </c>
      <c r="Z616" s="116">
        <v>0</v>
      </c>
      <c r="AA616" s="116">
        <v>0</v>
      </c>
      <c r="AB616" s="116">
        <v>0</v>
      </c>
      <c r="AC616" s="116">
        <v>0</v>
      </c>
      <c r="AD616" s="116">
        <v>0</v>
      </c>
      <c r="AE616" s="116">
        <v>0</v>
      </c>
      <c r="AF616" s="116">
        <v>0</v>
      </c>
      <c r="AG616" s="116">
        <v>0</v>
      </c>
      <c r="AH616" s="116">
        <v>0</v>
      </c>
      <c r="AI616" s="116">
        <v>0</v>
      </c>
      <c r="AJ616" s="116">
        <v>0</v>
      </c>
      <c r="AK616" s="116">
        <v>0</v>
      </c>
      <c r="AL616" s="116">
        <v>0</v>
      </c>
      <c r="AM616" s="116">
        <v>0</v>
      </c>
      <c r="AN616" s="116">
        <v>0</v>
      </c>
      <c r="AO616" s="116">
        <v>0</v>
      </c>
      <c r="AP616" s="116">
        <v>0</v>
      </c>
      <c r="AQ616" s="116">
        <v>0</v>
      </c>
      <c r="AR616" s="116">
        <v>0</v>
      </c>
      <c r="AS616" s="116">
        <v>0</v>
      </c>
      <c r="AT616" s="116">
        <v>0</v>
      </c>
      <c r="AU616" s="116">
        <v>0</v>
      </c>
      <c r="AV616" s="116">
        <v>0</v>
      </c>
      <c r="AW616" s="116">
        <v>0</v>
      </c>
      <c r="AX616" s="116">
        <v>0</v>
      </c>
      <c r="AY616" s="116">
        <v>0</v>
      </c>
      <c r="AZ616" s="116">
        <v>0</v>
      </c>
      <c r="BA616" s="116">
        <v>0</v>
      </c>
      <c r="BB616" s="116">
        <v>0</v>
      </c>
      <c r="BC616" s="116">
        <v>0</v>
      </c>
      <c r="BD616" s="115">
        <v>0</v>
      </c>
      <c r="BF616" s="9">
        <f t="shared" si="10"/>
        <v>997558.90999999992</v>
      </c>
    </row>
    <row r="617" spans="1:58" x14ac:dyDescent="0.25">
      <c r="A617" s="112" t="s">
        <v>404</v>
      </c>
      <c r="B617" s="112" t="s">
        <v>405</v>
      </c>
      <c r="C617" s="116">
        <v>661280.27999999991</v>
      </c>
      <c r="D617" s="116">
        <v>677362.59</v>
      </c>
      <c r="E617" s="116">
        <v>680460.51</v>
      </c>
      <c r="F617" s="116">
        <v>686965.89</v>
      </c>
      <c r="G617" s="116">
        <v>712666.63</v>
      </c>
      <c r="H617" s="116">
        <v>816406.59</v>
      </c>
      <c r="I617" s="116">
        <v>1039225.76</v>
      </c>
      <c r="J617" s="116">
        <v>1427783.93</v>
      </c>
      <c r="K617" s="116">
        <v>1321859.5</v>
      </c>
      <c r="L617" s="116">
        <v>1574234.69</v>
      </c>
      <c r="M617" s="116">
        <v>1450894.8499999999</v>
      </c>
      <c r="N617" s="116">
        <v>0</v>
      </c>
      <c r="O617" s="116">
        <v>0</v>
      </c>
      <c r="P617" s="116">
        <v>0</v>
      </c>
      <c r="Q617" s="116">
        <v>0</v>
      </c>
      <c r="R617" s="116">
        <v>0</v>
      </c>
      <c r="S617" s="116">
        <v>0</v>
      </c>
      <c r="T617" s="116">
        <v>0</v>
      </c>
      <c r="U617" s="116">
        <v>0</v>
      </c>
      <c r="V617" s="116">
        <v>0</v>
      </c>
      <c r="W617" s="116">
        <v>0</v>
      </c>
      <c r="X617" s="116">
        <v>0</v>
      </c>
      <c r="Y617" s="116">
        <v>0</v>
      </c>
      <c r="Z617" s="116">
        <v>0</v>
      </c>
      <c r="AA617" s="116">
        <v>0</v>
      </c>
      <c r="AB617" s="116">
        <v>0</v>
      </c>
      <c r="AC617" s="116">
        <v>0</v>
      </c>
      <c r="AD617" s="116">
        <v>0</v>
      </c>
      <c r="AE617" s="116">
        <v>0</v>
      </c>
      <c r="AF617" s="116">
        <v>0</v>
      </c>
      <c r="AG617" s="116">
        <v>0</v>
      </c>
      <c r="AH617" s="116">
        <v>0</v>
      </c>
      <c r="AI617" s="116">
        <v>0</v>
      </c>
      <c r="AJ617" s="116">
        <v>0</v>
      </c>
      <c r="AK617" s="116">
        <v>0</v>
      </c>
      <c r="AL617" s="116">
        <v>0</v>
      </c>
      <c r="AM617" s="116">
        <v>0</v>
      </c>
      <c r="AN617" s="116">
        <v>0</v>
      </c>
      <c r="AO617" s="116">
        <v>0</v>
      </c>
      <c r="AP617" s="116">
        <v>0</v>
      </c>
      <c r="AQ617" s="116">
        <v>0</v>
      </c>
      <c r="AR617" s="116">
        <v>0</v>
      </c>
      <c r="AS617" s="116">
        <v>0</v>
      </c>
      <c r="AT617" s="116">
        <v>0</v>
      </c>
      <c r="AU617" s="116">
        <v>0</v>
      </c>
      <c r="AV617" s="116">
        <v>0</v>
      </c>
      <c r="AW617" s="116">
        <v>0</v>
      </c>
      <c r="AX617" s="116">
        <v>0</v>
      </c>
      <c r="AY617" s="116">
        <v>0</v>
      </c>
      <c r="AZ617" s="116">
        <v>0</v>
      </c>
      <c r="BA617" s="116">
        <v>0</v>
      </c>
      <c r="BB617" s="116">
        <v>0</v>
      </c>
      <c r="BC617" s="116">
        <v>0</v>
      </c>
      <c r="BD617" s="115">
        <v>0</v>
      </c>
      <c r="BF617" s="9">
        <f t="shared" si="10"/>
        <v>1574234.69</v>
      </c>
    </row>
    <row r="618" spans="1:58" x14ac:dyDescent="0.25">
      <c r="A618" s="112" t="s">
        <v>406</v>
      </c>
      <c r="B618" s="112" t="s">
        <v>407</v>
      </c>
      <c r="C618" s="116">
        <v>1402.59</v>
      </c>
      <c r="D618" s="116">
        <v>2476.17</v>
      </c>
      <c r="E618" s="116">
        <v>3867.7</v>
      </c>
      <c r="F618" s="116">
        <v>89774.18</v>
      </c>
      <c r="G618" s="116">
        <v>114311.26</v>
      </c>
      <c r="H618" s="116">
        <v>150106.47999999998</v>
      </c>
      <c r="I618" s="116">
        <v>271506.13</v>
      </c>
      <c r="J618" s="116">
        <v>314174.48</v>
      </c>
      <c r="K618" s="116">
        <v>409718.64</v>
      </c>
      <c r="L618" s="116">
        <v>837142.45</v>
      </c>
      <c r="M618" s="116">
        <v>1131640.8399999999</v>
      </c>
      <c r="N618" s="116">
        <v>0</v>
      </c>
      <c r="O618" s="116">
        <v>0</v>
      </c>
      <c r="P618" s="116">
        <v>0</v>
      </c>
      <c r="Q618" s="116">
        <v>0</v>
      </c>
      <c r="R618" s="116">
        <v>0</v>
      </c>
      <c r="S618" s="116">
        <v>0</v>
      </c>
      <c r="T618" s="116">
        <v>0</v>
      </c>
      <c r="U618" s="116">
        <v>0</v>
      </c>
      <c r="V618" s="116">
        <v>0</v>
      </c>
      <c r="W618" s="116">
        <v>0</v>
      </c>
      <c r="X618" s="116">
        <v>0</v>
      </c>
      <c r="Y618" s="116">
        <v>0</v>
      </c>
      <c r="Z618" s="116">
        <v>0</v>
      </c>
      <c r="AA618" s="116">
        <v>0</v>
      </c>
      <c r="AB618" s="116">
        <v>0</v>
      </c>
      <c r="AC618" s="116">
        <v>0</v>
      </c>
      <c r="AD618" s="116">
        <v>0</v>
      </c>
      <c r="AE618" s="116">
        <v>0</v>
      </c>
      <c r="AF618" s="116">
        <v>0</v>
      </c>
      <c r="AG618" s="116">
        <v>0</v>
      </c>
      <c r="AH618" s="116">
        <v>0</v>
      </c>
      <c r="AI618" s="116">
        <v>0</v>
      </c>
      <c r="AJ618" s="116">
        <v>0</v>
      </c>
      <c r="AK618" s="116">
        <v>0</v>
      </c>
      <c r="AL618" s="116">
        <v>0</v>
      </c>
      <c r="AM618" s="116">
        <v>0</v>
      </c>
      <c r="AN618" s="116">
        <v>0</v>
      </c>
      <c r="AO618" s="116">
        <v>0</v>
      </c>
      <c r="AP618" s="116">
        <v>0</v>
      </c>
      <c r="AQ618" s="116">
        <v>0</v>
      </c>
      <c r="AR618" s="116">
        <v>0</v>
      </c>
      <c r="AS618" s="116">
        <v>0</v>
      </c>
      <c r="AT618" s="116">
        <v>0</v>
      </c>
      <c r="AU618" s="116">
        <v>0</v>
      </c>
      <c r="AV618" s="116">
        <v>0</v>
      </c>
      <c r="AW618" s="116">
        <v>0</v>
      </c>
      <c r="AX618" s="116">
        <v>0</v>
      </c>
      <c r="AY618" s="116">
        <v>0</v>
      </c>
      <c r="AZ618" s="116">
        <v>0</v>
      </c>
      <c r="BA618" s="116">
        <v>0</v>
      </c>
      <c r="BB618" s="116">
        <v>0</v>
      </c>
      <c r="BC618" s="116">
        <v>0</v>
      </c>
      <c r="BD618" s="115">
        <v>0</v>
      </c>
      <c r="BF618" s="9">
        <f t="shared" si="10"/>
        <v>1131640.8399999999</v>
      </c>
    </row>
    <row r="619" spans="1:58" x14ac:dyDescent="0.25">
      <c r="A619" s="112" t="s">
        <v>408</v>
      </c>
      <c r="B619" s="112" t="s">
        <v>2260</v>
      </c>
      <c r="C619" s="116">
        <v>0</v>
      </c>
      <c r="D619" s="116">
        <v>0</v>
      </c>
      <c r="E619" s="116">
        <v>0</v>
      </c>
      <c r="F619" s="116">
        <v>0</v>
      </c>
      <c r="G619" s="116">
        <v>0</v>
      </c>
      <c r="H619" s="116">
        <v>0</v>
      </c>
      <c r="I619" s="116">
        <v>0</v>
      </c>
      <c r="J619" s="116">
        <v>0</v>
      </c>
      <c r="K619" s="116">
        <v>0</v>
      </c>
      <c r="L619" s="116">
        <v>0</v>
      </c>
      <c r="M619" s="116">
        <v>0</v>
      </c>
      <c r="N619" s="116">
        <v>0</v>
      </c>
      <c r="O619" s="116">
        <v>0</v>
      </c>
      <c r="P619" s="116">
        <v>0</v>
      </c>
      <c r="Q619" s="116">
        <v>0</v>
      </c>
      <c r="R619" s="116">
        <v>0</v>
      </c>
      <c r="S619" s="116">
        <v>0</v>
      </c>
      <c r="T619" s="116">
        <v>0</v>
      </c>
      <c r="U619" s="116">
        <v>0</v>
      </c>
      <c r="V619" s="116">
        <v>0</v>
      </c>
      <c r="W619" s="116">
        <v>0</v>
      </c>
      <c r="X619" s="116">
        <v>0</v>
      </c>
      <c r="Y619" s="116">
        <v>0</v>
      </c>
      <c r="Z619" s="116">
        <v>0</v>
      </c>
      <c r="AA619" s="116">
        <v>0</v>
      </c>
      <c r="AB619" s="116">
        <v>0</v>
      </c>
      <c r="AC619" s="116">
        <v>0</v>
      </c>
      <c r="AD619" s="116">
        <v>0</v>
      </c>
      <c r="AE619" s="116">
        <v>0</v>
      </c>
      <c r="AF619" s="116">
        <v>0</v>
      </c>
      <c r="AG619" s="116">
        <v>0</v>
      </c>
      <c r="AH619" s="116">
        <v>0</v>
      </c>
      <c r="AI619" s="116">
        <v>0</v>
      </c>
      <c r="AJ619" s="116">
        <v>0</v>
      </c>
      <c r="AK619" s="116">
        <v>0</v>
      </c>
      <c r="AL619" s="116">
        <v>0</v>
      </c>
      <c r="AM619" s="116">
        <v>0</v>
      </c>
      <c r="AN619" s="116">
        <v>0</v>
      </c>
      <c r="AO619" s="116">
        <v>0</v>
      </c>
      <c r="AP619" s="116">
        <v>0</v>
      </c>
      <c r="AQ619" s="116">
        <v>0</v>
      </c>
      <c r="AR619" s="116">
        <v>0</v>
      </c>
      <c r="AS619" s="116">
        <v>0</v>
      </c>
      <c r="AT619" s="116">
        <v>0</v>
      </c>
      <c r="AU619" s="116">
        <v>0</v>
      </c>
      <c r="AV619" s="116">
        <v>0</v>
      </c>
      <c r="AW619" s="116">
        <v>0</v>
      </c>
      <c r="AX619" s="116">
        <v>0</v>
      </c>
      <c r="AY619" s="116">
        <v>0</v>
      </c>
      <c r="AZ619" s="116">
        <v>0</v>
      </c>
      <c r="BA619" s="116">
        <v>0</v>
      </c>
      <c r="BB619" s="116">
        <v>0</v>
      </c>
      <c r="BC619" s="116">
        <v>0</v>
      </c>
      <c r="BD619" s="115">
        <v>0</v>
      </c>
      <c r="BF619" s="9">
        <f t="shared" si="10"/>
        <v>0</v>
      </c>
    </row>
    <row r="620" spans="1:58" x14ac:dyDescent="0.25">
      <c r="A620" s="112" t="s">
        <v>410</v>
      </c>
      <c r="B620" s="112" t="s">
        <v>411</v>
      </c>
      <c r="C620" s="116">
        <v>0</v>
      </c>
      <c r="D620" s="116">
        <v>0</v>
      </c>
      <c r="E620" s="116">
        <v>0</v>
      </c>
      <c r="F620" s="116">
        <v>0</v>
      </c>
      <c r="G620" s="116">
        <v>0</v>
      </c>
      <c r="H620" s="116">
        <v>0</v>
      </c>
      <c r="I620" s="116">
        <v>0</v>
      </c>
      <c r="J620" s="116">
        <v>0</v>
      </c>
      <c r="K620" s="116">
        <v>0</v>
      </c>
      <c r="L620" s="116">
        <v>0</v>
      </c>
      <c r="M620" s="116">
        <v>0</v>
      </c>
      <c r="N620" s="116">
        <v>0</v>
      </c>
      <c r="O620" s="116">
        <v>0</v>
      </c>
      <c r="P620" s="116">
        <v>0</v>
      </c>
      <c r="Q620" s="116">
        <v>0</v>
      </c>
      <c r="R620" s="116">
        <v>0</v>
      </c>
      <c r="S620" s="116">
        <v>0</v>
      </c>
      <c r="T620" s="116">
        <v>0</v>
      </c>
      <c r="U620" s="116">
        <v>0</v>
      </c>
      <c r="V620" s="116">
        <v>0</v>
      </c>
      <c r="W620" s="116">
        <v>0</v>
      </c>
      <c r="X620" s="116">
        <v>0</v>
      </c>
      <c r="Y620" s="116">
        <v>0</v>
      </c>
      <c r="Z620" s="116">
        <v>0</v>
      </c>
      <c r="AA620" s="116">
        <v>0</v>
      </c>
      <c r="AB620" s="116">
        <v>0</v>
      </c>
      <c r="AC620" s="116">
        <v>0</v>
      </c>
      <c r="AD620" s="116">
        <v>0</v>
      </c>
      <c r="AE620" s="116">
        <v>0</v>
      </c>
      <c r="AF620" s="116">
        <v>0</v>
      </c>
      <c r="AG620" s="116">
        <v>0</v>
      </c>
      <c r="AH620" s="116">
        <v>0</v>
      </c>
      <c r="AI620" s="116">
        <v>0</v>
      </c>
      <c r="AJ620" s="116">
        <v>0</v>
      </c>
      <c r="AK620" s="116">
        <v>0</v>
      </c>
      <c r="AL620" s="116">
        <v>0</v>
      </c>
      <c r="AM620" s="116">
        <v>0</v>
      </c>
      <c r="AN620" s="116">
        <v>0</v>
      </c>
      <c r="AO620" s="116">
        <v>0</v>
      </c>
      <c r="AP620" s="116">
        <v>0</v>
      </c>
      <c r="AQ620" s="116">
        <v>0</v>
      </c>
      <c r="AR620" s="116">
        <v>0</v>
      </c>
      <c r="AS620" s="116">
        <v>0</v>
      </c>
      <c r="AT620" s="116">
        <v>0</v>
      </c>
      <c r="AU620" s="116">
        <v>0</v>
      </c>
      <c r="AV620" s="116">
        <v>0</v>
      </c>
      <c r="AW620" s="116">
        <v>0</v>
      </c>
      <c r="AX620" s="116">
        <v>0</v>
      </c>
      <c r="AY620" s="116">
        <v>0</v>
      </c>
      <c r="AZ620" s="116">
        <v>0</v>
      </c>
      <c r="BA620" s="116">
        <v>0</v>
      </c>
      <c r="BB620" s="116">
        <v>0</v>
      </c>
      <c r="BC620" s="116">
        <v>0</v>
      </c>
      <c r="BD620" s="115">
        <v>0</v>
      </c>
      <c r="BF620" s="9">
        <f t="shared" si="10"/>
        <v>0</v>
      </c>
    </row>
    <row r="621" spans="1:58" x14ac:dyDescent="0.25">
      <c r="A621" s="112" t="s">
        <v>412</v>
      </c>
      <c r="B621" s="112" t="s">
        <v>413</v>
      </c>
      <c r="C621" s="116">
        <v>0</v>
      </c>
      <c r="D621" s="116">
        <v>0</v>
      </c>
      <c r="E621" s="116">
        <v>0</v>
      </c>
      <c r="F621" s="116">
        <v>0</v>
      </c>
      <c r="G621" s="116">
        <v>0</v>
      </c>
      <c r="H621" s="116">
        <v>0</v>
      </c>
      <c r="I621" s="116">
        <v>0</v>
      </c>
      <c r="J621" s="116">
        <v>0</v>
      </c>
      <c r="K621" s="116">
        <v>0</v>
      </c>
      <c r="L621" s="116">
        <v>0</v>
      </c>
      <c r="M621" s="116">
        <v>0</v>
      </c>
      <c r="N621" s="116">
        <v>0</v>
      </c>
      <c r="O621" s="116">
        <v>0</v>
      </c>
      <c r="P621" s="116">
        <v>0</v>
      </c>
      <c r="Q621" s="116">
        <v>0</v>
      </c>
      <c r="R621" s="116">
        <v>0</v>
      </c>
      <c r="S621" s="116">
        <v>0</v>
      </c>
      <c r="T621" s="116">
        <v>0</v>
      </c>
      <c r="U621" s="116">
        <v>0</v>
      </c>
      <c r="V621" s="116">
        <v>0</v>
      </c>
      <c r="W621" s="116">
        <v>0</v>
      </c>
      <c r="X621" s="116">
        <v>0</v>
      </c>
      <c r="Y621" s="116">
        <v>0</v>
      </c>
      <c r="Z621" s="116">
        <v>0</v>
      </c>
      <c r="AA621" s="116">
        <v>0</v>
      </c>
      <c r="AB621" s="116">
        <v>0</v>
      </c>
      <c r="AC621" s="116">
        <v>0</v>
      </c>
      <c r="AD621" s="116">
        <v>0</v>
      </c>
      <c r="AE621" s="116">
        <v>0</v>
      </c>
      <c r="AF621" s="116">
        <v>0</v>
      </c>
      <c r="AG621" s="116">
        <v>0</v>
      </c>
      <c r="AH621" s="116">
        <v>0</v>
      </c>
      <c r="AI621" s="116">
        <v>0</v>
      </c>
      <c r="AJ621" s="116">
        <v>0</v>
      </c>
      <c r="AK621" s="116">
        <v>0</v>
      </c>
      <c r="AL621" s="116">
        <v>0</v>
      </c>
      <c r="AM621" s="116">
        <v>0</v>
      </c>
      <c r="AN621" s="116">
        <v>0</v>
      </c>
      <c r="AO621" s="116">
        <v>0</v>
      </c>
      <c r="AP621" s="116">
        <v>0</v>
      </c>
      <c r="AQ621" s="116">
        <v>0</v>
      </c>
      <c r="AR621" s="116">
        <v>0</v>
      </c>
      <c r="AS621" s="116">
        <v>0</v>
      </c>
      <c r="AT621" s="116">
        <v>0</v>
      </c>
      <c r="AU621" s="116">
        <v>0</v>
      </c>
      <c r="AV621" s="116">
        <v>0</v>
      </c>
      <c r="AW621" s="116">
        <v>0</v>
      </c>
      <c r="AX621" s="116">
        <v>0</v>
      </c>
      <c r="AY621" s="116">
        <v>0</v>
      </c>
      <c r="AZ621" s="116">
        <v>0</v>
      </c>
      <c r="BA621" s="116">
        <v>0</v>
      </c>
      <c r="BB621" s="116">
        <v>0</v>
      </c>
      <c r="BC621" s="116">
        <v>0</v>
      </c>
      <c r="BD621" s="115">
        <v>0</v>
      </c>
      <c r="BF621" s="9">
        <f t="shared" si="10"/>
        <v>0</v>
      </c>
    </row>
    <row r="622" spans="1:58" x14ac:dyDescent="0.25">
      <c r="A622" s="112" t="s">
        <v>414</v>
      </c>
      <c r="B622" s="112" t="s">
        <v>415</v>
      </c>
      <c r="C622" s="116">
        <v>0</v>
      </c>
      <c r="D622" s="116">
        <v>0</v>
      </c>
      <c r="E622" s="116">
        <v>0</v>
      </c>
      <c r="F622" s="116">
        <v>0</v>
      </c>
      <c r="G622" s="116">
        <v>0</v>
      </c>
      <c r="H622" s="116">
        <v>0</v>
      </c>
      <c r="I622" s="116">
        <v>0</v>
      </c>
      <c r="J622" s="116">
        <v>0</v>
      </c>
      <c r="K622" s="116">
        <v>0</v>
      </c>
      <c r="L622" s="116">
        <v>0</v>
      </c>
      <c r="M622" s="116">
        <v>0</v>
      </c>
      <c r="N622" s="116">
        <v>0</v>
      </c>
      <c r="O622" s="116">
        <v>0</v>
      </c>
      <c r="P622" s="116">
        <v>0</v>
      </c>
      <c r="Q622" s="116">
        <v>0</v>
      </c>
      <c r="R622" s="116">
        <v>0</v>
      </c>
      <c r="S622" s="116">
        <v>0</v>
      </c>
      <c r="T622" s="116">
        <v>0</v>
      </c>
      <c r="U622" s="116">
        <v>0</v>
      </c>
      <c r="V622" s="116">
        <v>0</v>
      </c>
      <c r="W622" s="116">
        <v>0</v>
      </c>
      <c r="X622" s="116">
        <v>0</v>
      </c>
      <c r="Y622" s="116">
        <v>0</v>
      </c>
      <c r="Z622" s="116">
        <v>0</v>
      </c>
      <c r="AA622" s="116">
        <v>0</v>
      </c>
      <c r="AB622" s="116">
        <v>0</v>
      </c>
      <c r="AC622" s="116">
        <v>0</v>
      </c>
      <c r="AD622" s="116">
        <v>0</v>
      </c>
      <c r="AE622" s="116">
        <v>0</v>
      </c>
      <c r="AF622" s="116">
        <v>0</v>
      </c>
      <c r="AG622" s="116">
        <v>0</v>
      </c>
      <c r="AH622" s="116">
        <v>0</v>
      </c>
      <c r="AI622" s="116">
        <v>0</v>
      </c>
      <c r="AJ622" s="116">
        <v>0</v>
      </c>
      <c r="AK622" s="116">
        <v>0</v>
      </c>
      <c r="AL622" s="116">
        <v>0</v>
      </c>
      <c r="AM622" s="116">
        <v>0</v>
      </c>
      <c r="AN622" s="116">
        <v>0</v>
      </c>
      <c r="AO622" s="116">
        <v>0</v>
      </c>
      <c r="AP622" s="116">
        <v>0</v>
      </c>
      <c r="AQ622" s="116">
        <v>0</v>
      </c>
      <c r="AR622" s="116">
        <v>0</v>
      </c>
      <c r="AS622" s="116">
        <v>0</v>
      </c>
      <c r="AT622" s="116">
        <v>0</v>
      </c>
      <c r="AU622" s="116">
        <v>0</v>
      </c>
      <c r="AV622" s="116">
        <v>0</v>
      </c>
      <c r="AW622" s="116">
        <v>0</v>
      </c>
      <c r="AX622" s="116">
        <v>0</v>
      </c>
      <c r="AY622" s="116">
        <v>0</v>
      </c>
      <c r="AZ622" s="116">
        <v>0</v>
      </c>
      <c r="BA622" s="116">
        <v>0</v>
      </c>
      <c r="BB622" s="116">
        <v>0</v>
      </c>
      <c r="BC622" s="116">
        <v>0</v>
      </c>
      <c r="BD622" s="115">
        <v>0</v>
      </c>
      <c r="BF622" s="9">
        <f t="shared" si="10"/>
        <v>0</v>
      </c>
    </row>
    <row r="623" spans="1:58" x14ac:dyDescent="0.25">
      <c r="A623" s="112" t="s">
        <v>416</v>
      </c>
      <c r="B623" s="112" t="s">
        <v>417</v>
      </c>
      <c r="C623" s="116">
        <v>0</v>
      </c>
      <c r="D623" s="116">
        <v>0</v>
      </c>
      <c r="E623" s="116">
        <v>0</v>
      </c>
      <c r="F623" s="116">
        <v>0</v>
      </c>
      <c r="G623" s="116">
        <v>0</v>
      </c>
      <c r="H623" s="116">
        <v>0</v>
      </c>
      <c r="I623" s="116">
        <v>0</v>
      </c>
      <c r="J623" s="116">
        <v>0</v>
      </c>
      <c r="K623" s="116">
        <v>0</v>
      </c>
      <c r="L623" s="116">
        <v>0</v>
      </c>
      <c r="M623" s="116">
        <v>0</v>
      </c>
      <c r="N623" s="116">
        <v>0</v>
      </c>
      <c r="O623" s="116">
        <v>0</v>
      </c>
      <c r="P623" s="116">
        <v>0</v>
      </c>
      <c r="Q623" s="116">
        <v>0</v>
      </c>
      <c r="R623" s="116">
        <v>0</v>
      </c>
      <c r="S623" s="116">
        <v>0</v>
      </c>
      <c r="T623" s="116">
        <v>0</v>
      </c>
      <c r="U623" s="116">
        <v>0</v>
      </c>
      <c r="V623" s="116">
        <v>0</v>
      </c>
      <c r="W623" s="116">
        <v>0</v>
      </c>
      <c r="X623" s="116">
        <v>0</v>
      </c>
      <c r="Y623" s="116">
        <v>0</v>
      </c>
      <c r="Z623" s="116">
        <v>0</v>
      </c>
      <c r="AA623" s="116">
        <v>0</v>
      </c>
      <c r="AB623" s="116">
        <v>0</v>
      </c>
      <c r="AC623" s="116">
        <v>0</v>
      </c>
      <c r="AD623" s="116">
        <v>0</v>
      </c>
      <c r="AE623" s="116">
        <v>0</v>
      </c>
      <c r="AF623" s="116">
        <v>0</v>
      </c>
      <c r="AG623" s="116">
        <v>0</v>
      </c>
      <c r="AH623" s="116">
        <v>0</v>
      </c>
      <c r="AI623" s="116">
        <v>0</v>
      </c>
      <c r="AJ623" s="116">
        <v>0</v>
      </c>
      <c r="AK623" s="116">
        <v>0</v>
      </c>
      <c r="AL623" s="116">
        <v>0</v>
      </c>
      <c r="AM623" s="116">
        <v>0</v>
      </c>
      <c r="AN623" s="116">
        <v>0</v>
      </c>
      <c r="AO623" s="116">
        <v>0</v>
      </c>
      <c r="AP623" s="116">
        <v>0</v>
      </c>
      <c r="AQ623" s="116">
        <v>0</v>
      </c>
      <c r="AR623" s="116">
        <v>0</v>
      </c>
      <c r="AS623" s="116">
        <v>0</v>
      </c>
      <c r="AT623" s="116">
        <v>0</v>
      </c>
      <c r="AU623" s="116">
        <v>0</v>
      </c>
      <c r="AV623" s="116">
        <v>0</v>
      </c>
      <c r="AW623" s="116">
        <v>0</v>
      </c>
      <c r="AX623" s="116">
        <v>0</v>
      </c>
      <c r="AY623" s="116">
        <v>0</v>
      </c>
      <c r="AZ623" s="116">
        <v>0</v>
      </c>
      <c r="BA623" s="116">
        <v>0</v>
      </c>
      <c r="BB623" s="116">
        <v>0</v>
      </c>
      <c r="BC623" s="116">
        <v>0</v>
      </c>
      <c r="BD623" s="115">
        <v>0</v>
      </c>
      <c r="BF623" s="9">
        <f t="shared" si="10"/>
        <v>0</v>
      </c>
    </row>
    <row r="624" spans="1:58" x14ac:dyDescent="0.25">
      <c r="A624" s="112" t="s">
        <v>418</v>
      </c>
      <c r="B624" s="112" t="s">
        <v>419</v>
      </c>
      <c r="C624" s="116">
        <v>0</v>
      </c>
      <c r="D624" s="116">
        <v>0</v>
      </c>
      <c r="E624" s="116">
        <v>0</v>
      </c>
      <c r="F624" s="116">
        <v>0</v>
      </c>
      <c r="G624" s="116">
        <v>0</v>
      </c>
      <c r="H624" s="116">
        <v>0</v>
      </c>
      <c r="I624" s="116">
        <v>0</v>
      </c>
      <c r="J624" s="116">
        <v>0</v>
      </c>
      <c r="K624" s="116">
        <v>0</v>
      </c>
      <c r="L624" s="116">
        <v>0</v>
      </c>
      <c r="M624" s="116">
        <v>0</v>
      </c>
      <c r="N624" s="116">
        <v>0</v>
      </c>
      <c r="O624" s="116">
        <v>0</v>
      </c>
      <c r="P624" s="116">
        <v>0</v>
      </c>
      <c r="Q624" s="116">
        <v>0</v>
      </c>
      <c r="R624" s="116">
        <v>0</v>
      </c>
      <c r="S624" s="116">
        <v>0</v>
      </c>
      <c r="T624" s="116">
        <v>0</v>
      </c>
      <c r="U624" s="116">
        <v>0</v>
      </c>
      <c r="V624" s="116">
        <v>0</v>
      </c>
      <c r="W624" s="116">
        <v>0</v>
      </c>
      <c r="X624" s="116">
        <v>0</v>
      </c>
      <c r="Y624" s="116">
        <v>0</v>
      </c>
      <c r="Z624" s="116">
        <v>0</v>
      </c>
      <c r="AA624" s="116">
        <v>0</v>
      </c>
      <c r="AB624" s="116">
        <v>0</v>
      </c>
      <c r="AC624" s="116">
        <v>0</v>
      </c>
      <c r="AD624" s="116">
        <v>0</v>
      </c>
      <c r="AE624" s="116">
        <v>0</v>
      </c>
      <c r="AF624" s="116">
        <v>0</v>
      </c>
      <c r="AG624" s="116">
        <v>0</v>
      </c>
      <c r="AH624" s="116">
        <v>0</v>
      </c>
      <c r="AI624" s="116">
        <v>0</v>
      </c>
      <c r="AJ624" s="116">
        <v>0</v>
      </c>
      <c r="AK624" s="116">
        <v>0</v>
      </c>
      <c r="AL624" s="116">
        <v>0</v>
      </c>
      <c r="AM624" s="116">
        <v>0</v>
      </c>
      <c r="AN624" s="116">
        <v>0</v>
      </c>
      <c r="AO624" s="116">
        <v>0</v>
      </c>
      <c r="AP624" s="116">
        <v>0</v>
      </c>
      <c r="AQ624" s="116">
        <v>0</v>
      </c>
      <c r="AR624" s="116">
        <v>0</v>
      </c>
      <c r="AS624" s="116">
        <v>0</v>
      </c>
      <c r="AT624" s="116">
        <v>0</v>
      </c>
      <c r="AU624" s="116">
        <v>0</v>
      </c>
      <c r="AV624" s="116">
        <v>0</v>
      </c>
      <c r="AW624" s="116">
        <v>0</v>
      </c>
      <c r="AX624" s="116">
        <v>0</v>
      </c>
      <c r="AY624" s="116">
        <v>0</v>
      </c>
      <c r="AZ624" s="116">
        <v>0</v>
      </c>
      <c r="BA624" s="116">
        <v>0</v>
      </c>
      <c r="BB624" s="116">
        <v>0</v>
      </c>
      <c r="BC624" s="116">
        <v>0</v>
      </c>
      <c r="BD624" s="115">
        <v>0</v>
      </c>
      <c r="BF624" s="9">
        <f t="shared" si="10"/>
        <v>0</v>
      </c>
    </row>
    <row r="625" spans="1:58" x14ac:dyDescent="0.25">
      <c r="A625" s="112" t="s">
        <v>420</v>
      </c>
      <c r="B625" s="112" t="s">
        <v>421</v>
      </c>
      <c r="C625" s="116">
        <v>0</v>
      </c>
      <c r="D625" s="116">
        <v>0</v>
      </c>
      <c r="E625" s="116">
        <v>0</v>
      </c>
      <c r="F625" s="116">
        <v>0</v>
      </c>
      <c r="G625" s="116">
        <v>0</v>
      </c>
      <c r="H625" s="116">
        <v>0</v>
      </c>
      <c r="I625" s="116">
        <v>0</v>
      </c>
      <c r="J625" s="116">
        <v>0</v>
      </c>
      <c r="K625" s="116">
        <v>0</v>
      </c>
      <c r="L625" s="116">
        <v>0</v>
      </c>
      <c r="M625" s="116">
        <v>0</v>
      </c>
      <c r="N625" s="116">
        <v>0</v>
      </c>
      <c r="O625" s="116">
        <v>0</v>
      </c>
      <c r="P625" s="116">
        <v>0</v>
      </c>
      <c r="Q625" s="116">
        <v>0</v>
      </c>
      <c r="R625" s="116">
        <v>0</v>
      </c>
      <c r="S625" s="116">
        <v>0</v>
      </c>
      <c r="T625" s="116">
        <v>0</v>
      </c>
      <c r="U625" s="116">
        <v>0</v>
      </c>
      <c r="V625" s="116">
        <v>0</v>
      </c>
      <c r="W625" s="116">
        <v>0</v>
      </c>
      <c r="X625" s="116">
        <v>0</v>
      </c>
      <c r="Y625" s="116">
        <v>0</v>
      </c>
      <c r="Z625" s="116">
        <v>0</v>
      </c>
      <c r="AA625" s="116">
        <v>0</v>
      </c>
      <c r="AB625" s="116">
        <v>0</v>
      </c>
      <c r="AC625" s="116">
        <v>0</v>
      </c>
      <c r="AD625" s="116">
        <v>0</v>
      </c>
      <c r="AE625" s="116">
        <v>0</v>
      </c>
      <c r="AF625" s="116">
        <v>0</v>
      </c>
      <c r="AG625" s="116">
        <v>0</v>
      </c>
      <c r="AH625" s="116">
        <v>0</v>
      </c>
      <c r="AI625" s="116">
        <v>0</v>
      </c>
      <c r="AJ625" s="116">
        <v>0</v>
      </c>
      <c r="AK625" s="116">
        <v>0</v>
      </c>
      <c r="AL625" s="116">
        <v>0</v>
      </c>
      <c r="AM625" s="116">
        <v>0</v>
      </c>
      <c r="AN625" s="116">
        <v>0</v>
      </c>
      <c r="AO625" s="116">
        <v>0</v>
      </c>
      <c r="AP625" s="116">
        <v>0</v>
      </c>
      <c r="AQ625" s="116">
        <v>0</v>
      </c>
      <c r="AR625" s="116">
        <v>0</v>
      </c>
      <c r="AS625" s="116">
        <v>0</v>
      </c>
      <c r="AT625" s="116">
        <v>0</v>
      </c>
      <c r="AU625" s="116">
        <v>0</v>
      </c>
      <c r="AV625" s="116">
        <v>0</v>
      </c>
      <c r="AW625" s="116">
        <v>0</v>
      </c>
      <c r="AX625" s="116">
        <v>0</v>
      </c>
      <c r="AY625" s="116">
        <v>0</v>
      </c>
      <c r="AZ625" s="116">
        <v>0</v>
      </c>
      <c r="BA625" s="116">
        <v>0</v>
      </c>
      <c r="BB625" s="116">
        <v>0</v>
      </c>
      <c r="BC625" s="116">
        <v>0</v>
      </c>
      <c r="BD625" s="115">
        <v>0</v>
      </c>
      <c r="BF625" s="9">
        <f t="shared" si="10"/>
        <v>0</v>
      </c>
    </row>
    <row r="626" spans="1:58" x14ac:dyDescent="0.25">
      <c r="A626" s="112" t="s">
        <v>422</v>
      </c>
      <c r="B626" s="112" t="s">
        <v>423</v>
      </c>
      <c r="C626" s="116">
        <v>4.5474735088646412E-13</v>
      </c>
      <c r="D626" s="116">
        <v>4.5474735088646412E-13</v>
      </c>
      <c r="E626" s="116">
        <v>4.5474735088646412E-13</v>
      </c>
      <c r="F626" s="116">
        <v>4.5474735088646412E-13</v>
      </c>
      <c r="G626" s="116">
        <v>4.5474735088646412E-13</v>
      </c>
      <c r="H626" s="116">
        <v>4.5474735088646412E-13</v>
      </c>
      <c r="I626" s="116">
        <v>4.5474735088646412E-13</v>
      </c>
      <c r="J626" s="116">
        <v>4.5474735088646412E-13</v>
      </c>
      <c r="K626" s="116">
        <v>4.5474735088646412E-13</v>
      </c>
      <c r="L626" s="116">
        <v>4.5474735088646412E-13</v>
      </c>
      <c r="M626" s="116">
        <v>4.5474735088646412E-13</v>
      </c>
      <c r="N626" s="116">
        <v>4.5474735088646412E-13</v>
      </c>
      <c r="O626" s="116">
        <v>4.5474735088646412E-13</v>
      </c>
      <c r="P626" s="116">
        <v>4.5474735088646412E-13</v>
      </c>
      <c r="Q626" s="116">
        <v>4.5474735088646412E-13</v>
      </c>
      <c r="R626" s="116">
        <v>4.5474735088646412E-13</v>
      </c>
      <c r="S626" s="116">
        <v>4.5474735088646412E-13</v>
      </c>
      <c r="T626" s="116">
        <v>4.5474735088646412E-13</v>
      </c>
      <c r="U626" s="116">
        <v>4.5474735088646412E-13</v>
      </c>
      <c r="V626" s="116">
        <v>4.5474735088646412E-13</v>
      </c>
      <c r="W626" s="116">
        <v>4.5474735088646412E-13</v>
      </c>
      <c r="X626" s="116">
        <v>4.5474735088646412E-13</v>
      </c>
      <c r="Y626" s="116">
        <v>4.5474735088646412E-13</v>
      </c>
      <c r="Z626" s="116">
        <v>4.5474735088646412E-13</v>
      </c>
      <c r="AA626" s="116">
        <v>4.5474735088646412E-13</v>
      </c>
      <c r="AB626" s="116">
        <v>4.5474735088646412E-13</v>
      </c>
      <c r="AC626" s="116">
        <v>4.5474735088646412E-13</v>
      </c>
      <c r="AD626" s="116">
        <v>4.5474735088646412E-13</v>
      </c>
      <c r="AE626" s="116">
        <v>4.5474735088646412E-13</v>
      </c>
      <c r="AF626" s="116">
        <v>4.5474735088646412E-13</v>
      </c>
      <c r="AG626" s="116">
        <v>4.5474735088646412E-13</v>
      </c>
      <c r="AH626" s="116">
        <v>4.5474735088646412E-13</v>
      </c>
      <c r="AI626" s="116">
        <v>4.5474735088646412E-13</v>
      </c>
      <c r="AJ626" s="116">
        <v>4.5474735088646412E-13</v>
      </c>
      <c r="AK626" s="116">
        <v>4.5474735088646412E-13</v>
      </c>
      <c r="AL626" s="116">
        <v>4.5474735088646412E-13</v>
      </c>
      <c r="AM626" s="116">
        <v>4.5474735088646412E-13</v>
      </c>
      <c r="AN626" s="116">
        <v>4.5474735088646412E-13</v>
      </c>
      <c r="AO626" s="116">
        <v>4.5474735088646412E-13</v>
      </c>
      <c r="AP626" s="116">
        <v>4.5474735088646412E-13</v>
      </c>
      <c r="AQ626" s="116">
        <v>4.5474735088646412E-13</v>
      </c>
      <c r="AR626" s="116">
        <v>4.5474735088646412E-13</v>
      </c>
      <c r="AS626" s="116">
        <v>4.5474735088646412E-13</v>
      </c>
      <c r="AT626" s="116">
        <v>4.5474735088646412E-13</v>
      </c>
      <c r="AU626" s="116">
        <v>4.5474735088646412E-13</v>
      </c>
      <c r="AV626" s="116">
        <v>4.5474735088646412E-13</v>
      </c>
      <c r="AW626" s="116">
        <v>4.5474735088646412E-13</v>
      </c>
      <c r="AX626" s="116">
        <v>4.5474735088646412E-13</v>
      </c>
      <c r="AY626" s="116">
        <v>4.5474735088646412E-13</v>
      </c>
      <c r="AZ626" s="116">
        <v>4.5474735088646412E-13</v>
      </c>
      <c r="BA626" s="116">
        <v>4.5474735088646412E-13</v>
      </c>
      <c r="BB626" s="116">
        <v>4.5474735088646412E-13</v>
      </c>
      <c r="BC626" s="116">
        <v>4.5474735088646412E-13</v>
      </c>
      <c r="BD626" s="115">
        <v>4.5474735088646412E-13</v>
      </c>
      <c r="BF626" s="9">
        <f t="shared" si="10"/>
        <v>4.5474735088646412E-13</v>
      </c>
    </row>
    <row r="627" spans="1:58" x14ac:dyDescent="0.25">
      <c r="A627" s="112" t="s">
        <v>424</v>
      </c>
      <c r="B627" s="112" t="s">
        <v>425</v>
      </c>
      <c r="C627" s="116">
        <v>0</v>
      </c>
      <c r="D627" s="116">
        <v>0</v>
      </c>
      <c r="E627" s="116">
        <v>0</v>
      </c>
      <c r="F627" s="116">
        <v>0</v>
      </c>
      <c r="G627" s="116">
        <v>0</v>
      </c>
      <c r="H627" s="116">
        <v>0</v>
      </c>
      <c r="I627" s="116">
        <v>0</v>
      </c>
      <c r="J627" s="116">
        <v>0</v>
      </c>
      <c r="K627" s="116">
        <v>0</v>
      </c>
      <c r="L627" s="116">
        <v>0</v>
      </c>
      <c r="M627" s="116">
        <v>0</v>
      </c>
      <c r="N627" s="116">
        <v>0</v>
      </c>
      <c r="O627" s="116">
        <v>0</v>
      </c>
      <c r="P627" s="116">
        <v>0</v>
      </c>
      <c r="Q627" s="116">
        <v>0</v>
      </c>
      <c r="R627" s="116">
        <v>0</v>
      </c>
      <c r="S627" s="116">
        <v>0</v>
      </c>
      <c r="T627" s="116">
        <v>0</v>
      </c>
      <c r="U627" s="116">
        <v>0</v>
      </c>
      <c r="V627" s="116">
        <v>0</v>
      </c>
      <c r="W627" s="116">
        <v>0</v>
      </c>
      <c r="X627" s="116">
        <v>0</v>
      </c>
      <c r="Y627" s="116">
        <v>0</v>
      </c>
      <c r="Z627" s="116">
        <v>0</v>
      </c>
      <c r="AA627" s="116">
        <v>0</v>
      </c>
      <c r="AB627" s="116">
        <v>0</v>
      </c>
      <c r="AC627" s="116">
        <v>0</v>
      </c>
      <c r="AD627" s="116">
        <v>0</v>
      </c>
      <c r="AE627" s="116">
        <v>0</v>
      </c>
      <c r="AF627" s="116">
        <v>0</v>
      </c>
      <c r="AG627" s="116">
        <v>0</v>
      </c>
      <c r="AH627" s="116">
        <v>0</v>
      </c>
      <c r="AI627" s="116">
        <v>0</v>
      </c>
      <c r="AJ627" s="116">
        <v>0</v>
      </c>
      <c r="AK627" s="116">
        <v>0</v>
      </c>
      <c r="AL627" s="116">
        <v>0</v>
      </c>
      <c r="AM627" s="116">
        <v>0</v>
      </c>
      <c r="AN627" s="116">
        <v>0</v>
      </c>
      <c r="AO627" s="116">
        <v>0</v>
      </c>
      <c r="AP627" s="116">
        <v>0</v>
      </c>
      <c r="AQ627" s="116">
        <v>0</v>
      </c>
      <c r="AR627" s="116">
        <v>0</v>
      </c>
      <c r="AS627" s="116">
        <v>0</v>
      </c>
      <c r="AT627" s="116">
        <v>0</v>
      </c>
      <c r="AU627" s="116">
        <v>0</v>
      </c>
      <c r="AV627" s="116">
        <v>0</v>
      </c>
      <c r="AW627" s="116">
        <v>0</v>
      </c>
      <c r="AX627" s="116">
        <v>0</v>
      </c>
      <c r="AY627" s="116">
        <v>0</v>
      </c>
      <c r="AZ627" s="116">
        <v>0</v>
      </c>
      <c r="BA627" s="116">
        <v>0</v>
      </c>
      <c r="BB627" s="116">
        <v>0</v>
      </c>
      <c r="BC627" s="116">
        <v>0</v>
      </c>
      <c r="BD627" s="115">
        <v>0</v>
      </c>
      <c r="BF627" s="9">
        <f t="shared" si="10"/>
        <v>0</v>
      </c>
    </row>
    <row r="628" spans="1:58" x14ac:dyDescent="0.25">
      <c r="A628" s="112" t="s">
        <v>426</v>
      </c>
      <c r="B628" s="112" t="s">
        <v>427</v>
      </c>
      <c r="C628" s="116">
        <v>0</v>
      </c>
      <c r="D628" s="116">
        <v>0</v>
      </c>
      <c r="E628" s="116">
        <v>0</v>
      </c>
      <c r="F628" s="116">
        <v>0</v>
      </c>
      <c r="G628" s="116">
        <v>0</v>
      </c>
      <c r="H628" s="116">
        <v>0</v>
      </c>
      <c r="I628" s="116">
        <v>0</v>
      </c>
      <c r="J628" s="116">
        <v>0</v>
      </c>
      <c r="K628" s="116">
        <v>0</v>
      </c>
      <c r="L628" s="116">
        <v>0</v>
      </c>
      <c r="M628" s="116">
        <v>0</v>
      </c>
      <c r="N628" s="116">
        <v>0</v>
      </c>
      <c r="O628" s="116">
        <v>0</v>
      </c>
      <c r="P628" s="116">
        <v>0</v>
      </c>
      <c r="Q628" s="116">
        <v>0</v>
      </c>
      <c r="R628" s="116">
        <v>0</v>
      </c>
      <c r="S628" s="116">
        <v>0</v>
      </c>
      <c r="T628" s="116">
        <v>0</v>
      </c>
      <c r="U628" s="116">
        <v>0</v>
      </c>
      <c r="V628" s="116">
        <v>0</v>
      </c>
      <c r="W628" s="116">
        <v>0</v>
      </c>
      <c r="X628" s="116">
        <v>0</v>
      </c>
      <c r="Y628" s="116">
        <v>0</v>
      </c>
      <c r="Z628" s="116">
        <v>0</v>
      </c>
      <c r="AA628" s="116">
        <v>0</v>
      </c>
      <c r="AB628" s="116">
        <v>0</v>
      </c>
      <c r="AC628" s="116">
        <v>0</v>
      </c>
      <c r="AD628" s="116">
        <v>0</v>
      </c>
      <c r="AE628" s="116">
        <v>0</v>
      </c>
      <c r="AF628" s="116">
        <v>0</v>
      </c>
      <c r="AG628" s="116">
        <v>0</v>
      </c>
      <c r="AH628" s="116">
        <v>0</v>
      </c>
      <c r="AI628" s="116">
        <v>0</v>
      </c>
      <c r="AJ628" s="116">
        <v>0</v>
      </c>
      <c r="AK628" s="116">
        <v>0</v>
      </c>
      <c r="AL628" s="116">
        <v>0</v>
      </c>
      <c r="AM628" s="116">
        <v>0</v>
      </c>
      <c r="AN628" s="116">
        <v>0</v>
      </c>
      <c r="AO628" s="116">
        <v>0</v>
      </c>
      <c r="AP628" s="116">
        <v>0</v>
      </c>
      <c r="AQ628" s="116">
        <v>0</v>
      </c>
      <c r="AR628" s="116">
        <v>0</v>
      </c>
      <c r="AS628" s="116">
        <v>0</v>
      </c>
      <c r="AT628" s="116">
        <v>0</v>
      </c>
      <c r="AU628" s="116">
        <v>0</v>
      </c>
      <c r="AV628" s="116">
        <v>0</v>
      </c>
      <c r="AW628" s="116">
        <v>0</v>
      </c>
      <c r="AX628" s="116">
        <v>0</v>
      </c>
      <c r="AY628" s="116">
        <v>0</v>
      </c>
      <c r="AZ628" s="116">
        <v>0</v>
      </c>
      <c r="BA628" s="116">
        <v>0</v>
      </c>
      <c r="BB628" s="116">
        <v>0</v>
      </c>
      <c r="BC628" s="116">
        <v>0</v>
      </c>
      <c r="BD628" s="115">
        <v>0</v>
      </c>
      <c r="BF628" s="9">
        <f t="shared" si="10"/>
        <v>0</v>
      </c>
    </row>
    <row r="629" spans="1:58" x14ac:dyDescent="0.25">
      <c r="A629" s="112" t="s">
        <v>428</v>
      </c>
      <c r="B629" s="112" t="s">
        <v>429</v>
      </c>
      <c r="C629" s="116">
        <v>7842102.1800000006</v>
      </c>
      <c r="D629" s="116">
        <v>7868066.9100000011</v>
      </c>
      <c r="E629" s="116">
        <v>7894383.1300000008</v>
      </c>
      <c r="F629" s="116">
        <v>7913991.9400000004</v>
      </c>
      <c r="G629" s="116">
        <v>7935985.0600000005</v>
      </c>
      <c r="H629" s="116">
        <v>8259408.9500000002</v>
      </c>
      <c r="I629" s="116">
        <v>8770895.8300000001</v>
      </c>
      <c r="J629" s="116">
        <v>8975043.8499999996</v>
      </c>
      <c r="K629" s="116">
        <v>8986528.379999999</v>
      </c>
      <c r="L629" s="116">
        <v>9096822.5399999991</v>
      </c>
      <c r="M629" s="116">
        <v>9187921.1599999983</v>
      </c>
      <c r="N629" s="116">
        <v>0</v>
      </c>
      <c r="O629" s="116">
        <v>0</v>
      </c>
      <c r="P629" s="116">
        <v>0</v>
      </c>
      <c r="Q629" s="116">
        <v>0</v>
      </c>
      <c r="R629" s="116">
        <v>0</v>
      </c>
      <c r="S629" s="116">
        <v>0</v>
      </c>
      <c r="T629" s="116">
        <v>0</v>
      </c>
      <c r="U629" s="116">
        <v>0</v>
      </c>
      <c r="V629" s="116">
        <v>0</v>
      </c>
      <c r="W629" s="116">
        <v>0</v>
      </c>
      <c r="X629" s="116">
        <v>0</v>
      </c>
      <c r="Y629" s="116">
        <v>0</v>
      </c>
      <c r="Z629" s="116">
        <v>0</v>
      </c>
      <c r="AA629" s="116">
        <v>0</v>
      </c>
      <c r="AB629" s="116">
        <v>0</v>
      </c>
      <c r="AC629" s="116">
        <v>0</v>
      </c>
      <c r="AD629" s="116">
        <v>0</v>
      </c>
      <c r="AE629" s="116">
        <v>0</v>
      </c>
      <c r="AF629" s="116">
        <v>0</v>
      </c>
      <c r="AG629" s="116">
        <v>0</v>
      </c>
      <c r="AH629" s="116">
        <v>0</v>
      </c>
      <c r="AI629" s="116">
        <v>0</v>
      </c>
      <c r="AJ629" s="116">
        <v>0</v>
      </c>
      <c r="AK629" s="116">
        <v>0</v>
      </c>
      <c r="AL629" s="116">
        <v>0</v>
      </c>
      <c r="AM629" s="116">
        <v>0</v>
      </c>
      <c r="AN629" s="116">
        <v>0</v>
      </c>
      <c r="AO629" s="116">
        <v>0</v>
      </c>
      <c r="AP629" s="116">
        <v>0</v>
      </c>
      <c r="AQ629" s="116">
        <v>0</v>
      </c>
      <c r="AR629" s="116">
        <v>0</v>
      </c>
      <c r="AS629" s="116">
        <v>0</v>
      </c>
      <c r="AT629" s="116">
        <v>0</v>
      </c>
      <c r="AU629" s="116">
        <v>0</v>
      </c>
      <c r="AV629" s="116">
        <v>0</v>
      </c>
      <c r="AW629" s="116">
        <v>0</v>
      </c>
      <c r="AX629" s="116">
        <v>0</v>
      </c>
      <c r="AY629" s="116">
        <v>0</v>
      </c>
      <c r="AZ629" s="116">
        <v>0</v>
      </c>
      <c r="BA629" s="116">
        <v>0</v>
      </c>
      <c r="BB629" s="116">
        <v>0</v>
      </c>
      <c r="BC629" s="116">
        <v>0</v>
      </c>
      <c r="BD629" s="115">
        <v>0</v>
      </c>
      <c r="BF629" s="9">
        <f t="shared" si="10"/>
        <v>9187921.1599999983</v>
      </c>
    </row>
    <row r="630" spans="1:58" x14ac:dyDescent="0.25">
      <c r="A630" s="112" t="s">
        <v>430</v>
      </c>
      <c r="B630" s="112" t="s">
        <v>431</v>
      </c>
      <c r="C630" s="116">
        <v>0</v>
      </c>
      <c r="D630" s="116">
        <v>0</v>
      </c>
      <c r="E630" s="116">
        <v>0</v>
      </c>
      <c r="F630" s="116">
        <v>0</v>
      </c>
      <c r="G630" s="116">
        <v>0</v>
      </c>
      <c r="H630" s="116">
        <v>0</v>
      </c>
      <c r="I630" s="116">
        <v>0</v>
      </c>
      <c r="J630" s="116">
        <v>0</v>
      </c>
      <c r="K630" s="116">
        <v>0</v>
      </c>
      <c r="L630" s="116">
        <v>0</v>
      </c>
      <c r="M630" s="116">
        <v>0</v>
      </c>
      <c r="N630" s="116">
        <v>0</v>
      </c>
      <c r="O630" s="116">
        <v>0</v>
      </c>
      <c r="P630" s="116">
        <v>0</v>
      </c>
      <c r="Q630" s="116">
        <v>0</v>
      </c>
      <c r="R630" s="116">
        <v>0</v>
      </c>
      <c r="S630" s="116">
        <v>0</v>
      </c>
      <c r="T630" s="116">
        <v>0</v>
      </c>
      <c r="U630" s="116">
        <v>0</v>
      </c>
      <c r="V630" s="116">
        <v>0</v>
      </c>
      <c r="W630" s="116">
        <v>0</v>
      </c>
      <c r="X630" s="116">
        <v>0</v>
      </c>
      <c r="Y630" s="116">
        <v>0</v>
      </c>
      <c r="Z630" s="116">
        <v>0</v>
      </c>
      <c r="AA630" s="116">
        <v>0</v>
      </c>
      <c r="AB630" s="116">
        <v>0</v>
      </c>
      <c r="AC630" s="116">
        <v>0</v>
      </c>
      <c r="AD630" s="116">
        <v>0</v>
      </c>
      <c r="AE630" s="116">
        <v>0</v>
      </c>
      <c r="AF630" s="116">
        <v>0</v>
      </c>
      <c r="AG630" s="116">
        <v>0</v>
      </c>
      <c r="AH630" s="116">
        <v>0</v>
      </c>
      <c r="AI630" s="116">
        <v>0</v>
      </c>
      <c r="AJ630" s="116">
        <v>0</v>
      </c>
      <c r="AK630" s="116">
        <v>0</v>
      </c>
      <c r="AL630" s="116">
        <v>0</v>
      </c>
      <c r="AM630" s="116">
        <v>0</v>
      </c>
      <c r="AN630" s="116">
        <v>0</v>
      </c>
      <c r="AO630" s="116">
        <v>0</v>
      </c>
      <c r="AP630" s="116">
        <v>0</v>
      </c>
      <c r="AQ630" s="116">
        <v>0</v>
      </c>
      <c r="AR630" s="116">
        <v>0</v>
      </c>
      <c r="AS630" s="116">
        <v>0</v>
      </c>
      <c r="AT630" s="116">
        <v>0</v>
      </c>
      <c r="AU630" s="116">
        <v>0</v>
      </c>
      <c r="AV630" s="116">
        <v>0</v>
      </c>
      <c r="AW630" s="116">
        <v>0</v>
      </c>
      <c r="AX630" s="116">
        <v>0</v>
      </c>
      <c r="AY630" s="116">
        <v>0</v>
      </c>
      <c r="AZ630" s="116">
        <v>0</v>
      </c>
      <c r="BA630" s="116">
        <v>0</v>
      </c>
      <c r="BB630" s="116">
        <v>0</v>
      </c>
      <c r="BC630" s="116">
        <v>0</v>
      </c>
      <c r="BD630" s="115">
        <v>0</v>
      </c>
      <c r="BF630" s="9">
        <f t="shared" si="10"/>
        <v>0</v>
      </c>
    </row>
    <row r="631" spans="1:58" x14ac:dyDescent="0.25">
      <c r="A631" s="112" t="s">
        <v>432</v>
      </c>
      <c r="B631" s="112" t="s">
        <v>433</v>
      </c>
      <c r="C631" s="116">
        <v>0</v>
      </c>
      <c r="D631" s="116">
        <v>0</v>
      </c>
      <c r="E631" s="116">
        <v>0</v>
      </c>
      <c r="F631" s="116">
        <v>0</v>
      </c>
      <c r="G631" s="116">
        <v>0</v>
      </c>
      <c r="H631" s="116">
        <v>0</v>
      </c>
      <c r="I631" s="116">
        <v>0</v>
      </c>
      <c r="J631" s="116">
        <v>0</v>
      </c>
      <c r="K631" s="116">
        <v>0</v>
      </c>
      <c r="L631" s="116">
        <v>0</v>
      </c>
      <c r="M631" s="116">
        <v>0</v>
      </c>
      <c r="N631" s="116">
        <v>0</v>
      </c>
      <c r="O631" s="116">
        <v>0</v>
      </c>
      <c r="P631" s="116">
        <v>0</v>
      </c>
      <c r="Q631" s="116">
        <v>0</v>
      </c>
      <c r="R631" s="116">
        <v>0</v>
      </c>
      <c r="S631" s="116">
        <v>0</v>
      </c>
      <c r="T631" s="116">
        <v>0</v>
      </c>
      <c r="U631" s="116">
        <v>0</v>
      </c>
      <c r="V631" s="116">
        <v>0</v>
      </c>
      <c r="W631" s="116">
        <v>0</v>
      </c>
      <c r="X631" s="116">
        <v>0</v>
      </c>
      <c r="Y631" s="116">
        <v>0</v>
      </c>
      <c r="Z631" s="116">
        <v>0</v>
      </c>
      <c r="AA631" s="116">
        <v>0</v>
      </c>
      <c r="AB631" s="116">
        <v>0</v>
      </c>
      <c r="AC631" s="116">
        <v>0</v>
      </c>
      <c r="AD631" s="116">
        <v>0</v>
      </c>
      <c r="AE631" s="116">
        <v>0</v>
      </c>
      <c r="AF631" s="116">
        <v>0</v>
      </c>
      <c r="AG631" s="116">
        <v>0</v>
      </c>
      <c r="AH631" s="116">
        <v>0</v>
      </c>
      <c r="AI631" s="116">
        <v>0</v>
      </c>
      <c r="AJ631" s="116">
        <v>0</v>
      </c>
      <c r="AK631" s="116">
        <v>0</v>
      </c>
      <c r="AL631" s="116">
        <v>0</v>
      </c>
      <c r="AM631" s="116">
        <v>0</v>
      </c>
      <c r="AN631" s="116">
        <v>0</v>
      </c>
      <c r="AO631" s="116">
        <v>0</v>
      </c>
      <c r="AP631" s="116">
        <v>0</v>
      </c>
      <c r="AQ631" s="116">
        <v>0</v>
      </c>
      <c r="AR631" s="116">
        <v>0</v>
      </c>
      <c r="AS631" s="116">
        <v>0</v>
      </c>
      <c r="AT631" s="116">
        <v>0</v>
      </c>
      <c r="AU631" s="116">
        <v>0</v>
      </c>
      <c r="AV631" s="116">
        <v>0</v>
      </c>
      <c r="AW631" s="116">
        <v>0</v>
      </c>
      <c r="AX631" s="116">
        <v>0</v>
      </c>
      <c r="AY631" s="116">
        <v>0</v>
      </c>
      <c r="AZ631" s="116">
        <v>0</v>
      </c>
      <c r="BA631" s="116">
        <v>0</v>
      </c>
      <c r="BB631" s="116">
        <v>0</v>
      </c>
      <c r="BC631" s="116">
        <v>0</v>
      </c>
      <c r="BD631" s="115">
        <v>0</v>
      </c>
      <c r="BF631" s="9">
        <f t="shared" si="10"/>
        <v>0</v>
      </c>
    </row>
    <row r="632" spans="1:58" x14ac:dyDescent="0.25">
      <c r="A632" s="112" t="s">
        <v>434</v>
      </c>
      <c r="B632" s="112" t="s">
        <v>435</v>
      </c>
      <c r="C632" s="116">
        <v>0</v>
      </c>
      <c r="D632" s="116">
        <v>0</v>
      </c>
      <c r="E632" s="116">
        <v>0</v>
      </c>
      <c r="F632" s="116">
        <v>0</v>
      </c>
      <c r="G632" s="116">
        <v>0</v>
      </c>
      <c r="H632" s="116">
        <v>0</v>
      </c>
      <c r="I632" s="116">
        <v>0</v>
      </c>
      <c r="J632" s="116">
        <v>0</v>
      </c>
      <c r="K632" s="116">
        <v>0</v>
      </c>
      <c r="L632" s="116">
        <v>0</v>
      </c>
      <c r="M632" s="116">
        <v>0</v>
      </c>
      <c r="N632" s="116">
        <v>0</v>
      </c>
      <c r="O632" s="116">
        <v>0</v>
      </c>
      <c r="P632" s="116">
        <v>0</v>
      </c>
      <c r="Q632" s="116">
        <v>0</v>
      </c>
      <c r="R632" s="116">
        <v>0</v>
      </c>
      <c r="S632" s="116">
        <v>0</v>
      </c>
      <c r="T632" s="116">
        <v>0</v>
      </c>
      <c r="U632" s="116">
        <v>0</v>
      </c>
      <c r="V632" s="116">
        <v>0</v>
      </c>
      <c r="W632" s="116">
        <v>0</v>
      </c>
      <c r="X632" s="116">
        <v>0</v>
      </c>
      <c r="Y632" s="116">
        <v>0</v>
      </c>
      <c r="Z632" s="116">
        <v>0</v>
      </c>
      <c r="AA632" s="116">
        <v>0</v>
      </c>
      <c r="AB632" s="116">
        <v>0</v>
      </c>
      <c r="AC632" s="116">
        <v>0</v>
      </c>
      <c r="AD632" s="116">
        <v>0</v>
      </c>
      <c r="AE632" s="116">
        <v>0</v>
      </c>
      <c r="AF632" s="116">
        <v>0</v>
      </c>
      <c r="AG632" s="116">
        <v>0</v>
      </c>
      <c r="AH632" s="116">
        <v>0</v>
      </c>
      <c r="AI632" s="116">
        <v>0</v>
      </c>
      <c r="AJ632" s="116">
        <v>0</v>
      </c>
      <c r="AK632" s="116">
        <v>0</v>
      </c>
      <c r="AL632" s="116">
        <v>0</v>
      </c>
      <c r="AM632" s="116">
        <v>0</v>
      </c>
      <c r="AN632" s="116">
        <v>0</v>
      </c>
      <c r="AO632" s="116">
        <v>0</v>
      </c>
      <c r="AP632" s="116">
        <v>0</v>
      </c>
      <c r="AQ632" s="116">
        <v>0</v>
      </c>
      <c r="AR632" s="116">
        <v>0</v>
      </c>
      <c r="AS632" s="116">
        <v>0</v>
      </c>
      <c r="AT632" s="116">
        <v>0</v>
      </c>
      <c r="AU632" s="116">
        <v>0</v>
      </c>
      <c r="AV632" s="116">
        <v>0</v>
      </c>
      <c r="AW632" s="116">
        <v>0</v>
      </c>
      <c r="AX632" s="116">
        <v>0</v>
      </c>
      <c r="AY632" s="116">
        <v>0</v>
      </c>
      <c r="AZ632" s="116">
        <v>0</v>
      </c>
      <c r="BA632" s="116">
        <v>0</v>
      </c>
      <c r="BB632" s="116">
        <v>0</v>
      </c>
      <c r="BC632" s="116">
        <v>0</v>
      </c>
      <c r="BD632" s="115">
        <v>0</v>
      </c>
      <c r="BF632" s="9">
        <f t="shared" si="10"/>
        <v>0</v>
      </c>
    </row>
    <row r="633" spans="1:58" x14ac:dyDescent="0.25">
      <c r="A633" s="112" t="s">
        <v>436</v>
      </c>
      <c r="B633" s="112" t="s">
        <v>437</v>
      </c>
      <c r="C633" s="116">
        <v>0</v>
      </c>
      <c r="D633" s="116">
        <v>0</v>
      </c>
      <c r="E633" s="116">
        <v>0</v>
      </c>
      <c r="F633" s="116">
        <v>0</v>
      </c>
      <c r="G633" s="116">
        <v>0</v>
      </c>
      <c r="H633" s="116">
        <v>0</v>
      </c>
      <c r="I633" s="116">
        <v>0</v>
      </c>
      <c r="J633" s="116">
        <v>0</v>
      </c>
      <c r="K633" s="116">
        <v>0</v>
      </c>
      <c r="L633" s="116">
        <v>0</v>
      </c>
      <c r="M633" s="116">
        <v>0</v>
      </c>
      <c r="N633" s="116">
        <v>0</v>
      </c>
      <c r="O633" s="116">
        <v>0</v>
      </c>
      <c r="P633" s="116">
        <v>0</v>
      </c>
      <c r="Q633" s="116">
        <v>0</v>
      </c>
      <c r="R633" s="116">
        <v>0</v>
      </c>
      <c r="S633" s="116">
        <v>0</v>
      </c>
      <c r="T633" s="116">
        <v>0</v>
      </c>
      <c r="U633" s="116">
        <v>0</v>
      </c>
      <c r="V633" s="116">
        <v>0</v>
      </c>
      <c r="W633" s="116">
        <v>0</v>
      </c>
      <c r="X633" s="116">
        <v>0</v>
      </c>
      <c r="Y633" s="116">
        <v>0</v>
      </c>
      <c r="Z633" s="116">
        <v>0</v>
      </c>
      <c r="AA633" s="116">
        <v>0</v>
      </c>
      <c r="AB633" s="116">
        <v>0</v>
      </c>
      <c r="AC633" s="116">
        <v>0</v>
      </c>
      <c r="AD633" s="116">
        <v>0</v>
      </c>
      <c r="AE633" s="116">
        <v>0</v>
      </c>
      <c r="AF633" s="116">
        <v>0</v>
      </c>
      <c r="AG633" s="116">
        <v>0</v>
      </c>
      <c r="AH633" s="116">
        <v>0</v>
      </c>
      <c r="AI633" s="116">
        <v>0</v>
      </c>
      <c r="AJ633" s="116">
        <v>0</v>
      </c>
      <c r="AK633" s="116">
        <v>0</v>
      </c>
      <c r="AL633" s="116">
        <v>0</v>
      </c>
      <c r="AM633" s="116">
        <v>0</v>
      </c>
      <c r="AN633" s="116">
        <v>0</v>
      </c>
      <c r="AO633" s="116">
        <v>0</v>
      </c>
      <c r="AP633" s="116">
        <v>0</v>
      </c>
      <c r="AQ633" s="116">
        <v>0</v>
      </c>
      <c r="AR633" s="116">
        <v>0</v>
      </c>
      <c r="AS633" s="116">
        <v>0</v>
      </c>
      <c r="AT633" s="116">
        <v>0</v>
      </c>
      <c r="AU633" s="116">
        <v>0</v>
      </c>
      <c r="AV633" s="116">
        <v>0</v>
      </c>
      <c r="AW633" s="116">
        <v>0</v>
      </c>
      <c r="AX633" s="116">
        <v>0</v>
      </c>
      <c r="AY633" s="116">
        <v>0</v>
      </c>
      <c r="AZ633" s="116">
        <v>0</v>
      </c>
      <c r="BA633" s="116">
        <v>0</v>
      </c>
      <c r="BB633" s="116">
        <v>0</v>
      </c>
      <c r="BC633" s="116">
        <v>0</v>
      </c>
      <c r="BD633" s="115">
        <v>0</v>
      </c>
      <c r="BF633" s="9">
        <f t="shared" si="10"/>
        <v>0</v>
      </c>
    </row>
    <row r="634" spans="1:58" x14ac:dyDescent="0.25">
      <c r="A634" s="112" t="s">
        <v>438</v>
      </c>
      <c r="B634" s="112" t="s">
        <v>439</v>
      </c>
      <c r="C634" s="116">
        <v>0</v>
      </c>
      <c r="D634" s="116">
        <v>0</v>
      </c>
      <c r="E634" s="116">
        <v>0</v>
      </c>
      <c r="F634" s="116">
        <v>0</v>
      </c>
      <c r="G634" s="116">
        <v>0</v>
      </c>
      <c r="H634" s="116">
        <v>0</v>
      </c>
      <c r="I634" s="116">
        <v>0</v>
      </c>
      <c r="J634" s="116">
        <v>0</v>
      </c>
      <c r="K634" s="116">
        <v>0</v>
      </c>
      <c r="L634" s="116">
        <v>0</v>
      </c>
      <c r="M634" s="116">
        <v>0</v>
      </c>
      <c r="N634" s="116">
        <v>0</v>
      </c>
      <c r="O634" s="116">
        <v>0</v>
      </c>
      <c r="P634" s="116">
        <v>0</v>
      </c>
      <c r="Q634" s="116">
        <v>0</v>
      </c>
      <c r="R634" s="116">
        <v>0</v>
      </c>
      <c r="S634" s="116">
        <v>0</v>
      </c>
      <c r="T634" s="116">
        <v>0</v>
      </c>
      <c r="U634" s="116">
        <v>0</v>
      </c>
      <c r="V634" s="116">
        <v>0</v>
      </c>
      <c r="W634" s="116">
        <v>0</v>
      </c>
      <c r="X634" s="116">
        <v>0</v>
      </c>
      <c r="Y634" s="116">
        <v>0</v>
      </c>
      <c r="Z634" s="116">
        <v>0</v>
      </c>
      <c r="AA634" s="116">
        <v>0</v>
      </c>
      <c r="AB634" s="116">
        <v>0</v>
      </c>
      <c r="AC634" s="116">
        <v>0</v>
      </c>
      <c r="AD634" s="116">
        <v>0</v>
      </c>
      <c r="AE634" s="116">
        <v>0</v>
      </c>
      <c r="AF634" s="116">
        <v>0</v>
      </c>
      <c r="AG634" s="116">
        <v>0</v>
      </c>
      <c r="AH634" s="116">
        <v>0</v>
      </c>
      <c r="AI634" s="116">
        <v>0</v>
      </c>
      <c r="AJ634" s="116">
        <v>0</v>
      </c>
      <c r="AK634" s="116">
        <v>0</v>
      </c>
      <c r="AL634" s="116">
        <v>0</v>
      </c>
      <c r="AM634" s="116">
        <v>0</v>
      </c>
      <c r="AN634" s="116">
        <v>0</v>
      </c>
      <c r="AO634" s="116">
        <v>0</v>
      </c>
      <c r="AP634" s="116">
        <v>0</v>
      </c>
      <c r="AQ634" s="116">
        <v>0</v>
      </c>
      <c r="AR634" s="116">
        <v>0</v>
      </c>
      <c r="AS634" s="116">
        <v>0</v>
      </c>
      <c r="AT634" s="116">
        <v>0</v>
      </c>
      <c r="AU634" s="116">
        <v>0</v>
      </c>
      <c r="AV634" s="116">
        <v>0</v>
      </c>
      <c r="AW634" s="116">
        <v>0</v>
      </c>
      <c r="AX634" s="116">
        <v>0</v>
      </c>
      <c r="AY634" s="116">
        <v>0</v>
      </c>
      <c r="AZ634" s="116">
        <v>0</v>
      </c>
      <c r="BA634" s="116">
        <v>0</v>
      </c>
      <c r="BB634" s="116">
        <v>0</v>
      </c>
      <c r="BC634" s="116">
        <v>0</v>
      </c>
      <c r="BD634" s="115">
        <v>0</v>
      </c>
      <c r="BF634" s="9">
        <f t="shared" si="10"/>
        <v>0</v>
      </c>
    </row>
    <row r="635" spans="1:58" x14ac:dyDescent="0.25">
      <c r="A635" s="112" t="s">
        <v>440</v>
      </c>
      <c r="B635" s="112" t="s">
        <v>441</v>
      </c>
      <c r="C635" s="116">
        <v>0</v>
      </c>
      <c r="D635" s="116">
        <v>0</v>
      </c>
      <c r="E635" s="116">
        <v>0</v>
      </c>
      <c r="F635" s="116">
        <v>0</v>
      </c>
      <c r="G635" s="116">
        <v>0</v>
      </c>
      <c r="H635" s="116">
        <v>0</v>
      </c>
      <c r="I635" s="116">
        <v>0</v>
      </c>
      <c r="J635" s="116">
        <v>0</v>
      </c>
      <c r="K635" s="116">
        <v>0</v>
      </c>
      <c r="L635" s="116">
        <v>0</v>
      </c>
      <c r="M635" s="116">
        <v>0</v>
      </c>
      <c r="N635" s="116">
        <v>0</v>
      </c>
      <c r="O635" s="116">
        <v>0</v>
      </c>
      <c r="P635" s="116">
        <v>0</v>
      </c>
      <c r="Q635" s="116">
        <v>0</v>
      </c>
      <c r="R635" s="116">
        <v>0</v>
      </c>
      <c r="S635" s="116">
        <v>0</v>
      </c>
      <c r="T635" s="116">
        <v>0</v>
      </c>
      <c r="U635" s="116">
        <v>0</v>
      </c>
      <c r="V635" s="116">
        <v>0</v>
      </c>
      <c r="W635" s="116">
        <v>0</v>
      </c>
      <c r="X635" s="116">
        <v>0</v>
      </c>
      <c r="Y635" s="116">
        <v>0</v>
      </c>
      <c r="Z635" s="116">
        <v>0</v>
      </c>
      <c r="AA635" s="116">
        <v>0</v>
      </c>
      <c r="AB635" s="116">
        <v>0</v>
      </c>
      <c r="AC635" s="116">
        <v>0</v>
      </c>
      <c r="AD635" s="116">
        <v>0</v>
      </c>
      <c r="AE635" s="116">
        <v>0</v>
      </c>
      <c r="AF635" s="116">
        <v>0</v>
      </c>
      <c r="AG635" s="116">
        <v>0</v>
      </c>
      <c r="AH635" s="116">
        <v>0</v>
      </c>
      <c r="AI635" s="116">
        <v>0</v>
      </c>
      <c r="AJ635" s="116">
        <v>0</v>
      </c>
      <c r="AK635" s="116">
        <v>0</v>
      </c>
      <c r="AL635" s="116">
        <v>0</v>
      </c>
      <c r="AM635" s="116">
        <v>0</v>
      </c>
      <c r="AN635" s="116">
        <v>0</v>
      </c>
      <c r="AO635" s="116">
        <v>0</v>
      </c>
      <c r="AP635" s="116">
        <v>0</v>
      </c>
      <c r="AQ635" s="116">
        <v>0</v>
      </c>
      <c r="AR635" s="116">
        <v>0</v>
      </c>
      <c r="AS635" s="116">
        <v>0</v>
      </c>
      <c r="AT635" s="116">
        <v>0</v>
      </c>
      <c r="AU635" s="116">
        <v>0</v>
      </c>
      <c r="AV635" s="116">
        <v>0</v>
      </c>
      <c r="AW635" s="116">
        <v>0</v>
      </c>
      <c r="AX635" s="116">
        <v>0</v>
      </c>
      <c r="AY635" s="116">
        <v>0</v>
      </c>
      <c r="AZ635" s="116">
        <v>0</v>
      </c>
      <c r="BA635" s="116">
        <v>0</v>
      </c>
      <c r="BB635" s="116">
        <v>0</v>
      </c>
      <c r="BC635" s="116">
        <v>0</v>
      </c>
      <c r="BD635" s="115">
        <v>0</v>
      </c>
      <c r="BF635" s="9">
        <f t="shared" si="10"/>
        <v>0</v>
      </c>
    </row>
    <row r="636" spans="1:58" x14ac:dyDescent="0.25">
      <c r="A636" s="112" t="s">
        <v>442</v>
      </c>
      <c r="B636" s="112" t="s">
        <v>443</v>
      </c>
      <c r="C636" s="116">
        <v>0</v>
      </c>
      <c r="D636" s="116">
        <v>0</v>
      </c>
      <c r="E636" s="116">
        <v>0</v>
      </c>
      <c r="F636" s="116">
        <v>0</v>
      </c>
      <c r="G636" s="116">
        <v>0</v>
      </c>
      <c r="H636" s="116">
        <v>0</v>
      </c>
      <c r="I636" s="116">
        <v>0</v>
      </c>
      <c r="J636" s="116">
        <v>0</v>
      </c>
      <c r="K636" s="116">
        <v>0</v>
      </c>
      <c r="L636" s="116">
        <v>0</v>
      </c>
      <c r="M636" s="116">
        <v>0</v>
      </c>
      <c r="N636" s="116">
        <v>0</v>
      </c>
      <c r="O636" s="116">
        <v>0</v>
      </c>
      <c r="P636" s="116">
        <v>0</v>
      </c>
      <c r="Q636" s="116">
        <v>0</v>
      </c>
      <c r="R636" s="116">
        <v>0</v>
      </c>
      <c r="S636" s="116">
        <v>0</v>
      </c>
      <c r="T636" s="116">
        <v>0</v>
      </c>
      <c r="U636" s="116">
        <v>0</v>
      </c>
      <c r="V636" s="116">
        <v>0</v>
      </c>
      <c r="W636" s="116">
        <v>0</v>
      </c>
      <c r="X636" s="116">
        <v>0</v>
      </c>
      <c r="Y636" s="116">
        <v>0</v>
      </c>
      <c r="Z636" s="116">
        <v>0</v>
      </c>
      <c r="AA636" s="116">
        <v>0</v>
      </c>
      <c r="AB636" s="116">
        <v>0</v>
      </c>
      <c r="AC636" s="116">
        <v>0</v>
      </c>
      <c r="AD636" s="116">
        <v>0</v>
      </c>
      <c r="AE636" s="116">
        <v>0</v>
      </c>
      <c r="AF636" s="116">
        <v>0</v>
      </c>
      <c r="AG636" s="116">
        <v>0</v>
      </c>
      <c r="AH636" s="116">
        <v>0</v>
      </c>
      <c r="AI636" s="116">
        <v>0</v>
      </c>
      <c r="AJ636" s="116">
        <v>0</v>
      </c>
      <c r="AK636" s="116">
        <v>0</v>
      </c>
      <c r="AL636" s="116">
        <v>0</v>
      </c>
      <c r="AM636" s="116">
        <v>0</v>
      </c>
      <c r="AN636" s="116">
        <v>0</v>
      </c>
      <c r="AO636" s="116">
        <v>0</v>
      </c>
      <c r="AP636" s="116">
        <v>0</v>
      </c>
      <c r="AQ636" s="116">
        <v>0</v>
      </c>
      <c r="AR636" s="116">
        <v>0</v>
      </c>
      <c r="AS636" s="116">
        <v>0</v>
      </c>
      <c r="AT636" s="116">
        <v>0</v>
      </c>
      <c r="AU636" s="116">
        <v>0</v>
      </c>
      <c r="AV636" s="116">
        <v>0</v>
      </c>
      <c r="AW636" s="116">
        <v>0</v>
      </c>
      <c r="AX636" s="116">
        <v>0</v>
      </c>
      <c r="AY636" s="116">
        <v>0</v>
      </c>
      <c r="AZ636" s="116">
        <v>0</v>
      </c>
      <c r="BA636" s="116">
        <v>0</v>
      </c>
      <c r="BB636" s="116">
        <v>0</v>
      </c>
      <c r="BC636" s="116">
        <v>0</v>
      </c>
      <c r="BD636" s="115">
        <v>0</v>
      </c>
      <c r="BF636" s="9">
        <f t="shared" si="10"/>
        <v>0</v>
      </c>
    </row>
    <row r="637" spans="1:58" x14ac:dyDescent="0.25">
      <c r="A637" s="112" t="s">
        <v>444</v>
      </c>
      <c r="B637" s="112" t="s">
        <v>445</v>
      </c>
      <c r="C637" s="116">
        <v>-2.9103830456733704E-11</v>
      </c>
      <c r="D637" s="116">
        <v>-2.9103830456733704E-11</v>
      </c>
      <c r="E637" s="116">
        <v>-2.9103830456733704E-11</v>
      </c>
      <c r="F637" s="116">
        <v>-2.9103830456733704E-11</v>
      </c>
      <c r="G637" s="116">
        <v>-2.9103830456733704E-11</v>
      </c>
      <c r="H637" s="116">
        <v>-2.9103830456733704E-11</v>
      </c>
      <c r="I637" s="116">
        <v>-2.9103830456733704E-11</v>
      </c>
      <c r="J637" s="116">
        <v>-2.9103830456733704E-11</v>
      </c>
      <c r="K637" s="116">
        <v>-2.9103830456733704E-11</v>
      </c>
      <c r="L637" s="116">
        <v>-2.9103830456733704E-11</v>
      </c>
      <c r="M637" s="116">
        <v>-2.9103830456733704E-11</v>
      </c>
      <c r="N637" s="116">
        <v>-2.9103830456733704E-11</v>
      </c>
      <c r="O637" s="116">
        <v>-2.9103830456733704E-11</v>
      </c>
      <c r="P637" s="116">
        <v>-2.9103830456733704E-11</v>
      </c>
      <c r="Q637" s="116">
        <v>-2.9103830456733704E-11</v>
      </c>
      <c r="R637" s="116">
        <v>-2.9103830456733704E-11</v>
      </c>
      <c r="S637" s="116">
        <v>-2.9103830456733704E-11</v>
      </c>
      <c r="T637" s="116">
        <v>-2.9103830456733704E-11</v>
      </c>
      <c r="U637" s="116">
        <v>-2.9103830456733704E-11</v>
      </c>
      <c r="V637" s="116">
        <v>-2.9103830456733704E-11</v>
      </c>
      <c r="W637" s="116">
        <v>-2.9103830456733704E-11</v>
      </c>
      <c r="X637" s="116">
        <v>-2.9103830456733704E-11</v>
      </c>
      <c r="Y637" s="116">
        <v>-2.9103830456733704E-11</v>
      </c>
      <c r="Z637" s="116">
        <v>-2.9103830456733704E-11</v>
      </c>
      <c r="AA637" s="116">
        <v>-2.9103830456733704E-11</v>
      </c>
      <c r="AB637" s="116">
        <v>-2.9103830456733704E-11</v>
      </c>
      <c r="AC637" s="116">
        <v>-2.9103830456733704E-11</v>
      </c>
      <c r="AD637" s="116">
        <v>-2.9103830456733704E-11</v>
      </c>
      <c r="AE637" s="116">
        <v>-2.9103830456733704E-11</v>
      </c>
      <c r="AF637" s="116">
        <v>-2.9103830456733704E-11</v>
      </c>
      <c r="AG637" s="116">
        <v>-2.9103830456733704E-11</v>
      </c>
      <c r="AH637" s="116">
        <v>-2.9103830456733704E-11</v>
      </c>
      <c r="AI637" s="116">
        <v>-2.9103830456733704E-11</v>
      </c>
      <c r="AJ637" s="116">
        <v>-2.9103830456733704E-11</v>
      </c>
      <c r="AK637" s="116">
        <v>-2.9103830456733704E-11</v>
      </c>
      <c r="AL637" s="116">
        <v>-2.9103830456733704E-11</v>
      </c>
      <c r="AM637" s="116">
        <v>-2.9103830456733704E-11</v>
      </c>
      <c r="AN637" s="116">
        <v>-2.9103830456733704E-11</v>
      </c>
      <c r="AO637" s="116">
        <v>-2.9103830456733704E-11</v>
      </c>
      <c r="AP637" s="116">
        <v>-2.9103830456733704E-11</v>
      </c>
      <c r="AQ637" s="116">
        <v>-2.9103830456733704E-11</v>
      </c>
      <c r="AR637" s="116">
        <v>-2.9103830456733704E-11</v>
      </c>
      <c r="AS637" s="116">
        <v>-2.9103830456733704E-11</v>
      </c>
      <c r="AT637" s="116">
        <v>-2.9103830456733704E-11</v>
      </c>
      <c r="AU637" s="116">
        <v>-2.9103830456733704E-11</v>
      </c>
      <c r="AV637" s="116">
        <v>-2.9103830456733704E-11</v>
      </c>
      <c r="AW637" s="116">
        <v>-2.9103830456733704E-11</v>
      </c>
      <c r="AX637" s="116">
        <v>-2.9103830456733704E-11</v>
      </c>
      <c r="AY637" s="116">
        <v>-2.9103830456733704E-11</v>
      </c>
      <c r="AZ637" s="116">
        <v>-2.9103830456733704E-11</v>
      </c>
      <c r="BA637" s="116">
        <v>-2.9103830456733704E-11</v>
      </c>
      <c r="BB637" s="116">
        <v>-2.9103830456733704E-11</v>
      </c>
      <c r="BC637" s="116">
        <v>-2.9103830456733704E-11</v>
      </c>
      <c r="BD637" s="115">
        <v>-2.9103830456733704E-11</v>
      </c>
      <c r="BF637" s="9">
        <f t="shared" si="10"/>
        <v>-2.9103830456733704E-11</v>
      </c>
    </row>
    <row r="638" spans="1:58" x14ac:dyDescent="0.25">
      <c r="A638" s="112" t="s">
        <v>446</v>
      </c>
      <c r="B638" s="112" t="s">
        <v>447</v>
      </c>
      <c r="C638" s="116">
        <v>0</v>
      </c>
      <c r="D638" s="116">
        <v>0</v>
      </c>
      <c r="E638" s="116">
        <v>0</v>
      </c>
      <c r="F638" s="116">
        <v>0</v>
      </c>
      <c r="G638" s="116">
        <v>0</v>
      </c>
      <c r="H638" s="116">
        <v>0</v>
      </c>
      <c r="I638" s="116">
        <v>0</v>
      </c>
      <c r="J638" s="116">
        <v>0</v>
      </c>
      <c r="K638" s="116">
        <v>0</v>
      </c>
      <c r="L638" s="116">
        <v>0</v>
      </c>
      <c r="M638" s="116">
        <v>0</v>
      </c>
      <c r="N638" s="116">
        <v>0</v>
      </c>
      <c r="O638" s="116">
        <v>0</v>
      </c>
      <c r="P638" s="116">
        <v>0</v>
      </c>
      <c r="Q638" s="116">
        <v>0</v>
      </c>
      <c r="R638" s="116">
        <v>0</v>
      </c>
      <c r="S638" s="116">
        <v>0</v>
      </c>
      <c r="T638" s="116">
        <v>0</v>
      </c>
      <c r="U638" s="116">
        <v>0</v>
      </c>
      <c r="V638" s="116">
        <v>0</v>
      </c>
      <c r="W638" s="116">
        <v>0</v>
      </c>
      <c r="X638" s="116">
        <v>0</v>
      </c>
      <c r="Y638" s="116">
        <v>0</v>
      </c>
      <c r="Z638" s="116">
        <v>0</v>
      </c>
      <c r="AA638" s="116">
        <v>0</v>
      </c>
      <c r="AB638" s="116">
        <v>0</v>
      </c>
      <c r="AC638" s="116">
        <v>0</v>
      </c>
      <c r="AD638" s="116">
        <v>0</v>
      </c>
      <c r="AE638" s="116">
        <v>0</v>
      </c>
      <c r="AF638" s="116">
        <v>0</v>
      </c>
      <c r="AG638" s="116">
        <v>0</v>
      </c>
      <c r="AH638" s="116">
        <v>0</v>
      </c>
      <c r="AI638" s="116">
        <v>0</v>
      </c>
      <c r="AJ638" s="116">
        <v>0</v>
      </c>
      <c r="AK638" s="116">
        <v>0</v>
      </c>
      <c r="AL638" s="116">
        <v>0</v>
      </c>
      <c r="AM638" s="116">
        <v>0</v>
      </c>
      <c r="AN638" s="116">
        <v>0</v>
      </c>
      <c r="AO638" s="116">
        <v>0</v>
      </c>
      <c r="AP638" s="116">
        <v>0</v>
      </c>
      <c r="AQ638" s="116">
        <v>0</v>
      </c>
      <c r="AR638" s="116">
        <v>0</v>
      </c>
      <c r="AS638" s="116">
        <v>0</v>
      </c>
      <c r="AT638" s="116">
        <v>0</v>
      </c>
      <c r="AU638" s="116">
        <v>0</v>
      </c>
      <c r="AV638" s="116">
        <v>0</v>
      </c>
      <c r="AW638" s="116">
        <v>0</v>
      </c>
      <c r="AX638" s="116">
        <v>0</v>
      </c>
      <c r="AY638" s="116">
        <v>0</v>
      </c>
      <c r="AZ638" s="116">
        <v>0</v>
      </c>
      <c r="BA638" s="116">
        <v>0</v>
      </c>
      <c r="BB638" s="116">
        <v>0</v>
      </c>
      <c r="BC638" s="116">
        <v>0</v>
      </c>
      <c r="BD638" s="115">
        <v>0</v>
      </c>
      <c r="BF638" s="9">
        <f t="shared" si="10"/>
        <v>0</v>
      </c>
    </row>
    <row r="639" spans="1:58" x14ac:dyDescent="0.25">
      <c r="A639" s="112" t="s">
        <v>448</v>
      </c>
      <c r="B639" s="112" t="s">
        <v>449</v>
      </c>
      <c r="C639" s="116">
        <v>0</v>
      </c>
      <c r="D639" s="116">
        <v>0</v>
      </c>
      <c r="E639" s="116">
        <v>0</v>
      </c>
      <c r="F639" s="116">
        <v>0</v>
      </c>
      <c r="G639" s="116">
        <v>0</v>
      </c>
      <c r="H639" s="116">
        <v>0</v>
      </c>
      <c r="I639" s="116">
        <v>0</v>
      </c>
      <c r="J639" s="116">
        <v>0</v>
      </c>
      <c r="K639" s="116">
        <v>0</v>
      </c>
      <c r="L639" s="116">
        <v>0</v>
      </c>
      <c r="M639" s="116">
        <v>0</v>
      </c>
      <c r="N639" s="116">
        <v>0</v>
      </c>
      <c r="O639" s="116">
        <v>0</v>
      </c>
      <c r="P639" s="116">
        <v>0</v>
      </c>
      <c r="Q639" s="116">
        <v>0</v>
      </c>
      <c r="R639" s="116">
        <v>0</v>
      </c>
      <c r="S639" s="116">
        <v>0</v>
      </c>
      <c r="T639" s="116">
        <v>0</v>
      </c>
      <c r="U639" s="116">
        <v>0</v>
      </c>
      <c r="V639" s="116">
        <v>0</v>
      </c>
      <c r="W639" s="116">
        <v>0</v>
      </c>
      <c r="X639" s="116">
        <v>0</v>
      </c>
      <c r="Y639" s="116">
        <v>0</v>
      </c>
      <c r="Z639" s="116">
        <v>0</v>
      </c>
      <c r="AA639" s="116">
        <v>0</v>
      </c>
      <c r="AB639" s="116">
        <v>0</v>
      </c>
      <c r="AC639" s="116">
        <v>0</v>
      </c>
      <c r="AD639" s="116">
        <v>0</v>
      </c>
      <c r="AE639" s="116">
        <v>0</v>
      </c>
      <c r="AF639" s="116">
        <v>0</v>
      </c>
      <c r="AG639" s="116">
        <v>0</v>
      </c>
      <c r="AH639" s="116">
        <v>0</v>
      </c>
      <c r="AI639" s="116">
        <v>0</v>
      </c>
      <c r="AJ639" s="116">
        <v>0</v>
      </c>
      <c r="AK639" s="116">
        <v>0</v>
      </c>
      <c r="AL639" s="116">
        <v>0</v>
      </c>
      <c r="AM639" s="116">
        <v>0</v>
      </c>
      <c r="AN639" s="116">
        <v>0</v>
      </c>
      <c r="AO639" s="116">
        <v>0</v>
      </c>
      <c r="AP639" s="116">
        <v>0</v>
      </c>
      <c r="AQ639" s="116">
        <v>0</v>
      </c>
      <c r="AR639" s="116">
        <v>0</v>
      </c>
      <c r="AS639" s="116">
        <v>0</v>
      </c>
      <c r="AT639" s="116">
        <v>0</v>
      </c>
      <c r="AU639" s="116">
        <v>0</v>
      </c>
      <c r="AV639" s="116">
        <v>0</v>
      </c>
      <c r="AW639" s="116">
        <v>0</v>
      </c>
      <c r="AX639" s="116">
        <v>0</v>
      </c>
      <c r="AY639" s="116">
        <v>0</v>
      </c>
      <c r="AZ639" s="116">
        <v>0</v>
      </c>
      <c r="BA639" s="116">
        <v>0</v>
      </c>
      <c r="BB639" s="116">
        <v>0</v>
      </c>
      <c r="BC639" s="116">
        <v>0</v>
      </c>
      <c r="BD639" s="115">
        <v>0</v>
      </c>
      <c r="BF639" s="9">
        <f t="shared" si="10"/>
        <v>0</v>
      </c>
    </row>
    <row r="640" spans="1:58" x14ac:dyDescent="0.25">
      <c r="A640" s="112" t="s">
        <v>450</v>
      </c>
      <c r="B640" s="112" t="s">
        <v>451</v>
      </c>
      <c r="C640" s="116">
        <v>0</v>
      </c>
      <c r="D640" s="116">
        <v>0</v>
      </c>
      <c r="E640" s="116">
        <v>0</v>
      </c>
      <c r="F640" s="116">
        <v>0</v>
      </c>
      <c r="G640" s="116">
        <v>0</v>
      </c>
      <c r="H640" s="116">
        <v>0</v>
      </c>
      <c r="I640" s="116">
        <v>0</v>
      </c>
      <c r="J640" s="116">
        <v>0</v>
      </c>
      <c r="K640" s="116">
        <v>0</v>
      </c>
      <c r="L640" s="116">
        <v>0</v>
      </c>
      <c r="M640" s="116">
        <v>0</v>
      </c>
      <c r="N640" s="116">
        <v>0</v>
      </c>
      <c r="O640" s="116">
        <v>0</v>
      </c>
      <c r="P640" s="116">
        <v>0</v>
      </c>
      <c r="Q640" s="116">
        <v>0</v>
      </c>
      <c r="R640" s="116">
        <v>0</v>
      </c>
      <c r="S640" s="116">
        <v>0</v>
      </c>
      <c r="T640" s="116">
        <v>0</v>
      </c>
      <c r="U640" s="116">
        <v>0</v>
      </c>
      <c r="V640" s="116">
        <v>0</v>
      </c>
      <c r="W640" s="116">
        <v>0</v>
      </c>
      <c r="X640" s="116">
        <v>0</v>
      </c>
      <c r="Y640" s="116">
        <v>0</v>
      </c>
      <c r="Z640" s="116">
        <v>0</v>
      </c>
      <c r="AA640" s="116">
        <v>0</v>
      </c>
      <c r="AB640" s="116">
        <v>0</v>
      </c>
      <c r="AC640" s="116">
        <v>0</v>
      </c>
      <c r="AD640" s="116">
        <v>0</v>
      </c>
      <c r="AE640" s="116">
        <v>0</v>
      </c>
      <c r="AF640" s="116">
        <v>0</v>
      </c>
      <c r="AG640" s="116">
        <v>0</v>
      </c>
      <c r="AH640" s="116">
        <v>0</v>
      </c>
      <c r="AI640" s="116">
        <v>0</v>
      </c>
      <c r="AJ640" s="116">
        <v>0</v>
      </c>
      <c r="AK640" s="116">
        <v>0</v>
      </c>
      <c r="AL640" s="116">
        <v>0</v>
      </c>
      <c r="AM640" s="116">
        <v>0</v>
      </c>
      <c r="AN640" s="116">
        <v>0</v>
      </c>
      <c r="AO640" s="116">
        <v>0</v>
      </c>
      <c r="AP640" s="116">
        <v>0</v>
      </c>
      <c r="AQ640" s="116">
        <v>0</v>
      </c>
      <c r="AR640" s="116">
        <v>0</v>
      </c>
      <c r="AS640" s="116">
        <v>0</v>
      </c>
      <c r="AT640" s="116">
        <v>0</v>
      </c>
      <c r="AU640" s="116">
        <v>0</v>
      </c>
      <c r="AV640" s="116">
        <v>0</v>
      </c>
      <c r="AW640" s="116">
        <v>0</v>
      </c>
      <c r="AX640" s="116">
        <v>0</v>
      </c>
      <c r="AY640" s="116">
        <v>0</v>
      </c>
      <c r="AZ640" s="116">
        <v>0</v>
      </c>
      <c r="BA640" s="116">
        <v>0</v>
      </c>
      <c r="BB640" s="116">
        <v>0</v>
      </c>
      <c r="BC640" s="116">
        <v>0</v>
      </c>
      <c r="BD640" s="115">
        <v>0</v>
      </c>
      <c r="BF640" s="9">
        <f t="shared" si="10"/>
        <v>0</v>
      </c>
    </row>
    <row r="641" spans="1:58" x14ac:dyDescent="0.25">
      <c r="A641" s="112" t="s">
        <v>452</v>
      </c>
      <c r="B641" s="112" t="s">
        <v>453</v>
      </c>
      <c r="C641" s="116">
        <v>0</v>
      </c>
      <c r="D641" s="116">
        <v>0</v>
      </c>
      <c r="E641" s="116">
        <v>0</v>
      </c>
      <c r="F641" s="116">
        <v>0</v>
      </c>
      <c r="G641" s="116">
        <v>0</v>
      </c>
      <c r="H641" s="116">
        <v>0</v>
      </c>
      <c r="I641" s="116">
        <v>0</v>
      </c>
      <c r="J641" s="116">
        <v>0</v>
      </c>
      <c r="K641" s="116">
        <v>0</v>
      </c>
      <c r="L641" s="116">
        <v>0</v>
      </c>
      <c r="M641" s="116">
        <v>0</v>
      </c>
      <c r="N641" s="116">
        <v>0</v>
      </c>
      <c r="O641" s="116">
        <v>0</v>
      </c>
      <c r="P641" s="116">
        <v>0</v>
      </c>
      <c r="Q641" s="116">
        <v>0</v>
      </c>
      <c r="R641" s="116">
        <v>0</v>
      </c>
      <c r="S641" s="116">
        <v>0</v>
      </c>
      <c r="T641" s="116">
        <v>0</v>
      </c>
      <c r="U641" s="116">
        <v>0</v>
      </c>
      <c r="V641" s="116">
        <v>0</v>
      </c>
      <c r="W641" s="116">
        <v>0</v>
      </c>
      <c r="X641" s="116">
        <v>0</v>
      </c>
      <c r="Y641" s="116">
        <v>0</v>
      </c>
      <c r="Z641" s="116">
        <v>0</v>
      </c>
      <c r="AA641" s="116">
        <v>0</v>
      </c>
      <c r="AB641" s="116">
        <v>0</v>
      </c>
      <c r="AC641" s="116">
        <v>0</v>
      </c>
      <c r="AD641" s="116">
        <v>0</v>
      </c>
      <c r="AE641" s="116">
        <v>0</v>
      </c>
      <c r="AF641" s="116">
        <v>0</v>
      </c>
      <c r="AG641" s="116">
        <v>0</v>
      </c>
      <c r="AH641" s="116">
        <v>0</v>
      </c>
      <c r="AI641" s="116">
        <v>0</v>
      </c>
      <c r="AJ641" s="116">
        <v>0</v>
      </c>
      <c r="AK641" s="116">
        <v>0</v>
      </c>
      <c r="AL641" s="116">
        <v>0</v>
      </c>
      <c r="AM641" s="116">
        <v>0</v>
      </c>
      <c r="AN641" s="116">
        <v>0</v>
      </c>
      <c r="AO641" s="116">
        <v>0</v>
      </c>
      <c r="AP641" s="116">
        <v>0</v>
      </c>
      <c r="AQ641" s="116">
        <v>0</v>
      </c>
      <c r="AR641" s="116">
        <v>0</v>
      </c>
      <c r="AS641" s="116">
        <v>0</v>
      </c>
      <c r="AT641" s="116">
        <v>0</v>
      </c>
      <c r="AU641" s="116">
        <v>0</v>
      </c>
      <c r="AV641" s="116">
        <v>0</v>
      </c>
      <c r="AW641" s="116">
        <v>0</v>
      </c>
      <c r="AX641" s="116">
        <v>0</v>
      </c>
      <c r="AY641" s="116">
        <v>0</v>
      </c>
      <c r="AZ641" s="116">
        <v>0</v>
      </c>
      <c r="BA641" s="116">
        <v>0</v>
      </c>
      <c r="BB641" s="116">
        <v>0</v>
      </c>
      <c r="BC641" s="116">
        <v>0</v>
      </c>
      <c r="BD641" s="115">
        <v>0</v>
      </c>
      <c r="BF641" s="9">
        <f t="shared" si="10"/>
        <v>0</v>
      </c>
    </row>
    <row r="642" spans="1:58" x14ac:dyDescent="0.25">
      <c r="A642" s="112" t="s">
        <v>454</v>
      </c>
      <c r="B642" s="112" t="s">
        <v>455</v>
      </c>
      <c r="C642" s="116">
        <v>1.1641532182693481E-10</v>
      </c>
      <c r="D642" s="116">
        <v>1.1641532182693481E-10</v>
      </c>
      <c r="E642" s="116">
        <v>1.1641532182693481E-10</v>
      </c>
      <c r="F642" s="116">
        <v>1.1641532182693481E-10</v>
      </c>
      <c r="G642" s="116">
        <v>1.1641532182693481E-10</v>
      </c>
      <c r="H642" s="116">
        <v>1.1641532182693481E-10</v>
      </c>
      <c r="I642" s="116">
        <v>1.1641532182693481E-10</v>
      </c>
      <c r="J642" s="116">
        <v>1.1641532182693481E-10</v>
      </c>
      <c r="K642" s="116">
        <v>1.1641532182693481E-10</v>
      </c>
      <c r="L642" s="116">
        <v>1.1641532182693481E-10</v>
      </c>
      <c r="M642" s="116">
        <v>1.1641532182693481E-10</v>
      </c>
      <c r="N642" s="116">
        <v>1.1641532182693481E-10</v>
      </c>
      <c r="O642" s="116">
        <v>1.1641532182693481E-10</v>
      </c>
      <c r="P642" s="116">
        <v>1.1641532182693481E-10</v>
      </c>
      <c r="Q642" s="116">
        <v>1.1641532182693481E-10</v>
      </c>
      <c r="R642" s="116">
        <v>1.1641532182693481E-10</v>
      </c>
      <c r="S642" s="116">
        <v>1.1641532182693481E-10</v>
      </c>
      <c r="T642" s="116">
        <v>1.1641532182693481E-10</v>
      </c>
      <c r="U642" s="116">
        <v>1.1641532182693481E-10</v>
      </c>
      <c r="V642" s="116">
        <v>1.1641532182693481E-10</v>
      </c>
      <c r="W642" s="116">
        <v>1.1641532182693481E-10</v>
      </c>
      <c r="X642" s="116">
        <v>1.1641532182693481E-10</v>
      </c>
      <c r="Y642" s="116">
        <v>1.1641532182693481E-10</v>
      </c>
      <c r="Z642" s="116">
        <v>1.1641532182693481E-10</v>
      </c>
      <c r="AA642" s="116">
        <v>1.1641532182693481E-10</v>
      </c>
      <c r="AB642" s="116">
        <v>1.1641532182693481E-10</v>
      </c>
      <c r="AC642" s="116">
        <v>1.1641532182693481E-10</v>
      </c>
      <c r="AD642" s="116">
        <v>1.1641532182693481E-10</v>
      </c>
      <c r="AE642" s="116">
        <v>1.1641532182693481E-10</v>
      </c>
      <c r="AF642" s="116">
        <v>1.1641532182693481E-10</v>
      </c>
      <c r="AG642" s="116">
        <v>1.1641532182693481E-10</v>
      </c>
      <c r="AH642" s="116">
        <v>1.1641532182693481E-10</v>
      </c>
      <c r="AI642" s="116">
        <v>1.1641532182693481E-10</v>
      </c>
      <c r="AJ642" s="116">
        <v>1.1641532182693481E-10</v>
      </c>
      <c r="AK642" s="116">
        <v>1.1641532182693481E-10</v>
      </c>
      <c r="AL642" s="116">
        <v>1.1641532182693481E-10</v>
      </c>
      <c r="AM642" s="116">
        <v>1.1641532182693481E-10</v>
      </c>
      <c r="AN642" s="116">
        <v>1.1641532182693481E-10</v>
      </c>
      <c r="AO642" s="116">
        <v>1.1641532182693481E-10</v>
      </c>
      <c r="AP642" s="116">
        <v>1.1641532182693481E-10</v>
      </c>
      <c r="AQ642" s="116">
        <v>1.1641532182693481E-10</v>
      </c>
      <c r="AR642" s="116">
        <v>1.1641532182693481E-10</v>
      </c>
      <c r="AS642" s="116">
        <v>1.1641532182693481E-10</v>
      </c>
      <c r="AT642" s="116">
        <v>1.1641532182693481E-10</v>
      </c>
      <c r="AU642" s="116">
        <v>1.1641532182693481E-10</v>
      </c>
      <c r="AV642" s="116">
        <v>1.1641532182693481E-10</v>
      </c>
      <c r="AW642" s="116">
        <v>1.1641532182693481E-10</v>
      </c>
      <c r="AX642" s="116">
        <v>1.1641532182693481E-10</v>
      </c>
      <c r="AY642" s="116">
        <v>1.1641532182693481E-10</v>
      </c>
      <c r="AZ642" s="116">
        <v>1.1641532182693481E-10</v>
      </c>
      <c r="BA642" s="116">
        <v>1.1641532182693481E-10</v>
      </c>
      <c r="BB642" s="116">
        <v>1.1641532182693481E-10</v>
      </c>
      <c r="BC642" s="116">
        <v>1.1641532182693481E-10</v>
      </c>
      <c r="BD642" s="115">
        <v>1.1641532182693481E-10</v>
      </c>
      <c r="BF642" s="9">
        <f t="shared" si="10"/>
        <v>1.1641532182693481E-10</v>
      </c>
    </row>
    <row r="643" spans="1:58" x14ac:dyDescent="0.25">
      <c r="A643" s="112" t="s">
        <v>456</v>
      </c>
      <c r="B643" s="112" t="s">
        <v>457</v>
      </c>
      <c r="C643" s="116">
        <v>0</v>
      </c>
      <c r="D643" s="116">
        <v>0</v>
      </c>
      <c r="E643" s="116">
        <v>0</v>
      </c>
      <c r="F643" s="116">
        <v>0</v>
      </c>
      <c r="G643" s="116">
        <v>0</v>
      </c>
      <c r="H643" s="116">
        <v>0</v>
      </c>
      <c r="I643" s="116">
        <v>0</v>
      </c>
      <c r="J643" s="116">
        <v>0</v>
      </c>
      <c r="K643" s="116">
        <v>0</v>
      </c>
      <c r="L643" s="116">
        <v>0</v>
      </c>
      <c r="M643" s="116">
        <v>0</v>
      </c>
      <c r="N643" s="116">
        <v>0</v>
      </c>
      <c r="O643" s="116">
        <v>0</v>
      </c>
      <c r="P643" s="116">
        <v>0</v>
      </c>
      <c r="Q643" s="116">
        <v>0</v>
      </c>
      <c r="R643" s="116">
        <v>0</v>
      </c>
      <c r="S643" s="116">
        <v>0</v>
      </c>
      <c r="T643" s="116">
        <v>0</v>
      </c>
      <c r="U643" s="116">
        <v>0</v>
      </c>
      <c r="V643" s="116">
        <v>0</v>
      </c>
      <c r="W643" s="116">
        <v>0</v>
      </c>
      <c r="X643" s="116">
        <v>0</v>
      </c>
      <c r="Y643" s="116">
        <v>0</v>
      </c>
      <c r="Z643" s="116">
        <v>0</v>
      </c>
      <c r="AA643" s="116">
        <v>0</v>
      </c>
      <c r="AB643" s="116">
        <v>0</v>
      </c>
      <c r="AC643" s="116">
        <v>0</v>
      </c>
      <c r="AD643" s="116">
        <v>0</v>
      </c>
      <c r="AE643" s="116">
        <v>0</v>
      </c>
      <c r="AF643" s="116">
        <v>0</v>
      </c>
      <c r="AG643" s="116">
        <v>0</v>
      </c>
      <c r="AH643" s="116">
        <v>0</v>
      </c>
      <c r="AI643" s="116">
        <v>0</v>
      </c>
      <c r="AJ643" s="116">
        <v>0</v>
      </c>
      <c r="AK643" s="116">
        <v>0</v>
      </c>
      <c r="AL643" s="116">
        <v>0</v>
      </c>
      <c r="AM643" s="116">
        <v>0</v>
      </c>
      <c r="AN643" s="116">
        <v>0</v>
      </c>
      <c r="AO643" s="116">
        <v>0</v>
      </c>
      <c r="AP643" s="116">
        <v>0</v>
      </c>
      <c r="AQ643" s="116">
        <v>0</v>
      </c>
      <c r="AR643" s="116">
        <v>0</v>
      </c>
      <c r="AS643" s="116">
        <v>0</v>
      </c>
      <c r="AT643" s="116">
        <v>0</v>
      </c>
      <c r="AU643" s="116">
        <v>0</v>
      </c>
      <c r="AV643" s="116">
        <v>0</v>
      </c>
      <c r="AW643" s="116">
        <v>0</v>
      </c>
      <c r="AX643" s="116">
        <v>0</v>
      </c>
      <c r="AY643" s="116">
        <v>0</v>
      </c>
      <c r="AZ643" s="116">
        <v>0</v>
      </c>
      <c r="BA643" s="116">
        <v>0</v>
      </c>
      <c r="BB643" s="116">
        <v>0</v>
      </c>
      <c r="BC643" s="116">
        <v>0</v>
      </c>
      <c r="BD643" s="115">
        <v>0</v>
      </c>
      <c r="BF643" s="9">
        <f t="shared" si="10"/>
        <v>0</v>
      </c>
    </row>
    <row r="644" spans="1:58" x14ac:dyDescent="0.25">
      <c r="A644" s="112" t="s">
        <v>458</v>
      </c>
      <c r="B644" s="112" t="s">
        <v>459</v>
      </c>
      <c r="C644" s="116">
        <v>0</v>
      </c>
      <c r="D644" s="116">
        <v>0</v>
      </c>
      <c r="E644" s="116">
        <v>0</v>
      </c>
      <c r="F644" s="116">
        <v>0</v>
      </c>
      <c r="G644" s="116">
        <v>0</v>
      </c>
      <c r="H644" s="116">
        <v>0</v>
      </c>
      <c r="I644" s="116">
        <v>0</v>
      </c>
      <c r="J644" s="116">
        <v>0</v>
      </c>
      <c r="K644" s="116">
        <v>0</v>
      </c>
      <c r="L644" s="116">
        <v>0</v>
      </c>
      <c r="M644" s="116">
        <v>0</v>
      </c>
      <c r="N644" s="116">
        <v>0</v>
      </c>
      <c r="O644" s="116">
        <v>0</v>
      </c>
      <c r="P644" s="116">
        <v>0</v>
      </c>
      <c r="Q644" s="116">
        <v>0</v>
      </c>
      <c r="R644" s="116">
        <v>0</v>
      </c>
      <c r="S644" s="116">
        <v>0</v>
      </c>
      <c r="T644" s="116">
        <v>0</v>
      </c>
      <c r="U644" s="116">
        <v>0</v>
      </c>
      <c r="V644" s="116">
        <v>0</v>
      </c>
      <c r="W644" s="116">
        <v>0</v>
      </c>
      <c r="X644" s="116">
        <v>0</v>
      </c>
      <c r="Y644" s="116">
        <v>0</v>
      </c>
      <c r="Z644" s="116">
        <v>0</v>
      </c>
      <c r="AA644" s="116">
        <v>0</v>
      </c>
      <c r="AB644" s="116">
        <v>0</v>
      </c>
      <c r="AC644" s="116">
        <v>0</v>
      </c>
      <c r="AD644" s="116">
        <v>0</v>
      </c>
      <c r="AE644" s="116">
        <v>0</v>
      </c>
      <c r="AF644" s="116">
        <v>0</v>
      </c>
      <c r="AG644" s="116">
        <v>0</v>
      </c>
      <c r="AH644" s="116">
        <v>0</v>
      </c>
      <c r="AI644" s="116">
        <v>0</v>
      </c>
      <c r="AJ644" s="116">
        <v>0</v>
      </c>
      <c r="AK644" s="116">
        <v>0</v>
      </c>
      <c r="AL644" s="116">
        <v>0</v>
      </c>
      <c r="AM644" s="116">
        <v>0</v>
      </c>
      <c r="AN644" s="116">
        <v>0</v>
      </c>
      <c r="AO644" s="116">
        <v>0</v>
      </c>
      <c r="AP644" s="116">
        <v>0</v>
      </c>
      <c r="AQ644" s="116">
        <v>0</v>
      </c>
      <c r="AR644" s="116">
        <v>0</v>
      </c>
      <c r="AS644" s="116">
        <v>0</v>
      </c>
      <c r="AT644" s="116">
        <v>0</v>
      </c>
      <c r="AU644" s="116">
        <v>0</v>
      </c>
      <c r="AV644" s="116">
        <v>0</v>
      </c>
      <c r="AW644" s="116">
        <v>0</v>
      </c>
      <c r="AX644" s="116">
        <v>0</v>
      </c>
      <c r="AY644" s="116">
        <v>0</v>
      </c>
      <c r="AZ644" s="116">
        <v>0</v>
      </c>
      <c r="BA644" s="116">
        <v>0</v>
      </c>
      <c r="BB644" s="116">
        <v>0</v>
      </c>
      <c r="BC644" s="116">
        <v>0</v>
      </c>
      <c r="BD644" s="115">
        <v>0</v>
      </c>
      <c r="BF644" s="9">
        <f t="shared" si="10"/>
        <v>0</v>
      </c>
    </row>
    <row r="645" spans="1:58" x14ac:dyDescent="0.25">
      <c r="A645" s="112" t="s">
        <v>460</v>
      </c>
      <c r="B645" s="112" t="s">
        <v>461</v>
      </c>
      <c r="C645" s="116">
        <v>-1.4551915228366852E-11</v>
      </c>
      <c r="D645" s="116">
        <v>-1.4551915228366852E-11</v>
      </c>
      <c r="E645" s="116">
        <v>-1.4551915228366852E-11</v>
      </c>
      <c r="F645" s="116">
        <v>-1.4551915228366852E-11</v>
      </c>
      <c r="G645" s="116">
        <v>-1.4551915228366852E-11</v>
      </c>
      <c r="H645" s="116">
        <v>-1.4551915228366852E-11</v>
      </c>
      <c r="I645" s="116">
        <v>-1.4551915228366852E-11</v>
      </c>
      <c r="J645" s="116">
        <v>-1.4551915228366852E-11</v>
      </c>
      <c r="K645" s="116">
        <v>-1.4551915228366852E-11</v>
      </c>
      <c r="L645" s="116">
        <v>-1.4551915228366852E-11</v>
      </c>
      <c r="M645" s="116">
        <v>-1.4551915228366852E-11</v>
      </c>
      <c r="N645" s="116">
        <v>-1.4551915228366852E-11</v>
      </c>
      <c r="O645" s="116">
        <v>-1.4551915228366852E-11</v>
      </c>
      <c r="P645" s="116">
        <v>-1.4551915228366852E-11</v>
      </c>
      <c r="Q645" s="116">
        <v>-1.4551915228366852E-11</v>
      </c>
      <c r="R645" s="116">
        <v>-1.4551915228366852E-11</v>
      </c>
      <c r="S645" s="116">
        <v>-1.4551915228366852E-11</v>
      </c>
      <c r="T645" s="116">
        <v>-1.4551915228366852E-11</v>
      </c>
      <c r="U645" s="116">
        <v>-1.4551915228366852E-11</v>
      </c>
      <c r="V645" s="116">
        <v>-1.4551915228366852E-11</v>
      </c>
      <c r="W645" s="116">
        <v>-1.4551915228366852E-11</v>
      </c>
      <c r="X645" s="116">
        <v>-1.4551915228366852E-11</v>
      </c>
      <c r="Y645" s="116">
        <v>-1.4551915228366852E-11</v>
      </c>
      <c r="Z645" s="116">
        <v>-1.4551915228366852E-11</v>
      </c>
      <c r="AA645" s="116">
        <v>-1.4551915228366852E-11</v>
      </c>
      <c r="AB645" s="116">
        <v>-1.4551915228366852E-11</v>
      </c>
      <c r="AC645" s="116">
        <v>-1.4551915228366852E-11</v>
      </c>
      <c r="AD645" s="116">
        <v>-1.4551915228366852E-11</v>
      </c>
      <c r="AE645" s="116">
        <v>-1.4551915228366852E-11</v>
      </c>
      <c r="AF645" s="116">
        <v>-1.4551915228366852E-11</v>
      </c>
      <c r="AG645" s="116">
        <v>-1.4551915228366852E-11</v>
      </c>
      <c r="AH645" s="116">
        <v>-1.4551915228366852E-11</v>
      </c>
      <c r="AI645" s="116">
        <v>-1.4551915228366852E-11</v>
      </c>
      <c r="AJ645" s="116">
        <v>-1.4551915228366852E-11</v>
      </c>
      <c r="AK645" s="116">
        <v>-1.4551915228366852E-11</v>
      </c>
      <c r="AL645" s="116">
        <v>-1.4551915228366852E-11</v>
      </c>
      <c r="AM645" s="116">
        <v>-1.4551915228366852E-11</v>
      </c>
      <c r="AN645" s="116">
        <v>-1.4551915228366852E-11</v>
      </c>
      <c r="AO645" s="116">
        <v>-1.4551915228366852E-11</v>
      </c>
      <c r="AP645" s="116">
        <v>-1.4551915228366852E-11</v>
      </c>
      <c r="AQ645" s="116">
        <v>-1.4551915228366852E-11</v>
      </c>
      <c r="AR645" s="116">
        <v>-1.4551915228366852E-11</v>
      </c>
      <c r="AS645" s="116">
        <v>-1.4551915228366852E-11</v>
      </c>
      <c r="AT645" s="116">
        <v>-1.4551915228366852E-11</v>
      </c>
      <c r="AU645" s="116">
        <v>-1.4551915228366852E-11</v>
      </c>
      <c r="AV645" s="116">
        <v>-1.4551915228366852E-11</v>
      </c>
      <c r="AW645" s="116">
        <v>-1.4551915228366852E-11</v>
      </c>
      <c r="AX645" s="116">
        <v>-1.4551915228366852E-11</v>
      </c>
      <c r="AY645" s="116">
        <v>-1.4551915228366852E-11</v>
      </c>
      <c r="AZ645" s="116">
        <v>-1.4551915228366852E-11</v>
      </c>
      <c r="BA645" s="116">
        <v>-1.4551915228366852E-11</v>
      </c>
      <c r="BB645" s="116">
        <v>-1.4551915228366852E-11</v>
      </c>
      <c r="BC645" s="116">
        <v>-1.4551915228366852E-11</v>
      </c>
      <c r="BD645" s="115">
        <v>-1.4551915228366852E-11</v>
      </c>
      <c r="BF645" s="9">
        <f t="shared" si="10"/>
        <v>-1.4551915228366852E-11</v>
      </c>
    </row>
    <row r="646" spans="1:58" x14ac:dyDescent="0.25">
      <c r="A646" s="112" t="s">
        <v>462</v>
      </c>
      <c r="B646" s="112" t="s">
        <v>463</v>
      </c>
      <c r="C646" s="116">
        <v>0</v>
      </c>
      <c r="D646" s="116">
        <v>0</v>
      </c>
      <c r="E646" s="116">
        <v>0</v>
      </c>
      <c r="F646" s="116">
        <v>0</v>
      </c>
      <c r="G646" s="116">
        <v>0</v>
      </c>
      <c r="H646" s="116">
        <v>0</v>
      </c>
      <c r="I646" s="116">
        <v>0</v>
      </c>
      <c r="J646" s="116">
        <v>0</v>
      </c>
      <c r="K646" s="116">
        <v>0</v>
      </c>
      <c r="L646" s="116">
        <v>0</v>
      </c>
      <c r="M646" s="116">
        <v>0</v>
      </c>
      <c r="N646" s="116">
        <v>0</v>
      </c>
      <c r="O646" s="116">
        <v>0</v>
      </c>
      <c r="P646" s="116">
        <v>0</v>
      </c>
      <c r="Q646" s="116">
        <v>0</v>
      </c>
      <c r="R646" s="116">
        <v>0</v>
      </c>
      <c r="S646" s="116">
        <v>0</v>
      </c>
      <c r="T646" s="116">
        <v>0</v>
      </c>
      <c r="U646" s="116">
        <v>0</v>
      </c>
      <c r="V646" s="116">
        <v>0</v>
      </c>
      <c r="W646" s="116">
        <v>0</v>
      </c>
      <c r="X646" s="116">
        <v>0</v>
      </c>
      <c r="Y646" s="116">
        <v>0</v>
      </c>
      <c r="Z646" s="116">
        <v>0</v>
      </c>
      <c r="AA646" s="116">
        <v>0</v>
      </c>
      <c r="AB646" s="116">
        <v>0</v>
      </c>
      <c r="AC646" s="116">
        <v>0</v>
      </c>
      <c r="AD646" s="116">
        <v>0</v>
      </c>
      <c r="AE646" s="116">
        <v>0</v>
      </c>
      <c r="AF646" s="116">
        <v>0</v>
      </c>
      <c r="AG646" s="116">
        <v>0</v>
      </c>
      <c r="AH646" s="116">
        <v>0</v>
      </c>
      <c r="AI646" s="116">
        <v>0</v>
      </c>
      <c r="AJ646" s="116">
        <v>0</v>
      </c>
      <c r="AK646" s="116">
        <v>0</v>
      </c>
      <c r="AL646" s="116">
        <v>0</v>
      </c>
      <c r="AM646" s="116">
        <v>0</v>
      </c>
      <c r="AN646" s="116">
        <v>0</v>
      </c>
      <c r="AO646" s="116">
        <v>0</v>
      </c>
      <c r="AP646" s="116">
        <v>0</v>
      </c>
      <c r="AQ646" s="116">
        <v>0</v>
      </c>
      <c r="AR646" s="116">
        <v>0</v>
      </c>
      <c r="AS646" s="116">
        <v>0</v>
      </c>
      <c r="AT646" s="116">
        <v>0</v>
      </c>
      <c r="AU646" s="116">
        <v>0</v>
      </c>
      <c r="AV646" s="116">
        <v>0</v>
      </c>
      <c r="AW646" s="116">
        <v>0</v>
      </c>
      <c r="AX646" s="116">
        <v>0</v>
      </c>
      <c r="AY646" s="116">
        <v>0</v>
      </c>
      <c r="AZ646" s="116">
        <v>0</v>
      </c>
      <c r="BA646" s="116">
        <v>0</v>
      </c>
      <c r="BB646" s="116">
        <v>0</v>
      </c>
      <c r="BC646" s="116">
        <v>0</v>
      </c>
      <c r="BD646" s="115">
        <v>0</v>
      </c>
      <c r="BF646" s="9">
        <f t="shared" si="10"/>
        <v>0</v>
      </c>
    </row>
    <row r="647" spans="1:58" x14ac:dyDescent="0.25">
      <c r="A647" s="112" t="s">
        <v>464</v>
      </c>
      <c r="B647" s="112" t="s">
        <v>465</v>
      </c>
      <c r="C647" s="116">
        <v>0</v>
      </c>
      <c r="D647" s="116">
        <v>0</v>
      </c>
      <c r="E647" s="116">
        <v>0</v>
      </c>
      <c r="F647" s="116">
        <v>0</v>
      </c>
      <c r="G647" s="116">
        <v>0</v>
      </c>
      <c r="H647" s="116">
        <v>0</v>
      </c>
      <c r="I647" s="116">
        <v>0</v>
      </c>
      <c r="J647" s="116">
        <v>0</v>
      </c>
      <c r="K647" s="116">
        <v>0</v>
      </c>
      <c r="L647" s="116">
        <v>0</v>
      </c>
      <c r="M647" s="116">
        <v>0</v>
      </c>
      <c r="N647" s="116">
        <v>0</v>
      </c>
      <c r="O647" s="116">
        <v>0</v>
      </c>
      <c r="P647" s="116">
        <v>0</v>
      </c>
      <c r="Q647" s="116">
        <v>0</v>
      </c>
      <c r="R647" s="116">
        <v>0</v>
      </c>
      <c r="S647" s="116">
        <v>0</v>
      </c>
      <c r="T647" s="116">
        <v>0</v>
      </c>
      <c r="U647" s="116">
        <v>0</v>
      </c>
      <c r="V647" s="116">
        <v>0</v>
      </c>
      <c r="W647" s="116">
        <v>0</v>
      </c>
      <c r="X647" s="116">
        <v>0</v>
      </c>
      <c r="Y647" s="116">
        <v>0</v>
      </c>
      <c r="Z647" s="116">
        <v>0</v>
      </c>
      <c r="AA647" s="116">
        <v>0</v>
      </c>
      <c r="AB647" s="116">
        <v>0</v>
      </c>
      <c r="AC647" s="116">
        <v>0</v>
      </c>
      <c r="AD647" s="116">
        <v>0</v>
      </c>
      <c r="AE647" s="116">
        <v>0</v>
      </c>
      <c r="AF647" s="116">
        <v>0</v>
      </c>
      <c r="AG647" s="116">
        <v>0</v>
      </c>
      <c r="AH647" s="116">
        <v>0</v>
      </c>
      <c r="AI647" s="116">
        <v>0</v>
      </c>
      <c r="AJ647" s="116">
        <v>0</v>
      </c>
      <c r="AK647" s="116">
        <v>0</v>
      </c>
      <c r="AL647" s="116">
        <v>0</v>
      </c>
      <c r="AM647" s="116">
        <v>0</v>
      </c>
      <c r="AN647" s="116">
        <v>0</v>
      </c>
      <c r="AO647" s="116">
        <v>0</v>
      </c>
      <c r="AP647" s="116">
        <v>0</v>
      </c>
      <c r="AQ647" s="116">
        <v>0</v>
      </c>
      <c r="AR647" s="116">
        <v>0</v>
      </c>
      <c r="AS647" s="116">
        <v>0</v>
      </c>
      <c r="AT647" s="116">
        <v>0</v>
      </c>
      <c r="AU647" s="116">
        <v>0</v>
      </c>
      <c r="AV647" s="116">
        <v>0</v>
      </c>
      <c r="AW647" s="116">
        <v>0</v>
      </c>
      <c r="AX647" s="116">
        <v>0</v>
      </c>
      <c r="AY647" s="116">
        <v>0</v>
      </c>
      <c r="AZ647" s="116">
        <v>0</v>
      </c>
      <c r="BA647" s="116">
        <v>0</v>
      </c>
      <c r="BB647" s="116">
        <v>0</v>
      </c>
      <c r="BC647" s="116">
        <v>0</v>
      </c>
      <c r="BD647" s="115">
        <v>0</v>
      </c>
      <c r="BF647" s="9">
        <f t="shared" si="10"/>
        <v>0</v>
      </c>
    </row>
    <row r="648" spans="1:58" x14ac:dyDescent="0.25">
      <c r="A648" s="112" t="s">
        <v>466</v>
      </c>
      <c r="B648" s="112" t="s">
        <v>467</v>
      </c>
      <c r="C648" s="116">
        <v>0</v>
      </c>
      <c r="D648" s="116">
        <v>0</v>
      </c>
      <c r="E648" s="116">
        <v>0</v>
      </c>
      <c r="F648" s="116">
        <v>0</v>
      </c>
      <c r="G648" s="116">
        <v>0</v>
      </c>
      <c r="H648" s="116">
        <v>0</v>
      </c>
      <c r="I648" s="116">
        <v>0</v>
      </c>
      <c r="J648" s="116">
        <v>0</v>
      </c>
      <c r="K648" s="116">
        <v>0</v>
      </c>
      <c r="L648" s="116">
        <v>0</v>
      </c>
      <c r="M648" s="116">
        <v>0</v>
      </c>
      <c r="N648" s="116">
        <v>0</v>
      </c>
      <c r="O648" s="116">
        <v>0</v>
      </c>
      <c r="P648" s="116">
        <v>0</v>
      </c>
      <c r="Q648" s="116">
        <v>0</v>
      </c>
      <c r="R648" s="116">
        <v>0</v>
      </c>
      <c r="S648" s="116">
        <v>0</v>
      </c>
      <c r="T648" s="116">
        <v>0</v>
      </c>
      <c r="U648" s="116">
        <v>0</v>
      </c>
      <c r="V648" s="116">
        <v>0</v>
      </c>
      <c r="W648" s="116">
        <v>0</v>
      </c>
      <c r="X648" s="116">
        <v>0</v>
      </c>
      <c r="Y648" s="116">
        <v>0</v>
      </c>
      <c r="Z648" s="116">
        <v>0</v>
      </c>
      <c r="AA648" s="116">
        <v>0</v>
      </c>
      <c r="AB648" s="116">
        <v>0</v>
      </c>
      <c r="AC648" s="116">
        <v>0</v>
      </c>
      <c r="AD648" s="116">
        <v>0</v>
      </c>
      <c r="AE648" s="116">
        <v>0</v>
      </c>
      <c r="AF648" s="116">
        <v>0</v>
      </c>
      <c r="AG648" s="116">
        <v>0</v>
      </c>
      <c r="AH648" s="116">
        <v>0</v>
      </c>
      <c r="AI648" s="116">
        <v>0</v>
      </c>
      <c r="AJ648" s="116">
        <v>0</v>
      </c>
      <c r="AK648" s="116">
        <v>0</v>
      </c>
      <c r="AL648" s="116">
        <v>0</v>
      </c>
      <c r="AM648" s="116">
        <v>0</v>
      </c>
      <c r="AN648" s="116">
        <v>0</v>
      </c>
      <c r="AO648" s="116">
        <v>0</v>
      </c>
      <c r="AP648" s="116">
        <v>0</v>
      </c>
      <c r="AQ648" s="116">
        <v>0</v>
      </c>
      <c r="AR648" s="116">
        <v>0</v>
      </c>
      <c r="AS648" s="116">
        <v>0</v>
      </c>
      <c r="AT648" s="116">
        <v>0</v>
      </c>
      <c r="AU648" s="116">
        <v>0</v>
      </c>
      <c r="AV648" s="116">
        <v>0</v>
      </c>
      <c r="AW648" s="116">
        <v>0</v>
      </c>
      <c r="AX648" s="116">
        <v>0</v>
      </c>
      <c r="AY648" s="116">
        <v>0</v>
      </c>
      <c r="AZ648" s="116">
        <v>0</v>
      </c>
      <c r="BA648" s="116">
        <v>0</v>
      </c>
      <c r="BB648" s="116">
        <v>0</v>
      </c>
      <c r="BC648" s="116">
        <v>0</v>
      </c>
      <c r="BD648" s="115">
        <v>0</v>
      </c>
      <c r="BF648" s="9">
        <f t="shared" si="10"/>
        <v>0</v>
      </c>
    </row>
    <row r="649" spans="1:58" x14ac:dyDescent="0.25">
      <c r="A649" s="112" t="s">
        <v>468</v>
      </c>
      <c r="B649" s="112" t="s">
        <v>469</v>
      </c>
      <c r="C649" s="116">
        <v>0</v>
      </c>
      <c r="D649" s="116">
        <v>0</v>
      </c>
      <c r="E649" s="116">
        <v>0</v>
      </c>
      <c r="F649" s="116">
        <v>0</v>
      </c>
      <c r="G649" s="116">
        <v>0</v>
      </c>
      <c r="H649" s="116">
        <v>0</v>
      </c>
      <c r="I649" s="116">
        <v>0</v>
      </c>
      <c r="J649" s="116">
        <v>0</v>
      </c>
      <c r="K649" s="116">
        <v>0</v>
      </c>
      <c r="L649" s="116">
        <v>0</v>
      </c>
      <c r="M649" s="116">
        <v>0</v>
      </c>
      <c r="N649" s="116">
        <v>0</v>
      </c>
      <c r="O649" s="116">
        <v>0</v>
      </c>
      <c r="P649" s="116">
        <v>0</v>
      </c>
      <c r="Q649" s="116">
        <v>0</v>
      </c>
      <c r="R649" s="116">
        <v>0</v>
      </c>
      <c r="S649" s="116">
        <v>0</v>
      </c>
      <c r="T649" s="116">
        <v>0</v>
      </c>
      <c r="U649" s="116">
        <v>0</v>
      </c>
      <c r="V649" s="116">
        <v>0</v>
      </c>
      <c r="W649" s="116">
        <v>0</v>
      </c>
      <c r="X649" s="116">
        <v>0</v>
      </c>
      <c r="Y649" s="116">
        <v>0</v>
      </c>
      <c r="Z649" s="116">
        <v>0</v>
      </c>
      <c r="AA649" s="116">
        <v>0</v>
      </c>
      <c r="AB649" s="116">
        <v>0</v>
      </c>
      <c r="AC649" s="116">
        <v>0</v>
      </c>
      <c r="AD649" s="116">
        <v>0</v>
      </c>
      <c r="AE649" s="116">
        <v>0</v>
      </c>
      <c r="AF649" s="116">
        <v>0</v>
      </c>
      <c r="AG649" s="116">
        <v>0</v>
      </c>
      <c r="AH649" s="116">
        <v>0</v>
      </c>
      <c r="AI649" s="116">
        <v>0</v>
      </c>
      <c r="AJ649" s="116">
        <v>0</v>
      </c>
      <c r="AK649" s="116">
        <v>0</v>
      </c>
      <c r="AL649" s="116">
        <v>0</v>
      </c>
      <c r="AM649" s="116">
        <v>0</v>
      </c>
      <c r="AN649" s="116">
        <v>0</v>
      </c>
      <c r="AO649" s="116">
        <v>0</v>
      </c>
      <c r="AP649" s="116">
        <v>0</v>
      </c>
      <c r="AQ649" s="116">
        <v>0</v>
      </c>
      <c r="AR649" s="116">
        <v>0</v>
      </c>
      <c r="AS649" s="116">
        <v>0</v>
      </c>
      <c r="AT649" s="116">
        <v>0</v>
      </c>
      <c r="AU649" s="116">
        <v>0</v>
      </c>
      <c r="AV649" s="116">
        <v>0</v>
      </c>
      <c r="AW649" s="116">
        <v>0</v>
      </c>
      <c r="AX649" s="116">
        <v>0</v>
      </c>
      <c r="AY649" s="116">
        <v>0</v>
      </c>
      <c r="AZ649" s="116">
        <v>0</v>
      </c>
      <c r="BA649" s="116">
        <v>0</v>
      </c>
      <c r="BB649" s="116">
        <v>0</v>
      </c>
      <c r="BC649" s="116">
        <v>0</v>
      </c>
      <c r="BD649" s="115">
        <v>0</v>
      </c>
      <c r="BF649" s="9">
        <f t="shared" si="10"/>
        <v>0</v>
      </c>
    </row>
    <row r="650" spans="1:58" x14ac:dyDescent="0.25">
      <c r="A650" s="112" t="s">
        <v>470</v>
      </c>
      <c r="B650" s="112" t="s">
        <v>471</v>
      </c>
      <c r="C650" s="116">
        <v>5.6843418860808015E-14</v>
      </c>
      <c r="D650" s="116">
        <v>5.6843418860808015E-14</v>
      </c>
      <c r="E650" s="116">
        <v>5.6843418860808015E-14</v>
      </c>
      <c r="F650" s="116">
        <v>5.6843418860808015E-14</v>
      </c>
      <c r="G650" s="116">
        <v>5.6843418860808015E-14</v>
      </c>
      <c r="H650" s="116">
        <v>5.6843418860808015E-14</v>
      </c>
      <c r="I650" s="116">
        <v>5.6843418860808015E-14</v>
      </c>
      <c r="J650" s="116">
        <v>5.6843418860808015E-14</v>
      </c>
      <c r="K650" s="116">
        <v>5.6843418860808015E-14</v>
      </c>
      <c r="L650" s="116">
        <v>5.6843418860808015E-14</v>
      </c>
      <c r="M650" s="116">
        <v>5.6843418860808015E-14</v>
      </c>
      <c r="N650" s="116">
        <v>5.6843418860808015E-14</v>
      </c>
      <c r="O650" s="116">
        <v>5.6843418860808015E-14</v>
      </c>
      <c r="P650" s="116">
        <v>5.6843418860808015E-14</v>
      </c>
      <c r="Q650" s="116">
        <v>5.6843418860808015E-14</v>
      </c>
      <c r="R650" s="116">
        <v>5.6843418860808015E-14</v>
      </c>
      <c r="S650" s="116">
        <v>5.6843418860808015E-14</v>
      </c>
      <c r="T650" s="116">
        <v>5.6843418860808015E-14</v>
      </c>
      <c r="U650" s="116">
        <v>5.6843418860808015E-14</v>
      </c>
      <c r="V650" s="116">
        <v>5.6843418860808015E-14</v>
      </c>
      <c r="W650" s="116">
        <v>5.6843418860808015E-14</v>
      </c>
      <c r="X650" s="116">
        <v>5.6843418860808015E-14</v>
      </c>
      <c r="Y650" s="116">
        <v>5.6843418860808015E-14</v>
      </c>
      <c r="Z650" s="116">
        <v>5.6843418860808015E-14</v>
      </c>
      <c r="AA650" s="116">
        <v>5.6843418860808015E-14</v>
      </c>
      <c r="AB650" s="116">
        <v>5.6843418860808015E-14</v>
      </c>
      <c r="AC650" s="116">
        <v>5.6843418860808015E-14</v>
      </c>
      <c r="AD650" s="116">
        <v>5.6843418860808015E-14</v>
      </c>
      <c r="AE650" s="116">
        <v>5.6843418860808015E-14</v>
      </c>
      <c r="AF650" s="116">
        <v>5.6843418860808015E-14</v>
      </c>
      <c r="AG650" s="116">
        <v>5.6843418860808015E-14</v>
      </c>
      <c r="AH650" s="116">
        <v>5.6843418860808015E-14</v>
      </c>
      <c r="AI650" s="116">
        <v>5.6843418860808015E-14</v>
      </c>
      <c r="AJ650" s="116">
        <v>5.6843418860808015E-14</v>
      </c>
      <c r="AK650" s="116">
        <v>5.6843418860808015E-14</v>
      </c>
      <c r="AL650" s="116">
        <v>5.6843418860808015E-14</v>
      </c>
      <c r="AM650" s="116">
        <v>5.6843418860808015E-14</v>
      </c>
      <c r="AN650" s="116">
        <v>5.6843418860808015E-14</v>
      </c>
      <c r="AO650" s="116">
        <v>5.6843418860808015E-14</v>
      </c>
      <c r="AP650" s="116">
        <v>5.6843418860808015E-14</v>
      </c>
      <c r="AQ650" s="116">
        <v>5.6843418860808015E-14</v>
      </c>
      <c r="AR650" s="116">
        <v>5.6843418860808015E-14</v>
      </c>
      <c r="AS650" s="116">
        <v>5.6843418860808015E-14</v>
      </c>
      <c r="AT650" s="116">
        <v>5.6843418860808015E-14</v>
      </c>
      <c r="AU650" s="116">
        <v>5.6843418860808015E-14</v>
      </c>
      <c r="AV650" s="116">
        <v>5.6843418860808015E-14</v>
      </c>
      <c r="AW650" s="116">
        <v>5.6843418860808015E-14</v>
      </c>
      <c r="AX650" s="116">
        <v>5.6843418860808015E-14</v>
      </c>
      <c r="AY650" s="116">
        <v>5.6843418860808015E-14</v>
      </c>
      <c r="AZ650" s="116">
        <v>5.6843418860808015E-14</v>
      </c>
      <c r="BA650" s="116">
        <v>5.6843418860808015E-14</v>
      </c>
      <c r="BB650" s="116">
        <v>5.6843418860808015E-14</v>
      </c>
      <c r="BC650" s="116">
        <v>5.6843418860808015E-14</v>
      </c>
      <c r="BD650" s="115">
        <v>5.6843418860808015E-14</v>
      </c>
      <c r="BF650" s="9">
        <f t="shared" si="10"/>
        <v>5.6843418860808015E-14</v>
      </c>
    </row>
    <row r="651" spans="1:58" x14ac:dyDescent="0.25">
      <c r="A651" s="112" t="s">
        <v>472</v>
      </c>
      <c r="B651" s="112" t="s">
        <v>473</v>
      </c>
      <c r="C651" s="116">
        <v>4.5474735088646412E-13</v>
      </c>
      <c r="D651" s="116">
        <v>4.5474735088646412E-13</v>
      </c>
      <c r="E651" s="116">
        <v>4.5474735088646412E-13</v>
      </c>
      <c r="F651" s="116">
        <v>4.5474735088646412E-13</v>
      </c>
      <c r="G651" s="116">
        <v>4.5474735088646412E-13</v>
      </c>
      <c r="H651" s="116">
        <v>4.5474735088646412E-13</v>
      </c>
      <c r="I651" s="116">
        <v>4.5474735088646412E-13</v>
      </c>
      <c r="J651" s="116">
        <v>4.5474735088646412E-13</v>
      </c>
      <c r="K651" s="116">
        <v>4.5474735088646412E-13</v>
      </c>
      <c r="L651" s="116">
        <v>4.5474735088646412E-13</v>
      </c>
      <c r="M651" s="116">
        <v>4.5474735088646412E-13</v>
      </c>
      <c r="N651" s="116">
        <v>4.5474735088646412E-13</v>
      </c>
      <c r="O651" s="116">
        <v>4.5474735088646412E-13</v>
      </c>
      <c r="P651" s="116">
        <v>4.5474735088646412E-13</v>
      </c>
      <c r="Q651" s="116">
        <v>4.5474735088646412E-13</v>
      </c>
      <c r="R651" s="116">
        <v>4.5474735088646412E-13</v>
      </c>
      <c r="S651" s="116">
        <v>4.5474735088646412E-13</v>
      </c>
      <c r="T651" s="116">
        <v>4.5474735088646412E-13</v>
      </c>
      <c r="U651" s="116">
        <v>4.5474735088646412E-13</v>
      </c>
      <c r="V651" s="116">
        <v>4.5474735088646412E-13</v>
      </c>
      <c r="W651" s="116">
        <v>4.5474735088646412E-13</v>
      </c>
      <c r="X651" s="116">
        <v>4.5474735088646412E-13</v>
      </c>
      <c r="Y651" s="116">
        <v>4.5474735088646412E-13</v>
      </c>
      <c r="Z651" s="116">
        <v>4.5474735088646412E-13</v>
      </c>
      <c r="AA651" s="116">
        <v>4.5474735088646412E-13</v>
      </c>
      <c r="AB651" s="116">
        <v>4.5474735088646412E-13</v>
      </c>
      <c r="AC651" s="116">
        <v>4.5474735088646412E-13</v>
      </c>
      <c r="AD651" s="116">
        <v>4.5474735088646412E-13</v>
      </c>
      <c r="AE651" s="116">
        <v>4.5474735088646412E-13</v>
      </c>
      <c r="AF651" s="116">
        <v>4.5474735088646412E-13</v>
      </c>
      <c r="AG651" s="116">
        <v>4.5474735088646412E-13</v>
      </c>
      <c r="AH651" s="116">
        <v>4.5474735088646412E-13</v>
      </c>
      <c r="AI651" s="116">
        <v>4.5474735088646412E-13</v>
      </c>
      <c r="AJ651" s="116">
        <v>4.5474735088646412E-13</v>
      </c>
      <c r="AK651" s="116">
        <v>4.5474735088646412E-13</v>
      </c>
      <c r="AL651" s="116">
        <v>4.5474735088646412E-13</v>
      </c>
      <c r="AM651" s="116">
        <v>4.5474735088646412E-13</v>
      </c>
      <c r="AN651" s="116">
        <v>4.5474735088646412E-13</v>
      </c>
      <c r="AO651" s="116">
        <v>4.5474735088646412E-13</v>
      </c>
      <c r="AP651" s="116">
        <v>4.5474735088646412E-13</v>
      </c>
      <c r="AQ651" s="116">
        <v>4.5474735088646412E-13</v>
      </c>
      <c r="AR651" s="116">
        <v>4.5474735088646412E-13</v>
      </c>
      <c r="AS651" s="116">
        <v>4.5474735088646412E-13</v>
      </c>
      <c r="AT651" s="116">
        <v>4.5474735088646412E-13</v>
      </c>
      <c r="AU651" s="116">
        <v>4.5474735088646412E-13</v>
      </c>
      <c r="AV651" s="116">
        <v>4.5474735088646412E-13</v>
      </c>
      <c r="AW651" s="116">
        <v>4.5474735088646412E-13</v>
      </c>
      <c r="AX651" s="116">
        <v>4.5474735088646412E-13</v>
      </c>
      <c r="AY651" s="116">
        <v>4.5474735088646412E-13</v>
      </c>
      <c r="AZ651" s="116">
        <v>4.5474735088646412E-13</v>
      </c>
      <c r="BA651" s="116">
        <v>4.5474735088646412E-13</v>
      </c>
      <c r="BB651" s="116">
        <v>4.5474735088646412E-13</v>
      </c>
      <c r="BC651" s="116">
        <v>4.5474735088646412E-13</v>
      </c>
      <c r="BD651" s="115">
        <v>4.5474735088646412E-13</v>
      </c>
      <c r="BF651" s="9">
        <f t="shared" si="10"/>
        <v>4.5474735088646412E-13</v>
      </c>
    </row>
    <row r="652" spans="1:58" x14ac:dyDescent="0.25">
      <c r="A652" s="112" t="s">
        <v>474</v>
      </c>
      <c r="B652" s="112" t="s">
        <v>475</v>
      </c>
      <c r="C652" s="116">
        <v>1.4551915228366852E-11</v>
      </c>
      <c r="D652" s="116">
        <v>1.4551915228366852E-11</v>
      </c>
      <c r="E652" s="116">
        <v>1.4551915228366852E-11</v>
      </c>
      <c r="F652" s="116">
        <v>1.4551915228366852E-11</v>
      </c>
      <c r="G652" s="116">
        <v>1.4551915228366852E-11</v>
      </c>
      <c r="H652" s="116">
        <v>1.4551915228366852E-11</v>
      </c>
      <c r="I652" s="116">
        <v>1.4551915228366852E-11</v>
      </c>
      <c r="J652" s="116">
        <v>1.4551915228366852E-11</v>
      </c>
      <c r="K652" s="116">
        <v>1.4551915228366852E-11</v>
      </c>
      <c r="L652" s="116">
        <v>1.4551915228366852E-11</v>
      </c>
      <c r="M652" s="116">
        <v>1.4551915228366852E-11</v>
      </c>
      <c r="N652" s="116">
        <v>1.4551915228366852E-11</v>
      </c>
      <c r="O652" s="116">
        <v>1.4551915228366852E-11</v>
      </c>
      <c r="P652" s="116">
        <v>1.4551915228366852E-11</v>
      </c>
      <c r="Q652" s="116">
        <v>1.4551915228366852E-11</v>
      </c>
      <c r="R652" s="116">
        <v>1.4551915228366852E-11</v>
      </c>
      <c r="S652" s="116">
        <v>1.4551915228366852E-11</v>
      </c>
      <c r="T652" s="116">
        <v>1.4551915228366852E-11</v>
      </c>
      <c r="U652" s="116">
        <v>1.4551915228366852E-11</v>
      </c>
      <c r="V652" s="116">
        <v>1.4551915228366852E-11</v>
      </c>
      <c r="W652" s="116">
        <v>1.4551915228366852E-11</v>
      </c>
      <c r="X652" s="116">
        <v>1.4551915228366852E-11</v>
      </c>
      <c r="Y652" s="116">
        <v>1.4551915228366852E-11</v>
      </c>
      <c r="Z652" s="116">
        <v>1.4551915228366852E-11</v>
      </c>
      <c r="AA652" s="116">
        <v>1.4551915228366852E-11</v>
      </c>
      <c r="AB652" s="116">
        <v>1.4551915228366852E-11</v>
      </c>
      <c r="AC652" s="116">
        <v>1.4551915228366852E-11</v>
      </c>
      <c r="AD652" s="116">
        <v>1.4551915228366852E-11</v>
      </c>
      <c r="AE652" s="116">
        <v>1.4551915228366852E-11</v>
      </c>
      <c r="AF652" s="116">
        <v>1.4551915228366852E-11</v>
      </c>
      <c r="AG652" s="116">
        <v>1.4551915228366852E-11</v>
      </c>
      <c r="AH652" s="116">
        <v>1.4551915228366852E-11</v>
      </c>
      <c r="AI652" s="116">
        <v>1.4551915228366852E-11</v>
      </c>
      <c r="AJ652" s="116">
        <v>1.4551915228366852E-11</v>
      </c>
      <c r="AK652" s="116">
        <v>1.4551915228366852E-11</v>
      </c>
      <c r="AL652" s="116">
        <v>1.4551915228366852E-11</v>
      </c>
      <c r="AM652" s="116">
        <v>1.4551915228366852E-11</v>
      </c>
      <c r="AN652" s="116">
        <v>1.4551915228366852E-11</v>
      </c>
      <c r="AO652" s="116">
        <v>1.4551915228366852E-11</v>
      </c>
      <c r="AP652" s="116">
        <v>1.4551915228366852E-11</v>
      </c>
      <c r="AQ652" s="116">
        <v>1.4551915228366852E-11</v>
      </c>
      <c r="AR652" s="116">
        <v>1.4551915228366852E-11</v>
      </c>
      <c r="AS652" s="116">
        <v>1.4551915228366852E-11</v>
      </c>
      <c r="AT652" s="116">
        <v>1.4551915228366852E-11</v>
      </c>
      <c r="AU652" s="116">
        <v>1.4551915228366852E-11</v>
      </c>
      <c r="AV652" s="116">
        <v>1.4551915228366852E-11</v>
      </c>
      <c r="AW652" s="116">
        <v>1.4551915228366852E-11</v>
      </c>
      <c r="AX652" s="116">
        <v>1.4551915228366852E-11</v>
      </c>
      <c r="AY652" s="116">
        <v>1.4551915228366852E-11</v>
      </c>
      <c r="AZ652" s="116">
        <v>1.4551915228366852E-11</v>
      </c>
      <c r="BA652" s="116">
        <v>1.4551915228366852E-11</v>
      </c>
      <c r="BB652" s="116">
        <v>1.4551915228366852E-11</v>
      </c>
      <c r="BC652" s="116">
        <v>1.4551915228366852E-11</v>
      </c>
      <c r="BD652" s="115">
        <v>1.4551915228366852E-11</v>
      </c>
      <c r="BF652" s="9">
        <f t="shared" si="10"/>
        <v>1.4551915228366852E-11</v>
      </c>
    </row>
    <row r="653" spans="1:58" x14ac:dyDescent="0.25">
      <c r="A653" s="112" t="s">
        <v>476</v>
      </c>
      <c r="B653" s="112" t="s">
        <v>477</v>
      </c>
      <c r="C653" s="116">
        <v>-1.4551915228366852E-11</v>
      </c>
      <c r="D653" s="116">
        <v>-1.4551915228366852E-11</v>
      </c>
      <c r="E653" s="116">
        <v>-1.4551915228366852E-11</v>
      </c>
      <c r="F653" s="116">
        <v>-1.4551915228366852E-11</v>
      </c>
      <c r="G653" s="116">
        <v>-1.4551915228366852E-11</v>
      </c>
      <c r="H653" s="116">
        <v>-1.4551915228366852E-11</v>
      </c>
      <c r="I653" s="116">
        <v>-1.4551915228366852E-11</v>
      </c>
      <c r="J653" s="116">
        <v>-1.4551915228366852E-11</v>
      </c>
      <c r="K653" s="116">
        <v>-1.4551915228366852E-11</v>
      </c>
      <c r="L653" s="116">
        <v>-1.4551915228366852E-11</v>
      </c>
      <c r="M653" s="116">
        <v>-1.4551915228366852E-11</v>
      </c>
      <c r="N653" s="116">
        <v>-1.4551915228366852E-11</v>
      </c>
      <c r="O653" s="116">
        <v>-1.4551915228366852E-11</v>
      </c>
      <c r="P653" s="116">
        <v>-1.4551915228366852E-11</v>
      </c>
      <c r="Q653" s="116">
        <v>-1.4551915228366852E-11</v>
      </c>
      <c r="R653" s="116">
        <v>-1.4551915228366852E-11</v>
      </c>
      <c r="S653" s="116">
        <v>-1.4551915228366852E-11</v>
      </c>
      <c r="T653" s="116">
        <v>-1.4551915228366852E-11</v>
      </c>
      <c r="U653" s="116">
        <v>-1.4551915228366852E-11</v>
      </c>
      <c r="V653" s="116">
        <v>-1.4551915228366852E-11</v>
      </c>
      <c r="W653" s="116">
        <v>-1.4551915228366852E-11</v>
      </c>
      <c r="X653" s="116">
        <v>-1.4551915228366852E-11</v>
      </c>
      <c r="Y653" s="116">
        <v>-1.4551915228366852E-11</v>
      </c>
      <c r="Z653" s="116">
        <v>-1.4551915228366852E-11</v>
      </c>
      <c r="AA653" s="116">
        <v>-1.4551915228366852E-11</v>
      </c>
      <c r="AB653" s="116">
        <v>-1.4551915228366852E-11</v>
      </c>
      <c r="AC653" s="116">
        <v>-1.4551915228366852E-11</v>
      </c>
      <c r="AD653" s="116">
        <v>-1.4551915228366852E-11</v>
      </c>
      <c r="AE653" s="116">
        <v>-1.4551915228366852E-11</v>
      </c>
      <c r="AF653" s="116">
        <v>-1.4551915228366852E-11</v>
      </c>
      <c r="AG653" s="116">
        <v>-1.4551915228366852E-11</v>
      </c>
      <c r="AH653" s="116">
        <v>-1.4551915228366852E-11</v>
      </c>
      <c r="AI653" s="116">
        <v>-1.4551915228366852E-11</v>
      </c>
      <c r="AJ653" s="116">
        <v>-1.4551915228366852E-11</v>
      </c>
      <c r="AK653" s="116">
        <v>-1.4551915228366852E-11</v>
      </c>
      <c r="AL653" s="116">
        <v>-1.4551915228366852E-11</v>
      </c>
      <c r="AM653" s="116">
        <v>-1.4551915228366852E-11</v>
      </c>
      <c r="AN653" s="116">
        <v>-1.4551915228366852E-11</v>
      </c>
      <c r="AO653" s="116">
        <v>-1.4551915228366852E-11</v>
      </c>
      <c r="AP653" s="116">
        <v>-1.4551915228366852E-11</v>
      </c>
      <c r="AQ653" s="116">
        <v>-1.4551915228366852E-11</v>
      </c>
      <c r="AR653" s="116">
        <v>-1.4551915228366852E-11</v>
      </c>
      <c r="AS653" s="116">
        <v>-1.4551915228366852E-11</v>
      </c>
      <c r="AT653" s="116">
        <v>-1.4551915228366852E-11</v>
      </c>
      <c r="AU653" s="116">
        <v>-1.4551915228366852E-11</v>
      </c>
      <c r="AV653" s="116">
        <v>-1.4551915228366852E-11</v>
      </c>
      <c r="AW653" s="116">
        <v>-1.4551915228366852E-11</v>
      </c>
      <c r="AX653" s="116">
        <v>-1.4551915228366852E-11</v>
      </c>
      <c r="AY653" s="116">
        <v>-1.4551915228366852E-11</v>
      </c>
      <c r="AZ653" s="116">
        <v>-1.4551915228366852E-11</v>
      </c>
      <c r="BA653" s="116">
        <v>-1.4551915228366852E-11</v>
      </c>
      <c r="BB653" s="116">
        <v>-1.4551915228366852E-11</v>
      </c>
      <c r="BC653" s="116">
        <v>-1.4551915228366852E-11</v>
      </c>
      <c r="BD653" s="115">
        <v>-1.4551915228366852E-11</v>
      </c>
      <c r="BF653" s="9">
        <f t="shared" si="10"/>
        <v>-1.4551915228366852E-11</v>
      </c>
    </row>
    <row r="654" spans="1:58" x14ac:dyDescent="0.25">
      <c r="A654" s="112" t="s">
        <v>478</v>
      </c>
      <c r="B654" s="112" t="s">
        <v>479</v>
      </c>
      <c r="C654" s="116">
        <v>0</v>
      </c>
      <c r="D654" s="116">
        <v>0</v>
      </c>
      <c r="E654" s="116">
        <v>0</v>
      </c>
      <c r="F654" s="116">
        <v>0</v>
      </c>
      <c r="G654" s="116">
        <v>0</v>
      </c>
      <c r="H654" s="116">
        <v>0</v>
      </c>
      <c r="I654" s="116">
        <v>0</v>
      </c>
      <c r="J654" s="116">
        <v>0</v>
      </c>
      <c r="K654" s="116">
        <v>0</v>
      </c>
      <c r="L654" s="116">
        <v>0</v>
      </c>
      <c r="M654" s="116">
        <v>0</v>
      </c>
      <c r="N654" s="116">
        <v>0</v>
      </c>
      <c r="O654" s="116">
        <v>0</v>
      </c>
      <c r="P654" s="116">
        <v>0</v>
      </c>
      <c r="Q654" s="116">
        <v>0</v>
      </c>
      <c r="R654" s="116">
        <v>0</v>
      </c>
      <c r="S654" s="116">
        <v>0</v>
      </c>
      <c r="T654" s="116">
        <v>0</v>
      </c>
      <c r="U654" s="116">
        <v>0</v>
      </c>
      <c r="V654" s="116">
        <v>0</v>
      </c>
      <c r="W654" s="116">
        <v>0</v>
      </c>
      <c r="X654" s="116">
        <v>0</v>
      </c>
      <c r="Y654" s="116">
        <v>0</v>
      </c>
      <c r="Z654" s="116">
        <v>0</v>
      </c>
      <c r="AA654" s="116">
        <v>0</v>
      </c>
      <c r="AB654" s="116">
        <v>0</v>
      </c>
      <c r="AC654" s="116">
        <v>0</v>
      </c>
      <c r="AD654" s="116">
        <v>0</v>
      </c>
      <c r="AE654" s="116">
        <v>0</v>
      </c>
      <c r="AF654" s="116">
        <v>0</v>
      </c>
      <c r="AG654" s="116">
        <v>0</v>
      </c>
      <c r="AH654" s="116">
        <v>0</v>
      </c>
      <c r="AI654" s="116">
        <v>0</v>
      </c>
      <c r="AJ654" s="116">
        <v>0</v>
      </c>
      <c r="AK654" s="116">
        <v>0</v>
      </c>
      <c r="AL654" s="116">
        <v>0</v>
      </c>
      <c r="AM654" s="116">
        <v>0</v>
      </c>
      <c r="AN654" s="116">
        <v>0</v>
      </c>
      <c r="AO654" s="116">
        <v>0</v>
      </c>
      <c r="AP654" s="116">
        <v>0</v>
      </c>
      <c r="AQ654" s="116">
        <v>0</v>
      </c>
      <c r="AR654" s="116">
        <v>0</v>
      </c>
      <c r="AS654" s="116">
        <v>0</v>
      </c>
      <c r="AT654" s="116">
        <v>0</v>
      </c>
      <c r="AU654" s="116">
        <v>0</v>
      </c>
      <c r="AV654" s="116">
        <v>0</v>
      </c>
      <c r="AW654" s="116">
        <v>0</v>
      </c>
      <c r="AX654" s="116">
        <v>0</v>
      </c>
      <c r="AY654" s="116">
        <v>0</v>
      </c>
      <c r="AZ654" s="116">
        <v>0</v>
      </c>
      <c r="BA654" s="116">
        <v>0</v>
      </c>
      <c r="BB654" s="116">
        <v>0</v>
      </c>
      <c r="BC654" s="116">
        <v>0</v>
      </c>
      <c r="BD654" s="115">
        <v>0</v>
      </c>
      <c r="BF654" s="9">
        <f t="shared" si="10"/>
        <v>0</v>
      </c>
    </row>
    <row r="655" spans="1:58" x14ac:dyDescent="0.25">
      <c r="A655" s="112" t="s">
        <v>480</v>
      </c>
      <c r="B655" s="112" t="s">
        <v>481</v>
      </c>
      <c r="C655" s="116">
        <v>79450.290000000023</v>
      </c>
      <c r="D655" s="116">
        <v>84862.960000000021</v>
      </c>
      <c r="E655" s="116">
        <v>90831.660000000018</v>
      </c>
      <c r="F655" s="116">
        <v>116842.42000000001</v>
      </c>
      <c r="G655" s="116">
        <v>157600.91</v>
      </c>
      <c r="H655" s="116">
        <v>0</v>
      </c>
      <c r="I655" s="116">
        <v>0</v>
      </c>
      <c r="J655" s="116">
        <v>0</v>
      </c>
      <c r="K655" s="116">
        <v>0</v>
      </c>
      <c r="L655" s="116">
        <v>0</v>
      </c>
      <c r="M655" s="116">
        <v>0</v>
      </c>
      <c r="N655" s="116">
        <v>0</v>
      </c>
      <c r="O655" s="116">
        <v>0</v>
      </c>
      <c r="P655" s="116">
        <v>0</v>
      </c>
      <c r="Q655" s="116">
        <v>0</v>
      </c>
      <c r="R655" s="116">
        <v>0</v>
      </c>
      <c r="S655" s="116">
        <v>0</v>
      </c>
      <c r="T655" s="116">
        <v>0</v>
      </c>
      <c r="U655" s="116">
        <v>0</v>
      </c>
      <c r="V655" s="116">
        <v>0</v>
      </c>
      <c r="W655" s="116">
        <v>0</v>
      </c>
      <c r="X655" s="116">
        <v>0</v>
      </c>
      <c r="Y655" s="116">
        <v>0</v>
      </c>
      <c r="Z655" s="116">
        <v>0</v>
      </c>
      <c r="AA655" s="116">
        <v>0</v>
      </c>
      <c r="AB655" s="116">
        <v>0</v>
      </c>
      <c r="AC655" s="116">
        <v>0</v>
      </c>
      <c r="AD655" s="116">
        <v>0</v>
      </c>
      <c r="AE655" s="116">
        <v>0</v>
      </c>
      <c r="AF655" s="116">
        <v>0</v>
      </c>
      <c r="AG655" s="116">
        <v>0</v>
      </c>
      <c r="AH655" s="116">
        <v>0</v>
      </c>
      <c r="AI655" s="116">
        <v>0</v>
      </c>
      <c r="AJ655" s="116">
        <v>0</v>
      </c>
      <c r="AK655" s="116">
        <v>0</v>
      </c>
      <c r="AL655" s="116">
        <v>0</v>
      </c>
      <c r="AM655" s="116">
        <v>0</v>
      </c>
      <c r="AN655" s="116">
        <v>0</v>
      </c>
      <c r="AO655" s="116">
        <v>0</v>
      </c>
      <c r="AP655" s="116">
        <v>0</v>
      </c>
      <c r="AQ655" s="116">
        <v>0</v>
      </c>
      <c r="AR655" s="116">
        <v>0</v>
      </c>
      <c r="AS655" s="116">
        <v>0</v>
      </c>
      <c r="AT655" s="116">
        <v>0</v>
      </c>
      <c r="AU655" s="116">
        <v>0</v>
      </c>
      <c r="AV655" s="116">
        <v>0</v>
      </c>
      <c r="AW655" s="116">
        <v>0</v>
      </c>
      <c r="AX655" s="116">
        <v>0</v>
      </c>
      <c r="AY655" s="116">
        <v>0</v>
      </c>
      <c r="AZ655" s="116">
        <v>0</v>
      </c>
      <c r="BA655" s="116">
        <v>0</v>
      </c>
      <c r="BB655" s="116">
        <v>0</v>
      </c>
      <c r="BC655" s="116">
        <v>0</v>
      </c>
      <c r="BD655" s="115">
        <v>0</v>
      </c>
      <c r="BF655" s="9">
        <f t="shared" si="10"/>
        <v>157600.91</v>
      </c>
    </row>
    <row r="656" spans="1:58" x14ac:dyDescent="0.25">
      <c r="A656" s="112" t="s">
        <v>482</v>
      </c>
      <c r="B656" s="112" t="s">
        <v>483</v>
      </c>
      <c r="C656" s="116">
        <v>78661.190000000017</v>
      </c>
      <c r="D656" s="116">
        <v>79511.310000000012</v>
      </c>
      <c r="E656" s="116">
        <v>86449.98000000001</v>
      </c>
      <c r="F656" s="116">
        <v>109399.59000000001</v>
      </c>
      <c r="G656" s="116">
        <v>148668.64000000001</v>
      </c>
      <c r="H656" s="116">
        <v>0</v>
      </c>
      <c r="I656" s="116">
        <v>0</v>
      </c>
      <c r="J656" s="116">
        <v>0</v>
      </c>
      <c r="K656" s="116">
        <v>0</v>
      </c>
      <c r="L656" s="116">
        <v>0</v>
      </c>
      <c r="M656" s="116">
        <v>0</v>
      </c>
      <c r="N656" s="116">
        <v>0</v>
      </c>
      <c r="O656" s="116">
        <v>0</v>
      </c>
      <c r="P656" s="116">
        <v>0</v>
      </c>
      <c r="Q656" s="116">
        <v>0</v>
      </c>
      <c r="R656" s="116">
        <v>0</v>
      </c>
      <c r="S656" s="116">
        <v>0</v>
      </c>
      <c r="T656" s="116">
        <v>0</v>
      </c>
      <c r="U656" s="116">
        <v>0</v>
      </c>
      <c r="V656" s="116">
        <v>0</v>
      </c>
      <c r="W656" s="116">
        <v>0</v>
      </c>
      <c r="X656" s="116">
        <v>0</v>
      </c>
      <c r="Y656" s="116">
        <v>0</v>
      </c>
      <c r="Z656" s="116">
        <v>0</v>
      </c>
      <c r="AA656" s="116">
        <v>0</v>
      </c>
      <c r="AB656" s="116">
        <v>0</v>
      </c>
      <c r="AC656" s="116">
        <v>0</v>
      </c>
      <c r="AD656" s="116">
        <v>0</v>
      </c>
      <c r="AE656" s="116">
        <v>0</v>
      </c>
      <c r="AF656" s="116">
        <v>0</v>
      </c>
      <c r="AG656" s="116">
        <v>0</v>
      </c>
      <c r="AH656" s="116">
        <v>0</v>
      </c>
      <c r="AI656" s="116">
        <v>0</v>
      </c>
      <c r="AJ656" s="116">
        <v>0</v>
      </c>
      <c r="AK656" s="116">
        <v>0</v>
      </c>
      <c r="AL656" s="116">
        <v>0</v>
      </c>
      <c r="AM656" s="116">
        <v>0</v>
      </c>
      <c r="AN656" s="116">
        <v>0</v>
      </c>
      <c r="AO656" s="116">
        <v>0</v>
      </c>
      <c r="AP656" s="116">
        <v>0</v>
      </c>
      <c r="AQ656" s="116">
        <v>0</v>
      </c>
      <c r="AR656" s="116">
        <v>0</v>
      </c>
      <c r="AS656" s="116">
        <v>0</v>
      </c>
      <c r="AT656" s="116">
        <v>0</v>
      </c>
      <c r="AU656" s="116">
        <v>0</v>
      </c>
      <c r="AV656" s="116">
        <v>0</v>
      </c>
      <c r="AW656" s="116">
        <v>0</v>
      </c>
      <c r="AX656" s="116">
        <v>0</v>
      </c>
      <c r="AY656" s="116">
        <v>0</v>
      </c>
      <c r="AZ656" s="116">
        <v>0</v>
      </c>
      <c r="BA656" s="116">
        <v>0</v>
      </c>
      <c r="BB656" s="116">
        <v>0</v>
      </c>
      <c r="BC656" s="116">
        <v>0</v>
      </c>
      <c r="BD656" s="115">
        <v>0</v>
      </c>
      <c r="BF656" s="9">
        <f t="shared" si="10"/>
        <v>148668.64000000001</v>
      </c>
    </row>
    <row r="657" spans="1:58" x14ac:dyDescent="0.25">
      <c r="A657" s="112" t="s">
        <v>484</v>
      </c>
      <c r="B657" s="112" t="s">
        <v>485</v>
      </c>
      <c r="C657" s="116">
        <v>0</v>
      </c>
      <c r="D657" s="116">
        <v>0</v>
      </c>
      <c r="E657" s="116">
        <v>0</v>
      </c>
      <c r="F657" s="116">
        <v>13302.36</v>
      </c>
      <c r="G657" s="116">
        <v>13302.36</v>
      </c>
      <c r="H657" s="116">
        <v>25704.45</v>
      </c>
      <c r="I657" s="116">
        <v>25704.37</v>
      </c>
      <c r="J657" s="116">
        <v>25704.37</v>
      </c>
      <c r="K657" s="116">
        <v>0</v>
      </c>
      <c r="L657" s="116">
        <v>0</v>
      </c>
      <c r="M657" s="116">
        <v>0</v>
      </c>
      <c r="N657" s="116">
        <v>0</v>
      </c>
      <c r="O657" s="116">
        <v>0</v>
      </c>
      <c r="P657" s="116">
        <v>0</v>
      </c>
      <c r="Q657" s="116">
        <v>0</v>
      </c>
      <c r="R657" s="116">
        <v>0</v>
      </c>
      <c r="S657" s="116">
        <v>0</v>
      </c>
      <c r="T657" s="116">
        <v>0</v>
      </c>
      <c r="U657" s="116">
        <v>0</v>
      </c>
      <c r="V657" s="116">
        <v>0</v>
      </c>
      <c r="W657" s="116">
        <v>0</v>
      </c>
      <c r="X657" s="116">
        <v>0</v>
      </c>
      <c r="Y657" s="116">
        <v>0</v>
      </c>
      <c r="Z657" s="116">
        <v>0</v>
      </c>
      <c r="AA657" s="116">
        <v>0</v>
      </c>
      <c r="AB657" s="116">
        <v>0</v>
      </c>
      <c r="AC657" s="116">
        <v>0</v>
      </c>
      <c r="AD657" s="116">
        <v>0</v>
      </c>
      <c r="AE657" s="116">
        <v>0</v>
      </c>
      <c r="AF657" s="116">
        <v>0</v>
      </c>
      <c r="AG657" s="116">
        <v>0</v>
      </c>
      <c r="AH657" s="116">
        <v>0</v>
      </c>
      <c r="AI657" s="116">
        <v>0</v>
      </c>
      <c r="AJ657" s="116">
        <v>0</v>
      </c>
      <c r="AK657" s="116">
        <v>0</v>
      </c>
      <c r="AL657" s="116">
        <v>0</v>
      </c>
      <c r="AM657" s="116">
        <v>0</v>
      </c>
      <c r="AN657" s="116">
        <v>0</v>
      </c>
      <c r="AO657" s="116">
        <v>0</v>
      </c>
      <c r="AP657" s="116">
        <v>506.62</v>
      </c>
      <c r="AQ657" s="116">
        <v>1.999999999998181E-2</v>
      </c>
      <c r="AR657" s="116">
        <v>9.9999999999818099E-3</v>
      </c>
      <c r="AS657" s="116">
        <v>9.9999999999818099E-3</v>
      </c>
      <c r="AT657" s="116">
        <v>9.9999999999818099E-3</v>
      </c>
      <c r="AU657" s="116">
        <v>9.9999999999818099E-3</v>
      </c>
      <c r="AV657" s="116">
        <v>9.9999999999818099E-3</v>
      </c>
      <c r="AW657" s="116">
        <v>9.9999999999818099E-3</v>
      </c>
      <c r="AX657" s="116">
        <v>9.9999999999818099E-3</v>
      </c>
      <c r="AY657" s="116">
        <v>9.9999999999818099E-3</v>
      </c>
      <c r="AZ657" s="116">
        <v>9.9999999999818099E-3</v>
      </c>
      <c r="BA657" s="116">
        <v>9.9999999999818099E-3</v>
      </c>
      <c r="BB657" s="116">
        <v>9.9999999999818099E-3</v>
      </c>
      <c r="BC657" s="116">
        <v>9.9999999999818099E-3</v>
      </c>
      <c r="BD657" s="115">
        <v>9.9999999999818099E-3</v>
      </c>
      <c r="BF657" s="9">
        <f t="shared" si="10"/>
        <v>25704.45</v>
      </c>
    </row>
    <row r="658" spans="1:58" x14ac:dyDescent="0.25">
      <c r="A658" s="112" t="s">
        <v>486</v>
      </c>
      <c r="B658" s="112" t="s">
        <v>487</v>
      </c>
      <c r="C658" s="116">
        <v>0</v>
      </c>
      <c r="D658" s="116">
        <v>0</v>
      </c>
      <c r="E658" s="116">
        <v>0</v>
      </c>
      <c r="F658" s="116">
        <v>0</v>
      </c>
      <c r="G658" s="116">
        <v>0</v>
      </c>
      <c r="H658" s="116">
        <v>0</v>
      </c>
      <c r="I658" s="116">
        <v>0</v>
      </c>
      <c r="J658" s="116">
        <v>0</v>
      </c>
      <c r="K658" s="116">
        <v>0</v>
      </c>
      <c r="L658" s="116">
        <v>0</v>
      </c>
      <c r="M658" s="116">
        <v>0</v>
      </c>
      <c r="N658" s="116">
        <v>0</v>
      </c>
      <c r="O658" s="116">
        <v>0</v>
      </c>
      <c r="P658" s="116">
        <v>0</v>
      </c>
      <c r="Q658" s="116">
        <v>0</v>
      </c>
      <c r="R658" s="116">
        <v>0</v>
      </c>
      <c r="S658" s="116">
        <v>0</v>
      </c>
      <c r="T658" s="116">
        <v>0</v>
      </c>
      <c r="U658" s="116">
        <v>0</v>
      </c>
      <c r="V658" s="116">
        <v>0</v>
      </c>
      <c r="W658" s="116">
        <v>0</v>
      </c>
      <c r="X658" s="116">
        <v>0</v>
      </c>
      <c r="Y658" s="116">
        <v>0</v>
      </c>
      <c r="Z658" s="116">
        <v>0</v>
      </c>
      <c r="AA658" s="116">
        <v>0</v>
      </c>
      <c r="AB658" s="116">
        <v>0</v>
      </c>
      <c r="AC658" s="116">
        <v>0</v>
      </c>
      <c r="AD658" s="116">
        <v>0</v>
      </c>
      <c r="AE658" s="116">
        <v>0</v>
      </c>
      <c r="AF658" s="116">
        <v>0</v>
      </c>
      <c r="AG658" s="116">
        <v>0</v>
      </c>
      <c r="AH658" s="116">
        <v>0</v>
      </c>
      <c r="AI658" s="116">
        <v>0</v>
      </c>
      <c r="AJ658" s="116">
        <v>0</v>
      </c>
      <c r="AK658" s="116">
        <v>0</v>
      </c>
      <c r="AL658" s="116">
        <v>0</v>
      </c>
      <c r="AM658" s="116">
        <v>0</v>
      </c>
      <c r="AN658" s="116">
        <v>0</v>
      </c>
      <c r="AO658" s="116">
        <v>0</v>
      </c>
      <c r="AP658" s="116">
        <v>0</v>
      </c>
      <c r="AQ658" s="116">
        <v>0</v>
      </c>
      <c r="AR658" s="116">
        <v>0</v>
      </c>
      <c r="AS658" s="116">
        <v>0</v>
      </c>
      <c r="AT658" s="116">
        <v>0</v>
      </c>
      <c r="AU658" s="116">
        <v>0</v>
      </c>
      <c r="AV658" s="116">
        <v>0</v>
      </c>
      <c r="AW658" s="116">
        <v>0</v>
      </c>
      <c r="AX658" s="116">
        <v>0</v>
      </c>
      <c r="AY658" s="116">
        <v>0</v>
      </c>
      <c r="AZ658" s="116">
        <v>0</v>
      </c>
      <c r="BA658" s="116">
        <v>0</v>
      </c>
      <c r="BB658" s="116">
        <v>0</v>
      </c>
      <c r="BC658" s="116">
        <v>0</v>
      </c>
      <c r="BD658" s="115">
        <v>0</v>
      </c>
      <c r="BF658" s="9">
        <f t="shared" si="10"/>
        <v>0</v>
      </c>
    </row>
    <row r="659" spans="1:58" x14ac:dyDescent="0.25">
      <c r="A659" s="112" t="s">
        <v>488</v>
      </c>
      <c r="B659" s="112" t="s">
        <v>489</v>
      </c>
      <c r="C659" s="116">
        <v>8.999999996740371E-2</v>
      </c>
      <c r="D659" s="116">
        <v>7.9999999967403715E-2</v>
      </c>
      <c r="E659" s="116">
        <v>7.9999999967403715E-2</v>
      </c>
      <c r="F659" s="116">
        <v>7.9999999967403715E-2</v>
      </c>
      <c r="G659" s="116">
        <v>7.9999999967403715E-2</v>
      </c>
      <c r="H659" s="116">
        <v>7.9999999967403715E-2</v>
      </c>
      <c r="I659" s="116">
        <v>6.999999996740372E-2</v>
      </c>
      <c r="J659" s="116">
        <v>6.999999996740372E-2</v>
      </c>
      <c r="K659" s="116">
        <v>6.999999996740372E-2</v>
      </c>
      <c r="L659" s="116">
        <v>6.999999996740372E-2</v>
      </c>
      <c r="M659" s="116">
        <v>6.999999996740372E-2</v>
      </c>
      <c r="N659" s="116">
        <v>6.999999996740372E-2</v>
      </c>
      <c r="O659" s="116">
        <v>6.999999996740372E-2</v>
      </c>
      <c r="P659" s="116">
        <v>6.999999996740372E-2</v>
      </c>
      <c r="Q659" s="116">
        <v>6.999999996740372E-2</v>
      </c>
      <c r="R659" s="116">
        <v>6.999999996740372E-2</v>
      </c>
      <c r="S659" s="116">
        <v>6.999999996740372E-2</v>
      </c>
      <c r="T659" s="116">
        <v>6.999999996740372E-2</v>
      </c>
      <c r="U659" s="116">
        <v>6.999999996740372E-2</v>
      </c>
      <c r="V659" s="116">
        <v>6.999999996740372E-2</v>
      </c>
      <c r="W659" s="116">
        <v>6.999999996740372E-2</v>
      </c>
      <c r="X659" s="116">
        <v>6.999999996740372E-2</v>
      </c>
      <c r="Y659" s="116">
        <v>6.999999996740372E-2</v>
      </c>
      <c r="Z659" s="116">
        <v>6.999999996740372E-2</v>
      </c>
      <c r="AA659" s="116">
        <v>6.999999996740372E-2</v>
      </c>
      <c r="AB659" s="116">
        <v>6.999999996740372E-2</v>
      </c>
      <c r="AC659" s="116">
        <v>6.999999996740372E-2</v>
      </c>
      <c r="AD659" s="116">
        <v>6.999999996740372E-2</v>
      </c>
      <c r="AE659" s="116">
        <v>6.999999996740372E-2</v>
      </c>
      <c r="AF659" s="116">
        <v>6.999999996740372E-2</v>
      </c>
      <c r="AG659" s="116">
        <v>6.999999996740372E-2</v>
      </c>
      <c r="AH659" s="116">
        <v>6.999999996740372E-2</v>
      </c>
      <c r="AI659" s="116">
        <v>6.999999996740372E-2</v>
      </c>
      <c r="AJ659" s="116">
        <v>6.999999996740372E-2</v>
      </c>
      <c r="AK659" s="116">
        <v>6.999999996740372E-2</v>
      </c>
      <c r="AL659" s="116">
        <v>6.999999996740372E-2</v>
      </c>
      <c r="AM659" s="116">
        <v>6.999999996740372E-2</v>
      </c>
      <c r="AN659" s="116">
        <v>6.999999996740372E-2</v>
      </c>
      <c r="AO659" s="116">
        <v>6.999999996740372E-2</v>
      </c>
      <c r="AP659" s="116">
        <v>6.999999996740372E-2</v>
      </c>
      <c r="AQ659" s="116">
        <v>6.999999996740372E-2</v>
      </c>
      <c r="AR659" s="116">
        <v>6.999999996740372E-2</v>
      </c>
      <c r="AS659" s="116">
        <v>6.999999996740372E-2</v>
      </c>
      <c r="AT659" s="116">
        <v>6.999999996740372E-2</v>
      </c>
      <c r="AU659" s="116">
        <v>6.999999996740372E-2</v>
      </c>
      <c r="AV659" s="116">
        <v>6.999999996740372E-2</v>
      </c>
      <c r="AW659" s="116">
        <v>6.999999996740372E-2</v>
      </c>
      <c r="AX659" s="116">
        <v>6.999999996740372E-2</v>
      </c>
      <c r="AY659" s="116">
        <v>6.999999996740372E-2</v>
      </c>
      <c r="AZ659" s="116">
        <v>6.999999996740372E-2</v>
      </c>
      <c r="BA659" s="116">
        <v>6.999999996740372E-2</v>
      </c>
      <c r="BB659" s="116">
        <v>6.999999996740372E-2</v>
      </c>
      <c r="BC659" s="116">
        <v>6.999999996740372E-2</v>
      </c>
      <c r="BD659" s="115">
        <v>6.999999996740372E-2</v>
      </c>
      <c r="BF659" s="9">
        <f t="shared" si="10"/>
        <v>8.999999996740371E-2</v>
      </c>
    </row>
    <row r="660" spans="1:58" x14ac:dyDescent="0.25">
      <c r="A660" s="112" t="s">
        <v>490</v>
      </c>
      <c r="B660" s="112" t="s">
        <v>491</v>
      </c>
      <c r="C660" s="116">
        <v>0</v>
      </c>
      <c r="D660" s="116">
        <v>0</v>
      </c>
      <c r="E660" s="116">
        <v>0</v>
      </c>
      <c r="F660" s="116">
        <v>0</v>
      </c>
      <c r="G660" s="116">
        <v>0</v>
      </c>
      <c r="H660" s="116">
        <v>0</v>
      </c>
      <c r="I660" s="116">
        <v>0</v>
      </c>
      <c r="J660" s="116">
        <v>0</v>
      </c>
      <c r="K660" s="116">
        <v>0</v>
      </c>
      <c r="L660" s="116">
        <v>0</v>
      </c>
      <c r="M660" s="116">
        <v>0</v>
      </c>
      <c r="N660" s="116">
        <v>0</v>
      </c>
      <c r="O660" s="116">
        <v>0</v>
      </c>
      <c r="P660" s="116">
        <v>0</v>
      </c>
      <c r="Q660" s="116">
        <v>0</v>
      </c>
      <c r="R660" s="116">
        <v>0</v>
      </c>
      <c r="S660" s="116">
        <v>0</v>
      </c>
      <c r="T660" s="116">
        <v>0</v>
      </c>
      <c r="U660" s="116">
        <v>0</v>
      </c>
      <c r="V660" s="116">
        <v>0</v>
      </c>
      <c r="W660" s="116">
        <v>0</v>
      </c>
      <c r="X660" s="116">
        <v>0</v>
      </c>
      <c r="Y660" s="116">
        <v>0</v>
      </c>
      <c r="Z660" s="116">
        <v>0</v>
      </c>
      <c r="AA660" s="116">
        <v>0</v>
      </c>
      <c r="AB660" s="116">
        <v>0</v>
      </c>
      <c r="AC660" s="116">
        <v>0</v>
      </c>
      <c r="AD660" s="116">
        <v>0</v>
      </c>
      <c r="AE660" s="116">
        <v>0</v>
      </c>
      <c r="AF660" s="116">
        <v>0</v>
      </c>
      <c r="AG660" s="116">
        <v>0</v>
      </c>
      <c r="AH660" s="116">
        <v>0</v>
      </c>
      <c r="AI660" s="116">
        <v>0</v>
      </c>
      <c r="AJ660" s="116">
        <v>0</v>
      </c>
      <c r="AK660" s="116">
        <v>0</v>
      </c>
      <c r="AL660" s="116">
        <v>0</v>
      </c>
      <c r="AM660" s="116">
        <v>0</v>
      </c>
      <c r="AN660" s="116">
        <v>0</v>
      </c>
      <c r="AO660" s="116">
        <v>0</v>
      </c>
      <c r="AP660" s="116">
        <v>0</v>
      </c>
      <c r="AQ660" s="116">
        <v>0</v>
      </c>
      <c r="AR660" s="116">
        <v>0</v>
      </c>
      <c r="AS660" s="116">
        <v>0</v>
      </c>
      <c r="AT660" s="116">
        <v>0</v>
      </c>
      <c r="AU660" s="116">
        <v>0</v>
      </c>
      <c r="AV660" s="116">
        <v>0</v>
      </c>
      <c r="AW660" s="116">
        <v>0</v>
      </c>
      <c r="AX660" s="116">
        <v>0</v>
      </c>
      <c r="AY660" s="116">
        <v>0</v>
      </c>
      <c r="AZ660" s="116">
        <v>0</v>
      </c>
      <c r="BA660" s="116">
        <v>0</v>
      </c>
      <c r="BB660" s="116">
        <v>0</v>
      </c>
      <c r="BC660" s="116">
        <v>0</v>
      </c>
      <c r="BD660" s="115">
        <v>0</v>
      </c>
      <c r="BF660" s="9">
        <f t="shared" si="10"/>
        <v>0</v>
      </c>
    </row>
    <row r="661" spans="1:58" x14ac:dyDescent="0.25">
      <c r="A661" s="112" t="s">
        <v>492</v>
      </c>
      <c r="B661" s="112" t="s">
        <v>493</v>
      </c>
      <c r="C661" s="116">
        <v>0</v>
      </c>
      <c r="D661" s="116">
        <v>0</v>
      </c>
      <c r="E661" s="116">
        <v>0</v>
      </c>
      <c r="F661" s="116">
        <v>0</v>
      </c>
      <c r="G661" s="116">
        <v>0</v>
      </c>
      <c r="H661" s="116">
        <v>0</v>
      </c>
      <c r="I661" s="116">
        <v>0</v>
      </c>
      <c r="J661" s="116">
        <v>0</v>
      </c>
      <c r="K661" s="116">
        <v>0</v>
      </c>
      <c r="L661" s="116">
        <v>0</v>
      </c>
      <c r="M661" s="116">
        <v>0</v>
      </c>
      <c r="N661" s="116">
        <v>0</v>
      </c>
      <c r="O661" s="116">
        <v>0</v>
      </c>
      <c r="P661" s="116">
        <v>0</v>
      </c>
      <c r="Q661" s="116">
        <v>2349.56</v>
      </c>
      <c r="R661" s="116">
        <v>5739.5499999999993</v>
      </c>
      <c r="S661" s="116">
        <v>7829.98</v>
      </c>
      <c r="T661" s="116">
        <v>85426.849999999991</v>
      </c>
      <c r="U661" s="116">
        <v>169605.88999999998</v>
      </c>
      <c r="V661" s="116">
        <v>1260032.72</v>
      </c>
      <c r="W661" s="116">
        <v>3226674.27</v>
      </c>
      <c r="X661" s="116">
        <v>4863020.92</v>
      </c>
      <c r="Y661" s="116">
        <v>4946494.9799999995</v>
      </c>
      <c r="Z661" s="116">
        <v>0</v>
      </c>
      <c r="AA661" s="116">
        <v>0</v>
      </c>
      <c r="AB661" s="116">
        <v>0</v>
      </c>
      <c r="AC661" s="116">
        <v>8836.7000000000007</v>
      </c>
      <c r="AD661" s="116">
        <v>14133.16</v>
      </c>
      <c r="AE661" s="116">
        <v>1745220.5</v>
      </c>
      <c r="AF661" s="116">
        <v>4998829.4000000004</v>
      </c>
      <c r="AG661" s="116">
        <v>6107303.7800000003</v>
      </c>
      <c r="AH661" s="116">
        <v>6950825.1400000006</v>
      </c>
      <c r="AI661" s="116">
        <v>7195872.0000000009</v>
      </c>
      <c r="AJ661" s="116">
        <v>7229913.4000000013</v>
      </c>
      <c r="AK661" s="116">
        <v>0</v>
      </c>
      <c r="AL661" s="116">
        <v>0</v>
      </c>
      <c r="AM661" s="116">
        <v>0</v>
      </c>
      <c r="AN661" s="116">
        <v>0</v>
      </c>
      <c r="AO661" s="116">
        <v>0</v>
      </c>
      <c r="AP661" s="116">
        <v>0</v>
      </c>
      <c r="AQ661" s="116">
        <v>0</v>
      </c>
      <c r="AR661" s="116">
        <v>0</v>
      </c>
      <c r="AS661" s="116">
        <v>0</v>
      </c>
      <c r="AT661" s="116">
        <v>0</v>
      </c>
      <c r="AU661" s="116">
        <v>0</v>
      </c>
      <c r="AV661" s="116">
        <v>0</v>
      </c>
      <c r="AW661" s="116">
        <v>0</v>
      </c>
      <c r="AX661" s="116">
        <v>0</v>
      </c>
      <c r="AY661" s="116">
        <v>0</v>
      </c>
      <c r="AZ661" s="116">
        <v>0</v>
      </c>
      <c r="BA661" s="116">
        <v>0</v>
      </c>
      <c r="BB661" s="116">
        <v>0</v>
      </c>
      <c r="BC661" s="116">
        <v>0</v>
      </c>
      <c r="BD661" s="115">
        <v>0</v>
      </c>
      <c r="BF661" s="9">
        <f t="shared" si="10"/>
        <v>7229913.4000000013</v>
      </c>
    </row>
    <row r="662" spans="1:58" x14ac:dyDescent="0.25">
      <c r="A662" s="112" t="s">
        <v>494</v>
      </c>
      <c r="B662" s="112" t="s">
        <v>495</v>
      </c>
      <c r="C662" s="116">
        <v>0</v>
      </c>
      <c r="D662" s="116">
        <v>0</v>
      </c>
      <c r="E662" s="116">
        <v>0</v>
      </c>
      <c r="F662" s="116">
        <v>0</v>
      </c>
      <c r="G662" s="116">
        <v>0</v>
      </c>
      <c r="H662" s="116">
        <v>0</v>
      </c>
      <c r="I662" s="116">
        <v>0</v>
      </c>
      <c r="J662" s="116">
        <v>0</v>
      </c>
      <c r="K662" s="116">
        <v>0</v>
      </c>
      <c r="L662" s="116">
        <v>0</v>
      </c>
      <c r="M662" s="116">
        <v>0</v>
      </c>
      <c r="N662" s="116">
        <v>0</v>
      </c>
      <c r="O662" s="116">
        <v>0</v>
      </c>
      <c r="P662" s="116">
        <v>0</v>
      </c>
      <c r="Q662" s="116">
        <v>0</v>
      </c>
      <c r="R662" s="116">
        <v>0</v>
      </c>
      <c r="S662" s="116">
        <v>0</v>
      </c>
      <c r="T662" s="116">
        <v>0</v>
      </c>
      <c r="U662" s="116">
        <v>0</v>
      </c>
      <c r="V662" s="116">
        <v>0</v>
      </c>
      <c r="W662" s="116">
        <v>0</v>
      </c>
      <c r="X662" s="116">
        <v>0</v>
      </c>
      <c r="Y662" s="116">
        <v>0</v>
      </c>
      <c r="Z662" s="116">
        <v>0</v>
      </c>
      <c r="AA662" s="116">
        <v>0</v>
      </c>
      <c r="AB662" s="116">
        <v>6755.14</v>
      </c>
      <c r="AC662" s="116">
        <v>6768.4900000000007</v>
      </c>
      <c r="AD662" s="116">
        <v>83614.66</v>
      </c>
      <c r="AE662" s="116">
        <v>375821.89</v>
      </c>
      <c r="AF662" s="116">
        <v>27677.020000000019</v>
      </c>
      <c r="AG662" s="116">
        <v>303396.38</v>
      </c>
      <c r="AH662" s="116">
        <v>1722930.3599999999</v>
      </c>
      <c r="AI662" s="116">
        <v>2542286.9299999997</v>
      </c>
      <c r="AJ662" s="116">
        <v>0</v>
      </c>
      <c r="AK662" s="116">
        <v>0</v>
      </c>
      <c r="AL662" s="116">
        <v>0</v>
      </c>
      <c r="AM662" s="116">
        <v>0</v>
      </c>
      <c r="AN662" s="116">
        <v>0</v>
      </c>
      <c r="AO662" s="116">
        <v>0</v>
      </c>
      <c r="AP662" s="116">
        <v>0</v>
      </c>
      <c r="AQ662" s="116">
        <v>0</v>
      </c>
      <c r="AR662" s="116">
        <v>0</v>
      </c>
      <c r="AS662" s="116">
        <v>0</v>
      </c>
      <c r="AT662" s="116">
        <v>0</v>
      </c>
      <c r="AU662" s="116">
        <v>0</v>
      </c>
      <c r="AV662" s="116">
        <v>0</v>
      </c>
      <c r="AW662" s="116">
        <v>0</v>
      </c>
      <c r="AX662" s="116">
        <v>0</v>
      </c>
      <c r="AY662" s="116">
        <v>0</v>
      </c>
      <c r="AZ662" s="116">
        <v>0</v>
      </c>
      <c r="BA662" s="116">
        <v>0</v>
      </c>
      <c r="BB662" s="116">
        <v>0</v>
      </c>
      <c r="BC662" s="116">
        <v>0</v>
      </c>
      <c r="BD662" s="115">
        <v>0</v>
      </c>
      <c r="BF662" s="9">
        <f t="shared" si="10"/>
        <v>2542286.9299999997</v>
      </c>
    </row>
    <row r="663" spans="1:58" x14ac:dyDescent="0.25">
      <c r="A663" s="112" t="s">
        <v>496</v>
      </c>
      <c r="B663" s="112" t="s">
        <v>497</v>
      </c>
      <c r="C663" s="116">
        <v>75919.09</v>
      </c>
      <c r="D663" s="116">
        <v>77576.94</v>
      </c>
      <c r="E663" s="116">
        <v>95035.010000000009</v>
      </c>
      <c r="F663" s="116">
        <v>97039.920000000013</v>
      </c>
      <c r="G663" s="116">
        <v>97281.040000000008</v>
      </c>
      <c r="H663" s="116">
        <v>121985.45000000001</v>
      </c>
      <c r="I663" s="116">
        <v>164223.01</v>
      </c>
      <c r="J663" s="116">
        <v>184740.18</v>
      </c>
      <c r="K663" s="116">
        <v>223568.83</v>
      </c>
      <c r="L663" s="116">
        <v>238243.46999999997</v>
      </c>
      <c r="M663" s="116">
        <v>241831.14999999997</v>
      </c>
      <c r="N663" s="116">
        <v>267145.68999999994</v>
      </c>
      <c r="O663" s="116">
        <v>269361.69999999995</v>
      </c>
      <c r="P663" s="116">
        <v>323578.25999999995</v>
      </c>
      <c r="Q663" s="116">
        <v>332970.71999999997</v>
      </c>
      <c r="R663" s="116">
        <v>361500.67</v>
      </c>
      <c r="S663" s="116">
        <v>387066.52999999997</v>
      </c>
      <c r="T663" s="116">
        <v>544036.17999999993</v>
      </c>
      <c r="U663" s="116">
        <v>1084447.9099999999</v>
      </c>
      <c r="V663" s="116">
        <v>1998927.77</v>
      </c>
      <c r="W663" s="116">
        <v>0</v>
      </c>
      <c r="X663" s="116">
        <v>0</v>
      </c>
      <c r="Y663" s="116">
        <v>0</v>
      </c>
      <c r="Z663" s="116">
        <v>0</v>
      </c>
      <c r="AA663" s="116">
        <v>0</v>
      </c>
      <c r="AB663" s="116">
        <v>0</v>
      </c>
      <c r="AC663" s="116">
        <v>0</v>
      </c>
      <c r="AD663" s="116">
        <v>0</v>
      </c>
      <c r="AE663" s="116">
        <v>0</v>
      </c>
      <c r="AF663" s="116">
        <v>0</v>
      </c>
      <c r="AG663" s="116">
        <v>0</v>
      </c>
      <c r="AH663" s="116">
        <v>0</v>
      </c>
      <c r="AI663" s="116">
        <v>0</v>
      </c>
      <c r="AJ663" s="116">
        <v>0</v>
      </c>
      <c r="AK663" s="116">
        <v>0</v>
      </c>
      <c r="AL663" s="116">
        <v>0</v>
      </c>
      <c r="AM663" s="116">
        <v>0</v>
      </c>
      <c r="AN663" s="116">
        <v>0</v>
      </c>
      <c r="AO663" s="116">
        <v>0</v>
      </c>
      <c r="AP663" s="116">
        <v>0</v>
      </c>
      <c r="AQ663" s="116">
        <v>0</v>
      </c>
      <c r="AR663" s="116">
        <v>0</v>
      </c>
      <c r="AS663" s="116">
        <v>0</v>
      </c>
      <c r="AT663" s="116">
        <v>0</v>
      </c>
      <c r="AU663" s="116">
        <v>0</v>
      </c>
      <c r="AV663" s="116">
        <v>0</v>
      </c>
      <c r="AW663" s="116">
        <v>0</v>
      </c>
      <c r="AX663" s="116">
        <v>0</v>
      </c>
      <c r="AY663" s="116">
        <v>0</v>
      </c>
      <c r="AZ663" s="116">
        <v>0</v>
      </c>
      <c r="BA663" s="116">
        <v>0</v>
      </c>
      <c r="BB663" s="116">
        <v>0</v>
      </c>
      <c r="BC663" s="116">
        <v>0</v>
      </c>
      <c r="BD663" s="115">
        <v>0</v>
      </c>
      <c r="BF663" s="9">
        <f t="shared" ref="BF663:BF726" si="11">+MAX(C663:BD663)</f>
        <v>1998927.77</v>
      </c>
    </row>
    <row r="664" spans="1:58" x14ac:dyDescent="0.25">
      <c r="A664" s="112" t="s">
        <v>498</v>
      </c>
      <c r="B664" s="112" t="s">
        <v>499</v>
      </c>
      <c r="C664" s="116">
        <v>-1.8189894035458565E-12</v>
      </c>
      <c r="D664" s="116">
        <v>-1.8189894035458565E-12</v>
      </c>
      <c r="E664" s="116">
        <v>-1.8189894035458565E-12</v>
      </c>
      <c r="F664" s="116">
        <v>-1.8189894035458565E-12</v>
      </c>
      <c r="G664" s="116">
        <v>-1.8189894035458565E-12</v>
      </c>
      <c r="H664" s="116">
        <v>-1.8189894035458565E-12</v>
      </c>
      <c r="I664" s="116">
        <v>-1.8189894035458565E-12</v>
      </c>
      <c r="J664" s="116">
        <v>-1.8189894035458565E-12</v>
      </c>
      <c r="K664" s="116">
        <v>-1.8189894035458565E-12</v>
      </c>
      <c r="L664" s="116">
        <v>-1.8189894035458565E-12</v>
      </c>
      <c r="M664" s="116">
        <v>-1.8189894035458565E-12</v>
      </c>
      <c r="N664" s="116">
        <v>-1.8189894035458565E-12</v>
      </c>
      <c r="O664" s="116">
        <v>-1.8189894035458565E-12</v>
      </c>
      <c r="P664" s="116">
        <v>-1.8189894035458565E-12</v>
      </c>
      <c r="Q664" s="116">
        <v>-1.8189894035458565E-12</v>
      </c>
      <c r="R664" s="116">
        <v>-1.8189894035458565E-12</v>
      </c>
      <c r="S664" s="116">
        <v>-1.8189894035458565E-12</v>
      </c>
      <c r="T664" s="116">
        <v>-1.8189894035458565E-12</v>
      </c>
      <c r="U664" s="116">
        <v>-1.8189894035458565E-12</v>
      </c>
      <c r="V664" s="116">
        <v>-1.8189894035458565E-12</v>
      </c>
      <c r="W664" s="116">
        <v>-1.8189894035458565E-12</v>
      </c>
      <c r="X664" s="116">
        <v>-1.8189894035458565E-12</v>
      </c>
      <c r="Y664" s="116">
        <v>-1.8189894035458565E-12</v>
      </c>
      <c r="Z664" s="116">
        <v>-1.8189894035458565E-12</v>
      </c>
      <c r="AA664" s="116">
        <v>-1.8189894035458565E-12</v>
      </c>
      <c r="AB664" s="116">
        <v>-1.8189894035458565E-12</v>
      </c>
      <c r="AC664" s="116">
        <v>-1.8189894035458565E-12</v>
      </c>
      <c r="AD664" s="116">
        <v>-1.8189894035458565E-12</v>
      </c>
      <c r="AE664" s="116">
        <v>-1.8189894035458565E-12</v>
      </c>
      <c r="AF664" s="116">
        <v>-1.8189894035458565E-12</v>
      </c>
      <c r="AG664" s="116">
        <v>-1.8189894035458565E-12</v>
      </c>
      <c r="AH664" s="116">
        <v>-1.8189894035458565E-12</v>
      </c>
      <c r="AI664" s="116">
        <v>-1.8189894035458565E-12</v>
      </c>
      <c r="AJ664" s="116">
        <v>-1.8189894035458565E-12</v>
      </c>
      <c r="AK664" s="116">
        <v>-1.8189894035458565E-12</v>
      </c>
      <c r="AL664" s="116">
        <v>-1.8189894035458565E-12</v>
      </c>
      <c r="AM664" s="116">
        <v>-1.8189894035458565E-12</v>
      </c>
      <c r="AN664" s="116">
        <v>-1.8189894035458565E-12</v>
      </c>
      <c r="AO664" s="116">
        <v>-1.8189894035458565E-12</v>
      </c>
      <c r="AP664" s="116">
        <v>-1.8189894035458565E-12</v>
      </c>
      <c r="AQ664" s="116">
        <v>-1.8189894035458565E-12</v>
      </c>
      <c r="AR664" s="116">
        <v>-1.8189894035458565E-12</v>
      </c>
      <c r="AS664" s="116">
        <v>-1.8189894035458565E-12</v>
      </c>
      <c r="AT664" s="116">
        <v>-1.8189894035458565E-12</v>
      </c>
      <c r="AU664" s="116">
        <v>-1.8189894035458565E-12</v>
      </c>
      <c r="AV664" s="116">
        <v>-1.8189894035458565E-12</v>
      </c>
      <c r="AW664" s="116">
        <v>-1.8189894035458565E-12</v>
      </c>
      <c r="AX664" s="116">
        <v>-1.8189894035458565E-12</v>
      </c>
      <c r="AY664" s="116">
        <v>-1.8189894035458565E-12</v>
      </c>
      <c r="AZ664" s="116">
        <v>-1.8189894035458565E-12</v>
      </c>
      <c r="BA664" s="116">
        <v>-1.8189894035458565E-12</v>
      </c>
      <c r="BB664" s="116">
        <v>-1.8189894035458565E-12</v>
      </c>
      <c r="BC664" s="116">
        <v>-1.8189894035458565E-12</v>
      </c>
      <c r="BD664" s="115">
        <v>-1.8189894035458565E-12</v>
      </c>
      <c r="BF664" s="9">
        <f t="shared" si="11"/>
        <v>-1.8189894035458565E-12</v>
      </c>
    </row>
    <row r="665" spans="1:58" x14ac:dyDescent="0.25">
      <c r="A665" s="112" t="s">
        <v>500</v>
      </c>
      <c r="B665" s="112" t="s">
        <v>501</v>
      </c>
      <c r="C665" s="116">
        <v>0</v>
      </c>
      <c r="D665" s="116">
        <v>0</v>
      </c>
      <c r="E665" s="116">
        <v>0</v>
      </c>
      <c r="F665" s="116">
        <v>0</v>
      </c>
      <c r="G665" s="116">
        <v>0</v>
      </c>
      <c r="H665" s="116">
        <v>0</v>
      </c>
      <c r="I665" s="116">
        <v>0</v>
      </c>
      <c r="J665" s="116">
        <v>0</v>
      </c>
      <c r="K665" s="116">
        <v>0</v>
      </c>
      <c r="L665" s="116">
        <v>0</v>
      </c>
      <c r="M665" s="116">
        <v>0</v>
      </c>
      <c r="N665" s="116">
        <v>0</v>
      </c>
      <c r="O665" s="116">
        <v>0</v>
      </c>
      <c r="P665" s="116">
        <v>0</v>
      </c>
      <c r="Q665" s="116">
        <v>0</v>
      </c>
      <c r="R665" s="116">
        <v>0</v>
      </c>
      <c r="S665" s="116">
        <v>0</v>
      </c>
      <c r="T665" s="116">
        <v>0</v>
      </c>
      <c r="U665" s="116">
        <v>0</v>
      </c>
      <c r="V665" s="116">
        <v>0</v>
      </c>
      <c r="W665" s="116">
        <v>0</v>
      </c>
      <c r="X665" s="116">
        <v>0</v>
      </c>
      <c r="Y665" s="116">
        <v>0</v>
      </c>
      <c r="Z665" s="116">
        <v>0</v>
      </c>
      <c r="AA665" s="116">
        <v>0</v>
      </c>
      <c r="AB665" s="116">
        <v>0</v>
      </c>
      <c r="AC665" s="116">
        <v>0</v>
      </c>
      <c r="AD665" s="116">
        <v>0</v>
      </c>
      <c r="AE665" s="116">
        <v>0</v>
      </c>
      <c r="AF665" s="116">
        <v>0</v>
      </c>
      <c r="AG665" s="116">
        <v>0</v>
      </c>
      <c r="AH665" s="116">
        <v>0</v>
      </c>
      <c r="AI665" s="116">
        <v>0</v>
      </c>
      <c r="AJ665" s="116">
        <v>0</v>
      </c>
      <c r="AK665" s="116">
        <v>0</v>
      </c>
      <c r="AL665" s="116">
        <v>0</v>
      </c>
      <c r="AM665" s="116">
        <v>0</v>
      </c>
      <c r="AN665" s="116">
        <v>0</v>
      </c>
      <c r="AO665" s="116">
        <v>0</v>
      </c>
      <c r="AP665" s="116">
        <v>0</v>
      </c>
      <c r="AQ665" s="116">
        <v>0</v>
      </c>
      <c r="AR665" s="116">
        <v>0</v>
      </c>
      <c r="AS665" s="116">
        <v>0</v>
      </c>
      <c r="AT665" s="116">
        <v>0</v>
      </c>
      <c r="AU665" s="116">
        <v>0</v>
      </c>
      <c r="AV665" s="116">
        <v>0</v>
      </c>
      <c r="AW665" s="116">
        <v>0</v>
      </c>
      <c r="AX665" s="116">
        <v>0</v>
      </c>
      <c r="AY665" s="116">
        <v>0</v>
      </c>
      <c r="AZ665" s="116">
        <v>0</v>
      </c>
      <c r="BA665" s="116">
        <v>0</v>
      </c>
      <c r="BB665" s="116">
        <v>0</v>
      </c>
      <c r="BC665" s="116">
        <v>0</v>
      </c>
      <c r="BD665" s="115">
        <v>0</v>
      </c>
      <c r="BF665" s="9">
        <f t="shared" si="11"/>
        <v>0</v>
      </c>
    </row>
    <row r="666" spans="1:58" x14ac:dyDescent="0.25">
      <c r="A666" s="112" t="s">
        <v>502</v>
      </c>
      <c r="B666" s="112" t="s">
        <v>503</v>
      </c>
      <c r="C666" s="116">
        <v>0</v>
      </c>
      <c r="D666" s="116">
        <v>0</v>
      </c>
      <c r="E666" s="116">
        <v>0</v>
      </c>
      <c r="F666" s="116">
        <v>0</v>
      </c>
      <c r="G666" s="116">
        <v>0</v>
      </c>
      <c r="H666" s="116">
        <v>0</v>
      </c>
      <c r="I666" s="116">
        <v>0</v>
      </c>
      <c r="J666" s="116">
        <v>0</v>
      </c>
      <c r="K666" s="116">
        <v>0</v>
      </c>
      <c r="L666" s="116">
        <v>0</v>
      </c>
      <c r="M666" s="116">
        <v>0</v>
      </c>
      <c r="N666" s="116">
        <v>0</v>
      </c>
      <c r="O666" s="116">
        <v>0</v>
      </c>
      <c r="P666" s="116">
        <v>0</v>
      </c>
      <c r="Q666" s="116">
        <v>0</v>
      </c>
      <c r="R666" s="116">
        <v>0</v>
      </c>
      <c r="S666" s="116">
        <v>0</v>
      </c>
      <c r="T666" s="116">
        <v>0</v>
      </c>
      <c r="U666" s="116">
        <v>0</v>
      </c>
      <c r="V666" s="116">
        <v>0</v>
      </c>
      <c r="W666" s="116">
        <v>0</v>
      </c>
      <c r="X666" s="116">
        <v>0</v>
      </c>
      <c r="Y666" s="116">
        <v>0</v>
      </c>
      <c r="Z666" s="116">
        <v>0</v>
      </c>
      <c r="AA666" s="116">
        <v>0</v>
      </c>
      <c r="AB666" s="116">
        <v>0</v>
      </c>
      <c r="AC666" s="116">
        <v>0</v>
      </c>
      <c r="AD666" s="116">
        <v>0</v>
      </c>
      <c r="AE666" s="116">
        <v>0</v>
      </c>
      <c r="AF666" s="116">
        <v>0</v>
      </c>
      <c r="AG666" s="116">
        <v>0</v>
      </c>
      <c r="AH666" s="116">
        <v>0</v>
      </c>
      <c r="AI666" s="116">
        <v>0</v>
      </c>
      <c r="AJ666" s="116">
        <v>0</v>
      </c>
      <c r="AK666" s="116">
        <v>0</v>
      </c>
      <c r="AL666" s="116">
        <v>0</v>
      </c>
      <c r="AM666" s="116">
        <v>0</v>
      </c>
      <c r="AN666" s="116">
        <v>0</v>
      </c>
      <c r="AO666" s="116">
        <v>0</v>
      </c>
      <c r="AP666" s="116">
        <v>0</v>
      </c>
      <c r="AQ666" s="116">
        <v>0</v>
      </c>
      <c r="AR666" s="116">
        <v>0</v>
      </c>
      <c r="AS666" s="116">
        <v>0</v>
      </c>
      <c r="AT666" s="116">
        <v>0</v>
      </c>
      <c r="AU666" s="116">
        <v>0</v>
      </c>
      <c r="AV666" s="116">
        <v>0</v>
      </c>
      <c r="AW666" s="116">
        <v>0</v>
      </c>
      <c r="AX666" s="116">
        <v>0</v>
      </c>
      <c r="AY666" s="116">
        <v>0</v>
      </c>
      <c r="AZ666" s="116">
        <v>0</v>
      </c>
      <c r="BA666" s="116">
        <v>0</v>
      </c>
      <c r="BB666" s="116">
        <v>0</v>
      </c>
      <c r="BC666" s="116">
        <v>0</v>
      </c>
      <c r="BD666" s="115">
        <v>0</v>
      </c>
      <c r="BF666" s="9">
        <f t="shared" si="11"/>
        <v>0</v>
      </c>
    </row>
    <row r="667" spans="1:58" x14ac:dyDescent="0.25">
      <c r="A667" s="112" t="s">
        <v>504</v>
      </c>
      <c r="B667" s="112" t="s">
        <v>505</v>
      </c>
      <c r="C667" s="116">
        <v>0</v>
      </c>
      <c r="D667" s="116">
        <v>0</v>
      </c>
      <c r="E667" s="116">
        <v>0</v>
      </c>
      <c r="F667" s="116">
        <v>0</v>
      </c>
      <c r="G667" s="116">
        <v>0</v>
      </c>
      <c r="H667" s="116">
        <v>0</v>
      </c>
      <c r="I667" s="116">
        <v>0</v>
      </c>
      <c r="J667" s="116">
        <v>0</v>
      </c>
      <c r="K667" s="116">
        <v>0</v>
      </c>
      <c r="L667" s="116">
        <v>0</v>
      </c>
      <c r="M667" s="116">
        <v>0</v>
      </c>
      <c r="N667" s="116">
        <v>0</v>
      </c>
      <c r="O667" s="116">
        <v>0</v>
      </c>
      <c r="P667" s="116">
        <v>0</v>
      </c>
      <c r="Q667" s="116">
        <v>2544.42</v>
      </c>
      <c r="R667" s="116">
        <v>2548.64</v>
      </c>
      <c r="S667" s="116">
        <v>101320.26</v>
      </c>
      <c r="T667" s="116">
        <v>93981.37</v>
      </c>
      <c r="U667" s="116">
        <v>94145.54</v>
      </c>
      <c r="V667" s="116">
        <v>141618</v>
      </c>
      <c r="W667" s="116">
        <v>142303.97</v>
      </c>
      <c r="X667" s="116">
        <v>143549.51999999999</v>
      </c>
      <c r="Y667" s="116">
        <v>143814.37</v>
      </c>
      <c r="Z667" s="116">
        <v>143814.37</v>
      </c>
      <c r="AA667" s="116">
        <v>145875.97</v>
      </c>
      <c r="AB667" s="116">
        <v>436494.23</v>
      </c>
      <c r="AC667" s="116">
        <v>438206.8</v>
      </c>
      <c r="AD667" s="116">
        <v>440172.24</v>
      </c>
      <c r="AE667" s="116">
        <v>448395.67</v>
      </c>
      <c r="AF667" s="116">
        <v>479234.94</v>
      </c>
      <c r="AG667" s="116">
        <v>765119.49</v>
      </c>
      <c r="AH667" s="116">
        <v>1889895.39</v>
      </c>
      <c r="AI667" s="116">
        <v>0</v>
      </c>
      <c r="AJ667" s="116">
        <v>0</v>
      </c>
      <c r="AK667" s="116">
        <v>0</v>
      </c>
      <c r="AL667" s="116">
        <v>0</v>
      </c>
      <c r="AM667" s="116">
        <v>0</v>
      </c>
      <c r="AN667" s="116">
        <v>0</v>
      </c>
      <c r="AO667" s="116">
        <v>0</v>
      </c>
      <c r="AP667" s="116">
        <v>0</v>
      </c>
      <c r="AQ667" s="116">
        <v>0</v>
      </c>
      <c r="AR667" s="116">
        <v>0</v>
      </c>
      <c r="AS667" s="116">
        <v>0</v>
      </c>
      <c r="AT667" s="116">
        <v>0</v>
      </c>
      <c r="AU667" s="116">
        <v>0</v>
      </c>
      <c r="AV667" s="116">
        <v>0</v>
      </c>
      <c r="AW667" s="116">
        <v>0</v>
      </c>
      <c r="AX667" s="116">
        <v>0</v>
      </c>
      <c r="AY667" s="116">
        <v>0</v>
      </c>
      <c r="AZ667" s="116">
        <v>0</v>
      </c>
      <c r="BA667" s="116">
        <v>0</v>
      </c>
      <c r="BB667" s="116">
        <v>0</v>
      </c>
      <c r="BC667" s="116">
        <v>0</v>
      </c>
      <c r="BD667" s="115">
        <v>0</v>
      </c>
      <c r="BF667" s="9">
        <f t="shared" si="11"/>
        <v>1889895.39</v>
      </c>
    </row>
    <row r="668" spans="1:58" x14ac:dyDescent="0.25">
      <c r="A668" s="112" t="s">
        <v>506</v>
      </c>
      <c r="B668" s="112" t="s">
        <v>507</v>
      </c>
      <c r="C668" s="116">
        <v>0</v>
      </c>
      <c r="D668" s="116">
        <v>0</v>
      </c>
      <c r="E668" s="116">
        <v>0</v>
      </c>
      <c r="F668" s="116">
        <v>0</v>
      </c>
      <c r="G668" s="116">
        <v>0</v>
      </c>
      <c r="H668" s="116">
        <v>0</v>
      </c>
      <c r="I668" s="116">
        <v>0</v>
      </c>
      <c r="J668" s="116">
        <v>0</v>
      </c>
      <c r="K668" s="116">
        <v>81.72</v>
      </c>
      <c r="L668" s="116">
        <v>342.41999999999996</v>
      </c>
      <c r="M668" s="116">
        <v>924.31999999999994</v>
      </c>
      <c r="N668" s="116">
        <v>139639.15</v>
      </c>
      <c r="O668" s="116">
        <v>78511.5</v>
      </c>
      <c r="P668" s="116">
        <v>79297.509999999995</v>
      </c>
      <c r="Q668" s="116">
        <v>81392.659999999989</v>
      </c>
      <c r="R668" s="116">
        <v>83785.779999999984</v>
      </c>
      <c r="S668" s="116">
        <v>86216.26999999999</v>
      </c>
      <c r="T668" s="116">
        <v>121944.32999999999</v>
      </c>
      <c r="U668" s="116">
        <v>145759.54999999999</v>
      </c>
      <c r="V668" s="116">
        <v>154171.25</v>
      </c>
      <c r="W668" s="116">
        <v>153687.79</v>
      </c>
      <c r="X668" s="116">
        <v>153687.79</v>
      </c>
      <c r="Y668" s="116">
        <v>297.72000000000116</v>
      </c>
      <c r="Z668" s="116">
        <v>297.72000000000116</v>
      </c>
      <c r="AA668" s="116">
        <v>297.72000000000116</v>
      </c>
      <c r="AB668" s="116">
        <v>297.72000000000116</v>
      </c>
      <c r="AC668" s="116">
        <v>297.72000000000116</v>
      </c>
      <c r="AD668" s="116">
        <v>297.72000000000116</v>
      </c>
      <c r="AE668" s="116">
        <v>297.72000000000116</v>
      </c>
      <c r="AF668" s="116">
        <v>297.72000000000116</v>
      </c>
      <c r="AG668" s="116">
        <v>297.72000000000116</v>
      </c>
      <c r="AH668" s="116">
        <v>297.72000000000116</v>
      </c>
      <c r="AI668" s="116">
        <v>297.72000000000116</v>
      </c>
      <c r="AJ668" s="116">
        <v>297.72000000000116</v>
      </c>
      <c r="AK668" s="116">
        <v>297.72000000000116</v>
      </c>
      <c r="AL668" s="116">
        <v>297.72000000000116</v>
      </c>
      <c r="AM668" s="116">
        <v>297.72000000000116</v>
      </c>
      <c r="AN668" s="116">
        <v>297.72000000000116</v>
      </c>
      <c r="AO668" s="116">
        <v>297.72000000000116</v>
      </c>
      <c r="AP668" s="116">
        <v>297.72000000000116</v>
      </c>
      <c r="AQ668" s="116">
        <v>297.72000000000116</v>
      </c>
      <c r="AR668" s="116">
        <v>297.72000000000116</v>
      </c>
      <c r="AS668" s="116">
        <v>297.72000000000116</v>
      </c>
      <c r="AT668" s="116">
        <v>297.72000000000116</v>
      </c>
      <c r="AU668" s="116">
        <v>297.72000000000116</v>
      </c>
      <c r="AV668" s="116">
        <v>297.72000000000116</v>
      </c>
      <c r="AW668" s="116">
        <v>297.72000000000116</v>
      </c>
      <c r="AX668" s="116">
        <v>297.72000000000116</v>
      </c>
      <c r="AY668" s="116">
        <v>297.72000000000116</v>
      </c>
      <c r="AZ668" s="116">
        <v>297.72000000000116</v>
      </c>
      <c r="BA668" s="116">
        <v>297.72000000000116</v>
      </c>
      <c r="BB668" s="116">
        <v>297.72000000000116</v>
      </c>
      <c r="BC668" s="116">
        <v>297.72000000000116</v>
      </c>
      <c r="BD668" s="115">
        <v>297.72000000000116</v>
      </c>
      <c r="BF668" s="9">
        <f t="shared" si="11"/>
        <v>154171.25</v>
      </c>
    </row>
    <row r="669" spans="1:58" x14ac:dyDescent="0.25">
      <c r="A669" s="112" t="s">
        <v>508</v>
      </c>
      <c r="B669" s="112" t="s">
        <v>509</v>
      </c>
      <c r="C669" s="116">
        <v>9.9999999947613105E-3</v>
      </c>
      <c r="D669" s="116">
        <v>9.9999999947613105E-3</v>
      </c>
      <c r="E669" s="116">
        <v>9.9999999947613105E-3</v>
      </c>
      <c r="F669" s="116">
        <v>9.9999999947613105E-3</v>
      </c>
      <c r="G669" s="116">
        <v>9.9999999947613105E-3</v>
      </c>
      <c r="H669" s="116">
        <v>9.9999999947613105E-3</v>
      </c>
      <c r="I669" s="116">
        <v>9.9999999947613105E-3</v>
      </c>
      <c r="J669" s="116">
        <v>9.9999999947613105E-3</v>
      </c>
      <c r="K669" s="116">
        <v>9.9999999947613105E-3</v>
      </c>
      <c r="L669" s="116">
        <v>9.9999999947613105E-3</v>
      </c>
      <c r="M669" s="116">
        <v>9.9999999947613105E-3</v>
      </c>
      <c r="N669" s="116">
        <v>9.9999999947613105E-3</v>
      </c>
      <c r="O669" s="116">
        <v>9.9999999947613105E-3</v>
      </c>
      <c r="P669" s="116">
        <v>9.9999999947613105E-3</v>
      </c>
      <c r="Q669" s="116">
        <v>9.9999999947613105E-3</v>
      </c>
      <c r="R669" s="116">
        <v>9.9999999947613105E-3</v>
      </c>
      <c r="S669" s="116">
        <v>9.9999999947613105E-3</v>
      </c>
      <c r="T669" s="116">
        <v>9.9999999947613105E-3</v>
      </c>
      <c r="U669" s="116">
        <v>9.9999999947613105E-3</v>
      </c>
      <c r="V669" s="116">
        <v>9.9999999947613105E-3</v>
      </c>
      <c r="W669" s="116">
        <v>9.9999999947613105E-3</v>
      </c>
      <c r="X669" s="116">
        <v>9.9999999947613105E-3</v>
      </c>
      <c r="Y669" s="116">
        <v>9.9999999947613105E-3</v>
      </c>
      <c r="Z669" s="116">
        <v>9.9999999947613105E-3</v>
      </c>
      <c r="AA669" s="116">
        <v>9.9999999947613105E-3</v>
      </c>
      <c r="AB669" s="116">
        <v>9.9999999947613105E-3</v>
      </c>
      <c r="AC669" s="116">
        <v>9.9999999947613105E-3</v>
      </c>
      <c r="AD669" s="116">
        <v>9.9999999947613105E-3</v>
      </c>
      <c r="AE669" s="116">
        <v>9.9999999947613105E-3</v>
      </c>
      <c r="AF669" s="116">
        <v>9.9999999947613105E-3</v>
      </c>
      <c r="AG669" s="116">
        <v>9.9999999947613105E-3</v>
      </c>
      <c r="AH669" s="116">
        <v>9.9999999947613105E-3</v>
      </c>
      <c r="AI669" s="116">
        <v>9.9999999947613105E-3</v>
      </c>
      <c r="AJ669" s="116">
        <v>9.9999999947613105E-3</v>
      </c>
      <c r="AK669" s="116">
        <v>9.9999999947613105E-3</v>
      </c>
      <c r="AL669" s="116">
        <v>9.9999999947613105E-3</v>
      </c>
      <c r="AM669" s="116">
        <v>9.9999999947613105E-3</v>
      </c>
      <c r="AN669" s="116">
        <v>9.9999999947613105E-3</v>
      </c>
      <c r="AO669" s="116">
        <v>9.9999999947613105E-3</v>
      </c>
      <c r="AP669" s="116">
        <v>9.9999999947613105E-3</v>
      </c>
      <c r="AQ669" s="116">
        <v>9.9999999947613105E-3</v>
      </c>
      <c r="AR669" s="116">
        <v>9.9999999947613105E-3</v>
      </c>
      <c r="AS669" s="116">
        <v>9.9999999947613105E-3</v>
      </c>
      <c r="AT669" s="116">
        <v>9.9999999947613105E-3</v>
      </c>
      <c r="AU669" s="116">
        <v>9.9999999947613105E-3</v>
      </c>
      <c r="AV669" s="116">
        <v>9.9999999947613105E-3</v>
      </c>
      <c r="AW669" s="116">
        <v>9.9999999947613105E-3</v>
      </c>
      <c r="AX669" s="116">
        <v>9.9999999947613105E-3</v>
      </c>
      <c r="AY669" s="116">
        <v>9.9999999947613105E-3</v>
      </c>
      <c r="AZ669" s="116">
        <v>9.9999999947613105E-3</v>
      </c>
      <c r="BA669" s="116">
        <v>9.9999999947613105E-3</v>
      </c>
      <c r="BB669" s="116">
        <v>9.9999999947613105E-3</v>
      </c>
      <c r="BC669" s="116">
        <v>9.9999999947613105E-3</v>
      </c>
      <c r="BD669" s="115">
        <v>9.9999999947613105E-3</v>
      </c>
      <c r="BF669" s="9">
        <f t="shared" si="11"/>
        <v>9.9999999947613105E-3</v>
      </c>
    </row>
    <row r="670" spans="1:58" x14ac:dyDescent="0.25">
      <c r="A670" s="112" t="s">
        <v>510</v>
      </c>
      <c r="B670" s="112" t="s">
        <v>511</v>
      </c>
      <c r="C670" s="116">
        <v>9.9999999983992893E-3</v>
      </c>
      <c r="D670" s="116">
        <v>9.9999999983992893E-3</v>
      </c>
      <c r="E670" s="116">
        <v>9.9999999983992893E-3</v>
      </c>
      <c r="F670" s="116">
        <v>9.9999999983992893E-3</v>
      </c>
      <c r="G670" s="116">
        <v>9.9999999983992893E-3</v>
      </c>
      <c r="H670" s="116">
        <v>9.9999999983992893E-3</v>
      </c>
      <c r="I670" s="116">
        <v>9.9999999983992893E-3</v>
      </c>
      <c r="J670" s="116">
        <v>9.9999999983992893E-3</v>
      </c>
      <c r="K670" s="116">
        <v>9.9999999983992893E-3</v>
      </c>
      <c r="L670" s="116">
        <v>9.9999999983992893E-3</v>
      </c>
      <c r="M670" s="116">
        <v>9.9999999983992893E-3</v>
      </c>
      <c r="N670" s="116">
        <v>9.9999999983992893E-3</v>
      </c>
      <c r="O670" s="116">
        <v>9.9999999983992893E-3</v>
      </c>
      <c r="P670" s="116">
        <v>9.9999999983992893E-3</v>
      </c>
      <c r="Q670" s="116">
        <v>9.9999999983992893E-3</v>
      </c>
      <c r="R670" s="116">
        <v>9.9999999983992893E-3</v>
      </c>
      <c r="S670" s="116">
        <v>9.9999999983992893E-3</v>
      </c>
      <c r="T670" s="116">
        <v>9.9999999983992893E-3</v>
      </c>
      <c r="U670" s="116">
        <v>9.9999999983992893E-3</v>
      </c>
      <c r="V670" s="116">
        <v>9.9999999983992893E-3</v>
      </c>
      <c r="W670" s="116">
        <v>9.9999999983992893E-3</v>
      </c>
      <c r="X670" s="116">
        <v>9.9999999983992893E-3</v>
      </c>
      <c r="Y670" s="116">
        <v>9.9999999983992893E-3</v>
      </c>
      <c r="Z670" s="116">
        <v>9.9999999983992893E-3</v>
      </c>
      <c r="AA670" s="116">
        <v>9.9999999983992893E-3</v>
      </c>
      <c r="AB670" s="116">
        <v>9.9999999983992893E-3</v>
      </c>
      <c r="AC670" s="116">
        <v>9.9999999983992893E-3</v>
      </c>
      <c r="AD670" s="116">
        <v>9.9999999983992893E-3</v>
      </c>
      <c r="AE670" s="116">
        <v>9.9999999983992893E-3</v>
      </c>
      <c r="AF670" s="116">
        <v>9.9999999983992893E-3</v>
      </c>
      <c r="AG670" s="116">
        <v>9.9999999983992893E-3</v>
      </c>
      <c r="AH670" s="116">
        <v>9.9999999983992893E-3</v>
      </c>
      <c r="AI670" s="116">
        <v>9.9999999983992893E-3</v>
      </c>
      <c r="AJ670" s="116">
        <v>9.9999999983992893E-3</v>
      </c>
      <c r="AK670" s="116">
        <v>9.9999999983992893E-3</v>
      </c>
      <c r="AL670" s="116">
        <v>9.9999999983992893E-3</v>
      </c>
      <c r="AM670" s="116">
        <v>9.9999999983992893E-3</v>
      </c>
      <c r="AN670" s="116">
        <v>9.9999999983992893E-3</v>
      </c>
      <c r="AO670" s="116">
        <v>9.9999999983992893E-3</v>
      </c>
      <c r="AP670" s="116">
        <v>9.9999999983992893E-3</v>
      </c>
      <c r="AQ670" s="116">
        <v>9.9999999983992893E-3</v>
      </c>
      <c r="AR670" s="116">
        <v>9.9999999983992893E-3</v>
      </c>
      <c r="AS670" s="116">
        <v>9.9999999983992893E-3</v>
      </c>
      <c r="AT670" s="116">
        <v>9.9999999983992893E-3</v>
      </c>
      <c r="AU670" s="116">
        <v>9.9999999983992893E-3</v>
      </c>
      <c r="AV670" s="116">
        <v>9.9999999983992893E-3</v>
      </c>
      <c r="AW670" s="116">
        <v>9.9999999983992893E-3</v>
      </c>
      <c r="AX670" s="116">
        <v>9.9999999983992893E-3</v>
      </c>
      <c r="AY670" s="116">
        <v>9.9999999983992893E-3</v>
      </c>
      <c r="AZ670" s="116">
        <v>9.9999999983992893E-3</v>
      </c>
      <c r="BA670" s="116">
        <v>9.9999999983992893E-3</v>
      </c>
      <c r="BB670" s="116">
        <v>9.9999999983992893E-3</v>
      </c>
      <c r="BC670" s="116">
        <v>9.9999999983992893E-3</v>
      </c>
      <c r="BD670" s="115">
        <v>9.9999999983992893E-3</v>
      </c>
      <c r="BF670" s="9">
        <f t="shared" si="11"/>
        <v>9.9999999983992893E-3</v>
      </c>
    </row>
    <row r="671" spans="1:58" x14ac:dyDescent="0.25">
      <c r="A671" s="112" t="s">
        <v>512</v>
      </c>
      <c r="B671" s="112" t="s">
        <v>513</v>
      </c>
      <c r="C671" s="116">
        <v>0</v>
      </c>
      <c r="D671" s="116">
        <v>0</v>
      </c>
      <c r="E671" s="116">
        <v>0</v>
      </c>
      <c r="F671" s="116">
        <v>0</v>
      </c>
      <c r="G671" s="116">
        <v>0</v>
      </c>
      <c r="H671" s="116">
        <v>0</v>
      </c>
      <c r="I671" s="116">
        <v>0</v>
      </c>
      <c r="J671" s="116">
        <v>0</v>
      </c>
      <c r="K671" s="116">
        <v>0</v>
      </c>
      <c r="L671" s="116">
        <v>0</v>
      </c>
      <c r="M671" s="116">
        <v>0</v>
      </c>
      <c r="N671" s="116">
        <v>0</v>
      </c>
      <c r="O671" s="116">
        <v>0</v>
      </c>
      <c r="P671" s="116">
        <v>0</v>
      </c>
      <c r="Q671" s="116">
        <v>0</v>
      </c>
      <c r="R671" s="116">
        <v>0</v>
      </c>
      <c r="S671" s="116">
        <v>0</v>
      </c>
      <c r="T671" s="116">
        <v>0</v>
      </c>
      <c r="U671" s="116">
        <v>0</v>
      </c>
      <c r="V671" s="116">
        <v>0</v>
      </c>
      <c r="W671" s="116">
        <v>0</v>
      </c>
      <c r="X671" s="116">
        <v>0</v>
      </c>
      <c r="Y671" s="116">
        <v>0</v>
      </c>
      <c r="Z671" s="116">
        <v>0</v>
      </c>
      <c r="AA671" s="116">
        <v>0</v>
      </c>
      <c r="AB671" s="116">
        <v>0</v>
      </c>
      <c r="AC671" s="116">
        <v>0</v>
      </c>
      <c r="AD671" s="116">
        <v>0</v>
      </c>
      <c r="AE671" s="116">
        <v>0</v>
      </c>
      <c r="AF671" s="116">
        <v>0</v>
      </c>
      <c r="AG671" s="116">
        <v>0</v>
      </c>
      <c r="AH671" s="116">
        <v>0</v>
      </c>
      <c r="AI671" s="116">
        <v>0</v>
      </c>
      <c r="AJ671" s="116">
        <v>0</v>
      </c>
      <c r="AK671" s="116">
        <v>0</v>
      </c>
      <c r="AL671" s="116">
        <v>0</v>
      </c>
      <c r="AM671" s="116">
        <v>0</v>
      </c>
      <c r="AN671" s="116">
        <v>0</v>
      </c>
      <c r="AO671" s="116">
        <v>0</v>
      </c>
      <c r="AP671" s="116">
        <v>0</v>
      </c>
      <c r="AQ671" s="116">
        <v>0</v>
      </c>
      <c r="AR671" s="116">
        <v>0</v>
      </c>
      <c r="AS671" s="116">
        <v>0</v>
      </c>
      <c r="AT671" s="116">
        <v>0</v>
      </c>
      <c r="AU671" s="116">
        <v>0</v>
      </c>
      <c r="AV671" s="116">
        <v>0</v>
      </c>
      <c r="AW671" s="116">
        <v>0</v>
      </c>
      <c r="AX671" s="116">
        <v>0</v>
      </c>
      <c r="AY671" s="116">
        <v>0</v>
      </c>
      <c r="AZ671" s="116">
        <v>0</v>
      </c>
      <c r="BA671" s="116">
        <v>0</v>
      </c>
      <c r="BB671" s="116">
        <v>0</v>
      </c>
      <c r="BC671" s="116">
        <v>0</v>
      </c>
      <c r="BD671" s="115">
        <v>0</v>
      </c>
      <c r="BF671" s="9">
        <f t="shared" si="11"/>
        <v>0</v>
      </c>
    </row>
    <row r="672" spans="1:58" x14ac:dyDescent="0.25">
      <c r="A672" s="112" t="s">
        <v>514</v>
      </c>
      <c r="B672" s="112" t="s">
        <v>515</v>
      </c>
      <c r="C672" s="116">
        <v>0</v>
      </c>
      <c r="D672" s="116">
        <v>0</v>
      </c>
      <c r="E672" s="116">
        <v>0</v>
      </c>
      <c r="F672" s="116">
        <v>0</v>
      </c>
      <c r="G672" s="116">
        <v>0</v>
      </c>
      <c r="H672" s="116">
        <v>0</v>
      </c>
      <c r="I672" s="116">
        <v>464.68</v>
      </c>
      <c r="J672" s="116">
        <v>4079.22</v>
      </c>
      <c r="K672" s="116">
        <v>4145.6899999999996</v>
      </c>
      <c r="L672" s="116">
        <v>5447.57</v>
      </c>
      <c r="M672" s="116">
        <v>9118.64</v>
      </c>
      <c r="N672" s="116">
        <v>12004.599999999999</v>
      </c>
      <c r="O672" s="116">
        <v>12434.259999999998</v>
      </c>
      <c r="P672" s="116">
        <v>14139.55</v>
      </c>
      <c r="Q672" s="116">
        <v>101848.74</v>
      </c>
      <c r="R672" s="116">
        <v>105755.14</v>
      </c>
      <c r="S672" s="116">
        <v>107997.23</v>
      </c>
      <c r="T672" s="116">
        <v>108612.40999999999</v>
      </c>
      <c r="U672" s="116">
        <v>108646.51</v>
      </c>
      <c r="V672" s="116">
        <v>108646.51</v>
      </c>
      <c r="W672" s="116">
        <v>108646.51</v>
      </c>
      <c r="X672" s="116">
        <v>108646.51</v>
      </c>
      <c r="Y672" s="116">
        <v>108646.51</v>
      </c>
      <c r="Z672" s="116">
        <v>107845.98999999999</v>
      </c>
      <c r="AA672" s="116">
        <v>107845.98999999999</v>
      </c>
      <c r="AB672" s="116">
        <v>107845.98999999999</v>
      </c>
      <c r="AC672" s="116">
        <v>107845.98999999999</v>
      </c>
      <c r="AD672" s="116">
        <v>107845.98999999999</v>
      </c>
      <c r="AE672" s="116">
        <v>107845.98999999999</v>
      </c>
      <c r="AF672" s="116">
        <v>107845.98999999999</v>
      </c>
      <c r="AG672" s="116">
        <v>0</v>
      </c>
      <c r="AH672" s="116">
        <v>0</v>
      </c>
      <c r="AI672" s="116">
        <v>0</v>
      </c>
      <c r="AJ672" s="116">
        <v>0</v>
      </c>
      <c r="AK672" s="116">
        <v>0</v>
      </c>
      <c r="AL672" s="116">
        <v>0</v>
      </c>
      <c r="AM672" s="116">
        <v>0</v>
      </c>
      <c r="AN672" s="116">
        <v>0</v>
      </c>
      <c r="AO672" s="116">
        <v>0</v>
      </c>
      <c r="AP672" s="116">
        <v>0</v>
      </c>
      <c r="AQ672" s="116">
        <v>0</v>
      </c>
      <c r="AR672" s="116">
        <v>0</v>
      </c>
      <c r="AS672" s="116">
        <v>0</v>
      </c>
      <c r="AT672" s="116">
        <v>0</v>
      </c>
      <c r="AU672" s="116">
        <v>0</v>
      </c>
      <c r="AV672" s="116">
        <v>0</v>
      </c>
      <c r="AW672" s="116">
        <v>0</v>
      </c>
      <c r="AX672" s="116">
        <v>0</v>
      </c>
      <c r="AY672" s="116">
        <v>0</v>
      </c>
      <c r="AZ672" s="116">
        <v>0</v>
      </c>
      <c r="BA672" s="116">
        <v>0</v>
      </c>
      <c r="BB672" s="116">
        <v>0</v>
      </c>
      <c r="BC672" s="116">
        <v>0</v>
      </c>
      <c r="BD672" s="115">
        <v>0</v>
      </c>
      <c r="BF672" s="9">
        <f t="shared" si="11"/>
        <v>108646.51</v>
      </c>
    </row>
    <row r="673" spans="1:58" x14ac:dyDescent="0.25">
      <c r="A673" s="112" t="s">
        <v>516</v>
      </c>
      <c r="B673" s="112" t="s">
        <v>517</v>
      </c>
      <c r="C673" s="116">
        <v>0</v>
      </c>
      <c r="D673" s="116">
        <v>0</v>
      </c>
      <c r="E673" s="116">
        <v>0</v>
      </c>
      <c r="F673" s="116">
        <v>0</v>
      </c>
      <c r="G673" s="116">
        <v>0</v>
      </c>
      <c r="H673" s="116">
        <v>0</v>
      </c>
      <c r="I673" s="116">
        <v>0</v>
      </c>
      <c r="J673" s="116">
        <v>0</v>
      </c>
      <c r="K673" s="116">
        <v>0</v>
      </c>
      <c r="L673" s="116">
        <v>0</v>
      </c>
      <c r="M673" s="116">
        <v>0</v>
      </c>
      <c r="N673" s="116">
        <v>0</v>
      </c>
      <c r="O673" s="116">
        <v>0</v>
      </c>
      <c r="P673" s="116">
        <v>0</v>
      </c>
      <c r="Q673" s="116">
        <v>0</v>
      </c>
      <c r="R673" s="116">
        <v>0</v>
      </c>
      <c r="S673" s="116">
        <v>0</v>
      </c>
      <c r="T673" s="116">
        <v>0</v>
      </c>
      <c r="U673" s="116">
        <v>0</v>
      </c>
      <c r="V673" s="116">
        <v>0</v>
      </c>
      <c r="W673" s="116">
        <v>0</v>
      </c>
      <c r="X673" s="116">
        <v>0</v>
      </c>
      <c r="Y673" s="116">
        <v>0</v>
      </c>
      <c r="Z673" s="116">
        <v>0</v>
      </c>
      <c r="AA673" s="116">
        <v>0</v>
      </c>
      <c r="AB673" s="116">
        <v>0</v>
      </c>
      <c r="AC673" s="116">
        <v>0</v>
      </c>
      <c r="AD673" s="116">
        <v>0</v>
      </c>
      <c r="AE673" s="116">
        <v>0</v>
      </c>
      <c r="AF673" s="116">
        <v>0</v>
      </c>
      <c r="AG673" s="116">
        <v>32441.39</v>
      </c>
      <c r="AH673" s="116">
        <v>102430.38</v>
      </c>
      <c r="AI673" s="116">
        <v>121084.8</v>
      </c>
      <c r="AJ673" s="116">
        <v>207909.25</v>
      </c>
      <c r="AK673" s="116">
        <v>228438.62</v>
      </c>
      <c r="AL673" s="116">
        <v>238289.44</v>
      </c>
      <c r="AM673" s="116">
        <v>256311.48</v>
      </c>
      <c r="AN673" s="116">
        <v>267491.90000000002</v>
      </c>
      <c r="AO673" s="116">
        <v>277562.39</v>
      </c>
      <c r="AP673" s="116">
        <v>287735.11</v>
      </c>
      <c r="AQ673" s="116">
        <v>411323.99</v>
      </c>
      <c r="AR673" s="116">
        <v>423220.64</v>
      </c>
      <c r="AS673" s="116">
        <v>430135.29000000004</v>
      </c>
      <c r="AT673" s="116">
        <v>703692.66</v>
      </c>
      <c r="AU673" s="116">
        <v>3095888.44</v>
      </c>
      <c r="AV673" s="116">
        <v>0</v>
      </c>
      <c r="AW673" s="116">
        <v>0</v>
      </c>
      <c r="AX673" s="116">
        <v>0</v>
      </c>
      <c r="AY673" s="116">
        <v>0</v>
      </c>
      <c r="AZ673" s="116">
        <v>0</v>
      </c>
      <c r="BA673" s="116">
        <v>0</v>
      </c>
      <c r="BB673" s="116">
        <v>0</v>
      </c>
      <c r="BC673" s="116">
        <v>0</v>
      </c>
      <c r="BD673" s="115">
        <v>0</v>
      </c>
      <c r="BF673" s="9">
        <f t="shared" si="11"/>
        <v>3095888.44</v>
      </c>
    </row>
    <row r="674" spans="1:58" x14ac:dyDescent="0.25">
      <c r="A674" s="112" t="s">
        <v>518</v>
      </c>
      <c r="B674" s="112" t="s">
        <v>519</v>
      </c>
      <c r="C674" s="116">
        <v>0</v>
      </c>
      <c r="D674" s="116">
        <v>0</v>
      </c>
      <c r="E674" s="116">
        <v>0</v>
      </c>
      <c r="F674" s="116">
        <v>0</v>
      </c>
      <c r="G674" s="116">
        <v>0</v>
      </c>
      <c r="H674" s="116">
        <v>0</v>
      </c>
      <c r="I674" s="116">
        <v>0</v>
      </c>
      <c r="J674" s="116">
        <v>0</v>
      </c>
      <c r="K674" s="116">
        <v>0</v>
      </c>
      <c r="L674" s="116">
        <v>0</v>
      </c>
      <c r="M674" s="116">
        <v>0</v>
      </c>
      <c r="N674" s="116">
        <v>0</v>
      </c>
      <c r="O674" s="116">
        <v>0</v>
      </c>
      <c r="P674" s="116">
        <v>0</v>
      </c>
      <c r="Q674" s="116">
        <v>0</v>
      </c>
      <c r="R674" s="116">
        <v>0</v>
      </c>
      <c r="S674" s="116">
        <v>0</v>
      </c>
      <c r="T674" s="116">
        <v>0</v>
      </c>
      <c r="U674" s="116">
        <v>0</v>
      </c>
      <c r="V674" s="116">
        <v>0</v>
      </c>
      <c r="W674" s="116">
        <v>0</v>
      </c>
      <c r="X674" s="116">
        <v>0</v>
      </c>
      <c r="Y674" s="116">
        <v>0</v>
      </c>
      <c r="Z674" s="116">
        <v>0</v>
      </c>
      <c r="AA674" s="116">
        <v>0</v>
      </c>
      <c r="AB674" s="116">
        <v>0</v>
      </c>
      <c r="AC674" s="116">
        <v>0</v>
      </c>
      <c r="AD674" s="116">
        <v>0</v>
      </c>
      <c r="AE674" s="116">
        <v>0</v>
      </c>
      <c r="AF674" s="116">
        <v>0</v>
      </c>
      <c r="AG674" s="116">
        <v>0</v>
      </c>
      <c r="AH674" s="116">
        <v>0</v>
      </c>
      <c r="AI674" s="116">
        <v>28139.1</v>
      </c>
      <c r="AJ674" s="116">
        <v>47902.61</v>
      </c>
      <c r="AK674" s="116">
        <v>66277.459999999992</v>
      </c>
      <c r="AL674" s="116">
        <v>162073.09</v>
      </c>
      <c r="AM674" s="116">
        <v>163067.23000000001</v>
      </c>
      <c r="AN674" s="116">
        <v>173941.97</v>
      </c>
      <c r="AO674" s="116">
        <v>321598.91000000003</v>
      </c>
      <c r="AP674" s="116">
        <v>250687.88000000003</v>
      </c>
      <c r="AQ674" s="116">
        <v>364970.04000000004</v>
      </c>
      <c r="AR674" s="116">
        <v>375140.87000000005</v>
      </c>
      <c r="AS674" s="116">
        <v>387868.18000000005</v>
      </c>
      <c r="AT674" s="116">
        <v>402886.71000000008</v>
      </c>
      <c r="AU674" s="116">
        <v>535660.02</v>
      </c>
      <c r="AV674" s="116">
        <v>1345223.65</v>
      </c>
      <c r="AW674" s="116">
        <v>0</v>
      </c>
      <c r="AX674" s="116">
        <v>0</v>
      </c>
      <c r="AY674" s="116">
        <v>0</v>
      </c>
      <c r="AZ674" s="116">
        <v>0</v>
      </c>
      <c r="BA674" s="116">
        <v>0</v>
      </c>
      <c r="BB674" s="116">
        <v>0</v>
      </c>
      <c r="BC674" s="116">
        <v>0</v>
      </c>
      <c r="BD674" s="115">
        <v>0</v>
      </c>
      <c r="BF674" s="9">
        <f t="shared" si="11"/>
        <v>1345223.65</v>
      </c>
    </row>
    <row r="675" spans="1:58" x14ac:dyDescent="0.25">
      <c r="A675" s="112" t="s">
        <v>520</v>
      </c>
      <c r="B675" s="112" t="s">
        <v>521</v>
      </c>
      <c r="C675" s="116">
        <v>0</v>
      </c>
      <c r="D675" s="116">
        <v>0</v>
      </c>
      <c r="E675" s="116">
        <v>0</v>
      </c>
      <c r="F675" s="116">
        <v>0</v>
      </c>
      <c r="G675" s="116">
        <v>0</v>
      </c>
      <c r="H675" s="116">
        <v>0</v>
      </c>
      <c r="I675" s="116">
        <v>58463.11</v>
      </c>
      <c r="J675" s="116">
        <v>58463.11</v>
      </c>
      <c r="K675" s="116">
        <v>58463.11</v>
      </c>
      <c r="L675" s="116">
        <v>58463.11</v>
      </c>
      <c r="M675" s="116">
        <v>58463.11</v>
      </c>
      <c r="N675" s="116">
        <v>0</v>
      </c>
      <c r="O675" s="116">
        <v>0</v>
      </c>
      <c r="P675" s="116">
        <v>0</v>
      </c>
      <c r="Q675" s="116">
        <v>0</v>
      </c>
      <c r="R675" s="116">
        <v>69269.350000000006</v>
      </c>
      <c r="S675" s="116">
        <v>69293.77</v>
      </c>
      <c r="T675" s="116">
        <v>68125.840000000011</v>
      </c>
      <c r="U675" s="116">
        <v>63833.760000000009</v>
      </c>
      <c r="V675" s="116">
        <v>63833.760000000009</v>
      </c>
      <c r="W675" s="116">
        <v>0</v>
      </c>
      <c r="X675" s="116">
        <v>0</v>
      </c>
      <c r="Y675" s="116">
        <v>0</v>
      </c>
      <c r="Z675" s="116">
        <v>0</v>
      </c>
      <c r="AA675" s="116">
        <v>0</v>
      </c>
      <c r="AB675" s="116">
        <v>0</v>
      </c>
      <c r="AC675" s="116">
        <v>0</v>
      </c>
      <c r="AD675" s="116">
        <v>0</v>
      </c>
      <c r="AE675" s="116">
        <v>0</v>
      </c>
      <c r="AF675" s="116">
        <v>0</v>
      </c>
      <c r="AG675" s="116">
        <v>0</v>
      </c>
      <c r="AH675" s="116">
        <v>0</v>
      </c>
      <c r="AI675" s="116">
        <v>0</v>
      </c>
      <c r="AJ675" s="116">
        <v>0</v>
      </c>
      <c r="AK675" s="116">
        <v>0</v>
      </c>
      <c r="AL675" s="116">
        <v>0</v>
      </c>
      <c r="AM675" s="116">
        <v>0</v>
      </c>
      <c r="AN675" s="116">
        <v>0</v>
      </c>
      <c r="AO675" s="116">
        <v>0</v>
      </c>
      <c r="AP675" s="116">
        <v>0</v>
      </c>
      <c r="AQ675" s="116">
        <v>0</v>
      </c>
      <c r="AR675" s="116">
        <v>0</v>
      </c>
      <c r="AS675" s="116">
        <v>0</v>
      </c>
      <c r="AT675" s="116">
        <v>0</v>
      </c>
      <c r="AU675" s="116">
        <v>0</v>
      </c>
      <c r="AV675" s="116">
        <v>0</v>
      </c>
      <c r="AW675" s="116">
        <v>0</v>
      </c>
      <c r="AX675" s="116">
        <v>0</v>
      </c>
      <c r="AY675" s="116">
        <v>0</v>
      </c>
      <c r="AZ675" s="116">
        <v>0</v>
      </c>
      <c r="BA675" s="116">
        <v>0</v>
      </c>
      <c r="BB675" s="116">
        <v>0</v>
      </c>
      <c r="BC675" s="116">
        <v>0</v>
      </c>
      <c r="BD675" s="115">
        <v>0</v>
      </c>
      <c r="BF675" s="9">
        <f t="shared" si="11"/>
        <v>69293.77</v>
      </c>
    </row>
    <row r="676" spans="1:58" x14ac:dyDescent="0.25">
      <c r="A676" s="112" t="s">
        <v>522</v>
      </c>
      <c r="B676" s="112" t="s">
        <v>523</v>
      </c>
      <c r="C676" s="116">
        <v>-2.9999999998835847E-2</v>
      </c>
      <c r="D676" s="116">
        <v>-2.9999999998835847E-2</v>
      </c>
      <c r="E676" s="116">
        <v>-2.9999999998835847E-2</v>
      </c>
      <c r="F676" s="116">
        <v>-2.9999999998835847E-2</v>
      </c>
      <c r="G676" s="116">
        <v>-2.9999999998835847E-2</v>
      </c>
      <c r="H676" s="116">
        <v>-2.9999999998835847E-2</v>
      </c>
      <c r="I676" s="116">
        <v>-2.9999999998835847E-2</v>
      </c>
      <c r="J676" s="116">
        <v>-2.9999999998835847E-2</v>
      </c>
      <c r="K676" s="116">
        <v>-2.9999999998835847E-2</v>
      </c>
      <c r="L676" s="116">
        <v>-2.9999999998835847E-2</v>
      </c>
      <c r="M676" s="116">
        <v>-2.9999999998835847E-2</v>
      </c>
      <c r="N676" s="116">
        <v>-2.9999999998835847E-2</v>
      </c>
      <c r="O676" s="116">
        <v>-2.9999999998835847E-2</v>
      </c>
      <c r="P676" s="116">
        <v>-2.9999999998835847E-2</v>
      </c>
      <c r="Q676" s="116">
        <v>-2.9999999998835847E-2</v>
      </c>
      <c r="R676" s="116">
        <v>-2.9999999998835847E-2</v>
      </c>
      <c r="S676" s="116">
        <v>-2.9999999998835847E-2</v>
      </c>
      <c r="T676" s="116">
        <v>-2.9999999998835847E-2</v>
      </c>
      <c r="U676" s="116">
        <v>-2.9999999998835847E-2</v>
      </c>
      <c r="V676" s="116">
        <v>-2.9999999998835847E-2</v>
      </c>
      <c r="W676" s="116">
        <v>-2.9999999998835847E-2</v>
      </c>
      <c r="X676" s="116">
        <v>-2.9999999998835847E-2</v>
      </c>
      <c r="Y676" s="116">
        <v>-2.9999999998835847E-2</v>
      </c>
      <c r="Z676" s="116">
        <v>-2.9999999998835847E-2</v>
      </c>
      <c r="AA676" s="116">
        <v>-2.9999999998835847E-2</v>
      </c>
      <c r="AB676" s="116">
        <v>-2.9999999998835847E-2</v>
      </c>
      <c r="AC676" s="116">
        <v>-2.9999999998835847E-2</v>
      </c>
      <c r="AD676" s="116">
        <v>-2.9999999998835847E-2</v>
      </c>
      <c r="AE676" s="116">
        <v>-2.9999999998835847E-2</v>
      </c>
      <c r="AF676" s="116">
        <v>-2.9999999998835847E-2</v>
      </c>
      <c r="AG676" s="116">
        <v>-2.9999999998835847E-2</v>
      </c>
      <c r="AH676" s="116">
        <v>-2.9999999998835847E-2</v>
      </c>
      <c r="AI676" s="116">
        <v>-2.9999999998835847E-2</v>
      </c>
      <c r="AJ676" s="116">
        <v>-2.9999999998835847E-2</v>
      </c>
      <c r="AK676" s="116">
        <v>-2.9999999998835847E-2</v>
      </c>
      <c r="AL676" s="116">
        <v>-2.9999999998835847E-2</v>
      </c>
      <c r="AM676" s="116">
        <v>-2.9999999998835847E-2</v>
      </c>
      <c r="AN676" s="116">
        <v>-2.9999999998835847E-2</v>
      </c>
      <c r="AO676" s="116">
        <v>-2.9999999998835847E-2</v>
      </c>
      <c r="AP676" s="116">
        <v>-2.9999999998835847E-2</v>
      </c>
      <c r="AQ676" s="116">
        <v>-2.9999999998835847E-2</v>
      </c>
      <c r="AR676" s="116">
        <v>-2.9999999998835847E-2</v>
      </c>
      <c r="AS676" s="116">
        <v>-2.9999999998835847E-2</v>
      </c>
      <c r="AT676" s="116">
        <v>-2.9999999998835847E-2</v>
      </c>
      <c r="AU676" s="116">
        <v>-2.9999999998835847E-2</v>
      </c>
      <c r="AV676" s="116">
        <v>-2.9999999998835847E-2</v>
      </c>
      <c r="AW676" s="116">
        <v>-2.9999999998835847E-2</v>
      </c>
      <c r="AX676" s="116">
        <v>-2.9999999998835847E-2</v>
      </c>
      <c r="AY676" s="116">
        <v>-2.9999999998835847E-2</v>
      </c>
      <c r="AZ676" s="116">
        <v>-2.9999999998835847E-2</v>
      </c>
      <c r="BA676" s="116">
        <v>-2.9999999998835847E-2</v>
      </c>
      <c r="BB676" s="116">
        <v>-2.9999999998835847E-2</v>
      </c>
      <c r="BC676" s="116">
        <v>-2.9999999998835847E-2</v>
      </c>
      <c r="BD676" s="115">
        <v>-2.9999999998835847E-2</v>
      </c>
      <c r="BF676" s="9">
        <f t="shared" si="11"/>
        <v>-2.9999999998835847E-2</v>
      </c>
    </row>
    <row r="677" spans="1:58" x14ac:dyDescent="0.25">
      <c r="A677" s="112" t="s">
        <v>524</v>
      </c>
      <c r="B677" s="112" t="s">
        <v>525</v>
      </c>
      <c r="C677" s="116">
        <v>-9.9999999983992893E-3</v>
      </c>
      <c r="D677" s="116">
        <v>-9.9999999983992893E-3</v>
      </c>
      <c r="E677" s="116">
        <v>-9.9999999983992893E-3</v>
      </c>
      <c r="F677" s="116">
        <v>-9.9999999983992893E-3</v>
      </c>
      <c r="G677" s="116">
        <v>-9.9999999983992893E-3</v>
      </c>
      <c r="H677" s="116">
        <v>-9.9999999983992893E-3</v>
      </c>
      <c r="I677" s="116">
        <v>-9.9999999983992893E-3</v>
      </c>
      <c r="J677" s="116">
        <v>-9.9999999983992893E-3</v>
      </c>
      <c r="K677" s="116">
        <v>-9.9999999983992893E-3</v>
      </c>
      <c r="L677" s="116">
        <v>-9.9999999983992893E-3</v>
      </c>
      <c r="M677" s="116">
        <v>-9.9999999983992893E-3</v>
      </c>
      <c r="N677" s="116">
        <v>-9.9999999983992893E-3</v>
      </c>
      <c r="O677" s="116">
        <v>-9.9999999983992893E-3</v>
      </c>
      <c r="P677" s="116">
        <v>-9.9999999983992893E-3</v>
      </c>
      <c r="Q677" s="116">
        <v>-9.9999999983992893E-3</v>
      </c>
      <c r="R677" s="116">
        <v>-9.9999999983992893E-3</v>
      </c>
      <c r="S677" s="116">
        <v>-9.9999999983992893E-3</v>
      </c>
      <c r="T677" s="116">
        <v>-9.9999999983992893E-3</v>
      </c>
      <c r="U677" s="116">
        <v>-9.9999999983992893E-3</v>
      </c>
      <c r="V677" s="116">
        <v>-9.9999999983992893E-3</v>
      </c>
      <c r="W677" s="116">
        <v>-9.9999999983992893E-3</v>
      </c>
      <c r="X677" s="116">
        <v>-9.9999999983992893E-3</v>
      </c>
      <c r="Y677" s="116">
        <v>-9.9999999983992893E-3</v>
      </c>
      <c r="Z677" s="116">
        <v>-9.9999999983992893E-3</v>
      </c>
      <c r="AA677" s="116">
        <v>-9.9999999983992893E-3</v>
      </c>
      <c r="AB677" s="116">
        <v>-9.9999999983992893E-3</v>
      </c>
      <c r="AC677" s="116">
        <v>-9.9999999983992893E-3</v>
      </c>
      <c r="AD677" s="116">
        <v>-9.9999999983992893E-3</v>
      </c>
      <c r="AE677" s="116">
        <v>-9.9999999983992893E-3</v>
      </c>
      <c r="AF677" s="116">
        <v>-9.9999999983992893E-3</v>
      </c>
      <c r="AG677" s="116">
        <v>-9.9999999983992893E-3</v>
      </c>
      <c r="AH677" s="116">
        <v>-9.9999999983992893E-3</v>
      </c>
      <c r="AI677" s="116">
        <v>-9.9999999983992893E-3</v>
      </c>
      <c r="AJ677" s="116">
        <v>-9.9999999983992893E-3</v>
      </c>
      <c r="AK677" s="116">
        <v>-9.9999999983992893E-3</v>
      </c>
      <c r="AL677" s="116">
        <v>-9.9999999983992893E-3</v>
      </c>
      <c r="AM677" s="116">
        <v>-9.9999999983992893E-3</v>
      </c>
      <c r="AN677" s="116">
        <v>-9.9999999983992893E-3</v>
      </c>
      <c r="AO677" s="116">
        <v>-9.9999999983992893E-3</v>
      </c>
      <c r="AP677" s="116">
        <v>-9.9999999983992893E-3</v>
      </c>
      <c r="AQ677" s="116">
        <v>-9.9999999983992893E-3</v>
      </c>
      <c r="AR677" s="116">
        <v>-9.9999999983992893E-3</v>
      </c>
      <c r="AS677" s="116">
        <v>-9.9999999983992893E-3</v>
      </c>
      <c r="AT677" s="116">
        <v>-9.9999999983992893E-3</v>
      </c>
      <c r="AU677" s="116">
        <v>-9.9999999983992893E-3</v>
      </c>
      <c r="AV677" s="116">
        <v>-9.9999999983992893E-3</v>
      </c>
      <c r="AW677" s="116">
        <v>-9.9999999983992893E-3</v>
      </c>
      <c r="AX677" s="116">
        <v>-9.9999999983992893E-3</v>
      </c>
      <c r="AY677" s="116">
        <v>-9.9999999983992893E-3</v>
      </c>
      <c r="AZ677" s="116">
        <v>-9.9999999983992893E-3</v>
      </c>
      <c r="BA677" s="116">
        <v>-9.9999999983992893E-3</v>
      </c>
      <c r="BB677" s="116">
        <v>-9.9999999983992893E-3</v>
      </c>
      <c r="BC677" s="116">
        <v>-9.9999999983992893E-3</v>
      </c>
      <c r="BD677" s="115">
        <v>-9.9999999983992893E-3</v>
      </c>
      <c r="BF677" s="9">
        <f t="shared" si="11"/>
        <v>-9.9999999983992893E-3</v>
      </c>
    </row>
    <row r="678" spans="1:58" x14ac:dyDescent="0.25">
      <c r="A678" s="112" t="s">
        <v>526</v>
      </c>
      <c r="B678" s="112" t="s">
        <v>527</v>
      </c>
      <c r="C678" s="116">
        <v>0</v>
      </c>
      <c r="D678" s="116">
        <v>0</v>
      </c>
      <c r="E678" s="116">
        <v>0</v>
      </c>
      <c r="F678" s="116">
        <v>0</v>
      </c>
      <c r="G678" s="116">
        <v>0</v>
      </c>
      <c r="H678" s="116">
        <v>0</v>
      </c>
      <c r="I678" s="116">
        <v>0</v>
      </c>
      <c r="J678" s="116">
        <v>0</v>
      </c>
      <c r="K678" s="116">
        <v>0</v>
      </c>
      <c r="L678" s="116">
        <v>0</v>
      </c>
      <c r="M678" s="116">
        <v>0</v>
      </c>
      <c r="N678" s="116">
        <v>0</v>
      </c>
      <c r="O678" s="116">
        <v>0</v>
      </c>
      <c r="P678" s="116">
        <v>0</v>
      </c>
      <c r="Q678" s="116">
        <v>0</v>
      </c>
      <c r="R678" s="116">
        <v>0</v>
      </c>
      <c r="S678" s="116">
        <v>0</v>
      </c>
      <c r="T678" s="116">
        <v>0</v>
      </c>
      <c r="U678" s="116">
        <v>0</v>
      </c>
      <c r="V678" s="116">
        <v>0</v>
      </c>
      <c r="W678" s="116">
        <v>0</v>
      </c>
      <c r="X678" s="116">
        <v>0</v>
      </c>
      <c r="Y678" s="116">
        <v>0</v>
      </c>
      <c r="Z678" s="116">
        <v>0</v>
      </c>
      <c r="AA678" s="116">
        <v>0</v>
      </c>
      <c r="AB678" s="116">
        <v>0</v>
      </c>
      <c r="AC678" s="116">
        <v>0</v>
      </c>
      <c r="AD678" s="116">
        <v>0</v>
      </c>
      <c r="AE678" s="116">
        <v>0</v>
      </c>
      <c r="AF678" s="116">
        <v>0</v>
      </c>
      <c r="AG678" s="116">
        <v>0</v>
      </c>
      <c r="AH678" s="116">
        <v>0</v>
      </c>
      <c r="AI678" s="116">
        <v>0</v>
      </c>
      <c r="AJ678" s="116">
        <v>0</v>
      </c>
      <c r="AK678" s="116">
        <v>0</v>
      </c>
      <c r="AL678" s="116">
        <v>0</v>
      </c>
      <c r="AM678" s="116">
        <v>0</v>
      </c>
      <c r="AN678" s="116">
        <v>0</v>
      </c>
      <c r="AO678" s="116">
        <v>0</v>
      </c>
      <c r="AP678" s="116">
        <v>0</v>
      </c>
      <c r="AQ678" s="116">
        <v>0</v>
      </c>
      <c r="AR678" s="116">
        <v>0</v>
      </c>
      <c r="AS678" s="116">
        <v>0</v>
      </c>
      <c r="AT678" s="116">
        <v>0</v>
      </c>
      <c r="AU678" s="116">
        <v>0</v>
      </c>
      <c r="AV678" s="116">
        <v>0</v>
      </c>
      <c r="AW678" s="116">
        <v>0</v>
      </c>
      <c r="AX678" s="116">
        <v>0</v>
      </c>
      <c r="AY678" s="116">
        <v>0</v>
      </c>
      <c r="AZ678" s="116">
        <v>0</v>
      </c>
      <c r="BA678" s="116">
        <v>0</v>
      </c>
      <c r="BB678" s="116">
        <v>0</v>
      </c>
      <c r="BC678" s="116">
        <v>0</v>
      </c>
      <c r="BD678" s="115">
        <v>0</v>
      </c>
      <c r="BF678" s="9">
        <f t="shared" si="11"/>
        <v>0</v>
      </c>
    </row>
    <row r="679" spans="1:58" x14ac:dyDescent="0.25">
      <c r="A679" s="112" t="s">
        <v>528</v>
      </c>
      <c r="B679" s="112" t="s">
        <v>529</v>
      </c>
      <c r="C679" s="116">
        <v>0</v>
      </c>
      <c r="D679" s="116">
        <v>0</v>
      </c>
      <c r="E679" s="116">
        <v>0</v>
      </c>
      <c r="F679" s="116">
        <v>0</v>
      </c>
      <c r="G679" s="116">
        <v>0</v>
      </c>
      <c r="H679" s="116">
        <v>0</v>
      </c>
      <c r="I679" s="116">
        <v>0</v>
      </c>
      <c r="J679" s="116">
        <v>0</v>
      </c>
      <c r="K679" s="116">
        <v>0</v>
      </c>
      <c r="L679" s="116">
        <v>0</v>
      </c>
      <c r="M679" s="116">
        <v>0</v>
      </c>
      <c r="N679" s="116">
        <v>0</v>
      </c>
      <c r="O679" s="116">
        <v>0</v>
      </c>
      <c r="P679" s="116">
        <v>0</v>
      </c>
      <c r="Q679" s="116">
        <v>0</v>
      </c>
      <c r="R679" s="116">
        <v>0</v>
      </c>
      <c r="S679" s="116">
        <v>0</v>
      </c>
      <c r="T679" s="116">
        <v>0</v>
      </c>
      <c r="U679" s="116">
        <v>0</v>
      </c>
      <c r="V679" s="116">
        <v>0</v>
      </c>
      <c r="W679" s="116">
        <v>0</v>
      </c>
      <c r="X679" s="116">
        <v>0</v>
      </c>
      <c r="Y679" s="116">
        <v>0</v>
      </c>
      <c r="Z679" s="116">
        <v>0</v>
      </c>
      <c r="AA679" s="116">
        <v>0</v>
      </c>
      <c r="AB679" s="116">
        <v>0</v>
      </c>
      <c r="AC679" s="116">
        <v>0</v>
      </c>
      <c r="AD679" s="116">
        <v>0</v>
      </c>
      <c r="AE679" s="116">
        <v>0</v>
      </c>
      <c r="AF679" s="116">
        <v>0</v>
      </c>
      <c r="AG679" s="116">
        <v>0</v>
      </c>
      <c r="AH679" s="116">
        <v>0</v>
      </c>
      <c r="AI679" s="116">
        <v>0</v>
      </c>
      <c r="AJ679" s="116">
        <v>0</v>
      </c>
      <c r="AK679" s="116">
        <v>0</v>
      </c>
      <c r="AL679" s="116">
        <v>0</v>
      </c>
      <c r="AM679" s="116">
        <v>0</v>
      </c>
      <c r="AN679" s="116">
        <v>0</v>
      </c>
      <c r="AO679" s="116">
        <v>0</v>
      </c>
      <c r="AP679" s="116">
        <v>0</v>
      </c>
      <c r="AQ679" s="116">
        <v>0</v>
      </c>
      <c r="AR679" s="116">
        <v>0</v>
      </c>
      <c r="AS679" s="116">
        <v>0</v>
      </c>
      <c r="AT679" s="116">
        <v>0</v>
      </c>
      <c r="AU679" s="116">
        <v>0</v>
      </c>
      <c r="AV679" s="116">
        <v>0</v>
      </c>
      <c r="AW679" s="116">
        <v>0</v>
      </c>
      <c r="AX679" s="116">
        <v>0</v>
      </c>
      <c r="AY679" s="116">
        <v>0</v>
      </c>
      <c r="AZ679" s="116">
        <v>0</v>
      </c>
      <c r="BA679" s="116">
        <v>0</v>
      </c>
      <c r="BB679" s="116">
        <v>0</v>
      </c>
      <c r="BC679" s="116">
        <v>0</v>
      </c>
      <c r="BD679" s="115">
        <v>0</v>
      </c>
      <c r="BF679" s="9">
        <f t="shared" si="11"/>
        <v>0</v>
      </c>
    </row>
    <row r="680" spans="1:58" x14ac:dyDescent="0.25">
      <c r="A680" s="112" t="s">
        <v>530</v>
      </c>
      <c r="B680" s="112" t="s">
        <v>531</v>
      </c>
      <c r="C680" s="116">
        <v>0</v>
      </c>
      <c r="D680" s="116">
        <v>0</v>
      </c>
      <c r="E680" s="116">
        <v>0</v>
      </c>
      <c r="F680" s="116">
        <v>0</v>
      </c>
      <c r="G680" s="116">
        <v>0</v>
      </c>
      <c r="H680" s="116">
        <v>0</v>
      </c>
      <c r="I680" s="116">
        <v>0</v>
      </c>
      <c r="J680" s="116">
        <v>0</v>
      </c>
      <c r="K680" s="116">
        <v>0</v>
      </c>
      <c r="L680" s="116">
        <v>0</v>
      </c>
      <c r="M680" s="116">
        <v>0</v>
      </c>
      <c r="N680" s="116">
        <v>0</v>
      </c>
      <c r="O680" s="116">
        <v>0</v>
      </c>
      <c r="P680" s="116">
        <v>0</v>
      </c>
      <c r="Q680" s="116">
        <v>0</v>
      </c>
      <c r="R680" s="116">
        <v>0</v>
      </c>
      <c r="S680" s="116">
        <v>0</v>
      </c>
      <c r="T680" s="116">
        <v>0</v>
      </c>
      <c r="U680" s="116">
        <v>0</v>
      </c>
      <c r="V680" s="116">
        <v>0</v>
      </c>
      <c r="W680" s="116">
        <v>0</v>
      </c>
      <c r="X680" s="116">
        <v>0</v>
      </c>
      <c r="Y680" s="116">
        <v>0</v>
      </c>
      <c r="Z680" s="116">
        <v>0</v>
      </c>
      <c r="AA680" s="116">
        <v>0</v>
      </c>
      <c r="AB680" s="116">
        <v>0</v>
      </c>
      <c r="AC680" s="116">
        <v>0</v>
      </c>
      <c r="AD680" s="116">
        <v>0</v>
      </c>
      <c r="AE680" s="116">
        <v>0</v>
      </c>
      <c r="AF680" s="116">
        <v>0</v>
      </c>
      <c r="AG680" s="116">
        <v>0</v>
      </c>
      <c r="AH680" s="116">
        <v>0</v>
      </c>
      <c r="AI680" s="116">
        <v>0</v>
      </c>
      <c r="AJ680" s="116">
        <v>0</v>
      </c>
      <c r="AK680" s="116">
        <v>0</v>
      </c>
      <c r="AL680" s="116">
        <v>0</v>
      </c>
      <c r="AM680" s="116">
        <v>0</v>
      </c>
      <c r="AN680" s="116">
        <v>0</v>
      </c>
      <c r="AO680" s="116">
        <v>0</v>
      </c>
      <c r="AP680" s="116">
        <v>0</v>
      </c>
      <c r="AQ680" s="116">
        <v>0</v>
      </c>
      <c r="AR680" s="116">
        <v>0</v>
      </c>
      <c r="AS680" s="116">
        <v>0</v>
      </c>
      <c r="AT680" s="116">
        <v>0</v>
      </c>
      <c r="AU680" s="116">
        <v>0</v>
      </c>
      <c r="AV680" s="116">
        <v>0</v>
      </c>
      <c r="AW680" s="116">
        <v>0</v>
      </c>
      <c r="AX680" s="116">
        <v>0</v>
      </c>
      <c r="AY680" s="116">
        <v>0</v>
      </c>
      <c r="AZ680" s="116">
        <v>0</v>
      </c>
      <c r="BA680" s="116">
        <v>0</v>
      </c>
      <c r="BB680" s="116">
        <v>0</v>
      </c>
      <c r="BC680" s="116">
        <v>0</v>
      </c>
      <c r="BD680" s="115">
        <v>0</v>
      </c>
      <c r="BF680" s="9">
        <f t="shared" si="11"/>
        <v>0</v>
      </c>
    </row>
    <row r="681" spans="1:58" x14ac:dyDescent="0.25">
      <c r="A681" s="112" t="s">
        <v>532</v>
      </c>
      <c r="B681" s="112" t="s">
        <v>533</v>
      </c>
      <c r="C681" s="116">
        <v>0</v>
      </c>
      <c r="D681" s="116">
        <v>0</v>
      </c>
      <c r="E681" s="116">
        <v>0</v>
      </c>
      <c r="F681" s="116">
        <v>0</v>
      </c>
      <c r="G681" s="116">
        <v>0</v>
      </c>
      <c r="H681" s="116">
        <v>0</v>
      </c>
      <c r="I681" s="116">
        <v>0</v>
      </c>
      <c r="J681" s="116">
        <v>0</v>
      </c>
      <c r="K681" s="116">
        <v>0</v>
      </c>
      <c r="L681" s="116">
        <v>0</v>
      </c>
      <c r="M681" s="116">
        <v>0</v>
      </c>
      <c r="N681" s="116">
        <v>0</v>
      </c>
      <c r="O681" s="116">
        <v>0</v>
      </c>
      <c r="P681" s="116">
        <v>0</v>
      </c>
      <c r="Q681" s="116">
        <v>0</v>
      </c>
      <c r="R681" s="116">
        <v>0</v>
      </c>
      <c r="S681" s="116">
        <v>0</v>
      </c>
      <c r="T681" s="116">
        <v>0</v>
      </c>
      <c r="U681" s="116">
        <v>0</v>
      </c>
      <c r="V681" s="116">
        <v>0</v>
      </c>
      <c r="W681" s="116">
        <v>0</v>
      </c>
      <c r="X681" s="116">
        <v>0</v>
      </c>
      <c r="Y681" s="116">
        <v>0</v>
      </c>
      <c r="Z681" s="116">
        <v>0</v>
      </c>
      <c r="AA681" s="116">
        <v>0</v>
      </c>
      <c r="AB681" s="116">
        <v>0</v>
      </c>
      <c r="AC681" s="116">
        <v>0</v>
      </c>
      <c r="AD681" s="116">
        <v>0</v>
      </c>
      <c r="AE681" s="116">
        <v>0</v>
      </c>
      <c r="AF681" s="116">
        <v>0</v>
      </c>
      <c r="AG681" s="116">
        <v>0</v>
      </c>
      <c r="AH681" s="116">
        <v>0</v>
      </c>
      <c r="AI681" s="116">
        <v>0</v>
      </c>
      <c r="AJ681" s="116">
        <v>0</v>
      </c>
      <c r="AK681" s="116">
        <v>0</v>
      </c>
      <c r="AL681" s="116">
        <v>0</v>
      </c>
      <c r="AM681" s="116">
        <v>0</v>
      </c>
      <c r="AN681" s="116">
        <v>0</v>
      </c>
      <c r="AO681" s="116">
        <v>0</v>
      </c>
      <c r="AP681" s="116">
        <v>0</v>
      </c>
      <c r="AQ681" s="116">
        <v>0</v>
      </c>
      <c r="AR681" s="116">
        <v>0</v>
      </c>
      <c r="AS681" s="116">
        <v>0</v>
      </c>
      <c r="AT681" s="116">
        <v>0</v>
      </c>
      <c r="AU681" s="116">
        <v>0</v>
      </c>
      <c r="AV681" s="116">
        <v>0</v>
      </c>
      <c r="AW681" s="116">
        <v>0</v>
      </c>
      <c r="AX681" s="116">
        <v>0</v>
      </c>
      <c r="AY681" s="116">
        <v>0</v>
      </c>
      <c r="AZ681" s="116">
        <v>0</v>
      </c>
      <c r="BA681" s="116">
        <v>0</v>
      </c>
      <c r="BB681" s="116">
        <v>0</v>
      </c>
      <c r="BC681" s="116">
        <v>0</v>
      </c>
      <c r="BD681" s="115">
        <v>0</v>
      </c>
      <c r="BF681" s="9">
        <f t="shared" si="11"/>
        <v>0</v>
      </c>
    </row>
    <row r="682" spans="1:58" x14ac:dyDescent="0.25">
      <c r="A682" s="112" t="s">
        <v>534</v>
      </c>
      <c r="B682" s="112" t="s">
        <v>535</v>
      </c>
      <c r="C682" s="116">
        <v>0.01</v>
      </c>
      <c r="D682" s="116">
        <v>0.01</v>
      </c>
      <c r="E682" s="116">
        <v>0.01</v>
      </c>
      <c r="F682" s="116">
        <v>0.01</v>
      </c>
      <c r="G682" s="116">
        <v>0.01</v>
      </c>
      <c r="H682" s="116">
        <v>0.01</v>
      </c>
      <c r="I682" s="116">
        <v>0.01</v>
      </c>
      <c r="J682" s="116">
        <v>0.01</v>
      </c>
      <c r="K682" s="116">
        <v>0.01</v>
      </c>
      <c r="L682" s="116">
        <v>0.01</v>
      </c>
      <c r="M682" s="116">
        <v>0.01</v>
      </c>
      <c r="N682" s="116">
        <v>0.01</v>
      </c>
      <c r="O682" s="116">
        <v>0.01</v>
      </c>
      <c r="P682" s="116">
        <v>0.01</v>
      </c>
      <c r="Q682" s="116">
        <v>0.01</v>
      </c>
      <c r="R682" s="116">
        <v>0.01</v>
      </c>
      <c r="S682" s="116">
        <v>0.01</v>
      </c>
      <c r="T682" s="116">
        <v>0.01</v>
      </c>
      <c r="U682" s="116">
        <v>0.01</v>
      </c>
      <c r="V682" s="116">
        <v>0.01</v>
      </c>
      <c r="W682" s="116">
        <v>0.01</v>
      </c>
      <c r="X682" s="116">
        <v>0.01</v>
      </c>
      <c r="Y682" s="116">
        <v>0.01</v>
      </c>
      <c r="Z682" s="116">
        <v>0.01</v>
      </c>
      <c r="AA682" s="116">
        <v>0.01</v>
      </c>
      <c r="AB682" s="116">
        <v>0.01</v>
      </c>
      <c r="AC682" s="116">
        <v>0.01</v>
      </c>
      <c r="AD682" s="116">
        <v>0.01</v>
      </c>
      <c r="AE682" s="116">
        <v>0.01</v>
      </c>
      <c r="AF682" s="116">
        <v>0.01</v>
      </c>
      <c r="AG682" s="116">
        <v>0.01</v>
      </c>
      <c r="AH682" s="116">
        <v>0.01</v>
      </c>
      <c r="AI682" s="116">
        <v>0.01</v>
      </c>
      <c r="AJ682" s="116">
        <v>0.01</v>
      </c>
      <c r="AK682" s="116">
        <v>0.01</v>
      </c>
      <c r="AL682" s="116">
        <v>0.01</v>
      </c>
      <c r="AM682" s="116">
        <v>0.01</v>
      </c>
      <c r="AN682" s="116">
        <v>0.01</v>
      </c>
      <c r="AO682" s="116">
        <v>0.01</v>
      </c>
      <c r="AP682" s="116">
        <v>0.01</v>
      </c>
      <c r="AQ682" s="116">
        <v>0.01</v>
      </c>
      <c r="AR682" s="116">
        <v>0.01</v>
      </c>
      <c r="AS682" s="116">
        <v>0.01</v>
      </c>
      <c r="AT682" s="116">
        <v>0.01</v>
      </c>
      <c r="AU682" s="116">
        <v>0.01</v>
      </c>
      <c r="AV682" s="116">
        <v>0.01</v>
      </c>
      <c r="AW682" s="116">
        <v>0.01</v>
      </c>
      <c r="AX682" s="116">
        <v>0.01</v>
      </c>
      <c r="AY682" s="116">
        <v>0.01</v>
      </c>
      <c r="AZ682" s="116">
        <v>0.01</v>
      </c>
      <c r="BA682" s="116">
        <v>0.01</v>
      </c>
      <c r="BB682" s="116">
        <v>0.01</v>
      </c>
      <c r="BC682" s="116">
        <v>0.01</v>
      </c>
      <c r="BD682" s="115">
        <v>0.01</v>
      </c>
      <c r="BF682" s="9">
        <f t="shared" si="11"/>
        <v>0.01</v>
      </c>
    </row>
    <row r="683" spans="1:58" x14ac:dyDescent="0.25">
      <c r="A683" s="112" t="s">
        <v>536</v>
      </c>
      <c r="B683" s="112" t="s">
        <v>537</v>
      </c>
      <c r="C683" s="116">
        <v>15243.69</v>
      </c>
      <c r="D683" s="116">
        <v>15243.69</v>
      </c>
      <c r="E683" s="116">
        <v>15243.69</v>
      </c>
      <c r="F683" s="116">
        <v>15243.69</v>
      </c>
      <c r="G683" s="116">
        <v>15243.69</v>
      </c>
      <c r="H683" s="116">
        <v>15243.69</v>
      </c>
      <c r="I683" s="116">
        <v>15243.69</v>
      </c>
      <c r="J683" s="116">
        <v>15243.69</v>
      </c>
      <c r="K683" s="116">
        <v>15243.69</v>
      </c>
      <c r="L683" s="116">
        <v>15243.69</v>
      </c>
      <c r="M683" s="116">
        <v>15243.69</v>
      </c>
      <c r="N683" s="116">
        <v>15243.69</v>
      </c>
      <c r="O683" s="116">
        <v>15243.69</v>
      </c>
      <c r="P683" s="116">
        <v>15243.69</v>
      </c>
      <c r="Q683" s="116">
        <v>15243.69</v>
      </c>
      <c r="R683" s="116">
        <v>15243.69</v>
      </c>
      <c r="S683" s="116">
        <v>15243.69</v>
      </c>
      <c r="T683" s="116">
        <v>15243.69</v>
      </c>
      <c r="U683" s="116">
        <v>15243.69</v>
      </c>
      <c r="V683" s="116">
        <v>15243.69</v>
      </c>
      <c r="W683" s="116">
        <v>15243.69</v>
      </c>
      <c r="X683" s="116">
        <v>15243.69</v>
      </c>
      <c r="Y683" s="116">
        <v>0</v>
      </c>
      <c r="Z683" s="116">
        <v>0</v>
      </c>
      <c r="AA683" s="116">
        <v>0</v>
      </c>
      <c r="AB683" s="116">
        <v>0</v>
      </c>
      <c r="AC683" s="116">
        <v>0</v>
      </c>
      <c r="AD683" s="116">
        <v>0</v>
      </c>
      <c r="AE683" s="116">
        <v>0</v>
      </c>
      <c r="AF683" s="116">
        <v>0</v>
      </c>
      <c r="AG683" s="116">
        <v>0</v>
      </c>
      <c r="AH683" s="116">
        <v>0</v>
      </c>
      <c r="AI683" s="116">
        <v>0</v>
      </c>
      <c r="AJ683" s="116">
        <v>0</v>
      </c>
      <c r="AK683" s="116">
        <v>0</v>
      </c>
      <c r="AL683" s="116">
        <v>0</v>
      </c>
      <c r="AM683" s="116">
        <v>0</v>
      </c>
      <c r="AN683" s="116">
        <v>0</v>
      </c>
      <c r="AO683" s="116">
        <v>0</v>
      </c>
      <c r="AP683" s="116">
        <v>0</v>
      </c>
      <c r="AQ683" s="116">
        <v>0</v>
      </c>
      <c r="AR683" s="116">
        <v>0</v>
      </c>
      <c r="AS683" s="116">
        <v>0</v>
      </c>
      <c r="AT683" s="116">
        <v>0</v>
      </c>
      <c r="AU683" s="116">
        <v>0</v>
      </c>
      <c r="AV683" s="116">
        <v>0</v>
      </c>
      <c r="AW683" s="116">
        <v>0</v>
      </c>
      <c r="AX683" s="116">
        <v>0</v>
      </c>
      <c r="AY683" s="116">
        <v>0</v>
      </c>
      <c r="AZ683" s="116">
        <v>0</v>
      </c>
      <c r="BA683" s="116">
        <v>0</v>
      </c>
      <c r="BB683" s="116">
        <v>0</v>
      </c>
      <c r="BC683" s="116">
        <v>0</v>
      </c>
      <c r="BD683" s="115">
        <v>0</v>
      </c>
      <c r="BF683" s="9">
        <f t="shared" si="11"/>
        <v>15243.69</v>
      </c>
    </row>
    <row r="684" spans="1:58" x14ac:dyDescent="0.25">
      <c r="A684" s="112" t="s">
        <v>538</v>
      </c>
      <c r="B684" s="112" t="s">
        <v>539</v>
      </c>
      <c r="C684" s="116">
        <v>1.8189894035458565E-12</v>
      </c>
      <c r="D684" s="116">
        <v>1.8189894035458565E-12</v>
      </c>
      <c r="E684" s="116">
        <v>1.8189894035458565E-12</v>
      </c>
      <c r="F684" s="116">
        <v>1.8189894035458565E-12</v>
      </c>
      <c r="G684" s="116">
        <v>1.8189894035458565E-12</v>
      </c>
      <c r="H684" s="116">
        <v>1.8189894035458565E-12</v>
      </c>
      <c r="I684" s="116">
        <v>1.8189894035458565E-12</v>
      </c>
      <c r="J684" s="116">
        <v>1.8189894035458565E-12</v>
      </c>
      <c r="K684" s="116">
        <v>1.8189894035458565E-12</v>
      </c>
      <c r="L684" s="116">
        <v>1.8189894035458565E-12</v>
      </c>
      <c r="M684" s="116">
        <v>1.8189894035458565E-12</v>
      </c>
      <c r="N684" s="116">
        <v>1.8189894035458565E-12</v>
      </c>
      <c r="O684" s="116">
        <v>1.8189894035458565E-12</v>
      </c>
      <c r="P684" s="116">
        <v>1.8189894035458565E-12</v>
      </c>
      <c r="Q684" s="116">
        <v>1.8189894035458565E-12</v>
      </c>
      <c r="R684" s="116">
        <v>1.8189894035458565E-12</v>
      </c>
      <c r="S684" s="116">
        <v>1.8189894035458565E-12</v>
      </c>
      <c r="T684" s="116">
        <v>1.8189894035458565E-12</v>
      </c>
      <c r="U684" s="116">
        <v>1.8189894035458565E-12</v>
      </c>
      <c r="V684" s="116">
        <v>1.8189894035458565E-12</v>
      </c>
      <c r="W684" s="116">
        <v>1.8189894035458565E-12</v>
      </c>
      <c r="X684" s="116">
        <v>1.8189894035458565E-12</v>
      </c>
      <c r="Y684" s="116">
        <v>1.8189894035458565E-12</v>
      </c>
      <c r="Z684" s="116">
        <v>1.8189894035458565E-12</v>
      </c>
      <c r="AA684" s="116">
        <v>1.8189894035458565E-12</v>
      </c>
      <c r="AB684" s="116">
        <v>1.8189894035458565E-12</v>
      </c>
      <c r="AC684" s="116">
        <v>1.8189894035458565E-12</v>
      </c>
      <c r="AD684" s="116">
        <v>1.8189894035458565E-12</v>
      </c>
      <c r="AE684" s="116">
        <v>1.8189894035458565E-12</v>
      </c>
      <c r="AF684" s="116">
        <v>1.8189894035458565E-12</v>
      </c>
      <c r="AG684" s="116">
        <v>1.8189894035458565E-12</v>
      </c>
      <c r="AH684" s="116">
        <v>1.8189894035458565E-12</v>
      </c>
      <c r="AI684" s="116">
        <v>1.8189894035458565E-12</v>
      </c>
      <c r="AJ684" s="116">
        <v>1.8189894035458565E-12</v>
      </c>
      <c r="AK684" s="116">
        <v>1.8189894035458565E-12</v>
      </c>
      <c r="AL684" s="116">
        <v>1.8189894035458565E-12</v>
      </c>
      <c r="AM684" s="116">
        <v>1.8189894035458565E-12</v>
      </c>
      <c r="AN684" s="116">
        <v>1.8189894035458565E-12</v>
      </c>
      <c r="AO684" s="116">
        <v>1.8189894035458565E-12</v>
      </c>
      <c r="AP684" s="116">
        <v>1.8189894035458565E-12</v>
      </c>
      <c r="AQ684" s="116">
        <v>1.8189894035458565E-12</v>
      </c>
      <c r="AR684" s="116">
        <v>1.8189894035458565E-12</v>
      </c>
      <c r="AS684" s="116">
        <v>1.8189894035458565E-12</v>
      </c>
      <c r="AT684" s="116">
        <v>1.8189894035458565E-12</v>
      </c>
      <c r="AU684" s="116">
        <v>1.8189894035458565E-12</v>
      </c>
      <c r="AV684" s="116">
        <v>1.8189894035458565E-12</v>
      </c>
      <c r="AW684" s="116">
        <v>1.8189894035458565E-12</v>
      </c>
      <c r="AX684" s="116">
        <v>1.8189894035458565E-12</v>
      </c>
      <c r="AY684" s="116">
        <v>1.8189894035458565E-12</v>
      </c>
      <c r="AZ684" s="116">
        <v>1.8189894035458565E-12</v>
      </c>
      <c r="BA684" s="116">
        <v>1.8189894035458565E-12</v>
      </c>
      <c r="BB684" s="116">
        <v>1.8189894035458565E-12</v>
      </c>
      <c r="BC684" s="116">
        <v>1.8189894035458565E-12</v>
      </c>
      <c r="BD684" s="115">
        <v>1.8189894035458565E-12</v>
      </c>
      <c r="BF684" s="9">
        <f t="shared" si="11"/>
        <v>1.8189894035458565E-12</v>
      </c>
    </row>
    <row r="685" spans="1:58" x14ac:dyDescent="0.25">
      <c r="A685" s="112" t="s">
        <v>540</v>
      </c>
      <c r="B685" s="112" t="s">
        <v>541</v>
      </c>
      <c r="C685" s="116">
        <v>0</v>
      </c>
      <c r="D685" s="116">
        <v>0</v>
      </c>
      <c r="E685" s="116">
        <v>0</v>
      </c>
      <c r="F685" s="116">
        <v>0</v>
      </c>
      <c r="G685" s="116">
        <v>0</v>
      </c>
      <c r="H685" s="116">
        <v>0</v>
      </c>
      <c r="I685" s="116">
        <v>0</v>
      </c>
      <c r="J685" s="116">
        <v>0</v>
      </c>
      <c r="K685" s="116">
        <v>0</v>
      </c>
      <c r="L685" s="116">
        <v>0</v>
      </c>
      <c r="M685" s="116">
        <v>0</v>
      </c>
      <c r="N685" s="116">
        <v>0</v>
      </c>
      <c r="O685" s="116">
        <v>0</v>
      </c>
      <c r="P685" s="116">
        <v>0</v>
      </c>
      <c r="Q685" s="116">
        <v>0</v>
      </c>
      <c r="R685" s="116">
        <v>0</v>
      </c>
      <c r="S685" s="116">
        <v>0</v>
      </c>
      <c r="T685" s="116">
        <v>0</v>
      </c>
      <c r="U685" s="116">
        <v>0</v>
      </c>
      <c r="V685" s="116">
        <v>0</v>
      </c>
      <c r="W685" s="116">
        <v>0</v>
      </c>
      <c r="X685" s="116">
        <v>0</v>
      </c>
      <c r="Y685" s="116">
        <v>0</v>
      </c>
      <c r="Z685" s="116">
        <v>0</v>
      </c>
      <c r="AA685" s="116">
        <v>0</v>
      </c>
      <c r="AB685" s="116">
        <v>0</v>
      </c>
      <c r="AC685" s="116">
        <v>0</v>
      </c>
      <c r="AD685" s="116">
        <v>0</v>
      </c>
      <c r="AE685" s="116">
        <v>0</v>
      </c>
      <c r="AF685" s="116">
        <v>0</v>
      </c>
      <c r="AG685" s="116">
        <v>0</v>
      </c>
      <c r="AH685" s="116">
        <v>0</v>
      </c>
      <c r="AI685" s="116">
        <v>0</v>
      </c>
      <c r="AJ685" s="116">
        <v>0</v>
      </c>
      <c r="AK685" s="116">
        <v>0</v>
      </c>
      <c r="AL685" s="116">
        <v>0</v>
      </c>
      <c r="AM685" s="116">
        <v>0</v>
      </c>
      <c r="AN685" s="116">
        <v>0</v>
      </c>
      <c r="AO685" s="116">
        <v>0</v>
      </c>
      <c r="AP685" s="116">
        <v>0</v>
      </c>
      <c r="AQ685" s="116">
        <v>0</v>
      </c>
      <c r="AR685" s="116">
        <v>0</v>
      </c>
      <c r="AS685" s="116">
        <v>0</v>
      </c>
      <c r="AT685" s="116">
        <v>0</v>
      </c>
      <c r="AU685" s="116">
        <v>0</v>
      </c>
      <c r="AV685" s="116">
        <v>0</v>
      </c>
      <c r="AW685" s="116">
        <v>0</v>
      </c>
      <c r="AX685" s="116">
        <v>0</v>
      </c>
      <c r="AY685" s="116">
        <v>0</v>
      </c>
      <c r="AZ685" s="116">
        <v>0</v>
      </c>
      <c r="BA685" s="116">
        <v>0</v>
      </c>
      <c r="BB685" s="116">
        <v>0</v>
      </c>
      <c r="BC685" s="116">
        <v>0</v>
      </c>
      <c r="BD685" s="115">
        <v>0</v>
      </c>
      <c r="BF685" s="9">
        <f t="shared" si="11"/>
        <v>0</v>
      </c>
    </row>
    <row r="686" spans="1:58" x14ac:dyDescent="0.25">
      <c r="A686" s="112" t="s">
        <v>542</v>
      </c>
      <c r="B686" s="112" t="s">
        <v>543</v>
      </c>
      <c r="C686" s="116">
        <v>0.01</v>
      </c>
      <c r="D686" s="116">
        <v>0.01</v>
      </c>
      <c r="E686" s="116">
        <v>0.01</v>
      </c>
      <c r="F686" s="116">
        <v>0.01</v>
      </c>
      <c r="G686" s="116">
        <v>0.01</v>
      </c>
      <c r="H686" s="116">
        <v>0.01</v>
      </c>
      <c r="I686" s="116">
        <v>0.01</v>
      </c>
      <c r="J686" s="116">
        <v>0.01</v>
      </c>
      <c r="K686" s="116">
        <v>0.01</v>
      </c>
      <c r="L686" s="116">
        <v>0.01</v>
      </c>
      <c r="M686" s="116">
        <v>0.01</v>
      </c>
      <c r="N686" s="116">
        <v>0.01</v>
      </c>
      <c r="O686" s="116">
        <v>0.01</v>
      </c>
      <c r="P686" s="116">
        <v>0.01</v>
      </c>
      <c r="Q686" s="116">
        <v>0.01</v>
      </c>
      <c r="R686" s="116">
        <v>0.01</v>
      </c>
      <c r="S686" s="116">
        <v>0.01</v>
      </c>
      <c r="T686" s="116">
        <v>0.01</v>
      </c>
      <c r="U686" s="116">
        <v>0.01</v>
      </c>
      <c r="V686" s="116">
        <v>0.01</v>
      </c>
      <c r="W686" s="116">
        <v>0.01</v>
      </c>
      <c r="X686" s="116">
        <v>0.01</v>
      </c>
      <c r="Y686" s="116">
        <v>0.01</v>
      </c>
      <c r="Z686" s="116">
        <v>0.01</v>
      </c>
      <c r="AA686" s="116">
        <v>0.01</v>
      </c>
      <c r="AB686" s="116">
        <v>0.01</v>
      </c>
      <c r="AC686" s="116">
        <v>0.01</v>
      </c>
      <c r="AD686" s="116">
        <v>0.01</v>
      </c>
      <c r="AE686" s="116">
        <v>0.01</v>
      </c>
      <c r="AF686" s="116">
        <v>0.01</v>
      </c>
      <c r="AG686" s="116">
        <v>0.01</v>
      </c>
      <c r="AH686" s="116">
        <v>0.01</v>
      </c>
      <c r="AI686" s="116">
        <v>0.01</v>
      </c>
      <c r="AJ686" s="116">
        <v>0.01</v>
      </c>
      <c r="AK686" s="116">
        <v>0.01</v>
      </c>
      <c r="AL686" s="116">
        <v>0.01</v>
      </c>
      <c r="AM686" s="116">
        <v>0.01</v>
      </c>
      <c r="AN686" s="116">
        <v>0.01</v>
      </c>
      <c r="AO686" s="116">
        <v>0.01</v>
      </c>
      <c r="AP686" s="116">
        <v>0.01</v>
      </c>
      <c r="AQ686" s="116">
        <v>0.01</v>
      </c>
      <c r="AR686" s="116">
        <v>0.01</v>
      </c>
      <c r="AS686" s="116">
        <v>0.01</v>
      </c>
      <c r="AT686" s="116">
        <v>0.01</v>
      </c>
      <c r="AU686" s="116">
        <v>0.01</v>
      </c>
      <c r="AV686" s="116">
        <v>0.01</v>
      </c>
      <c r="AW686" s="116">
        <v>0.01</v>
      </c>
      <c r="AX686" s="116">
        <v>0.01</v>
      </c>
      <c r="AY686" s="116">
        <v>0.01</v>
      </c>
      <c r="AZ686" s="116">
        <v>0.01</v>
      </c>
      <c r="BA686" s="116">
        <v>0.01</v>
      </c>
      <c r="BB686" s="116">
        <v>0.01</v>
      </c>
      <c r="BC686" s="116">
        <v>0.01</v>
      </c>
      <c r="BD686" s="115">
        <v>0.01</v>
      </c>
      <c r="BF686" s="9">
        <f t="shared" si="11"/>
        <v>0.01</v>
      </c>
    </row>
    <row r="687" spans="1:58" x14ac:dyDescent="0.25">
      <c r="A687" s="112" t="s">
        <v>544</v>
      </c>
      <c r="B687" s="112" t="s">
        <v>545</v>
      </c>
      <c r="C687" s="116">
        <v>874440.6399999999</v>
      </c>
      <c r="D687" s="116">
        <v>877335.84999999986</v>
      </c>
      <c r="E687" s="116">
        <v>880231.05999999982</v>
      </c>
      <c r="F687" s="116">
        <v>882417.44999999984</v>
      </c>
      <c r="G687" s="116">
        <v>884603.83999999985</v>
      </c>
      <c r="H687" s="116">
        <v>886830.3899999999</v>
      </c>
      <c r="I687" s="116">
        <v>888732.28999999992</v>
      </c>
      <c r="J687" s="116">
        <v>890634.19</v>
      </c>
      <c r="K687" s="116">
        <v>892536.09</v>
      </c>
      <c r="L687" s="116">
        <v>892536.09</v>
      </c>
      <c r="M687" s="116">
        <v>892536.09</v>
      </c>
      <c r="N687" s="116">
        <v>0</v>
      </c>
      <c r="O687" s="116">
        <v>0</v>
      </c>
      <c r="P687" s="116">
        <v>0</v>
      </c>
      <c r="Q687" s="116">
        <v>0</v>
      </c>
      <c r="R687" s="116">
        <v>0</v>
      </c>
      <c r="S687" s="116">
        <v>0</v>
      </c>
      <c r="T687" s="116">
        <v>0</v>
      </c>
      <c r="U687" s="116">
        <v>0</v>
      </c>
      <c r="V687" s="116">
        <v>0</v>
      </c>
      <c r="W687" s="116">
        <v>0</v>
      </c>
      <c r="X687" s="116">
        <v>0</v>
      </c>
      <c r="Y687" s="116">
        <v>0</v>
      </c>
      <c r="Z687" s="116">
        <v>0</v>
      </c>
      <c r="AA687" s="116">
        <v>0</v>
      </c>
      <c r="AB687" s="116">
        <v>0</v>
      </c>
      <c r="AC687" s="116">
        <v>0</v>
      </c>
      <c r="AD687" s="116">
        <v>0</v>
      </c>
      <c r="AE687" s="116">
        <v>0</v>
      </c>
      <c r="AF687" s="116">
        <v>0</v>
      </c>
      <c r="AG687" s="116">
        <v>0</v>
      </c>
      <c r="AH687" s="116">
        <v>0</v>
      </c>
      <c r="AI687" s="116">
        <v>0</v>
      </c>
      <c r="AJ687" s="116">
        <v>0</v>
      </c>
      <c r="AK687" s="116">
        <v>0</v>
      </c>
      <c r="AL687" s="116">
        <v>0</v>
      </c>
      <c r="AM687" s="116">
        <v>0</v>
      </c>
      <c r="AN687" s="116">
        <v>0</v>
      </c>
      <c r="AO687" s="116">
        <v>0</v>
      </c>
      <c r="AP687" s="116">
        <v>0</v>
      </c>
      <c r="AQ687" s="116">
        <v>0</v>
      </c>
      <c r="AR687" s="116">
        <v>0</v>
      </c>
      <c r="AS687" s="116">
        <v>0</v>
      </c>
      <c r="AT687" s="116">
        <v>0</v>
      </c>
      <c r="AU687" s="116">
        <v>0</v>
      </c>
      <c r="AV687" s="116">
        <v>0</v>
      </c>
      <c r="AW687" s="116">
        <v>0</v>
      </c>
      <c r="AX687" s="116">
        <v>0</v>
      </c>
      <c r="AY687" s="116">
        <v>0</v>
      </c>
      <c r="AZ687" s="116">
        <v>0</v>
      </c>
      <c r="BA687" s="116">
        <v>0</v>
      </c>
      <c r="BB687" s="116">
        <v>0</v>
      </c>
      <c r="BC687" s="116">
        <v>0</v>
      </c>
      <c r="BD687" s="115">
        <v>0</v>
      </c>
      <c r="BF687" s="9">
        <f t="shared" si="11"/>
        <v>892536.09</v>
      </c>
    </row>
    <row r="688" spans="1:58" x14ac:dyDescent="0.25">
      <c r="A688" s="112" t="s">
        <v>546</v>
      </c>
      <c r="B688" s="112" t="s">
        <v>547</v>
      </c>
      <c r="C688" s="116">
        <v>0</v>
      </c>
      <c r="D688" s="116">
        <v>0</v>
      </c>
      <c r="E688" s="116">
        <v>0</v>
      </c>
      <c r="F688" s="116">
        <v>0</v>
      </c>
      <c r="G688" s="116">
        <v>0</v>
      </c>
      <c r="H688" s="116">
        <v>0</v>
      </c>
      <c r="I688" s="116">
        <v>0</v>
      </c>
      <c r="J688" s="116">
        <v>0</v>
      </c>
      <c r="K688" s="116">
        <v>0</v>
      </c>
      <c r="L688" s="116">
        <v>0</v>
      </c>
      <c r="M688" s="116">
        <v>0</v>
      </c>
      <c r="N688" s="116">
        <v>0</v>
      </c>
      <c r="O688" s="116">
        <v>0</v>
      </c>
      <c r="P688" s="116">
        <v>0</v>
      </c>
      <c r="Q688" s="116">
        <v>0</v>
      </c>
      <c r="R688" s="116">
        <v>0</v>
      </c>
      <c r="S688" s="116">
        <v>0</v>
      </c>
      <c r="T688" s="116">
        <v>0</v>
      </c>
      <c r="U688" s="116">
        <v>0</v>
      </c>
      <c r="V688" s="116">
        <v>0</v>
      </c>
      <c r="W688" s="116">
        <v>0</v>
      </c>
      <c r="X688" s="116">
        <v>0</v>
      </c>
      <c r="Y688" s="116">
        <v>0</v>
      </c>
      <c r="Z688" s="116">
        <v>0</v>
      </c>
      <c r="AA688" s="116">
        <v>0</v>
      </c>
      <c r="AB688" s="116">
        <v>0</v>
      </c>
      <c r="AC688" s="116">
        <v>0</v>
      </c>
      <c r="AD688" s="116">
        <v>0</v>
      </c>
      <c r="AE688" s="116">
        <v>0</v>
      </c>
      <c r="AF688" s="116">
        <v>0</v>
      </c>
      <c r="AG688" s="116">
        <v>0</v>
      </c>
      <c r="AH688" s="116">
        <v>0</v>
      </c>
      <c r="AI688" s="116">
        <v>0</v>
      </c>
      <c r="AJ688" s="116">
        <v>0</v>
      </c>
      <c r="AK688" s="116">
        <v>0</v>
      </c>
      <c r="AL688" s="116">
        <v>0</v>
      </c>
      <c r="AM688" s="116">
        <v>0</v>
      </c>
      <c r="AN688" s="116">
        <v>0</v>
      </c>
      <c r="AO688" s="116">
        <v>0</v>
      </c>
      <c r="AP688" s="116">
        <v>0</v>
      </c>
      <c r="AQ688" s="116">
        <v>0</v>
      </c>
      <c r="AR688" s="116">
        <v>0</v>
      </c>
      <c r="AS688" s="116">
        <v>0</v>
      </c>
      <c r="AT688" s="116">
        <v>0</v>
      </c>
      <c r="AU688" s="116">
        <v>0</v>
      </c>
      <c r="AV688" s="116">
        <v>0</v>
      </c>
      <c r="AW688" s="116">
        <v>0</v>
      </c>
      <c r="AX688" s="116">
        <v>0</v>
      </c>
      <c r="AY688" s="116">
        <v>0</v>
      </c>
      <c r="AZ688" s="116">
        <v>0</v>
      </c>
      <c r="BA688" s="116">
        <v>0</v>
      </c>
      <c r="BB688" s="116">
        <v>0</v>
      </c>
      <c r="BC688" s="116">
        <v>0</v>
      </c>
      <c r="BD688" s="115">
        <v>0</v>
      </c>
      <c r="BF688" s="9">
        <f t="shared" si="11"/>
        <v>0</v>
      </c>
    </row>
    <row r="689" spans="1:58" x14ac:dyDescent="0.25">
      <c r="A689" s="112" t="s">
        <v>548</v>
      </c>
      <c r="B689" s="112" t="s">
        <v>549</v>
      </c>
      <c r="C689" s="116">
        <v>0</v>
      </c>
      <c r="D689" s="116">
        <v>0</v>
      </c>
      <c r="E689" s="116">
        <v>0</v>
      </c>
      <c r="F689" s="116">
        <v>0</v>
      </c>
      <c r="G689" s="116">
        <v>0</v>
      </c>
      <c r="H689" s="116">
        <v>0</v>
      </c>
      <c r="I689" s="116">
        <v>0</v>
      </c>
      <c r="J689" s="116">
        <v>0</v>
      </c>
      <c r="K689" s="116">
        <v>0</v>
      </c>
      <c r="L689" s="116">
        <v>0</v>
      </c>
      <c r="M689" s="116">
        <v>0</v>
      </c>
      <c r="N689" s="116">
        <v>0</v>
      </c>
      <c r="O689" s="116">
        <v>0</v>
      </c>
      <c r="P689" s="116">
        <v>0</v>
      </c>
      <c r="Q689" s="116">
        <v>0</v>
      </c>
      <c r="R689" s="116">
        <v>0</v>
      </c>
      <c r="S689" s="116">
        <v>0</v>
      </c>
      <c r="T689" s="116">
        <v>0</v>
      </c>
      <c r="U689" s="116">
        <v>0</v>
      </c>
      <c r="V689" s="116">
        <v>0</v>
      </c>
      <c r="W689" s="116">
        <v>0</v>
      </c>
      <c r="X689" s="116">
        <v>0</v>
      </c>
      <c r="Y689" s="116">
        <v>0</v>
      </c>
      <c r="Z689" s="116">
        <v>0</v>
      </c>
      <c r="AA689" s="116">
        <v>0</v>
      </c>
      <c r="AB689" s="116">
        <v>0</v>
      </c>
      <c r="AC689" s="116">
        <v>0</v>
      </c>
      <c r="AD689" s="116">
        <v>0</v>
      </c>
      <c r="AE689" s="116">
        <v>0</v>
      </c>
      <c r="AF689" s="116">
        <v>0</v>
      </c>
      <c r="AG689" s="116">
        <v>0</v>
      </c>
      <c r="AH689" s="116">
        <v>0</v>
      </c>
      <c r="AI689" s="116">
        <v>0</v>
      </c>
      <c r="AJ689" s="116">
        <v>0</v>
      </c>
      <c r="AK689" s="116">
        <v>0</v>
      </c>
      <c r="AL689" s="116">
        <v>0</v>
      </c>
      <c r="AM689" s="116">
        <v>0</v>
      </c>
      <c r="AN689" s="116">
        <v>0</v>
      </c>
      <c r="AO689" s="116">
        <v>0</v>
      </c>
      <c r="AP689" s="116">
        <v>0</v>
      </c>
      <c r="AQ689" s="116">
        <v>0</v>
      </c>
      <c r="AR689" s="116">
        <v>0</v>
      </c>
      <c r="AS689" s="116">
        <v>0</v>
      </c>
      <c r="AT689" s="116">
        <v>0</v>
      </c>
      <c r="AU689" s="116">
        <v>0</v>
      </c>
      <c r="AV689" s="116">
        <v>0</v>
      </c>
      <c r="AW689" s="116">
        <v>0</v>
      </c>
      <c r="AX689" s="116">
        <v>0</v>
      </c>
      <c r="AY689" s="116">
        <v>0</v>
      </c>
      <c r="AZ689" s="116">
        <v>0</v>
      </c>
      <c r="BA689" s="116">
        <v>0</v>
      </c>
      <c r="BB689" s="116">
        <v>0</v>
      </c>
      <c r="BC689" s="116">
        <v>0</v>
      </c>
      <c r="BD689" s="115">
        <v>0</v>
      </c>
      <c r="BF689" s="9">
        <f t="shared" si="11"/>
        <v>0</v>
      </c>
    </row>
    <row r="690" spans="1:58" x14ac:dyDescent="0.25">
      <c r="A690" s="112" t="s">
        <v>550</v>
      </c>
      <c r="B690" s="112" t="s">
        <v>551</v>
      </c>
      <c r="C690" s="116">
        <v>0</v>
      </c>
      <c r="D690" s="116">
        <v>0</v>
      </c>
      <c r="E690" s="116">
        <v>0</v>
      </c>
      <c r="F690" s="116">
        <v>0</v>
      </c>
      <c r="G690" s="116">
        <v>0</v>
      </c>
      <c r="H690" s="116">
        <v>0</v>
      </c>
      <c r="I690" s="116">
        <v>0</v>
      </c>
      <c r="J690" s="116">
        <v>0</v>
      </c>
      <c r="K690" s="116">
        <v>0</v>
      </c>
      <c r="L690" s="116">
        <v>0</v>
      </c>
      <c r="M690" s="116">
        <v>0</v>
      </c>
      <c r="N690" s="116">
        <v>0</v>
      </c>
      <c r="O690" s="116">
        <v>0</v>
      </c>
      <c r="P690" s="116">
        <v>0</v>
      </c>
      <c r="Q690" s="116">
        <v>0</v>
      </c>
      <c r="R690" s="116">
        <v>0</v>
      </c>
      <c r="S690" s="116">
        <v>0</v>
      </c>
      <c r="T690" s="116">
        <v>0</v>
      </c>
      <c r="U690" s="116">
        <v>0</v>
      </c>
      <c r="V690" s="116">
        <v>0</v>
      </c>
      <c r="W690" s="116">
        <v>0</v>
      </c>
      <c r="X690" s="116">
        <v>0</v>
      </c>
      <c r="Y690" s="116">
        <v>0</v>
      </c>
      <c r="Z690" s="116">
        <v>0</v>
      </c>
      <c r="AA690" s="116">
        <v>0</v>
      </c>
      <c r="AB690" s="116">
        <v>0</v>
      </c>
      <c r="AC690" s="116">
        <v>0</v>
      </c>
      <c r="AD690" s="116">
        <v>0</v>
      </c>
      <c r="AE690" s="116">
        <v>0</v>
      </c>
      <c r="AF690" s="116">
        <v>0</v>
      </c>
      <c r="AG690" s="116">
        <v>0</v>
      </c>
      <c r="AH690" s="116">
        <v>0</v>
      </c>
      <c r="AI690" s="116">
        <v>0</v>
      </c>
      <c r="AJ690" s="116">
        <v>0</v>
      </c>
      <c r="AK690" s="116">
        <v>0</v>
      </c>
      <c r="AL690" s="116">
        <v>0</v>
      </c>
      <c r="AM690" s="116">
        <v>0</v>
      </c>
      <c r="AN690" s="116">
        <v>0</v>
      </c>
      <c r="AO690" s="116">
        <v>0</v>
      </c>
      <c r="AP690" s="116">
        <v>0</v>
      </c>
      <c r="AQ690" s="116">
        <v>0</v>
      </c>
      <c r="AR690" s="116">
        <v>0</v>
      </c>
      <c r="AS690" s="116">
        <v>0</v>
      </c>
      <c r="AT690" s="116">
        <v>0</v>
      </c>
      <c r="AU690" s="116">
        <v>0</v>
      </c>
      <c r="AV690" s="116">
        <v>0</v>
      </c>
      <c r="AW690" s="116">
        <v>0</v>
      </c>
      <c r="AX690" s="116">
        <v>0</v>
      </c>
      <c r="AY690" s="116">
        <v>0</v>
      </c>
      <c r="AZ690" s="116">
        <v>0</v>
      </c>
      <c r="BA690" s="116">
        <v>0</v>
      </c>
      <c r="BB690" s="116">
        <v>0</v>
      </c>
      <c r="BC690" s="116">
        <v>0</v>
      </c>
      <c r="BD690" s="115">
        <v>0</v>
      </c>
      <c r="BF690" s="9">
        <f t="shared" si="11"/>
        <v>0</v>
      </c>
    </row>
    <row r="691" spans="1:58" x14ac:dyDescent="0.25">
      <c r="A691" s="112" t="s">
        <v>552</v>
      </c>
      <c r="B691" s="112" t="s">
        <v>553</v>
      </c>
      <c r="C691" s="116">
        <v>0</v>
      </c>
      <c r="D691" s="116">
        <v>0</v>
      </c>
      <c r="E691" s="116">
        <v>0</v>
      </c>
      <c r="F691" s="116">
        <v>0</v>
      </c>
      <c r="G691" s="116">
        <v>0</v>
      </c>
      <c r="H691" s="116">
        <v>0</v>
      </c>
      <c r="I691" s="116">
        <v>0</v>
      </c>
      <c r="J691" s="116">
        <v>0</v>
      </c>
      <c r="K691" s="116">
        <v>0</v>
      </c>
      <c r="L691" s="116">
        <v>0</v>
      </c>
      <c r="M691" s="116">
        <v>0</v>
      </c>
      <c r="N691" s="116">
        <v>0</v>
      </c>
      <c r="O691" s="116">
        <v>0</v>
      </c>
      <c r="P691" s="116">
        <v>0</v>
      </c>
      <c r="Q691" s="116">
        <v>0</v>
      </c>
      <c r="R691" s="116">
        <v>0</v>
      </c>
      <c r="S691" s="116">
        <v>0</v>
      </c>
      <c r="T691" s="116">
        <v>0</v>
      </c>
      <c r="U691" s="116">
        <v>0</v>
      </c>
      <c r="V691" s="116">
        <v>0</v>
      </c>
      <c r="W691" s="116">
        <v>0</v>
      </c>
      <c r="X691" s="116">
        <v>0</v>
      </c>
      <c r="Y691" s="116">
        <v>0</v>
      </c>
      <c r="Z691" s="116">
        <v>0</v>
      </c>
      <c r="AA691" s="116">
        <v>0</v>
      </c>
      <c r="AB691" s="116">
        <v>0</v>
      </c>
      <c r="AC691" s="116">
        <v>0</v>
      </c>
      <c r="AD691" s="116">
        <v>0</v>
      </c>
      <c r="AE691" s="116">
        <v>0</v>
      </c>
      <c r="AF691" s="116">
        <v>0</v>
      </c>
      <c r="AG691" s="116">
        <v>0</v>
      </c>
      <c r="AH691" s="116">
        <v>0</v>
      </c>
      <c r="AI691" s="116">
        <v>0</v>
      </c>
      <c r="AJ691" s="116">
        <v>0</v>
      </c>
      <c r="AK691" s="116">
        <v>0</v>
      </c>
      <c r="AL691" s="116">
        <v>0</v>
      </c>
      <c r="AM691" s="116">
        <v>0</v>
      </c>
      <c r="AN691" s="116">
        <v>0</v>
      </c>
      <c r="AO691" s="116">
        <v>0</v>
      </c>
      <c r="AP691" s="116">
        <v>0</v>
      </c>
      <c r="AQ691" s="116">
        <v>0</v>
      </c>
      <c r="AR691" s="116">
        <v>0</v>
      </c>
      <c r="AS691" s="116">
        <v>0</v>
      </c>
      <c r="AT691" s="116">
        <v>0</v>
      </c>
      <c r="AU691" s="116">
        <v>0</v>
      </c>
      <c r="AV691" s="116">
        <v>0</v>
      </c>
      <c r="AW691" s="116">
        <v>0</v>
      </c>
      <c r="AX691" s="116">
        <v>0</v>
      </c>
      <c r="AY691" s="116">
        <v>0</v>
      </c>
      <c r="AZ691" s="116">
        <v>0</v>
      </c>
      <c r="BA691" s="116">
        <v>0</v>
      </c>
      <c r="BB691" s="116">
        <v>0</v>
      </c>
      <c r="BC691" s="116">
        <v>0</v>
      </c>
      <c r="BD691" s="115">
        <v>0</v>
      </c>
      <c r="BF691" s="9">
        <f t="shared" si="11"/>
        <v>0</v>
      </c>
    </row>
    <row r="692" spans="1:58" x14ac:dyDescent="0.25">
      <c r="A692" s="112" t="s">
        <v>554</v>
      </c>
      <c r="B692" s="112" t="s">
        <v>555</v>
      </c>
      <c r="C692" s="116">
        <v>0</v>
      </c>
      <c r="D692" s="116">
        <v>0</v>
      </c>
      <c r="E692" s="116">
        <v>0</v>
      </c>
      <c r="F692" s="116">
        <v>0</v>
      </c>
      <c r="G692" s="116">
        <v>0</v>
      </c>
      <c r="H692" s="116">
        <v>0</v>
      </c>
      <c r="I692" s="116">
        <v>0</v>
      </c>
      <c r="J692" s="116">
        <v>0</v>
      </c>
      <c r="K692" s="116">
        <v>0</v>
      </c>
      <c r="L692" s="116">
        <v>0</v>
      </c>
      <c r="M692" s="116">
        <v>0</v>
      </c>
      <c r="N692" s="116">
        <v>0</v>
      </c>
      <c r="O692" s="116">
        <v>0</v>
      </c>
      <c r="P692" s="116">
        <v>0</v>
      </c>
      <c r="Q692" s="116">
        <v>0</v>
      </c>
      <c r="R692" s="116">
        <v>0</v>
      </c>
      <c r="S692" s="116">
        <v>0</v>
      </c>
      <c r="T692" s="116">
        <v>0</v>
      </c>
      <c r="U692" s="116">
        <v>0</v>
      </c>
      <c r="V692" s="116">
        <v>0</v>
      </c>
      <c r="W692" s="116">
        <v>0</v>
      </c>
      <c r="X692" s="116">
        <v>0</v>
      </c>
      <c r="Y692" s="116">
        <v>0</v>
      </c>
      <c r="Z692" s="116">
        <v>0</v>
      </c>
      <c r="AA692" s="116">
        <v>0</v>
      </c>
      <c r="AB692" s="116">
        <v>0</v>
      </c>
      <c r="AC692" s="116">
        <v>0</v>
      </c>
      <c r="AD692" s="116">
        <v>0</v>
      </c>
      <c r="AE692" s="116">
        <v>0</v>
      </c>
      <c r="AF692" s="116">
        <v>0</v>
      </c>
      <c r="AG692" s="116">
        <v>0</v>
      </c>
      <c r="AH692" s="116">
        <v>0</v>
      </c>
      <c r="AI692" s="116">
        <v>0</v>
      </c>
      <c r="AJ692" s="116">
        <v>0</v>
      </c>
      <c r="AK692" s="116">
        <v>0</v>
      </c>
      <c r="AL692" s="116">
        <v>0</v>
      </c>
      <c r="AM692" s="116">
        <v>0</v>
      </c>
      <c r="AN692" s="116">
        <v>0</v>
      </c>
      <c r="AO692" s="116">
        <v>0</v>
      </c>
      <c r="AP692" s="116">
        <v>0</v>
      </c>
      <c r="AQ692" s="116">
        <v>0</v>
      </c>
      <c r="AR692" s="116">
        <v>0</v>
      </c>
      <c r="AS692" s="116">
        <v>0</v>
      </c>
      <c r="AT692" s="116">
        <v>0</v>
      </c>
      <c r="AU692" s="116">
        <v>0</v>
      </c>
      <c r="AV692" s="116">
        <v>0</v>
      </c>
      <c r="AW692" s="116">
        <v>0</v>
      </c>
      <c r="AX692" s="116">
        <v>0</v>
      </c>
      <c r="AY692" s="116">
        <v>0</v>
      </c>
      <c r="AZ692" s="116">
        <v>0</v>
      </c>
      <c r="BA692" s="116">
        <v>0</v>
      </c>
      <c r="BB692" s="116">
        <v>0</v>
      </c>
      <c r="BC692" s="116">
        <v>0</v>
      </c>
      <c r="BD692" s="115">
        <v>0</v>
      </c>
      <c r="BF692" s="9">
        <f t="shared" si="11"/>
        <v>0</v>
      </c>
    </row>
    <row r="693" spans="1:58" x14ac:dyDescent="0.25">
      <c r="A693" s="112" t="s">
        <v>556</v>
      </c>
      <c r="B693" s="112" t="s">
        <v>557</v>
      </c>
      <c r="C693" s="116">
        <v>0</v>
      </c>
      <c r="D693" s="116">
        <v>0</v>
      </c>
      <c r="E693" s="116">
        <v>0</v>
      </c>
      <c r="F693" s="116">
        <v>0</v>
      </c>
      <c r="G693" s="116">
        <v>0</v>
      </c>
      <c r="H693" s="116">
        <v>0</v>
      </c>
      <c r="I693" s="116">
        <v>0</v>
      </c>
      <c r="J693" s="116">
        <v>0</v>
      </c>
      <c r="K693" s="116">
        <v>0</v>
      </c>
      <c r="L693" s="116">
        <v>0</v>
      </c>
      <c r="M693" s="116">
        <v>0</v>
      </c>
      <c r="N693" s="116">
        <v>0</v>
      </c>
      <c r="O693" s="116">
        <v>0</v>
      </c>
      <c r="P693" s="116">
        <v>0</v>
      </c>
      <c r="Q693" s="116">
        <v>0</v>
      </c>
      <c r="R693" s="116">
        <v>0</v>
      </c>
      <c r="S693" s="116">
        <v>0</v>
      </c>
      <c r="T693" s="116">
        <v>0</v>
      </c>
      <c r="U693" s="116">
        <v>0</v>
      </c>
      <c r="V693" s="116">
        <v>0</v>
      </c>
      <c r="W693" s="116">
        <v>0</v>
      </c>
      <c r="X693" s="116">
        <v>0</v>
      </c>
      <c r="Y693" s="116">
        <v>0</v>
      </c>
      <c r="Z693" s="116">
        <v>0</v>
      </c>
      <c r="AA693" s="116">
        <v>0</v>
      </c>
      <c r="AB693" s="116">
        <v>0</v>
      </c>
      <c r="AC693" s="116">
        <v>0</v>
      </c>
      <c r="AD693" s="116">
        <v>0</v>
      </c>
      <c r="AE693" s="116">
        <v>0</v>
      </c>
      <c r="AF693" s="116">
        <v>0</v>
      </c>
      <c r="AG693" s="116">
        <v>0</v>
      </c>
      <c r="AH693" s="116">
        <v>0</v>
      </c>
      <c r="AI693" s="116">
        <v>0</v>
      </c>
      <c r="AJ693" s="116">
        <v>0</v>
      </c>
      <c r="AK693" s="116">
        <v>0</v>
      </c>
      <c r="AL693" s="116">
        <v>0</v>
      </c>
      <c r="AM693" s="116">
        <v>0</v>
      </c>
      <c r="AN693" s="116">
        <v>0</v>
      </c>
      <c r="AO693" s="116">
        <v>0</v>
      </c>
      <c r="AP693" s="116">
        <v>0</v>
      </c>
      <c r="AQ693" s="116">
        <v>0</v>
      </c>
      <c r="AR693" s="116">
        <v>0</v>
      </c>
      <c r="AS693" s="116">
        <v>0</v>
      </c>
      <c r="AT693" s="116">
        <v>0</v>
      </c>
      <c r="AU693" s="116">
        <v>0</v>
      </c>
      <c r="AV693" s="116">
        <v>0</v>
      </c>
      <c r="AW693" s="116">
        <v>0</v>
      </c>
      <c r="AX693" s="116">
        <v>0</v>
      </c>
      <c r="AY693" s="116">
        <v>0</v>
      </c>
      <c r="AZ693" s="116">
        <v>0</v>
      </c>
      <c r="BA693" s="116">
        <v>0</v>
      </c>
      <c r="BB693" s="116">
        <v>0</v>
      </c>
      <c r="BC693" s="116">
        <v>0</v>
      </c>
      <c r="BD693" s="115">
        <v>0</v>
      </c>
      <c r="BF693" s="9">
        <f t="shared" si="11"/>
        <v>0</v>
      </c>
    </row>
    <row r="694" spans="1:58" x14ac:dyDescent="0.25">
      <c r="A694" s="112" t="s">
        <v>558</v>
      </c>
      <c r="B694" s="112" t="s">
        <v>559</v>
      </c>
      <c r="C694" s="116">
        <v>0</v>
      </c>
      <c r="D694" s="116">
        <v>0</v>
      </c>
      <c r="E694" s="116">
        <v>0</v>
      </c>
      <c r="F694" s="116">
        <v>0</v>
      </c>
      <c r="G694" s="116">
        <v>0</v>
      </c>
      <c r="H694" s="116">
        <v>0</v>
      </c>
      <c r="I694" s="116">
        <v>0</v>
      </c>
      <c r="J694" s="116">
        <v>0</v>
      </c>
      <c r="K694" s="116">
        <v>0</v>
      </c>
      <c r="L694" s="116">
        <v>0</v>
      </c>
      <c r="M694" s="116">
        <v>0</v>
      </c>
      <c r="N694" s="116">
        <v>0</v>
      </c>
      <c r="O694" s="116">
        <v>0</v>
      </c>
      <c r="P694" s="116">
        <v>0</v>
      </c>
      <c r="Q694" s="116">
        <v>0</v>
      </c>
      <c r="R694" s="116">
        <v>0</v>
      </c>
      <c r="S694" s="116">
        <v>0</v>
      </c>
      <c r="T694" s="116">
        <v>0</v>
      </c>
      <c r="U694" s="116">
        <v>0</v>
      </c>
      <c r="V694" s="116">
        <v>0</v>
      </c>
      <c r="W694" s="116">
        <v>0</v>
      </c>
      <c r="X694" s="116">
        <v>0</v>
      </c>
      <c r="Y694" s="116">
        <v>0</v>
      </c>
      <c r="Z694" s="116">
        <v>0</v>
      </c>
      <c r="AA694" s="116">
        <v>0</v>
      </c>
      <c r="AB694" s="116">
        <v>0</v>
      </c>
      <c r="AC694" s="116">
        <v>0</v>
      </c>
      <c r="AD694" s="116">
        <v>0</v>
      </c>
      <c r="AE694" s="116">
        <v>0</v>
      </c>
      <c r="AF694" s="116">
        <v>0</v>
      </c>
      <c r="AG694" s="116">
        <v>0</v>
      </c>
      <c r="AH694" s="116">
        <v>0</v>
      </c>
      <c r="AI694" s="116">
        <v>0</v>
      </c>
      <c r="AJ694" s="116">
        <v>0</v>
      </c>
      <c r="AK694" s="116">
        <v>0</v>
      </c>
      <c r="AL694" s="116">
        <v>0</v>
      </c>
      <c r="AM694" s="116">
        <v>0</v>
      </c>
      <c r="AN694" s="116">
        <v>0</v>
      </c>
      <c r="AO694" s="116">
        <v>0</v>
      </c>
      <c r="AP694" s="116">
        <v>0</v>
      </c>
      <c r="AQ694" s="116">
        <v>0</v>
      </c>
      <c r="AR694" s="116">
        <v>0</v>
      </c>
      <c r="AS694" s="116">
        <v>0</v>
      </c>
      <c r="AT694" s="116">
        <v>0</v>
      </c>
      <c r="AU694" s="116">
        <v>0</v>
      </c>
      <c r="AV694" s="116">
        <v>0</v>
      </c>
      <c r="AW694" s="116">
        <v>0</v>
      </c>
      <c r="AX694" s="116">
        <v>0</v>
      </c>
      <c r="AY694" s="116">
        <v>0</v>
      </c>
      <c r="AZ694" s="116">
        <v>0</v>
      </c>
      <c r="BA694" s="116">
        <v>0</v>
      </c>
      <c r="BB694" s="116">
        <v>0</v>
      </c>
      <c r="BC694" s="116">
        <v>0</v>
      </c>
      <c r="BD694" s="115">
        <v>0</v>
      </c>
      <c r="BF694" s="9">
        <f t="shared" si="11"/>
        <v>0</v>
      </c>
    </row>
    <row r="695" spans="1:58" x14ac:dyDescent="0.25">
      <c r="A695" s="112" t="s">
        <v>560</v>
      </c>
      <c r="B695" s="112" t="s">
        <v>561</v>
      </c>
      <c r="C695" s="116">
        <v>0</v>
      </c>
      <c r="D695" s="116">
        <v>0</v>
      </c>
      <c r="E695" s="116">
        <v>0</v>
      </c>
      <c r="F695" s="116">
        <v>0</v>
      </c>
      <c r="G695" s="116">
        <v>0</v>
      </c>
      <c r="H695" s="116">
        <v>0</v>
      </c>
      <c r="I695" s="116">
        <v>0</v>
      </c>
      <c r="J695" s="116">
        <v>0</v>
      </c>
      <c r="K695" s="116">
        <v>0</v>
      </c>
      <c r="L695" s="116">
        <v>0</v>
      </c>
      <c r="M695" s="116">
        <v>0</v>
      </c>
      <c r="N695" s="116">
        <v>0</v>
      </c>
      <c r="O695" s="116">
        <v>0</v>
      </c>
      <c r="P695" s="116">
        <v>0</v>
      </c>
      <c r="Q695" s="116">
        <v>0</v>
      </c>
      <c r="R695" s="116">
        <v>0</v>
      </c>
      <c r="S695" s="116">
        <v>0</v>
      </c>
      <c r="T695" s="116">
        <v>0</v>
      </c>
      <c r="U695" s="116">
        <v>0</v>
      </c>
      <c r="V695" s="116">
        <v>0</v>
      </c>
      <c r="W695" s="116">
        <v>0</v>
      </c>
      <c r="X695" s="116">
        <v>0</v>
      </c>
      <c r="Y695" s="116">
        <v>0</v>
      </c>
      <c r="Z695" s="116">
        <v>0</v>
      </c>
      <c r="AA695" s="116">
        <v>0</v>
      </c>
      <c r="AB695" s="116">
        <v>0</v>
      </c>
      <c r="AC695" s="116">
        <v>0</v>
      </c>
      <c r="AD695" s="116">
        <v>0</v>
      </c>
      <c r="AE695" s="116">
        <v>0</v>
      </c>
      <c r="AF695" s="116">
        <v>0</v>
      </c>
      <c r="AG695" s="116">
        <v>0</v>
      </c>
      <c r="AH695" s="116">
        <v>0</v>
      </c>
      <c r="AI695" s="116">
        <v>0</v>
      </c>
      <c r="AJ695" s="116">
        <v>0</v>
      </c>
      <c r="AK695" s="116">
        <v>0</v>
      </c>
      <c r="AL695" s="116">
        <v>0</v>
      </c>
      <c r="AM695" s="116">
        <v>0</v>
      </c>
      <c r="AN695" s="116">
        <v>0</v>
      </c>
      <c r="AO695" s="116">
        <v>0</v>
      </c>
      <c r="AP695" s="116">
        <v>0</v>
      </c>
      <c r="AQ695" s="116">
        <v>0</v>
      </c>
      <c r="AR695" s="116">
        <v>0</v>
      </c>
      <c r="AS695" s="116">
        <v>0</v>
      </c>
      <c r="AT695" s="116">
        <v>0</v>
      </c>
      <c r="AU695" s="116">
        <v>0</v>
      </c>
      <c r="AV695" s="116">
        <v>0</v>
      </c>
      <c r="AW695" s="116">
        <v>0</v>
      </c>
      <c r="AX695" s="116">
        <v>0</v>
      </c>
      <c r="AY695" s="116">
        <v>0</v>
      </c>
      <c r="AZ695" s="116">
        <v>0</v>
      </c>
      <c r="BA695" s="116">
        <v>0</v>
      </c>
      <c r="BB695" s="116">
        <v>0</v>
      </c>
      <c r="BC695" s="116">
        <v>0</v>
      </c>
      <c r="BD695" s="115">
        <v>0</v>
      </c>
      <c r="BF695" s="9">
        <f t="shared" si="11"/>
        <v>0</v>
      </c>
    </row>
    <row r="696" spans="1:58" x14ac:dyDescent="0.25">
      <c r="A696" s="112" t="s">
        <v>562</v>
      </c>
      <c r="B696" s="112" t="s">
        <v>563</v>
      </c>
      <c r="C696" s="116">
        <v>0</v>
      </c>
      <c r="D696" s="116">
        <v>0</v>
      </c>
      <c r="E696" s="116">
        <v>0</v>
      </c>
      <c r="F696" s="116">
        <v>0</v>
      </c>
      <c r="G696" s="116">
        <v>0</v>
      </c>
      <c r="H696" s="116">
        <v>0</v>
      </c>
      <c r="I696" s="116">
        <v>0</v>
      </c>
      <c r="J696" s="116">
        <v>0</v>
      </c>
      <c r="K696" s="116">
        <v>0</v>
      </c>
      <c r="L696" s="116">
        <v>0</v>
      </c>
      <c r="M696" s="116">
        <v>0</v>
      </c>
      <c r="N696" s="116">
        <v>0</v>
      </c>
      <c r="O696" s="116">
        <v>0</v>
      </c>
      <c r="P696" s="116">
        <v>0</v>
      </c>
      <c r="Q696" s="116">
        <v>0</v>
      </c>
      <c r="R696" s="116">
        <v>0</v>
      </c>
      <c r="S696" s="116">
        <v>0</v>
      </c>
      <c r="T696" s="116">
        <v>0</v>
      </c>
      <c r="U696" s="116">
        <v>0</v>
      </c>
      <c r="V696" s="116">
        <v>0</v>
      </c>
      <c r="W696" s="116">
        <v>0</v>
      </c>
      <c r="X696" s="116">
        <v>0</v>
      </c>
      <c r="Y696" s="116">
        <v>0</v>
      </c>
      <c r="Z696" s="116">
        <v>0</v>
      </c>
      <c r="AA696" s="116">
        <v>0</v>
      </c>
      <c r="AB696" s="116">
        <v>0</v>
      </c>
      <c r="AC696" s="116">
        <v>0</v>
      </c>
      <c r="AD696" s="116">
        <v>0</v>
      </c>
      <c r="AE696" s="116">
        <v>0</v>
      </c>
      <c r="AF696" s="116">
        <v>0</v>
      </c>
      <c r="AG696" s="116">
        <v>0</v>
      </c>
      <c r="AH696" s="116">
        <v>0</v>
      </c>
      <c r="AI696" s="116">
        <v>0</v>
      </c>
      <c r="AJ696" s="116">
        <v>0</v>
      </c>
      <c r="AK696" s="116">
        <v>0</v>
      </c>
      <c r="AL696" s="116">
        <v>0</v>
      </c>
      <c r="AM696" s="116">
        <v>0</v>
      </c>
      <c r="AN696" s="116">
        <v>0</v>
      </c>
      <c r="AO696" s="116">
        <v>0</v>
      </c>
      <c r="AP696" s="116">
        <v>0</v>
      </c>
      <c r="AQ696" s="116">
        <v>0</v>
      </c>
      <c r="AR696" s="116">
        <v>0</v>
      </c>
      <c r="AS696" s="116">
        <v>0</v>
      </c>
      <c r="AT696" s="116">
        <v>0</v>
      </c>
      <c r="AU696" s="116">
        <v>0</v>
      </c>
      <c r="AV696" s="116">
        <v>0</v>
      </c>
      <c r="AW696" s="116">
        <v>0</v>
      </c>
      <c r="AX696" s="116">
        <v>0</v>
      </c>
      <c r="AY696" s="116">
        <v>0</v>
      </c>
      <c r="AZ696" s="116">
        <v>0</v>
      </c>
      <c r="BA696" s="116">
        <v>0</v>
      </c>
      <c r="BB696" s="116">
        <v>0</v>
      </c>
      <c r="BC696" s="116">
        <v>0</v>
      </c>
      <c r="BD696" s="115">
        <v>0</v>
      </c>
      <c r="BF696" s="9">
        <f t="shared" si="11"/>
        <v>0</v>
      </c>
    </row>
    <row r="697" spans="1:58" x14ac:dyDescent="0.25">
      <c r="A697" s="112" t="s">
        <v>564</v>
      </c>
      <c r="B697" s="112" t="s">
        <v>565</v>
      </c>
      <c r="C697" s="116">
        <v>0</v>
      </c>
      <c r="D697" s="116">
        <v>0</v>
      </c>
      <c r="E697" s="116">
        <v>0</v>
      </c>
      <c r="F697" s="116">
        <v>0</v>
      </c>
      <c r="G697" s="116">
        <v>0</v>
      </c>
      <c r="H697" s="116">
        <v>0</v>
      </c>
      <c r="I697" s="116">
        <v>0</v>
      </c>
      <c r="J697" s="116">
        <v>0</v>
      </c>
      <c r="K697" s="116">
        <v>0</v>
      </c>
      <c r="L697" s="116">
        <v>0</v>
      </c>
      <c r="M697" s="116">
        <v>0</v>
      </c>
      <c r="N697" s="116">
        <v>0</v>
      </c>
      <c r="O697" s="116">
        <v>0</v>
      </c>
      <c r="P697" s="116">
        <v>0</v>
      </c>
      <c r="Q697" s="116">
        <v>0</v>
      </c>
      <c r="R697" s="116">
        <v>0</v>
      </c>
      <c r="S697" s="116">
        <v>0</v>
      </c>
      <c r="T697" s="116">
        <v>0</v>
      </c>
      <c r="U697" s="116">
        <v>0</v>
      </c>
      <c r="V697" s="116">
        <v>0</v>
      </c>
      <c r="W697" s="116">
        <v>0</v>
      </c>
      <c r="X697" s="116">
        <v>0</v>
      </c>
      <c r="Y697" s="116">
        <v>0</v>
      </c>
      <c r="Z697" s="116">
        <v>0</v>
      </c>
      <c r="AA697" s="116">
        <v>0</v>
      </c>
      <c r="AB697" s="116">
        <v>0</v>
      </c>
      <c r="AC697" s="116">
        <v>0</v>
      </c>
      <c r="AD697" s="116">
        <v>0</v>
      </c>
      <c r="AE697" s="116">
        <v>0</v>
      </c>
      <c r="AF697" s="116">
        <v>0</v>
      </c>
      <c r="AG697" s="116">
        <v>0</v>
      </c>
      <c r="AH697" s="116">
        <v>0</v>
      </c>
      <c r="AI697" s="116">
        <v>0</v>
      </c>
      <c r="AJ697" s="116">
        <v>0</v>
      </c>
      <c r="AK697" s="116">
        <v>0</v>
      </c>
      <c r="AL697" s="116">
        <v>0</v>
      </c>
      <c r="AM697" s="116">
        <v>0</v>
      </c>
      <c r="AN697" s="116">
        <v>0</v>
      </c>
      <c r="AO697" s="116">
        <v>0</v>
      </c>
      <c r="AP697" s="116">
        <v>0</v>
      </c>
      <c r="AQ697" s="116">
        <v>0</v>
      </c>
      <c r="AR697" s="116">
        <v>0</v>
      </c>
      <c r="AS697" s="116">
        <v>0</v>
      </c>
      <c r="AT697" s="116">
        <v>0</v>
      </c>
      <c r="AU697" s="116">
        <v>0</v>
      </c>
      <c r="AV697" s="116">
        <v>0</v>
      </c>
      <c r="AW697" s="116">
        <v>0</v>
      </c>
      <c r="AX697" s="116">
        <v>0</v>
      </c>
      <c r="AY697" s="116">
        <v>0</v>
      </c>
      <c r="AZ697" s="116">
        <v>0</v>
      </c>
      <c r="BA697" s="116">
        <v>0</v>
      </c>
      <c r="BB697" s="116">
        <v>0</v>
      </c>
      <c r="BC697" s="116">
        <v>0</v>
      </c>
      <c r="BD697" s="115">
        <v>0</v>
      </c>
      <c r="BF697" s="9">
        <f t="shared" si="11"/>
        <v>0</v>
      </c>
    </row>
    <row r="698" spans="1:58" x14ac:dyDescent="0.25">
      <c r="A698" s="112" t="s">
        <v>566</v>
      </c>
      <c r="B698" s="112" t="s">
        <v>567</v>
      </c>
      <c r="C698" s="116">
        <v>0</v>
      </c>
      <c r="D698" s="116">
        <v>0</v>
      </c>
      <c r="E698" s="116">
        <v>0</v>
      </c>
      <c r="F698" s="116">
        <v>0</v>
      </c>
      <c r="G698" s="116">
        <v>0</v>
      </c>
      <c r="H698" s="116">
        <v>0</v>
      </c>
      <c r="I698" s="116">
        <v>0</v>
      </c>
      <c r="J698" s="116">
        <v>0</v>
      </c>
      <c r="K698" s="116">
        <v>0</v>
      </c>
      <c r="L698" s="116">
        <v>0</v>
      </c>
      <c r="M698" s="116">
        <v>0</v>
      </c>
      <c r="N698" s="116">
        <v>0</v>
      </c>
      <c r="O698" s="116">
        <v>0</v>
      </c>
      <c r="P698" s="116">
        <v>0</v>
      </c>
      <c r="Q698" s="116">
        <v>0</v>
      </c>
      <c r="R698" s="116">
        <v>0</v>
      </c>
      <c r="S698" s="116">
        <v>0</v>
      </c>
      <c r="T698" s="116">
        <v>0</v>
      </c>
      <c r="U698" s="116">
        <v>0</v>
      </c>
      <c r="V698" s="116">
        <v>0</v>
      </c>
      <c r="W698" s="116">
        <v>0</v>
      </c>
      <c r="X698" s="116">
        <v>0</v>
      </c>
      <c r="Y698" s="116">
        <v>0</v>
      </c>
      <c r="Z698" s="116">
        <v>0</v>
      </c>
      <c r="AA698" s="116">
        <v>0</v>
      </c>
      <c r="AB698" s="116">
        <v>0</v>
      </c>
      <c r="AC698" s="116">
        <v>0</v>
      </c>
      <c r="AD698" s="116">
        <v>0</v>
      </c>
      <c r="AE698" s="116">
        <v>0</v>
      </c>
      <c r="AF698" s="116">
        <v>0</v>
      </c>
      <c r="AG698" s="116">
        <v>0</v>
      </c>
      <c r="AH698" s="116">
        <v>0</v>
      </c>
      <c r="AI698" s="116">
        <v>0</v>
      </c>
      <c r="AJ698" s="116">
        <v>0</v>
      </c>
      <c r="AK698" s="116">
        <v>0</v>
      </c>
      <c r="AL698" s="116">
        <v>0</v>
      </c>
      <c r="AM698" s="116">
        <v>0</v>
      </c>
      <c r="AN698" s="116">
        <v>0</v>
      </c>
      <c r="AO698" s="116">
        <v>0</v>
      </c>
      <c r="AP698" s="116">
        <v>0</v>
      </c>
      <c r="AQ698" s="116">
        <v>0</v>
      </c>
      <c r="AR698" s="116">
        <v>0</v>
      </c>
      <c r="AS698" s="116">
        <v>0</v>
      </c>
      <c r="AT698" s="116">
        <v>0</v>
      </c>
      <c r="AU698" s="116">
        <v>0</v>
      </c>
      <c r="AV698" s="116">
        <v>0</v>
      </c>
      <c r="AW698" s="116">
        <v>0</v>
      </c>
      <c r="AX698" s="116">
        <v>0</v>
      </c>
      <c r="AY698" s="116">
        <v>0</v>
      </c>
      <c r="AZ698" s="116">
        <v>0</v>
      </c>
      <c r="BA698" s="116">
        <v>0</v>
      </c>
      <c r="BB698" s="116">
        <v>0</v>
      </c>
      <c r="BC698" s="116">
        <v>0</v>
      </c>
      <c r="BD698" s="115">
        <v>0</v>
      </c>
      <c r="BF698" s="9">
        <f t="shared" si="11"/>
        <v>0</v>
      </c>
    </row>
    <row r="699" spans="1:58" x14ac:dyDescent="0.25">
      <c r="A699" s="112" t="s">
        <v>568</v>
      </c>
      <c r="B699" s="112" t="s">
        <v>569</v>
      </c>
      <c r="C699" s="116">
        <v>0</v>
      </c>
      <c r="D699" s="116">
        <v>0</v>
      </c>
      <c r="E699" s="116">
        <v>0</v>
      </c>
      <c r="F699" s="116">
        <v>0</v>
      </c>
      <c r="G699" s="116">
        <v>0</v>
      </c>
      <c r="H699" s="116">
        <v>0</v>
      </c>
      <c r="I699" s="116">
        <v>0</v>
      </c>
      <c r="J699" s="116">
        <v>0</v>
      </c>
      <c r="K699" s="116">
        <v>0</v>
      </c>
      <c r="L699" s="116">
        <v>0</v>
      </c>
      <c r="M699" s="116">
        <v>0</v>
      </c>
      <c r="N699" s="116">
        <v>0</v>
      </c>
      <c r="O699" s="116">
        <v>0</v>
      </c>
      <c r="P699" s="116">
        <v>0</v>
      </c>
      <c r="Q699" s="116">
        <v>0</v>
      </c>
      <c r="R699" s="116">
        <v>0</v>
      </c>
      <c r="S699" s="116">
        <v>0</v>
      </c>
      <c r="T699" s="116">
        <v>0</v>
      </c>
      <c r="U699" s="116">
        <v>0</v>
      </c>
      <c r="V699" s="116">
        <v>0</v>
      </c>
      <c r="W699" s="116">
        <v>0</v>
      </c>
      <c r="X699" s="116">
        <v>0</v>
      </c>
      <c r="Y699" s="116">
        <v>0</v>
      </c>
      <c r="Z699" s="116">
        <v>0</v>
      </c>
      <c r="AA699" s="116">
        <v>0</v>
      </c>
      <c r="AB699" s="116">
        <v>0</v>
      </c>
      <c r="AC699" s="116">
        <v>0</v>
      </c>
      <c r="AD699" s="116">
        <v>0</v>
      </c>
      <c r="AE699" s="116">
        <v>0</v>
      </c>
      <c r="AF699" s="116">
        <v>0</v>
      </c>
      <c r="AG699" s="116">
        <v>0</v>
      </c>
      <c r="AH699" s="116">
        <v>0</v>
      </c>
      <c r="AI699" s="116">
        <v>0</v>
      </c>
      <c r="AJ699" s="116">
        <v>0</v>
      </c>
      <c r="AK699" s="116">
        <v>0</v>
      </c>
      <c r="AL699" s="116">
        <v>0</v>
      </c>
      <c r="AM699" s="116">
        <v>0</v>
      </c>
      <c r="AN699" s="116">
        <v>0</v>
      </c>
      <c r="AO699" s="116">
        <v>0</v>
      </c>
      <c r="AP699" s="116">
        <v>0</v>
      </c>
      <c r="AQ699" s="116">
        <v>0</v>
      </c>
      <c r="AR699" s="116">
        <v>0</v>
      </c>
      <c r="AS699" s="116">
        <v>0</v>
      </c>
      <c r="AT699" s="116">
        <v>0</v>
      </c>
      <c r="AU699" s="116">
        <v>0</v>
      </c>
      <c r="AV699" s="116">
        <v>0</v>
      </c>
      <c r="AW699" s="116">
        <v>0</v>
      </c>
      <c r="AX699" s="116">
        <v>0</v>
      </c>
      <c r="AY699" s="116">
        <v>0</v>
      </c>
      <c r="AZ699" s="116">
        <v>0</v>
      </c>
      <c r="BA699" s="116">
        <v>0</v>
      </c>
      <c r="BB699" s="116">
        <v>0</v>
      </c>
      <c r="BC699" s="116">
        <v>0</v>
      </c>
      <c r="BD699" s="115">
        <v>0</v>
      </c>
      <c r="BF699" s="9">
        <f t="shared" si="11"/>
        <v>0</v>
      </c>
    </row>
    <row r="700" spans="1:58" x14ac:dyDescent="0.25">
      <c r="A700" s="112" t="s">
        <v>570</v>
      </c>
      <c r="B700" s="112" t="s">
        <v>571</v>
      </c>
      <c r="C700" s="116">
        <v>0</v>
      </c>
      <c r="D700" s="116">
        <v>0</v>
      </c>
      <c r="E700" s="116">
        <v>0</v>
      </c>
      <c r="F700" s="116">
        <v>0</v>
      </c>
      <c r="G700" s="116">
        <v>0</v>
      </c>
      <c r="H700" s="116">
        <v>0</v>
      </c>
      <c r="I700" s="116">
        <v>0</v>
      </c>
      <c r="J700" s="116">
        <v>0</v>
      </c>
      <c r="K700" s="116">
        <v>0</v>
      </c>
      <c r="L700" s="116">
        <v>0</v>
      </c>
      <c r="M700" s="116">
        <v>0</v>
      </c>
      <c r="N700" s="116">
        <v>0</v>
      </c>
      <c r="O700" s="116">
        <v>0</v>
      </c>
      <c r="P700" s="116">
        <v>0</v>
      </c>
      <c r="Q700" s="116">
        <v>0</v>
      </c>
      <c r="R700" s="116">
        <v>0</v>
      </c>
      <c r="S700" s="116">
        <v>0</v>
      </c>
      <c r="T700" s="116">
        <v>0</v>
      </c>
      <c r="U700" s="116">
        <v>0</v>
      </c>
      <c r="V700" s="116">
        <v>0</v>
      </c>
      <c r="W700" s="116">
        <v>0</v>
      </c>
      <c r="X700" s="116">
        <v>0</v>
      </c>
      <c r="Y700" s="116">
        <v>0</v>
      </c>
      <c r="Z700" s="116">
        <v>0</v>
      </c>
      <c r="AA700" s="116">
        <v>0</v>
      </c>
      <c r="AB700" s="116">
        <v>0</v>
      </c>
      <c r="AC700" s="116">
        <v>0</v>
      </c>
      <c r="AD700" s="116">
        <v>0</v>
      </c>
      <c r="AE700" s="116">
        <v>0</v>
      </c>
      <c r="AF700" s="116">
        <v>0</v>
      </c>
      <c r="AG700" s="116">
        <v>0</v>
      </c>
      <c r="AH700" s="116">
        <v>0</v>
      </c>
      <c r="AI700" s="116">
        <v>0</v>
      </c>
      <c r="AJ700" s="116">
        <v>0</v>
      </c>
      <c r="AK700" s="116">
        <v>0</v>
      </c>
      <c r="AL700" s="116">
        <v>0</v>
      </c>
      <c r="AM700" s="116">
        <v>0</v>
      </c>
      <c r="AN700" s="116">
        <v>0</v>
      </c>
      <c r="AO700" s="116">
        <v>0</v>
      </c>
      <c r="AP700" s="116">
        <v>0</v>
      </c>
      <c r="AQ700" s="116">
        <v>0</v>
      </c>
      <c r="AR700" s="116">
        <v>0</v>
      </c>
      <c r="AS700" s="116">
        <v>0</v>
      </c>
      <c r="AT700" s="116">
        <v>0</v>
      </c>
      <c r="AU700" s="116">
        <v>0</v>
      </c>
      <c r="AV700" s="116">
        <v>0</v>
      </c>
      <c r="AW700" s="116">
        <v>0</v>
      </c>
      <c r="AX700" s="116">
        <v>0</v>
      </c>
      <c r="AY700" s="116">
        <v>0</v>
      </c>
      <c r="AZ700" s="116">
        <v>0</v>
      </c>
      <c r="BA700" s="116">
        <v>0</v>
      </c>
      <c r="BB700" s="116">
        <v>0</v>
      </c>
      <c r="BC700" s="116">
        <v>0</v>
      </c>
      <c r="BD700" s="115">
        <v>0</v>
      </c>
      <c r="BF700" s="9">
        <f t="shared" si="11"/>
        <v>0</v>
      </c>
    </row>
    <row r="701" spans="1:58" x14ac:dyDescent="0.25">
      <c r="A701" s="112" t="s">
        <v>572</v>
      </c>
      <c r="B701" s="112" t="s">
        <v>573</v>
      </c>
      <c r="C701" s="116">
        <v>0</v>
      </c>
      <c r="D701" s="116">
        <v>0</v>
      </c>
      <c r="E701" s="116">
        <v>0</v>
      </c>
      <c r="F701" s="116">
        <v>0</v>
      </c>
      <c r="G701" s="116">
        <v>0</v>
      </c>
      <c r="H701" s="116">
        <v>0</v>
      </c>
      <c r="I701" s="116">
        <v>0</v>
      </c>
      <c r="J701" s="116">
        <v>0</v>
      </c>
      <c r="K701" s="116">
        <v>0</v>
      </c>
      <c r="L701" s="116">
        <v>0</v>
      </c>
      <c r="M701" s="116">
        <v>0</v>
      </c>
      <c r="N701" s="116">
        <v>0</v>
      </c>
      <c r="O701" s="116">
        <v>0</v>
      </c>
      <c r="P701" s="116">
        <v>0</v>
      </c>
      <c r="Q701" s="116">
        <v>0</v>
      </c>
      <c r="R701" s="116">
        <v>0</v>
      </c>
      <c r="S701" s="116">
        <v>0</v>
      </c>
      <c r="T701" s="116">
        <v>0</v>
      </c>
      <c r="U701" s="116">
        <v>0</v>
      </c>
      <c r="V701" s="116">
        <v>0</v>
      </c>
      <c r="W701" s="116">
        <v>0</v>
      </c>
      <c r="X701" s="116">
        <v>0</v>
      </c>
      <c r="Y701" s="116">
        <v>0</v>
      </c>
      <c r="Z701" s="116">
        <v>0</v>
      </c>
      <c r="AA701" s="116">
        <v>0</v>
      </c>
      <c r="AB701" s="116">
        <v>0</v>
      </c>
      <c r="AC701" s="116">
        <v>0</v>
      </c>
      <c r="AD701" s="116">
        <v>0</v>
      </c>
      <c r="AE701" s="116">
        <v>0</v>
      </c>
      <c r="AF701" s="116">
        <v>0</v>
      </c>
      <c r="AG701" s="116">
        <v>0</v>
      </c>
      <c r="AH701" s="116">
        <v>0</v>
      </c>
      <c r="AI701" s="116">
        <v>0</v>
      </c>
      <c r="AJ701" s="116">
        <v>0</v>
      </c>
      <c r="AK701" s="116">
        <v>0</v>
      </c>
      <c r="AL701" s="116">
        <v>0</v>
      </c>
      <c r="AM701" s="116">
        <v>0</v>
      </c>
      <c r="AN701" s="116">
        <v>0</v>
      </c>
      <c r="AO701" s="116">
        <v>0</v>
      </c>
      <c r="AP701" s="116">
        <v>0</v>
      </c>
      <c r="AQ701" s="116">
        <v>0</v>
      </c>
      <c r="AR701" s="116">
        <v>0</v>
      </c>
      <c r="AS701" s="116">
        <v>0</v>
      </c>
      <c r="AT701" s="116">
        <v>0</v>
      </c>
      <c r="AU701" s="116">
        <v>0</v>
      </c>
      <c r="AV701" s="116">
        <v>0</v>
      </c>
      <c r="AW701" s="116">
        <v>0</v>
      </c>
      <c r="AX701" s="116">
        <v>0</v>
      </c>
      <c r="AY701" s="116">
        <v>0</v>
      </c>
      <c r="AZ701" s="116">
        <v>0</v>
      </c>
      <c r="BA701" s="116">
        <v>0</v>
      </c>
      <c r="BB701" s="116">
        <v>0</v>
      </c>
      <c r="BC701" s="116">
        <v>0</v>
      </c>
      <c r="BD701" s="115">
        <v>0</v>
      </c>
      <c r="BF701" s="9">
        <f t="shared" si="11"/>
        <v>0</v>
      </c>
    </row>
    <row r="702" spans="1:58" x14ac:dyDescent="0.25">
      <c r="A702" s="112" t="s">
        <v>574</v>
      </c>
      <c r="B702" s="112" t="s">
        <v>575</v>
      </c>
      <c r="C702" s="116">
        <v>0</v>
      </c>
      <c r="D702" s="116">
        <v>0</v>
      </c>
      <c r="E702" s="116">
        <v>0</v>
      </c>
      <c r="F702" s="116">
        <v>0</v>
      </c>
      <c r="G702" s="116">
        <v>0</v>
      </c>
      <c r="H702" s="116">
        <v>0</v>
      </c>
      <c r="I702" s="116">
        <v>0</v>
      </c>
      <c r="J702" s="116">
        <v>0</v>
      </c>
      <c r="K702" s="116">
        <v>0</v>
      </c>
      <c r="L702" s="116">
        <v>0</v>
      </c>
      <c r="M702" s="116">
        <v>0</v>
      </c>
      <c r="N702" s="116">
        <v>0</v>
      </c>
      <c r="O702" s="116">
        <v>0</v>
      </c>
      <c r="P702" s="116">
        <v>0</v>
      </c>
      <c r="Q702" s="116">
        <v>0</v>
      </c>
      <c r="R702" s="116">
        <v>0</v>
      </c>
      <c r="S702" s="116">
        <v>0</v>
      </c>
      <c r="T702" s="116">
        <v>0</v>
      </c>
      <c r="U702" s="116">
        <v>0</v>
      </c>
      <c r="V702" s="116">
        <v>0</v>
      </c>
      <c r="W702" s="116">
        <v>0</v>
      </c>
      <c r="X702" s="116">
        <v>0</v>
      </c>
      <c r="Y702" s="116">
        <v>0</v>
      </c>
      <c r="Z702" s="116">
        <v>0</v>
      </c>
      <c r="AA702" s="116">
        <v>0</v>
      </c>
      <c r="AB702" s="116">
        <v>0</v>
      </c>
      <c r="AC702" s="116">
        <v>0</v>
      </c>
      <c r="AD702" s="116">
        <v>0</v>
      </c>
      <c r="AE702" s="116">
        <v>0</v>
      </c>
      <c r="AF702" s="116">
        <v>0</v>
      </c>
      <c r="AG702" s="116">
        <v>0</v>
      </c>
      <c r="AH702" s="116">
        <v>0</v>
      </c>
      <c r="AI702" s="116">
        <v>0</v>
      </c>
      <c r="AJ702" s="116">
        <v>0</v>
      </c>
      <c r="AK702" s="116">
        <v>0</v>
      </c>
      <c r="AL702" s="116">
        <v>0</v>
      </c>
      <c r="AM702" s="116">
        <v>0</v>
      </c>
      <c r="AN702" s="116">
        <v>0</v>
      </c>
      <c r="AO702" s="116">
        <v>0</v>
      </c>
      <c r="AP702" s="116">
        <v>0</v>
      </c>
      <c r="AQ702" s="116">
        <v>0</v>
      </c>
      <c r="AR702" s="116">
        <v>0</v>
      </c>
      <c r="AS702" s="116">
        <v>0</v>
      </c>
      <c r="AT702" s="116">
        <v>0</v>
      </c>
      <c r="AU702" s="116">
        <v>0</v>
      </c>
      <c r="AV702" s="116">
        <v>0</v>
      </c>
      <c r="AW702" s="116">
        <v>0</v>
      </c>
      <c r="AX702" s="116">
        <v>0</v>
      </c>
      <c r="AY702" s="116">
        <v>0</v>
      </c>
      <c r="AZ702" s="116">
        <v>0</v>
      </c>
      <c r="BA702" s="116">
        <v>0</v>
      </c>
      <c r="BB702" s="116">
        <v>0</v>
      </c>
      <c r="BC702" s="116">
        <v>0</v>
      </c>
      <c r="BD702" s="115">
        <v>0</v>
      </c>
      <c r="BF702" s="9">
        <f t="shared" si="11"/>
        <v>0</v>
      </c>
    </row>
    <row r="703" spans="1:58" x14ac:dyDescent="0.25">
      <c r="A703" s="112" t="s">
        <v>576</v>
      </c>
      <c r="B703" s="112" t="s">
        <v>577</v>
      </c>
      <c r="C703" s="116">
        <v>0</v>
      </c>
      <c r="D703" s="116">
        <v>0</v>
      </c>
      <c r="E703" s="116">
        <v>0</v>
      </c>
      <c r="F703" s="116">
        <v>0</v>
      </c>
      <c r="G703" s="116">
        <v>0</v>
      </c>
      <c r="H703" s="116">
        <v>0</v>
      </c>
      <c r="I703" s="116">
        <v>0</v>
      </c>
      <c r="J703" s="116">
        <v>0</v>
      </c>
      <c r="K703" s="116">
        <v>0</v>
      </c>
      <c r="L703" s="116">
        <v>0</v>
      </c>
      <c r="M703" s="116">
        <v>0</v>
      </c>
      <c r="N703" s="116">
        <v>0</v>
      </c>
      <c r="O703" s="116">
        <v>0</v>
      </c>
      <c r="P703" s="116">
        <v>0</v>
      </c>
      <c r="Q703" s="116">
        <v>0</v>
      </c>
      <c r="R703" s="116">
        <v>0</v>
      </c>
      <c r="S703" s="116">
        <v>0</v>
      </c>
      <c r="T703" s="116">
        <v>0</v>
      </c>
      <c r="U703" s="116">
        <v>0</v>
      </c>
      <c r="V703" s="116">
        <v>0</v>
      </c>
      <c r="W703" s="116">
        <v>0</v>
      </c>
      <c r="X703" s="116">
        <v>0</v>
      </c>
      <c r="Y703" s="116">
        <v>0</v>
      </c>
      <c r="Z703" s="116">
        <v>0</v>
      </c>
      <c r="AA703" s="116">
        <v>0</v>
      </c>
      <c r="AB703" s="116">
        <v>0</v>
      </c>
      <c r="AC703" s="116">
        <v>0</v>
      </c>
      <c r="AD703" s="116">
        <v>0</v>
      </c>
      <c r="AE703" s="116">
        <v>0</v>
      </c>
      <c r="AF703" s="116">
        <v>0</v>
      </c>
      <c r="AG703" s="116">
        <v>0</v>
      </c>
      <c r="AH703" s="116">
        <v>0</v>
      </c>
      <c r="AI703" s="116">
        <v>0</v>
      </c>
      <c r="AJ703" s="116">
        <v>0</v>
      </c>
      <c r="AK703" s="116">
        <v>0</v>
      </c>
      <c r="AL703" s="116">
        <v>0</v>
      </c>
      <c r="AM703" s="116">
        <v>0</v>
      </c>
      <c r="AN703" s="116">
        <v>0</v>
      </c>
      <c r="AO703" s="116">
        <v>0</v>
      </c>
      <c r="AP703" s="116">
        <v>0</v>
      </c>
      <c r="AQ703" s="116">
        <v>0</v>
      </c>
      <c r="AR703" s="116">
        <v>0</v>
      </c>
      <c r="AS703" s="116">
        <v>0</v>
      </c>
      <c r="AT703" s="116">
        <v>0</v>
      </c>
      <c r="AU703" s="116">
        <v>0</v>
      </c>
      <c r="AV703" s="116">
        <v>0</v>
      </c>
      <c r="AW703" s="116">
        <v>0</v>
      </c>
      <c r="AX703" s="116">
        <v>0</v>
      </c>
      <c r="AY703" s="116">
        <v>0</v>
      </c>
      <c r="AZ703" s="116">
        <v>0</v>
      </c>
      <c r="BA703" s="116">
        <v>0</v>
      </c>
      <c r="BB703" s="116">
        <v>0</v>
      </c>
      <c r="BC703" s="116">
        <v>0</v>
      </c>
      <c r="BD703" s="115">
        <v>0</v>
      </c>
      <c r="BF703" s="9">
        <f t="shared" si="11"/>
        <v>0</v>
      </c>
    </row>
    <row r="704" spans="1:58" x14ac:dyDescent="0.25">
      <c r="A704" s="112" t="s">
        <v>578</v>
      </c>
      <c r="B704" s="112" t="s">
        <v>579</v>
      </c>
      <c r="C704" s="116">
        <v>0</v>
      </c>
      <c r="D704" s="116">
        <v>0</v>
      </c>
      <c r="E704" s="116">
        <v>0</v>
      </c>
      <c r="F704" s="116">
        <v>0</v>
      </c>
      <c r="G704" s="116">
        <v>0</v>
      </c>
      <c r="H704" s="116">
        <v>0</v>
      </c>
      <c r="I704" s="116">
        <v>0</v>
      </c>
      <c r="J704" s="116">
        <v>0</v>
      </c>
      <c r="K704" s="116">
        <v>0</v>
      </c>
      <c r="L704" s="116">
        <v>0</v>
      </c>
      <c r="M704" s="116">
        <v>0</v>
      </c>
      <c r="N704" s="116">
        <v>0</v>
      </c>
      <c r="O704" s="116">
        <v>0</v>
      </c>
      <c r="P704" s="116">
        <v>0</v>
      </c>
      <c r="Q704" s="116">
        <v>0</v>
      </c>
      <c r="R704" s="116">
        <v>0</v>
      </c>
      <c r="S704" s="116">
        <v>0</v>
      </c>
      <c r="T704" s="116">
        <v>0</v>
      </c>
      <c r="U704" s="116">
        <v>0</v>
      </c>
      <c r="V704" s="116">
        <v>0</v>
      </c>
      <c r="W704" s="116">
        <v>0</v>
      </c>
      <c r="X704" s="116">
        <v>0</v>
      </c>
      <c r="Y704" s="116">
        <v>0</v>
      </c>
      <c r="Z704" s="116">
        <v>0</v>
      </c>
      <c r="AA704" s="116">
        <v>0</v>
      </c>
      <c r="AB704" s="116">
        <v>0</v>
      </c>
      <c r="AC704" s="116">
        <v>0</v>
      </c>
      <c r="AD704" s="116">
        <v>0</v>
      </c>
      <c r="AE704" s="116">
        <v>0</v>
      </c>
      <c r="AF704" s="116">
        <v>0</v>
      </c>
      <c r="AG704" s="116">
        <v>0</v>
      </c>
      <c r="AH704" s="116">
        <v>0</v>
      </c>
      <c r="AI704" s="116">
        <v>0</v>
      </c>
      <c r="AJ704" s="116">
        <v>0</v>
      </c>
      <c r="AK704" s="116">
        <v>0</v>
      </c>
      <c r="AL704" s="116">
        <v>0</v>
      </c>
      <c r="AM704" s="116">
        <v>0</v>
      </c>
      <c r="AN704" s="116">
        <v>0</v>
      </c>
      <c r="AO704" s="116">
        <v>0</v>
      </c>
      <c r="AP704" s="116">
        <v>0</v>
      </c>
      <c r="AQ704" s="116">
        <v>0</v>
      </c>
      <c r="AR704" s="116">
        <v>0</v>
      </c>
      <c r="AS704" s="116">
        <v>0</v>
      </c>
      <c r="AT704" s="116">
        <v>0</v>
      </c>
      <c r="AU704" s="116">
        <v>0</v>
      </c>
      <c r="AV704" s="116">
        <v>0</v>
      </c>
      <c r="AW704" s="116">
        <v>0</v>
      </c>
      <c r="AX704" s="116">
        <v>0</v>
      </c>
      <c r="AY704" s="116">
        <v>0</v>
      </c>
      <c r="AZ704" s="116">
        <v>0</v>
      </c>
      <c r="BA704" s="116">
        <v>0</v>
      </c>
      <c r="BB704" s="116">
        <v>0</v>
      </c>
      <c r="BC704" s="116">
        <v>0</v>
      </c>
      <c r="BD704" s="115">
        <v>0</v>
      </c>
      <c r="BF704" s="9">
        <f t="shared" si="11"/>
        <v>0</v>
      </c>
    </row>
    <row r="705" spans="1:58" x14ac:dyDescent="0.25">
      <c r="A705" s="112" t="s">
        <v>580</v>
      </c>
      <c r="B705" s="112" t="s">
        <v>581</v>
      </c>
      <c r="C705" s="116">
        <v>-7.2759576141834259E-12</v>
      </c>
      <c r="D705" s="116">
        <v>-7.2759576141834259E-12</v>
      </c>
      <c r="E705" s="116">
        <v>-7.2759576141834259E-12</v>
      </c>
      <c r="F705" s="116">
        <v>-7.2759576141834259E-12</v>
      </c>
      <c r="G705" s="116">
        <v>-7.2759576141834259E-12</v>
      </c>
      <c r="H705" s="116">
        <v>-7.2759576141834259E-12</v>
      </c>
      <c r="I705" s="116">
        <v>-7.2759576141834259E-12</v>
      </c>
      <c r="J705" s="116">
        <v>-7.2759576141834259E-12</v>
      </c>
      <c r="K705" s="116">
        <v>-7.2759576141834259E-12</v>
      </c>
      <c r="L705" s="116">
        <v>-7.2759576141834259E-12</v>
      </c>
      <c r="M705" s="116">
        <v>-7.2759576141834259E-12</v>
      </c>
      <c r="N705" s="116">
        <v>-7.2759576141834259E-12</v>
      </c>
      <c r="O705" s="116">
        <v>-7.2759576141834259E-12</v>
      </c>
      <c r="P705" s="116">
        <v>-7.2759576141834259E-12</v>
      </c>
      <c r="Q705" s="116">
        <v>-7.2759576141834259E-12</v>
      </c>
      <c r="R705" s="116">
        <v>-7.2759576141834259E-12</v>
      </c>
      <c r="S705" s="116">
        <v>-7.2759576141834259E-12</v>
      </c>
      <c r="T705" s="116">
        <v>-7.2759576141834259E-12</v>
      </c>
      <c r="U705" s="116">
        <v>-7.2759576141834259E-12</v>
      </c>
      <c r="V705" s="116">
        <v>-7.2759576141834259E-12</v>
      </c>
      <c r="W705" s="116">
        <v>-7.2759576141834259E-12</v>
      </c>
      <c r="X705" s="116">
        <v>-7.2759576141834259E-12</v>
      </c>
      <c r="Y705" s="116">
        <v>-7.2759576141834259E-12</v>
      </c>
      <c r="Z705" s="116">
        <v>-7.2759576141834259E-12</v>
      </c>
      <c r="AA705" s="116">
        <v>-7.2759576141834259E-12</v>
      </c>
      <c r="AB705" s="116">
        <v>-7.2759576141834259E-12</v>
      </c>
      <c r="AC705" s="116">
        <v>-7.2759576141834259E-12</v>
      </c>
      <c r="AD705" s="116">
        <v>-7.2759576141834259E-12</v>
      </c>
      <c r="AE705" s="116">
        <v>-7.2759576141834259E-12</v>
      </c>
      <c r="AF705" s="116">
        <v>-7.2759576141834259E-12</v>
      </c>
      <c r="AG705" s="116">
        <v>-7.2759576141834259E-12</v>
      </c>
      <c r="AH705" s="116">
        <v>-7.2759576141834259E-12</v>
      </c>
      <c r="AI705" s="116">
        <v>-7.2759576141834259E-12</v>
      </c>
      <c r="AJ705" s="116">
        <v>-7.2759576141834259E-12</v>
      </c>
      <c r="AK705" s="116">
        <v>-7.2759576141834259E-12</v>
      </c>
      <c r="AL705" s="116">
        <v>-7.2759576141834259E-12</v>
      </c>
      <c r="AM705" s="116">
        <v>-7.2759576141834259E-12</v>
      </c>
      <c r="AN705" s="116">
        <v>-7.2759576141834259E-12</v>
      </c>
      <c r="AO705" s="116">
        <v>-7.2759576141834259E-12</v>
      </c>
      <c r="AP705" s="116">
        <v>-7.2759576141834259E-12</v>
      </c>
      <c r="AQ705" s="116">
        <v>-7.2759576141834259E-12</v>
      </c>
      <c r="AR705" s="116">
        <v>-7.2759576141834259E-12</v>
      </c>
      <c r="AS705" s="116">
        <v>-7.2759576141834259E-12</v>
      </c>
      <c r="AT705" s="116">
        <v>-7.2759576141834259E-12</v>
      </c>
      <c r="AU705" s="116">
        <v>-7.2759576141834259E-12</v>
      </c>
      <c r="AV705" s="116">
        <v>-7.2759576141834259E-12</v>
      </c>
      <c r="AW705" s="116">
        <v>-7.2759576141834259E-12</v>
      </c>
      <c r="AX705" s="116">
        <v>-7.2759576141834259E-12</v>
      </c>
      <c r="AY705" s="116">
        <v>-7.2759576141834259E-12</v>
      </c>
      <c r="AZ705" s="116">
        <v>-7.2759576141834259E-12</v>
      </c>
      <c r="BA705" s="116">
        <v>-7.2759576141834259E-12</v>
      </c>
      <c r="BB705" s="116">
        <v>-7.2759576141834259E-12</v>
      </c>
      <c r="BC705" s="116">
        <v>-7.2759576141834259E-12</v>
      </c>
      <c r="BD705" s="115">
        <v>-7.2759576141834259E-12</v>
      </c>
      <c r="BF705" s="9">
        <f t="shared" si="11"/>
        <v>-7.2759576141834259E-12</v>
      </c>
    </row>
    <row r="706" spans="1:58" x14ac:dyDescent="0.25">
      <c r="A706" s="112" t="s">
        <v>582</v>
      </c>
      <c r="B706" s="112" t="s">
        <v>583</v>
      </c>
      <c r="C706" s="116">
        <v>0</v>
      </c>
      <c r="D706" s="116">
        <v>0</v>
      </c>
      <c r="E706" s="116">
        <v>0</v>
      </c>
      <c r="F706" s="116">
        <v>0</v>
      </c>
      <c r="G706" s="116">
        <v>0</v>
      </c>
      <c r="H706" s="116">
        <v>0</v>
      </c>
      <c r="I706" s="116">
        <v>0</v>
      </c>
      <c r="J706" s="116">
        <v>0</v>
      </c>
      <c r="K706" s="116">
        <v>0</v>
      </c>
      <c r="L706" s="116">
        <v>0</v>
      </c>
      <c r="M706" s="116">
        <v>0</v>
      </c>
      <c r="N706" s="116">
        <v>0</v>
      </c>
      <c r="O706" s="116">
        <v>0</v>
      </c>
      <c r="P706" s="116">
        <v>0</v>
      </c>
      <c r="Q706" s="116">
        <v>0</v>
      </c>
      <c r="R706" s="116">
        <v>0</v>
      </c>
      <c r="S706" s="116">
        <v>0</v>
      </c>
      <c r="T706" s="116">
        <v>0</v>
      </c>
      <c r="U706" s="116">
        <v>0</v>
      </c>
      <c r="V706" s="116">
        <v>0</v>
      </c>
      <c r="W706" s="116">
        <v>0</v>
      </c>
      <c r="X706" s="116">
        <v>0</v>
      </c>
      <c r="Y706" s="116">
        <v>0</v>
      </c>
      <c r="Z706" s="116">
        <v>0</v>
      </c>
      <c r="AA706" s="116">
        <v>0</v>
      </c>
      <c r="AB706" s="116">
        <v>0</v>
      </c>
      <c r="AC706" s="116">
        <v>0</v>
      </c>
      <c r="AD706" s="116">
        <v>0</v>
      </c>
      <c r="AE706" s="116">
        <v>0</v>
      </c>
      <c r="AF706" s="116">
        <v>0</v>
      </c>
      <c r="AG706" s="116">
        <v>0</v>
      </c>
      <c r="AH706" s="116">
        <v>0</v>
      </c>
      <c r="AI706" s="116">
        <v>0</v>
      </c>
      <c r="AJ706" s="116">
        <v>0</v>
      </c>
      <c r="AK706" s="116">
        <v>0</v>
      </c>
      <c r="AL706" s="116">
        <v>0</v>
      </c>
      <c r="AM706" s="116">
        <v>0</v>
      </c>
      <c r="AN706" s="116">
        <v>0</v>
      </c>
      <c r="AO706" s="116">
        <v>0</v>
      </c>
      <c r="AP706" s="116">
        <v>0</v>
      </c>
      <c r="AQ706" s="116">
        <v>0</v>
      </c>
      <c r="AR706" s="116">
        <v>0</v>
      </c>
      <c r="AS706" s="116">
        <v>0</v>
      </c>
      <c r="AT706" s="116">
        <v>0</v>
      </c>
      <c r="AU706" s="116">
        <v>0</v>
      </c>
      <c r="AV706" s="116">
        <v>0</v>
      </c>
      <c r="AW706" s="116">
        <v>0</v>
      </c>
      <c r="AX706" s="116">
        <v>0</v>
      </c>
      <c r="AY706" s="116">
        <v>0</v>
      </c>
      <c r="AZ706" s="116">
        <v>0</v>
      </c>
      <c r="BA706" s="116">
        <v>0</v>
      </c>
      <c r="BB706" s="116">
        <v>0</v>
      </c>
      <c r="BC706" s="116">
        <v>0</v>
      </c>
      <c r="BD706" s="115">
        <v>0</v>
      </c>
      <c r="BF706" s="9">
        <f t="shared" si="11"/>
        <v>0</v>
      </c>
    </row>
    <row r="707" spans="1:58" x14ac:dyDescent="0.25">
      <c r="A707" s="112" t="s">
        <v>584</v>
      </c>
      <c r="B707" s="112" t="s">
        <v>585</v>
      </c>
      <c r="C707" s="116">
        <v>2.9999999991559889E-2</v>
      </c>
      <c r="D707" s="116">
        <v>2.9999999991559889E-2</v>
      </c>
      <c r="E707" s="116">
        <v>2.9999999991559889E-2</v>
      </c>
      <c r="F707" s="116">
        <v>2.9999999991559889E-2</v>
      </c>
      <c r="G707" s="116">
        <v>2.9999999991559889E-2</v>
      </c>
      <c r="H707" s="116">
        <v>2.9999999991559889E-2</v>
      </c>
      <c r="I707" s="116">
        <v>2.9999999991559889E-2</v>
      </c>
      <c r="J707" s="116">
        <v>2.9999999991559889E-2</v>
      </c>
      <c r="K707" s="116">
        <v>2.9999999991559889E-2</v>
      </c>
      <c r="L707" s="116">
        <v>2.9999999991559889E-2</v>
      </c>
      <c r="M707" s="116">
        <v>2.9999999991559889E-2</v>
      </c>
      <c r="N707" s="116">
        <v>2.9999999991559889E-2</v>
      </c>
      <c r="O707" s="116">
        <v>2.9999999991559889E-2</v>
      </c>
      <c r="P707" s="116">
        <v>2.9999999991559889E-2</v>
      </c>
      <c r="Q707" s="116">
        <v>2.9999999991559889E-2</v>
      </c>
      <c r="R707" s="116">
        <v>2.9999999991559889E-2</v>
      </c>
      <c r="S707" s="116">
        <v>2.9999999991559889E-2</v>
      </c>
      <c r="T707" s="116">
        <v>2.9999999991559889E-2</v>
      </c>
      <c r="U707" s="116">
        <v>2.9999999991559889E-2</v>
      </c>
      <c r="V707" s="116">
        <v>2.9999999991559889E-2</v>
      </c>
      <c r="W707" s="116">
        <v>2.9999999991559889E-2</v>
      </c>
      <c r="X707" s="116">
        <v>2.9999999991559889E-2</v>
      </c>
      <c r="Y707" s="116">
        <v>2.9999999991559889E-2</v>
      </c>
      <c r="Z707" s="116">
        <v>2.9999999991559889E-2</v>
      </c>
      <c r="AA707" s="116">
        <v>2.9999999991559889E-2</v>
      </c>
      <c r="AB707" s="116">
        <v>2.9999999991559889E-2</v>
      </c>
      <c r="AC707" s="116">
        <v>2.9999999991559889E-2</v>
      </c>
      <c r="AD707" s="116">
        <v>2.9999999991559889E-2</v>
      </c>
      <c r="AE707" s="116">
        <v>2.9999999991559889E-2</v>
      </c>
      <c r="AF707" s="116">
        <v>2.9999999991559889E-2</v>
      </c>
      <c r="AG707" s="116">
        <v>2.9999999991559889E-2</v>
      </c>
      <c r="AH707" s="116">
        <v>2.9999999991559889E-2</v>
      </c>
      <c r="AI707" s="116">
        <v>2.9999999991559889E-2</v>
      </c>
      <c r="AJ707" s="116">
        <v>2.9999999991559889E-2</v>
      </c>
      <c r="AK707" s="116">
        <v>2.9999999991559889E-2</v>
      </c>
      <c r="AL707" s="116">
        <v>2.9999999991559889E-2</v>
      </c>
      <c r="AM707" s="116">
        <v>2.9999999991559889E-2</v>
      </c>
      <c r="AN707" s="116">
        <v>2.9999999991559889E-2</v>
      </c>
      <c r="AO707" s="116">
        <v>2.9999999991559889E-2</v>
      </c>
      <c r="AP707" s="116">
        <v>2.9999999991559889E-2</v>
      </c>
      <c r="AQ707" s="116">
        <v>2.9999999991559889E-2</v>
      </c>
      <c r="AR707" s="116">
        <v>2.9999999991559889E-2</v>
      </c>
      <c r="AS707" s="116">
        <v>2.9999999991559889E-2</v>
      </c>
      <c r="AT707" s="116">
        <v>2.9999999991559889E-2</v>
      </c>
      <c r="AU707" s="116">
        <v>2.9999999991559889E-2</v>
      </c>
      <c r="AV707" s="116">
        <v>2.9999999991559889E-2</v>
      </c>
      <c r="AW707" s="116">
        <v>2.9999999991559889E-2</v>
      </c>
      <c r="AX707" s="116">
        <v>2.9999999991559889E-2</v>
      </c>
      <c r="AY707" s="116">
        <v>2.9999999991559889E-2</v>
      </c>
      <c r="AZ707" s="116">
        <v>2.9999999991559889E-2</v>
      </c>
      <c r="BA707" s="116">
        <v>2.9999999991559889E-2</v>
      </c>
      <c r="BB707" s="116">
        <v>2.9999999991559889E-2</v>
      </c>
      <c r="BC707" s="116">
        <v>2.9999999991559889E-2</v>
      </c>
      <c r="BD707" s="115">
        <v>2.9999999991559889E-2</v>
      </c>
      <c r="BF707" s="9">
        <f t="shared" si="11"/>
        <v>2.9999999991559889E-2</v>
      </c>
    </row>
    <row r="708" spans="1:58" x14ac:dyDescent="0.25">
      <c r="A708" s="112" t="s">
        <v>586</v>
      </c>
      <c r="B708" s="112" t="s">
        <v>587</v>
      </c>
      <c r="C708" s="116">
        <v>0</v>
      </c>
      <c r="D708" s="116">
        <v>0</v>
      </c>
      <c r="E708" s="116">
        <v>0</v>
      </c>
      <c r="F708" s="116">
        <v>0</v>
      </c>
      <c r="G708" s="116">
        <v>0</v>
      </c>
      <c r="H708" s="116">
        <v>0</v>
      </c>
      <c r="I708" s="116">
        <v>0</v>
      </c>
      <c r="J708" s="116">
        <v>0</v>
      </c>
      <c r="K708" s="116">
        <v>0</v>
      </c>
      <c r="L708" s="116">
        <v>0</v>
      </c>
      <c r="M708" s="116">
        <v>0</v>
      </c>
      <c r="N708" s="116">
        <v>0</v>
      </c>
      <c r="O708" s="116">
        <v>0</v>
      </c>
      <c r="P708" s="116">
        <v>0</v>
      </c>
      <c r="Q708" s="116">
        <v>0</v>
      </c>
      <c r="R708" s="116">
        <v>0</v>
      </c>
      <c r="S708" s="116">
        <v>0</v>
      </c>
      <c r="T708" s="116">
        <v>0</v>
      </c>
      <c r="U708" s="116">
        <v>0</v>
      </c>
      <c r="V708" s="116">
        <v>0</v>
      </c>
      <c r="W708" s="116">
        <v>0</v>
      </c>
      <c r="X708" s="116">
        <v>0</v>
      </c>
      <c r="Y708" s="116">
        <v>0</v>
      </c>
      <c r="Z708" s="116">
        <v>0</v>
      </c>
      <c r="AA708" s="116">
        <v>0</v>
      </c>
      <c r="AB708" s="116">
        <v>0</v>
      </c>
      <c r="AC708" s="116">
        <v>0</v>
      </c>
      <c r="AD708" s="116">
        <v>0</v>
      </c>
      <c r="AE708" s="116">
        <v>0</v>
      </c>
      <c r="AF708" s="116">
        <v>0</v>
      </c>
      <c r="AG708" s="116">
        <v>0</v>
      </c>
      <c r="AH708" s="116">
        <v>0</v>
      </c>
      <c r="AI708" s="116">
        <v>0</v>
      </c>
      <c r="AJ708" s="116">
        <v>0</v>
      </c>
      <c r="AK708" s="116">
        <v>0</v>
      </c>
      <c r="AL708" s="116">
        <v>0</v>
      </c>
      <c r="AM708" s="116">
        <v>0</v>
      </c>
      <c r="AN708" s="116">
        <v>0</v>
      </c>
      <c r="AO708" s="116">
        <v>0</v>
      </c>
      <c r="AP708" s="116">
        <v>0</v>
      </c>
      <c r="AQ708" s="116">
        <v>0</v>
      </c>
      <c r="AR708" s="116">
        <v>0</v>
      </c>
      <c r="AS708" s="116">
        <v>0</v>
      </c>
      <c r="AT708" s="116">
        <v>0</v>
      </c>
      <c r="AU708" s="116">
        <v>0</v>
      </c>
      <c r="AV708" s="116">
        <v>0</v>
      </c>
      <c r="AW708" s="116">
        <v>0</v>
      </c>
      <c r="AX708" s="116">
        <v>0</v>
      </c>
      <c r="AY708" s="116">
        <v>0</v>
      </c>
      <c r="AZ708" s="116">
        <v>0</v>
      </c>
      <c r="BA708" s="116">
        <v>0</v>
      </c>
      <c r="BB708" s="116">
        <v>0</v>
      </c>
      <c r="BC708" s="116">
        <v>0</v>
      </c>
      <c r="BD708" s="115">
        <v>0</v>
      </c>
      <c r="BF708" s="9">
        <f t="shared" si="11"/>
        <v>0</v>
      </c>
    </row>
    <row r="709" spans="1:58" x14ac:dyDescent="0.25">
      <c r="A709" s="112" t="s">
        <v>588</v>
      </c>
      <c r="B709" s="112" t="s">
        <v>589</v>
      </c>
      <c r="C709" s="116">
        <v>0</v>
      </c>
      <c r="D709" s="116">
        <v>0</v>
      </c>
      <c r="E709" s="116">
        <v>0</v>
      </c>
      <c r="F709" s="116">
        <v>0</v>
      </c>
      <c r="G709" s="116">
        <v>0</v>
      </c>
      <c r="H709" s="116">
        <v>0</v>
      </c>
      <c r="I709" s="116">
        <v>0</v>
      </c>
      <c r="J709" s="116">
        <v>0</v>
      </c>
      <c r="K709" s="116">
        <v>0</v>
      </c>
      <c r="L709" s="116">
        <v>0</v>
      </c>
      <c r="M709" s="116">
        <v>0</v>
      </c>
      <c r="N709" s="116">
        <v>0</v>
      </c>
      <c r="O709" s="116">
        <v>0</v>
      </c>
      <c r="P709" s="116">
        <v>0</v>
      </c>
      <c r="Q709" s="116">
        <v>0</v>
      </c>
      <c r="R709" s="116">
        <v>0</v>
      </c>
      <c r="S709" s="116">
        <v>0</v>
      </c>
      <c r="T709" s="116">
        <v>0</v>
      </c>
      <c r="U709" s="116">
        <v>0</v>
      </c>
      <c r="V709" s="116">
        <v>0</v>
      </c>
      <c r="W709" s="116">
        <v>0</v>
      </c>
      <c r="X709" s="116">
        <v>0</v>
      </c>
      <c r="Y709" s="116">
        <v>0</v>
      </c>
      <c r="Z709" s="116">
        <v>0</v>
      </c>
      <c r="AA709" s="116">
        <v>0</v>
      </c>
      <c r="AB709" s="116">
        <v>0</v>
      </c>
      <c r="AC709" s="116">
        <v>0</v>
      </c>
      <c r="AD709" s="116">
        <v>0</v>
      </c>
      <c r="AE709" s="116">
        <v>0</v>
      </c>
      <c r="AF709" s="116">
        <v>0</v>
      </c>
      <c r="AG709" s="116">
        <v>0</v>
      </c>
      <c r="AH709" s="116">
        <v>0</v>
      </c>
      <c r="AI709" s="116">
        <v>0</v>
      </c>
      <c r="AJ709" s="116">
        <v>0</v>
      </c>
      <c r="AK709" s="116">
        <v>0</v>
      </c>
      <c r="AL709" s="116">
        <v>0</v>
      </c>
      <c r="AM709" s="116">
        <v>0</v>
      </c>
      <c r="AN709" s="116">
        <v>0</v>
      </c>
      <c r="AO709" s="116">
        <v>0</v>
      </c>
      <c r="AP709" s="116">
        <v>0</v>
      </c>
      <c r="AQ709" s="116">
        <v>0</v>
      </c>
      <c r="AR709" s="116">
        <v>0</v>
      </c>
      <c r="AS709" s="116">
        <v>0</v>
      </c>
      <c r="AT709" s="116">
        <v>0</v>
      </c>
      <c r="AU709" s="116">
        <v>0</v>
      </c>
      <c r="AV709" s="116">
        <v>0</v>
      </c>
      <c r="AW709" s="116">
        <v>0</v>
      </c>
      <c r="AX709" s="116">
        <v>0</v>
      </c>
      <c r="AY709" s="116">
        <v>0</v>
      </c>
      <c r="AZ709" s="116">
        <v>0</v>
      </c>
      <c r="BA709" s="116">
        <v>0</v>
      </c>
      <c r="BB709" s="116">
        <v>0</v>
      </c>
      <c r="BC709" s="116">
        <v>0</v>
      </c>
      <c r="BD709" s="115">
        <v>0</v>
      </c>
      <c r="BF709" s="9">
        <f t="shared" si="11"/>
        <v>0</v>
      </c>
    </row>
    <row r="710" spans="1:58" x14ac:dyDescent="0.25">
      <c r="A710" s="112" t="s">
        <v>590</v>
      </c>
      <c r="B710" s="112" t="s">
        <v>591</v>
      </c>
      <c r="C710" s="116">
        <v>0</v>
      </c>
      <c r="D710" s="116">
        <v>0</v>
      </c>
      <c r="E710" s="116">
        <v>0</v>
      </c>
      <c r="F710" s="116">
        <v>0</v>
      </c>
      <c r="G710" s="116">
        <v>0</v>
      </c>
      <c r="H710" s="116">
        <v>0</v>
      </c>
      <c r="I710" s="116">
        <v>0</v>
      </c>
      <c r="J710" s="116">
        <v>0</v>
      </c>
      <c r="K710" s="116">
        <v>0</v>
      </c>
      <c r="L710" s="116">
        <v>0</v>
      </c>
      <c r="M710" s="116">
        <v>0</v>
      </c>
      <c r="N710" s="116">
        <v>0</v>
      </c>
      <c r="O710" s="116">
        <v>0</v>
      </c>
      <c r="P710" s="116">
        <v>0</v>
      </c>
      <c r="Q710" s="116">
        <v>0</v>
      </c>
      <c r="R710" s="116">
        <v>0</v>
      </c>
      <c r="S710" s="116">
        <v>0</v>
      </c>
      <c r="T710" s="116">
        <v>0</v>
      </c>
      <c r="U710" s="116">
        <v>0</v>
      </c>
      <c r="V710" s="116">
        <v>0</v>
      </c>
      <c r="W710" s="116">
        <v>0</v>
      </c>
      <c r="X710" s="116">
        <v>0</v>
      </c>
      <c r="Y710" s="116">
        <v>0</v>
      </c>
      <c r="Z710" s="116">
        <v>0</v>
      </c>
      <c r="AA710" s="116">
        <v>0</v>
      </c>
      <c r="AB710" s="116">
        <v>0</v>
      </c>
      <c r="AC710" s="116">
        <v>0</v>
      </c>
      <c r="AD710" s="116">
        <v>0</v>
      </c>
      <c r="AE710" s="116">
        <v>0</v>
      </c>
      <c r="AF710" s="116">
        <v>0</v>
      </c>
      <c r="AG710" s="116">
        <v>0</v>
      </c>
      <c r="AH710" s="116">
        <v>0</v>
      </c>
      <c r="AI710" s="116">
        <v>0</v>
      </c>
      <c r="AJ710" s="116">
        <v>0</v>
      </c>
      <c r="AK710" s="116">
        <v>0</v>
      </c>
      <c r="AL710" s="116">
        <v>0</v>
      </c>
      <c r="AM710" s="116">
        <v>0</v>
      </c>
      <c r="AN710" s="116">
        <v>0</v>
      </c>
      <c r="AO710" s="116">
        <v>0</v>
      </c>
      <c r="AP710" s="116">
        <v>0</v>
      </c>
      <c r="AQ710" s="116">
        <v>0</v>
      </c>
      <c r="AR710" s="116">
        <v>0</v>
      </c>
      <c r="AS710" s="116">
        <v>0</v>
      </c>
      <c r="AT710" s="116">
        <v>0</v>
      </c>
      <c r="AU710" s="116">
        <v>0</v>
      </c>
      <c r="AV710" s="116">
        <v>0</v>
      </c>
      <c r="AW710" s="116">
        <v>0</v>
      </c>
      <c r="AX710" s="116">
        <v>0</v>
      </c>
      <c r="AY710" s="116">
        <v>0</v>
      </c>
      <c r="AZ710" s="116">
        <v>0</v>
      </c>
      <c r="BA710" s="116">
        <v>0</v>
      </c>
      <c r="BB710" s="116">
        <v>0</v>
      </c>
      <c r="BC710" s="116">
        <v>0</v>
      </c>
      <c r="BD710" s="115">
        <v>0</v>
      </c>
      <c r="BF710" s="9">
        <f t="shared" si="11"/>
        <v>0</v>
      </c>
    </row>
    <row r="711" spans="1:58" x14ac:dyDescent="0.25">
      <c r="A711" s="112" t="s">
        <v>592</v>
      </c>
      <c r="B711" s="112" t="s">
        <v>593</v>
      </c>
      <c r="C711" s="116">
        <v>0</v>
      </c>
      <c r="D711" s="116">
        <v>0</v>
      </c>
      <c r="E711" s="116">
        <v>0</v>
      </c>
      <c r="F711" s="116">
        <v>0</v>
      </c>
      <c r="G711" s="116">
        <v>0</v>
      </c>
      <c r="H711" s="116">
        <v>0</v>
      </c>
      <c r="I711" s="116">
        <v>0</v>
      </c>
      <c r="J711" s="116">
        <v>0</v>
      </c>
      <c r="K711" s="116">
        <v>0</v>
      </c>
      <c r="L711" s="116">
        <v>0</v>
      </c>
      <c r="M711" s="116">
        <v>0</v>
      </c>
      <c r="N711" s="116">
        <v>0</v>
      </c>
      <c r="O711" s="116">
        <v>0</v>
      </c>
      <c r="P711" s="116">
        <v>0</v>
      </c>
      <c r="Q711" s="116">
        <v>0</v>
      </c>
      <c r="R711" s="116">
        <v>0</v>
      </c>
      <c r="S711" s="116">
        <v>0</v>
      </c>
      <c r="T711" s="116">
        <v>0</v>
      </c>
      <c r="U711" s="116">
        <v>0</v>
      </c>
      <c r="V711" s="116">
        <v>0</v>
      </c>
      <c r="W711" s="116">
        <v>0</v>
      </c>
      <c r="X711" s="116">
        <v>0</v>
      </c>
      <c r="Y711" s="116">
        <v>0</v>
      </c>
      <c r="Z711" s="116">
        <v>0</v>
      </c>
      <c r="AA711" s="116">
        <v>0</v>
      </c>
      <c r="AB711" s="116">
        <v>0</v>
      </c>
      <c r="AC711" s="116">
        <v>0</v>
      </c>
      <c r="AD711" s="116">
        <v>0</v>
      </c>
      <c r="AE711" s="116">
        <v>0</v>
      </c>
      <c r="AF711" s="116">
        <v>0</v>
      </c>
      <c r="AG711" s="116">
        <v>0</v>
      </c>
      <c r="AH711" s="116">
        <v>0</v>
      </c>
      <c r="AI711" s="116">
        <v>0</v>
      </c>
      <c r="AJ711" s="116">
        <v>0</v>
      </c>
      <c r="AK711" s="116">
        <v>0</v>
      </c>
      <c r="AL711" s="116">
        <v>0</v>
      </c>
      <c r="AM711" s="116">
        <v>0</v>
      </c>
      <c r="AN711" s="116">
        <v>0</v>
      </c>
      <c r="AO711" s="116">
        <v>0</v>
      </c>
      <c r="AP711" s="116">
        <v>0</v>
      </c>
      <c r="AQ711" s="116">
        <v>0</v>
      </c>
      <c r="AR711" s="116">
        <v>0</v>
      </c>
      <c r="AS711" s="116">
        <v>0</v>
      </c>
      <c r="AT711" s="116">
        <v>0</v>
      </c>
      <c r="AU711" s="116">
        <v>0</v>
      </c>
      <c r="AV711" s="116">
        <v>0</v>
      </c>
      <c r="AW711" s="116">
        <v>0</v>
      </c>
      <c r="AX711" s="116">
        <v>0</v>
      </c>
      <c r="AY711" s="116">
        <v>0</v>
      </c>
      <c r="AZ711" s="116">
        <v>0</v>
      </c>
      <c r="BA711" s="116">
        <v>0</v>
      </c>
      <c r="BB711" s="116">
        <v>0</v>
      </c>
      <c r="BC711" s="116">
        <v>0</v>
      </c>
      <c r="BD711" s="115">
        <v>0</v>
      </c>
      <c r="BF711" s="9">
        <f t="shared" si="11"/>
        <v>0</v>
      </c>
    </row>
    <row r="712" spans="1:58" x14ac:dyDescent="0.25">
      <c r="A712" s="112" t="s">
        <v>594</v>
      </c>
      <c r="B712" s="112" t="s">
        <v>595</v>
      </c>
      <c r="C712" s="116">
        <v>0</v>
      </c>
      <c r="D712" s="116">
        <v>0</v>
      </c>
      <c r="E712" s="116">
        <v>0</v>
      </c>
      <c r="F712" s="116">
        <v>0</v>
      </c>
      <c r="G712" s="116">
        <v>0</v>
      </c>
      <c r="H712" s="116">
        <v>0</v>
      </c>
      <c r="I712" s="116">
        <v>0</v>
      </c>
      <c r="J712" s="116">
        <v>0</v>
      </c>
      <c r="K712" s="116">
        <v>0</v>
      </c>
      <c r="L712" s="116">
        <v>0</v>
      </c>
      <c r="M712" s="116">
        <v>0</v>
      </c>
      <c r="N712" s="116">
        <v>0</v>
      </c>
      <c r="O712" s="116">
        <v>0</v>
      </c>
      <c r="P712" s="116">
        <v>0</v>
      </c>
      <c r="Q712" s="116">
        <v>0</v>
      </c>
      <c r="R712" s="116">
        <v>0</v>
      </c>
      <c r="S712" s="116">
        <v>0</v>
      </c>
      <c r="T712" s="116">
        <v>0</v>
      </c>
      <c r="U712" s="116">
        <v>0</v>
      </c>
      <c r="V712" s="116">
        <v>0</v>
      </c>
      <c r="W712" s="116">
        <v>0</v>
      </c>
      <c r="X712" s="116">
        <v>0</v>
      </c>
      <c r="Y712" s="116">
        <v>0</v>
      </c>
      <c r="Z712" s="116">
        <v>0</v>
      </c>
      <c r="AA712" s="116">
        <v>0</v>
      </c>
      <c r="AB712" s="116">
        <v>0</v>
      </c>
      <c r="AC712" s="116">
        <v>0</v>
      </c>
      <c r="AD712" s="116">
        <v>0</v>
      </c>
      <c r="AE712" s="116">
        <v>0</v>
      </c>
      <c r="AF712" s="116">
        <v>0</v>
      </c>
      <c r="AG712" s="116">
        <v>0</v>
      </c>
      <c r="AH712" s="116">
        <v>0</v>
      </c>
      <c r="AI712" s="116">
        <v>0</v>
      </c>
      <c r="AJ712" s="116">
        <v>0</v>
      </c>
      <c r="AK712" s="116">
        <v>0</v>
      </c>
      <c r="AL712" s="116">
        <v>0</v>
      </c>
      <c r="AM712" s="116">
        <v>0</v>
      </c>
      <c r="AN712" s="116">
        <v>0</v>
      </c>
      <c r="AO712" s="116">
        <v>0</v>
      </c>
      <c r="AP712" s="116">
        <v>0</v>
      </c>
      <c r="AQ712" s="116">
        <v>0</v>
      </c>
      <c r="AR712" s="116">
        <v>0</v>
      </c>
      <c r="AS712" s="116">
        <v>0</v>
      </c>
      <c r="AT712" s="116">
        <v>0</v>
      </c>
      <c r="AU712" s="116">
        <v>0</v>
      </c>
      <c r="AV712" s="116">
        <v>0</v>
      </c>
      <c r="AW712" s="116">
        <v>0</v>
      </c>
      <c r="AX712" s="116">
        <v>0</v>
      </c>
      <c r="AY712" s="116">
        <v>0</v>
      </c>
      <c r="AZ712" s="116">
        <v>0</v>
      </c>
      <c r="BA712" s="116">
        <v>0</v>
      </c>
      <c r="BB712" s="116">
        <v>0</v>
      </c>
      <c r="BC712" s="116">
        <v>0</v>
      </c>
      <c r="BD712" s="115">
        <v>0</v>
      </c>
      <c r="BF712" s="9">
        <f t="shared" si="11"/>
        <v>0</v>
      </c>
    </row>
    <row r="713" spans="1:58" x14ac:dyDescent="0.25">
      <c r="A713" s="112" t="s">
        <v>596</v>
      </c>
      <c r="B713" s="112" t="s">
        <v>597</v>
      </c>
      <c r="C713" s="116">
        <v>0</v>
      </c>
      <c r="D713" s="116">
        <v>0</v>
      </c>
      <c r="E713" s="116">
        <v>0</v>
      </c>
      <c r="F713" s="116">
        <v>0</v>
      </c>
      <c r="G713" s="116">
        <v>0</v>
      </c>
      <c r="H713" s="116">
        <v>0</v>
      </c>
      <c r="I713" s="116">
        <v>0</v>
      </c>
      <c r="J713" s="116">
        <v>0</v>
      </c>
      <c r="K713" s="116">
        <v>0</v>
      </c>
      <c r="L713" s="116">
        <v>0</v>
      </c>
      <c r="M713" s="116">
        <v>0</v>
      </c>
      <c r="N713" s="116">
        <v>0</v>
      </c>
      <c r="O713" s="116">
        <v>0</v>
      </c>
      <c r="P713" s="116">
        <v>0</v>
      </c>
      <c r="Q713" s="116">
        <v>0</v>
      </c>
      <c r="R713" s="116">
        <v>0</v>
      </c>
      <c r="S713" s="116">
        <v>0</v>
      </c>
      <c r="T713" s="116">
        <v>0</v>
      </c>
      <c r="U713" s="116">
        <v>0</v>
      </c>
      <c r="V713" s="116">
        <v>0</v>
      </c>
      <c r="W713" s="116">
        <v>0</v>
      </c>
      <c r="X713" s="116">
        <v>0</v>
      </c>
      <c r="Y713" s="116">
        <v>0</v>
      </c>
      <c r="Z713" s="116">
        <v>0</v>
      </c>
      <c r="AA713" s="116">
        <v>0</v>
      </c>
      <c r="AB713" s="116">
        <v>0</v>
      </c>
      <c r="AC713" s="116">
        <v>0</v>
      </c>
      <c r="AD713" s="116">
        <v>0</v>
      </c>
      <c r="AE713" s="116">
        <v>0</v>
      </c>
      <c r="AF713" s="116">
        <v>0</v>
      </c>
      <c r="AG713" s="116">
        <v>0</v>
      </c>
      <c r="AH713" s="116">
        <v>0</v>
      </c>
      <c r="AI713" s="116">
        <v>0</v>
      </c>
      <c r="AJ713" s="116">
        <v>0</v>
      </c>
      <c r="AK713" s="116">
        <v>0</v>
      </c>
      <c r="AL713" s="116">
        <v>0</v>
      </c>
      <c r="AM713" s="116">
        <v>0</v>
      </c>
      <c r="AN713" s="116">
        <v>0</v>
      </c>
      <c r="AO713" s="116">
        <v>0</v>
      </c>
      <c r="AP713" s="116">
        <v>0</v>
      </c>
      <c r="AQ713" s="116">
        <v>0</v>
      </c>
      <c r="AR713" s="116">
        <v>0</v>
      </c>
      <c r="AS713" s="116">
        <v>0</v>
      </c>
      <c r="AT713" s="116">
        <v>0</v>
      </c>
      <c r="AU713" s="116">
        <v>0</v>
      </c>
      <c r="AV713" s="116">
        <v>0</v>
      </c>
      <c r="AW713" s="116">
        <v>0</v>
      </c>
      <c r="AX713" s="116">
        <v>0</v>
      </c>
      <c r="AY713" s="116">
        <v>0</v>
      </c>
      <c r="AZ713" s="116">
        <v>0</v>
      </c>
      <c r="BA713" s="116">
        <v>0</v>
      </c>
      <c r="BB713" s="116">
        <v>0</v>
      </c>
      <c r="BC713" s="116">
        <v>0</v>
      </c>
      <c r="BD713" s="115">
        <v>0</v>
      </c>
      <c r="BF713" s="9">
        <f t="shared" si="11"/>
        <v>0</v>
      </c>
    </row>
    <row r="714" spans="1:58" x14ac:dyDescent="0.25">
      <c r="A714" s="112" t="s">
        <v>598</v>
      </c>
      <c r="B714" s="112" t="s">
        <v>599</v>
      </c>
      <c r="C714" s="116">
        <v>0</v>
      </c>
      <c r="D714" s="116">
        <v>0</v>
      </c>
      <c r="E714" s="116">
        <v>0</v>
      </c>
      <c r="F714" s="116">
        <v>0</v>
      </c>
      <c r="G714" s="116">
        <v>0</v>
      </c>
      <c r="H714" s="116">
        <v>0</v>
      </c>
      <c r="I714" s="116">
        <v>0</v>
      </c>
      <c r="J714" s="116">
        <v>0</v>
      </c>
      <c r="K714" s="116">
        <v>0</v>
      </c>
      <c r="L714" s="116">
        <v>0</v>
      </c>
      <c r="M714" s="116">
        <v>0</v>
      </c>
      <c r="N714" s="116">
        <v>0</v>
      </c>
      <c r="O714" s="116">
        <v>0</v>
      </c>
      <c r="P714" s="116">
        <v>0</v>
      </c>
      <c r="Q714" s="116">
        <v>0</v>
      </c>
      <c r="R714" s="116">
        <v>0</v>
      </c>
      <c r="S714" s="116">
        <v>0</v>
      </c>
      <c r="T714" s="116">
        <v>0</v>
      </c>
      <c r="U714" s="116">
        <v>0</v>
      </c>
      <c r="V714" s="116">
        <v>0</v>
      </c>
      <c r="W714" s="116">
        <v>0</v>
      </c>
      <c r="X714" s="116">
        <v>0</v>
      </c>
      <c r="Y714" s="116">
        <v>0</v>
      </c>
      <c r="Z714" s="116">
        <v>0</v>
      </c>
      <c r="AA714" s="116">
        <v>0</v>
      </c>
      <c r="AB714" s="116">
        <v>0</v>
      </c>
      <c r="AC714" s="116">
        <v>0</v>
      </c>
      <c r="AD714" s="116">
        <v>0</v>
      </c>
      <c r="AE714" s="116">
        <v>0</v>
      </c>
      <c r="AF714" s="116">
        <v>0</v>
      </c>
      <c r="AG714" s="116">
        <v>0</v>
      </c>
      <c r="AH714" s="116">
        <v>0</v>
      </c>
      <c r="AI714" s="116">
        <v>0</v>
      </c>
      <c r="AJ714" s="116">
        <v>0</v>
      </c>
      <c r="AK714" s="116">
        <v>0</v>
      </c>
      <c r="AL714" s="116">
        <v>0</v>
      </c>
      <c r="AM714" s="116">
        <v>0</v>
      </c>
      <c r="AN714" s="116">
        <v>0</v>
      </c>
      <c r="AO714" s="116">
        <v>0</v>
      </c>
      <c r="AP714" s="116">
        <v>0</v>
      </c>
      <c r="AQ714" s="116">
        <v>0</v>
      </c>
      <c r="AR714" s="116">
        <v>0</v>
      </c>
      <c r="AS714" s="116">
        <v>0</v>
      </c>
      <c r="AT714" s="116">
        <v>0</v>
      </c>
      <c r="AU714" s="116">
        <v>0</v>
      </c>
      <c r="AV714" s="116">
        <v>0</v>
      </c>
      <c r="AW714" s="116">
        <v>0</v>
      </c>
      <c r="AX714" s="116">
        <v>0</v>
      </c>
      <c r="AY714" s="116">
        <v>0</v>
      </c>
      <c r="AZ714" s="116">
        <v>0</v>
      </c>
      <c r="BA714" s="116">
        <v>0</v>
      </c>
      <c r="BB714" s="116">
        <v>0</v>
      </c>
      <c r="BC714" s="116">
        <v>0</v>
      </c>
      <c r="BD714" s="115">
        <v>0</v>
      </c>
      <c r="BF714" s="9">
        <f t="shared" si="11"/>
        <v>0</v>
      </c>
    </row>
    <row r="715" spans="1:58" x14ac:dyDescent="0.25">
      <c r="A715" s="112" t="s">
        <v>600</v>
      </c>
      <c r="B715" s="112" t="s">
        <v>601</v>
      </c>
      <c r="C715" s="116">
        <v>0</v>
      </c>
      <c r="D715" s="116">
        <v>0</v>
      </c>
      <c r="E715" s="116">
        <v>0</v>
      </c>
      <c r="F715" s="116">
        <v>0</v>
      </c>
      <c r="G715" s="116">
        <v>0</v>
      </c>
      <c r="H715" s="116">
        <v>0</v>
      </c>
      <c r="I715" s="116">
        <v>0</v>
      </c>
      <c r="J715" s="116">
        <v>0</v>
      </c>
      <c r="K715" s="116">
        <v>0</v>
      </c>
      <c r="L715" s="116">
        <v>0</v>
      </c>
      <c r="M715" s="116">
        <v>0</v>
      </c>
      <c r="N715" s="116">
        <v>0</v>
      </c>
      <c r="O715" s="116">
        <v>0</v>
      </c>
      <c r="P715" s="116">
        <v>0</v>
      </c>
      <c r="Q715" s="116">
        <v>0</v>
      </c>
      <c r="R715" s="116">
        <v>0</v>
      </c>
      <c r="S715" s="116">
        <v>0</v>
      </c>
      <c r="T715" s="116">
        <v>0</v>
      </c>
      <c r="U715" s="116">
        <v>0</v>
      </c>
      <c r="V715" s="116">
        <v>0</v>
      </c>
      <c r="W715" s="116">
        <v>0</v>
      </c>
      <c r="X715" s="116">
        <v>0</v>
      </c>
      <c r="Y715" s="116">
        <v>0</v>
      </c>
      <c r="Z715" s="116">
        <v>0</v>
      </c>
      <c r="AA715" s="116">
        <v>0</v>
      </c>
      <c r="AB715" s="116">
        <v>0</v>
      </c>
      <c r="AC715" s="116">
        <v>0</v>
      </c>
      <c r="AD715" s="116">
        <v>0</v>
      </c>
      <c r="AE715" s="116">
        <v>0</v>
      </c>
      <c r="AF715" s="116">
        <v>0</v>
      </c>
      <c r="AG715" s="116">
        <v>0</v>
      </c>
      <c r="AH715" s="116">
        <v>0</v>
      </c>
      <c r="AI715" s="116">
        <v>0</v>
      </c>
      <c r="AJ715" s="116">
        <v>0</v>
      </c>
      <c r="AK715" s="116">
        <v>0</v>
      </c>
      <c r="AL715" s="116">
        <v>0</v>
      </c>
      <c r="AM715" s="116">
        <v>0</v>
      </c>
      <c r="AN715" s="116">
        <v>0</v>
      </c>
      <c r="AO715" s="116">
        <v>0</v>
      </c>
      <c r="AP715" s="116">
        <v>0</v>
      </c>
      <c r="AQ715" s="116">
        <v>0</v>
      </c>
      <c r="AR715" s="116">
        <v>0</v>
      </c>
      <c r="AS715" s="116">
        <v>0</v>
      </c>
      <c r="AT715" s="116">
        <v>0</v>
      </c>
      <c r="AU715" s="116">
        <v>0</v>
      </c>
      <c r="AV715" s="116">
        <v>0</v>
      </c>
      <c r="AW715" s="116">
        <v>0</v>
      </c>
      <c r="AX715" s="116">
        <v>0</v>
      </c>
      <c r="AY715" s="116">
        <v>0</v>
      </c>
      <c r="AZ715" s="116">
        <v>0</v>
      </c>
      <c r="BA715" s="116">
        <v>0</v>
      </c>
      <c r="BB715" s="116">
        <v>0</v>
      </c>
      <c r="BC715" s="116">
        <v>0</v>
      </c>
      <c r="BD715" s="115">
        <v>0</v>
      </c>
      <c r="BF715" s="9">
        <f t="shared" si="11"/>
        <v>0</v>
      </c>
    </row>
    <row r="716" spans="1:58" x14ac:dyDescent="0.25">
      <c r="A716" s="112" t="s">
        <v>602</v>
      </c>
      <c r="B716" s="112" t="s">
        <v>603</v>
      </c>
      <c r="C716" s="116">
        <v>457407.54</v>
      </c>
      <c r="D716" s="116">
        <v>459224.70999999996</v>
      </c>
      <c r="E716" s="116">
        <v>554609.52</v>
      </c>
      <c r="F716" s="116">
        <v>568133.74</v>
      </c>
      <c r="G716" s="116">
        <v>571904.05000000005</v>
      </c>
      <c r="H716" s="116">
        <v>573343.53</v>
      </c>
      <c r="I716" s="116">
        <v>577629.34000000008</v>
      </c>
      <c r="J716" s="116">
        <v>592691.01000000013</v>
      </c>
      <c r="K716" s="116">
        <v>596649.71000000008</v>
      </c>
      <c r="L716" s="116">
        <v>611456.97000000009</v>
      </c>
      <c r="M716" s="116">
        <v>0</v>
      </c>
      <c r="N716" s="116">
        <v>0</v>
      </c>
      <c r="O716" s="116">
        <v>0</v>
      </c>
      <c r="P716" s="116">
        <v>0</v>
      </c>
      <c r="Q716" s="116">
        <v>0</v>
      </c>
      <c r="R716" s="116">
        <v>0</v>
      </c>
      <c r="S716" s="116">
        <v>0</v>
      </c>
      <c r="T716" s="116">
        <v>0</v>
      </c>
      <c r="U716" s="116">
        <v>0</v>
      </c>
      <c r="V716" s="116">
        <v>0</v>
      </c>
      <c r="W716" s="116">
        <v>0</v>
      </c>
      <c r="X716" s="116">
        <v>0</v>
      </c>
      <c r="Y716" s="116">
        <v>0</v>
      </c>
      <c r="Z716" s="116">
        <v>0</v>
      </c>
      <c r="AA716" s="116">
        <v>0</v>
      </c>
      <c r="AB716" s="116">
        <v>0</v>
      </c>
      <c r="AC716" s="116">
        <v>0</v>
      </c>
      <c r="AD716" s="116">
        <v>0</v>
      </c>
      <c r="AE716" s="116">
        <v>0</v>
      </c>
      <c r="AF716" s="116">
        <v>0</v>
      </c>
      <c r="AG716" s="116">
        <v>0</v>
      </c>
      <c r="AH716" s="116">
        <v>0</v>
      </c>
      <c r="AI716" s="116">
        <v>0</v>
      </c>
      <c r="AJ716" s="116">
        <v>0</v>
      </c>
      <c r="AK716" s="116">
        <v>0</v>
      </c>
      <c r="AL716" s="116">
        <v>0</v>
      </c>
      <c r="AM716" s="116">
        <v>0</v>
      </c>
      <c r="AN716" s="116">
        <v>0</v>
      </c>
      <c r="AO716" s="116">
        <v>0</v>
      </c>
      <c r="AP716" s="116">
        <v>0</v>
      </c>
      <c r="AQ716" s="116">
        <v>0</v>
      </c>
      <c r="AR716" s="116">
        <v>0</v>
      </c>
      <c r="AS716" s="116">
        <v>0</v>
      </c>
      <c r="AT716" s="116">
        <v>0</v>
      </c>
      <c r="AU716" s="116">
        <v>0</v>
      </c>
      <c r="AV716" s="116">
        <v>0</v>
      </c>
      <c r="AW716" s="116">
        <v>0</v>
      </c>
      <c r="AX716" s="116">
        <v>0</v>
      </c>
      <c r="AY716" s="116">
        <v>0</v>
      </c>
      <c r="AZ716" s="116">
        <v>0</v>
      </c>
      <c r="BA716" s="116">
        <v>0</v>
      </c>
      <c r="BB716" s="116">
        <v>0</v>
      </c>
      <c r="BC716" s="116">
        <v>0</v>
      </c>
      <c r="BD716" s="115">
        <v>0</v>
      </c>
      <c r="BF716" s="9">
        <f t="shared" si="11"/>
        <v>611456.97000000009</v>
      </c>
    </row>
    <row r="717" spans="1:58" x14ac:dyDescent="0.25">
      <c r="A717" s="112" t="s">
        <v>604</v>
      </c>
      <c r="B717" s="112" t="s">
        <v>605</v>
      </c>
      <c r="C717" s="116">
        <v>0</v>
      </c>
      <c r="D717" s="116">
        <v>0</v>
      </c>
      <c r="E717" s="116">
        <v>0</v>
      </c>
      <c r="F717" s="116">
        <v>0</v>
      </c>
      <c r="G717" s="116">
        <v>0</v>
      </c>
      <c r="H717" s="116">
        <v>0</v>
      </c>
      <c r="I717" s="116">
        <v>0</v>
      </c>
      <c r="J717" s="116">
        <v>0</v>
      </c>
      <c r="K717" s="116">
        <v>0</v>
      </c>
      <c r="L717" s="116">
        <v>0</v>
      </c>
      <c r="M717" s="116">
        <v>0</v>
      </c>
      <c r="N717" s="116">
        <v>0</v>
      </c>
      <c r="O717" s="116">
        <v>0</v>
      </c>
      <c r="P717" s="116">
        <v>0</v>
      </c>
      <c r="Q717" s="116">
        <v>0</v>
      </c>
      <c r="R717" s="116">
        <v>0</v>
      </c>
      <c r="S717" s="116">
        <v>0</v>
      </c>
      <c r="T717" s="116">
        <v>0</v>
      </c>
      <c r="U717" s="116">
        <v>0</v>
      </c>
      <c r="V717" s="116">
        <v>0</v>
      </c>
      <c r="W717" s="116">
        <v>0</v>
      </c>
      <c r="X717" s="116">
        <v>0</v>
      </c>
      <c r="Y717" s="116">
        <v>0</v>
      </c>
      <c r="Z717" s="116">
        <v>0</v>
      </c>
      <c r="AA717" s="116">
        <v>0</v>
      </c>
      <c r="AB717" s="116">
        <v>0</v>
      </c>
      <c r="AC717" s="116">
        <v>0</v>
      </c>
      <c r="AD717" s="116">
        <v>0</v>
      </c>
      <c r="AE717" s="116">
        <v>0</v>
      </c>
      <c r="AF717" s="116">
        <v>0</v>
      </c>
      <c r="AG717" s="116">
        <v>0</v>
      </c>
      <c r="AH717" s="116">
        <v>0</v>
      </c>
      <c r="AI717" s="116">
        <v>0</v>
      </c>
      <c r="AJ717" s="116">
        <v>0</v>
      </c>
      <c r="AK717" s="116">
        <v>0</v>
      </c>
      <c r="AL717" s="116">
        <v>0</v>
      </c>
      <c r="AM717" s="116">
        <v>0</v>
      </c>
      <c r="AN717" s="116">
        <v>0</v>
      </c>
      <c r="AO717" s="116">
        <v>0</v>
      </c>
      <c r="AP717" s="116">
        <v>0</v>
      </c>
      <c r="AQ717" s="116">
        <v>0</v>
      </c>
      <c r="AR717" s="116">
        <v>0</v>
      </c>
      <c r="AS717" s="116">
        <v>0</v>
      </c>
      <c r="AT717" s="116">
        <v>0</v>
      </c>
      <c r="AU717" s="116">
        <v>0</v>
      </c>
      <c r="AV717" s="116">
        <v>0</v>
      </c>
      <c r="AW717" s="116">
        <v>0</v>
      </c>
      <c r="AX717" s="116">
        <v>0</v>
      </c>
      <c r="AY717" s="116">
        <v>0</v>
      </c>
      <c r="AZ717" s="116">
        <v>0</v>
      </c>
      <c r="BA717" s="116">
        <v>0</v>
      </c>
      <c r="BB717" s="116">
        <v>0</v>
      </c>
      <c r="BC717" s="116">
        <v>0</v>
      </c>
      <c r="BD717" s="115">
        <v>0</v>
      </c>
      <c r="BF717" s="9">
        <f t="shared" si="11"/>
        <v>0</v>
      </c>
    </row>
    <row r="718" spans="1:58" x14ac:dyDescent="0.25">
      <c r="A718" s="112" t="s">
        <v>606</v>
      </c>
      <c r="B718" s="112" t="s">
        <v>607</v>
      </c>
      <c r="C718" s="116">
        <v>0</v>
      </c>
      <c r="D718" s="116">
        <v>0</v>
      </c>
      <c r="E718" s="116">
        <v>0</v>
      </c>
      <c r="F718" s="116">
        <v>0</v>
      </c>
      <c r="G718" s="116">
        <v>0</v>
      </c>
      <c r="H718" s="116">
        <v>0</v>
      </c>
      <c r="I718" s="116">
        <v>0</v>
      </c>
      <c r="J718" s="116">
        <v>0</v>
      </c>
      <c r="K718" s="116">
        <v>0</v>
      </c>
      <c r="L718" s="116">
        <v>0</v>
      </c>
      <c r="M718" s="116">
        <v>0</v>
      </c>
      <c r="N718" s="116">
        <v>0</v>
      </c>
      <c r="O718" s="116">
        <v>0</v>
      </c>
      <c r="P718" s="116">
        <v>0</v>
      </c>
      <c r="Q718" s="116">
        <v>0</v>
      </c>
      <c r="R718" s="116">
        <v>0</v>
      </c>
      <c r="S718" s="116">
        <v>0</v>
      </c>
      <c r="T718" s="116">
        <v>0</v>
      </c>
      <c r="U718" s="116">
        <v>0</v>
      </c>
      <c r="V718" s="116">
        <v>0</v>
      </c>
      <c r="W718" s="116">
        <v>0</v>
      </c>
      <c r="X718" s="116">
        <v>0</v>
      </c>
      <c r="Y718" s="116">
        <v>0</v>
      </c>
      <c r="Z718" s="116">
        <v>0</v>
      </c>
      <c r="AA718" s="116">
        <v>0</v>
      </c>
      <c r="AB718" s="116">
        <v>0</v>
      </c>
      <c r="AC718" s="116">
        <v>0</v>
      </c>
      <c r="AD718" s="116">
        <v>0</v>
      </c>
      <c r="AE718" s="116">
        <v>0</v>
      </c>
      <c r="AF718" s="116">
        <v>0</v>
      </c>
      <c r="AG718" s="116">
        <v>0</v>
      </c>
      <c r="AH718" s="116">
        <v>0</v>
      </c>
      <c r="AI718" s="116">
        <v>0</v>
      </c>
      <c r="AJ718" s="116">
        <v>0</v>
      </c>
      <c r="AK718" s="116">
        <v>0</v>
      </c>
      <c r="AL718" s="116">
        <v>0</v>
      </c>
      <c r="AM718" s="116">
        <v>0</v>
      </c>
      <c r="AN718" s="116">
        <v>0</v>
      </c>
      <c r="AO718" s="116">
        <v>0</v>
      </c>
      <c r="AP718" s="116">
        <v>0</v>
      </c>
      <c r="AQ718" s="116">
        <v>0</v>
      </c>
      <c r="AR718" s="116">
        <v>0</v>
      </c>
      <c r="AS718" s="116">
        <v>0</v>
      </c>
      <c r="AT718" s="116">
        <v>0</v>
      </c>
      <c r="AU718" s="116">
        <v>0</v>
      </c>
      <c r="AV718" s="116">
        <v>0</v>
      </c>
      <c r="AW718" s="116">
        <v>0</v>
      </c>
      <c r="AX718" s="116">
        <v>0</v>
      </c>
      <c r="AY718" s="116">
        <v>0</v>
      </c>
      <c r="AZ718" s="116">
        <v>0</v>
      </c>
      <c r="BA718" s="116">
        <v>0</v>
      </c>
      <c r="BB718" s="116">
        <v>0</v>
      </c>
      <c r="BC718" s="116">
        <v>0</v>
      </c>
      <c r="BD718" s="115">
        <v>0</v>
      </c>
      <c r="BF718" s="9">
        <f t="shared" si="11"/>
        <v>0</v>
      </c>
    </row>
    <row r="719" spans="1:58" x14ac:dyDescent="0.25">
      <c r="A719" s="112" t="s">
        <v>608</v>
      </c>
      <c r="B719" s="112" t="s">
        <v>609</v>
      </c>
      <c r="C719" s="116">
        <v>0</v>
      </c>
      <c r="D719" s="116">
        <v>0</v>
      </c>
      <c r="E719" s="116">
        <v>0</v>
      </c>
      <c r="F719" s="116">
        <v>0</v>
      </c>
      <c r="G719" s="116">
        <v>0</v>
      </c>
      <c r="H719" s="116">
        <v>0</v>
      </c>
      <c r="I719" s="116">
        <v>0</v>
      </c>
      <c r="J719" s="116">
        <v>0</v>
      </c>
      <c r="K719" s="116">
        <v>0</v>
      </c>
      <c r="L719" s="116">
        <v>0</v>
      </c>
      <c r="M719" s="116">
        <v>0</v>
      </c>
      <c r="N719" s="116">
        <v>0</v>
      </c>
      <c r="O719" s="116">
        <v>0</v>
      </c>
      <c r="P719" s="116">
        <v>0</v>
      </c>
      <c r="Q719" s="116">
        <v>0</v>
      </c>
      <c r="R719" s="116">
        <v>0</v>
      </c>
      <c r="S719" s="116">
        <v>0</v>
      </c>
      <c r="T719" s="116">
        <v>0</v>
      </c>
      <c r="U719" s="116">
        <v>0</v>
      </c>
      <c r="V719" s="116">
        <v>0</v>
      </c>
      <c r="W719" s="116">
        <v>0</v>
      </c>
      <c r="X719" s="116">
        <v>0</v>
      </c>
      <c r="Y719" s="116">
        <v>0</v>
      </c>
      <c r="Z719" s="116">
        <v>0</v>
      </c>
      <c r="AA719" s="116">
        <v>0</v>
      </c>
      <c r="AB719" s="116">
        <v>0</v>
      </c>
      <c r="AC719" s="116">
        <v>0</v>
      </c>
      <c r="AD719" s="116">
        <v>0</v>
      </c>
      <c r="AE719" s="116">
        <v>0</v>
      </c>
      <c r="AF719" s="116">
        <v>0</v>
      </c>
      <c r="AG719" s="116">
        <v>0</v>
      </c>
      <c r="AH719" s="116">
        <v>0</v>
      </c>
      <c r="AI719" s="116">
        <v>0</v>
      </c>
      <c r="AJ719" s="116">
        <v>0</v>
      </c>
      <c r="AK719" s="116">
        <v>0</v>
      </c>
      <c r="AL719" s="116">
        <v>0</v>
      </c>
      <c r="AM719" s="116">
        <v>0</v>
      </c>
      <c r="AN719" s="116">
        <v>0</v>
      </c>
      <c r="AO719" s="116">
        <v>0</v>
      </c>
      <c r="AP719" s="116">
        <v>0</v>
      </c>
      <c r="AQ719" s="116">
        <v>0</v>
      </c>
      <c r="AR719" s="116">
        <v>0</v>
      </c>
      <c r="AS719" s="116">
        <v>0</v>
      </c>
      <c r="AT719" s="116">
        <v>0</v>
      </c>
      <c r="AU719" s="116">
        <v>0</v>
      </c>
      <c r="AV719" s="116">
        <v>0</v>
      </c>
      <c r="AW719" s="116">
        <v>0</v>
      </c>
      <c r="AX719" s="116">
        <v>0</v>
      </c>
      <c r="AY719" s="116">
        <v>0</v>
      </c>
      <c r="AZ719" s="116">
        <v>0</v>
      </c>
      <c r="BA719" s="116">
        <v>0</v>
      </c>
      <c r="BB719" s="116">
        <v>0</v>
      </c>
      <c r="BC719" s="116">
        <v>0</v>
      </c>
      <c r="BD719" s="115">
        <v>0</v>
      </c>
      <c r="BF719" s="9">
        <f t="shared" si="11"/>
        <v>0</v>
      </c>
    </row>
    <row r="720" spans="1:58" x14ac:dyDescent="0.25">
      <c r="A720" s="112" t="s">
        <v>610</v>
      </c>
      <c r="B720" s="112" t="s">
        <v>611</v>
      </c>
      <c r="C720" s="116">
        <v>102723.93000000001</v>
      </c>
      <c r="D720" s="116">
        <v>109332.69</v>
      </c>
      <c r="E720" s="116">
        <v>109758.12</v>
      </c>
      <c r="F720" s="116">
        <v>112317.62999999999</v>
      </c>
      <c r="G720" s="116">
        <v>112596.60999999999</v>
      </c>
      <c r="H720" s="116">
        <v>112880.01999999999</v>
      </c>
      <c r="I720" s="116">
        <v>113122.09999999999</v>
      </c>
      <c r="J720" s="116">
        <v>113364.18</v>
      </c>
      <c r="K720" s="116">
        <v>113606.26</v>
      </c>
      <c r="L720" s="116">
        <v>115991.68999999999</v>
      </c>
      <c r="M720" s="116">
        <v>0</v>
      </c>
      <c r="N720" s="116">
        <v>0</v>
      </c>
      <c r="O720" s="116">
        <v>0</v>
      </c>
      <c r="P720" s="116">
        <v>0</v>
      </c>
      <c r="Q720" s="116">
        <v>0</v>
      </c>
      <c r="R720" s="116">
        <v>0</v>
      </c>
      <c r="S720" s="116">
        <v>0</v>
      </c>
      <c r="T720" s="116">
        <v>0</v>
      </c>
      <c r="U720" s="116">
        <v>0</v>
      </c>
      <c r="V720" s="116">
        <v>0</v>
      </c>
      <c r="W720" s="116">
        <v>0</v>
      </c>
      <c r="X720" s="116">
        <v>0</v>
      </c>
      <c r="Y720" s="116">
        <v>0</v>
      </c>
      <c r="Z720" s="116">
        <v>0</v>
      </c>
      <c r="AA720" s="116">
        <v>0</v>
      </c>
      <c r="AB720" s="116">
        <v>0</v>
      </c>
      <c r="AC720" s="116">
        <v>0</v>
      </c>
      <c r="AD720" s="116">
        <v>0</v>
      </c>
      <c r="AE720" s="116">
        <v>0</v>
      </c>
      <c r="AF720" s="116">
        <v>0</v>
      </c>
      <c r="AG720" s="116">
        <v>0</v>
      </c>
      <c r="AH720" s="116">
        <v>0</v>
      </c>
      <c r="AI720" s="116">
        <v>0</v>
      </c>
      <c r="AJ720" s="116">
        <v>0</v>
      </c>
      <c r="AK720" s="116">
        <v>0</v>
      </c>
      <c r="AL720" s="116">
        <v>0</v>
      </c>
      <c r="AM720" s="116">
        <v>0</v>
      </c>
      <c r="AN720" s="116">
        <v>0</v>
      </c>
      <c r="AO720" s="116">
        <v>0</v>
      </c>
      <c r="AP720" s="116">
        <v>0</v>
      </c>
      <c r="AQ720" s="116">
        <v>0</v>
      </c>
      <c r="AR720" s="116">
        <v>0</v>
      </c>
      <c r="AS720" s="116">
        <v>0</v>
      </c>
      <c r="AT720" s="116">
        <v>0</v>
      </c>
      <c r="AU720" s="116">
        <v>0</v>
      </c>
      <c r="AV720" s="116">
        <v>0</v>
      </c>
      <c r="AW720" s="116">
        <v>0</v>
      </c>
      <c r="AX720" s="116">
        <v>0</v>
      </c>
      <c r="AY720" s="116">
        <v>0</v>
      </c>
      <c r="AZ720" s="116">
        <v>0</v>
      </c>
      <c r="BA720" s="116">
        <v>0</v>
      </c>
      <c r="BB720" s="116">
        <v>0</v>
      </c>
      <c r="BC720" s="116">
        <v>0</v>
      </c>
      <c r="BD720" s="115">
        <v>0</v>
      </c>
      <c r="BF720" s="9">
        <f t="shared" si="11"/>
        <v>115991.68999999999</v>
      </c>
    </row>
    <row r="721" spans="1:58" x14ac:dyDescent="0.25">
      <c r="A721" s="112" t="s">
        <v>612</v>
      </c>
      <c r="B721" s="112" t="s">
        <v>613</v>
      </c>
      <c r="C721" s="116">
        <v>0</v>
      </c>
      <c r="D721" s="116">
        <v>0</v>
      </c>
      <c r="E721" s="116">
        <v>0</v>
      </c>
      <c r="F721" s="116">
        <v>0</v>
      </c>
      <c r="G721" s="116">
        <v>0</v>
      </c>
      <c r="H721" s="116">
        <v>0</v>
      </c>
      <c r="I721" s="116">
        <v>0</v>
      </c>
      <c r="J721" s="116">
        <v>0</v>
      </c>
      <c r="K721" s="116">
        <v>0</v>
      </c>
      <c r="L721" s="116">
        <v>0</v>
      </c>
      <c r="M721" s="116">
        <v>0</v>
      </c>
      <c r="N721" s="116">
        <v>0</v>
      </c>
      <c r="O721" s="116">
        <v>0</v>
      </c>
      <c r="P721" s="116">
        <v>0</v>
      </c>
      <c r="Q721" s="116">
        <v>0</v>
      </c>
      <c r="R721" s="116">
        <v>0</v>
      </c>
      <c r="S721" s="116">
        <v>0</v>
      </c>
      <c r="T721" s="116">
        <v>0</v>
      </c>
      <c r="U721" s="116">
        <v>0</v>
      </c>
      <c r="V721" s="116">
        <v>0</v>
      </c>
      <c r="W721" s="116">
        <v>0</v>
      </c>
      <c r="X721" s="116">
        <v>0</v>
      </c>
      <c r="Y721" s="116">
        <v>0</v>
      </c>
      <c r="Z721" s="116">
        <v>0</v>
      </c>
      <c r="AA721" s="116">
        <v>0</v>
      </c>
      <c r="AB721" s="116">
        <v>0</v>
      </c>
      <c r="AC721" s="116">
        <v>0</v>
      </c>
      <c r="AD721" s="116">
        <v>0</v>
      </c>
      <c r="AE721" s="116">
        <v>0</v>
      </c>
      <c r="AF721" s="116">
        <v>0</v>
      </c>
      <c r="AG721" s="116">
        <v>0</v>
      </c>
      <c r="AH721" s="116">
        <v>0</v>
      </c>
      <c r="AI721" s="116">
        <v>0</v>
      </c>
      <c r="AJ721" s="116">
        <v>0</v>
      </c>
      <c r="AK721" s="116">
        <v>0</v>
      </c>
      <c r="AL721" s="116">
        <v>0</v>
      </c>
      <c r="AM721" s="116">
        <v>0</v>
      </c>
      <c r="AN721" s="116">
        <v>0</v>
      </c>
      <c r="AO721" s="116">
        <v>0</v>
      </c>
      <c r="AP721" s="116">
        <v>0</v>
      </c>
      <c r="AQ721" s="116">
        <v>0</v>
      </c>
      <c r="AR721" s="116">
        <v>0</v>
      </c>
      <c r="AS721" s="116">
        <v>0</v>
      </c>
      <c r="AT721" s="116">
        <v>0</v>
      </c>
      <c r="AU721" s="116">
        <v>0</v>
      </c>
      <c r="AV721" s="116">
        <v>0</v>
      </c>
      <c r="AW721" s="116">
        <v>0</v>
      </c>
      <c r="AX721" s="116">
        <v>0</v>
      </c>
      <c r="AY721" s="116">
        <v>0</v>
      </c>
      <c r="AZ721" s="116">
        <v>0</v>
      </c>
      <c r="BA721" s="116">
        <v>0</v>
      </c>
      <c r="BB721" s="116">
        <v>0</v>
      </c>
      <c r="BC721" s="116">
        <v>0</v>
      </c>
      <c r="BD721" s="115">
        <v>0</v>
      </c>
      <c r="BF721" s="9">
        <f t="shared" si="11"/>
        <v>0</v>
      </c>
    </row>
    <row r="722" spans="1:58" x14ac:dyDescent="0.25">
      <c r="A722" s="112" t="s">
        <v>614</v>
      </c>
      <c r="B722" s="112" t="s">
        <v>615</v>
      </c>
      <c r="C722" s="116">
        <v>50266.57</v>
      </c>
      <c r="D722" s="116">
        <v>50266.57</v>
      </c>
      <c r="E722" s="116">
        <v>50266.57</v>
      </c>
      <c r="F722" s="116">
        <v>50266.57</v>
      </c>
      <c r="G722" s="116">
        <v>50266.57</v>
      </c>
      <c r="H722" s="116">
        <v>50266.57</v>
      </c>
      <c r="I722" s="116">
        <v>50266.57</v>
      </c>
      <c r="J722" s="116">
        <v>50266.57</v>
      </c>
      <c r="K722" s="116">
        <v>111040.87</v>
      </c>
      <c r="L722" s="116">
        <v>115812.18</v>
      </c>
      <c r="M722" s="116">
        <v>115812.18</v>
      </c>
      <c r="N722" s="116">
        <v>116370.93</v>
      </c>
      <c r="O722" s="116">
        <v>116370.93</v>
      </c>
      <c r="P722" s="116">
        <v>116370.93</v>
      </c>
      <c r="Q722" s="116">
        <v>0</v>
      </c>
      <c r="R722" s="116">
        <v>0</v>
      </c>
      <c r="S722" s="116">
        <v>0</v>
      </c>
      <c r="T722" s="116">
        <v>0</v>
      </c>
      <c r="U722" s="116">
        <v>0</v>
      </c>
      <c r="V722" s="116">
        <v>0</v>
      </c>
      <c r="W722" s="116">
        <v>0</v>
      </c>
      <c r="X722" s="116">
        <v>0</v>
      </c>
      <c r="Y722" s="116">
        <v>0</v>
      </c>
      <c r="Z722" s="116">
        <v>0</v>
      </c>
      <c r="AA722" s="116">
        <v>0</v>
      </c>
      <c r="AB722" s="116">
        <v>0</v>
      </c>
      <c r="AC722" s="116">
        <v>0</v>
      </c>
      <c r="AD722" s="116">
        <v>0</v>
      </c>
      <c r="AE722" s="116">
        <v>0</v>
      </c>
      <c r="AF722" s="116">
        <v>0</v>
      </c>
      <c r="AG722" s="116">
        <v>0</v>
      </c>
      <c r="AH722" s="116">
        <v>0</v>
      </c>
      <c r="AI722" s="116">
        <v>0</v>
      </c>
      <c r="AJ722" s="116">
        <v>0</v>
      </c>
      <c r="AK722" s="116">
        <v>0</v>
      </c>
      <c r="AL722" s="116">
        <v>0</v>
      </c>
      <c r="AM722" s="116">
        <v>0</v>
      </c>
      <c r="AN722" s="116">
        <v>0</v>
      </c>
      <c r="AO722" s="116">
        <v>0</v>
      </c>
      <c r="AP722" s="116">
        <v>0</v>
      </c>
      <c r="AQ722" s="116">
        <v>0</v>
      </c>
      <c r="AR722" s="116">
        <v>0</v>
      </c>
      <c r="AS722" s="116">
        <v>0</v>
      </c>
      <c r="AT722" s="116">
        <v>0</v>
      </c>
      <c r="AU722" s="116">
        <v>0</v>
      </c>
      <c r="AV722" s="116">
        <v>0</v>
      </c>
      <c r="AW722" s="116">
        <v>0</v>
      </c>
      <c r="AX722" s="116">
        <v>0</v>
      </c>
      <c r="AY722" s="116">
        <v>0</v>
      </c>
      <c r="AZ722" s="116">
        <v>0</v>
      </c>
      <c r="BA722" s="116">
        <v>0</v>
      </c>
      <c r="BB722" s="116">
        <v>0</v>
      </c>
      <c r="BC722" s="116">
        <v>0</v>
      </c>
      <c r="BD722" s="115">
        <v>0</v>
      </c>
      <c r="BF722" s="9">
        <f t="shared" si="11"/>
        <v>116370.93</v>
      </c>
    </row>
    <row r="723" spans="1:58" x14ac:dyDescent="0.25">
      <c r="A723" s="112" t="s">
        <v>616</v>
      </c>
      <c r="B723" s="112" t="s">
        <v>617</v>
      </c>
      <c r="C723" s="116">
        <v>-9.9999999999909051E-3</v>
      </c>
      <c r="D723" s="116">
        <v>-9.9999999999909051E-3</v>
      </c>
      <c r="E723" s="116">
        <v>-9.9999999999909051E-3</v>
      </c>
      <c r="F723" s="116">
        <v>-9.9999999999909051E-3</v>
      </c>
      <c r="G723" s="116">
        <v>-9.9999999999909051E-3</v>
      </c>
      <c r="H723" s="116">
        <v>-9.9999999999909051E-3</v>
      </c>
      <c r="I723" s="116">
        <v>-9.9999999999909051E-3</v>
      </c>
      <c r="J723" s="116">
        <v>-9.9999999999909051E-3</v>
      </c>
      <c r="K723" s="116">
        <v>-9.9999999999909051E-3</v>
      </c>
      <c r="L723" s="116">
        <v>-9.9999999999909051E-3</v>
      </c>
      <c r="M723" s="116">
        <v>-9.9999999999909051E-3</v>
      </c>
      <c r="N723" s="116">
        <v>-9.9999999999909051E-3</v>
      </c>
      <c r="O723" s="116">
        <v>-9.9999999999909051E-3</v>
      </c>
      <c r="P723" s="116">
        <v>-9.9999999999909051E-3</v>
      </c>
      <c r="Q723" s="116">
        <v>-9.9999999999909051E-3</v>
      </c>
      <c r="R723" s="116">
        <v>-9.9999999999909051E-3</v>
      </c>
      <c r="S723" s="116">
        <v>-9.9999999999909051E-3</v>
      </c>
      <c r="T723" s="116">
        <v>-9.9999999999909051E-3</v>
      </c>
      <c r="U723" s="116">
        <v>-9.9999999999909051E-3</v>
      </c>
      <c r="V723" s="116">
        <v>-9.9999999999909051E-3</v>
      </c>
      <c r="W723" s="116">
        <v>-9.9999999999909051E-3</v>
      </c>
      <c r="X723" s="116">
        <v>-9.9999999999909051E-3</v>
      </c>
      <c r="Y723" s="116">
        <v>-9.9999999999909051E-3</v>
      </c>
      <c r="Z723" s="116">
        <v>-9.9999999999909051E-3</v>
      </c>
      <c r="AA723" s="116">
        <v>-9.9999999999909051E-3</v>
      </c>
      <c r="AB723" s="116">
        <v>-9.9999999999909051E-3</v>
      </c>
      <c r="AC723" s="116">
        <v>-9.9999999999909051E-3</v>
      </c>
      <c r="AD723" s="116">
        <v>-9.9999999999909051E-3</v>
      </c>
      <c r="AE723" s="116">
        <v>-9.9999999999909051E-3</v>
      </c>
      <c r="AF723" s="116">
        <v>-9.9999999999909051E-3</v>
      </c>
      <c r="AG723" s="116">
        <v>-9.9999999999909051E-3</v>
      </c>
      <c r="AH723" s="116">
        <v>-9.9999999999909051E-3</v>
      </c>
      <c r="AI723" s="116">
        <v>-9.9999999999909051E-3</v>
      </c>
      <c r="AJ723" s="116">
        <v>-9.9999999999909051E-3</v>
      </c>
      <c r="AK723" s="116">
        <v>-9.9999999999909051E-3</v>
      </c>
      <c r="AL723" s="116">
        <v>-9.9999999999909051E-3</v>
      </c>
      <c r="AM723" s="116">
        <v>-9.9999999999909051E-3</v>
      </c>
      <c r="AN723" s="116">
        <v>-9.9999999999909051E-3</v>
      </c>
      <c r="AO723" s="116">
        <v>-9.9999999999909051E-3</v>
      </c>
      <c r="AP723" s="116">
        <v>-9.9999999999909051E-3</v>
      </c>
      <c r="AQ723" s="116">
        <v>-9.9999999999909051E-3</v>
      </c>
      <c r="AR723" s="116">
        <v>-9.9999999999909051E-3</v>
      </c>
      <c r="AS723" s="116">
        <v>-9.9999999999909051E-3</v>
      </c>
      <c r="AT723" s="116">
        <v>-9.9999999999909051E-3</v>
      </c>
      <c r="AU723" s="116">
        <v>-9.9999999999909051E-3</v>
      </c>
      <c r="AV723" s="116">
        <v>-9.9999999999909051E-3</v>
      </c>
      <c r="AW723" s="116">
        <v>-9.9999999999909051E-3</v>
      </c>
      <c r="AX723" s="116">
        <v>-9.9999999999909051E-3</v>
      </c>
      <c r="AY723" s="116">
        <v>-9.9999999999909051E-3</v>
      </c>
      <c r="AZ723" s="116">
        <v>-9.9999999999909051E-3</v>
      </c>
      <c r="BA723" s="116">
        <v>-9.9999999999909051E-3</v>
      </c>
      <c r="BB723" s="116">
        <v>-9.9999999999909051E-3</v>
      </c>
      <c r="BC723" s="116">
        <v>-9.9999999999909051E-3</v>
      </c>
      <c r="BD723" s="115">
        <v>-9.9999999999909051E-3</v>
      </c>
      <c r="BF723" s="9">
        <f t="shared" si="11"/>
        <v>-9.9999999999909051E-3</v>
      </c>
    </row>
    <row r="724" spans="1:58" x14ac:dyDescent="0.25">
      <c r="A724" s="112" t="s">
        <v>1930</v>
      </c>
      <c r="B724" s="112" t="s">
        <v>1929</v>
      </c>
      <c r="C724" s="116">
        <v>0</v>
      </c>
      <c r="D724" s="116">
        <v>0</v>
      </c>
      <c r="E724" s="116">
        <v>0</v>
      </c>
      <c r="F724" s="116">
        <v>0</v>
      </c>
      <c r="G724" s="116">
        <v>0</v>
      </c>
      <c r="H724" s="116">
        <v>0</v>
      </c>
      <c r="I724" s="116">
        <v>0</v>
      </c>
      <c r="J724" s="116">
        <v>0</v>
      </c>
      <c r="K724" s="116">
        <v>0</v>
      </c>
      <c r="L724" s="116">
        <v>0</v>
      </c>
      <c r="M724" s="116">
        <v>0</v>
      </c>
      <c r="N724" s="116">
        <v>0</v>
      </c>
      <c r="O724" s="116">
        <v>0</v>
      </c>
      <c r="P724" s="116">
        <v>0</v>
      </c>
      <c r="Q724" s="116">
        <v>0</v>
      </c>
      <c r="R724" s="116">
        <v>0</v>
      </c>
      <c r="S724" s="116">
        <v>0</v>
      </c>
      <c r="T724" s="116">
        <v>0</v>
      </c>
      <c r="U724" s="116">
        <v>0</v>
      </c>
      <c r="V724" s="116">
        <v>0</v>
      </c>
      <c r="W724" s="116">
        <v>0</v>
      </c>
      <c r="X724" s="116">
        <v>0</v>
      </c>
      <c r="Y724" s="116">
        <v>0</v>
      </c>
      <c r="Z724" s="116">
        <v>0</v>
      </c>
      <c r="AA724" s="116">
        <v>0</v>
      </c>
      <c r="AB724" s="116">
        <v>0</v>
      </c>
      <c r="AC724" s="116">
        <v>0</v>
      </c>
      <c r="AD724" s="116">
        <v>0</v>
      </c>
      <c r="AE724" s="116">
        <v>0</v>
      </c>
      <c r="AF724" s="116">
        <v>0</v>
      </c>
      <c r="AG724" s="116">
        <v>0</v>
      </c>
      <c r="AH724" s="116">
        <v>0</v>
      </c>
      <c r="AI724" s="116">
        <v>0</v>
      </c>
      <c r="AJ724" s="116">
        <v>0</v>
      </c>
      <c r="AK724" s="116">
        <v>0</v>
      </c>
      <c r="AL724" s="116">
        <v>0</v>
      </c>
      <c r="AM724" s="116">
        <v>0</v>
      </c>
      <c r="AN724" s="116">
        <v>0</v>
      </c>
      <c r="AO724" s="116">
        <v>0</v>
      </c>
      <c r="AP724" s="116">
        <v>0</v>
      </c>
      <c r="AQ724" s="116">
        <v>0</v>
      </c>
      <c r="AR724" s="116">
        <v>0</v>
      </c>
      <c r="AS724" s="116">
        <v>0</v>
      </c>
      <c r="AT724" s="116">
        <v>0</v>
      </c>
      <c r="AU724" s="116">
        <v>0</v>
      </c>
      <c r="AV724" s="116">
        <v>0</v>
      </c>
      <c r="AW724" s="116">
        <v>0</v>
      </c>
      <c r="AX724" s="116">
        <v>0</v>
      </c>
      <c r="AY724" s="116">
        <v>0</v>
      </c>
      <c r="AZ724" s="116">
        <v>2158.0100000000002</v>
      </c>
      <c r="BA724" s="116">
        <v>31797.910000000003</v>
      </c>
      <c r="BB724" s="116">
        <v>32021.980000000003</v>
      </c>
      <c r="BC724" s="116">
        <v>32246.050000000003</v>
      </c>
      <c r="BD724" s="115">
        <v>32473.380000000005</v>
      </c>
      <c r="BF724" s="9">
        <f t="shared" si="11"/>
        <v>32473.380000000005</v>
      </c>
    </row>
    <row r="725" spans="1:58" x14ac:dyDescent="0.25">
      <c r="A725" s="112" t="s">
        <v>618</v>
      </c>
      <c r="B725" s="112" t="s">
        <v>619</v>
      </c>
      <c r="C725" s="116">
        <v>0</v>
      </c>
      <c r="D725" s="116">
        <v>0</v>
      </c>
      <c r="E725" s="116">
        <v>0</v>
      </c>
      <c r="F725" s="116">
        <v>0</v>
      </c>
      <c r="G725" s="116">
        <v>0</v>
      </c>
      <c r="H725" s="116">
        <v>0</v>
      </c>
      <c r="I725" s="116">
        <v>0</v>
      </c>
      <c r="J725" s="116">
        <v>0</v>
      </c>
      <c r="K725" s="116">
        <v>0</v>
      </c>
      <c r="L725" s="116">
        <v>0</v>
      </c>
      <c r="M725" s="116">
        <v>0</v>
      </c>
      <c r="N725" s="116">
        <v>0</v>
      </c>
      <c r="O725" s="116">
        <v>0</v>
      </c>
      <c r="P725" s="116">
        <v>0</v>
      </c>
      <c r="Q725" s="116">
        <v>0</v>
      </c>
      <c r="R725" s="116">
        <v>0</v>
      </c>
      <c r="S725" s="116">
        <v>0</v>
      </c>
      <c r="T725" s="116">
        <v>0</v>
      </c>
      <c r="U725" s="116">
        <v>0</v>
      </c>
      <c r="V725" s="116">
        <v>0</v>
      </c>
      <c r="W725" s="116">
        <v>0</v>
      </c>
      <c r="X725" s="116">
        <v>0</v>
      </c>
      <c r="Y725" s="116">
        <v>0</v>
      </c>
      <c r="Z725" s="116">
        <v>0</v>
      </c>
      <c r="AA725" s="116">
        <v>0</v>
      </c>
      <c r="AB725" s="116">
        <v>0</v>
      </c>
      <c r="AC725" s="116">
        <v>0</v>
      </c>
      <c r="AD725" s="116">
        <v>0</v>
      </c>
      <c r="AE725" s="116">
        <v>0</v>
      </c>
      <c r="AF725" s="116">
        <v>0</v>
      </c>
      <c r="AG725" s="116">
        <v>0</v>
      </c>
      <c r="AH725" s="116">
        <v>0</v>
      </c>
      <c r="AI725" s="116">
        <v>0</v>
      </c>
      <c r="AJ725" s="116">
        <v>0</v>
      </c>
      <c r="AK725" s="116">
        <v>0</v>
      </c>
      <c r="AL725" s="116">
        <v>0</v>
      </c>
      <c r="AM725" s="116">
        <v>0</v>
      </c>
      <c r="AN725" s="116">
        <v>0</v>
      </c>
      <c r="AO725" s="116">
        <v>0</v>
      </c>
      <c r="AP725" s="116">
        <v>0</v>
      </c>
      <c r="AQ725" s="116">
        <v>0</v>
      </c>
      <c r="AR725" s="116">
        <v>0</v>
      </c>
      <c r="AS725" s="116">
        <v>0</v>
      </c>
      <c r="AT725" s="116">
        <v>0</v>
      </c>
      <c r="AU725" s="116">
        <v>0</v>
      </c>
      <c r="AV725" s="116">
        <v>0</v>
      </c>
      <c r="AW725" s="116">
        <v>0</v>
      </c>
      <c r="AX725" s="116">
        <v>0</v>
      </c>
      <c r="AY725" s="116">
        <v>0</v>
      </c>
      <c r="AZ725" s="116">
        <v>0</v>
      </c>
      <c r="BA725" s="116">
        <v>0</v>
      </c>
      <c r="BB725" s="116">
        <v>0</v>
      </c>
      <c r="BC725" s="116">
        <v>0</v>
      </c>
      <c r="BD725" s="115">
        <v>0</v>
      </c>
      <c r="BF725" s="9">
        <f t="shared" si="11"/>
        <v>0</v>
      </c>
    </row>
    <row r="726" spans="1:58" x14ac:dyDescent="0.25">
      <c r="A726" s="112" t="s">
        <v>620</v>
      </c>
      <c r="B726" s="112" t="s">
        <v>621</v>
      </c>
      <c r="C726" s="116">
        <v>0</v>
      </c>
      <c r="D726" s="116">
        <v>0</v>
      </c>
      <c r="E726" s="116">
        <v>0</v>
      </c>
      <c r="F726" s="116">
        <v>0</v>
      </c>
      <c r="G726" s="116">
        <v>0</v>
      </c>
      <c r="H726" s="116">
        <v>0</v>
      </c>
      <c r="I726" s="116">
        <v>0</v>
      </c>
      <c r="J726" s="116">
        <v>0</v>
      </c>
      <c r="K726" s="116">
        <v>0</v>
      </c>
      <c r="L726" s="116">
        <v>0</v>
      </c>
      <c r="M726" s="116">
        <v>0</v>
      </c>
      <c r="N726" s="116">
        <v>0</v>
      </c>
      <c r="O726" s="116">
        <v>0</v>
      </c>
      <c r="P726" s="116">
        <v>0</v>
      </c>
      <c r="Q726" s="116">
        <v>0</v>
      </c>
      <c r="R726" s="116">
        <v>0</v>
      </c>
      <c r="S726" s="116">
        <v>0</v>
      </c>
      <c r="T726" s="116">
        <v>0</v>
      </c>
      <c r="U726" s="116">
        <v>0</v>
      </c>
      <c r="V726" s="116">
        <v>0</v>
      </c>
      <c r="W726" s="116">
        <v>0</v>
      </c>
      <c r="X726" s="116">
        <v>0</v>
      </c>
      <c r="Y726" s="116">
        <v>0</v>
      </c>
      <c r="Z726" s="116">
        <v>0</v>
      </c>
      <c r="AA726" s="116">
        <v>0</v>
      </c>
      <c r="AB726" s="116">
        <v>0</v>
      </c>
      <c r="AC726" s="116">
        <v>0</v>
      </c>
      <c r="AD726" s="116">
        <v>0</v>
      </c>
      <c r="AE726" s="116">
        <v>0</v>
      </c>
      <c r="AF726" s="116">
        <v>0</v>
      </c>
      <c r="AG726" s="116">
        <v>0</v>
      </c>
      <c r="AH726" s="116">
        <v>0</v>
      </c>
      <c r="AI726" s="116">
        <v>0</v>
      </c>
      <c r="AJ726" s="116">
        <v>0</v>
      </c>
      <c r="AK726" s="116">
        <v>0</v>
      </c>
      <c r="AL726" s="116">
        <v>0</v>
      </c>
      <c r="AM726" s="116">
        <v>0</v>
      </c>
      <c r="AN726" s="116">
        <v>0</v>
      </c>
      <c r="AO726" s="116">
        <v>0</v>
      </c>
      <c r="AP726" s="116">
        <v>0</v>
      </c>
      <c r="AQ726" s="116">
        <v>0</v>
      </c>
      <c r="AR726" s="116">
        <v>0</v>
      </c>
      <c r="AS726" s="116">
        <v>0</v>
      </c>
      <c r="AT726" s="116">
        <v>0</v>
      </c>
      <c r="AU726" s="116">
        <v>0</v>
      </c>
      <c r="AV726" s="116">
        <v>0</v>
      </c>
      <c r="AW726" s="116">
        <v>0</v>
      </c>
      <c r="AX726" s="116">
        <v>0</v>
      </c>
      <c r="AY726" s="116">
        <v>0</v>
      </c>
      <c r="AZ726" s="116">
        <v>0</v>
      </c>
      <c r="BA726" s="116">
        <v>0</v>
      </c>
      <c r="BB726" s="116">
        <v>0</v>
      </c>
      <c r="BC726" s="116">
        <v>0</v>
      </c>
      <c r="BD726" s="115">
        <v>0</v>
      </c>
      <c r="BF726" s="9">
        <f t="shared" si="11"/>
        <v>0</v>
      </c>
    </row>
    <row r="727" spans="1:58" x14ac:dyDescent="0.25">
      <c r="A727" s="112" t="s">
        <v>622</v>
      </c>
      <c r="B727" s="112" t="s">
        <v>623</v>
      </c>
      <c r="C727" s="116">
        <v>0</v>
      </c>
      <c r="D727" s="116">
        <v>0</v>
      </c>
      <c r="E727" s="116">
        <v>0</v>
      </c>
      <c r="F727" s="116">
        <v>0</v>
      </c>
      <c r="G727" s="116">
        <v>0</v>
      </c>
      <c r="H727" s="116">
        <v>0</v>
      </c>
      <c r="I727" s="116">
        <v>0</v>
      </c>
      <c r="J727" s="116">
        <v>0</v>
      </c>
      <c r="K727" s="116">
        <v>0</v>
      </c>
      <c r="L727" s="116">
        <v>0</v>
      </c>
      <c r="M727" s="116">
        <v>0</v>
      </c>
      <c r="N727" s="116">
        <v>0</v>
      </c>
      <c r="O727" s="116">
        <v>0</v>
      </c>
      <c r="P727" s="116">
        <v>0</v>
      </c>
      <c r="Q727" s="116">
        <v>0</v>
      </c>
      <c r="R727" s="116">
        <v>0</v>
      </c>
      <c r="S727" s="116">
        <v>0</v>
      </c>
      <c r="T727" s="116">
        <v>0</v>
      </c>
      <c r="U727" s="116">
        <v>0</v>
      </c>
      <c r="V727" s="116">
        <v>0</v>
      </c>
      <c r="W727" s="116">
        <v>0</v>
      </c>
      <c r="X727" s="116">
        <v>0</v>
      </c>
      <c r="Y727" s="116">
        <v>0</v>
      </c>
      <c r="Z727" s="116">
        <v>0</v>
      </c>
      <c r="AA727" s="116">
        <v>0</v>
      </c>
      <c r="AB727" s="116">
        <v>0</v>
      </c>
      <c r="AC727" s="116">
        <v>0</v>
      </c>
      <c r="AD727" s="116">
        <v>0</v>
      </c>
      <c r="AE727" s="116">
        <v>0</v>
      </c>
      <c r="AF727" s="116">
        <v>0</v>
      </c>
      <c r="AG727" s="116">
        <v>0</v>
      </c>
      <c r="AH727" s="116">
        <v>0</v>
      </c>
      <c r="AI727" s="116">
        <v>0</v>
      </c>
      <c r="AJ727" s="116">
        <v>0</v>
      </c>
      <c r="AK727" s="116">
        <v>0</v>
      </c>
      <c r="AL727" s="116">
        <v>0</v>
      </c>
      <c r="AM727" s="116">
        <v>0</v>
      </c>
      <c r="AN727" s="116">
        <v>0</v>
      </c>
      <c r="AO727" s="116">
        <v>0</v>
      </c>
      <c r="AP727" s="116">
        <v>0</v>
      </c>
      <c r="AQ727" s="116">
        <v>0</v>
      </c>
      <c r="AR727" s="116">
        <v>0</v>
      </c>
      <c r="AS727" s="116">
        <v>0</v>
      </c>
      <c r="AT727" s="116">
        <v>0</v>
      </c>
      <c r="AU727" s="116">
        <v>0</v>
      </c>
      <c r="AV727" s="116">
        <v>0</v>
      </c>
      <c r="AW727" s="116">
        <v>0</v>
      </c>
      <c r="AX727" s="116">
        <v>0</v>
      </c>
      <c r="AY727" s="116">
        <v>0</v>
      </c>
      <c r="AZ727" s="116">
        <v>0</v>
      </c>
      <c r="BA727" s="116">
        <v>0</v>
      </c>
      <c r="BB727" s="116">
        <v>0</v>
      </c>
      <c r="BC727" s="116">
        <v>0</v>
      </c>
      <c r="BD727" s="115">
        <v>0</v>
      </c>
      <c r="BF727" s="9">
        <f t="shared" ref="BF727:BF790" si="12">+MAX(C727:BD727)</f>
        <v>0</v>
      </c>
    </row>
    <row r="728" spans="1:58" x14ac:dyDescent="0.25">
      <c r="A728" s="112" t="s">
        <v>624</v>
      </c>
      <c r="B728" s="112" t="s">
        <v>625</v>
      </c>
      <c r="C728" s="116">
        <v>3.637978807091713E-12</v>
      </c>
      <c r="D728" s="116">
        <v>3.637978807091713E-12</v>
      </c>
      <c r="E728" s="116">
        <v>3.637978807091713E-12</v>
      </c>
      <c r="F728" s="116">
        <v>3.637978807091713E-12</v>
      </c>
      <c r="G728" s="116">
        <v>3.637978807091713E-12</v>
      </c>
      <c r="H728" s="116">
        <v>3.637978807091713E-12</v>
      </c>
      <c r="I728" s="116">
        <v>3.637978807091713E-12</v>
      </c>
      <c r="J728" s="116">
        <v>3.637978807091713E-12</v>
      </c>
      <c r="K728" s="116">
        <v>3.637978807091713E-12</v>
      </c>
      <c r="L728" s="116">
        <v>3.637978807091713E-12</v>
      </c>
      <c r="M728" s="116">
        <v>3.637978807091713E-12</v>
      </c>
      <c r="N728" s="116">
        <v>3.637978807091713E-12</v>
      </c>
      <c r="O728" s="116">
        <v>3.637978807091713E-12</v>
      </c>
      <c r="P728" s="116">
        <v>3.637978807091713E-12</v>
      </c>
      <c r="Q728" s="116">
        <v>3.637978807091713E-12</v>
      </c>
      <c r="R728" s="116">
        <v>3.637978807091713E-12</v>
      </c>
      <c r="S728" s="116">
        <v>3.637978807091713E-12</v>
      </c>
      <c r="T728" s="116">
        <v>3.637978807091713E-12</v>
      </c>
      <c r="U728" s="116">
        <v>3.637978807091713E-12</v>
      </c>
      <c r="V728" s="116">
        <v>3.637978807091713E-12</v>
      </c>
      <c r="W728" s="116">
        <v>3.637978807091713E-12</v>
      </c>
      <c r="X728" s="116">
        <v>3.637978807091713E-12</v>
      </c>
      <c r="Y728" s="116">
        <v>3.637978807091713E-12</v>
      </c>
      <c r="Z728" s="116">
        <v>3.637978807091713E-12</v>
      </c>
      <c r="AA728" s="116">
        <v>3.637978807091713E-12</v>
      </c>
      <c r="AB728" s="116">
        <v>3.637978807091713E-12</v>
      </c>
      <c r="AC728" s="116">
        <v>3.637978807091713E-12</v>
      </c>
      <c r="AD728" s="116">
        <v>3.637978807091713E-12</v>
      </c>
      <c r="AE728" s="116">
        <v>3.637978807091713E-12</v>
      </c>
      <c r="AF728" s="116">
        <v>3.637978807091713E-12</v>
      </c>
      <c r="AG728" s="116">
        <v>3.637978807091713E-12</v>
      </c>
      <c r="AH728" s="116">
        <v>3.637978807091713E-12</v>
      </c>
      <c r="AI728" s="116">
        <v>3.637978807091713E-12</v>
      </c>
      <c r="AJ728" s="116">
        <v>3.637978807091713E-12</v>
      </c>
      <c r="AK728" s="116">
        <v>3.637978807091713E-12</v>
      </c>
      <c r="AL728" s="116">
        <v>3.637978807091713E-12</v>
      </c>
      <c r="AM728" s="116">
        <v>3.637978807091713E-12</v>
      </c>
      <c r="AN728" s="116">
        <v>3.637978807091713E-12</v>
      </c>
      <c r="AO728" s="116">
        <v>3.637978807091713E-12</v>
      </c>
      <c r="AP728" s="116">
        <v>3.637978807091713E-12</v>
      </c>
      <c r="AQ728" s="116">
        <v>3.637978807091713E-12</v>
      </c>
      <c r="AR728" s="116">
        <v>3.637978807091713E-12</v>
      </c>
      <c r="AS728" s="116">
        <v>3.637978807091713E-12</v>
      </c>
      <c r="AT728" s="116">
        <v>3.637978807091713E-12</v>
      </c>
      <c r="AU728" s="116">
        <v>3.637978807091713E-12</v>
      </c>
      <c r="AV728" s="116">
        <v>3.637978807091713E-12</v>
      </c>
      <c r="AW728" s="116">
        <v>3.637978807091713E-12</v>
      </c>
      <c r="AX728" s="116">
        <v>3.637978807091713E-12</v>
      </c>
      <c r="AY728" s="116">
        <v>3.637978807091713E-12</v>
      </c>
      <c r="AZ728" s="116">
        <v>3.637978807091713E-12</v>
      </c>
      <c r="BA728" s="116">
        <v>3.637978807091713E-12</v>
      </c>
      <c r="BB728" s="116">
        <v>3.637978807091713E-12</v>
      </c>
      <c r="BC728" s="116">
        <v>3.637978807091713E-12</v>
      </c>
      <c r="BD728" s="115">
        <v>3.637978807091713E-12</v>
      </c>
      <c r="BF728" s="9">
        <f t="shared" si="12"/>
        <v>3.637978807091713E-12</v>
      </c>
    </row>
    <row r="729" spans="1:58" x14ac:dyDescent="0.25">
      <c r="A729" s="112" t="s">
        <v>2259</v>
      </c>
      <c r="B729" s="112" t="s">
        <v>2258</v>
      </c>
      <c r="C729" s="116">
        <v>9.9475983006414026E-14</v>
      </c>
      <c r="D729" s="116">
        <v>9.9475983006414026E-14</v>
      </c>
      <c r="E729" s="116">
        <v>9.9475983006414026E-14</v>
      </c>
      <c r="F729" s="116">
        <v>9.9475983006414026E-14</v>
      </c>
      <c r="G729" s="116">
        <v>9.9475983006414026E-14</v>
      </c>
      <c r="H729" s="116">
        <v>9.9475983006414026E-14</v>
      </c>
      <c r="I729" s="116">
        <v>9.9475983006414026E-14</v>
      </c>
      <c r="J729" s="116">
        <v>9.9475983006414026E-14</v>
      </c>
      <c r="K729" s="116">
        <v>9.9475983006414026E-14</v>
      </c>
      <c r="L729" s="116">
        <v>9.9475983006414026E-14</v>
      </c>
      <c r="M729" s="116">
        <v>9.9475983006414026E-14</v>
      </c>
      <c r="N729" s="116">
        <v>9.9475983006414026E-14</v>
      </c>
      <c r="O729" s="116">
        <v>9.9475983006414026E-14</v>
      </c>
      <c r="P729" s="116">
        <v>9.9475983006414026E-14</v>
      </c>
      <c r="Q729" s="116">
        <v>9.9475983006414026E-14</v>
      </c>
      <c r="R729" s="116">
        <v>9.9475983006414026E-14</v>
      </c>
      <c r="S729" s="116">
        <v>9.9475983006414026E-14</v>
      </c>
      <c r="T729" s="116">
        <v>9.9475983006414026E-14</v>
      </c>
      <c r="U729" s="116">
        <v>9.9475983006414026E-14</v>
      </c>
      <c r="V729" s="116">
        <v>9.9475983006414026E-14</v>
      </c>
      <c r="W729" s="116">
        <v>9.9475983006414026E-14</v>
      </c>
      <c r="X729" s="116">
        <v>9.9475983006414026E-14</v>
      </c>
      <c r="Y729" s="116">
        <v>9.9475983006414026E-14</v>
      </c>
      <c r="Z729" s="116">
        <v>9.9475983006414026E-14</v>
      </c>
      <c r="AA729" s="116">
        <v>9.9475983006414026E-14</v>
      </c>
      <c r="AB729" s="116">
        <v>9.9475983006414026E-14</v>
      </c>
      <c r="AC729" s="116">
        <v>9.9475983006414026E-14</v>
      </c>
      <c r="AD729" s="116">
        <v>9.9475983006414026E-14</v>
      </c>
      <c r="AE729" s="116">
        <v>9.9475983006414026E-14</v>
      </c>
      <c r="AF729" s="116">
        <v>9.9475983006414026E-14</v>
      </c>
      <c r="AG729" s="116">
        <v>9.9475983006414026E-14</v>
      </c>
      <c r="AH729" s="116">
        <v>9.9475983006414026E-14</v>
      </c>
      <c r="AI729" s="116">
        <v>9.9475983006414026E-14</v>
      </c>
      <c r="AJ729" s="116">
        <v>9.9475983006414026E-14</v>
      </c>
      <c r="AK729" s="116">
        <v>9.9475983006414026E-14</v>
      </c>
      <c r="AL729" s="116">
        <v>9.9475983006414026E-14</v>
      </c>
      <c r="AM729" s="116">
        <v>9.9475983006414026E-14</v>
      </c>
      <c r="AN729" s="116">
        <v>9.9475983006414026E-14</v>
      </c>
      <c r="AO729" s="116">
        <v>9.9475983006414026E-14</v>
      </c>
      <c r="AP729" s="116">
        <v>9.9475983006414026E-14</v>
      </c>
      <c r="AQ729" s="116">
        <v>9.9475983006414026E-14</v>
      </c>
      <c r="AR729" s="116">
        <v>9.9475983006414026E-14</v>
      </c>
      <c r="AS729" s="116">
        <v>9.9475983006414026E-14</v>
      </c>
      <c r="AT729" s="116">
        <v>9.9475983006414026E-14</v>
      </c>
      <c r="AU729" s="116">
        <v>9.9475983006414026E-14</v>
      </c>
      <c r="AV729" s="116">
        <v>9.9475983006414026E-14</v>
      </c>
      <c r="AW729" s="116">
        <v>9.9475983006414026E-14</v>
      </c>
      <c r="AX729" s="116">
        <v>9.9475983006414026E-14</v>
      </c>
      <c r="AY729" s="116">
        <v>9.9475983006414026E-14</v>
      </c>
      <c r="AZ729" s="116">
        <v>9.9475983006414026E-14</v>
      </c>
      <c r="BA729" s="116">
        <v>9.9475983006414026E-14</v>
      </c>
      <c r="BB729" s="116">
        <v>9.9475983006414026E-14</v>
      </c>
      <c r="BC729" s="116">
        <v>9.9475983006414026E-14</v>
      </c>
      <c r="BD729" s="115">
        <v>9.9475983006414026E-14</v>
      </c>
      <c r="BF729" s="9">
        <f t="shared" si="12"/>
        <v>9.9475983006414026E-14</v>
      </c>
    </row>
    <row r="730" spans="1:58" x14ac:dyDescent="0.25">
      <c r="A730" s="112" t="s">
        <v>626</v>
      </c>
      <c r="B730" s="112" t="s">
        <v>627</v>
      </c>
      <c r="C730" s="116">
        <v>0</v>
      </c>
      <c r="D730" s="116">
        <v>0</v>
      </c>
      <c r="E730" s="116">
        <v>0</v>
      </c>
      <c r="F730" s="116">
        <v>0</v>
      </c>
      <c r="G730" s="116">
        <v>0</v>
      </c>
      <c r="H730" s="116">
        <v>0</v>
      </c>
      <c r="I730" s="116">
        <v>0</v>
      </c>
      <c r="J730" s="116">
        <v>0</v>
      </c>
      <c r="K730" s="116">
        <v>0</v>
      </c>
      <c r="L730" s="116">
        <v>0</v>
      </c>
      <c r="M730" s="116">
        <v>0</v>
      </c>
      <c r="N730" s="116">
        <v>0</v>
      </c>
      <c r="O730" s="116">
        <v>0</v>
      </c>
      <c r="P730" s="116">
        <v>0</v>
      </c>
      <c r="Q730" s="116">
        <v>0</v>
      </c>
      <c r="R730" s="116">
        <v>0</v>
      </c>
      <c r="S730" s="116">
        <v>0</v>
      </c>
      <c r="T730" s="116">
        <v>0</v>
      </c>
      <c r="U730" s="116">
        <v>0</v>
      </c>
      <c r="V730" s="116">
        <v>0</v>
      </c>
      <c r="W730" s="116">
        <v>0</v>
      </c>
      <c r="X730" s="116">
        <v>0</v>
      </c>
      <c r="Y730" s="116">
        <v>0</v>
      </c>
      <c r="Z730" s="116">
        <v>0</v>
      </c>
      <c r="AA730" s="116">
        <v>0</v>
      </c>
      <c r="AB730" s="116">
        <v>0</v>
      </c>
      <c r="AC730" s="116">
        <v>0</v>
      </c>
      <c r="AD730" s="116">
        <v>0</v>
      </c>
      <c r="AE730" s="116">
        <v>0</v>
      </c>
      <c r="AF730" s="116">
        <v>0</v>
      </c>
      <c r="AG730" s="116">
        <v>0</v>
      </c>
      <c r="AH730" s="116">
        <v>0</v>
      </c>
      <c r="AI730" s="116">
        <v>0</v>
      </c>
      <c r="AJ730" s="116">
        <v>0</v>
      </c>
      <c r="AK730" s="116">
        <v>0</v>
      </c>
      <c r="AL730" s="116">
        <v>0</v>
      </c>
      <c r="AM730" s="116">
        <v>0</v>
      </c>
      <c r="AN730" s="116">
        <v>0</v>
      </c>
      <c r="AO730" s="116">
        <v>0</v>
      </c>
      <c r="AP730" s="116">
        <v>0</v>
      </c>
      <c r="AQ730" s="116">
        <v>0</v>
      </c>
      <c r="AR730" s="116">
        <v>0</v>
      </c>
      <c r="AS730" s="116">
        <v>0</v>
      </c>
      <c r="AT730" s="116">
        <v>0</v>
      </c>
      <c r="AU730" s="116">
        <v>0</v>
      </c>
      <c r="AV730" s="116">
        <v>0</v>
      </c>
      <c r="AW730" s="116">
        <v>0</v>
      </c>
      <c r="AX730" s="116">
        <v>0</v>
      </c>
      <c r="AY730" s="116">
        <v>0</v>
      </c>
      <c r="AZ730" s="116">
        <v>0</v>
      </c>
      <c r="BA730" s="116">
        <v>0</v>
      </c>
      <c r="BB730" s="116">
        <v>0</v>
      </c>
      <c r="BC730" s="116">
        <v>0</v>
      </c>
      <c r="BD730" s="115">
        <v>0</v>
      </c>
      <c r="BF730" s="9">
        <f t="shared" si="12"/>
        <v>0</v>
      </c>
    </row>
    <row r="731" spans="1:58" x14ac:dyDescent="0.25">
      <c r="A731" s="112" t="s">
        <v>628</v>
      </c>
      <c r="B731" s="112" t="s">
        <v>629</v>
      </c>
      <c r="C731" s="116">
        <v>325.77</v>
      </c>
      <c r="D731" s="116">
        <v>326.84999999999997</v>
      </c>
      <c r="E731" s="116">
        <v>327.92999999999995</v>
      </c>
      <c r="F731" s="116">
        <v>328.73999999999995</v>
      </c>
      <c r="G731" s="116">
        <v>329.54999999999995</v>
      </c>
      <c r="H731" s="116">
        <v>330.37999999999994</v>
      </c>
      <c r="I731" s="116">
        <v>331.08999999999992</v>
      </c>
      <c r="J731" s="116">
        <v>331.7999999999999</v>
      </c>
      <c r="K731" s="116">
        <v>332.50999999999988</v>
      </c>
      <c r="L731" s="116">
        <v>333.20999999999987</v>
      </c>
      <c r="M731" s="116">
        <v>333.90999999999985</v>
      </c>
      <c r="N731" s="116">
        <v>334.61999999999983</v>
      </c>
      <c r="O731" s="116">
        <v>335.14999999999981</v>
      </c>
      <c r="P731" s="116">
        <v>335.67999999999978</v>
      </c>
      <c r="Q731" s="116">
        <v>336.20999999999975</v>
      </c>
      <c r="R731" s="116">
        <v>336.75999999999976</v>
      </c>
      <c r="S731" s="116">
        <v>337.30999999999977</v>
      </c>
      <c r="T731" s="116">
        <v>337.86999999999978</v>
      </c>
      <c r="U731" s="116">
        <v>338.45999999999975</v>
      </c>
      <c r="V731" s="116">
        <v>339.04999999999973</v>
      </c>
      <c r="W731" s="116">
        <v>339.6399999999997</v>
      </c>
      <c r="X731" s="116">
        <v>340.2699999999997</v>
      </c>
      <c r="Y731" s="116">
        <v>340.89999999999969</v>
      </c>
      <c r="Z731" s="116">
        <v>341.52999999999969</v>
      </c>
      <c r="AA731" s="116">
        <v>342.18999999999971</v>
      </c>
      <c r="AB731" s="116">
        <v>342.84999999999974</v>
      </c>
      <c r="AC731" s="116">
        <v>343.50999999999976</v>
      </c>
      <c r="AD731" s="116">
        <v>344.43999999999977</v>
      </c>
      <c r="AE731" s="116">
        <v>345.36999999999978</v>
      </c>
      <c r="AF731" s="116">
        <v>346.31999999999977</v>
      </c>
      <c r="AG731" s="116">
        <v>347.41999999999979</v>
      </c>
      <c r="AH731" s="116">
        <v>2305.91</v>
      </c>
      <c r="AI731" s="116">
        <v>2459.6999999999998</v>
      </c>
      <c r="AJ731" s="116">
        <v>4891.92</v>
      </c>
      <c r="AK731" s="116">
        <v>4907.68</v>
      </c>
      <c r="AL731" s="116">
        <v>17848.82</v>
      </c>
      <c r="AM731" s="116">
        <v>36140.67</v>
      </c>
      <c r="AN731" s="116">
        <v>44591.85</v>
      </c>
      <c r="AO731" s="116">
        <v>45701.64</v>
      </c>
      <c r="AP731" s="116">
        <v>45983.77</v>
      </c>
      <c r="AQ731" s="116">
        <v>47352.829999999994</v>
      </c>
      <c r="AR731" s="116">
        <v>48572.759999999995</v>
      </c>
      <c r="AS731" s="116">
        <v>139929.95000000001</v>
      </c>
      <c r="AT731" s="116">
        <v>0</v>
      </c>
      <c r="AU731" s="116">
        <v>0</v>
      </c>
      <c r="AV731" s="116">
        <v>0</v>
      </c>
      <c r="AW731" s="116">
        <v>0</v>
      </c>
      <c r="AX731" s="116">
        <v>0</v>
      </c>
      <c r="AY731" s="116">
        <v>0</v>
      </c>
      <c r="AZ731" s="116">
        <v>0</v>
      </c>
      <c r="BA731" s="116">
        <v>0</v>
      </c>
      <c r="BB731" s="116">
        <v>0</v>
      </c>
      <c r="BC731" s="116">
        <v>0</v>
      </c>
      <c r="BD731" s="115">
        <v>0</v>
      </c>
      <c r="BF731" s="9">
        <f t="shared" si="12"/>
        <v>139929.95000000001</v>
      </c>
    </row>
    <row r="732" spans="1:58" x14ac:dyDescent="0.25">
      <c r="A732" s="112" t="s">
        <v>630</v>
      </c>
      <c r="B732" s="112" t="s">
        <v>631</v>
      </c>
      <c r="C732" s="116">
        <v>0</v>
      </c>
      <c r="D732" s="116">
        <v>0</v>
      </c>
      <c r="E732" s="116">
        <v>0</v>
      </c>
      <c r="F732" s="116">
        <v>0</v>
      </c>
      <c r="G732" s="116">
        <v>0</v>
      </c>
      <c r="H732" s="116">
        <v>0</v>
      </c>
      <c r="I732" s="116">
        <v>0</v>
      </c>
      <c r="J732" s="116">
        <v>0</v>
      </c>
      <c r="K732" s="116">
        <v>0</v>
      </c>
      <c r="L732" s="116">
        <v>0</v>
      </c>
      <c r="M732" s="116">
        <v>0</v>
      </c>
      <c r="N732" s="116">
        <v>0</v>
      </c>
      <c r="O732" s="116">
        <v>0</v>
      </c>
      <c r="P732" s="116">
        <v>0</v>
      </c>
      <c r="Q732" s="116">
        <v>0</v>
      </c>
      <c r="R732" s="116">
        <v>0</v>
      </c>
      <c r="S732" s="116">
        <v>0</v>
      </c>
      <c r="T732" s="116">
        <v>0</v>
      </c>
      <c r="U732" s="116">
        <v>0</v>
      </c>
      <c r="V732" s="116">
        <v>0</v>
      </c>
      <c r="W732" s="116">
        <v>0</v>
      </c>
      <c r="X732" s="116">
        <v>0</v>
      </c>
      <c r="Y732" s="116">
        <v>0</v>
      </c>
      <c r="Z732" s="116">
        <v>0</v>
      </c>
      <c r="AA732" s="116">
        <v>0</v>
      </c>
      <c r="AB732" s="116">
        <v>0</v>
      </c>
      <c r="AC732" s="116">
        <v>0</v>
      </c>
      <c r="AD732" s="116">
        <v>0</v>
      </c>
      <c r="AE732" s="116">
        <v>0</v>
      </c>
      <c r="AF732" s="116">
        <v>0</v>
      </c>
      <c r="AG732" s="116">
        <v>0</v>
      </c>
      <c r="AH732" s="116">
        <v>0</v>
      </c>
      <c r="AI732" s="116">
        <v>0</v>
      </c>
      <c r="AJ732" s="116">
        <v>0</v>
      </c>
      <c r="AK732" s="116">
        <v>0</v>
      </c>
      <c r="AL732" s="116">
        <v>0</v>
      </c>
      <c r="AM732" s="116">
        <v>0</v>
      </c>
      <c r="AN732" s="116">
        <v>0</v>
      </c>
      <c r="AO732" s="116">
        <v>0</v>
      </c>
      <c r="AP732" s="116">
        <v>0</v>
      </c>
      <c r="AQ732" s="116">
        <v>0</v>
      </c>
      <c r="AR732" s="116">
        <v>0</v>
      </c>
      <c r="AS732" s="116">
        <v>0</v>
      </c>
      <c r="AT732" s="116">
        <v>0</v>
      </c>
      <c r="AU732" s="116">
        <v>0</v>
      </c>
      <c r="AV732" s="116">
        <v>0</v>
      </c>
      <c r="AW732" s="116">
        <v>0</v>
      </c>
      <c r="AX732" s="116">
        <v>0</v>
      </c>
      <c r="AY732" s="116">
        <v>0</v>
      </c>
      <c r="AZ732" s="116">
        <v>0</v>
      </c>
      <c r="BA732" s="116">
        <v>0</v>
      </c>
      <c r="BB732" s="116">
        <v>0</v>
      </c>
      <c r="BC732" s="116">
        <v>0</v>
      </c>
      <c r="BD732" s="115">
        <v>0</v>
      </c>
      <c r="BF732" s="9">
        <f t="shared" si="12"/>
        <v>0</v>
      </c>
    </row>
    <row r="733" spans="1:58" x14ac:dyDescent="0.25">
      <c r="A733" s="112" t="s">
        <v>632</v>
      </c>
      <c r="B733" s="112" t="s">
        <v>633</v>
      </c>
      <c r="C733" s="116">
        <v>0</v>
      </c>
      <c r="D733" s="116">
        <v>0</v>
      </c>
      <c r="E733" s="116">
        <v>0</v>
      </c>
      <c r="F733" s="116">
        <v>0</v>
      </c>
      <c r="G733" s="116">
        <v>0</v>
      </c>
      <c r="H733" s="116">
        <v>0</v>
      </c>
      <c r="I733" s="116">
        <v>0</v>
      </c>
      <c r="J733" s="116">
        <v>0</v>
      </c>
      <c r="K733" s="116">
        <v>0</v>
      </c>
      <c r="L733" s="116">
        <v>0</v>
      </c>
      <c r="M733" s="116">
        <v>0</v>
      </c>
      <c r="N733" s="116">
        <v>0</v>
      </c>
      <c r="O733" s="116">
        <v>0</v>
      </c>
      <c r="P733" s="116">
        <v>0</v>
      </c>
      <c r="Q733" s="116">
        <v>0</v>
      </c>
      <c r="R733" s="116">
        <v>0</v>
      </c>
      <c r="S733" s="116">
        <v>0</v>
      </c>
      <c r="T733" s="116">
        <v>0</v>
      </c>
      <c r="U733" s="116">
        <v>0</v>
      </c>
      <c r="V733" s="116">
        <v>0</v>
      </c>
      <c r="W733" s="116">
        <v>0</v>
      </c>
      <c r="X733" s="116">
        <v>0</v>
      </c>
      <c r="Y733" s="116">
        <v>0</v>
      </c>
      <c r="Z733" s="116">
        <v>0</v>
      </c>
      <c r="AA733" s="116">
        <v>0</v>
      </c>
      <c r="AB733" s="116">
        <v>0</v>
      </c>
      <c r="AC733" s="116">
        <v>0</v>
      </c>
      <c r="AD733" s="116">
        <v>0</v>
      </c>
      <c r="AE733" s="116">
        <v>0</v>
      </c>
      <c r="AF733" s="116">
        <v>0</v>
      </c>
      <c r="AG733" s="116">
        <v>0</v>
      </c>
      <c r="AH733" s="116">
        <v>0</v>
      </c>
      <c r="AI733" s="116">
        <v>0</v>
      </c>
      <c r="AJ733" s="116">
        <v>0</v>
      </c>
      <c r="AK733" s="116">
        <v>0</v>
      </c>
      <c r="AL733" s="116">
        <v>0</v>
      </c>
      <c r="AM733" s="116">
        <v>0</v>
      </c>
      <c r="AN733" s="116">
        <v>0</v>
      </c>
      <c r="AO733" s="116">
        <v>0</v>
      </c>
      <c r="AP733" s="116">
        <v>0</v>
      </c>
      <c r="AQ733" s="116">
        <v>0</v>
      </c>
      <c r="AR733" s="116">
        <v>0</v>
      </c>
      <c r="AS733" s="116">
        <v>0</v>
      </c>
      <c r="AT733" s="116">
        <v>0</v>
      </c>
      <c r="AU733" s="116">
        <v>0</v>
      </c>
      <c r="AV733" s="116">
        <v>0</v>
      </c>
      <c r="AW733" s="116">
        <v>0</v>
      </c>
      <c r="AX733" s="116">
        <v>0</v>
      </c>
      <c r="AY733" s="116">
        <v>0</v>
      </c>
      <c r="AZ733" s="116">
        <v>0</v>
      </c>
      <c r="BA733" s="116">
        <v>0</v>
      </c>
      <c r="BB733" s="116">
        <v>0</v>
      </c>
      <c r="BC733" s="116">
        <v>0</v>
      </c>
      <c r="BD733" s="115">
        <v>0</v>
      </c>
      <c r="BF733" s="9">
        <f t="shared" si="12"/>
        <v>0</v>
      </c>
    </row>
    <row r="734" spans="1:58" x14ac:dyDescent="0.25">
      <c r="A734" s="112" t="s">
        <v>634</v>
      </c>
      <c r="B734" s="112" t="s">
        <v>635</v>
      </c>
      <c r="C734" s="116">
        <v>0</v>
      </c>
      <c r="D734" s="116">
        <v>0</v>
      </c>
      <c r="E734" s="116">
        <v>0</v>
      </c>
      <c r="F734" s="116">
        <v>0</v>
      </c>
      <c r="G734" s="116">
        <v>0</v>
      </c>
      <c r="H734" s="116">
        <v>0</v>
      </c>
      <c r="I734" s="116">
        <v>0</v>
      </c>
      <c r="J734" s="116">
        <v>0</v>
      </c>
      <c r="K734" s="116">
        <v>0</v>
      </c>
      <c r="L734" s="116">
        <v>0</v>
      </c>
      <c r="M734" s="116">
        <v>0</v>
      </c>
      <c r="N734" s="116">
        <v>0</v>
      </c>
      <c r="O734" s="116">
        <v>0</v>
      </c>
      <c r="P734" s="116">
        <v>0</v>
      </c>
      <c r="Q734" s="116">
        <v>0</v>
      </c>
      <c r="R734" s="116">
        <v>0</v>
      </c>
      <c r="S734" s="116">
        <v>0</v>
      </c>
      <c r="T734" s="116">
        <v>0</v>
      </c>
      <c r="U734" s="116">
        <v>0</v>
      </c>
      <c r="V734" s="116">
        <v>0</v>
      </c>
      <c r="W734" s="116">
        <v>0</v>
      </c>
      <c r="X734" s="116">
        <v>0</v>
      </c>
      <c r="Y734" s="116">
        <v>0</v>
      </c>
      <c r="Z734" s="116">
        <v>0</v>
      </c>
      <c r="AA734" s="116">
        <v>0</v>
      </c>
      <c r="AB734" s="116">
        <v>0</v>
      </c>
      <c r="AC734" s="116">
        <v>0</v>
      </c>
      <c r="AD734" s="116">
        <v>0</v>
      </c>
      <c r="AE734" s="116">
        <v>0</v>
      </c>
      <c r="AF734" s="116">
        <v>0</v>
      </c>
      <c r="AG734" s="116">
        <v>0</v>
      </c>
      <c r="AH734" s="116">
        <v>0</v>
      </c>
      <c r="AI734" s="116">
        <v>0</v>
      </c>
      <c r="AJ734" s="116">
        <v>0</v>
      </c>
      <c r="AK734" s="116">
        <v>0</v>
      </c>
      <c r="AL734" s="116">
        <v>0</v>
      </c>
      <c r="AM734" s="116">
        <v>0</v>
      </c>
      <c r="AN734" s="116">
        <v>0</v>
      </c>
      <c r="AO734" s="116">
        <v>0</v>
      </c>
      <c r="AP734" s="116">
        <v>0</v>
      </c>
      <c r="AQ734" s="116">
        <v>0</v>
      </c>
      <c r="AR734" s="116">
        <v>0</v>
      </c>
      <c r="AS734" s="116">
        <v>0</v>
      </c>
      <c r="AT734" s="116">
        <v>0</v>
      </c>
      <c r="AU734" s="116">
        <v>0</v>
      </c>
      <c r="AV734" s="116">
        <v>0</v>
      </c>
      <c r="AW734" s="116">
        <v>0</v>
      </c>
      <c r="AX734" s="116">
        <v>0</v>
      </c>
      <c r="AY734" s="116">
        <v>0</v>
      </c>
      <c r="AZ734" s="116">
        <v>0</v>
      </c>
      <c r="BA734" s="116">
        <v>0</v>
      </c>
      <c r="BB734" s="116">
        <v>0</v>
      </c>
      <c r="BC734" s="116">
        <v>0</v>
      </c>
      <c r="BD734" s="115">
        <v>0</v>
      </c>
      <c r="BF734" s="9">
        <f t="shared" si="12"/>
        <v>0</v>
      </c>
    </row>
    <row r="735" spans="1:58" x14ac:dyDescent="0.25">
      <c r="A735" s="112" t="s">
        <v>636</v>
      </c>
      <c r="B735" s="112" t="s">
        <v>637</v>
      </c>
      <c r="C735" s="116">
        <v>6371.64</v>
      </c>
      <c r="D735" s="116">
        <v>6371.64</v>
      </c>
      <c r="E735" s="116">
        <v>6371.64</v>
      </c>
      <c r="F735" s="116">
        <v>6371.64</v>
      </c>
      <c r="G735" s="116">
        <v>6371.64</v>
      </c>
      <c r="H735" s="116">
        <v>6371.64</v>
      </c>
      <c r="I735" s="116">
        <v>6371.64</v>
      </c>
      <c r="J735" s="116">
        <v>6371.64</v>
      </c>
      <c r="K735" s="116">
        <v>6371.64</v>
      </c>
      <c r="L735" s="116">
        <v>6371.64</v>
      </c>
      <c r="M735" s="116">
        <v>10.170000000000073</v>
      </c>
      <c r="N735" s="116">
        <v>10.170000000000073</v>
      </c>
      <c r="O735" s="116">
        <v>10.170000000000073</v>
      </c>
      <c r="P735" s="116">
        <v>10.170000000000073</v>
      </c>
      <c r="Q735" s="116">
        <v>10.170000000000073</v>
      </c>
      <c r="R735" s="116">
        <v>10.170000000000073</v>
      </c>
      <c r="S735" s="116">
        <v>10.170000000000073</v>
      </c>
      <c r="T735" s="116">
        <v>10.170000000000073</v>
      </c>
      <c r="U735" s="116">
        <v>10.170000000000073</v>
      </c>
      <c r="V735" s="116">
        <v>10.170000000000073</v>
      </c>
      <c r="W735" s="116">
        <v>10.170000000000073</v>
      </c>
      <c r="X735" s="116">
        <v>10.170000000000073</v>
      </c>
      <c r="Y735" s="116">
        <v>10.170000000000073</v>
      </c>
      <c r="Z735" s="116">
        <v>10.170000000000073</v>
      </c>
      <c r="AA735" s="116">
        <v>10.170000000000073</v>
      </c>
      <c r="AB735" s="116">
        <v>10.170000000000073</v>
      </c>
      <c r="AC735" s="116">
        <v>10.170000000000073</v>
      </c>
      <c r="AD735" s="116">
        <v>10.170000000000073</v>
      </c>
      <c r="AE735" s="116">
        <v>10.170000000000073</v>
      </c>
      <c r="AF735" s="116">
        <v>10.170000000000073</v>
      </c>
      <c r="AG735" s="116">
        <v>10.170000000000073</v>
      </c>
      <c r="AH735" s="116">
        <v>10.170000000000073</v>
      </c>
      <c r="AI735" s="116">
        <v>10.170000000000073</v>
      </c>
      <c r="AJ735" s="116">
        <v>10.170000000000073</v>
      </c>
      <c r="AK735" s="116">
        <v>10.170000000000073</v>
      </c>
      <c r="AL735" s="116">
        <v>10.170000000000073</v>
      </c>
      <c r="AM735" s="116">
        <v>10.170000000000073</v>
      </c>
      <c r="AN735" s="116">
        <v>10.170000000000073</v>
      </c>
      <c r="AO735" s="116">
        <v>10.170000000000073</v>
      </c>
      <c r="AP735" s="116">
        <v>10.170000000000073</v>
      </c>
      <c r="AQ735" s="116">
        <v>10.170000000000073</v>
      </c>
      <c r="AR735" s="116">
        <v>10.170000000000073</v>
      </c>
      <c r="AS735" s="116">
        <v>10.170000000000073</v>
      </c>
      <c r="AT735" s="116">
        <v>10.170000000000073</v>
      </c>
      <c r="AU735" s="116">
        <v>10.170000000000073</v>
      </c>
      <c r="AV735" s="116">
        <v>10.170000000000073</v>
      </c>
      <c r="AW735" s="116">
        <v>10.170000000000073</v>
      </c>
      <c r="AX735" s="116">
        <v>10.170000000000073</v>
      </c>
      <c r="AY735" s="116">
        <v>10.170000000000073</v>
      </c>
      <c r="AZ735" s="116">
        <v>10.170000000000073</v>
      </c>
      <c r="BA735" s="116">
        <v>10.170000000000073</v>
      </c>
      <c r="BB735" s="116">
        <v>10.170000000000073</v>
      </c>
      <c r="BC735" s="116">
        <v>10.170000000000073</v>
      </c>
      <c r="BD735" s="115">
        <v>10.170000000000073</v>
      </c>
      <c r="BF735" s="9">
        <f t="shared" si="12"/>
        <v>6371.64</v>
      </c>
    </row>
    <row r="736" spans="1:58" x14ac:dyDescent="0.25">
      <c r="A736" s="112" t="s">
        <v>638</v>
      </c>
      <c r="B736" s="112" t="s">
        <v>639</v>
      </c>
      <c r="C736" s="116">
        <v>0</v>
      </c>
      <c r="D736" s="116">
        <v>0</v>
      </c>
      <c r="E736" s="116">
        <v>0</v>
      </c>
      <c r="F736" s="116">
        <v>0</v>
      </c>
      <c r="G736" s="116">
        <v>0</v>
      </c>
      <c r="H736" s="116">
        <v>0</v>
      </c>
      <c r="I736" s="116">
        <v>0</v>
      </c>
      <c r="J736" s="116">
        <v>0</v>
      </c>
      <c r="K736" s="116">
        <v>0</v>
      </c>
      <c r="L736" s="116">
        <v>0</v>
      </c>
      <c r="M736" s="116">
        <v>0</v>
      </c>
      <c r="N736" s="116">
        <v>0</v>
      </c>
      <c r="O736" s="116">
        <v>0</v>
      </c>
      <c r="P736" s="116">
        <v>0</v>
      </c>
      <c r="Q736" s="116">
        <v>0</v>
      </c>
      <c r="R736" s="116">
        <v>0</v>
      </c>
      <c r="S736" s="116">
        <v>0</v>
      </c>
      <c r="T736" s="116">
        <v>0</v>
      </c>
      <c r="U736" s="116">
        <v>0</v>
      </c>
      <c r="V736" s="116">
        <v>0</v>
      </c>
      <c r="W736" s="116">
        <v>0</v>
      </c>
      <c r="X736" s="116">
        <v>0</v>
      </c>
      <c r="Y736" s="116">
        <v>0</v>
      </c>
      <c r="Z736" s="116">
        <v>0</v>
      </c>
      <c r="AA736" s="116">
        <v>0</v>
      </c>
      <c r="AB736" s="116">
        <v>0</v>
      </c>
      <c r="AC736" s="116">
        <v>0</v>
      </c>
      <c r="AD736" s="116">
        <v>0</v>
      </c>
      <c r="AE736" s="116">
        <v>0</v>
      </c>
      <c r="AF736" s="116">
        <v>0</v>
      </c>
      <c r="AG736" s="116">
        <v>0</v>
      </c>
      <c r="AH736" s="116">
        <v>0</v>
      </c>
      <c r="AI736" s="116">
        <v>0</v>
      </c>
      <c r="AJ736" s="116">
        <v>0</v>
      </c>
      <c r="AK736" s="116">
        <v>0</v>
      </c>
      <c r="AL736" s="116">
        <v>0</v>
      </c>
      <c r="AM736" s="116">
        <v>0</v>
      </c>
      <c r="AN736" s="116">
        <v>0</v>
      </c>
      <c r="AO736" s="116">
        <v>0</v>
      </c>
      <c r="AP736" s="116">
        <v>0</v>
      </c>
      <c r="AQ736" s="116">
        <v>0</v>
      </c>
      <c r="AR736" s="116">
        <v>0</v>
      </c>
      <c r="AS736" s="116">
        <v>0</v>
      </c>
      <c r="AT736" s="116">
        <v>0</v>
      </c>
      <c r="AU736" s="116">
        <v>0</v>
      </c>
      <c r="AV736" s="116">
        <v>0</v>
      </c>
      <c r="AW736" s="116">
        <v>0</v>
      </c>
      <c r="AX736" s="116">
        <v>0</v>
      </c>
      <c r="AY736" s="116">
        <v>0</v>
      </c>
      <c r="AZ736" s="116">
        <v>0</v>
      </c>
      <c r="BA736" s="116">
        <v>0</v>
      </c>
      <c r="BB736" s="116">
        <v>0</v>
      </c>
      <c r="BC736" s="116">
        <v>0</v>
      </c>
      <c r="BD736" s="115">
        <v>0</v>
      </c>
      <c r="BF736" s="9">
        <f t="shared" si="12"/>
        <v>0</v>
      </c>
    </row>
    <row r="737" spans="1:58" x14ac:dyDescent="0.25">
      <c r="A737" s="112" t="s">
        <v>640</v>
      </c>
      <c r="B737" s="112" t="s">
        <v>641</v>
      </c>
      <c r="C737" s="116">
        <v>1.8189894035458565E-12</v>
      </c>
      <c r="D737" s="116">
        <v>1.8189894035458565E-12</v>
      </c>
      <c r="E737" s="116">
        <v>1.8189894035458565E-12</v>
      </c>
      <c r="F737" s="116">
        <v>1.8189894035458565E-12</v>
      </c>
      <c r="G737" s="116">
        <v>1.8189894035458565E-12</v>
      </c>
      <c r="H737" s="116">
        <v>1.8189894035458565E-12</v>
      </c>
      <c r="I737" s="116">
        <v>1.8189894035458565E-12</v>
      </c>
      <c r="J737" s="116">
        <v>1.8189894035458565E-12</v>
      </c>
      <c r="K737" s="116">
        <v>1.8189894035458565E-12</v>
      </c>
      <c r="L737" s="116">
        <v>1.8189894035458565E-12</v>
      </c>
      <c r="M737" s="116">
        <v>1.8189894035458565E-12</v>
      </c>
      <c r="N737" s="116">
        <v>1.8189894035458565E-12</v>
      </c>
      <c r="O737" s="116">
        <v>1.8189894035458565E-12</v>
      </c>
      <c r="P737" s="116">
        <v>1.8189894035458565E-12</v>
      </c>
      <c r="Q737" s="116">
        <v>1.8189894035458565E-12</v>
      </c>
      <c r="R737" s="116">
        <v>1.8189894035458565E-12</v>
      </c>
      <c r="S737" s="116">
        <v>1.8189894035458565E-12</v>
      </c>
      <c r="T737" s="116">
        <v>1.8189894035458565E-12</v>
      </c>
      <c r="U737" s="116">
        <v>1.8189894035458565E-12</v>
      </c>
      <c r="V737" s="116">
        <v>1.8189894035458565E-12</v>
      </c>
      <c r="W737" s="116">
        <v>1.8189894035458565E-12</v>
      </c>
      <c r="X737" s="116">
        <v>1.8189894035458565E-12</v>
      </c>
      <c r="Y737" s="116">
        <v>1.8189894035458565E-12</v>
      </c>
      <c r="Z737" s="116">
        <v>1.8189894035458565E-12</v>
      </c>
      <c r="AA737" s="116">
        <v>1.8189894035458565E-12</v>
      </c>
      <c r="AB737" s="116">
        <v>1.8189894035458565E-12</v>
      </c>
      <c r="AC737" s="116">
        <v>1.8189894035458565E-12</v>
      </c>
      <c r="AD737" s="116">
        <v>1.8189894035458565E-12</v>
      </c>
      <c r="AE737" s="116">
        <v>1.8189894035458565E-12</v>
      </c>
      <c r="AF737" s="116">
        <v>1.8189894035458565E-12</v>
      </c>
      <c r="AG737" s="116">
        <v>1.8189894035458565E-12</v>
      </c>
      <c r="AH737" s="116">
        <v>1.8189894035458565E-12</v>
      </c>
      <c r="AI737" s="116">
        <v>1.8189894035458565E-12</v>
      </c>
      <c r="AJ737" s="116">
        <v>1.8189894035458565E-12</v>
      </c>
      <c r="AK737" s="116">
        <v>1.8189894035458565E-12</v>
      </c>
      <c r="AL737" s="116">
        <v>1.8189894035458565E-12</v>
      </c>
      <c r="AM737" s="116">
        <v>1.8189894035458565E-12</v>
      </c>
      <c r="AN737" s="116">
        <v>1.8189894035458565E-12</v>
      </c>
      <c r="AO737" s="116">
        <v>1.8189894035458565E-12</v>
      </c>
      <c r="AP737" s="116">
        <v>1.8189894035458565E-12</v>
      </c>
      <c r="AQ737" s="116">
        <v>1.8189894035458565E-12</v>
      </c>
      <c r="AR737" s="116">
        <v>1.8189894035458565E-12</v>
      </c>
      <c r="AS737" s="116">
        <v>1.8189894035458565E-12</v>
      </c>
      <c r="AT737" s="116">
        <v>1.8189894035458565E-12</v>
      </c>
      <c r="AU737" s="116">
        <v>1.8189894035458565E-12</v>
      </c>
      <c r="AV737" s="116">
        <v>1.8189894035458565E-12</v>
      </c>
      <c r="AW737" s="116">
        <v>1.8189894035458565E-12</v>
      </c>
      <c r="AX737" s="116">
        <v>1.8189894035458565E-12</v>
      </c>
      <c r="AY737" s="116">
        <v>1.8189894035458565E-12</v>
      </c>
      <c r="AZ737" s="116">
        <v>1.8189894035458565E-12</v>
      </c>
      <c r="BA737" s="116">
        <v>1.8189894035458565E-12</v>
      </c>
      <c r="BB737" s="116">
        <v>1.8189894035458565E-12</v>
      </c>
      <c r="BC737" s="116">
        <v>1.8189894035458565E-12</v>
      </c>
      <c r="BD737" s="115">
        <v>1.8189894035458565E-12</v>
      </c>
      <c r="BF737" s="9">
        <f t="shared" si="12"/>
        <v>1.8189894035458565E-12</v>
      </c>
    </row>
    <row r="738" spans="1:58" x14ac:dyDescent="0.25">
      <c r="A738" s="112" t="s">
        <v>642</v>
      </c>
      <c r="B738" s="112" t="s">
        <v>643</v>
      </c>
      <c r="C738" s="116">
        <v>0</v>
      </c>
      <c r="D738" s="116">
        <v>0</v>
      </c>
      <c r="E738" s="116">
        <v>2618.02</v>
      </c>
      <c r="F738" s="116">
        <v>2618.02</v>
      </c>
      <c r="G738" s="116">
        <v>-19260.78</v>
      </c>
      <c r="H738" s="116">
        <v>-19260.78</v>
      </c>
      <c r="I738" s="116">
        <v>-15798.189999999999</v>
      </c>
      <c r="J738" s="116">
        <v>2618.0200000000004</v>
      </c>
      <c r="K738" s="116">
        <v>0</v>
      </c>
      <c r="L738" s="116">
        <v>223.75</v>
      </c>
      <c r="M738" s="116">
        <v>0</v>
      </c>
      <c r="N738" s="116">
        <v>133.08000000000001</v>
      </c>
      <c r="O738" s="116">
        <v>0</v>
      </c>
      <c r="P738" s="116">
        <v>0</v>
      </c>
      <c r="Q738" s="116">
        <v>87.37</v>
      </c>
      <c r="R738" s="116">
        <v>87.37</v>
      </c>
      <c r="S738" s="116">
        <v>87.37</v>
      </c>
      <c r="T738" s="116">
        <v>0</v>
      </c>
      <c r="U738" s="116">
        <v>2072.8000000000002</v>
      </c>
      <c r="V738" s="116">
        <v>232.6400000000001</v>
      </c>
      <c r="W738" s="116">
        <v>2072.8000000000002</v>
      </c>
      <c r="X738" s="116">
        <v>0</v>
      </c>
      <c r="Y738" s="116">
        <v>0</v>
      </c>
      <c r="Z738" s="116">
        <v>0</v>
      </c>
      <c r="AA738" s="116">
        <v>0</v>
      </c>
      <c r="AB738" s="116">
        <v>0</v>
      </c>
      <c r="AC738" s="116">
        <v>0</v>
      </c>
      <c r="AD738" s="116">
        <v>498.06</v>
      </c>
      <c r="AE738" s="116">
        <v>498.06</v>
      </c>
      <c r="AF738" s="116">
        <v>86.269999999999982</v>
      </c>
      <c r="AG738" s="116">
        <v>86.269999999999982</v>
      </c>
      <c r="AH738" s="116">
        <v>-8098.4</v>
      </c>
      <c r="AI738" s="116">
        <v>724.10000000000036</v>
      </c>
      <c r="AJ738" s="116">
        <v>4527</v>
      </c>
      <c r="AK738" s="116">
        <v>4930.09</v>
      </c>
      <c r="AL738" s="116">
        <v>0</v>
      </c>
      <c r="AM738" s="116">
        <v>0</v>
      </c>
      <c r="AN738" s="116">
        <v>8157.55</v>
      </c>
      <c r="AO738" s="116">
        <v>0</v>
      </c>
      <c r="AP738" s="116">
        <v>-2711.97</v>
      </c>
      <c r="AQ738" s="116">
        <v>-2711.97</v>
      </c>
      <c r="AR738" s="116">
        <v>-2711.97</v>
      </c>
      <c r="AS738" s="116">
        <v>-2711.97</v>
      </c>
      <c r="AT738" s="116">
        <v>-2711.97</v>
      </c>
      <c r="AU738" s="116">
        <v>-2711.97</v>
      </c>
      <c r="AV738" s="116">
        <v>0</v>
      </c>
      <c r="AW738" s="116">
        <v>0</v>
      </c>
      <c r="AX738" s="116">
        <v>0</v>
      </c>
      <c r="AY738" s="116">
        <v>0</v>
      </c>
      <c r="AZ738" s="116">
        <v>0</v>
      </c>
      <c r="BA738" s="116">
        <v>0</v>
      </c>
      <c r="BB738" s="116">
        <v>0</v>
      </c>
      <c r="BC738" s="116">
        <v>0</v>
      </c>
      <c r="BD738" s="115">
        <v>0</v>
      </c>
      <c r="BF738" s="9">
        <f t="shared" si="12"/>
        <v>8157.55</v>
      </c>
    </row>
    <row r="739" spans="1:58" x14ac:dyDescent="0.25">
      <c r="A739" s="112" t="s">
        <v>644</v>
      </c>
      <c r="B739" s="112" t="s">
        <v>645</v>
      </c>
      <c r="C739" s="116">
        <v>0</v>
      </c>
      <c r="D739" s="116">
        <v>0</v>
      </c>
      <c r="E739" s="116">
        <v>37539.870000000003</v>
      </c>
      <c r="F739" s="116">
        <v>37539.870000000003</v>
      </c>
      <c r="G739" s="116">
        <v>37640.18</v>
      </c>
      <c r="H739" s="116">
        <v>37539.870000000003</v>
      </c>
      <c r="I739" s="116">
        <v>46212.14</v>
      </c>
      <c r="J739" s="116">
        <v>40720.050000000003</v>
      </c>
      <c r="K739" s="116">
        <v>43221.82</v>
      </c>
      <c r="L739" s="116">
        <v>46001.229999999996</v>
      </c>
      <c r="M739" s="116">
        <v>46001.229999999996</v>
      </c>
      <c r="N739" s="116">
        <v>43540.969999999994</v>
      </c>
      <c r="O739" s="116">
        <v>43540.969999999994</v>
      </c>
      <c r="P739" s="116">
        <v>43540.969999999994</v>
      </c>
      <c r="Q739" s="116">
        <v>43791.369999999995</v>
      </c>
      <c r="R739" s="116">
        <v>45550.719999999994</v>
      </c>
      <c r="S739" s="116">
        <v>47898.12999999999</v>
      </c>
      <c r="T739" s="116">
        <v>28011.069999999989</v>
      </c>
      <c r="U739" s="116">
        <v>28011.069999999989</v>
      </c>
      <c r="V739" s="116">
        <v>28011.069999999989</v>
      </c>
      <c r="W739" s="116">
        <v>28011.069999999989</v>
      </c>
      <c r="X739" s="116">
        <v>28011.069999999989</v>
      </c>
      <c r="Y739" s="116">
        <v>57903.569999999992</v>
      </c>
      <c r="Z739" s="116">
        <v>28151.009999999991</v>
      </c>
      <c r="AA739" s="116">
        <v>0</v>
      </c>
      <c r="AB739" s="116">
        <v>244.82</v>
      </c>
      <c r="AC739" s="116">
        <v>680.94</v>
      </c>
      <c r="AD739" s="116">
        <v>1307.18</v>
      </c>
      <c r="AE739" s="116">
        <v>0</v>
      </c>
      <c r="AF739" s="116">
        <v>0</v>
      </c>
      <c r="AG739" s="116">
        <v>0</v>
      </c>
      <c r="AH739" s="116">
        <v>0</v>
      </c>
      <c r="AI739" s="116">
        <v>0</v>
      </c>
      <c r="AJ739" s="116">
        <v>0</v>
      </c>
      <c r="AK739" s="116">
        <v>0</v>
      </c>
      <c r="AL739" s="116">
        <v>0</v>
      </c>
      <c r="AM739" s="116">
        <v>0</v>
      </c>
      <c r="AN739" s="116">
        <v>0</v>
      </c>
      <c r="AO739" s="116">
        <v>0</v>
      </c>
      <c r="AP739" s="116">
        <v>9294.65</v>
      </c>
      <c r="AQ739" s="116">
        <v>17450.11</v>
      </c>
      <c r="AR739" s="116">
        <v>20883.510000000002</v>
      </c>
      <c r="AS739" s="116">
        <v>20602.43</v>
      </c>
      <c r="AT739" s="116">
        <v>22221.56</v>
      </c>
      <c r="AU739" s="116">
        <v>22721.870000000003</v>
      </c>
      <c r="AV739" s="116">
        <v>28726.440000000002</v>
      </c>
      <c r="AW739" s="116">
        <v>32837.19</v>
      </c>
      <c r="AX739" s="116">
        <v>29585.270000000004</v>
      </c>
      <c r="AY739" s="116">
        <v>30221.080000000005</v>
      </c>
      <c r="AZ739" s="116">
        <v>33348.530000000006</v>
      </c>
      <c r="BA739" s="116">
        <v>29914.950000000004</v>
      </c>
      <c r="BB739" s="116">
        <v>26448.200000000004</v>
      </c>
      <c r="BC739" s="116">
        <v>29947.020000000004</v>
      </c>
      <c r="BD739" s="115">
        <v>28858.980000000003</v>
      </c>
      <c r="BF739" s="9">
        <f t="shared" si="12"/>
        <v>57903.569999999992</v>
      </c>
    </row>
    <row r="740" spans="1:58" x14ac:dyDescent="0.25">
      <c r="A740" s="112" t="s">
        <v>646</v>
      </c>
      <c r="B740" s="112" t="s">
        <v>647</v>
      </c>
      <c r="C740" s="116">
        <v>2.7284841053187847E-12</v>
      </c>
      <c r="D740" s="116">
        <v>2.7284841053187847E-12</v>
      </c>
      <c r="E740" s="116">
        <v>2.7284841053187847E-12</v>
      </c>
      <c r="F740" s="116">
        <v>2.7284841053187847E-12</v>
      </c>
      <c r="G740" s="116">
        <v>2.7284841053187847E-12</v>
      </c>
      <c r="H740" s="116">
        <v>2.7284841053187847E-12</v>
      </c>
      <c r="I740" s="116">
        <v>2.7284841053187847E-12</v>
      </c>
      <c r="J740" s="116">
        <v>2.7284841053187847E-12</v>
      </c>
      <c r="K740" s="116">
        <v>2.7284841053187847E-12</v>
      </c>
      <c r="L740" s="116">
        <v>2.7284841053187847E-12</v>
      </c>
      <c r="M740" s="116">
        <v>2.7284841053187847E-12</v>
      </c>
      <c r="N740" s="116">
        <v>2.7284841053187847E-12</v>
      </c>
      <c r="O740" s="116">
        <v>2.7284841053187847E-12</v>
      </c>
      <c r="P740" s="116">
        <v>2.7284841053187847E-12</v>
      </c>
      <c r="Q740" s="116">
        <v>2.7284841053187847E-12</v>
      </c>
      <c r="R740" s="116">
        <v>2.7284841053187847E-12</v>
      </c>
      <c r="S740" s="116">
        <v>2.7284841053187847E-12</v>
      </c>
      <c r="T740" s="116">
        <v>2.7284841053187847E-12</v>
      </c>
      <c r="U740" s="116">
        <v>2.7284841053187847E-12</v>
      </c>
      <c r="V740" s="116">
        <v>2.7284841053187847E-12</v>
      </c>
      <c r="W740" s="116">
        <v>2.7284841053187847E-12</v>
      </c>
      <c r="X740" s="116">
        <v>2.7284841053187847E-12</v>
      </c>
      <c r="Y740" s="116">
        <v>2.7284841053187847E-12</v>
      </c>
      <c r="Z740" s="116">
        <v>2.7284841053187847E-12</v>
      </c>
      <c r="AA740" s="116">
        <v>2.7284841053187847E-12</v>
      </c>
      <c r="AB740" s="116">
        <v>2.7284841053187847E-12</v>
      </c>
      <c r="AC740" s="116">
        <v>2.7284841053187847E-12</v>
      </c>
      <c r="AD740" s="116">
        <v>2.7284841053187847E-12</v>
      </c>
      <c r="AE740" s="116">
        <v>2.7284841053187847E-12</v>
      </c>
      <c r="AF740" s="116">
        <v>2.7284841053187847E-12</v>
      </c>
      <c r="AG740" s="116">
        <v>2.7284841053187847E-12</v>
      </c>
      <c r="AH740" s="116">
        <v>2.7284841053187847E-12</v>
      </c>
      <c r="AI740" s="116">
        <v>2.7284841053187847E-12</v>
      </c>
      <c r="AJ740" s="116">
        <v>2.7284841053187847E-12</v>
      </c>
      <c r="AK740" s="116">
        <v>2.7284841053187847E-12</v>
      </c>
      <c r="AL740" s="116">
        <v>2.7284841053187847E-12</v>
      </c>
      <c r="AM740" s="116">
        <v>2.7284841053187847E-12</v>
      </c>
      <c r="AN740" s="116">
        <v>2.7284841053187847E-12</v>
      </c>
      <c r="AO740" s="116">
        <v>2.7284841053187847E-12</v>
      </c>
      <c r="AP740" s="116">
        <v>2.7284841053187847E-12</v>
      </c>
      <c r="AQ740" s="116">
        <v>2.7284841053187847E-12</v>
      </c>
      <c r="AR740" s="116">
        <v>2.7284841053187847E-12</v>
      </c>
      <c r="AS740" s="116">
        <v>2.7284841053187847E-12</v>
      </c>
      <c r="AT740" s="116">
        <v>2.7284841053187847E-12</v>
      </c>
      <c r="AU740" s="116">
        <v>2.7284841053187847E-12</v>
      </c>
      <c r="AV740" s="116">
        <v>2.7284841053187847E-12</v>
      </c>
      <c r="AW740" s="116">
        <v>2.7284841053187847E-12</v>
      </c>
      <c r="AX740" s="116">
        <v>2.7284841053187847E-12</v>
      </c>
      <c r="AY740" s="116">
        <v>2.7284841053187847E-12</v>
      </c>
      <c r="AZ740" s="116">
        <v>2.7284841053187847E-12</v>
      </c>
      <c r="BA740" s="116">
        <v>2.7284841053187847E-12</v>
      </c>
      <c r="BB740" s="116">
        <v>2.7284841053187847E-12</v>
      </c>
      <c r="BC740" s="116">
        <v>2.7284841053187847E-12</v>
      </c>
      <c r="BD740" s="115">
        <v>2.7284841053187847E-12</v>
      </c>
      <c r="BF740" s="9">
        <f t="shared" si="12"/>
        <v>2.7284841053187847E-12</v>
      </c>
    </row>
    <row r="741" spans="1:58" x14ac:dyDescent="0.25">
      <c r="A741" s="112" t="s">
        <v>648</v>
      </c>
      <c r="B741" s="112" t="s">
        <v>649</v>
      </c>
      <c r="C741" s="116">
        <v>81.75</v>
      </c>
      <c r="D741" s="116">
        <v>81.75</v>
      </c>
      <c r="E741" s="116">
        <v>49.79</v>
      </c>
      <c r="F741" s="116">
        <v>821.67</v>
      </c>
      <c r="G741" s="116">
        <v>1963.3400000000001</v>
      </c>
      <c r="H741" s="116">
        <v>16194.11</v>
      </c>
      <c r="I741" s="116">
        <v>19073.28</v>
      </c>
      <c r="J741" s="116">
        <v>7425.9399999999987</v>
      </c>
      <c r="K741" s="116">
        <v>1600.4299999999985</v>
      </c>
      <c r="L741" s="116">
        <v>22728.199999999997</v>
      </c>
      <c r="M741" s="116">
        <v>4868.3999999999978</v>
      </c>
      <c r="N741" s="116">
        <v>0</v>
      </c>
      <c r="O741" s="116">
        <v>2192.6</v>
      </c>
      <c r="P741" s="116">
        <v>0</v>
      </c>
      <c r="Q741" s="116">
        <v>563.82000000000005</v>
      </c>
      <c r="R741" s="116">
        <v>2855.7400000000002</v>
      </c>
      <c r="S741" s="116">
        <v>914.6700000000003</v>
      </c>
      <c r="T741" s="116">
        <v>1824.9100000000003</v>
      </c>
      <c r="U741" s="116">
        <v>502.43000000000029</v>
      </c>
      <c r="V741" s="116">
        <v>744.46000000000026</v>
      </c>
      <c r="W741" s="116">
        <v>745.62000000000023</v>
      </c>
      <c r="X741" s="116">
        <v>803.31000000000017</v>
      </c>
      <c r="Y741" s="116">
        <v>4124.8100000000004</v>
      </c>
      <c r="Z741" s="116">
        <v>1994.3300000000004</v>
      </c>
      <c r="AA741" s="116">
        <v>3145.7100000000005</v>
      </c>
      <c r="AB741" s="116">
        <v>782.00000000000045</v>
      </c>
      <c r="AC741" s="116">
        <v>0</v>
      </c>
      <c r="AD741" s="116">
        <v>756.12</v>
      </c>
      <c r="AE741" s="116">
        <v>47.92999999999995</v>
      </c>
      <c r="AF741" s="116">
        <v>4918.7800000000007</v>
      </c>
      <c r="AG741" s="116">
        <v>10827.330000000002</v>
      </c>
      <c r="AH741" s="116">
        <v>0</v>
      </c>
      <c r="AI741" s="116">
        <v>0</v>
      </c>
      <c r="AJ741" s="116">
        <v>8193.99</v>
      </c>
      <c r="AK741" s="116">
        <v>15393.05</v>
      </c>
      <c r="AL741" s="116">
        <v>2994.4399999999987</v>
      </c>
      <c r="AM741" s="116">
        <v>2907.7199999999989</v>
      </c>
      <c r="AN741" s="116">
        <v>14634.55</v>
      </c>
      <c r="AO741" s="116">
        <v>47.179999999998472</v>
      </c>
      <c r="AP741" s="116">
        <v>5289.5099999999984</v>
      </c>
      <c r="AQ741" s="116">
        <v>9316.1699999999983</v>
      </c>
      <c r="AR741" s="116">
        <v>3198.0299999999979</v>
      </c>
      <c r="AS741" s="116">
        <v>1994.6299999999978</v>
      </c>
      <c r="AT741" s="116">
        <v>-2.2737367544323206E-12</v>
      </c>
      <c r="AU741" s="116">
        <v>3288.8299999999977</v>
      </c>
      <c r="AV741" s="116">
        <v>3245.8499999999976</v>
      </c>
      <c r="AW741" s="116">
        <v>3345.0499999999975</v>
      </c>
      <c r="AX741" s="116">
        <v>0</v>
      </c>
      <c r="AY741" s="116">
        <v>0</v>
      </c>
      <c r="AZ741" s="116">
        <v>886.78</v>
      </c>
      <c r="BA741" s="116">
        <v>0</v>
      </c>
      <c r="BB741" s="116">
        <v>0</v>
      </c>
      <c r="BC741" s="116">
        <v>2195.41</v>
      </c>
      <c r="BD741" s="115">
        <v>1699.1399999999999</v>
      </c>
      <c r="BF741" s="9">
        <f t="shared" si="12"/>
        <v>22728.199999999997</v>
      </c>
    </row>
    <row r="742" spans="1:58" x14ac:dyDescent="0.25">
      <c r="A742" s="112" t="s">
        <v>650</v>
      </c>
      <c r="B742" s="112" t="s">
        <v>651</v>
      </c>
      <c r="C742" s="116">
        <v>0</v>
      </c>
      <c r="D742" s="116">
        <v>0</v>
      </c>
      <c r="E742" s="116">
        <v>0</v>
      </c>
      <c r="F742" s="116">
        <v>0</v>
      </c>
      <c r="G742" s="116">
        <v>0</v>
      </c>
      <c r="H742" s="116">
        <v>0</v>
      </c>
      <c r="I742" s="116">
        <v>0</v>
      </c>
      <c r="J742" s="116">
        <v>0</v>
      </c>
      <c r="K742" s="116">
        <v>0</v>
      </c>
      <c r="L742" s="116">
        <v>0</v>
      </c>
      <c r="M742" s="116">
        <v>0</v>
      </c>
      <c r="N742" s="116">
        <v>0</v>
      </c>
      <c r="O742" s="116">
        <v>0</v>
      </c>
      <c r="P742" s="116">
        <v>0</v>
      </c>
      <c r="Q742" s="116">
        <v>0</v>
      </c>
      <c r="R742" s="116">
        <v>0</v>
      </c>
      <c r="S742" s="116">
        <v>0</v>
      </c>
      <c r="T742" s="116">
        <v>0</v>
      </c>
      <c r="U742" s="116">
        <v>0</v>
      </c>
      <c r="V742" s="116">
        <v>0</v>
      </c>
      <c r="W742" s="116">
        <v>0</v>
      </c>
      <c r="X742" s="116">
        <v>0</v>
      </c>
      <c r="Y742" s="116">
        <v>0</v>
      </c>
      <c r="Z742" s="116">
        <v>0</v>
      </c>
      <c r="AA742" s="116">
        <v>0</v>
      </c>
      <c r="AB742" s="116">
        <v>0</v>
      </c>
      <c r="AC742" s="116">
        <v>0</v>
      </c>
      <c r="AD742" s="116">
        <v>0</v>
      </c>
      <c r="AE742" s="116">
        <v>0</v>
      </c>
      <c r="AF742" s="116">
        <v>0</v>
      </c>
      <c r="AG742" s="116">
        <v>0</v>
      </c>
      <c r="AH742" s="116">
        <v>0</v>
      </c>
      <c r="AI742" s="116">
        <v>0</v>
      </c>
      <c r="AJ742" s="116">
        <v>0</v>
      </c>
      <c r="AK742" s="116">
        <v>0</v>
      </c>
      <c r="AL742" s="116">
        <v>0</v>
      </c>
      <c r="AM742" s="116">
        <v>0</v>
      </c>
      <c r="AN742" s="116">
        <v>0</v>
      </c>
      <c r="AO742" s="116">
        <v>0</v>
      </c>
      <c r="AP742" s="116">
        <v>0</v>
      </c>
      <c r="AQ742" s="116">
        <v>0</v>
      </c>
      <c r="AR742" s="116">
        <v>0</v>
      </c>
      <c r="AS742" s="116">
        <v>0</v>
      </c>
      <c r="AT742" s="116">
        <v>0</v>
      </c>
      <c r="AU742" s="116">
        <v>0</v>
      </c>
      <c r="AV742" s="116">
        <v>0</v>
      </c>
      <c r="AW742" s="116">
        <v>0</v>
      </c>
      <c r="AX742" s="116">
        <v>0</v>
      </c>
      <c r="AY742" s="116">
        <v>-23159.119999999999</v>
      </c>
      <c r="AZ742" s="116">
        <v>-22299.77</v>
      </c>
      <c r="BA742" s="116">
        <v>-22299.77</v>
      </c>
      <c r="BB742" s="116">
        <v>-22299.77</v>
      </c>
      <c r="BC742" s="116">
        <v>-22299.77</v>
      </c>
      <c r="BD742" s="115">
        <v>-22299.77</v>
      </c>
      <c r="BF742" s="9">
        <f t="shared" si="12"/>
        <v>0</v>
      </c>
    </row>
    <row r="743" spans="1:58" x14ac:dyDescent="0.25">
      <c r="A743" s="112" t="s">
        <v>652</v>
      </c>
      <c r="B743" s="112" t="s">
        <v>653</v>
      </c>
      <c r="C743" s="116">
        <v>0</v>
      </c>
      <c r="D743" s="116">
        <v>0</v>
      </c>
      <c r="E743" s="116">
        <v>0</v>
      </c>
      <c r="F743" s="116">
        <v>0</v>
      </c>
      <c r="G743" s="116">
        <v>0</v>
      </c>
      <c r="H743" s="116">
        <v>0</v>
      </c>
      <c r="I743" s="116">
        <v>0</v>
      </c>
      <c r="J743" s="116">
        <v>0</v>
      </c>
      <c r="K743" s="116">
        <v>0</v>
      </c>
      <c r="L743" s="116">
        <v>0</v>
      </c>
      <c r="M743" s="116">
        <v>0</v>
      </c>
      <c r="N743" s="116">
        <v>0</v>
      </c>
      <c r="O743" s="116">
        <v>0</v>
      </c>
      <c r="P743" s="116">
        <v>0</v>
      </c>
      <c r="Q743" s="116">
        <v>0</v>
      </c>
      <c r="R743" s="116">
        <v>0</v>
      </c>
      <c r="S743" s="116">
        <v>0</v>
      </c>
      <c r="T743" s="116">
        <v>0</v>
      </c>
      <c r="U743" s="116">
        <v>0</v>
      </c>
      <c r="V743" s="116">
        <v>0</v>
      </c>
      <c r="W743" s="116">
        <v>0</v>
      </c>
      <c r="X743" s="116">
        <v>0</v>
      </c>
      <c r="Y743" s="116">
        <v>0</v>
      </c>
      <c r="Z743" s="116">
        <v>0</v>
      </c>
      <c r="AA743" s="116">
        <v>0</v>
      </c>
      <c r="AB743" s="116">
        <v>0</v>
      </c>
      <c r="AC743" s="116">
        <v>0</v>
      </c>
      <c r="AD743" s="116">
        <v>0</v>
      </c>
      <c r="AE743" s="116">
        <v>0</v>
      </c>
      <c r="AF743" s="116">
        <v>0</v>
      </c>
      <c r="AG743" s="116">
        <v>0</v>
      </c>
      <c r="AH743" s="116">
        <v>0</v>
      </c>
      <c r="AI743" s="116">
        <v>0</v>
      </c>
      <c r="AJ743" s="116">
        <v>0</v>
      </c>
      <c r="AK743" s="116">
        <v>0</v>
      </c>
      <c r="AL743" s="116">
        <v>0</v>
      </c>
      <c r="AM743" s="116">
        <v>0</v>
      </c>
      <c r="AN743" s="116">
        <v>0</v>
      </c>
      <c r="AO743" s="116">
        <v>0</v>
      </c>
      <c r="AP743" s="116">
        <v>0</v>
      </c>
      <c r="AQ743" s="116">
        <v>0</v>
      </c>
      <c r="AR743" s="116">
        <v>0</v>
      </c>
      <c r="AS743" s="116">
        <v>0</v>
      </c>
      <c r="AT743" s="116">
        <v>0</v>
      </c>
      <c r="AU743" s="116">
        <v>0</v>
      </c>
      <c r="AV743" s="116">
        <v>0</v>
      </c>
      <c r="AW743" s="116">
        <v>0</v>
      </c>
      <c r="AX743" s="116">
        <v>0</v>
      </c>
      <c r="AY743" s="116">
        <v>0</v>
      </c>
      <c r="AZ743" s="116">
        <v>0</v>
      </c>
      <c r="BA743" s="116">
        <v>0</v>
      </c>
      <c r="BB743" s="116">
        <v>0</v>
      </c>
      <c r="BC743" s="116">
        <v>0</v>
      </c>
      <c r="BD743" s="115">
        <v>0</v>
      </c>
      <c r="BF743" s="9">
        <f t="shared" si="12"/>
        <v>0</v>
      </c>
    </row>
    <row r="744" spans="1:58" x14ac:dyDescent="0.25">
      <c r="A744" s="112" t="s">
        <v>654</v>
      </c>
      <c r="B744" s="112" t="s">
        <v>655</v>
      </c>
      <c r="C744" s="116">
        <v>1.8189894035458565E-12</v>
      </c>
      <c r="D744" s="116">
        <v>1.8189894035458565E-12</v>
      </c>
      <c r="E744" s="116">
        <v>1.8189894035458565E-12</v>
      </c>
      <c r="F744" s="116">
        <v>1.8189894035458565E-12</v>
      </c>
      <c r="G744" s="116">
        <v>1.8189894035458565E-12</v>
      </c>
      <c r="H744" s="116">
        <v>1.8189894035458565E-12</v>
      </c>
      <c r="I744" s="116">
        <v>1.8189894035458565E-12</v>
      </c>
      <c r="J744" s="116">
        <v>1.8189894035458565E-12</v>
      </c>
      <c r="K744" s="116">
        <v>1.8189894035458565E-12</v>
      </c>
      <c r="L744" s="116">
        <v>1.8189894035458565E-12</v>
      </c>
      <c r="M744" s="116">
        <v>1.8189894035458565E-12</v>
      </c>
      <c r="N744" s="116">
        <v>1.8189894035458565E-12</v>
      </c>
      <c r="O744" s="116">
        <v>1.8189894035458565E-12</v>
      </c>
      <c r="P744" s="116">
        <v>1.8189894035458565E-12</v>
      </c>
      <c r="Q744" s="116">
        <v>1.8189894035458565E-12</v>
      </c>
      <c r="R744" s="116">
        <v>1.8189894035458565E-12</v>
      </c>
      <c r="S744" s="116">
        <v>1.8189894035458565E-12</v>
      </c>
      <c r="T744" s="116">
        <v>1.8189894035458565E-12</v>
      </c>
      <c r="U744" s="116">
        <v>1.8189894035458565E-12</v>
      </c>
      <c r="V744" s="116">
        <v>1.8189894035458565E-12</v>
      </c>
      <c r="W744" s="116">
        <v>1.8189894035458565E-12</v>
      </c>
      <c r="X744" s="116">
        <v>3590.0000000000018</v>
      </c>
      <c r="Y744" s="116">
        <v>0</v>
      </c>
      <c r="Z744" s="116">
        <v>0</v>
      </c>
      <c r="AA744" s="116">
        <v>0</v>
      </c>
      <c r="AB744" s="116">
        <v>0</v>
      </c>
      <c r="AC744" s="116">
        <v>0</v>
      </c>
      <c r="AD744" s="116">
        <v>0</v>
      </c>
      <c r="AE744" s="116">
        <v>0</v>
      </c>
      <c r="AF744" s="116">
        <v>0</v>
      </c>
      <c r="AG744" s="116">
        <v>0</v>
      </c>
      <c r="AH744" s="116">
        <v>0</v>
      </c>
      <c r="AI744" s="116">
        <v>0</v>
      </c>
      <c r="AJ744" s="116">
        <v>0</v>
      </c>
      <c r="AK744" s="116">
        <v>0</v>
      </c>
      <c r="AL744" s="116">
        <v>0</v>
      </c>
      <c r="AM744" s="116">
        <v>0</v>
      </c>
      <c r="AN744" s="116">
        <v>0</v>
      </c>
      <c r="AO744" s="116">
        <v>0</v>
      </c>
      <c r="AP744" s="116">
        <v>0</v>
      </c>
      <c r="AQ744" s="116">
        <v>0</v>
      </c>
      <c r="AR744" s="116">
        <v>0</v>
      </c>
      <c r="AS744" s="116">
        <v>0</v>
      </c>
      <c r="AT744" s="116">
        <v>0</v>
      </c>
      <c r="AU744" s="116">
        <v>0</v>
      </c>
      <c r="AV744" s="116">
        <v>0</v>
      </c>
      <c r="AW744" s="116">
        <v>0</v>
      </c>
      <c r="AX744" s="116">
        <v>0</v>
      </c>
      <c r="AY744" s="116">
        <v>0</v>
      </c>
      <c r="AZ744" s="116">
        <v>0</v>
      </c>
      <c r="BA744" s="116">
        <v>0</v>
      </c>
      <c r="BB744" s="116">
        <v>0</v>
      </c>
      <c r="BC744" s="116">
        <v>0</v>
      </c>
      <c r="BD744" s="115">
        <v>0</v>
      </c>
      <c r="BF744" s="9">
        <f t="shared" si="12"/>
        <v>3590.0000000000018</v>
      </c>
    </row>
    <row r="745" spans="1:58" x14ac:dyDescent="0.25">
      <c r="A745" s="112" t="s">
        <v>656</v>
      </c>
      <c r="B745" s="112" t="s">
        <v>657</v>
      </c>
      <c r="C745" s="116">
        <v>0</v>
      </c>
      <c r="D745" s="116">
        <v>0</v>
      </c>
      <c r="E745" s="116">
        <v>0</v>
      </c>
      <c r="F745" s="116">
        <v>0</v>
      </c>
      <c r="G745" s="116">
        <v>0</v>
      </c>
      <c r="H745" s="116">
        <v>0</v>
      </c>
      <c r="I745" s="116">
        <v>0</v>
      </c>
      <c r="J745" s="116">
        <v>0</v>
      </c>
      <c r="K745" s="116">
        <v>0</v>
      </c>
      <c r="L745" s="116">
        <v>0</v>
      </c>
      <c r="M745" s="116">
        <v>0</v>
      </c>
      <c r="N745" s="116">
        <v>0</v>
      </c>
      <c r="O745" s="116">
        <v>0</v>
      </c>
      <c r="P745" s="116">
        <v>0</v>
      </c>
      <c r="Q745" s="116">
        <v>0</v>
      </c>
      <c r="R745" s="116">
        <v>0</v>
      </c>
      <c r="S745" s="116">
        <v>0</v>
      </c>
      <c r="T745" s="116">
        <v>0</v>
      </c>
      <c r="U745" s="116">
        <v>0</v>
      </c>
      <c r="V745" s="116">
        <v>0</v>
      </c>
      <c r="W745" s="116">
        <v>0</v>
      </c>
      <c r="X745" s="116">
        <v>0</v>
      </c>
      <c r="Y745" s="116">
        <v>0</v>
      </c>
      <c r="Z745" s="116">
        <v>0</v>
      </c>
      <c r="AA745" s="116">
        <v>0</v>
      </c>
      <c r="AB745" s="116">
        <v>0</v>
      </c>
      <c r="AC745" s="116">
        <v>0</v>
      </c>
      <c r="AD745" s="116">
        <v>0</v>
      </c>
      <c r="AE745" s="116">
        <v>0</v>
      </c>
      <c r="AF745" s="116">
        <v>0</v>
      </c>
      <c r="AG745" s="116">
        <v>0</v>
      </c>
      <c r="AH745" s="116">
        <v>0</v>
      </c>
      <c r="AI745" s="116">
        <v>0</v>
      </c>
      <c r="AJ745" s="116">
        <v>0</v>
      </c>
      <c r="AK745" s="116">
        <v>0</v>
      </c>
      <c r="AL745" s="116">
        <v>0</v>
      </c>
      <c r="AM745" s="116">
        <v>0</v>
      </c>
      <c r="AN745" s="116">
        <v>0</v>
      </c>
      <c r="AO745" s="116">
        <v>0</v>
      </c>
      <c r="AP745" s="116">
        <v>0</v>
      </c>
      <c r="AQ745" s="116">
        <v>0</v>
      </c>
      <c r="AR745" s="116">
        <v>0</v>
      </c>
      <c r="AS745" s="116">
        <v>0</v>
      </c>
      <c r="AT745" s="116">
        <v>0</v>
      </c>
      <c r="AU745" s="116">
        <v>14.4</v>
      </c>
      <c r="AV745" s="116">
        <v>1063.7900000000002</v>
      </c>
      <c r="AW745" s="116">
        <v>1139.3800000000001</v>
      </c>
      <c r="AX745" s="116">
        <v>1133.67</v>
      </c>
      <c r="AY745" s="116">
        <v>1114.49</v>
      </c>
      <c r="AZ745" s="116">
        <v>1114.49</v>
      </c>
      <c r="BA745" s="116">
        <v>1114.49</v>
      </c>
      <c r="BB745" s="116">
        <v>0</v>
      </c>
      <c r="BC745" s="116">
        <v>0</v>
      </c>
      <c r="BD745" s="115">
        <v>0</v>
      </c>
      <c r="BF745" s="9">
        <f t="shared" si="12"/>
        <v>1139.3800000000001</v>
      </c>
    </row>
    <row r="746" spans="1:58" x14ac:dyDescent="0.25">
      <c r="A746" s="112" t="s">
        <v>658</v>
      </c>
      <c r="B746" s="112" t="s">
        <v>659</v>
      </c>
      <c r="C746" s="116">
        <v>0</v>
      </c>
      <c r="D746" s="116">
        <v>0</v>
      </c>
      <c r="E746" s="116">
        <v>0</v>
      </c>
      <c r="F746" s="116">
        <v>0</v>
      </c>
      <c r="G746" s="116">
        <v>0</v>
      </c>
      <c r="H746" s="116">
        <v>0</v>
      </c>
      <c r="I746" s="116">
        <v>0</v>
      </c>
      <c r="J746" s="116">
        <v>0</v>
      </c>
      <c r="K746" s="116">
        <v>2155.9299999999998</v>
      </c>
      <c r="L746" s="116">
        <v>10062.32</v>
      </c>
      <c r="M746" s="116">
        <v>58.909999999999854</v>
      </c>
      <c r="N746" s="116">
        <v>59.359999999999857</v>
      </c>
      <c r="O746" s="116">
        <v>59.359999999999857</v>
      </c>
      <c r="P746" s="116">
        <v>-1.4210854715202004E-13</v>
      </c>
      <c r="Q746" s="116">
        <v>-1.4210854715202004E-13</v>
      </c>
      <c r="R746" s="116">
        <v>-1.4210854715202004E-13</v>
      </c>
      <c r="S746" s="116">
        <v>1218.4899999999998</v>
      </c>
      <c r="T746" s="116">
        <v>18280</v>
      </c>
      <c r="U746" s="116">
        <v>18273.03</v>
      </c>
      <c r="V746" s="116">
        <v>18214.78</v>
      </c>
      <c r="W746" s="116">
        <v>18189.27</v>
      </c>
      <c r="X746" s="116">
        <v>145.61999999999898</v>
      </c>
      <c r="Y746" s="116">
        <v>87.369999999998981</v>
      </c>
      <c r="Z746" s="116">
        <v>30343.09</v>
      </c>
      <c r="AA746" s="116">
        <v>30360.7</v>
      </c>
      <c r="AB746" s="116">
        <v>30360.7</v>
      </c>
      <c r="AC746" s="116">
        <v>19248.620000000003</v>
      </c>
      <c r="AD746" s="116">
        <v>19260.120000000003</v>
      </c>
      <c r="AE746" s="116">
        <v>26921.380000000005</v>
      </c>
      <c r="AF746" s="116">
        <v>26921.380000000005</v>
      </c>
      <c r="AG746" s="116">
        <v>26921.380000000005</v>
      </c>
      <c r="AH746" s="116">
        <v>27191.620000000006</v>
      </c>
      <c r="AI746" s="116">
        <v>188.61000000000786</v>
      </c>
      <c r="AJ746" s="116">
        <v>188.61000000000786</v>
      </c>
      <c r="AK746" s="116">
        <v>188.61000000000786</v>
      </c>
      <c r="AL746" s="116">
        <v>188.13000000000787</v>
      </c>
      <c r="AM746" s="116">
        <v>188.13000000000787</v>
      </c>
      <c r="AN746" s="116">
        <v>16697.260000000009</v>
      </c>
      <c r="AO746" s="116">
        <v>188.13000000000829</v>
      </c>
      <c r="AP746" s="116">
        <v>188.13000000000829</v>
      </c>
      <c r="AQ746" s="116">
        <v>19422.850000000009</v>
      </c>
      <c r="AR746" s="116">
        <v>12797.62000000001</v>
      </c>
      <c r="AS746" s="116">
        <v>216.58000000000902</v>
      </c>
      <c r="AT746" s="116">
        <v>9.0096818894380704E-12</v>
      </c>
      <c r="AU746" s="116">
        <v>9.0096818894380704E-12</v>
      </c>
      <c r="AV746" s="116">
        <v>9.0096818894380704E-12</v>
      </c>
      <c r="AW746" s="116">
        <v>9.0096818894380704E-12</v>
      </c>
      <c r="AX746" s="116">
        <v>9.0096818894380704E-12</v>
      </c>
      <c r="AY746" s="116">
        <v>9.0096818894380704E-12</v>
      </c>
      <c r="AZ746" s="116">
        <v>9.0096818894380704E-12</v>
      </c>
      <c r="BA746" s="116">
        <v>9.0096818894380704E-12</v>
      </c>
      <c r="BB746" s="116">
        <v>9.0096818894380704E-12</v>
      </c>
      <c r="BC746" s="116">
        <v>9.0096818894380704E-12</v>
      </c>
      <c r="BD746" s="115">
        <v>9.0096818894380704E-12</v>
      </c>
      <c r="BF746" s="9">
        <f t="shared" si="12"/>
        <v>30360.7</v>
      </c>
    </row>
    <row r="747" spans="1:58" x14ac:dyDescent="0.25">
      <c r="A747" s="112" t="s">
        <v>660</v>
      </c>
      <c r="B747" s="112" t="s">
        <v>661</v>
      </c>
      <c r="C747" s="116">
        <v>0</v>
      </c>
      <c r="D747" s="116">
        <v>1511.99</v>
      </c>
      <c r="E747" s="116">
        <v>14603.21</v>
      </c>
      <c r="F747" s="116">
        <v>19386.64</v>
      </c>
      <c r="G747" s="116">
        <v>19386.64</v>
      </c>
      <c r="H747" s="116">
        <v>0</v>
      </c>
      <c r="I747" s="116">
        <v>0</v>
      </c>
      <c r="J747" s="116">
        <v>-0.01</v>
      </c>
      <c r="K747" s="116">
        <v>0</v>
      </c>
      <c r="L747" s="116">
        <v>0</v>
      </c>
      <c r="M747" s="116">
        <v>0</v>
      </c>
      <c r="N747" s="116">
        <v>0</v>
      </c>
      <c r="O747" s="116">
        <v>0</v>
      </c>
      <c r="P747" s="116">
        <v>0</v>
      </c>
      <c r="Q747" s="116">
        <v>0</v>
      </c>
      <c r="R747" s="116">
        <v>2857.56</v>
      </c>
      <c r="S747" s="116">
        <v>0</v>
      </c>
      <c r="T747" s="116">
        <v>0</v>
      </c>
      <c r="U747" s="116">
        <v>0</v>
      </c>
      <c r="V747" s="116">
        <v>11.52</v>
      </c>
      <c r="W747" s="116">
        <v>11.52</v>
      </c>
      <c r="X747" s="116">
        <v>11.52</v>
      </c>
      <c r="Y747" s="116">
        <v>11.52</v>
      </c>
      <c r="Z747" s="116">
        <v>60729.18</v>
      </c>
      <c r="AA747" s="116">
        <v>0</v>
      </c>
      <c r="AB747" s="116">
        <v>654.37</v>
      </c>
      <c r="AC747" s="116">
        <v>11890.320000000002</v>
      </c>
      <c r="AD747" s="116">
        <v>0</v>
      </c>
      <c r="AE747" s="116">
        <v>0</v>
      </c>
      <c r="AF747" s="116">
        <v>0</v>
      </c>
      <c r="AG747" s="116">
        <v>0</v>
      </c>
      <c r="AH747" s="116">
        <v>0</v>
      </c>
      <c r="AI747" s="116">
        <v>0</v>
      </c>
      <c r="AJ747" s="116">
        <v>0</v>
      </c>
      <c r="AK747" s="116">
        <v>0</v>
      </c>
      <c r="AL747" s="116">
        <v>0</v>
      </c>
      <c r="AM747" s="116">
        <v>0</v>
      </c>
      <c r="AN747" s="116">
        <v>11685.24</v>
      </c>
      <c r="AO747" s="116">
        <v>0</v>
      </c>
      <c r="AP747" s="116">
        <v>112.85</v>
      </c>
      <c r="AQ747" s="116">
        <v>104.5</v>
      </c>
      <c r="AR747" s="116">
        <v>0</v>
      </c>
      <c r="AS747" s="116">
        <v>0</v>
      </c>
      <c r="AT747" s="116">
        <v>0</v>
      </c>
      <c r="AU747" s="116">
        <v>0</v>
      </c>
      <c r="AV747" s="116">
        <v>0</v>
      </c>
      <c r="AW747" s="116">
        <v>0</v>
      </c>
      <c r="AX747" s="116">
        <v>0</v>
      </c>
      <c r="AY747" s="116">
        <v>0</v>
      </c>
      <c r="AZ747" s="116">
        <v>0</v>
      </c>
      <c r="BA747" s="116">
        <v>0</v>
      </c>
      <c r="BB747" s="116">
        <v>0</v>
      </c>
      <c r="BC747" s="116">
        <v>0</v>
      </c>
      <c r="BD747" s="115">
        <v>0</v>
      </c>
      <c r="BF747" s="9">
        <f t="shared" si="12"/>
        <v>60729.18</v>
      </c>
    </row>
    <row r="748" spans="1:58" x14ac:dyDescent="0.25">
      <c r="A748" s="112" t="s">
        <v>662</v>
      </c>
      <c r="B748" s="112" t="s">
        <v>663</v>
      </c>
      <c r="C748" s="116">
        <v>-7.2759576141834259E-12</v>
      </c>
      <c r="D748" s="116">
        <v>-7.2759576141834259E-12</v>
      </c>
      <c r="E748" s="116">
        <v>-7.2759576141834259E-12</v>
      </c>
      <c r="F748" s="116">
        <v>-7.2759576141834259E-12</v>
      </c>
      <c r="G748" s="116">
        <v>-7.2759576141834259E-12</v>
      </c>
      <c r="H748" s="116">
        <v>-7.2759576141834259E-12</v>
      </c>
      <c r="I748" s="116">
        <v>-7.2759576141834259E-12</v>
      </c>
      <c r="J748" s="116">
        <v>-7.2759576141834259E-12</v>
      </c>
      <c r="K748" s="116">
        <v>-7.2759576141834259E-12</v>
      </c>
      <c r="L748" s="116">
        <v>-7.2759576141834259E-12</v>
      </c>
      <c r="M748" s="116">
        <v>-7.2759576141834259E-12</v>
      </c>
      <c r="N748" s="116">
        <v>-7.2759576141834259E-12</v>
      </c>
      <c r="O748" s="116">
        <v>-7.2759576141834259E-12</v>
      </c>
      <c r="P748" s="116">
        <v>-7.2759576141834259E-12</v>
      </c>
      <c r="Q748" s="116">
        <v>-7.2759576141834259E-12</v>
      </c>
      <c r="R748" s="116">
        <v>-7.2759576141834259E-12</v>
      </c>
      <c r="S748" s="116">
        <v>-7.2759576141834259E-12</v>
      </c>
      <c r="T748" s="116">
        <v>-7.2759576141834259E-12</v>
      </c>
      <c r="U748" s="116">
        <v>-7.2759576141834259E-12</v>
      </c>
      <c r="V748" s="116">
        <v>-7.2759576141834259E-12</v>
      </c>
      <c r="W748" s="116">
        <v>-7.2759576141834259E-12</v>
      </c>
      <c r="X748" s="116">
        <v>-7.2759576141834259E-12</v>
      </c>
      <c r="Y748" s="116">
        <v>-7.2759576141834259E-12</v>
      </c>
      <c r="Z748" s="116">
        <v>-7.2759576141834259E-12</v>
      </c>
      <c r="AA748" s="116">
        <v>-7.2759576141834259E-12</v>
      </c>
      <c r="AB748" s="116">
        <v>-7.2759576141834259E-12</v>
      </c>
      <c r="AC748" s="116">
        <v>-7.2759576141834259E-12</v>
      </c>
      <c r="AD748" s="116">
        <v>-7.2759576141834259E-12</v>
      </c>
      <c r="AE748" s="116">
        <v>-7.2759576141834259E-12</v>
      </c>
      <c r="AF748" s="116">
        <v>-7.2759576141834259E-12</v>
      </c>
      <c r="AG748" s="116">
        <v>-7.2759576141834259E-12</v>
      </c>
      <c r="AH748" s="116">
        <v>-7.2759576141834259E-12</v>
      </c>
      <c r="AI748" s="116">
        <v>-7.2759576141834259E-12</v>
      </c>
      <c r="AJ748" s="116">
        <v>-7.2759576141834259E-12</v>
      </c>
      <c r="AK748" s="116">
        <v>-7.2759576141834259E-12</v>
      </c>
      <c r="AL748" s="116">
        <v>-7.2759576141834259E-12</v>
      </c>
      <c r="AM748" s="116">
        <v>-7.2759576141834259E-12</v>
      </c>
      <c r="AN748" s="116">
        <v>-7.2759576141834259E-12</v>
      </c>
      <c r="AO748" s="116">
        <v>-7.2759576141834259E-12</v>
      </c>
      <c r="AP748" s="116">
        <v>-7.2759576141834259E-12</v>
      </c>
      <c r="AQ748" s="116">
        <v>-7.2759576141834259E-12</v>
      </c>
      <c r="AR748" s="116">
        <v>-7.2759576141834259E-12</v>
      </c>
      <c r="AS748" s="116">
        <v>-7.2759576141834259E-12</v>
      </c>
      <c r="AT748" s="116">
        <v>-7.2759576141834259E-12</v>
      </c>
      <c r="AU748" s="116">
        <v>-7.2759576141834259E-12</v>
      </c>
      <c r="AV748" s="116">
        <v>-7.2759576141834259E-12</v>
      </c>
      <c r="AW748" s="116">
        <v>-7.2759576141834259E-12</v>
      </c>
      <c r="AX748" s="116">
        <v>-7.2759576141834259E-12</v>
      </c>
      <c r="AY748" s="116">
        <v>-7.2759576141834259E-12</v>
      </c>
      <c r="AZ748" s="116">
        <v>-7.2759576141834259E-12</v>
      </c>
      <c r="BA748" s="116">
        <v>-7.2759576141834259E-12</v>
      </c>
      <c r="BB748" s="116">
        <v>-7.2759576141834259E-12</v>
      </c>
      <c r="BC748" s="116">
        <v>-7.2759576141834259E-12</v>
      </c>
      <c r="BD748" s="115">
        <v>-7.2759576141834259E-12</v>
      </c>
      <c r="BF748" s="9">
        <f t="shared" si="12"/>
        <v>-7.2759576141834259E-12</v>
      </c>
    </row>
    <row r="749" spans="1:58" x14ac:dyDescent="0.25">
      <c r="A749" s="112" t="s">
        <v>664</v>
      </c>
      <c r="B749" s="112" t="s">
        <v>665</v>
      </c>
      <c r="C749" s="116">
        <v>0</v>
      </c>
      <c r="D749" s="116">
        <v>0</v>
      </c>
      <c r="E749" s="116">
        <v>0</v>
      </c>
      <c r="F749" s="116">
        <v>0</v>
      </c>
      <c r="G749" s="116">
        <v>0</v>
      </c>
      <c r="H749" s="116">
        <v>0</v>
      </c>
      <c r="I749" s="116">
        <v>53.55</v>
      </c>
      <c r="J749" s="116">
        <v>1392.4199999999998</v>
      </c>
      <c r="K749" s="116">
        <v>2255.4699999999998</v>
      </c>
      <c r="L749" s="116">
        <v>2426.83</v>
      </c>
      <c r="M749" s="116">
        <v>6038.6</v>
      </c>
      <c r="N749" s="116">
        <v>2997.2700000000004</v>
      </c>
      <c r="O749" s="116">
        <v>631.8400000000006</v>
      </c>
      <c r="P749" s="116">
        <v>557.79000000000065</v>
      </c>
      <c r="Q749" s="116">
        <v>557.79000000000065</v>
      </c>
      <c r="R749" s="116">
        <v>3181.9600000000009</v>
      </c>
      <c r="S749" s="116">
        <v>-9.9999999988540367E-3</v>
      </c>
      <c r="T749" s="116">
        <v>1.1459635324007067E-12</v>
      </c>
      <c r="U749" s="116">
        <v>1.1459635324007067E-12</v>
      </c>
      <c r="V749" s="116">
        <v>1.1459635324007067E-12</v>
      </c>
      <c r="W749" s="116">
        <v>1.1459635324007067E-12</v>
      </c>
      <c r="X749" s="116">
        <v>63.950000000001147</v>
      </c>
      <c r="Y749" s="116">
        <v>120.38000000000115</v>
      </c>
      <c r="Z749" s="116">
        <v>2708.5900000000011</v>
      </c>
      <c r="AA749" s="116">
        <v>3073.9500000000012</v>
      </c>
      <c r="AB749" s="116">
        <v>1714.6900000000012</v>
      </c>
      <c r="AC749" s="116">
        <v>1662.0100000000011</v>
      </c>
      <c r="AD749" s="116">
        <v>5170.3500000000013</v>
      </c>
      <c r="AE749" s="116">
        <v>0</v>
      </c>
      <c r="AF749" s="116">
        <v>1934.87</v>
      </c>
      <c r="AG749" s="116">
        <v>1.999999999998181E-2</v>
      </c>
      <c r="AH749" s="116">
        <v>3229.73</v>
      </c>
      <c r="AI749" s="116">
        <v>0</v>
      </c>
      <c r="AJ749" s="116">
        <v>0</v>
      </c>
      <c r="AK749" s="116">
        <v>0</v>
      </c>
      <c r="AL749" s="116">
        <v>0</v>
      </c>
      <c r="AM749" s="116">
        <v>0</v>
      </c>
      <c r="AN749" s="116">
        <v>1630.27</v>
      </c>
      <c r="AO749" s="116">
        <v>0</v>
      </c>
      <c r="AP749" s="116">
        <v>0</v>
      </c>
      <c r="AQ749" s="116">
        <v>0</v>
      </c>
      <c r="AR749" s="116">
        <v>0</v>
      </c>
      <c r="AS749" s="116">
        <v>2222.5100000000002</v>
      </c>
      <c r="AT749" s="116">
        <v>2222.5100000000002</v>
      </c>
      <c r="AU749" s="116">
        <v>417.48000000000025</v>
      </c>
      <c r="AV749" s="116">
        <v>0</v>
      </c>
      <c r="AW749" s="116">
        <v>0</v>
      </c>
      <c r="AX749" s="116">
        <v>0</v>
      </c>
      <c r="AY749" s="116">
        <v>0</v>
      </c>
      <c r="AZ749" s="116">
        <v>0</v>
      </c>
      <c r="BA749" s="116">
        <v>0</v>
      </c>
      <c r="BB749" s="116">
        <v>0</v>
      </c>
      <c r="BC749" s="116">
        <v>0</v>
      </c>
      <c r="BD749" s="115">
        <v>0</v>
      </c>
      <c r="BF749" s="9">
        <f t="shared" si="12"/>
        <v>6038.6</v>
      </c>
    </row>
    <row r="750" spans="1:58" x14ac:dyDescent="0.25">
      <c r="A750" s="112" t="s">
        <v>666</v>
      </c>
      <c r="B750" s="112" t="s">
        <v>667</v>
      </c>
      <c r="C750" s="116">
        <v>0</v>
      </c>
      <c r="D750" s="116">
        <v>0</v>
      </c>
      <c r="E750" s="116">
        <v>0</v>
      </c>
      <c r="F750" s="116">
        <v>281.24</v>
      </c>
      <c r="G750" s="116">
        <v>-1007.5999999999999</v>
      </c>
      <c r="H750" s="116">
        <v>-791.31</v>
      </c>
      <c r="I750" s="116">
        <v>216.29000000000008</v>
      </c>
      <c r="J750" s="116">
        <v>0</v>
      </c>
      <c r="K750" s="116">
        <v>0</v>
      </c>
      <c r="L750" s="116">
        <v>0</v>
      </c>
      <c r="M750" s="116">
        <v>-4686.75</v>
      </c>
      <c r="N750" s="116">
        <v>-4271.95</v>
      </c>
      <c r="O750" s="116">
        <v>0</v>
      </c>
      <c r="P750" s="116">
        <v>0</v>
      </c>
      <c r="Q750" s="116">
        <v>0</v>
      </c>
      <c r="R750" s="116">
        <v>0</v>
      </c>
      <c r="S750" s="116">
        <v>0</v>
      </c>
      <c r="T750" s="116">
        <v>0</v>
      </c>
      <c r="U750" s="116">
        <v>0</v>
      </c>
      <c r="V750" s="116">
        <v>-10798.67</v>
      </c>
      <c r="W750" s="116">
        <v>-15119.869999999999</v>
      </c>
      <c r="X750" s="116">
        <v>-21649.71</v>
      </c>
      <c r="Y750" s="116">
        <v>-21649.71</v>
      </c>
      <c r="Z750" s="116">
        <v>-21636.55</v>
      </c>
      <c r="AA750" s="116">
        <v>-17382.25</v>
      </c>
      <c r="AB750" s="116">
        <v>-10791.02</v>
      </c>
      <c r="AC750" s="116">
        <v>-10791.02</v>
      </c>
      <c r="AD750" s="116">
        <v>-10791.02</v>
      </c>
      <c r="AE750" s="116">
        <v>-10791.02</v>
      </c>
      <c r="AF750" s="116">
        <v>-10676.94</v>
      </c>
      <c r="AG750" s="116">
        <v>66.219999999999345</v>
      </c>
      <c r="AH750" s="116">
        <v>719.11999999999932</v>
      </c>
      <c r="AI750" s="116">
        <v>1949.5799999999995</v>
      </c>
      <c r="AJ750" s="116">
        <v>0</v>
      </c>
      <c r="AK750" s="116">
        <v>142.33000000000001</v>
      </c>
      <c r="AL750" s="116">
        <v>141.28</v>
      </c>
      <c r="AM750" s="116">
        <v>141.28</v>
      </c>
      <c r="AN750" s="116">
        <v>141.28</v>
      </c>
      <c r="AO750" s="116">
        <v>0</v>
      </c>
      <c r="AP750" s="116">
        <v>0</v>
      </c>
      <c r="AQ750" s="116">
        <v>246.81</v>
      </c>
      <c r="AR750" s="116">
        <v>0</v>
      </c>
      <c r="AS750" s="116">
        <v>0</v>
      </c>
      <c r="AT750" s="116">
        <v>0</v>
      </c>
      <c r="AU750" s="116">
        <v>0</v>
      </c>
      <c r="AV750" s="116">
        <v>0</v>
      </c>
      <c r="AW750" s="116">
        <v>0</v>
      </c>
      <c r="AX750" s="116">
        <v>0</v>
      </c>
      <c r="AY750" s="116">
        <v>0</v>
      </c>
      <c r="AZ750" s="116">
        <v>0</v>
      </c>
      <c r="BA750" s="116">
        <v>0</v>
      </c>
      <c r="BB750" s="116">
        <v>0</v>
      </c>
      <c r="BC750" s="116">
        <v>0</v>
      </c>
      <c r="BD750" s="115">
        <v>0</v>
      </c>
      <c r="BF750" s="9">
        <f t="shared" si="12"/>
        <v>1949.5799999999995</v>
      </c>
    </row>
    <row r="751" spans="1:58" x14ac:dyDescent="0.25">
      <c r="A751" s="112" t="s">
        <v>668</v>
      </c>
      <c r="B751" s="112" t="s">
        <v>669</v>
      </c>
      <c r="C751" s="116">
        <v>0</v>
      </c>
      <c r="D751" s="116">
        <v>0</v>
      </c>
      <c r="E751" s="116">
        <v>0</v>
      </c>
      <c r="F751" s="116">
        <v>1129.5</v>
      </c>
      <c r="G751" s="116">
        <v>2126.8000000000002</v>
      </c>
      <c r="H751" s="116">
        <v>0</v>
      </c>
      <c r="I751" s="116">
        <v>0</v>
      </c>
      <c r="J751" s="116">
        <v>0</v>
      </c>
      <c r="K751" s="116">
        <v>0</v>
      </c>
      <c r="L751" s="116">
        <v>0</v>
      </c>
      <c r="M751" s="116">
        <v>0</v>
      </c>
      <c r="N751" s="116">
        <v>0</v>
      </c>
      <c r="O751" s="116">
        <v>0</v>
      </c>
      <c r="P751" s="116">
        <v>0</v>
      </c>
      <c r="Q751" s="116">
        <v>0</v>
      </c>
      <c r="R751" s="116">
        <v>0</v>
      </c>
      <c r="S751" s="116">
        <v>0</v>
      </c>
      <c r="T751" s="116">
        <v>0</v>
      </c>
      <c r="U751" s="116">
        <v>0</v>
      </c>
      <c r="V751" s="116">
        <v>0</v>
      </c>
      <c r="W751" s="116">
        <v>0</v>
      </c>
      <c r="X751" s="116">
        <v>191.91</v>
      </c>
      <c r="Y751" s="116">
        <v>1589.88</v>
      </c>
      <c r="Z751" s="116">
        <v>1651.39</v>
      </c>
      <c r="AA751" s="116">
        <v>0</v>
      </c>
      <c r="AB751" s="116">
        <v>0</v>
      </c>
      <c r="AC751" s="116">
        <v>85.31</v>
      </c>
      <c r="AD751" s="116">
        <v>85.31</v>
      </c>
      <c r="AE751" s="116">
        <v>85.31</v>
      </c>
      <c r="AF751" s="116">
        <v>0</v>
      </c>
      <c r="AG751" s="116">
        <v>94.03</v>
      </c>
      <c r="AH751" s="116">
        <v>390.76</v>
      </c>
      <c r="AI751" s="116">
        <v>530.49</v>
      </c>
      <c r="AJ751" s="116">
        <v>248</v>
      </c>
      <c r="AK751" s="116">
        <v>248</v>
      </c>
      <c r="AL751" s="116">
        <v>246.76</v>
      </c>
      <c r="AM751" s="116">
        <v>246.76</v>
      </c>
      <c r="AN751" s="116">
        <v>0</v>
      </c>
      <c r="AO751" s="116">
        <v>0</v>
      </c>
      <c r="AP751" s="116">
        <v>0</v>
      </c>
      <c r="AQ751" s="116">
        <v>0</v>
      </c>
      <c r="AR751" s="116">
        <v>0</v>
      </c>
      <c r="AS751" s="116">
        <v>1904.31</v>
      </c>
      <c r="AT751" s="116">
        <v>-565</v>
      </c>
      <c r="AU751" s="116">
        <v>0</v>
      </c>
      <c r="AV751" s="116">
        <v>0</v>
      </c>
      <c r="AW751" s="116">
        <v>0</v>
      </c>
      <c r="AX751" s="116">
        <v>0</v>
      </c>
      <c r="AY751" s="116">
        <v>0</v>
      </c>
      <c r="AZ751" s="116">
        <v>0</v>
      </c>
      <c r="BA751" s="116">
        <v>0</v>
      </c>
      <c r="BB751" s="116">
        <v>0</v>
      </c>
      <c r="BC751" s="116">
        <v>0</v>
      </c>
      <c r="BD751" s="115">
        <v>3292.31</v>
      </c>
      <c r="BF751" s="9">
        <f t="shared" si="12"/>
        <v>3292.31</v>
      </c>
    </row>
    <row r="752" spans="1:58" x14ac:dyDescent="0.25">
      <c r="A752" s="112" t="s">
        <v>670</v>
      </c>
      <c r="B752" s="112" t="s">
        <v>671</v>
      </c>
      <c r="C752" s="116">
        <v>-3.637978807091713E-12</v>
      </c>
      <c r="D752" s="116">
        <v>-3.637978807091713E-12</v>
      </c>
      <c r="E752" s="116">
        <v>-3.637978807091713E-12</v>
      </c>
      <c r="F752" s="116">
        <v>-3.637978807091713E-12</v>
      </c>
      <c r="G752" s="116">
        <v>-3.637978807091713E-12</v>
      </c>
      <c r="H752" s="116">
        <v>-3.637978807091713E-12</v>
      </c>
      <c r="I752" s="116">
        <v>-3.637978807091713E-12</v>
      </c>
      <c r="J752" s="116">
        <v>-3.637978807091713E-12</v>
      </c>
      <c r="K752" s="116">
        <v>-3.637978807091713E-12</v>
      </c>
      <c r="L752" s="116">
        <v>-3.637978807091713E-12</v>
      </c>
      <c r="M752" s="116">
        <v>-3.637978807091713E-12</v>
      </c>
      <c r="N752" s="116">
        <v>-3.637978807091713E-12</v>
      </c>
      <c r="O752" s="116">
        <v>-3.637978807091713E-12</v>
      </c>
      <c r="P752" s="116">
        <v>-3.637978807091713E-12</v>
      </c>
      <c r="Q752" s="116">
        <v>-3.637978807091713E-12</v>
      </c>
      <c r="R752" s="116">
        <v>-3.637978807091713E-12</v>
      </c>
      <c r="S752" s="116">
        <v>-3.637978807091713E-12</v>
      </c>
      <c r="T752" s="116">
        <v>-3.637978807091713E-12</v>
      </c>
      <c r="U752" s="116">
        <v>-3.637978807091713E-12</v>
      </c>
      <c r="V752" s="116">
        <v>-3.637978807091713E-12</v>
      </c>
      <c r="W752" s="116">
        <v>-3.637978807091713E-12</v>
      </c>
      <c r="X752" s="116">
        <v>-3.637978807091713E-12</v>
      </c>
      <c r="Y752" s="116">
        <v>-3.637978807091713E-12</v>
      </c>
      <c r="Z752" s="116">
        <v>-3.637978807091713E-12</v>
      </c>
      <c r="AA752" s="116">
        <v>-3.637978807091713E-12</v>
      </c>
      <c r="AB752" s="116">
        <v>-3.637978807091713E-12</v>
      </c>
      <c r="AC752" s="116">
        <v>-3.637978807091713E-12</v>
      </c>
      <c r="AD752" s="116">
        <v>-3.637978807091713E-12</v>
      </c>
      <c r="AE752" s="116">
        <v>-3.637978807091713E-12</v>
      </c>
      <c r="AF752" s="116">
        <v>-3.637978807091713E-12</v>
      </c>
      <c r="AG752" s="116">
        <v>-3.637978807091713E-12</v>
      </c>
      <c r="AH752" s="116">
        <v>-3.637978807091713E-12</v>
      </c>
      <c r="AI752" s="116">
        <v>-3.637978807091713E-12</v>
      </c>
      <c r="AJ752" s="116">
        <v>-3.637978807091713E-12</v>
      </c>
      <c r="AK752" s="116">
        <v>-3.637978807091713E-12</v>
      </c>
      <c r="AL752" s="116">
        <v>-3.637978807091713E-12</v>
      </c>
      <c r="AM752" s="116">
        <v>-3.637978807091713E-12</v>
      </c>
      <c r="AN752" s="116">
        <v>-3.637978807091713E-12</v>
      </c>
      <c r="AO752" s="116">
        <v>-3.637978807091713E-12</v>
      </c>
      <c r="AP752" s="116">
        <v>-3.637978807091713E-12</v>
      </c>
      <c r="AQ752" s="116">
        <v>-3.637978807091713E-12</v>
      </c>
      <c r="AR752" s="116">
        <v>-3.637978807091713E-12</v>
      </c>
      <c r="AS752" s="116">
        <v>-3.637978807091713E-12</v>
      </c>
      <c r="AT752" s="116">
        <v>-3.637978807091713E-12</v>
      </c>
      <c r="AU752" s="116">
        <v>-3.637978807091713E-12</v>
      </c>
      <c r="AV752" s="116">
        <v>-3.637978807091713E-12</v>
      </c>
      <c r="AW752" s="116">
        <v>-3.637978807091713E-12</v>
      </c>
      <c r="AX752" s="116">
        <v>-3.637978807091713E-12</v>
      </c>
      <c r="AY752" s="116">
        <v>-3.637978807091713E-12</v>
      </c>
      <c r="AZ752" s="116">
        <v>-3.637978807091713E-12</v>
      </c>
      <c r="BA752" s="116">
        <v>-3.637978807091713E-12</v>
      </c>
      <c r="BB752" s="116">
        <v>-3.637978807091713E-12</v>
      </c>
      <c r="BC752" s="116">
        <v>-3.637978807091713E-12</v>
      </c>
      <c r="BD752" s="115">
        <v>-3.637978807091713E-12</v>
      </c>
      <c r="BF752" s="9">
        <f t="shared" si="12"/>
        <v>-3.637978807091713E-12</v>
      </c>
    </row>
    <row r="753" spans="1:58" x14ac:dyDescent="0.25">
      <c r="A753" s="112" t="s">
        <v>672</v>
      </c>
      <c r="B753" s="112" t="s">
        <v>673</v>
      </c>
      <c r="C753" s="116">
        <v>0</v>
      </c>
      <c r="D753" s="116">
        <v>0</v>
      </c>
      <c r="E753" s="116">
        <v>0</v>
      </c>
      <c r="F753" s="116">
        <v>0</v>
      </c>
      <c r="G753" s="116">
        <v>0</v>
      </c>
      <c r="H753" s="116">
        <v>0</v>
      </c>
      <c r="I753" s="116">
        <v>0</v>
      </c>
      <c r="J753" s="116">
        <v>594.28</v>
      </c>
      <c r="K753" s="116">
        <v>0</v>
      </c>
      <c r="L753" s="116">
        <v>0</v>
      </c>
      <c r="M753" s="116">
        <v>0</v>
      </c>
      <c r="N753" s="116">
        <v>0</v>
      </c>
      <c r="O753" s="116">
        <v>0</v>
      </c>
      <c r="P753" s="116">
        <v>0</v>
      </c>
      <c r="Q753" s="116">
        <v>0</v>
      </c>
      <c r="R753" s="116">
        <v>0</v>
      </c>
      <c r="S753" s="116">
        <v>0</v>
      </c>
      <c r="T753" s="116">
        <v>0</v>
      </c>
      <c r="U753" s="116">
        <v>361.64</v>
      </c>
      <c r="V753" s="116">
        <v>260.21999999999997</v>
      </c>
      <c r="W753" s="116">
        <v>324.2</v>
      </c>
      <c r="X753" s="116">
        <v>499.28</v>
      </c>
      <c r="Y753" s="116">
        <v>0</v>
      </c>
      <c r="Z753" s="116">
        <v>0</v>
      </c>
      <c r="AA753" s="116">
        <v>0</v>
      </c>
      <c r="AB753" s="116">
        <v>0</v>
      </c>
      <c r="AC753" s="116">
        <v>123.84</v>
      </c>
      <c r="AD753" s="116">
        <v>123.84</v>
      </c>
      <c r="AE753" s="116">
        <v>143.69</v>
      </c>
      <c r="AF753" s="116">
        <v>123.84</v>
      </c>
      <c r="AG753" s="116">
        <v>190.07</v>
      </c>
      <c r="AH753" s="116">
        <v>17469.22</v>
      </c>
      <c r="AI753" s="116">
        <v>18171.800000000003</v>
      </c>
      <c r="AJ753" s="116">
        <v>610.13000000000466</v>
      </c>
      <c r="AK753" s="116">
        <v>2022.3900000000046</v>
      </c>
      <c r="AL753" s="116">
        <v>4.5474735088646412E-12</v>
      </c>
      <c r="AM753" s="116">
        <v>4.5474735088646412E-12</v>
      </c>
      <c r="AN753" s="116">
        <v>4.5474735088646412E-12</v>
      </c>
      <c r="AO753" s="116">
        <v>4.5474735088646412E-12</v>
      </c>
      <c r="AP753" s="116">
        <v>4.5474735088646412E-12</v>
      </c>
      <c r="AQ753" s="116">
        <v>4.5474735088646412E-12</v>
      </c>
      <c r="AR753" s="116">
        <v>4.5474735088646412E-12</v>
      </c>
      <c r="AS753" s="116">
        <v>4.5474735088646412E-12</v>
      </c>
      <c r="AT753" s="116">
        <v>4.5474735088646412E-12</v>
      </c>
      <c r="AU753" s="116">
        <v>4.5474735088646412E-12</v>
      </c>
      <c r="AV753" s="116">
        <v>4.5474735088646412E-12</v>
      </c>
      <c r="AW753" s="116">
        <v>4.5474735088646412E-12</v>
      </c>
      <c r="AX753" s="116">
        <v>4.5474735088646412E-12</v>
      </c>
      <c r="AY753" s="116">
        <v>4.5474735088646412E-12</v>
      </c>
      <c r="AZ753" s="116">
        <v>4.5474735088646412E-12</v>
      </c>
      <c r="BA753" s="116">
        <v>4.5474735088646412E-12</v>
      </c>
      <c r="BB753" s="116">
        <v>4.5474735088646412E-12</v>
      </c>
      <c r="BC753" s="116">
        <v>4.5474735088646412E-12</v>
      </c>
      <c r="BD753" s="115">
        <v>4.5474735088646412E-12</v>
      </c>
      <c r="BF753" s="9">
        <f t="shared" si="12"/>
        <v>18171.800000000003</v>
      </c>
    </row>
    <row r="754" spans="1:58" x14ac:dyDescent="0.25">
      <c r="A754" s="112" t="s">
        <v>674</v>
      </c>
      <c r="B754" s="112" t="s">
        <v>675</v>
      </c>
      <c r="C754" s="116">
        <v>16352.49</v>
      </c>
      <c r="D754" s="116">
        <v>-10017.019999999999</v>
      </c>
      <c r="E754" s="116">
        <v>-2311.2799999999988</v>
      </c>
      <c r="F754" s="116">
        <v>-2614.6599999999989</v>
      </c>
      <c r="G754" s="116">
        <v>-2614.6599999999989</v>
      </c>
      <c r="H754" s="116">
        <v>10061.630000000001</v>
      </c>
      <c r="I754" s="116">
        <v>16742.740000000002</v>
      </c>
      <c r="J754" s="116">
        <v>59529.710000000006</v>
      </c>
      <c r="K754" s="116">
        <v>30629.480000000007</v>
      </c>
      <c r="L754" s="116">
        <v>-6817.3399999999929</v>
      </c>
      <c r="M754" s="116">
        <v>1207.0900000000074</v>
      </c>
      <c r="N754" s="116">
        <v>7232.8500000000076</v>
      </c>
      <c r="O754" s="116">
        <v>45654.700000000004</v>
      </c>
      <c r="P754" s="116">
        <v>14253.890000000003</v>
      </c>
      <c r="Q754" s="116">
        <v>106814.81</v>
      </c>
      <c r="R754" s="116">
        <v>119812.17</v>
      </c>
      <c r="S754" s="116">
        <v>130960.89</v>
      </c>
      <c r="T754" s="116">
        <v>159568.57999999999</v>
      </c>
      <c r="U754" s="116">
        <v>182924.03</v>
      </c>
      <c r="V754" s="116">
        <v>157239.65</v>
      </c>
      <c r="W754" s="116">
        <v>172299.05</v>
      </c>
      <c r="X754" s="116">
        <v>19885.419999999984</v>
      </c>
      <c r="Y754" s="116">
        <v>23241.809999999983</v>
      </c>
      <c r="Z754" s="116">
        <v>2381.0599999999831</v>
      </c>
      <c r="AA754" s="116">
        <v>-3136.0100000000166</v>
      </c>
      <c r="AB754" s="116">
        <v>3853.1699999999837</v>
      </c>
      <c r="AC754" s="116">
        <v>1950.2899999999836</v>
      </c>
      <c r="AD754" s="116">
        <v>32750.109999999982</v>
      </c>
      <c r="AE754" s="116">
        <v>36397.129999999983</v>
      </c>
      <c r="AF754" s="116">
        <v>17536.009999999984</v>
      </c>
      <c r="AG754" s="116">
        <v>9707.0199999999841</v>
      </c>
      <c r="AH754" s="116">
        <v>49161.279999999984</v>
      </c>
      <c r="AI754" s="116">
        <v>123830.27999999998</v>
      </c>
      <c r="AJ754" s="116">
        <v>126458.91999999998</v>
      </c>
      <c r="AK754" s="116">
        <v>171126.62</v>
      </c>
      <c r="AL754" s="116">
        <v>52918.399999999994</v>
      </c>
      <c r="AM754" s="116">
        <v>32801.53</v>
      </c>
      <c r="AN754" s="116">
        <v>92665.62</v>
      </c>
      <c r="AO754" s="116">
        <v>66382.59</v>
      </c>
      <c r="AP754" s="116">
        <v>74162.87</v>
      </c>
      <c r="AQ754" s="116">
        <v>77197.23</v>
      </c>
      <c r="AR754" s="116">
        <v>86699.069999999992</v>
      </c>
      <c r="AS754" s="116">
        <v>86822.37</v>
      </c>
      <c r="AT754" s="116">
        <v>95236.37</v>
      </c>
      <c r="AU754" s="116">
        <v>26712.159999999989</v>
      </c>
      <c r="AV754" s="116">
        <v>20447.229999999989</v>
      </c>
      <c r="AW754" s="116">
        <v>20972.899999999987</v>
      </c>
      <c r="AX754" s="116">
        <v>28410.129999999986</v>
      </c>
      <c r="AY754" s="116">
        <v>-15754.950000000015</v>
      </c>
      <c r="AZ754" s="116">
        <v>-15754.950000000015</v>
      </c>
      <c r="BA754" s="116">
        <v>-1330.3700000000154</v>
      </c>
      <c r="BB754" s="116">
        <v>3843.1499999999851</v>
      </c>
      <c r="BC754" s="116">
        <v>5555.4199999999855</v>
      </c>
      <c r="BD754" s="115">
        <v>19271.089999999986</v>
      </c>
      <c r="BF754" s="9">
        <f t="shared" si="12"/>
        <v>182924.03</v>
      </c>
    </row>
    <row r="755" spans="1:58" x14ac:dyDescent="0.25">
      <c r="A755" s="112" t="s">
        <v>676</v>
      </c>
      <c r="B755" s="112" t="s">
        <v>677</v>
      </c>
      <c r="C755" s="116">
        <v>0</v>
      </c>
      <c r="D755" s="116">
        <v>0</v>
      </c>
      <c r="E755" s="116">
        <v>2384.1799999999998</v>
      </c>
      <c r="F755" s="116">
        <v>91232.04</v>
      </c>
      <c r="G755" s="116">
        <v>117495.81999999999</v>
      </c>
      <c r="H755" s="116">
        <v>255.38999999999942</v>
      </c>
      <c r="I755" s="116">
        <v>15943.599999999999</v>
      </c>
      <c r="J755" s="116">
        <v>46924.119999999995</v>
      </c>
      <c r="K755" s="116">
        <v>33290.429999999993</v>
      </c>
      <c r="L755" s="116">
        <v>54801.999999999993</v>
      </c>
      <c r="M755" s="116">
        <v>173.48999999999069</v>
      </c>
      <c r="N755" s="116">
        <v>174.73999999999069</v>
      </c>
      <c r="O755" s="116">
        <v>31978.179999999989</v>
      </c>
      <c r="P755" s="116">
        <v>40079.939999999988</v>
      </c>
      <c r="Q755" s="116">
        <v>16445.179999999989</v>
      </c>
      <c r="R755" s="116">
        <v>23300.489999999991</v>
      </c>
      <c r="S755" s="116">
        <v>174.73999999999069</v>
      </c>
      <c r="T755" s="116">
        <v>174.73999999999069</v>
      </c>
      <c r="U755" s="116">
        <v>122.49999999999068</v>
      </c>
      <c r="V755" s="116">
        <v>2605.5699999999906</v>
      </c>
      <c r="W755" s="116">
        <v>10518.419999999991</v>
      </c>
      <c r="X755" s="116">
        <v>49379.369999999988</v>
      </c>
      <c r="Y755" s="116">
        <v>53899.759999999987</v>
      </c>
      <c r="Z755" s="116">
        <v>0</v>
      </c>
      <c r="AA755" s="116">
        <v>0</v>
      </c>
      <c r="AB755" s="116">
        <v>2595.36</v>
      </c>
      <c r="AC755" s="116">
        <v>19448.87</v>
      </c>
      <c r="AD755" s="116">
        <v>40563.259999999995</v>
      </c>
      <c r="AE755" s="116">
        <v>131799.08000000002</v>
      </c>
      <c r="AF755" s="116">
        <v>39250.85000000002</v>
      </c>
      <c r="AG755" s="116">
        <v>12021.83000000002</v>
      </c>
      <c r="AH755" s="116">
        <v>6680.3800000000201</v>
      </c>
      <c r="AI755" s="116">
        <v>9055.9900000000198</v>
      </c>
      <c r="AJ755" s="116">
        <v>12491.140000000019</v>
      </c>
      <c r="AK755" s="116">
        <v>2.0008883439004421E-11</v>
      </c>
      <c r="AL755" s="116">
        <v>2.0008883439004421E-11</v>
      </c>
      <c r="AM755" s="116">
        <v>482.73000000002003</v>
      </c>
      <c r="AN755" s="116">
        <v>9425.5400000000191</v>
      </c>
      <c r="AO755" s="116">
        <v>65402.440000000017</v>
      </c>
      <c r="AP755" s="116">
        <v>113989.32</v>
      </c>
      <c r="AQ755" s="116">
        <v>27102.530000000013</v>
      </c>
      <c r="AR755" s="116">
        <v>34081.780000000013</v>
      </c>
      <c r="AS755" s="116">
        <v>42579.280000000013</v>
      </c>
      <c r="AT755" s="116">
        <v>39968.920000000013</v>
      </c>
      <c r="AU755" s="116">
        <v>37219.390000000014</v>
      </c>
      <c r="AV755" s="116">
        <v>48277.130000000012</v>
      </c>
      <c r="AW755" s="116">
        <v>96377.080000000016</v>
      </c>
      <c r="AX755" s="116">
        <v>62322.680000000015</v>
      </c>
      <c r="AY755" s="116">
        <v>0</v>
      </c>
      <c r="AZ755" s="116">
        <v>44.86</v>
      </c>
      <c r="BA755" s="116">
        <v>14181.130000000001</v>
      </c>
      <c r="BB755" s="116">
        <v>81305.840000000011</v>
      </c>
      <c r="BC755" s="116">
        <v>0</v>
      </c>
      <c r="BD755" s="115">
        <v>1423.75</v>
      </c>
      <c r="BF755" s="9">
        <f t="shared" si="12"/>
        <v>131799.08000000002</v>
      </c>
    </row>
    <row r="756" spans="1:58" x14ac:dyDescent="0.25">
      <c r="A756" s="112" t="s">
        <v>678</v>
      </c>
      <c r="B756" s="112" t="s">
        <v>679</v>
      </c>
      <c r="C756" s="116">
        <v>-1.1823431123048067E-11</v>
      </c>
      <c r="D756" s="116">
        <v>-1.1823431123048067E-11</v>
      </c>
      <c r="E756" s="116">
        <v>-1.1823431123048067E-11</v>
      </c>
      <c r="F756" s="116">
        <v>-1.1823431123048067E-11</v>
      </c>
      <c r="G756" s="116">
        <v>-1.1823431123048067E-11</v>
      </c>
      <c r="H756" s="116">
        <v>-1.1823431123048067E-11</v>
      </c>
      <c r="I756" s="116">
        <v>-1.1823431123048067E-11</v>
      </c>
      <c r="J756" s="116">
        <v>-1.1823431123048067E-11</v>
      </c>
      <c r="K756" s="116">
        <v>-1.1823431123048067E-11</v>
      </c>
      <c r="L756" s="116">
        <v>-1.1823431123048067E-11</v>
      </c>
      <c r="M756" s="116">
        <v>-1.1823431123048067E-11</v>
      </c>
      <c r="N756" s="116">
        <v>-1.1823431123048067E-11</v>
      </c>
      <c r="O756" s="116">
        <v>-1.1823431123048067E-11</v>
      </c>
      <c r="P756" s="116">
        <v>-1.1823431123048067E-11</v>
      </c>
      <c r="Q756" s="116">
        <v>-1.1823431123048067E-11</v>
      </c>
      <c r="R756" s="116">
        <v>-1.1823431123048067E-11</v>
      </c>
      <c r="S756" s="116">
        <v>-1.1823431123048067E-11</v>
      </c>
      <c r="T756" s="116">
        <v>-1.1823431123048067E-11</v>
      </c>
      <c r="U756" s="116">
        <v>232.97999999998817</v>
      </c>
      <c r="V756" s="116">
        <v>9229.7299999999886</v>
      </c>
      <c r="W756" s="116">
        <v>0</v>
      </c>
      <c r="X756" s="116">
        <v>0</v>
      </c>
      <c r="Y756" s="116">
        <v>3525.11</v>
      </c>
      <c r="Z756" s="116">
        <v>4589.4799999999996</v>
      </c>
      <c r="AA756" s="116">
        <v>0</v>
      </c>
      <c r="AB756" s="116">
        <v>0</v>
      </c>
      <c r="AC756" s="116">
        <v>0</v>
      </c>
      <c r="AD756" s="116">
        <v>0</v>
      </c>
      <c r="AE756" s="116">
        <v>0</v>
      </c>
      <c r="AF756" s="116">
        <v>0</v>
      </c>
      <c r="AG756" s="116">
        <v>0</v>
      </c>
      <c r="AH756" s="116">
        <v>0</v>
      </c>
      <c r="AI756" s="116">
        <v>0</v>
      </c>
      <c r="AJ756" s="116">
        <v>0</v>
      </c>
      <c r="AK756" s="116">
        <v>0</v>
      </c>
      <c r="AL756" s="116">
        <v>0</v>
      </c>
      <c r="AM756" s="116">
        <v>0</v>
      </c>
      <c r="AN756" s="116">
        <v>0</v>
      </c>
      <c r="AO756" s="116">
        <v>41.1</v>
      </c>
      <c r="AP756" s="116">
        <v>41.1</v>
      </c>
      <c r="AQ756" s="116">
        <v>41.1</v>
      </c>
      <c r="AR756" s="116">
        <v>41.1</v>
      </c>
      <c r="AS756" s="116">
        <v>41.1</v>
      </c>
      <c r="AT756" s="116">
        <v>41.1</v>
      </c>
      <c r="AU756" s="116">
        <v>41.1</v>
      </c>
      <c r="AV756" s="116">
        <v>41.1</v>
      </c>
      <c r="AW756" s="116">
        <v>41.1</v>
      </c>
      <c r="AX756" s="116">
        <v>40.980000000000004</v>
      </c>
      <c r="AY756" s="116">
        <v>40.980000000000004</v>
      </c>
      <c r="AZ756" s="116">
        <v>40.980000000000004</v>
      </c>
      <c r="BA756" s="116">
        <v>40.980000000000004</v>
      </c>
      <c r="BB756" s="116">
        <v>40.980000000000004</v>
      </c>
      <c r="BC756" s="116">
        <v>40.980000000000004</v>
      </c>
      <c r="BD756" s="115">
        <v>40.980000000000004</v>
      </c>
      <c r="BF756" s="9">
        <f t="shared" si="12"/>
        <v>9229.7299999999886</v>
      </c>
    </row>
    <row r="757" spans="1:58" x14ac:dyDescent="0.25">
      <c r="A757" s="112" t="s">
        <v>680</v>
      </c>
      <c r="B757" s="112" t="s">
        <v>681</v>
      </c>
      <c r="C757" s="116">
        <v>81.17</v>
      </c>
      <c r="D757" s="116">
        <v>3467.1</v>
      </c>
      <c r="E757" s="116">
        <v>8865.0399999999991</v>
      </c>
      <c r="F757" s="116">
        <v>17233</v>
      </c>
      <c r="G757" s="116">
        <v>56810.97</v>
      </c>
      <c r="H757" s="116">
        <v>42094.68</v>
      </c>
      <c r="I757" s="116">
        <v>42241.46</v>
      </c>
      <c r="J757" s="116">
        <v>12018.349999999999</v>
      </c>
      <c r="K757" s="116">
        <v>5494.0499999999984</v>
      </c>
      <c r="L757" s="116">
        <v>9938.3499999999985</v>
      </c>
      <c r="M757" s="116">
        <v>8056.4299999999985</v>
      </c>
      <c r="N757" s="116">
        <v>7644.2499999999982</v>
      </c>
      <c r="O757" s="116">
        <v>34.849999999998545</v>
      </c>
      <c r="P757" s="116">
        <v>810.33999999999855</v>
      </c>
      <c r="Q757" s="116">
        <v>5024.9199999999983</v>
      </c>
      <c r="R757" s="116">
        <v>1913.8499999999981</v>
      </c>
      <c r="S757" s="116">
        <v>2313.239999999998</v>
      </c>
      <c r="T757" s="116">
        <v>7935.3399999999983</v>
      </c>
      <c r="U757" s="116">
        <v>7089.3399999999983</v>
      </c>
      <c r="V757" s="116">
        <v>10881.309999999998</v>
      </c>
      <c r="W757" s="116">
        <v>7779.6199999999972</v>
      </c>
      <c r="X757" s="116">
        <v>1208.6599999999971</v>
      </c>
      <c r="Y757" s="116">
        <v>3765.3499999999972</v>
      </c>
      <c r="Z757" s="116">
        <v>4761.7299999999968</v>
      </c>
      <c r="AA757" s="116">
        <v>1240.4099999999967</v>
      </c>
      <c r="AB757" s="116">
        <v>2386.2299999999968</v>
      </c>
      <c r="AC757" s="116">
        <v>10362.139999999996</v>
      </c>
      <c r="AD757" s="116">
        <v>9471.2599999999966</v>
      </c>
      <c r="AE757" s="116">
        <v>21261.929999999997</v>
      </c>
      <c r="AF757" s="116">
        <v>1034.7299999999959</v>
      </c>
      <c r="AG757" s="116">
        <v>9084.7699999999968</v>
      </c>
      <c r="AH757" s="116">
        <v>3904.1899999999969</v>
      </c>
      <c r="AI757" s="116">
        <v>2940.8299999999967</v>
      </c>
      <c r="AJ757" s="116">
        <v>15770.719999999996</v>
      </c>
      <c r="AK757" s="116">
        <v>8520.0199999999968</v>
      </c>
      <c r="AL757" s="116">
        <v>3229.2299999999968</v>
      </c>
      <c r="AM757" s="116">
        <v>4128.3099999999968</v>
      </c>
      <c r="AN757" s="116">
        <v>12249.309999999998</v>
      </c>
      <c r="AO757" s="116">
        <v>5660.0999999999976</v>
      </c>
      <c r="AP757" s="116">
        <v>10942.359999999997</v>
      </c>
      <c r="AQ757" s="116">
        <v>7508.6299999999974</v>
      </c>
      <c r="AR757" s="116">
        <v>3732.7499999999973</v>
      </c>
      <c r="AS757" s="116">
        <v>17914.439999999999</v>
      </c>
      <c r="AT757" s="116">
        <v>8905.2699999999986</v>
      </c>
      <c r="AU757" s="116">
        <v>13357.129999999997</v>
      </c>
      <c r="AV757" s="116">
        <v>26280.42</v>
      </c>
      <c r="AW757" s="116">
        <v>37015.54</v>
      </c>
      <c r="AX757" s="116">
        <v>51919.11</v>
      </c>
      <c r="AY757" s="116">
        <v>25065.15</v>
      </c>
      <c r="AZ757" s="116">
        <v>1410.130000000001</v>
      </c>
      <c r="BA757" s="116">
        <v>2387.3200000000011</v>
      </c>
      <c r="BB757" s="116">
        <v>9858.69</v>
      </c>
      <c r="BC757" s="116">
        <v>22.909999999999854</v>
      </c>
      <c r="BD757" s="115">
        <v>266.83999999999986</v>
      </c>
      <c r="BF757" s="9">
        <f t="shared" si="12"/>
        <v>56810.97</v>
      </c>
    </row>
    <row r="758" spans="1:58" x14ac:dyDescent="0.25">
      <c r="A758" s="112" t="s">
        <v>682</v>
      </c>
      <c r="B758" s="112" t="s">
        <v>683</v>
      </c>
      <c r="C758" s="116">
        <v>354.57999999999993</v>
      </c>
      <c r="D758" s="116">
        <v>826.81</v>
      </c>
      <c r="E758" s="116">
        <v>366.97999999999996</v>
      </c>
      <c r="F758" s="116">
        <v>0</v>
      </c>
      <c r="G758" s="116">
        <v>0</v>
      </c>
      <c r="H758" s="116">
        <v>0</v>
      </c>
      <c r="I758" s="116">
        <v>0</v>
      </c>
      <c r="J758" s="116">
        <v>0</v>
      </c>
      <c r="K758" s="116">
        <v>0</v>
      </c>
      <c r="L758" s="116">
        <v>277.45999999999998</v>
      </c>
      <c r="M758" s="116">
        <v>3772.8</v>
      </c>
      <c r="N758" s="116">
        <v>-5300.7</v>
      </c>
      <c r="O758" s="116">
        <v>8093.55</v>
      </c>
      <c r="P758" s="116">
        <v>-5818.9999999999991</v>
      </c>
      <c r="Q758" s="116">
        <v>24341.67</v>
      </c>
      <c r="R758" s="116">
        <v>24341.67</v>
      </c>
      <c r="S758" s="116">
        <v>30370.699999999997</v>
      </c>
      <c r="T758" s="116">
        <v>30455.51</v>
      </c>
      <c r="U758" s="116">
        <v>33796.339999999997</v>
      </c>
      <c r="V758" s="116">
        <v>-8512.7300000000032</v>
      </c>
      <c r="W758" s="116">
        <v>-12689.830000000004</v>
      </c>
      <c r="X758" s="116">
        <v>-12108.640000000003</v>
      </c>
      <c r="Y758" s="116">
        <v>2458.779999999997</v>
      </c>
      <c r="Z758" s="116">
        <v>-7039.8600000000024</v>
      </c>
      <c r="AA758" s="116">
        <v>-6215.4000000000024</v>
      </c>
      <c r="AB758" s="116">
        <v>-5773.8900000000021</v>
      </c>
      <c r="AC758" s="116">
        <v>2201.199999999998</v>
      </c>
      <c r="AD758" s="116">
        <v>-3356.840000000002</v>
      </c>
      <c r="AE758" s="116">
        <v>15291.659999999998</v>
      </c>
      <c r="AF758" s="116">
        <v>95339.91</v>
      </c>
      <c r="AG758" s="116">
        <v>121278.8</v>
      </c>
      <c r="AH758" s="116">
        <v>185225.75</v>
      </c>
      <c r="AI758" s="116">
        <v>39811.850000000006</v>
      </c>
      <c r="AJ758" s="116">
        <v>39811.850000000006</v>
      </c>
      <c r="AK758" s="116">
        <v>111168.6</v>
      </c>
      <c r="AL758" s="116">
        <v>999.76000000000931</v>
      </c>
      <c r="AM758" s="116">
        <v>1681.1700000000092</v>
      </c>
      <c r="AN758" s="116">
        <v>1774.3800000000092</v>
      </c>
      <c r="AO758" s="116">
        <v>1944.5700000000093</v>
      </c>
      <c r="AP758" s="116">
        <v>-22996.03999999999</v>
      </c>
      <c r="AQ758" s="116">
        <v>-32065.729999999989</v>
      </c>
      <c r="AR758" s="116">
        <v>-18660.419999999991</v>
      </c>
      <c r="AS758" s="116">
        <v>-6881.7699999999913</v>
      </c>
      <c r="AT758" s="116">
        <v>6377.580000000009</v>
      </c>
      <c r="AU758" s="116">
        <v>-23713.459999999992</v>
      </c>
      <c r="AV758" s="116">
        <v>-29842.889999999992</v>
      </c>
      <c r="AW758" s="116">
        <v>-35063.549999999988</v>
      </c>
      <c r="AX758" s="116">
        <v>-52609.659999999989</v>
      </c>
      <c r="AY758" s="116">
        <v>-31744.569999999989</v>
      </c>
      <c r="AZ758" s="116">
        <v>-31744.569999999989</v>
      </c>
      <c r="BA758" s="116">
        <v>-25609.649999999987</v>
      </c>
      <c r="BB758" s="116">
        <v>182627.25</v>
      </c>
      <c r="BC758" s="116">
        <v>118737.48999999999</v>
      </c>
      <c r="BD758" s="115">
        <v>139852.94999999998</v>
      </c>
      <c r="BF758" s="9">
        <f t="shared" si="12"/>
        <v>185225.75</v>
      </c>
    </row>
    <row r="759" spans="1:58" x14ac:dyDescent="0.25">
      <c r="A759" s="112" t="s">
        <v>684</v>
      </c>
      <c r="B759" s="112" t="s">
        <v>685</v>
      </c>
      <c r="C759" s="116">
        <v>0</v>
      </c>
      <c r="D759" s="116">
        <v>575.54</v>
      </c>
      <c r="E759" s="116">
        <v>575.54</v>
      </c>
      <c r="F759" s="116">
        <v>575.54</v>
      </c>
      <c r="G759" s="116">
        <v>575.54</v>
      </c>
      <c r="H759" s="116">
        <v>575.54</v>
      </c>
      <c r="I759" s="116">
        <v>575.54</v>
      </c>
      <c r="J759" s="116">
        <v>933.68999999999994</v>
      </c>
      <c r="K759" s="116">
        <v>933.68999999999994</v>
      </c>
      <c r="L759" s="116">
        <v>933.68999999999994</v>
      </c>
      <c r="M759" s="116">
        <v>36982.980000000003</v>
      </c>
      <c r="N759" s="116">
        <v>940.90000000000146</v>
      </c>
      <c r="O759" s="116">
        <v>940.90000000000146</v>
      </c>
      <c r="P759" s="116">
        <v>1367.7900000000013</v>
      </c>
      <c r="Q759" s="116">
        <v>1871.0300000000013</v>
      </c>
      <c r="R759" s="116">
        <v>1871.0300000000013</v>
      </c>
      <c r="S759" s="116">
        <v>42346.1</v>
      </c>
      <c r="T759" s="116">
        <v>44884.979999999996</v>
      </c>
      <c r="U759" s="116">
        <v>1871.0299999999988</v>
      </c>
      <c r="V759" s="116">
        <v>1871.0299999999988</v>
      </c>
      <c r="W759" s="116">
        <v>1871.0299999999988</v>
      </c>
      <c r="X759" s="116">
        <v>1871.0299999999988</v>
      </c>
      <c r="Y759" s="116">
        <v>1871.0299999999988</v>
      </c>
      <c r="Z759" s="116">
        <v>1920.1699999999989</v>
      </c>
      <c r="AA759" s="116">
        <v>2622.4399999999987</v>
      </c>
      <c r="AB759" s="116">
        <v>9558.89</v>
      </c>
      <c r="AC759" s="116">
        <v>18029.48</v>
      </c>
      <c r="AD759" s="116">
        <v>2679.8599999999988</v>
      </c>
      <c r="AE759" s="116">
        <v>2311.7899999999986</v>
      </c>
      <c r="AF759" s="116">
        <v>2311.7899999999986</v>
      </c>
      <c r="AG759" s="116">
        <v>2311.7899999999986</v>
      </c>
      <c r="AH759" s="116">
        <v>2311.7899999999986</v>
      </c>
      <c r="AI759" s="116">
        <v>2874.3899999999985</v>
      </c>
      <c r="AJ759" s="116">
        <v>3451.1399999999985</v>
      </c>
      <c r="AK759" s="116">
        <v>8674.4499999999989</v>
      </c>
      <c r="AL759" s="116">
        <v>5577.3799999999992</v>
      </c>
      <c r="AM759" s="116">
        <v>5577.3799999999992</v>
      </c>
      <c r="AN759" s="116">
        <v>38673.03</v>
      </c>
      <c r="AO759" s="116">
        <v>0</v>
      </c>
      <c r="AP759" s="116">
        <v>0</v>
      </c>
      <c r="AQ759" s="116">
        <v>0</v>
      </c>
      <c r="AR759" s="116">
        <v>0</v>
      </c>
      <c r="AS759" s="116">
        <v>0</v>
      </c>
      <c r="AT759" s="116">
        <v>0</v>
      </c>
      <c r="AU759" s="116">
        <v>0</v>
      </c>
      <c r="AV759" s="116">
        <v>1112.49</v>
      </c>
      <c r="AW759" s="116">
        <v>1155.8</v>
      </c>
      <c r="AX759" s="116">
        <v>0</v>
      </c>
      <c r="AY759" s="116">
        <v>0</v>
      </c>
      <c r="AZ759" s="116">
        <v>0</v>
      </c>
      <c r="BA759" s="116">
        <v>0</v>
      </c>
      <c r="BB759" s="116">
        <v>0</v>
      </c>
      <c r="BC759" s="116">
        <v>0</v>
      </c>
      <c r="BD759" s="115">
        <v>0</v>
      </c>
      <c r="BF759" s="9">
        <f t="shared" si="12"/>
        <v>44884.979999999996</v>
      </c>
    </row>
    <row r="760" spans="1:58" x14ac:dyDescent="0.25">
      <c r="A760" s="112" t="s">
        <v>686</v>
      </c>
      <c r="B760" s="112" t="s">
        <v>687</v>
      </c>
      <c r="C760" s="116">
        <v>-6.184563972055912E-11</v>
      </c>
      <c r="D760" s="116">
        <v>-6.184563972055912E-11</v>
      </c>
      <c r="E760" s="116">
        <v>-6.184563972055912E-11</v>
      </c>
      <c r="F760" s="116">
        <v>-6.184563972055912E-11</v>
      </c>
      <c r="G760" s="116">
        <v>-6.184563972055912E-11</v>
      </c>
      <c r="H760" s="116">
        <v>-6.184563972055912E-11</v>
      </c>
      <c r="I760" s="116">
        <v>-6.184563972055912E-11</v>
      </c>
      <c r="J760" s="116">
        <v>-6.184563972055912E-11</v>
      </c>
      <c r="K760" s="116">
        <v>-6.184563972055912E-11</v>
      </c>
      <c r="L760" s="116">
        <v>-6.184563972055912E-11</v>
      </c>
      <c r="M760" s="116">
        <v>-6.184563972055912E-11</v>
      </c>
      <c r="N760" s="116">
        <v>-6.184563972055912E-11</v>
      </c>
      <c r="O760" s="116">
        <v>-6.184563972055912E-11</v>
      </c>
      <c r="P760" s="116">
        <v>-6.184563972055912E-11</v>
      </c>
      <c r="Q760" s="116">
        <v>-6.184563972055912E-11</v>
      </c>
      <c r="R760" s="116">
        <v>-6.184563972055912E-11</v>
      </c>
      <c r="S760" s="116">
        <v>-6.184563972055912E-11</v>
      </c>
      <c r="T760" s="116">
        <v>-6.184563972055912E-11</v>
      </c>
      <c r="U760" s="116">
        <v>-6.184563972055912E-11</v>
      </c>
      <c r="V760" s="116">
        <v>-6.184563972055912E-11</v>
      </c>
      <c r="W760" s="116">
        <v>-6.184563972055912E-11</v>
      </c>
      <c r="X760" s="116">
        <v>-6.184563972055912E-11</v>
      </c>
      <c r="Y760" s="116">
        <v>-6.184563972055912E-11</v>
      </c>
      <c r="Z760" s="116">
        <v>-6.184563972055912E-11</v>
      </c>
      <c r="AA760" s="116">
        <v>-6.184563972055912E-11</v>
      </c>
      <c r="AB760" s="116">
        <v>-6.184563972055912E-11</v>
      </c>
      <c r="AC760" s="116">
        <v>-6.184563972055912E-11</v>
      </c>
      <c r="AD760" s="116">
        <v>-6.184563972055912E-11</v>
      </c>
      <c r="AE760" s="116">
        <v>-6.184563972055912E-11</v>
      </c>
      <c r="AF760" s="116">
        <v>-6.184563972055912E-11</v>
      </c>
      <c r="AG760" s="116">
        <v>-6.184563972055912E-11</v>
      </c>
      <c r="AH760" s="116">
        <v>-6.184563972055912E-11</v>
      </c>
      <c r="AI760" s="116">
        <v>-6.184563972055912E-11</v>
      </c>
      <c r="AJ760" s="116">
        <v>-6.184563972055912E-11</v>
      </c>
      <c r="AK760" s="116">
        <v>-6.184563972055912E-11</v>
      </c>
      <c r="AL760" s="116">
        <v>-6.184563972055912E-11</v>
      </c>
      <c r="AM760" s="116">
        <v>-6.184563972055912E-11</v>
      </c>
      <c r="AN760" s="116">
        <v>-6.184563972055912E-11</v>
      </c>
      <c r="AO760" s="116">
        <v>-6.184563972055912E-11</v>
      </c>
      <c r="AP760" s="116">
        <v>-6.184563972055912E-11</v>
      </c>
      <c r="AQ760" s="116">
        <v>-6.184563972055912E-11</v>
      </c>
      <c r="AR760" s="116">
        <v>234.06999999993815</v>
      </c>
      <c r="AS760" s="116">
        <v>1434.9799999999382</v>
      </c>
      <c r="AT760" s="116">
        <v>-6.184563972055912E-11</v>
      </c>
      <c r="AU760" s="116">
        <v>-6.184563972055912E-11</v>
      </c>
      <c r="AV760" s="116">
        <v>-6.184563972055912E-11</v>
      </c>
      <c r="AW760" s="116">
        <v>-6.184563972055912E-11</v>
      </c>
      <c r="AX760" s="116">
        <v>-6.184563972055912E-11</v>
      </c>
      <c r="AY760" s="116">
        <v>-6.184563972055912E-11</v>
      </c>
      <c r="AZ760" s="116">
        <v>-6.184563972055912E-11</v>
      </c>
      <c r="BA760" s="116">
        <v>-6.184563972055912E-11</v>
      </c>
      <c r="BB760" s="116">
        <v>-6.184563972055912E-11</v>
      </c>
      <c r="BC760" s="116">
        <v>-6.184563972055912E-11</v>
      </c>
      <c r="BD760" s="115">
        <v>-6.184563972055912E-11</v>
      </c>
      <c r="BF760" s="9">
        <f t="shared" si="12"/>
        <v>1434.9799999999382</v>
      </c>
    </row>
    <row r="761" spans="1:58" x14ac:dyDescent="0.25">
      <c r="A761" s="112" t="s">
        <v>688</v>
      </c>
      <c r="B761" s="112" t="s">
        <v>689</v>
      </c>
      <c r="C761" s="116">
        <v>0</v>
      </c>
      <c r="D761" s="116">
        <v>70.3</v>
      </c>
      <c r="E761" s="116">
        <v>1422.29</v>
      </c>
      <c r="F761" s="116">
        <v>0</v>
      </c>
      <c r="G761" s="116">
        <v>0</v>
      </c>
      <c r="H761" s="116">
        <v>0</v>
      </c>
      <c r="I761" s="116">
        <v>1366.81</v>
      </c>
      <c r="J761" s="116">
        <v>0</v>
      </c>
      <c r="K761" s="116">
        <v>0</v>
      </c>
      <c r="L761" s="116">
        <v>1023.45</v>
      </c>
      <c r="M761" s="116">
        <v>1211.95</v>
      </c>
      <c r="N761" s="116">
        <v>190.11</v>
      </c>
      <c r="O761" s="116">
        <v>190.11</v>
      </c>
      <c r="P761" s="116">
        <v>190.11</v>
      </c>
      <c r="Q761" s="116">
        <v>190.11</v>
      </c>
      <c r="R761" s="116">
        <v>190.11</v>
      </c>
      <c r="S761" s="116">
        <v>190.11</v>
      </c>
      <c r="T761" s="116">
        <v>190.11</v>
      </c>
      <c r="U761" s="116">
        <v>190.11</v>
      </c>
      <c r="V761" s="116">
        <v>5225.1099999999997</v>
      </c>
      <c r="W761" s="116">
        <v>190.10999999999967</v>
      </c>
      <c r="X761" s="116">
        <v>190.10999999999967</v>
      </c>
      <c r="Y761" s="116">
        <v>190.10999999999967</v>
      </c>
      <c r="Z761" s="116">
        <v>190.10999999999967</v>
      </c>
      <c r="AA761" s="116">
        <v>190.10999999999967</v>
      </c>
      <c r="AB761" s="116">
        <v>190.10999999999967</v>
      </c>
      <c r="AC761" s="116">
        <v>190.10999999999967</v>
      </c>
      <c r="AD761" s="116">
        <v>190.10999999999967</v>
      </c>
      <c r="AE761" s="116">
        <v>190.10999999999967</v>
      </c>
      <c r="AF761" s="116">
        <v>190.10999999999967</v>
      </c>
      <c r="AG761" s="116">
        <v>190.10999999999967</v>
      </c>
      <c r="AH761" s="116">
        <v>5999.19</v>
      </c>
      <c r="AI761" s="116">
        <v>0</v>
      </c>
      <c r="AJ761" s="116">
        <v>0</v>
      </c>
      <c r="AK761" s="116">
        <v>0</v>
      </c>
      <c r="AL761" s="116">
        <v>0</v>
      </c>
      <c r="AM761" s="116">
        <v>0</v>
      </c>
      <c r="AN761" s="116">
        <v>161.27000000000001</v>
      </c>
      <c r="AO761" s="116">
        <v>161.27000000000001</v>
      </c>
      <c r="AP761" s="116">
        <v>161.27000000000001</v>
      </c>
      <c r="AQ761" s="116">
        <v>0</v>
      </c>
      <c r="AR761" s="116">
        <v>0</v>
      </c>
      <c r="AS761" s="116">
        <v>0</v>
      </c>
      <c r="AT761" s="116">
        <v>0</v>
      </c>
      <c r="AU761" s="116">
        <v>319.36</v>
      </c>
      <c r="AV761" s="116">
        <v>319.36</v>
      </c>
      <c r="AW761" s="116">
        <v>1173.5700000000002</v>
      </c>
      <c r="AX761" s="116">
        <v>0</v>
      </c>
      <c r="AY761" s="116">
        <v>0</v>
      </c>
      <c r="AZ761" s="116">
        <v>0</v>
      </c>
      <c r="BA761" s="116">
        <v>0</v>
      </c>
      <c r="BB761" s="116">
        <v>1194.56</v>
      </c>
      <c r="BC761" s="116">
        <v>1202.98</v>
      </c>
      <c r="BD761" s="115">
        <v>1108.81</v>
      </c>
      <c r="BF761" s="9">
        <f t="shared" si="12"/>
        <v>5999.19</v>
      </c>
    </row>
    <row r="762" spans="1:58" x14ac:dyDescent="0.25">
      <c r="A762" s="112" t="s">
        <v>690</v>
      </c>
      <c r="B762" s="112" t="s">
        <v>691</v>
      </c>
      <c r="C762" s="116">
        <v>0</v>
      </c>
      <c r="D762" s="116">
        <v>0</v>
      </c>
      <c r="E762" s="116">
        <v>0</v>
      </c>
      <c r="F762" s="116">
        <v>0</v>
      </c>
      <c r="G762" s="116">
        <v>0</v>
      </c>
      <c r="H762" s="116">
        <v>0</v>
      </c>
      <c r="I762" s="116">
        <v>0</v>
      </c>
      <c r="J762" s="116">
        <v>327.63</v>
      </c>
      <c r="K762" s="116">
        <v>-63147.71</v>
      </c>
      <c r="L762" s="116">
        <v>-33071.22</v>
      </c>
      <c r="M762" s="116">
        <v>711.33000000000175</v>
      </c>
      <c r="N762" s="116">
        <v>863.24000000000171</v>
      </c>
      <c r="O762" s="116">
        <v>3146.9600000000014</v>
      </c>
      <c r="P762" s="116">
        <v>28479.500000000004</v>
      </c>
      <c r="Q762" s="116">
        <v>25801.160000000003</v>
      </c>
      <c r="R762" s="116">
        <v>25956.400000000005</v>
      </c>
      <c r="S762" s="116">
        <v>26316.340000000004</v>
      </c>
      <c r="T762" s="116">
        <v>33553.86</v>
      </c>
      <c r="U762" s="116">
        <v>1473.6700000000019</v>
      </c>
      <c r="V762" s="116">
        <v>1473.6700000000019</v>
      </c>
      <c r="W762" s="116">
        <v>17142.670000000002</v>
      </c>
      <c r="X762" s="116">
        <v>18467.04</v>
      </c>
      <c r="Y762" s="116">
        <v>20001.690000000002</v>
      </c>
      <c r="Z762" s="116">
        <v>0</v>
      </c>
      <c r="AA762" s="116">
        <v>1845.05</v>
      </c>
      <c r="AB762" s="116">
        <v>12689.46</v>
      </c>
      <c r="AC762" s="116">
        <v>-2384.4000000000015</v>
      </c>
      <c r="AD762" s="116">
        <v>71366.420000000013</v>
      </c>
      <c r="AE762" s="116">
        <v>75085.700000000012</v>
      </c>
      <c r="AF762" s="116">
        <v>75085.700000000012</v>
      </c>
      <c r="AG762" s="116">
        <v>-21689.249999999985</v>
      </c>
      <c r="AH762" s="116">
        <v>-21571.349999999984</v>
      </c>
      <c r="AI762" s="116">
        <v>-21571.349999999984</v>
      </c>
      <c r="AJ762" s="116">
        <v>-21571.349999999984</v>
      </c>
      <c r="AK762" s="116">
        <v>-21571.349999999984</v>
      </c>
      <c r="AL762" s="116">
        <v>-21571.929999999986</v>
      </c>
      <c r="AM762" s="116">
        <v>-20950.559999999987</v>
      </c>
      <c r="AN762" s="116">
        <v>0</v>
      </c>
      <c r="AO762" s="116">
        <v>0</v>
      </c>
      <c r="AP762" s="116">
        <v>0</v>
      </c>
      <c r="AQ762" s="116">
        <v>983.66</v>
      </c>
      <c r="AR762" s="116">
        <v>-67832.83</v>
      </c>
      <c r="AS762" s="116">
        <v>-67832.83</v>
      </c>
      <c r="AT762" s="116">
        <v>-67033.009999999995</v>
      </c>
      <c r="AU762" s="116">
        <v>-18522.439999999995</v>
      </c>
      <c r="AV762" s="116">
        <v>-18522.439999999995</v>
      </c>
      <c r="AW762" s="116">
        <v>-18522.439999999995</v>
      </c>
      <c r="AX762" s="116">
        <v>-13340.499999999996</v>
      </c>
      <c r="AY762" s="116">
        <v>-12993.159999999996</v>
      </c>
      <c r="AZ762" s="116">
        <v>-12993.159999999996</v>
      </c>
      <c r="BA762" s="116">
        <v>-12993.159999999996</v>
      </c>
      <c r="BB762" s="116">
        <v>-12993.159999999996</v>
      </c>
      <c r="BC762" s="116">
        <v>-18524.159999999996</v>
      </c>
      <c r="BD762" s="115">
        <v>-18524.159999999996</v>
      </c>
      <c r="BF762" s="9">
        <f t="shared" si="12"/>
        <v>75085.700000000012</v>
      </c>
    </row>
    <row r="763" spans="1:58" x14ac:dyDescent="0.25">
      <c r="A763" s="112" t="s">
        <v>692</v>
      </c>
      <c r="B763" s="112" t="s">
        <v>693</v>
      </c>
      <c r="C763" s="116">
        <v>0</v>
      </c>
      <c r="D763" s="116">
        <v>0</v>
      </c>
      <c r="E763" s="116">
        <v>0</v>
      </c>
      <c r="F763" s="116">
        <v>0</v>
      </c>
      <c r="G763" s="116">
        <v>0</v>
      </c>
      <c r="H763" s="116">
        <v>0</v>
      </c>
      <c r="I763" s="116">
        <v>0</v>
      </c>
      <c r="J763" s="116">
        <v>0</v>
      </c>
      <c r="K763" s="116">
        <v>0</v>
      </c>
      <c r="L763" s="116">
        <v>0</v>
      </c>
      <c r="M763" s="116">
        <v>1504.19</v>
      </c>
      <c r="N763" s="116">
        <v>2803.36</v>
      </c>
      <c r="O763" s="116">
        <v>0</v>
      </c>
      <c r="P763" s="116">
        <v>0</v>
      </c>
      <c r="Q763" s="116">
        <v>0</v>
      </c>
      <c r="R763" s="116">
        <v>0</v>
      </c>
      <c r="S763" s="116">
        <v>0</v>
      </c>
      <c r="T763" s="116">
        <v>0</v>
      </c>
      <c r="U763" s="116">
        <v>0</v>
      </c>
      <c r="V763" s="116">
        <v>0</v>
      </c>
      <c r="W763" s="116">
        <v>0</v>
      </c>
      <c r="X763" s="116">
        <v>501.75</v>
      </c>
      <c r="Y763" s="116">
        <v>604</v>
      </c>
      <c r="Z763" s="116">
        <v>0</v>
      </c>
      <c r="AA763" s="116">
        <v>0</v>
      </c>
      <c r="AB763" s="116">
        <v>0</v>
      </c>
      <c r="AC763" s="116">
        <v>0</v>
      </c>
      <c r="AD763" s="116">
        <v>0</v>
      </c>
      <c r="AE763" s="116">
        <v>0</v>
      </c>
      <c r="AF763" s="116">
        <v>0</v>
      </c>
      <c r="AG763" s="116">
        <v>0</v>
      </c>
      <c r="AH763" s="116">
        <v>0</v>
      </c>
      <c r="AI763" s="116">
        <v>0</v>
      </c>
      <c r="AJ763" s="116">
        <v>0</v>
      </c>
      <c r="AK763" s="116">
        <v>11233.28</v>
      </c>
      <c r="AL763" s="116">
        <v>932.11000000000058</v>
      </c>
      <c r="AM763" s="116">
        <v>1702.5700000000006</v>
      </c>
      <c r="AN763" s="116">
        <v>2342.7200000000007</v>
      </c>
      <c r="AO763" s="116">
        <v>4490.7300000000014</v>
      </c>
      <c r="AP763" s="116">
        <v>109603.51</v>
      </c>
      <c r="AQ763" s="116">
        <v>0</v>
      </c>
      <c r="AR763" s="116">
        <v>0</v>
      </c>
      <c r="AS763" s="116">
        <v>0</v>
      </c>
      <c r="AT763" s="116">
        <v>0</v>
      </c>
      <c r="AU763" s="116">
        <v>0</v>
      </c>
      <c r="AV763" s="116">
        <v>0</v>
      </c>
      <c r="AW763" s="116">
        <v>0</v>
      </c>
      <c r="AX763" s="116">
        <v>0</v>
      </c>
      <c r="AY763" s="116">
        <v>141.31</v>
      </c>
      <c r="AZ763" s="116">
        <v>141.31</v>
      </c>
      <c r="BA763" s="116">
        <v>141.31</v>
      </c>
      <c r="BB763" s="116">
        <v>141.31</v>
      </c>
      <c r="BC763" s="116">
        <v>141.31</v>
      </c>
      <c r="BD763" s="115">
        <v>141.31</v>
      </c>
      <c r="BF763" s="9">
        <f t="shared" si="12"/>
        <v>109603.51</v>
      </c>
    </row>
    <row r="764" spans="1:58" x14ac:dyDescent="0.25">
      <c r="A764" s="112" t="s">
        <v>694</v>
      </c>
      <c r="B764" s="112" t="s">
        <v>695</v>
      </c>
      <c r="C764" s="116">
        <v>1.4097167877480388E-11</v>
      </c>
      <c r="D764" s="116">
        <v>1.4097167877480388E-11</v>
      </c>
      <c r="E764" s="116">
        <v>1.4097167877480388E-11</v>
      </c>
      <c r="F764" s="116">
        <v>1.4097167877480388E-11</v>
      </c>
      <c r="G764" s="116">
        <v>1.4097167877480388E-11</v>
      </c>
      <c r="H764" s="116">
        <v>1.4097167877480388E-11</v>
      </c>
      <c r="I764" s="116">
        <v>1.4097167877480388E-11</v>
      </c>
      <c r="J764" s="116">
        <v>1.4097167877480388E-11</v>
      </c>
      <c r="K764" s="116">
        <v>1.4097167877480388E-11</v>
      </c>
      <c r="L764" s="116">
        <v>1.4097167877480388E-11</v>
      </c>
      <c r="M764" s="116">
        <v>1.4097167877480388E-11</v>
      </c>
      <c r="N764" s="116">
        <v>1.4097167877480388E-11</v>
      </c>
      <c r="O764" s="116">
        <v>1.4097167877480388E-11</v>
      </c>
      <c r="P764" s="116">
        <v>1.4097167877480388E-11</v>
      </c>
      <c r="Q764" s="116">
        <v>1.4097167877480388E-11</v>
      </c>
      <c r="R764" s="116">
        <v>1.4097167877480388E-11</v>
      </c>
      <c r="S764" s="116">
        <v>1.4097167877480388E-11</v>
      </c>
      <c r="T764" s="116">
        <v>1.4097167877480388E-11</v>
      </c>
      <c r="U764" s="116">
        <v>1.4097167877480388E-11</v>
      </c>
      <c r="V764" s="116">
        <v>1.4097167877480388E-11</v>
      </c>
      <c r="W764" s="116">
        <v>1.4097167877480388E-11</v>
      </c>
      <c r="X764" s="116">
        <v>1.4097167877480388E-11</v>
      </c>
      <c r="Y764" s="116">
        <v>1.4097167877480388E-11</v>
      </c>
      <c r="Z764" s="116">
        <v>17977.510000000013</v>
      </c>
      <c r="AA764" s="116">
        <v>0</v>
      </c>
      <c r="AB764" s="116">
        <v>176.84</v>
      </c>
      <c r="AC764" s="116">
        <v>0</v>
      </c>
      <c r="AD764" s="116">
        <v>0</v>
      </c>
      <c r="AE764" s="116">
        <v>88.8</v>
      </c>
      <c r="AF764" s="116">
        <v>0</v>
      </c>
      <c r="AG764" s="116">
        <v>0</v>
      </c>
      <c r="AH764" s="116">
        <v>0</v>
      </c>
      <c r="AI764" s="116">
        <v>0</v>
      </c>
      <c r="AJ764" s="116">
        <v>0</v>
      </c>
      <c r="AK764" s="116">
        <v>0</v>
      </c>
      <c r="AL764" s="116">
        <v>0</v>
      </c>
      <c r="AM764" s="116">
        <v>0</v>
      </c>
      <c r="AN764" s="116">
        <v>0</v>
      </c>
      <c r="AO764" s="116">
        <v>0</v>
      </c>
      <c r="AP764" s="116">
        <v>0</v>
      </c>
      <c r="AQ764" s="116">
        <v>0</v>
      </c>
      <c r="AR764" s="116">
        <v>0</v>
      </c>
      <c r="AS764" s="116">
        <v>0</v>
      </c>
      <c r="AT764" s="116">
        <v>0</v>
      </c>
      <c r="AU764" s="116">
        <v>0</v>
      </c>
      <c r="AV764" s="116">
        <v>0</v>
      </c>
      <c r="AW764" s="116">
        <v>0</v>
      </c>
      <c r="AX764" s="116">
        <v>0</v>
      </c>
      <c r="AY764" s="116">
        <v>0</v>
      </c>
      <c r="AZ764" s="116">
        <v>0</v>
      </c>
      <c r="BA764" s="116">
        <v>0</v>
      </c>
      <c r="BB764" s="116">
        <v>0</v>
      </c>
      <c r="BC764" s="116">
        <v>0</v>
      </c>
      <c r="BD764" s="115">
        <v>0</v>
      </c>
      <c r="BF764" s="9">
        <f t="shared" si="12"/>
        <v>17977.510000000013</v>
      </c>
    </row>
    <row r="765" spans="1:58" x14ac:dyDescent="0.25">
      <c r="A765" s="112" t="s">
        <v>696</v>
      </c>
      <c r="B765" s="112" t="s">
        <v>697</v>
      </c>
      <c r="C765" s="116">
        <v>0</v>
      </c>
      <c r="D765" s="116">
        <v>0</v>
      </c>
      <c r="E765" s="116">
        <v>0</v>
      </c>
      <c r="F765" s="116">
        <v>0</v>
      </c>
      <c r="G765" s="116">
        <v>0</v>
      </c>
      <c r="H765" s="116">
        <v>0</v>
      </c>
      <c r="I765" s="116">
        <v>0</v>
      </c>
      <c r="J765" s="116">
        <v>0</v>
      </c>
      <c r="K765" s="116">
        <v>0</v>
      </c>
      <c r="L765" s="116">
        <v>0</v>
      </c>
      <c r="M765" s="116">
        <v>0</v>
      </c>
      <c r="N765" s="116">
        <v>0</v>
      </c>
      <c r="O765" s="116">
        <v>0</v>
      </c>
      <c r="P765" s="116">
        <v>0</v>
      </c>
      <c r="Q765" s="116">
        <v>0</v>
      </c>
      <c r="R765" s="116">
        <v>0</v>
      </c>
      <c r="S765" s="116">
        <v>0</v>
      </c>
      <c r="T765" s="116">
        <v>0</v>
      </c>
      <c r="U765" s="116">
        <v>0</v>
      </c>
      <c r="V765" s="116">
        <v>0</v>
      </c>
      <c r="W765" s="116">
        <v>0</v>
      </c>
      <c r="X765" s="116">
        <v>0</v>
      </c>
      <c r="Y765" s="116">
        <v>0</v>
      </c>
      <c r="Z765" s="116">
        <v>0</v>
      </c>
      <c r="AA765" s="116">
        <v>621.67999999999995</v>
      </c>
      <c r="AB765" s="116">
        <v>621.67999999999995</v>
      </c>
      <c r="AC765" s="116">
        <v>4072.04</v>
      </c>
      <c r="AD765" s="116">
        <v>4072.04</v>
      </c>
      <c r="AE765" s="116">
        <v>5626.25</v>
      </c>
      <c r="AF765" s="116">
        <v>5626.25</v>
      </c>
      <c r="AG765" s="116">
        <v>0</v>
      </c>
      <c r="AH765" s="116">
        <v>0</v>
      </c>
      <c r="AI765" s="116">
        <v>0</v>
      </c>
      <c r="AJ765" s="116">
        <v>0</v>
      </c>
      <c r="AK765" s="116">
        <v>0</v>
      </c>
      <c r="AL765" s="116">
        <v>0</v>
      </c>
      <c r="AM765" s="116">
        <v>0</v>
      </c>
      <c r="AN765" s="116">
        <v>0</v>
      </c>
      <c r="AO765" s="116">
        <v>0</v>
      </c>
      <c r="AP765" s="116">
        <v>0</v>
      </c>
      <c r="AQ765" s="116">
        <v>6210.37</v>
      </c>
      <c r="AR765" s="116">
        <v>6019.05</v>
      </c>
      <c r="AS765" s="116">
        <v>0</v>
      </c>
      <c r="AT765" s="116">
        <v>0</v>
      </c>
      <c r="AU765" s="116">
        <v>0</v>
      </c>
      <c r="AV765" s="116">
        <v>0</v>
      </c>
      <c r="AW765" s="116">
        <v>0</v>
      </c>
      <c r="AX765" s="116">
        <v>0</v>
      </c>
      <c r="AY765" s="116">
        <v>0</v>
      </c>
      <c r="AZ765" s="116">
        <v>0</v>
      </c>
      <c r="BA765" s="116">
        <v>3643.37</v>
      </c>
      <c r="BB765" s="116">
        <v>0</v>
      </c>
      <c r="BC765" s="116">
        <v>0</v>
      </c>
      <c r="BD765" s="115">
        <v>0</v>
      </c>
      <c r="BF765" s="9">
        <f t="shared" si="12"/>
        <v>6210.37</v>
      </c>
    </row>
    <row r="766" spans="1:58" x14ac:dyDescent="0.25">
      <c r="A766" s="112" t="s">
        <v>698</v>
      </c>
      <c r="B766" s="112" t="s">
        <v>699</v>
      </c>
      <c r="C766" s="116">
        <v>434.89</v>
      </c>
      <c r="D766" s="116">
        <v>0</v>
      </c>
      <c r="E766" s="116">
        <v>645.38</v>
      </c>
      <c r="F766" s="116">
        <v>778.85</v>
      </c>
      <c r="G766" s="116">
        <v>3664.68</v>
      </c>
      <c r="H766" s="116">
        <v>3585.52</v>
      </c>
      <c r="I766" s="116">
        <v>-3323.35</v>
      </c>
      <c r="J766" s="116">
        <v>1365.1200000000003</v>
      </c>
      <c r="K766" s="116">
        <v>-6732.2799999999988</v>
      </c>
      <c r="L766" s="116">
        <v>-6211.1299999999992</v>
      </c>
      <c r="M766" s="116">
        <v>23222.629999999997</v>
      </c>
      <c r="N766" s="116">
        <v>45934.819999999992</v>
      </c>
      <c r="O766" s="116">
        <v>64303.689999999988</v>
      </c>
      <c r="P766" s="116">
        <v>58540.329999999987</v>
      </c>
      <c r="Q766" s="116">
        <v>-4545.2300000000105</v>
      </c>
      <c r="R766" s="116">
        <v>-5324.5600000000104</v>
      </c>
      <c r="S766" s="116">
        <v>15255.199999999988</v>
      </c>
      <c r="T766" s="116">
        <v>3730.4199999999873</v>
      </c>
      <c r="U766" s="116">
        <v>710.29999999998745</v>
      </c>
      <c r="V766" s="116">
        <v>771.03999999998746</v>
      </c>
      <c r="W766" s="116">
        <v>2120.8699999999872</v>
      </c>
      <c r="X766" s="116">
        <v>7243.1599999999871</v>
      </c>
      <c r="Y766" s="116">
        <v>67873.62999999999</v>
      </c>
      <c r="Z766" s="116">
        <v>5975.1199999999881</v>
      </c>
      <c r="AA766" s="116">
        <v>29492.789999999986</v>
      </c>
      <c r="AB766" s="116">
        <v>20535.139999999985</v>
      </c>
      <c r="AC766" s="116">
        <v>20527.219999999987</v>
      </c>
      <c r="AD766" s="116">
        <v>21522.059999999987</v>
      </c>
      <c r="AE766" s="116">
        <v>26320.219999999987</v>
      </c>
      <c r="AF766" s="116">
        <v>26582.109999999986</v>
      </c>
      <c r="AG766" s="116">
        <v>32749.029999999984</v>
      </c>
      <c r="AH766" s="116">
        <v>87074.369999999981</v>
      </c>
      <c r="AI766" s="116">
        <v>41126.889999999978</v>
      </c>
      <c r="AJ766" s="116">
        <v>52857.799999999974</v>
      </c>
      <c r="AK766" s="116">
        <v>75368.52999999997</v>
      </c>
      <c r="AL766" s="116">
        <v>28884.739999999969</v>
      </c>
      <c r="AM766" s="116">
        <v>34659.569999999971</v>
      </c>
      <c r="AN766" s="116">
        <v>38143.77999999997</v>
      </c>
      <c r="AO766" s="116">
        <v>1098.0699999999706</v>
      </c>
      <c r="AP766" s="116">
        <v>36550.079999999973</v>
      </c>
      <c r="AQ766" s="116">
        <v>15511.329999999973</v>
      </c>
      <c r="AR766" s="116">
        <v>879.2399999999725</v>
      </c>
      <c r="AS766" s="116">
        <v>15338.339999999973</v>
      </c>
      <c r="AT766" s="116">
        <v>215.32999999997264</v>
      </c>
      <c r="AU766" s="116">
        <v>20552.969999999972</v>
      </c>
      <c r="AV766" s="116">
        <v>14462.219999999972</v>
      </c>
      <c r="AW766" s="116">
        <v>1506.6399999999721</v>
      </c>
      <c r="AX766" s="116">
        <v>-56529.900000000031</v>
      </c>
      <c r="AY766" s="116">
        <v>-56529.900000000031</v>
      </c>
      <c r="AZ766" s="116">
        <v>-56529.900000000031</v>
      </c>
      <c r="BA766" s="116">
        <v>-50755.210000000028</v>
      </c>
      <c r="BB766" s="116">
        <v>14636.88999999997</v>
      </c>
      <c r="BC766" s="116">
        <v>35432.739999999969</v>
      </c>
      <c r="BD766" s="115">
        <v>-3949.5700000000288</v>
      </c>
      <c r="BF766" s="9">
        <f t="shared" si="12"/>
        <v>87074.369999999981</v>
      </c>
    </row>
    <row r="767" spans="1:58" x14ac:dyDescent="0.25">
      <c r="A767" s="112" t="s">
        <v>700</v>
      </c>
      <c r="B767" s="112" t="s">
        <v>701</v>
      </c>
      <c r="C767" s="116">
        <v>1119.31</v>
      </c>
      <c r="D767" s="116">
        <v>1119.31</v>
      </c>
      <c r="E767" s="116">
        <v>47.569999999999936</v>
      </c>
      <c r="F767" s="116">
        <v>47.569999999999936</v>
      </c>
      <c r="G767" s="116">
        <v>528.6099999999999</v>
      </c>
      <c r="H767" s="116">
        <v>0</v>
      </c>
      <c r="I767" s="116">
        <v>0</v>
      </c>
      <c r="J767" s="116">
        <v>0</v>
      </c>
      <c r="K767" s="116">
        <v>0</v>
      </c>
      <c r="L767" s="116">
        <v>7946.57</v>
      </c>
      <c r="M767" s="116">
        <v>7946.57</v>
      </c>
      <c r="N767" s="116">
        <v>0</v>
      </c>
      <c r="O767" s="116">
        <v>0</v>
      </c>
      <c r="P767" s="116">
        <v>0</v>
      </c>
      <c r="Q767" s="116">
        <v>1286.3</v>
      </c>
      <c r="R767" s="116">
        <v>-9.9999999999909051E-3</v>
      </c>
      <c r="S767" s="116">
        <v>9.0951551845463996E-15</v>
      </c>
      <c r="T767" s="116">
        <v>9.0951551845463996E-15</v>
      </c>
      <c r="U767" s="116">
        <v>93.570000000000007</v>
      </c>
      <c r="V767" s="116">
        <v>-3.9999999999992042E-2</v>
      </c>
      <c r="W767" s="116">
        <v>13079.369999999999</v>
      </c>
      <c r="X767" s="116">
        <v>3643.4599999999991</v>
      </c>
      <c r="Y767" s="116">
        <v>20637.629999999997</v>
      </c>
      <c r="Z767" s="116">
        <v>26772.479999999996</v>
      </c>
      <c r="AA767" s="116">
        <v>28571.929999999997</v>
      </c>
      <c r="AB767" s="116">
        <v>32078.549999999996</v>
      </c>
      <c r="AC767" s="116">
        <v>49015.719999999994</v>
      </c>
      <c r="AD767" s="116">
        <v>9226.4899999999907</v>
      </c>
      <c r="AE767" s="116">
        <v>9226.4899999999907</v>
      </c>
      <c r="AF767" s="116">
        <v>14281.909999999991</v>
      </c>
      <c r="AG767" s="116">
        <v>22205.46999999999</v>
      </c>
      <c r="AH767" s="116">
        <v>18416.46999999999</v>
      </c>
      <c r="AI767" s="116">
        <v>30356.569999999992</v>
      </c>
      <c r="AJ767" s="116">
        <v>30191.879999999994</v>
      </c>
      <c r="AK767" s="116">
        <v>30191.879999999994</v>
      </c>
      <c r="AL767" s="116">
        <v>50628.67</v>
      </c>
      <c r="AM767" s="116">
        <v>30088.629999999997</v>
      </c>
      <c r="AN767" s="116">
        <v>32505.929999999997</v>
      </c>
      <c r="AO767" s="116">
        <v>36479.149999999994</v>
      </c>
      <c r="AP767" s="116">
        <v>63127.53</v>
      </c>
      <c r="AQ767" s="116">
        <v>39848.92</v>
      </c>
      <c r="AR767" s="116">
        <v>57158.42</v>
      </c>
      <c r="AS767" s="116">
        <v>36130.46</v>
      </c>
      <c r="AT767" s="116">
        <v>39201.26</v>
      </c>
      <c r="AU767" s="116">
        <v>36192.44</v>
      </c>
      <c r="AV767" s="116">
        <v>131389.65000000002</v>
      </c>
      <c r="AW767" s="116">
        <v>80279.780000000028</v>
      </c>
      <c r="AX767" s="116">
        <v>43030.04000000003</v>
      </c>
      <c r="AY767" s="116">
        <v>-43661.70999999997</v>
      </c>
      <c r="AZ767" s="116">
        <v>-43661.70999999997</v>
      </c>
      <c r="BA767" s="116">
        <v>-43661.70999999997</v>
      </c>
      <c r="BB767" s="116">
        <v>-43661.70999999997</v>
      </c>
      <c r="BC767" s="116">
        <v>-43661.70999999997</v>
      </c>
      <c r="BD767" s="115">
        <v>-33223.769999999968</v>
      </c>
      <c r="BF767" s="9">
        <f t="shared" si="12"/>
        <v>131389.65000000002</v>
      </c>
    </row>
    <row r="768" spans="1:58" x14ac:dyDescent="0.25">
      <c r="A768" s="112" t="s">
        <v>702</v>
      </c>
      <c r="B768" s="112" t="s">
        <v>703</v>
      </c>
      <c r="C768" s="116">
        <v>-9.0949470177292824E-12</v>
      </c>
      <c r="D768" s="116">
        <v>-9.0949470177292824E-12</v>
      </c>
      <c r="E768" s="116">
        <v>-9.0949470177292824E-12</v>
      </c>
      <c r="F768" s="116">
        <v>-9.0949470177292824E-12</v>
      </c>
      <c r="G768" s="116">
        <v>-9.0949470177292824E-12</v>
      </c>
      <c r="H768" s="116">
        <v>-9.0949470177292824E-12</v>
      </c>
      <c r="I768" s="116">
        <v>-9.0949470177292824E-12</v>
      </c>
      <c r="J768" s="116">
        <v>-9.0949470177292824E-12</v>
      </c>
      <c r="K768" s="116">
        <v>-9.0949470177292824E-12</v>
      </c>
      <c r="L768" s="116">
        <v>-9.0949470177292824E-12</v>
      </c>
      <c r="M768" s="116">
        <v>-9.0949470177292824E-12</v>
      </c>
      <c r="N768" s="116">
        <v>-9.0949470177292824E-12</v>
      </c>
      <c r="O768" s="116">
        <v>-9.0949470177292824E-12</v>
      </c>
      <c r="P768" s="116">
        <v>-9.0949470177292824E-12</v>
      </c>
      <c r="Q768" s="116">
        <v>-9.0949470177292824E-12</v>
      </c>
      <c r="R768" s="116">
        <v>-9.0949470177292824E-12</v>
      </c>
      <c r="S768" s="116">
        <v>-9.0949470177292824E-12</v>
      </c>
      <c r="T768" s="116">
        <v>-9.0949470177292824E-12</v>
      </c>
      <c r="U768" s="116">
        <v>-9.0949470177292824E-12</v>
      </c>
      <c r="V768" s="116">
        <v>-9.0949470177292824E-12</v>
      </c>
      <c r="W768" s="116">
        <v>-9.0949470177292824E-12</v>
      </c>
      <c r="X768" s="116">
        <v>-9.0949470177292824E-12</v>
      </c>
      <c r="Y768" s="116">
        <v>-9.0949470177292824E-12</v>
      </c>
      <c r="Z768" s="116">
        <v>-9.0949470177292824E-12</v>
      </c>
      <c r="AA768" s="116">
        <v>-9.0949470177292824E-12</v>
      </c>
      <c r="AB768" s="116">
        <v>-9.0949470177292824E-12</v>
      </c>
      <c r="AC768" s="116">
        <v>-9.0949470177292824E-12</v>
      </c>
      <c r="AD768" s="116">
        <v>-9.0949470177292824E-12</v>
      </c>
      <c r="AE768" s="116">
        <v>-9.0949470177292824E-12</v>
      </c>
      <c r="AF768" s="116">
        <v>-9.0949470177292824E-12</v>
      </c>
      <c r="AG768" s="116">
        <v>-9.0949470177292824E-12</v>
      </c>
      <c r="AH768" s="116">
        <v>-9.0949470177292824E-12</v>
      </c>
      <c r="AI768" s="116">
        <v>-9.0949470177292824E-12</v>
      </c>
      <c r="AJ768" s="116">
        <v>-9.0949470177292824E-12</v>
      </c>
      <c r="AK768" s="116">
        <v>-9.0949470177292824E-12</v>
      </c>
      <c r="AL768" s="116">
        <v>-9.0949470177292824E-12</v>
      </c>
      <c r="AM768" s="116">
        <v>-9.0949470177292824E-12</v>
      </c>
      <c r="AN768" s="116">
        <v>-9.0949470177292824E-12</v>
      </c>
      <c r="AO768" s="116">
        <v>-9.0949470177292824E-12</v>
      </c>
      <c r="AP768" s="116">
        <v>-9.0949470177292824E-12</v>
      </c>
      <c r="AQ768" s="116">
        <v>-9.0949470177292824E-12</v>
      </c>
      <c r="AR768" s="116">
        <v>-9.0949470177292824E-12</v>
      </c>
      <c r="AS768" s="116">
        <v>-9.0949470177292824E-12</v>
      </c>
      <c r="AT768" s="116">
        <v>579.29999999999086</v>
      </c>
      <c r="AU768" s="116">
        <v>3415.6599999999908</v>
      </c>
      <c r="AV768" s="116">
        <v>10899.249999999991</v>
      </c>
      <c r="AW768" s="116">
        <v>10899.249999999991</v>
      </c>
      <c r="AX768" s="116">
        <v>10840.329999999991</v>
      </c>
      <c r="AY768" s="116">
        <v>10840.329999999991</v>
      </c>
      <c r="AZ768" s="116">
        <v>0</v>
      </c>
      <c r="BA768" s="116">
        <v>0</v>
      </c>
      <c r="BB768" s="116">
        <v>0</v>
      </c>
      <c r="BC768" s="116">
        <v>0</v>
      </c>
      <c r="BD768" s="115">
        <v>0</v>
      </c>
      <c r="BF768" s="9">
        <f t="shared" si="12"/>
        <v>10899.249999999991</v>
      </c>
    </row>
    <row r="769" spans="1:58" x14ac:dyDescent="0.25">
      <c r="A769" s="112" t="s">
        <v>704</v>
      </c>
      <c r="B769" s="112" t="s">
        <v>705</v>
      </c>
      <c r="C769" s="116">
        <v>0</v>
      </c>
      <c r="D769" s="116">
        <v>0</v>
      </c>
      <c r="E769" s="116">
        <v>554.89</v>
      </c>
      <c r="F769" s="116">
        <v>1141.83</v>
      </c>
      <c r="G769" s="116">
        <v>981.06999999999994</v>
      </c>
      <c r="H769" s="116">
        <v>707.69999999999993</v>
      </c>
      <c r="I769" s="116">
        <v>34178.789999999994</v>
      </c>
      <c r="J769" s="116">
        <v>5557.1399999999921</v>
      </c>
      <c r="K769" s="116">
        <v>8058.9899999999925</v>
      </c>
      <c r="L769" s="116">
        <v>3397.8999999999924</v>
      </c>
      <c r="M769" s="116">
        <v>2580.9899999999925</v>
      </c>
      <c r="N769" s="116">
        <v>2602.9199999999923</v>
      </c>
      <c r="O769" s="116">
        <v>2557.0499999999925</v>
      </c>
      <c r="P769" s="116">
        <v>5315.6099999999924</v>
      </c>
      <c r="Q769" s="116">
        <v>4126.8099999999922</v>
      </c>
      <c r="R769" s="116">
        <v>2751.7299999999923</v>
      </c>
      <c r="S769" s="116">
        <v>4172.4299999999921</v>
      </c>
      <c r="T769" s="116">
        <v>40.419999999991887</v>
      </c>
      <c r="U769" s="116">
        <v>2694.319999999992</v>
      </c>
      <c r="V769" s="116">
        <v>4593.6599999999917</v>
      </c>
      <c r="W769" s="116">
        <v>6828.4799999999923</v>
      </c>
      <c r="X769" s="116">
        <v>1936.6499999999924</v>
      </c>
      <c r="Y769" s="116">
        <v>1936.6499999999924</v>
      </c>
      <c r="Z769" s="116">
        <v>2323.2799999999925</v>
      </c>
      <c r="AA769" s="116">
        <v>12261.649999999994</v>
      </c>
      <c r="AB769" s="116">
        <v>1785.6199999999935</v>
      </c>
      <c r="AC769" s="116">
        <v>1829.6199999999935</v>
      </c>
      <c r="AD769" s="116">
        <v>1923.6199999999935</v>
      </c>
      <c r="AE769" s="116">
        <v>6217.6499999999933</v>
      </c>
      <c r="AF769" s="116">
        <v>9246.5499999999938</v>
      </c>
      <c r="AG769" s="116">
        <v>2505.2299999999941</v>
      </c>
      <c r="AH769" s="116">
        <v>5092.099999999994</v>
      </c>
      <c r="AI769" s="116">
        <v>2372.119999999994</v>
      </c>
      <c r="AJ769" s="116">
        <v>2372.119999999994</v>
      </c>
      <c r="AK769" s="116">
        <v>2753.9499999999939</v>
      </c>
      <c r="AL769" s="116">
        <v>2432.5499999999938</v>
      </c>
      <c r="AM769" s="116">
        <v>1954.8599999999938</v>
      </c>
      <c r="AN769" s="116">
        <v>1845.9799999999937</v>
      </c>
      <c r="AO769" s="116">
        <v>1845.9799999999937</v>
      </c>
      <c r="AP769" s="116">
        <v>1845.9799999999937</v>
      </c>
      <c r="AQ769" s="116">
        <v>1845.9799999999937</v>
      </c>
      <c r="AR769" s="116">
        <v>1845.9799999999937</v>
      </c>
      <c r="AS769" s="116">
        <v>4877.3199999999943</v>
      </c>
      <c r="AT769" s="116">
        <v>3553.3299999999945</v>
      </c>
      <c r="AU769" s="116">
        <v>3046.1199999999944</v>
      </c>
      <c r="AV769" s="116">
        <v>1990.1099999999944</v>
      </c>
      <c r="AW769" s="116">
        <v>1990.1099999999944</v>
      </c>
      <c r="AX769" s="116">
        <v>2184.8499999999945</v>
      </c>
      <c r="AY769" s="116">
        <v>12946.399999999994</v>
      </c>
      <c r="AZ769" s="116">
        <v>1989.4699999999939</v>
      </c>
      <c r="BA769" s="116">
        <v>5403.0199999999941</v>
      </c>
      <c r="BB769" s="116">
        <v>13104.589999999993</v>
      </c>
      <c r="BC769" s="116">
        <v>6833.7999999999929</v>
      </c>
      <c r="BD769" s="115">
        <v>6887.2799999999925</v>
      </c>
      <c r="BF769" s="9">
        <f t="shared" si="12"/>
        <v>34178.789999999994</v>
      </c>
    </row>
    <row r="770" spans="1:58" x14ac:dyDescent="0.25">
      <c r="A770" s="112" t="s">
        <v>706</v>
      </c>
      <c r="B770" s="112" t="s">
        <v>707</v>
      </c>
      <c r="C770" s="116">
        <v>0</v>
      </c>
      <c r="D770" s="116">
        <v>1904.6</v>
      </c>
      <c r="E770" s="116">
        <v>1904.6</v>
      </c>
      <c r="F770" s="116">
        <v>1904.6</v>
      </c>
      <c r="G770" s="116">
        <v>1904.59</v>
      </c>
      <c r="H770" s="116">
        <v>1904.59</v>
      </c>
      <c r="I770" s="116">
        <v>1904.59</v>
      </c>
      <c r="J770" s="116">
        <v>1904.59</v>
      </c>
      <c r="K770" s="116">
        <v>-9.9999999999909051E-3</v>
      </c>
      <c r="L770" s="116">
        <v>-9.9999999999909051E-3</v>
      </c>
      <c r="M770" s="116">
        <v>-9.9999999999909051E-3</v>
      </c>
      <c r="N770" s="116">
        <v>-9.9999999999909051E-3</v>
      </c>
      <c r="O770" s="116">
        <v>-9.9999999999909051E-3</v>
      </c>
      <c r="P770" s="116">
        <v>-9.9999999999909051E-3</v>
      </c>
      <c r="Q770" s="116">
        <v>1415.26</v>
      </c>
      <c r="R770" s="116">
        <v>11751.28</v>
      </c>
      <c r="S770" s="116">
        <v>11751.28</v>
      </c>
      <c r="T770" s="116">
        <v>12781</v>
      </c>
      <c r="U770" s="116">
        <v>11320.51</v>
      </c>
      <c r="V770" s="116">
        <v>14158.8</v>
      </c>
      <c r="W770" s="116">
        <v>474.90999999999985</v>
      </c>
      <c r="X770" s="116">
        <v>474.90999999999985</v>
      </c>
      <c r="Y770" s="116">
        <v>474.90999999999985</v>
      </c>
      <c r="Z770" s="116">
        <v>-1.0000000000161435E-2</v>
      </c>
      <c r="AA770" s="116">
        <v>-1.0000000000161435E-2</v>
      </c>
      <c r="AB770" s="116">
        <v>2609.02</v>
      </c>
      <c r="AC770" s="116">
        <v>2609.02</v>
      </c>
      <c r="AD770" s="116">
        <v>2609.02</v>
      </c>
      <c r="AE770" s="116">
        <v>2609.02</v>
      </c>
      <c r="AF770" s="116">
        <v>-1.999999999998181E-2</v>
      </c>
      <c r="AG770" s="116">
        <v>-1.999999999998181E-2</v>
      </c>
      <c r="AH770" s="116">
        <v>-1.999999999998181E-2</v>
      </c>
      <c r="AI770" s="116">
        <v>-1.999999999998181E-2</v>
      </c>
      <c r="AJ770" s="116">
        <v>-2.9999999999981812E-2</v>
      </c>
      <c r="AK770" s="116">
        <v>20047.04</v>
      </c>
      <c r="AL770" s="116">
        <v>-2.0000000000436557E-2</v>
      </c>
      <c r="AM770" s="116">
        <v>-2.0000000000436557E-2</v>
      </c>
      <c r="AN770" s="116">
        <v>-2.0000000000436557E-2</v>
      </c>
      <c r="AO770" s="116">
        <v>-2.0000000000436557E-2</v>
      </c>
      <c r="AP770" s="116">
        <v>-2.0000000000436557E-2</v>
      </c>
      <c r="AQ770" s="116">
        <v>-2.0000000000436557E-2</v>
      </c>
      <c r="AR770" s="116">
        <v>-2.0000000000436557E-2</v>
      </c>
      <c r="AS770" s="116">
        <v>15549.779999999999</v>
      </c>
      <c r="AT770" s="116">
        <v>15549.779999999999</v>
      </c>
      <c r="AU770" s="116">
        <v>15549.779999999999</v>
      </c>
      <c r="AV770" s="116">
        <v>5009.8999999999996</v>
      </c>
      <c r="AW770" s="116">
        <v>2397.6299999999997</v>
      </c>
      <c r="AX770" s="116">
        <v>-1.0000000000218279E-2</v>
      </c>
      <c r="AY770" s="116">
        <v>-1.0000000000218279E-2</v>
      </c>
      <c r="AZ770" s="116">
        <v>-1.0000000000218279E-2</v>
      </c>
      <c r="BA770" s="116">
        <v>-1.0000000000218279E-2</v>
      </c>
      <c r="BB770" s="116">
        <v>-1.0000000000218279E-2</v>
      </c>
      <c r="BC770" s="116">
        <v>-1.0000000000218279E-2</v>
      </c>
      <c r="BD770" s="115">
        <v>3613.04</v>
      </c>
      <c r="BF770" s="9">
        <f t="shared" si="12"/>
        <v>20047.04</v>
      </c>
    </row>
    <row r="771" spans="1:58" x14ac:dyDescent="0.25">
      <c r="A771" s="112" t="s">
        <v>708</v>
      </c>
      <c r="B771" s="112" t="s">
        <v>709</v>
      </c>
      <c r="C771" s="116">
        <v>1008.44</v>
      </c>
      <c r="D771" s="116">
        <v>13139</v>
      </c>
      <c r="E771" s="116">
        <v>111368.05</v>
      </c>
      <c r="F771" s="116">
        <v>87890.09</v>
      </c>
      <c r="G771" s="116">
        <v>236275.13999999998</v>
      </c>
      <c r="H771" s="116">
        <v>90131.129999999976</v>
      </c>
      <c r="I771" s="116">
        <v>98799.059999999969</v>
      </c>
      <c r="J771" s="116">
        <v>25431.099999999962</v>
      </c>
      <c r="K771" s="116">
        <v>23070.779999999962</v>
      </c>
      <c r="L771" s="116">
        <v>160571.16999999998</v>
      </c>
      <c r="M771" s="116">
        <v>36221.489999999991</v>
      </c>
      <c r="N771" s="116">
        <v>81486.859999999986</v>
      </c>
      <c r="O771" s="116">
        <v>45617.809999999983</v>
      </c>
      <c r="P771" s="116">
        <v>-12630.840000000018</v>
      </c>
      <c r="Q771" s="116">
        <v>58935.569999999985</v>
      </c>
      <c r="R771" s="116">
        <v>4156.0199999999822</v>
      </c>
      <c r="S771" s="116">
        <v>19558.57999999998</v>
      </c>
      <c r="T771" s="116">
        <v>43392.189999999981</v>
      </c>
      <c r="U771" s="116">
        <v>24360.14999999998</v>
      </c>
      <c r="V771" s="116">
        <v>10008.40999999998</v>
      </c>
      <c r="W771" s="116">
        <v>43285.879999999983</v>
      </c>
      <c r="X771" s="116">
        <v>44788.789999999986</v>
      </c>
      <c r="Y771" s="116">
        <v>136363.9</v>
      </c>
      <c r="Z771" s="116">
        <v>101000.23</v>
      </c>
      <c r="AA771" s="116">
        <v>76856.549999999988</v>
      </c>
      <c r="AB771" s="116">
        <v>29331.179999999986</v>
      </c>
      <c r="AC771" s="116">
        <v>32894.119999999988</v>
      </c>
      <c r="AD771" s="116">
        <v>102411.88999999998</v>
      </c>
      <c r="AE771" s="116">
        <v>39767.149999999987</v>
      </c>
      <c r="AF771" s="116">
        <v>91967.279999999984</v>
      </c>
      <c r="AG771" s="116">
        <v>252633.12</v>
      </c>
      <c r="AH771" s="116">
        <v>173706.34999999998</v>
      </c>
      <c r="AI771" s="116">
        <v>232303.70999999996</v>
      </c>
      <c r="AJ771" s="116">
        <v>27437.209999999963</v>
      </c>
      <c r="AK771" s="116">
        <v>41838.369999999966</v>
      </c>
      <c r="AL771" s="116">
        <v>7304.4899999999689</v>
      </c>
      <c r="AM771" s="116">
        <v>16464.18999999997</v>
      </c>
      <c r="AN771" s="116">
        <v>-4220.1100000000297</v>
      </c>
      <c r="AO771" s="116">
        <v>48657.619999999974</v>
      </c>
      <c r="AP771" s="116">
        <v>62164.489999999976</v>
      </c>
      <c r="AQ771" s="116">
        <v>59984.889999999978</v>
      </c>
      <c r="AR771" s="116">
        <v>114833.30999999997</v>
      </c>
      <c r="AS771" s="116">
        <v>51275.969999999972</v>
      </c>
      <c r="AT771" s="116">
        <v>195365.68999999997</v>
      </c>
      <c r="AU771" s="116">
        <v>25374.76999999996</v>
      </c>
      <c r="AV771" s="116">
        <v>53865.439999999959</v>
      </c>
      <c r="AW771" s="116">
        <v>98385.479999999952</v>
      </c>
      <c r="AX771" s="116">
        <v>92754.429999999949</v>
      </c>
      <c r="AY771" s="116">
        <v>104686.73999999995</v>
      </c>
      <c r="AZ771" s="116">
        <v>125503.92999999995</v>
      </c>
      <c r="BA771" s="116">
        <v>67850.299999999959</v>
      </c>
      <c r="BB771" s="116">
        <v>54696.649999999958</v>
      </c>
      <c r="BC771" s="116">
        <v>37086.469999999958</v>
      </c>
      <c r="BD771" s="115">
        <v>85794.679999999964</v>
      </c>
      <c r="BF771" s="9">
        <f t="shared" si="12"/>
        <v>252633.12</v>
      </c>
    </row>
    <row r="772" spans="1:58" x14ac:dyDescent="0.25">
      <c r="A772" s="112" t="s">
        <v>710</v>
      </c>
      <c r="B772" s="112" t="s">
        <v>711</v>
      </c>
      <c r="C772" s="116">
        <v>1188.4100000000001</v>
      </c>
      <c r="D772" s="116">
        <v>64472.68</v>
      </c>
      <c r="E772" s="116">
        <v>64472.68</v>
      </c>
      <c r="F772" s="116">
        <v>64472.68</v>
      </c>
      <c r="G772" s="116">
        <v>0</v>
      </c>
      <c r="H772" s="116">
        <v>0</v>
      </c>
      <c r="I772" s="116">
        <v>0</v>
      </c>
      <c r="J772" s="116">
        <v>4056.32</v>
      </c>
      <c r="K772" s="116">
        <v>0</v>
      </c>
      <c r="L772" s="116">
        <v>0</v>
      </c>
      <c r="M772" s="116">
        <v>0</v>
      </c>
      <c r="N772" s="116">
        <v>0</v>
      </c>
      <c r="O772" s="116">
        <v>0</v>
      </c>
      <c r="P772" s="116">
        <v>0</v>
      </c>
      <c r="Q772" s="116">
        <v>0</v>
      </c>
      <c r="R772" s="116">
        <v>0</v>
      </c>
      <c r="S772" s="116">
        <v>0</v>
      </c>
      <c r="T772" s="116">
        <v>0</v>
      </c>
      <c r="U772" s="116">
        <v>4899.17</v>
      </c>
      <c r="V772" s="116">
        <v>4899.17</v>
      </c>
      <c r="W772" s="116">
        <v>4899.17</v>
      </c>
      <c r="X772" s="116">
        <v>6172.8600000000006</v>
      </c>
      <c r="Y772" s="116">
        <v>126093.94</v>
      </c>
      <c r="Z772" s="116">
        <v>90.270000000004075</v>
      </c>
      <c r="AA772" s="116">
        <v>4.0785153032629751E-12</v>
      </c>
      <c r="AB772" s="116">
        <v>20547.130000000005</v>
      </c>
      <c r="AC772" s="116">
        <v>22415.360000000004</v>
      </c>
      <c r="AD772" s="116">
        <v>25262.390000000003</v>
      </c>
      <c r="AE772" s="116">
        <v>43099.37</v>
      </c>
      <c r="AF772" s="116">
        <v>23387.210000000003</v>
      </c>
      <c r="AG772" s="116">
        <v>32436.58</v>
      </c>
      <c r="AH772" s="116">
        <v>23387.21</v>
      </c>
      <c r="AI772" s="116">
        <v>24008.85</v>
      </c>
      <c r="AJ772" s="116">
        <v>24923.609999999997</v>
      </c>
      <c r="AK772" s="116">
        <v>24008.85</v>
      </c>
      <c r="AL772" s="116">
        <v>24072.69</v>
      </c>
      <c r="AM772" s="116">
        <v>50735.81</v>
      </c>
      <c r="AN772" s="116">
        <v>50735.81</v>
      </c>
      <c r="AO772" s="116">
        <v>0</v>
      </c>
      <c r="AP772" s="116">
        <v>0</v>
      </c>
      <c r="AQ772" s="116">
        <v>0</v>
      </c>
      <c r="AR772" s="116">
        <v>0</v>
      </c>
      <c r="AS772" s="116">
        <v>0</v>
      </c>
      <c r="AT772" s="116">
        <v>0</v>
      </c>
      <c r="AU772" s="116">
        <v>0</v>
      </c>
      <c r="AV772" s="116">
        <v>0</v>
      </c>
      <c r="AW772" s="116">
        <v>0</v>
      </c>
      <c r="AX772" s="116">
        <v>0</v>
      </c>
      <c r="AY772" s="116">
        <v>0</v>
      </c>
      <c r="AZ772" s="116">
        <v>0</v>
      </c>
      <c r="BA772" s="116">
        <v>0</v>
      </c>
      <c r="BB772" s="116">
        <v>0</v>
      </c>
      <c r="BC772" s="116">
        <v>0</v>
      </c>
      <c r="BD772" s="115">
        <v>0</v>
      </c>
      <c r="BF772" s="9">
        <f t="shared" si="12"/>
        <v>126093.94</v>
      </c>
    </row>
    <row r="773" spans="1:58" x14ac:dyDescent="0.25">
      <c r="A773" s="112" t="s">
        <v>712</v>
      </c>
      <c r="B773" s="112" t="s">
        <v>713</v>
      </c>
      <c r="C773" s="116">
        <v>1.1095835361629725E-10</v>
      </c>
      <c r="D773" s="116">
        <v>1.1095835361629725E-10</v>
      </c>
      <c r="E773" s="116">
        <v>1.1095835361629725E-10</v>
      </c>
      <c r="F773" s="116">
        <v>1.1095835361629725E-10</v>
      </c>
      <c r="G773" s="116">
        <v>1.1095835361629725E-10</v>
      </c>
      <c r="H773" s="116">
        <v>1.1095835361629725E-10</v>
      </c>
      <c r="I773" s="116">
        <v>1.1095835361629725E-10</v>
      </c>
      <c r="J773" s="116">
        <v>1.1095835361629725E-10</v>
      </c>
      <c r="K773" s="116">
        <v>1.1095835361629725E-10</v>
      </c>
      <c r="L773" s="116">
        <v>13685.600000000111</v>
      </c>
      <c r="M773" s="116">
        <v>13685.600000000111</v>
      </c>
      <c r="N773" s="116">
        <v>65578.240000000107</v>
      </c>
      <c r="O773" s="116">
        <v>13802.260000000104</v>
      </c>
      <c r="P773" s="116">
        <v>13802.260000000104</v>
      </c>
      <c r="Q773" s="116">
        <v>13802.260000000104</v>
      </c>
      <c r="R773" s="116">
        <v>1.0368239600211382E-10</v>
      </c>
      <c r="S773" s="116">
        <v>1.0368239600211382E-10</v>
      </c>
      <c r="T773" s="116">
        <v>4606.8600000001034</v>
      </c>
      <c r="U773" s="116">
        <v>1.0368239600211382E-10</v>
      </c>
      <c r="V773" s="116">
        <v>1.0368239600211382E-10</v>
      </c>
      <c r="W773" s="116">
        <v>1.0368239600211382E-10</v>
      </c>
      <c r="X773" s="116">
        <v>1.0368239600211382E-10</v>
      </c>
      <c r="Y773" s="116">
        <v>14831.810000000103</v>
      </c>
      <c r="Z773" s="116">
        <v>641.00000000010368</v>
      </c>
      <c r="AA773" s="116">
        <v>31540.330000000104</v>
      </c>
      <c r="AB773" s="116">
        <v>38347.570000000102</v>
      </c>
      <c r="AC773" s="116">
        <v>10438.550000000105</v>
      </c>
      <c r="AD773" s="116">
        <v>71035.280000000115</v>
      </c>
      <c r="AE773" s="116">
        <v>71589.470000000118</v>
      </c>
      <c r="AF773" s="116">
        <v>49476.050000000112</v>
      </c>
      <c r="AG773" s="116">
        <v>51944.000000000109</v>
      </c>
      <c r="AH773" s="116">
        <v>51944.000000000109</v>
      </c>
      <c r="AI773" s="116">
        <v>1.0913936421275139E-10</v>
      </c>
      <c r="AJ773" s="116">
        <v>1.0913936421275139E-10</v>
      </c>
      <c r="AK773" s="116">
        <v>1.0913936421275139E-10</v>
      </c>
      <c r="AL773" s="116">
        <v>1.0913936421275139E-10</v>
      </c>
      <c r="AM773" s="116">
        <v>1.0913936421275139E-10</v>
      </c>
      <c r="AN773" s="116">
        <v>1.0913936421275139E-10</v>
      </c>
      <c r="AO773" s="116">
        <v>71.980000000109143</v>
      </c>
      <c r="AP773" s="116">
        <v>71.980000000109143</v>
      </c>
      <c r="AQ773" s="116">
        <v>71.980000000109143</v>
      </c>
      <c r="AR773" s="116">
        <v>71.980000000109143</v>
      </c>
      <c r="AS773" s="116">
        <v>45330.100000000115</v>
      </c>
      <c r="AT773" s="116">
        <v>22710.800000000116</v>
      </c>
      <c r="AU773" s="116">
        <v>22980.280000000115</v>
      </c>
      <c r="AV773" s="116">
        <v>1.1641532182693481E-10</v>
      </c>
      <c r="AW773" s="116">
        <v>1.1641532182693481E-10</v>
      </c>
      <c r="AX773" s="116">
        <v>1.1641532182693481E-10</v>
      </c>
      <c r="AY773" s="116">
        <v>1.1641532182693481E-10</v>
      </c>
      <c r="AZ773" s="116">
        <v>1.1641532182693481E-10</v>
      </c>
      <c r="BA773" s="116">
        <v>1.1641532182693481E-10</v>
      </c>
      <c r="BB773" s="116">
        <v>1.1641532182693481E-10</v>
      </c>
      <c r="BC773" s="116">
        <v>1.1641532182693481E-10</v>
      </c>
      <c r="BD773" s="115">
        <v>1.1641532182693481E-10</v>
      </c>
      <c r="BF773" s="9">
        <f t="shared" si="12"/>
        <v>71589.470000000118</v>
      </c>
    </row>
    <row r="774" spans="1:58" x14ac:dyDescent="0.25">
      <c r="A774" s="112" t="s">
        <v>2088</v>
      </c>
      <c r="B774" s="112" t="s">
        <v>2087</v>
      </c>
      <c r="C774" s="116">
        <v>0</v>
      </c>
      <c r="D774" s="116">
        <v>0</v>
      </c>
      <c r="E774" s="116">
        <v>0</v>
      </c>
      <c r="F774" s="116">
        <v>0</v>
      </c>
      <c r="G774" s="116">
        <v>0</v>
      </c>
      <c r="H774" s="116">
        <v>0</v>
      </c>
      <c r="I774" s="116">
        <v>0</v>
      </c>
      <c r="J774" s="116">
        <v>0</v>
      </c>
      <c r="K774" s="116">
        <v>0</v>
      </c>
      <c r="L774" s="116">
        <v>0</v>
      </c>
      <c r="M774" s="116">
        <v>0</v>
      </c>
      <c r="N774" s="116">
        <v>0</v>
      </c>
      <c r="O774" s="116">
        <v>0</v>
      </c>
      <c r="P774" s="116">
        <v>0</v>
      </c>
      <c r="Q774" s="116">
        <v>0</v>
      </c>
      <c r="R774" s="116">
        <v>0</v>
      </c>
      <c r="S774" s="116">
        <v>0</v>
      </c>
      <c r="T774" s="116">
        <v>0</v>
      </c>
      <c r="U774" s="116">
        <v>0</v>
      </c>
      <c r="V774" s="116">
        <v>0</v>
      </c>
      <c r="W774" s="116">
        <v>0</v>
      </c>
      <c r="X774" s="116">
        <v>0</v>
      </c>
      <c r="Y774" s="116">
        <v>0</v>
      </c>
      <c r="Z774" s="116">
        <v>0</v>
      </c>
      <c r="AA774" s="116">
        <v>0</v>
      </c>
      <c r="AB774" s="116">
        <v>0</v>
      </c>
      <c r="AC774" s="116">
        <v>0</v>
      </c>
      <c r="AD774" s="116">
        <v>0</v>
      </c>
      <c r="AE774" s="116">
        <v>0</v>
      </c>
      <c r="AF774" s="116">
        <v>0</v>
      </c>
      <c r="AG774" s="116">
        <v>0</v>
      </c>
      <c r="AH774" s="116">
        <v>0</v>
      </c>
      <c r="AI774" s="116">
        <v>0</v>
      </c>
      <c r="AJ774" s="116">
        <v>0</v>
      </c>
      <c r="AK774" s="116">
        <v>0</v>
      </c>
      <c r="AL774" s="116">
        <v>0</v>
      </c>
      <c r="AM774" s="116">
        <v>0</v>
      </c>
      <c r="AN774" s="116">
        <v>0</v>
      </c>
      <c r="AO774" s="116">
        <v>0</v>
      </c>
      <c r="AP774" s="116">
        <v>0</v>
      </c>
      <c r="AQ774" s="116">
        <v>0</v>
      </c>
      <c r="AR774" s="116">
        <v>0</v>
      </c>
      <c r="AS774" s="116">
        <v>0</v>
      </c>
      <c r="AT774" s="116">
        <v>0</v>
      </c>
      <c r="AU774" s="116">
        <v>0</v>
      </c>
      <c r="AV774" s="116">
        <v>0</v>
      </c>
      <c r="AW774" s="116">
        <v>0</v>
      </c>
      <c r="AX774" s="116">
        <v>0</v>
      </c>
      <c r="AY774" s="116">
        <v>0</v>
      </c>
      <c r="AZ774" s="116">
        <v>0</v>
      </c>
      <c r="BA774" s="116">
        <v>0</v>
      </c>
      <c r="BB774" s="116">
        <v>0</v>
      </c>
      <c r="BC774" s="116">
        <v>0</v>
      </c>
      <c r="BD774" s="115">
        <v>0</v>
      </c>
      <c r="BF774" s="9">
        <f t="shared" si="12"/>
        <v>0</v>
      </c>
    </row>
    <row r="775" spans="1:58" x14ac:dyDescent="0.25">
      <c r="A775" s="112" t="s">
        <v>2257</v>
      </c>
      <c r="B775" s="112" t="s">
        <v>2256</v>
      </c>
      <c r="C775" s="116">
        <v>0</v>
      </c>
      <c r="D775" s="116">
        <v>0</v>
      </c>
      <c r="E775" s="116">
        <v>0</v>
      </c>
      <c r="F775" s="116">
        <v>0</v>
      </c>
      <c r="G775" s="116">
        <v>0</v>
      </c>
      <c r="H775" s="116">
        <v>0</v>
      </c>
      <c r="I775" s="116">
        <v>0</v>
      </c>
      <c r="J775" s="116">
        <v>0</v>
      </c>
      <c r="K775" s="116">
        <v>0</v>
      </c>
      <c r="L775" s="116">
        <v>0</v>
      </c>
      <c r="M775" s="116">
        <v>0</v>
      </c>
      <c r="N775" s="116">
        <v>0</v>
      </c>
      <c r="O775" s="116">
        <v>0</v>
      </c>
      <c r="P775" s="116">
        <v>0</v>
      </c>
      <c r="Q775" s="116">
        <v>0</v>
      </c>
      <c r="R775" s="116">
        <v>0</v>
      </c>
      <c r="S775" s="116">
        <v>0</v>
      </c>
      <c r="T775" s="116">
        <v>0</v>
      </c>
      <c r="U775" s="116">
        <v>0</v>
      </c>
      <c r="V775" s="116">
        <v>0</v>
      </c>
      <c r="W775" s="116">
        <v>0</v>
      </c>
      <c r="X775" s="116">
        <v>0</v>
      </c>
      <c r="Y775" s="116">
        <v>0</v>
      </c>
      <c r="Z775" s="116">
        <v>0</v>
      </c>
      <c r="AA775" s="116">
        <v>0</v>
      </c>
      <c r="AB775" s="116">
        <v>0</v>
      </c>
      <c r="AC775" s="116">
        <v>0</v>
      </c>
      <c r="AD775" s="116">
        <v>0</v>
      </c>
      <c r="AE775" s="116">
        <v>0</v>
      </c>
      <c r="AF775" s="116">
        <v>0</v>
      </c>
      <c r="AG775" s="116">
        <v>0</v>
      </c>
      <c r="AH775" s="116">
        <v>0</v>
      </c>
      <c r="AI775" s="116">
        <v>0</v>
      </c>
      <c r="AJ775" s="116">
        <v>0</v>
      </c>
      <c r="AK775" s="116">
        <v>0</v>
      </c>
      <c r="AL775" s="116">
        <v>0</v>
      </c>
      <c r="AM775" s="116">
        <v>0</v>
      </c>
      <c r="AN775" s="116">
        <v>0</v>
      </c>
      <c r="AO775" s="116">
        <v>0</v>
      </c>
      <c r="AP775" s="116">
        <v>0</v>
      </c>
      <c r="AQ775" s="116">
        <v>0</v>
      </c>
      <c r="AR775" s="116">
        <v>0</v>
      </c>
      <c r="AS775" s="116">
        <v>0</v>
      </c>
      <c r="AT775" s="116">
        <v>0</v>
      </c>
      <c r="AU775" s="116">
        <v>0</v>
      </c>
      <c r="AV775" s="116">
        <v>0</v>
      </c>
      <c r="AW775" s="116">
        <v>0</v>
      </c>
      <c r="AX775" s="116">
        <v>0</v>
      </c>
      <c r="AY775" s="116">
        <v>0</v>
      </c>
      <c r="AZ775" s="116">
        <v>0</v>
      </c>
      <c r="BA775" s="116">
        <v>0</v>
      </c>
      <c r="BB775" s="116">
        <v>0</v>
      </c>
      <c r="BC775" s="116">
        <v>0</v>
      </c>
      <c r="BD775" s="115">
        <v>0</v>
      </c>
      <c r="BF775" s="9">
        <f t="shared" si="12"/>
        <v>0</v>
      </c>
    </row>
    <row r="776" spans="1:58" x14ac:dyDescent="0.25">
      <c r="A776" s="112" t="s">
        <v>714</v>
      </c>
      <c r="B776" s="112" t="s">
        <v>715</v>
      </c>
      <c r="C776" s="116">
        <v>0</v>
      </c>
      <c r="D776" s="116">
        <v>0</v>
      </c>
      <c r="E776" s="116">
        <v>0</v>
      </c>
      <c r="F776" s="116">
        <v>0</v>
      </c>
      <c r="G776" s="116">
        <v>0</v>
      </c>
      <c r="H776" s="116">
        <v>0</v>
      </c>
      <c r="I776" s="116">
        <v>0</v>
      </c>
      <c r="J776" s="116">
        <v>0</v>
      </c>
      <c r="K776" s="116">
        <v>0</v>
      </c>
      <c r="L776" s="116">
        <v>0</v>
      </c>
      <c r="M776" s="116">
        <v>0</v>
      </c>
      <c r="N776" s="116">
        <v>0</v>
      </c>
      <c r="O776" s="116">
        <v>0</v>
      </c>
      <c r="P776" s="116">
        <v>0</v>
      </c>
      <c r="Q776" s="116">
        <v>0</v>
      </c>
      <c r="R776" s="116">
        <v>287.95999999999998</v>
      </c>
      <c r="S776" s="116">
        <v>672.96</v>
      </c>
      <c r="T776" s="116">
        <v>672.96</v>
      </c>
      <c r="U776" s="116">
        <v>672.96</v>
      </c>
      <c r="V776" s="116">
        <v>0</v>
      </c>
      <c r="W776" s="116">
        <v>0</v>
      </c>
      <c r="X776" s="116">
        <v>0</v>
      </c>
      <c r="Y776" s="116">
        <v>0</v>
      </c>
      <c r="Z776" s="116">
        <v>10006.299999999999</v>
      </c>
      <c r="AA776" s="116">
        <v>0</v>
      </c>
      <c r="AB776" s="116">
        <v>0</v>
      </c>
      <c r="AC776" s="116">
        <v>0</v>
      </c>
      <c r="AD776" s="116">
        <v>0</v>
      </c>
      <c r="AE776" s="116">
        <v>0</v>
      </c>
      <c r="AF776" s="116">
        <v>0</v>
      </c>
      <c r="AG776" s="116">
        <v>13591.08</v>
      </c>
      <c r="AH776" s="116">
        <v>13591.08</v>
      </c>
      <c r="AI776" s="116">
        <v>13591.08</v>
      </c>
      <c r="AJ776" s="116">
        <v>13591.08</v>
      </c>
      <c r="AK776" s="116">
        <v>13591.08</v>
      </c>
      <c r="AL776" s="116">
        <v>13537.77</v>
      </c>
      <c r="AM776" s="116">
        <v>13537.77</v>
      </c>
      <c r="AN776" s="116">
        <v>13537.77</v>
      </c>
      <c r="AO776" s="116">
        <v>13537.77</v>
      </c>
      <c r="AP776" s="116">
        <v>13958.640000000001</v>
      </c>
      <c r="AQ776" s="116">
        <v>14403.330000000002</v>
      </c>
      <c r="AR776" s="116">
        <v>1041.7300000000014</v>
      </c>
      <c r="AS776" s="116">
        <v>48622.380000000005</v>
      </c>
      <c r="AT776" s="116">
        <v>26018.760000000006</v>
      </c>
      <c r="AU776" s="116">
        <v>0</v>
      </c>
      <c r="AV776" s="116">
        <v>0</v>
      </c>
      <c r="AW776" s="116">
        <v>0</v>
      </c>
      <c r="AX776" s="116">
        <v>0</v>
      </c>
      <c r="AY776" s="116">
        <v>0</v>
      </c>
      <c r="AZ776" s="116">
        <v>0</v>
      </c>
      <c r="BA776" s="116">
        <v>0</v>
      </c>
      <c r="BB776" s="116">
        <v>0</v>
      </c>
      <c r="BC776" s="116">
        <v>0</v>
      </c>
      <c r="BD776" s="115">
        <v>0</v>
      </c>
      <c r="BF776" s="9">
        <f t="shared" si="12"/>
        <v>48622.380000000005</v>
      </c>
    </row>
    <row r="777" spans="1:58" x14ac:dyDescent="0.25">
      <c r="A777" s="112" t="s">
        <v>716</v>
      </c>
      <c r="B777" s="112" t="s">
        <v>717</v>
      </c>
      <c r="C777" s="116">
        <v>0</v>
      </c>
      <c r="D777" s="116">
        <v>0</v>
      </c>
      <c r="E777" s="116">
        <v>0</v>
      </c>
      <c r="F777" s="116">
        <v>0</v>
      </c>
      <c r="G777" s="116">
        <v>0</v>
      </c>
      <c r="H777" s="116">
        <v>0</v>
      </c>
      <c r="I777" s="116">
        <v>0</v>
      </c>
      <c r="J777" s="116">
        <v>0</v>
      </c>
      <c r="K777" s="116">
        <v>0</v>
      </c>
      <c r="L777" s="116">
        <v>0</v>
      </c>
      <c r="M777" s="116">
        <v>0</v>
      </c>
      <c r="N777" s="116">
        <v>0</v>
      </c>
      <c r="O777" s="116">
        <v>0</v>
      </c>
      <c r="P777" s="116">
        <v>0</v>
      </c>
      <c r="Q777" s="116">
        <v>0</v>
      </c>
      <c r="R777" s="116">
        <v>0</v>
      </c>
      <c r="S777" s="116">
        <v>0</v>
      </c>
      <c r="T777" s="116">
        <v>0</v>
      </c>
      <c r="U777" s="116">
        <v>0</v>
      </c>
      <c r="V777" s="116">
        <v>0</v>
      </c>
      <c r="W777" s="116">
        <v>0</v>
      </c>
      <c r="X777" s="116">
        <v>0</v>
      </c>
      <c r="Y777" s="116">
        <v>0</v>
      </c>
      <c r="Z777" s="116">
        <v>0</v>
      </c>
      <c r="AA777" s="116">
        <v>0</v>
      </c>
      <c r="AB777" s="116">
        <v>0</v>
      </c>
      <c r="AC777" s="116">
        <v>0</v>
      </c>
      <c r="AD777" s="116">
        <v>30275.11</v>
      </c>
      <c r="AE777" s="116">
        <v>0</v>
      </c>
      <c r="AF777" s="116">
        <v>0</v>
      </c>
      <c r="AG777" s="116">
        <v>0</v>
      </c>
      <c r="AH777" s="116">
        <v>0</v>
      </c>
      <c r="AI777" s="116">
        <v>0</v>
      </c>
      <c r="AJ777" s="116">
        <v>0</v>
      </c>
      <c r="AK777" s="116">
        <v>0</v>
      </c>
      <c r="AL777" s="116">
        <v>0</v>
      </c>
      <c r="AM777" s="116">
        <v>0</v>
      </c>
      <c r="AN777" s="116">
        <v>0</v>
      </c>
      <c r="AO777" s="116">
        <v>0</v>
      </c>
      <c r="AP777" s="116">
        <v>0</v>
      </c>
      <c r="AQ777" s="116">
        <v>0</v>
      </c>
      <c r="AR777" s="116">
        <v>0</v>
      </c>
      <c r="AS777" s="116">
        <v>0</v>
      </c>
      <c r="AT777" s="116">
        <v>0</v>
      </c>
      <c r="AU777" s="116">
        <v>0</v>
      </c>
      <c r="AV777" s="116">
        <v>0</v>
      </c>
      <c r="AW777" s="116">
        <v>0</v>
      </c>
      <c r="AX777" s="116">
        <v>0</v>
      </c>
      <c r="AY777" s="116">
        <v>0</v>
      </c>
      <c r="AZ777" s="116">
        <v>0</v>
      </c>
      <c r="BA777" s="116">
        <v>0</v>
      </c>
      <c r="BB777" s="116">
        <v>0</v>
      </c>
      <c r="BC777" s="116">
        <v>0</v>
      </c>
      <c r="BD777" s="115">
        <v>0</v>
      </c>
      <c r="BF777" s="9">
        <f t="shared" si="12"/>
        <v>30275.11</v>
      </c>
    </row>
    <row r="778" spans="1:58" x14ac:dyDescent="0.25">
      <c r="A778" s="112" t="s">
        <v>718</v>
      </c>
      <c r="B778" s="112" t="s">
        <v>719</v>
      </c>
      <c r="C778" s="116">
        <v>0</v>
      </c>
      <c r="D778" s="116">
        <v>0</v>
      </c>
      <c r="E778" s="116">
        <v>0</v>
      </c>
      <c r="F778" s="116">
        <v>0</v>
      </c>
      <c r="G778" s="116">
        <v>0</v>
      </c>
      <c r="H778" s="116">
        <v>0</v>
      </c>
      <c r="I778" s="116">
        <v>0</v>
      </c>
      <c r="J778" s="116">
        <v>-0.01</v>
      </c>
      <c r="K778" s="116">
        <v>0</v>
      </c>
      <c r="L778" s="116">
        <v>0</v>
      </c>
      <c r="M778" s="116">
        <v>0</v>
      </c>
      <c r="N778" s="116">
        <v>0</v>
      </c>
      <c r="O778" s="116">
        <v>0</v>
      </c>
      <c r="P778" s="116">
        <v>0</v>
      </c>
      <c r="Q778" s="116">
        <v>0</v>
      </c>
      <c r="R778" s="116">
        <v>0</v>
      </c>
      <c r="S778" s="116">
        <v>0</v>
      </c>
      <c r="T778" s="116">
        <v>0</v>
      </c>
      <c r="U778" s="116">
        <v>0</v>
      </c>
      <c r="V778" s="116">
        <v>0</v>
      </c>
      <c r="W778" s="116">
        <v>0</v>
      </c>
      <c r="X778" s="116">
        <v>0</v>
      </c>
      <c r="Y778" s="116">
        <v>0</v>
      </c>
      <c r="Z778" s="116">
        <v>0</v>
      </c>
      <c r="AA778" s="116">
        <v>0</v>
      </c>
      <c r="AB778" s="116">
        <v>0</v>
      </c>
      <c r="AC778" s="116">
        <v>45.86</v>
      </c>
      <c r="AD778" s="116">
        <v>2130.29</v>
      </c>
      <c r="AE778" s="116">
        <v>0</v>
      </c>
      <c r="AF778" s="116">
        <v>0</v>
      </c>
      <c r="AG778" s="116">
        <v>0</v>
      </c>
      <c r="AH778" s="116">
        <v>0</v>
      </c>
      <c r="AI778" s="116">
        <v>0</v>
      </c>
      <c r="AJ778" s="116">
        <v>0</v>
      </c>
      <c r="AK778" s="116">
        <v>0</v>
      </c>
      <c r="AL778" s="116">
        <v>0</v>
      </c>
      <c r="AM778" s="116">
        <v>0</v>
      </c>
      <c r="AN778" s="116">
        <v>0</v>
      </c>
      <c r="AO778" s="116">
        <v>0</v>
      </c>
      <c r="AP778" s="116">
        <v>0</v>
      </c>
      <c r="AQ778" s="116">
        <v>0</v>
      </c>
      <c r="AR778" s="116">
        <v>0</v>
      </c>
      <c r="AS778" s="116">
        <v>0</v>
      </c>
      <c r="AT778" s="116">
        <v>0</v>
      </c>
      <c r="AU778" s="116">
        <v>0</v>
      </c>
      <c r="AV778" s="116">
        <v>0</v>
      </c>
      <c r="AW778" s="116">
        <v>0</v>
      </c>
      <c r="AX778" s="116">
        <v>0</v>
      </c>
      <c r="AY778" s="116">
        <v>0</v>
      </c>
      <c r="AZ778" s="116">
        <v>0</v>
      </c>
      <c r="BA778" s="116">
        <v>0</v>
      </c>
      <c r="BB778" s="116">
        <v>0</v>
      </c>
      <c r="BC778" s="116">
        <v>0</v>
      </c>
      <c r="BD778" s="115">
        <v>0</v>
      </c>
      <c r="BF778" s="9">
        <f t="shared" si="12"/>
        <v>2130.29</v>
      </c>
    </row>
    <row r="779" spans="1:58" x14ac:dyDescent="0.25">
      <c r="A779" s="112" t="s">
        <v>720</v>
      </c>
      <c r="B779" s="112" t="s">
        <v>721</v>
      </c>
      <c r="C779" s="116">
        <v>0</v>
      </c>
      <c r="D779" s="116">
        <v>0</v>
      </c>
      <c r="E779" s="116">
        <v>0</v>
      </c>
      <c r="F779" s="116">
        <v>0</v>
      </c>
      <c r="G779" s="116">
        <v>0</v>
      </c>
      <c r="H779" s="116">
        <v>0</v>
      </c>
      <c r="I779" s="116">
        <v>0</v>
      </c>
      <c r="J779" s="116">
        <v>0</v>
      </c>
      <c r="K779" s="116">
        <v>0</v>
      </c>
      <c r="L779" s="116">
        <v>0</v>
      </c>
      <c r="M779" s="116">
        <v>4210.2</v>
      </c>
      <c r="N779" s="116">
        <v>14089.400000000001</v>
      </c>
      <c r="O779" s="116">
        <v>37489.06</v>
      </c>
      <c r="P779" s="116">
        <v>92800.790000000008</v>
      </c>
      <c r="Q779" s="116">
        <v>104888.62000000001</v>
      </c>
      <c r="R779" s="116">
        <v>114477.47000000002</v>
      </c>
      <c r="S779" s="116">
        <v>124144.68000000002</v>
      </c>
      <c r="T779" s="116">
        <v>130690.47000000002</v>
      </c>
      <c r="U779" s="116">
        <v>154602.78000000003</v>
      </c>
      <c r="V779" s="116">
        <v>161444.15000000002</v>
      </c>
      <c r="W779" s="116">
        <v>164024.63000000003</v>
      </c>
      <c r="X779" s="116">
        <v>167249.58000000005</v>
      </c>
      <c r="Y779" s="116">
        <v>170018.67000000004</v>
      </c>
      <c r="Z779" s="116">
        <v>30.13000000003376</v>
      </c>
      <c r="AA779" s="116">
        <v>1733.5600000000338</v>
      </c>
      <c r="AB779" s="116">
        <v>5693.6700000000337</v>
      </c>
      <c r="AC779" s="116">
        <v>10780.670000000035</v>
      </c>
      <c r="AD779" s="116">
        <v>14447.000000000035</v>
      </c>
      <c r="AE779" s="116">
        <v>17839.860000000033</v>
      </c>
      <c r="AF779" s="116">
        <v>59058.270000000033</v>
      </c>
      <c r="AG779" s="116">
        <v>194447.00000000006</v>
      </c>
      <c r="AH779" s="116">
        <v>290656.78000000003</v>
      </c>
      <c r="AI779" s="116">
        <v>374125.88</v>
      </c>
      <c r="AJ779" s="116">
        <v>373882.78</v>
      </c>
      <c r="AK779" s="116">
        <v>376599.48000000004</v>
      </c>
      <c r="AL779" s="116">
        <v>30.110000000044238</v>
      </c>
      <c r="AM779" s="116">
        <v>3550.7700000000441</v>
      </c>
      <c r="AN779" s="116">
        <v>6275.2600000000439</v>
      </c>
      <c r="AO779" s="116">
        <v>860872.54</v>
      </c>
      <c r="AP779" s="116">
        <v>1200698.3600000001</v>
      </c>
      <c r="AQ779" s="116">
        <v>1206532.82</v>
      </c>
      <c r="AR779" s="116">
        <v>1209382.8800000001</v>
      </c>
      <c r="AS779" s="116">
        <v>1290027.6000000001</v>
      </c>
      <c r="AT779" s="116">
        <v>1813788.51</v>
      </c>
      <c r="AU779" s="116">
        <v>1817079.86</v>
      </c>
      <c r="AV779" s="116">
        <v>1823019.04</v>
      </c>
      <c r="AW779" s="116">
        <v>1830506.06</v>
      </c>
      <c r="AX779" s="116">
        <v>30.170000000158325</v>
      </c>
      <c r="AY779" s="116">
        <v>3647.2900000001582</v>
      </c>
      <c r="AZ779" s="116">
        <v>10552.840000000158</v>
      </c>
      <c r="BA779" s="116">
        <v>59043.960000000159</v>
      </c>
      <c r="BB779" s="116">
        <v>68092.200000000157</v>
      </c>
      <c r="BC779" s="116">
        <v>78979.470000000161</v>
      </c>
      <c r="BD779" s="115">
        <v>81799.720000000161</v>
      </c>
      <c r="BF779" s="9">
        <f t="shared" si="12"/>
        <v>1830506.06</v>
      </c>
    </row>
    <row r="780" spans="1:58" x14ac:dyDescent="0.25">
      <c r="A780" s="112" t="s">
        <v>722</v>
      </c>
      <c r="B780" s="112" t="s">
        <v>723</v>
      </c>
      <c r="C780" s="116">
        <v>0</v>
      </c>
      <c r="D780" s="116">
        <v>0</v>
      </c>
      <c r="E780" s="116">
        <v>0</v>
      </c>
      <c r="F780" s="116">
        <v>0</v>
      </c>
      <c r="G780" s="116">
        <v>0</v>
      </c>
      <c r="H780" s="116">
        <v>0</v>
      </c>
      <c r="I780" s="116">
        <v>0</v>
      </c>
      <c r="J780" s="116">
        <v>0</v>
      </c>
      <c r="K780" s="116">
        <v>0</v>
      </c>
      <c r="L780" s="116">
        <v>0</v>
      </c>
      <c r="M780" s="116">
        <v>0</v>
      </c>
      <c r="N780" s="116">
        <v>0</v>
      </c>
      <c r="O780" s="116">
        <v>0</v>
      </c>
      <c r="P780" s="116">
        <v>0</v>
      </c>
      <c r="Q780" s="116">
        <v>0</v>
      </c>
      <c r="R780" s="116">
        <v>0</v>
      </c>
      <c r="S780" s="116">
        <v>0</v>
      </c>
      <c r="T780" s="116">
        <v>0</v>
      </c>
      <c r="U780" s="116">
        <v>0</v>
      </c>
      <c r="V780" s="116">
        <v>0</v>
      </c>
      <c r="W780" s="116">
        <v>0</v>
      </c>
      <c r="X780" s="116">
        <v>0</v>
      </c>
      <c r="Y780" s="116">
        <v>0</v>
      </c>
      <c r="Z780" s="116">
        <v>0</v>
      </c>
      <c r="AA780" s="116">
        <v>0</v>
      </c>
      <c r="AB780" s="116">
        <v>0</v>
      </c>
      <c r="AC780" s="116">
        <v>0</v>
      </c>
      <c r="AD780" s="116">
        <v>0</v>
      </c>
      <c r="AE780" s="116">
        <v>0</v>
      </c>
      <c r="AF780" s="116">
        <v>0</v>
      </c>
      <c r="AG780" s="116">
        <v>0</v>
      </c>
      <c r="AH780" s="116">
        <v>0</v>
      </c>
      <c r="AI780" s="116">
        <v>0</v>
      </c>
      <c r="AJ780" s="116">
        <v>0</v>
      </c>
      <c r="AK780" s="116">
        <v>0</v>
      </c>
      <c r="AL780" s="116">
        <v>0</v>
      </c>
      <c r="AM780" s="116">
        <v>0</v>
      </c>
      <c r="AN780" s="116">
        <v>0</v>
      </c>
      <c r="AO780" s="116">
        <v>0</v>
      </c>
      <c r="AP780" s="116">
        <v>0</v>
      </c>
      <c r="AQ780" s="116">
        <v>0</v>
      </c>
      <c r="AR780" s="116">
        <v>0</v>
      </c>
      <c r="AS780" s="116">
        <v>0</v>
      </c>
      <c r="AT780" s="116">
        <v>0</v>
      </c>
      <c r="AU780" s="116">
        <v>0</v>
      </c>
      <c r="AV780" s="116">
        <v>0</v>
      </c>
      <c r="AW780" s="116">
        <v>0</v>
      </c>
      <c r="AX780" s="116">
        <v>4901.6400000000003</v>
      </c>
      <c r="AY780" s="116">
        <v>4901.6400000000003</v>
      </c>
      <c r="AZ780" s="116">
        <v>4901.6400000000003</v>
      </c>
      <c r="BA780" s="116">
        <v>7154.58</v>
      </c>
      <c r="BB780" s="116">
        <v>16344.96</v>
      </c>
      <c r="BC780" s="116">
        <v>16344.96</v>
      </c>
      <c r="BD780" s="115">
        <v>16344.96</v>
      </c>
      <c r="BF780" s="9">
        <f t="shared" si="12"/>
        <v>16344.96</v>
      </c>
    </row>
    <row r="781" spans="1:58" x14ac:dyDescent="0.25">
      <c r="A781" s="112" t="s">
        <v>1928</v>
      </c>
      <c r="B781" s="112" t="s">
        <v>1927</v>
      </c>
      <c r="C781" s="116">
        <v>0</v>
      </c>
      <c r="D781" s="116">
        <v>0</v>
      </c>
      <c r="E781" s="116">
        <v>0</v>
      </c>
      <c r="F781" s="116">
        <v>0</v>
      </c>
      <c r="G781" s="116">
        <v>0</v>
      </c>
      <c r="H781" s="116">
        <v>0</v>
      </c>
      <c r="I781" s="116">
        <v>0</v>
      </c>
      <c r="J781" s="116">
        <v>0</v>
      </c>
      <c r="K781" s="116">
        <v>0</v>
      </c>
      <c r="L781" s="116">
        <v>0</v>
      </c>
      <c r="M781" s="116">
        <v>0</v>
      </c>
      <c r="N781" s="116">
        <v>0</v>
      </c>
      <c r="O781" s="116">
        <v>0</v>
      </c>
      <c r="P781" s="116">
        <v>0</v>
      </c>
      <c r="Q781" s="116">
        <v>0</v>
      </c>
      <c r="R781" s="116">
        <v>0</v>
      </c>
      <c r="S781" s="116">
        <v>0</v>
      </c>
      <c r="T781" s="116">
        <v>0</v>
      </c>
      <c r="U781" s="116">
        <v>0</v>
      </c>
      <c r="V781" s="116">
        <v>0</v>
      </c>
      <c r="W781" s="116">
        <v>0</v>
      </c>
      <c r="X781" s="116">
        <v>0</v>
      </c>
      <c r="Y781" s="116">
        <v>0</v>
      </c>
      <c r="Z781" s="116">
        <v>0</v>
      </c>
      <c r="AA781" s="116">
        <v>0</v>
      </c>
      <c r="AB781" s="116">
        <v>0</v>
      </c>
      <c r="AC781" s="116">
        <v>0</v>
      </c>
      <c r="AD781" s="116">
        <v>0</v>
      </c>
      <c r="AE781" s="116">
        <v>0</v>
      </c>
      <c r="AF781" s="116">
        <v>0</v>
      </c>
      <c r="AG781" s="116">
        <v>0</v>
      </c>
      <c r="AH781" s="116">
        <v>0</v>
      </c>
      <c r="AI781" s="116">
        <v>0</v>
      </c>
      <c r="AJ781" s="116">
        <v>0</v>
      </c>
      <c r="AK781" s="116">
        <v>0</v>
      </c>
      <c r="AL781" s="116">
        <v>0</v>
      </c>
      <c r="AM781" s="116">
        <v>0</v>
      </c>
      <c r="AN781" s="116">
        <v>0</v>
      </c>
      <c r="AO781" s="116">
        <v>0</v>
      </c>
      <c r="AP781" s="116">
        <v>0</v>
      </c>
      <c r="AQ781" s="116">
        <v>0</v>
      </c>
      <c r="AR781" s="116">
        <v>0</v>
      </c>
      <c r="AS781" s="116">
        <v>0</v>
      </c>
      <c r="AT781" s="116">
        <v>0</v>
      </c>
      <c r="AU781" s="116">
        <v>0</v>
      </c>
      <c r="AV781" s="116">
        <v>0</v>
      </c>
      <c r="AW781" s="116">
        <v>0</v>
      </c>
      <c r="AX781" s="116">
        <v>0</v>
      </c>
      <c r="AY781" s="116">
        <v>0</v>
      </c>
      <c r="AZ781" s="116">
        <v>0</v>
      </c>
      <c r="BA781" s="116">
        <v>0</v>
      </c>
      <c r="BB781" s="116">
        <v>49418.47</v>
      </c>
      <c r="BC781" s="116">
        <v>51860.67</v>
      </c>
      <c r="BD781" s="115">
        <v>51860.67</v>
      </c>
      <c r="BF781" s="9">
        <f t="shared" si="12"/>
        <v>51860.67</v>
      </c>
    </row>
    <row r="782" spans="1:58" x14ac:dyDescent="0.25">
      <c r="A782" s="112" t="s">
        <v>724</v>
      </c>
      <c r="B782" s="112" t="s">
        <v>725</v>
      </c>
      <c r="C782" s="116">
        <v>0</v>
      </c>
      <c r="D782" s="116">
        <v>0</v>
      </c>
      <c r="E782" s="116">
        <v>0</v>
      </c>
      <c r="F782" s="116">
        <v>0</v>
      </c>
      <c r="G782" s="116">
        <v>0</v>
      </c>
      <c r="H782" s="116">
        <v>0</v>
      </c>
      <c r="I782" s="116">
        <v>0</v>
      </c>
      <c r="J782" s="116">
        <v>0</v>
      </c>
      <c r="K782" s="116">
        <v>0</v>
      </c>
      <c r="L782" s="116">
        <v>0</v>
      </c>
      <c r="M782" s="116">
        <v>0</v>
      </c>
      <c r="N782" s="116">
        <v>0</v>
      </c>
      <c r="O782" s="116">
        <v>0</v>
      </c>
      <c r="P782" s="116">
        <v>0</v>
      </c>
      <c r="Q782" s="116">
        <v>0</v>
      </c>
      <c r="R782" s="116">
        <v>0</v>
      </c>
      <c r="S782" s="116">
        <v>0</v>
      </c>
      <c r="T782" s="116">
        <v>0</v>
      </c>
      <c r="U782" s="116">
        <v>0</v>
      </c>
      <c r="V782" s="116">
        <v>0</v>
      </c>
      <c r="W782" s="116">
        <v>0</v>
      </c>
      <c r="X782" s="116">
        <v>0</v>
      </c>
      <c r="Y782" s="116">
        <v>0</v>
      </c>
      <c r="Z782" s="116">
        <v>0</v>
      </c>
      <c r="AA782" s="116">
        <v>0</v>
      </c>
      <c r="AB782" s="116">
        <v>0</v>
      </c>
      <c r="AC782" s="116">
        <v>0</v>
      </c>
      <c r="AD782" s="116">
        <v>0</v>
      </c>
      <c r="AE782" s="116">
        <v>0</v>
      </c>
      <c r="AF782" s="116">
        <v>0</v>
      </c>
      <c r="AG782" s="116">
        <v>0</v>
      </c>
      <c r="AH782" s="116">
        <v>0</v>
      </c>
      <c r="AI782" s="116">
        <v>0</v>
      </c>
      <c r="AJ782" s="116">
        <v>0</v>
      </c>
      <c r="AK782" s="116">
        <v>0</v>
      </c>
      <c r="AL782" s="116">
        <v>0</v>
      </c>
      <c r="AM782" s="116">
        <v>0</v>
      </c>
      <c r="AN782" s="116">
        <v>0</v>
      </c>
      <c r="AO782" s="116">
        <v>0</v>
      </c>
      <c r="AP782" s="116">
        <v>0</v>
      </c>
      <c r="AQ782" s="116">
        <v>0</v>
      </c>
      <c r="AR782" s="116">
        <v>0</v>
      </c>
      <c r="AS782" s="116">
        <v>0</v>
      </c>
      <c r="AT782" s="116">
        <v>0</v>
      </c>
      <c r="AU782" s="116">
        <v>0</v>
      </c>
      <c r="AV782" s="116">
        <v>0</v>
      </c>
      <c r="AW782" s="116">
        <v>0</v>
      </c>
      <c r="AX782" s="116">
        <v>0</v>
      </c>
      <c r="AY782" s="116">
        <v>0</v>
      </c>
      <c r="AZ782" s="116">
        <v>0</v>
      </c>
      <c r="BA782" s="116">
        <v>0</v>
      </c>
      <c r="BB782" s="116">
        <v>0</v>
      </c>
      <c r="BC782" s="116">
        <v>0</v>
      </c>
      <c r="BD782" s="115">
        <v>0</v>
      </c>
      <c r="BF782" s="9">
        <f t="shared" si="12"/>
        <v>0</v>
      </c>
    </row>
    <row r="783" spans="1:58" x14ac:dyDescent="0.25">
      <c r="A783" s="112" t="s">
        <v>726</v>
      </c>
      <c r="B783" s="112" t="s">
        <v>727</v>
      </c>
      <c r="C783" s="116">
        <v>0</v>
      </c>
      <c r="D783" s="116">
        <v>0</v>
      </c>
      <c r="E783" s="116">
        <v>0</v>
      </c>
      <c r="F783" s="116">
        <v>0</v>
      </c>
      <c r="G783" s="116">
        <v>0</v>
      </c>
      <c r="H783" s="116">
        <v>0</v>
      </c>
      <c r="I783" s="116">
        <v>0</v>
      </c>
      <c r="J783" s="116">
        <v>0</v>
      </c>
      <c r="K783" s="116">
        <v>0</v>
      </c>
      <c r="L783" s="116">
        <v>0</v>
      </c>
      <c r="M783" s="116">
        <v>0</v>
      </c>
      <c r="N783" s="116">
        <v>0</v>
      </c>
      <c r="O783" s="116">
        <v>0</v>
      </c>
      <c r="P783" s="116">
        <v>0</v>
      </c>
      <c r="Q783" s="116">
        <v>0</v>
      </c>
      <c r="R783" s="116">
        <v>0</v>
      </c>
      <c r="S783" s="116">
        <v>0</v>
      </c>
      <c r="T783" s="116">
        <v>0</v>
      </c>
      <c r="U783" s="116">
        <v>0</v>
      </c>
      <c r="V783" s="116">
        <v>0</v>
      </c>
      <c r="W783" s="116">
        <v>0</v>
      </c>
      <c r="X783" s="116">
        <v>0</v>
      </c>
      <c r="Y783" s="116">
        <v>0</v>
      </c>
      <c r="Z783" s="116">
        <v>0</v>
      </c>
      <c r="AA783" s="116">
        <v>0</v>
      </c>
      <c r="AB783" s="116">
        <v>0</v>
      </c>
      <c r="AC783" s="116">
        <v>0</v>
      </c>
      <c r="AD783" s="116">
        <v>0</v>
      </c>
      <c r="AE783" s="116">
        <v>0</v>
      </c>
      <c r="AF783" s="116">
        <v>0</v>
      </c>
      <c r="AG783" s="116">
        <v>0</v>
      </c>
      <c r="AH783" s="116">
        <v>0</v>
      </c>
      <c r="AI783" s="116">
        <v>0</v>
      </c>
      <c r="AJ783" s="116">
        <v>0</v>
      </c>
      <c r="AK783" s="116">
        <v>0</v>
      </c>
      <c r="AL783" s="116">
        <v>0</v>
      </c>
      <c r="AM783" s="116">
        <v>0</v>
      </c>
      <c r="AN783" s="116">
        <v>0</v>
      </c>
      <c r="AO783" s="116">
        <v>0</v>
      </c>
      <c r="AP783" s="116">
        <v>0</v>
      </c>
      <c r="AQ783" s="116">
        <v>0</v>
      </c>
      <c r="AR783" s="116">
        <v>0</v>
      </c>
      <c r="AS783" s="116">
        <v>0</v>
      </c>
      <c r="AT783" s="116">
        <v>0</v>
      </c>
      <c r="AU783" s="116">
        <v>0</v>
      </c>
      <c r="AV783" s="116">
        <v>0</v>
      </c>
      <c r="AW783" s="116">
        <v>0</v>
      </c>
      <c r="AX783" s="116">
        <v>0</v>
      </c>
      <c r="AY783" s="116">
        <v>0</v>
      </c>
      <c r="AZ783" s="116">
        <v>0</v>
      </c>
      <c r="BA783" s="116">
        <v>0</v>
      </c>
      <c r="BB783" s="116">
        <v>0</v>
      </c>
      <c r="BC783" s="116">
        <v>0</v>
      </c>
      <c r="BD783" s="115">
        <v>0</v>
      </c>
      <c r="BF783" s="9">
        <f t="shared" si="12"/>
        <v>0</v>
      </c>
    </row>
    <row r="784" spans="1:58" x14ac:dyDescent="0.25">
      <c r="A784" s="112" t="s">
        <v>728</v>
      </c>
      <c r="B784" s="112" t="s">
        <v>729</v>
      </c>
      <c r="C784" s="116">
        <v>0</v>
      </c>
      <c r="D784" s="116">
        <v>0</v>
      </c>
      <c r="E784" s="116">
        <v>0</v>
      </c>
      <c r="F784" s="116">
        <v>0</v>
      </c>
      <c r="G784" s="116">
        <v>0</v>
      </c>
      <c r="H784" s="116">
        <v>0</v>
      </c>
      <c r="I784" s="116">
        <v>0</v>
      </c>
      <c r="J784" s="116">
        <v>0</v>
      </c>
      <c r="K784" s="116">
        <v>0</v>
      </c>
      <c r="L784" s="116">
        <v>0</v>
      </c>
      <c r="M784" s="116">
        <v>0</v>
      </c>
      <c r="N784" s="116">
        <v>0</v>
      </c>
      <c r="O784" s="116">
        <v>0</v>
      </c>
      <c r="P784" s="116">
        <v>0</v>
      </c>
      <c r="Q784" s="116">
        <v>0</v>
      </c>
      <c r="R784" s="116">
        <v>0</v>
      </c>
      <c r="S784" s="116">
        <v>0</v>
      </c>
      <c r="T784" s="116">
        <v>0</v>
      </c>
      <c r="U784" s="116">
        <v>11280.06</v>
      </c>
      <c r="V784" s="116">
        <v>11280.06</v>
      </c>
      <c r="W784" s="116">
        <v>0</v>
      </c>
      <c r="X784" s="116">
        <v>0</v>
      </c>
      <c r="Y784" s="116">
        <v>0</v>
      </c>
      <c r="Z784" s="116">
        <v>0</v>
      </c>
      <c r="AA784" s="116">
        <v>0</v>
      </c>
      <c r="AB784" s="116">
        <v>0</v>
      </c>
      <c r="AC784" s="116">
        <v>0</v>
      </c>
      <c r="AD784" s="116">
        <v>0</v>
      </c>
      <c r="AE784" s="116">
        <v>0</v>
      </c>
      <c r="AF784" s="116">
        <v>0</v>
      </c>
      <c r="AG784" s="116">
        <v>0</v>
      </c>
      <c r="AH784" s="116">
        <v>0</v>
      </c>
      <c r="AI784" s="116">
        <v>0</v>
      </c>
      <c r="AJ784" s="116">
        <v>0</v>
      </c>
      <c r="AK784" s="116">
        <v>0</v>
      </c>
      <c r="AL784" s="116">
        <v>0</v>
      </c>
      <c r="AM784" s="116">
        <v>0</v>
      </c>
      <c r="AN784" s="116">
        <v>0</v>
      </c>
      <c r="AO784" s="116">
        <v>0</v>
      </c>
      <c r="AP784" s="116">
        <v>0</v>
      </c>
      <c r="AQ784" s="116">
        <v>0</v>
      </c>
      <c r="AR784" s="116">
        <v>0</v>
      </c>
      <c r="AS784" s="116">
        <v>0</v>
      </c>
      <c r="AT784" s="116">
        <v>0</v>
      </c>
      <c r="AU784" s="116">
        <v>0</v>
      </c>
      <c r="AV784" s="116">
        <v>0</v>
      </c>
      <c r="AW784" s="116">
        <v>0</v>
      </c>
      <c r="AX784" s="116">
        <v>0</v>
      </c>
      <c r="AY784" s="116">
        <v>0</v>
      </c>
      <c r="AZ784" s="116">
        <v>0</v>
      </c>
      <c r="BA784" s="116">
        <v>0</v>
      </c>
      <c r="BB784" s="116">
        <v>0</v>
      </c>
      <c r="BC784" s="116">
        <v>0</v>
      </c>
      <c r="BD784" s="115">
        <v>0</v>
      </c>
      <c r="BF784" s="9">
        <f t="shared" si="12"/>
        <v>11280.06</v>
      </c>
    </row>
    <row r="785" spans="1:58" x14ac:dyDescent="0.25">
      <c r="A785" s="112" t="s">
        <v>730</v>
      </c>
      <c r="B785" s="112" t="s">
        <v>731</v>
      </c>
      <c r="C785" s="116">
        <v>0</v>
      </c>
      <c r="D785" s="116">
        <v>0</v>
      </c>
      <c r="E785" s="116">
        <v>0</v>
      </c>
      <c r="F785" s="116">
        <v>0</v>
      </c>
      <c r="G785" s="116">
        <v>0</v>
      </c>
      <c r="H785" s="116">
        <v>0</v>
      </c>
      <c r="I785" s="116">
        <v>7013.41</v>
      </c>
      <c r="J785" s="116">
        <v>7013.41</v>
      </c>
      <c r="K785" s="116">
        <v>7013.41</v>
      </c>
      <c r="L785" s="116">
        <v>0</v>
      </c>
      <c r="M785" s="116">
        <v>0</v>
      </c>
      <c r="N785" s="116">
        <v>0</v>
      </c>
      <c r="O785" s="116">
        <v>0</v>
      </c>
      <c r="P785" s="116">
        <v>0</v>
      </c>
      <c r="Q785" s="116">
        <v>0</v>
      </c>
      <c r="R785" s="116">
        <v>0</v>
      </c>
      <c r="S785" s="116">
        <v>0</v>
      </c>
      <c r="T785" s="116">
        <v>0</v>
      </c>
      <c r="U785" s="116">
        <v>0</v>
      </c>
      <c r="V785" s="116">
        <v>0</v>
      </c>
      <c r="W785" s="116">
        <v>0</v>
      </c>
      <c r="X785" s="116">
        <v>0</v>
      </c>
      <c r="Y785" s="116">
        <v>0</v>
      </c>
      <c r="Z785" s="116">
        <v>0</v>
      </c>
      <c r="AA785" s="116">
        <v>0</v>
      </c>
      <c r="AB785" s="116">
        <v>0</v>
      </c>
      <c r="AC785" s="116">
        <v>0</v>
      </c>
      <c r="AD785" s="116">
        <v>0</v>
      </c>
      <c r="AE785" s="116">
        <v>0</v>
      </c>
      <c r="AF785" s="116">
        <v>0</v>
      </c>
      <c r="AG785" s="116">
        <v>0</v>
      </c>
      <c r="AH785" s="116">
        <v>0</v>
      </c>
      <c r="AI785" s="116">
        <v>0</v>
      </c>
      <c r="AJ785" s="116">
        <v>0</v>
      </c>
      <c r="AK785" s="116">
        <v>0</v>
      </c>
      <c r="AL785" s="116">
        <v>0</v>
      </c>
      <c r="AM785" s="116">
        <v>0</v>
      </c>
      <c r="AN785" s="116">
        <v>0</v>
      </c>
      <c r="AO785" s="116">
        <v>0</v>
      </c>
      <c r="AP785" s="116">
        <v>0</v>
      </c>
      <c r="AQ785" s="116">
        <v>0</v>
      </c>
      <c r="AR785" s="116">
        <v>0</v>
      </c>
      <c r="AS785" s="116">
        <v>0</v>
      </c>
      <c r="AT785" s="116">
        <v>0</v>
      </c>
      <c r="AU785" s="116">
        <v>0</v>
      </c>
      <c r="AV785" s="116">
        <v>0</v>
      </c>
      <c r="AW785" s="116">
        <v>0</v>
      </c>
      <c r="AX785" s="116">
        <v>0</v>
      </c>
      <c r="AY785" s="116">
        <v>0</v>
      </c>
      <c r="AZ785" s="116">
        <v>0</v>
      </c>
      <c r="BA785" s="116">
        <v>0</v>
      </c>
      <c r="BB785" s="116">
        <v>0</v>
      </c>
      <c r="BC785" s="116">
        <v>0</v>
      </c>
      <c r="BD785" s="115">
        <v>0</v>
      </c>
      <c r="BF785" s="9">
        <f t="shared" si="12"/>
        <v>7013.41</v>
      </c>
    </row>
    <row r="786" spans="1:58" x14ac:dyDescent="0.25">
      <c r="A786" s="112" t="s">
        <v>732</v>
      </c>
      <c r="B786" s="112" t="s">
        <v>733</v>
      </c>
      <c r="C786" s="116">
        <v>0</v>
      </c>
      <c r="D786" s="116">
        <v>0</v>
      </c>
      <c r="E786" s="116">
        <v>0</v>
      </c>
      <c r="F786" s="116">
        <v>0</v>
      </c>
      <c r="G786" s="116">
        <v>0</v>
      </c>
      <c r="H786" s="116">
        <v>0</v>
      </c>
      <c r="I786" s="116">
        <v>0</v>
      </c>
      <c r="J786" s="116">
        <v>0</v>
      </c>
      <c r="K786" s="116">
        <v>0</v>
      </c>
      <c r="L786" s="116">
        <v>0</v>
      </c>
      <c r="M786" s="116">
        <v>0</v>
      </c>
      <c r="N786" s="116">
        <v>0</v>
      </c>
      <c r="O786" s="116">
        <v>0</v>
      </c>
      <c r="P786" s="116">
        <v>0</v>
      </c>
      <c r="Q786" s="116">
        <v>0</v>
      </c>
      <c r="R786" s="116">
        <v>0</v>
      </c>
      <c r="S786" s="116">
        <v>0</v>
      </c>
      <c r="T786" s="116">
        <v>0</v>
      </c>
      <c r="U786" s="116">
        <v>0</v>
      </c>
      <c r="V786" s="116">
        <v>0</v>
      </c>
      <c r="W786" s="116">
        <v>0</v>
      </c>
      <c r="X786" s="116">
        <v>0</v>
      </c>
      <c r="Y786" s="116">
        <v>0</v>
      </c>
      <c r="Z786" s="116">
        <v>0</v>
      </c>
      <c r="AA786" s="116">
        <v>0</v>
      </c>
      <c r="AB786" s="116">
        <v>0</v>
      </c>
      <c r="AC786" s="116">
        <v>0</v>
      </c>
      <c r="AD786" s="116">
        <v>0</v>
      </c>
      <c r="AE786" s="116">
        <v>0</v>
      </c>
      <c r="AF786" s="116">
        <v>0</v>
      </c>
      <c r="AG786" s="116">
        <v>0</v>
      </c>
      <c r="AH786" s="116">
        <v>0</v>
      </c>
      <c r="AI786" s="116">
        <v>0</v>
      </c>
      <c r="AJ786" s="116">
        <v>0</v>
      </c>
      <c r="AK786" s="116">
        <v>0</v>
      </c>
      <c r="AL786" s="116">
        <v>0</v>
      </c>
      <c r="AM786" s="116">
        <v>0</v>
      </c>
      <c r="AN786" s="116">
        <v>0</v>
      </c>
      <c r="AO786" s="116">
        <v>0</v>
      </c>
      <c r="AP786" s="116">
        <v>0</v>
      </c>
      <c r="AQ786" s="116">
        <v>0</v>
      </c>
      <c r="AR786" s="116">
        <v>0</v>
      </c>
      <c r="AS786" s="116">
        <v>0</v>
      </c>
      <c r="AT786" s="116">
        <v>0</v>
      </c>
      <c r="AU786" s="116">
        <v>0</v>
      </c>
      <c r="AV786" s="116">
        <v>0</v>
      </c>
      <c r="AW786" s="116">
        <v>0</v>
      </c>
      <c r="AX786" s="116">
        <v>0</v>
      </c>
      <c r="AY786" s="116">
        <v>0</v>
      </c>
      <c r="AZ786" s="116">
        <v>0</v>
      </c>
      <c r="BA786" s="116">
        <v>0</v>
      </c>
      <c r="BB786" s="116">
        <v>0</v>
      </c>
      <c r="BC786" s="116">
        <v>0</v>
      </c>
      <c r="BD786" s="115">
        <v>0</v>
      </c>
      <c r="BF786" s="9">
        <f t="shared" si="12"/>
        <v>0</v>
      </c>
    </row>
    <row r="787" spans="1:58" x14ac:dyDescent="0.25">
      <c r="A787" s="112" t="s">
        <v>734</v>
      </c>
      <c r="B787" s="112" t="s">
        <v>735</v>
      </c>
      <c r="C787" s="116">
        <v>79787.31</v>
      </c>
      <c r="D787" s="116">
        <v>92417.76</v>
      </c>
      <c r="E787" s="116">
        <v>0</v>
      </c>
      <c r="F787" s="116">
        <v>0</v>
      </c>
      <c r="G787" s="116">
        <v>0</v>
      </c>
      <c r="H787" s="116">
        <v>0</v>
      </c>
      <c r="I787" s="116">
        <v>0</v>
      </c>
      <c r="J787" s="116">
        <v>0</v>
      </c>
      <c r="K787" s="116">
        <v>0</v>
      </c>
      <c r="L787" s="116">
        <v>0</v>
      </c>
      <c r="M787" s="116">
        <v>0</v>
      </c>
      <c r="N787" s="116">
        <v>0</v>
      </c>
      <c r="O787" s="116">
        <v>0</v>
      </c>
      <c r="P787" s="116">
        <v>0</v>
      </c>
      <c r="Q787" s="116">
        <v>0</v>
      </c>
      <c r="R787" s="116">
        <v>0</v>
      </c>
      <c r="S787" s="116">
        <v>0</v>
      </c>
      <c r="T787" s="116">
        <v>0</v>
      </c>
      <c r="U787" s="116">
        <v>0</v>
      </c>
      <c r="V787" s="116">
        <v>0</v>
      </c>
      <c r="W787" s="116">
        <v>0</v>
      </c>
      <c r="X787" s="116">
        <v>0</v>
      </c>
      <c r="Y787" s="116">
        <v>0</v>
      </c>
      <c r="Z787" s="116">
        <v>0</v>
      </c>
      <c r="AA787" s="116">
        <v>0</v>
      </c>
      <c r="AB787" s="116">
        <v>0</v>
      </c>
      <c r="AC787" s="116">
        <v>0</v>
      </c>
      <c r="AD787" s="116">
        <v>0</v>
      </c>
      <c r="AE787" s="116">
        <v>0</v>
      </c>
      <c r="AF787" s="116">
        <v>0</v>
      </c>
      <c r="AG787" s="116">
        <v>0</v>
      </c>
      <c r="AH787" s="116">
        <v>0</v>
      </c>
      <c r="AI787" s="116">
        <v>0</v>
      </c>
      <c r="AJ787" s="116">
        <v>0</v>
      </c>
      <c r="AK787" s="116">
        <v>0</v>
      </c>
      <c r="AL787" s="116">
        <v>0</v>
      </c>
      <c r="AM787" s="116">
        <v>0</v>
      </c>
      <c r="AN787" s="116">
        <v>0</v>
      </c>
      <c r="AO787" s="116">
        <v>0</v>
      </c>
      <c r="AP787" s="116">
        <v>0</v>
      </c>
      <c r="AQ787" s="116">
        <v>0</v>
      </c>
      <c r="AR787" s="116">
        <v>0</v>
      </c>
      <c r="AS787" s="116">
        <v>0</v>
      </c>
      <c r="AT787" s="116">
        <v>0</v>
      </c>
      <c r="AU787" s="116">
        <v>0</v>
      </c>
      <c r="AV787" s="116">
        <v>0</v>
      </c>
      <c r="AW787" s="116">
        <v>0</v>
      </c>
      <c r="AX787" s="116">
        <v>0</v>
      </c>
      <c r="AY787" s="116">
        <v>0</v>
      </c>
      <c r="AZ787" s="116">
        <v>0</v>
      </c>
      <c r="BA787" s="116">
        <v>0</v>
      </c>
      <c r="BB787" s="116">
        <v>0</v>
      </c>
      <c r="BC787" s="116">
        <v>0</v>
      </c>
      <c r="BD787" s="115">
        <v>0</v>
      </c>
      <c r="BF787" s="9">
        <f t="shared" si="12"/>
        <v>92417.76</v>
      </c>
    </row>
    <row r="788" spans="1:58" x14ac:dyDescent="0.25">
      <c r="A788" s="112" t="s">
        <v>736</v>
      </c>
      <c r="B788" s="112" t="s">
        <v>737</v>
      </c>
      <c r="C788" s="116">
        <v>16389.900000000001</v>
      </c>
      <c r="D788" s="116">
        <v>20327.72</v>
      </c>
      <c r="E788" s="116">
        <v>109046.27</v>
      </c>
      <c r="F788" s="116">
        <v>313945.09000000003</v>
      </c>
      <c r="G788" s="116">
        <v>268838.55000000005</v>
      </c>
      <c r="H788" s="116">
        <v>446206.84000000008</v>
      </c>
      <c r="I788" s="116">
        <v>494267.33000000007</v>
      </c>
      <c r="J788" s="116">
        <v>531865.34000000008</v>
      </c>
      <c r="K788" s="116">
        <v>618376.50000000012</v>
      </c>
      <c r="L788" s="116">
        <v>641551.71000000008</v>
      </c>
      <c r="M788" s="116">
        <v>708159.72000000009</v>
      </c>
      <c r="N788" s="116">
        <v>0</v>
      </c>
      <c r="O788" s="116">
        <v>0</v>
      </c>
      <c r="P788" s="116">
        <v>0</v>
      </c>
      <c r="Q788" s="116">
        <v>0</v>
      </c>
      <c r="R788" s="116">
        <v>0</v>
      </c>
      <c r="S788" s="116">
        <v>0</v>
      </c>
      <c r="T788" s="116">
        <v>0</v>
      </c>
      <c r="U788" s="116">
        <v>0</v>
      </c>
      <c r="V788" s="116">
        <v>0</v>
      </c>
      <c r="W788" s="116">
        <v>0</v>
      </c>
      <c r="X788" s="116">
        <v>0</v>
      </c>
      <c r="Y788" s="116">
        <v>0</v>
      </c>
      <c r="Z788" s="116">
        <v>0</v>
      </c>
      <c r="AA788" s="116">
        <v>0</v>
      </c>
      <c r="AB788" s="116">
        <v>0</v>
      </c>
      <c r="AC788" s="116">
        <v>0</v>
      </c>
      <c r="AD788" s="116">
        <v>0</v>
      </c>
      <c r="AE788" s="116">
        <v>0</v>
      </c>
      <c r="AF788" s="116">
        <v>0</v>
      </c>
      <c r="AG788" s="116">
        <v>0</v>
      </c>
      <c r="AH788" s="116">
        <v>0</v>
      </c>
      <c r="AI788" s="116">
        <v>0</v>
      </c>
      <c r="AJ788" s="116">
        <v>0</v>
      </c>
      <c r="AK788" s="116">
        <v>0</v>
      </c>
      <c r="AL788" s="116">
        <v>0</v>
      </c>
      <c r="AM788" s="116">
        <v>0</v>
      </c>
      <c r="AN788" s="116">
        <v>0</v>
      </c>
      <c r="AO788" s="116">
        <v>0</v>
      </c>
      <c r="AP788" s="116">
        <v>0</v>
      </c>
      <c r="AQ788" s="116">
        <v>0</v>
      </c>
      <c r="AR788" s="116">
        <v>0</v>
      </c>
      <c r="AS788" s="116">
        <v>0</v>
      </c>
      <c r="AT788" s="116">
        <v>0</v>
      </c>
      <c r="AU788" s="116">
        <v>0</v>
      </c>
      <c r="AV788" s="116">
        <v>0</v>
      </c>
      <c r="AW788" s="116">
        <v>0</v>
      </c>
      <c r="AX788" s="116">
        <v>0</v>
      </c>
      <c r="AY788" s="116">
        <v>0</v>
      </c>
      <c r="AZ788" s="116">
        <v>0</v>
      </c>
      <c r="BA788" s="116">
        <v>0</v>
      </c>
      <c r="BB788" s="116">
        <v>0</v>
      </c>
      <c r="BC788" s="116">
        <v>0</v>
      </c>
      <c r="BD788" s="115">
        <v>0</v>
      </c>
      <c r="BF788" s="9">
        <f t="shared" si="12"/>
        <v>708159.72000000009</v>
      </c>
    </row>
    <row r="789" spans="1:58" x14ac:dyDescent="0.25">
      <c r="A789" s="112" t="s">
        <v>738</v>
      </c>
      <c r="B789" s="112" t="s">
        <v>739</v>
      </c>
      <c r="C789" s="116">
        <v>0</v>
      </c>
      <c r="D789" s="116">
        <v>0</v>
      </c>
      <c r="E789" s="116">
        <v>0</v>
      </c>
      <c r="F789" s="116">
        <v>0</v>
      </c>
      <c r="G789" s="116">
        <v>0</v>
      </c>
      <c r="H789" s="116">
        <v>0</v>
      </c>
      <c r="I789" s="116">
        <v>0</v>
      </c>
      <c r="J789" s="116">
        <v>0</v>
      </c>
      <c r="K789" s="116">
        <v>0</v>
      </c>
      <c r="L789" s="116">
        <v>0</v>
      </c>
      <c r="M789" s="116">
        <v>0</v>
      </c>
      <c r="N789" s="116">
        <v>0</v>
      </c>
      <c r="O789" s="116">
        <v>0</v>
      </c>
      <c r="P789" s="116">
        <v>0</v>
      </c>
      <c r="Q789" s="116">
        <v>0</v>
      </c>
      <c r="R789" s="116">
        <v>0</v>
      </c>
      <c r="S789" s="116">
        <v>0</v>
      </c>
      <c r="T789" s="116">
        <v>0</v>
      </c>
      <c r="U789" s="116">
        <v>0</v>
      </c>
      <c r="V789" s="116">
        <v>0</v>
      </c>
      <c r="W789" s="116">
        <v>0</v>
      </c>
      <c r="X789" s="116">
        <v>0</v>
      </c>
      <c r="Y789" s="116">
        <v>0</v>
      </c>
      <c r="Z789" s="116">
        <v>0</v>
      </c>
      <c r="AA789" s="116">
        <v>0</v>
      </c>
      <c r="AB789" s="116">
        <v>0</v>
      </c>
      <c r="AC789" s="116">
        <v>0</v>
      </c>
      <c r="AD789" s="116">
        <v>0</v>
      </c>
      <c r="AE789" s="116">
        <v>0</v>
      </c>
      <c r="AF789" s="116">
        <v>0</v>
      </c>
      <c r="AG789" s="116">
        <v>0</v>
      </c>
      <c r="AH789" s="116">
        <v>0</v>
      </c>
      <c r="AI789" s="116">
        <v>0</v>
      </c>
      <c r="AJ789" s="116">
        <v>0</v>
      </c>
      <c r="AK789" s="116">
        <v>0</v>
      </c>
      <c r="AL789" s="116">
        <v>0</v>
      </c>
      <c r="AM789" s="116">
        <v>0</v>
      </c>
      <c r="AN789" s="116">
        <v>0</v>
      </c>
      <c r="AO789" s="116">
        <v>0</v>
      </c>
      <c r="AP789" s="116">
        <v>0</v>
      </c>
      <c r="AQ789" s="116">
        <v>0</v>
      </c>
      <c r="AR789" s="116">
        <v>0</v>
      </c>
      <c r="AS789" s="116">
        <v>0</v>
      </c>
      <c r="AT789" s="116">
        <v>0</v>
      </c>
      <c r="AU789" s="116">
        <v>0</v>
      </c>
      <c r="AV789" s="116">
        <v>0</v>
      </c>
      <c r="AW789" s="116">
        <v>0</v>
      </c>
      <c r="AX789" s="116">
        <v>0</v>
      </c>
      <c r="AY789" s="116">
        <v>0</v>
      </c>
      <c r="AZ789" s="116">
        <v>0</v>
      </c>
      <c r="BA789" s="116">
        <v>0</v>
      </c>
      <c r="BB789" s="116">
        <v>0</v>
      </c>
      <c r="BC789" s="116">
        <v>0</v>
      </c>
      <c r="BD789" s="115">
        <v>0</v>
      </c>
      <c r="BF789" s="9">
        <f t="shared" si="12"/>
        <v>0</v>
      </c>
    </row>
    <row r="790" spans="1:58" x14ac:dyDescent="0.25">
      <c r="A790" s="112" t="s">
        <v>740</v>
      </c>
      <c r="B790" s="112" t="s">
        <v>741</v>
      </c>
      <c r="C790" s="116">
        <v>0</v>
      </c>
      <c r="D790" s="116">
        <v>0</v>
      </c>
      <c r="E790" s="116">
        <v>16022.07</v>
      </c>
      <c r="F790" s="116">
        <v>0</v>
      </c>
      <c r="G790" s="116">
        <v>0</v>
      </c>
      <c r="H790" s="116">
        <v>0</v>
      </c>
      <c r="I790" s="116">
        <v>0</v>
      </c>
      <c r="J790" s="116">
        <v>0</v>
      </c>
      <c r="K790" s="116">
        <v>0</v>
      </c>
      <c r="L790" s="116">
        <v>0</v>
      </c>
      <c r="M790" s="116">
        <v>0</v>
      </c>
      <c r="N790" s="116">
        <v>0</v>
      </c>
      <c r="O790" s="116">
        <v>0</v>
      </c>
      <c r="P790" s="116">
        <v>0</v>
      </c>
      <c r="Q790" s="116">
        <v>0</v>
      </c>
      <c r="R790" s="116">
        <v>0</v>
      </c>
      <c r="S790" s="116">
        <v>0</v>
      </c>
      <c r="T790" s="116">
        <v>0</v>
      </c>
      <c r="U790" s="116">
        <v>0</v>
      </c>
      <c r="V790" s="116">
        <v>0</v>
      </c>
      <c r="W790" s="116">
        <v>0</v>
      </c>
      <c r="X790" s="116">
        <v>0</v>
      </c>
      <c r="Y790" s="116">
        <v>0</v>
      </c>
      <c r="Z790" s="116">
        <v>0</v>
      </c>
      <c r="AA790" s="116">
        <v>0</v>
      </c>
      <c r="AB790" s="116">
        <v>0</v>
      </c>
      <c r="AC790" s="116">
        <v>0</v>
      </c>
      <c r="AD790" s="116">
        <v>0</v>
      </c>
      <c r="AE790" s="116">
        <v>0</v>
      </c>
      <c r="AF790" s="116">
        <v>0</v>
      </c>
      <c r="AG790" s="116">
        <v>0</v>
      </c>
      <c r="AH790" s="116">
        <v>0</v>
      </c>
      <c r="AI790" s="116">
        <v>0</v>
      </c>
      <c r="AJ790" s="116">
        <v>0</v>
      </c>
      <c r="AK790" s="116">
        <v>0</v>
      </c>
      <c r="AL790" s="116">
        <v>0</v>
      </c>
      <c r="AM790" s="116">
        <v>0</v>
      </c>
      <c r="AN790" s="116">
        <v>0</v>
      </c>
      <c r="AO790" s="116">
        <v>0</v>
      </c>
      <c r="AP790" s="116">
        <v>0</v>
      </c>
      <c r="AQ790" s="116">
        <v>0</v>
      </c>
      <c r="AR790" s="116">
        <v>0</v>
      </c>
      <c r="AS790" s="116">
        <v>0</v>
      </c>
      <c r="AT790" s="116">
        <v>0</v>
      </c>
      <c r="AU790" s="116">
        <v>0</v>
      </c>
      <c r="AV790" s="116">
        <v>0</v>
      </c>
      <c r="AW790" s="116">
        <v>0</v>
      </c>
      <c r="AX790" s="116">
        <v>0</v>
      </c>
      <c r="AY790" s="116">
        <v>0</v>
      </c>
      <c r="AZ790" s="116">
        <v>0</v>
      </c>
      <c r="BA790" s="116">
        <v>0</v>
      </c>
      <c r="BB790" s="116">
        <v>0</v>
      </c>
      <c r="BC790" s="116">
        <v>0</v>
      </c>
      <c r="BD790" s="115">
        <v>0</v>
      </c>
      <c r="BF790" s="9">
        <f t="shared" si="12"/>
        <v>16022.07</v>
      </c>
    </row>
    <row r="791" spans="1:58" x14ac:dyDescent="0.25">
      <c r="A791" s="112" t="s">
        <v>742</v>
      </c>
      <c r="B791" s="112" t="s">
        <v>743</v>
      </c>
      <c r="C791" s="116">
        <v>0</v>
      </c>
      <c r="D791" s="116">
        <v>0</v>
      </c>
      <c r="E791" s="116">
        <v>0</v>
      </c>
      <c r="F791" s="116">
        <v>0</v>
      </c>
      <c r="G791" s="116">
        <v>0</v>
      </c>
      <c r="H791" s="116">
        <v>0</v>
      </c>
      <c r="I791" s="116">
        <v>0</v>
      </c>
      <c r="J791" s="116">
        <v>0</v>
      </c>
      <c r="K791" s="116">
        <v>0</v>
      </c>
      <c r="L791" s="116">
        <v>0</v>
      </c>
      <c r="M791" s="116">
        <v>0</v>
      </c>
      <c r="N791" s="116">
        <v>0</v>
      </c>
      <c r="O791" s="116">
        <v>0</v>
      </c>
      <c r="P791" s="116">
        <v>0</v>
      </c>
      <c r="Q791" s="116">
        <v>0</v>
      </c>
      <c r="R791" s="116">
        <v>0</v>
      </c>
      <c r="S791" s="116">
        <v>0</v>
      </c>
      <c r="T791" s="116">
        <v>0</v>
      </c>
      <c r="U791" s="116">
        <v>0</v>
      </c>
      <c r="V791" s="116">
        <v>0</v>
      </c>
      <c r="W791" s="116">
        <v>0</v>
      </c>
      <c r="X791" s="116">
        <v>0</v>
      </c>
      <c r="Y791" s="116">
        <v>0</v>
      </c>
      <c r="Z791" s="116">
        <v>0</v>
      </c>
      <c r="AA791" s="116">
        <v>0</v>
      </c>
      <c r="AB791" s="116">
        <v>0</v>
      </c>
      <c r="AC791" s="116">
        <v>0</v>
      </c>
      <c r="AD791" s="116">
        <v>0</v>
      </c>
      <c r="AE791" s="116">
        <v>0</v>
      </c>
      <c r="AF791" s="116">
        <v>0</v>
      </c>
      <c r="AG791" s="116">
        <v>0</v>
      </c>
      <c r="AH791" s="116">
        <v>0</v>
      </c>
      <c r="AI791" s="116">
        <v>0</v>
      </c>
      <c r="AJ791" s="116">
        <v>0</v>
      </c>
      <c r="AK791" s="116">
        <v>0</v>
      </c>
      <c r="AL791" s="116">
        <v>0</v>
      </c>
      <c r="AM791" s="116">
        <v>0</v>
      </c>
      <c r="AN791" s="116">
        <v>0</v>
      </c>
      <c r="AO791" s="116">
        <v>0</v>
      </c>
      <c r="AP791" s="116">
        <v>0</v>
      </c>
      <c r="AQ791" s="116">
        <v>0</v>
      </c>
      <c r="AR791" s="116">
        <v>0</v>
      </c>
      <c r="AS791" s="116">
        <v>0</v>
      </c>
      <c r="AT791" s="116">
        <v>0</v>
      </c>
      <c r="AU791" s="116">
        <v>0</v>
      </c>
      <c r="AV791" s="116">
        <v>0</v>
      </c>
      <c r="AW791" s="116">
        <v>0</v>
      </c>
      <c r="AX791" s="116">
        <v>0</v>
      </c>
      <c r="AY791" s="116">
        <v>0</v>
      </c>
      <c r="AZ791" s="116">
        <v>0</v>
      </c>
      <c r="BA791" s="116">
        <v>0</v>
      </c>
      <c r="BB791" s="116">
        <v>0</v>
      </c>
      <c r="BC791" s="116">
        <v>0</v>
      </c>
      <c r="BD791" s="115">
        <v>0</v>
      </c>
      <c r="BF791" s="9">
        <f t="shared" ref="BF791:BF854" si="13">+MAX(C791:BD791)</f>
        <v>0</v>
      </c>
    </row>
    <row r="792" spans="1:58" x14ac:dyDescent="0.25">
      <c r="A792" s="112" t="s">
        <v>744</v>
      </c>
      <c r="B792" s="112" t="s">
        <v>745</v>
      </c>
      <c r="C792" s="116">
        <v>0</v>
      </c>
      <c r="D792" s="116">
        <v>0</v>
      </c>
      <c r="E792" s="116">
        <v>631.29999999999995</v>
      </c>
      <c r="F792" s="116">
        <v>632.89</v>
      </c>
      <c r="G792" s="116">
        <v>634.48</v>
      </c>
      <c r="H792" s="116">
        <v>636.08000000000004</v>
      </c>
      <c r="I792" s="116">
        <v>637.44000000000005</v>
      </c>
      <c r="J792" s="116">
        <v>7818.4699999999993</v>
      </c>
      <c r="K792" s="116">
        <v>26514.089999999997</v>
      </c>
      <c r="L792" s="116">
        <v>33922.42</v>
      </c>
      <c r="M792" s="116">
        <v>0</v>
      </c>
      <c r="N792" s="116">
        <v>0</v>
      </c>
      <c r="O792" s="116">
        <v>0</v>
      </c>
      <c r="P792" s="116">
        <v>0</v>
      </c>
      <c r="Q792" s="116">
        <v>0</v>
      </c>
      <c r="R792" s="116">
        <v>0</v>
      </c>
      <c r="S792" s="116">
        <v>0</v>
      </c>
      <c r="T792" s="116">
        <v>0</v>
      </c>
      <c r="U792" s="116">
        <v>0</v>
      </c>
      <c r="V792" s="116">
        <v>0</v>
      </c>
      <c r="W792" s="116">
        <v>0</v>
      </c>
      <c r="X792" s="116">
        <v>0</v>
      </c>
      <c r="Y792" s="116">
        <v>0</v>
      </c>
      <c r="Z792" s="116">
        <v>0</v>
      </c>
      <c r="AA792" s="116">
        <v>0</v>
      </c>
      <c r="AB792" s="116">
        <v>0</v>
      </c>
      <c r="AC792" s="116">
        <v>0</v>
      </c>
      <c r="AD792" s="116">
        <v>0</v>
      </c>
      <c r="AE792" s="116">
        <v>0</v>
      </c>
      <c r="AF792" s="116">
        <v>0</v>
      </c>
      <c r="AG792" s="116">
        <v>0</v>
      </c>
      <c r="AH792" s="116">
        <v>0</v>
      </c>
      <c r="AI792" s="116">
        <v>0</v>
      </c>
      <c r="AJ792" s="116">
        <v>0</v>
      </c>
      <c r="AK792" s="116">
        <v>0</v>
      </c>
      <c r="AL792" s="116">
        <v>0</v>
      </c>
      <c r="AM792" s="116">
        <v>0</v>
      </c>
      <c r="AN792" s="116">
        <v>0</v>
      </c>
      <c r="AO792" s="116">
        <v>0</v>
      </c>
      <c r="AP792" s="116">
        <v>0</v>
      </c>
      <c r="AQ792" s="116">
        <v>0</v>
      </c>
      <c r="AR792" s="116">
        <v>0</v>
      </c>
      <c r="AS792" s="116">
        <v>0</v>
      </c>
      <c r="AT792" s="116">
        <v>0</v>
      </c>
      <c r="AU792" s="116">
        <v>0</v>
      </c>
      <c r="AV792" s="116">
        <v>0</v>
      </c>
      <c r="AW792" s="116">
        <v>0</v>
      </c>
      <c r="AX792" s="116">
        <v>0</v>
      </c>
      <c r="AY792" s="116">
        <v>0</v>
      </c>
      <c r="AZ792" s="116">
        <v>0</v>
      </c>
      <c r="BA792" s="116">
        <v>0</v>
      </c>
      <c r="BB792" s="116">
        <v>0</v>
      </c>
      <c r="BC792" s="116">
        <v>0</v>
      </c>
      <c r="BD792" s="115">
        <v>0</v>
      </c>
      <c r="BF792" s="9">
        <f t="shared" si="13"/>
        <v>33922.42</v>
      </c>
    </row>
    <row r="793" spans="1:58" x14ac:dyDescent="0.25">
      <c r="A793" s="112" t="s">
        <v>746</v>
      </c>
      <c r="B793" s="112" t="s">
        <v>747</v>
      </c>
      <c r="C793" s="116">
        <v>0</v>
      </c>
      <c r="D793" s="116">
        <v>0</v>
      </c>
      <c r="E793" s="116">
        <v>0</v>
      </c>
      <c r="F793" s="116">
        <v>0</v>
      </c>
      <c r="G793" s="116">
        <v>0</v>
      </c>
      <c r="H793" s="116">
        <v>0</v>
      </c>
      <c r="I793" s="116">
        <v>0</v>
      </c>
      <c r="J793" s="116">
        <v>0</v>
      </c>
      <c r="K793" s="116">
        <v>0</v>
      </c>
      <c r="L793" s="116">
        <v>0</v>
      </c>
      <c r="M793" s="116">
        <v>0</v>
      </c>
      <c r="N793" s="116">
        <v>0</v>
      </c>
      <c r="O793" s="116">
        <v>0</v>
      </c>
      <c r="P793" s="116">
        <v>0</v>
      </c>
      <c r="Q793" s="116">
        <v>0</v>
      </c>
      <c r="R793" s="116">
        <v>0</v>
      </c>
      <c r="S793" s="116">
        <v>0</v>
      </c>
      <c r="T793" s="116">
        <v>0</v>
      </c>
      <c r="U793" s="116">
        <v>0</v>
      </c>
      <c r="V793" s="116">
        <v>0</v>
      </c>
      <c r="W793" s="116">
        <v>0</v>
      </c>
      <c r="X793" s="116">
        <v>0</v>
      </c>
      <c r="Y793" s="116">
        <v>1333.24</v>
      </c>
      <c r="Z793" s="116">
        <v>1387.31</v>
      </c>
      <c r="AA793" s="116">
        <v>1389.99</v>
      </c>
      <c r="AB793" s="116">
        <v>1392.67</v>
      </c>
      <c r="AC793" s="116">
        <v>1395.3500000000001</v>
      </c>
      <c r="AD793" s="116">
        <v>4946.6400000000003</v>
      </c>
      <c r="AE793" s="116">
        <v>0</v>
      </c>
      <c r="AF793" s="116">
        <v>0</v>
      </c>
      <c r="AG793" s="116">
        <v>0</v>
      </c>
      <c r="AH793" s="116">
        <v>0</v>
      </c>
      <c r="AI793" s="116">
        <v>0</v>
      </c>
      <c r="AJ793" s="116">
        <v>0</v>
      </c>
      <c r="AK793" s="116">
        <v>0</v>
      </c>
      <c r="AL793" s="116">
        <v>0</v>
      </c>
      <c r="AM793" s="116">
        <v>0</v>
      </c>
      <c r="AN793" s="116">
        <v>0</v>
      </c>
      <c r="AO793" s="116">
        <v>0</v>
      </c>
      <c r="AP793" s="116">
        <v>0</v>
      </c>
      <c r="AQ793" s="116">
        <v>0</v>
      </c>
      <c r="AR793" s="116">
        <v>0</v>
      </c>
      <c r="AS793" s="116">
        <v>0</v>
      </c>
      <c r="AT793" s="116">
        <v>0</v>
      </c>
      <c r="AU793" s="116">
        <v>0</v>
      </c>
      <c r="AV793" s="116">
        <v>0</v>
      </c>
      <c r="AW793" s="116">
        <v>0</v>
      </c>
      <c r="AX793" s="116">
        <v>0</v>
      </c>
      <c r="AY793" s="116">
        <v>0</v>
      </c>
      <c r="AZ793" s="116">
        <v>0</v>
      </c>
      <c r="BA793" s="116">
        <v>0</v>
      </c>
      <c r="BB793" s="116">
        <v>0</v>
      </c>
      <c r="BC793" s="116">
        <v>0</v>
      </c>
      <c r="BD793" s="115">
        <v>0</v>
      </c>
      <c r="BF793" s="9">
        <f t="shared" si="13"/>
        <v>4946.6400000000003</v>
      </c>
    </row>
    <row r="794" spans="1:58" x14ac:dyDescent="0.25">
      <c r="A794" s="112" t="s">
        <v>748</v>
      </c>
      <c r="B794" s="112" t="s">
        <v>749</v>
      </c>
      <c r="C794" s="116">
        <v>0</v>
      </c>
      <c r="D794" s="116">
        <v>0</v>
      </c>
      <c r="E794" s="116">
        <v>0</v>
      </c>
      <c r="F794" s="116">
        <v>0</v>
      </c>
      <c r="G794" s="116">
        <v>0</v>
      </c>
      <c r="H794" s="116">
        <v>0</v>
      </c>
      <c r="I794" s="116">
        <v>0</v>
      </c>
      <c r="J794" s="116">
        <v>0</v>
      </c>
      <c r="K794" s="116">
        <v>0</v>
      </c>
      <c r="L794" s="116">
        <v>0</v>
      </c>
      <c r="M794" s="116">
        <v>0</v>
      </c>
      <c r="N794" s="116">
        <v>0</v>
      </c>
      <c r="O794" s="116">
        <v>0</v>
      </c>
      <c r="P794" s="116">
        <v>0</v>
      </c>
      <c r="Q794" s="116">
        <v>0</v>
      </c>
      <c r="R794" s="116">
        <v>0</v>
      </c>
      <c r="S794" s="116">
        <v>0</v>
      </c>
      <c r="T794" s="116">
        <v>0</v>
      </c>
      <c r="U794" s="116">
        <v>0</v>
      </c>
      <c r="V794" s="116">
        <v>0</v>
      </c>
      <c r="W794" s="116">
        <v>0</v>
      </c>
      <c r="X794" s="116">
        <v>0</v>
      </c>
      <c r="Y794" s="116">
        <v>0</v>
      </c>
      <c r="Z794" s="116">
        <v>0</v>
      </c>
      <c r="AA794" s="116">
        <v>0</v>
      </c>
      <c r="AB794" s="116">
        <v>0</v>
      </c>
      <c r="AC794" s="116">
        <v>0</v>
      </c>
      <c r="AD794" s="116">
        <v>0</v>
      </c>
      <c r="AE794" s="116">
        <v>0</v>
      </c>
      <c r="AF794" s="116">
        <v>0</v>
      </c>
      <c r="AG794" s="116">
        <v>0</v>
      </c>
      <c r="AH794" s="116">
        <v>0</v>
      </c>
      <c r="AI794" s="116">
        <v>0</v>
      </c>
      <c r="AJ794" s="116">
        <v>0</v>
      </c>
      <c r="AK794" s="116">
        <v>0</v>
      </c>
      <c r="AL794" s="116">
        <v>0</v>
      </c>
      <c r="AM794" s="116">
        <v>0</v>
      </c>
      <c r="AN794" s="116">
        <v>0</v>
      </c>
      <c r="AO794" s="116">
        <v>0</v>
      </c>
      <c r="AP794" s="116">
        <v>0</v>
      </c>
      <c r="AQ794" s="116">
        <v>0</v>
      </c>
      <c r="AR794" s="116">
        <v>0</v>
      </c>
      <c r="AS794" s="116">
        <v>0</v>
      </c>
      <c r="AT794" s="116">
        <v>0</v>
      </c>
      <c r="AU794" s="116">
        <v>0</v>
      </c>
      <c r="AV794" s="116">
        <v>0</v>
      </c>
      <c r="AW794" s="116">
        <v>0</v>
      </c>
      <c r="AX794" s="116">
        <v>0</v>
      </c>
      <c r="AY794" s="116">
        <v>0</v>
      </c>
      <c r="AZ794" s="116">
        <v>0</v>
      </c>
      <c r="BA794" s="116">
        <v>0</v>
      </c>
      <c r="BB794" s="116">
        <v>0</v>
      </c>
      <c r="BC794" s="116">
        <v>0</v>
      </c>
      <c r="BD794" s="115">
        <v>0</v>
      </c>
      <c r="BF794" s="9">
        <f t="shared" si="13"/>
        <v>0</v>
      </c>
    </row>
    <row r="795" spans="1:58" x14ac:dyDescent="0.25">
      <c r="A795" s="112" t="s">
        <v>2086</v>
      </c>
      <c r="B795" s="112" t="s">
        <v>2085</v>
      </c>
      <c r="C795" s="116">
        <v>0</v>
      </c>
      <c r="D795" s="116">
        <v>0</v>
      </c>
      <c r="E795" s="116">
        <v>0</v>
      </c>
      <c r="F795" s="116">
        <v>0</v>
      </c>
      <c r="G795" s="116">
        <v>0</v>
      </c>
      <c r="H795" s="116">
        <v>0</v>
      </c>
      <c r="I795" s="116">
        <v>0</v>
      </c>
      <c r="J795" s="116">
        <v>0</v>
      </c>
      <c r="K795" s="116">
        <v>0</v>
      </c>
      <c r="L795" s="116">
        <v>0</v>
      </c>
      <c r="M795" s="116">
        <v>0</v>
      </c>
      <c r="N795" s="116">
        <v>0</v>
      </c>
      <c r="O795" s="116">
        <v>0</v>
      </c>
      <c r="P795" s="116">
        <v>0</v>
      </c>
      <c r="Q795" s="116">
        <v>0</v>
      </c>
      <c r="R795" s="116">
        <v>0</v>
      </c>
      <c r="S795" s="116">
        <v>0</v>
      </c>
      <c r="T795" s="116">
        <v>0</v>
      </c>
      <c r="U795" s="116">
        <v>0</v>
      </c>
      <c r="V795" s="116">
        <v>0</v>
      </c>
      <c r="W795" s="116">
        <v>0</v>
      </c>
      <c r="X795" s="116">
        <v>0</v>
      </c>
      <c r="Y795" s="116">
        <v>0</v>
      </c>
      <c r="Z795" s="116">
        <v>0</v>
      </c>
      <c r="AA795" s="116">
        <v>0</v>
      </c>
      <c r="AB795" s="116">
        <v>0</v>
      </c>
      <c r="AC795" s="116">
        <v>0</v>
      </c>
      <c r="AD795" s="116">
        <v>0</v>
      </c>
      <c r="AE795" s="116">
        <v>0</v>
      </c>
      <c r="AF795" s="116">
        <v>36928.870000000003</v>
      </c>
      <c r="AG795" s="116">
        <v>37150.83</v>
      </c>
      <c r="AH795" s="116">
        <v>130976.45</v>
      </c>
      <c r="AI795" s="116">
        <v>140001.38999999998</v>
      </c>
      <c r="AJ795" s="116">
        <v>140667.03999999998</v>
      </c>
      <c r="AK795" s="116">
        <v>141118.25999999998</v>
      </c>
      <c r="AL795" s="116">
        <v>141026.47999999998</v>
      </c>
      <c r="AM795" s="116">
        <v>141881.63999999998</v>
      </c>
      <c r="AN795" s="116">
        <v>142879.43999999997</v>
      </c>
      <c r="AO795" s="116">
        <v>157669.53999999998</v>
      </c>
      <c r="AP795" s="116">
        <v>144790.99999999997</v>
      </c>
      <c r="AQ795" s="116">
        <v>527330.34</v>
      </c>
      <c r="AR795" s="116">
        <v>1003568.5599999999</v>
      </c>
      <c r="AS795" s="116">
        <v>1121023.54</v>
      </c>
      <c r="AT795" s="116">
        <v>1127942.6100000001</v>
      </c>
      <c r="AU795" s="116">
        <v>1134861.6800000002</v>
      </c>
      <c r="AV795" s="116">
        <v>1141981.0100000002</v>
      </c>
      <c r="AW795" s="116">
        <v>1149624.2200000002</v>
      </c>
      <c r="AX795" s="116">
        <v>1150861.8600000001</v>
      </c>
      <c r="AY795" s="116">
        <v>1158589.9200000002</v>
      </c>
      <c r="AZ795" s="116">
        <v>1166317.9800000002</v>
      </c>
      <c r="BA795" s="116">
        <v>1174046.0400000003</v>
      </c>
      <c r="BB795" s="116">
        <v>1174046.0400000003</v>
      </c>
      <c r="BC795" s="116">
        <v>1174046.0400000003</v>
      </c>
      <c r="BD795" s="115">
        <v>1174046.0400000003</v>
      </c>
      <c r="BF795" s="9">
        <f t="shared" si="13"/>
        <v>1174046.0400000003</v>
      </c>
    </row>
    <row r="796" spans="1:58" x14ac:dyDescent="0.25">
      <c r="A796" s="112" t="s">
        <v>750</v>
      </c>
      <c r="B796" s="112" t="s">
        <v>751</v>
      </c>
      <c r="C796" s="116">
        <v>0</v>
      </c>
      <c r="D796" s="116">
        <v>0</v>
      </c>
      <c r="E796" s="116">
        <v>0</v>
      </c>
      <c r="F796" s="116">
        <v>0</v>
      </c>
      <c r="G796" s="116">
        <v>0</v>
      </c>
      <c r="H796" s="116">
        <v>0</v>
      </c>
      <c r="I796" s="116">
        <v>0</v>
      </c>
      <c r="J796" s="116">
        <v>0</v>
      </c>
      <c r="K796" s="116">
        <v>0</v>
      </c>
      <c r="L796" s="116">
        <v>0</v>
      </c>
      <c r="M796" s="116">
        <v>0</v>
      </c>
      <c r="N796" s="116">
        <v>0</v>
      </c>
      <c r="O796" s="116">
        <v>0</v>
      </c>
      <c r="P796" s="116">
        <v>0</v>
      </c>
      <c r="Q796" s="116">
        <v>0</v>
      </c>
      <c r="R796" s="116">
        <v>0</v>
      </c>
      <c r="S796" s="116">
        <v>0</v>
      </c>
      <c r="T796" s="116">
        <v>0</v>
      </c>
      <c r="U796" s="116">
        <v>0</v>
      </c>
      <c r="V796" s="116">
        <v>0</v>
      </c>
      <c r="W796" s="116">
        <v>0</v>
      </c>
      <c r="X796" s="116">
        <v>0</v>
      </c>
      <c r="Y796" s="116">
        <v>0</v>
      </c>
      <c r="Z796" s="116">
        <v>0</v>
      </c>
      <c r="AA796" s="116">
        <v>0</v>
      </c>
      <c r="AB796" s="116">
        <v>0</v>
      </c>
      <c r="AC796" s="116">
        <v>0</v>
      </c>
      <c r="AD796" s="116">
        <v>0</v>
      </c>
      <c r="AE796" s="116">
        <v>4766.1899999999996</v>
      </c>
      <c r="AF796" s="116">
        <v>4779.2599999999993</v>
      </c>
      <c r="AG796" s="116">
        <v>26666.87</v>
      </c>
      <c r="AH796" s="116">
        <v>38027.979999999996</v>
      </c>
      <c r="AI796" s="116">
        <v>44801.359999999993</v>
      </c>
      <c r="AJ796" s="116">
        <v>44945.44999999999</v>
      </c>
      <c r="AK796" s="116">
        <v>45449.719999999987</v>
      </c>
      <c r="AL796" s="116">
        <v>45419.509999999987</v>
      </c>
      <c r="AM796" s="116">
        <v>45697.569999999985</v>
      </c>
      <c r="AN796" s="116">
        <v>57030.149999999987</v>
      </c>
      <c r="AO796" s="116">
        <v>60842.299999999988</v>
      </c>
      <c r="AP796" s="116">
        <v>73965.979999999981</v>
      </c>
      <c r="AQ796" s="116">
        <v>182275.90999999997</v>
      </c>
      <c r="AR796" s="116">
        <v>227591.57999999996</v>
      </c>
      <c r="AS796" s="116">
        <v>0</v>
      </c>
      <c r="AT796" s="116">
        <v>0</v>
      </c>
      <c r="AU796" s="116">
        <v>0</v>
      </c>
      <c r="AV796" s="116">
        <v>0</v>
      </c>
      <c r="AW796" s="116">
        <v>0</v>
      </c>
      <c r="AX796" s="116">
        <v>0</v>
      </c>
      <c r="AY796" s="116">
        <v>0</v>
      </c>
      <c r="AZ796" s="116">
        <v>0</v>
      </c>
      <c r="BA796" s="116">
        <v>0</v>
      </c>
      <c r="BB796" s="116">
        <v>0</v>
      </c>
      <c r="BC796" s="116">
        <v>0</v>
      </c>
      <c r="BD796" s="115">
        <v>0</v>
      </c>
      <c r="BF796" s="9">
        <f t="shared" si="13"/>
        <v>227591.57999999996</v>
      </c>
    </row>
    <row r="797" spans="1:58" x14ac:dyDescent="0.25">
      <c r="A797" s="112" t="s">
        <v>752</v>
      </c>
      <c r="B797" s="112" t="s">
        <v>753</v>
      </c>
      <c r="C797" s="116">
        <v>0</v>
      </c>
      <c r="D797" s="116">
        <v>0</v>
      </c>
      <c r="E797" s="116">
        <v>86.29</v>
      </c>
      <c r="F797" s="116">
        <v>86.51</v>
      </c>
      <c r="G797" s="116">
        <v>101.44</v>
      </c>
      <c r="H797" s="116">
        <v>9959.9</v>
      </c>
      <c r="I797" s="116">
        <v>15516.17</v>
      </c>
      <c r="J797" s="116">
        <v>43250.03</v>
      </c>
      <c r="K797" s="116">
        <v>46064.33</v>
      </c>
      <c r="L797" s="116">
        <v>0</v>
      </c>
      <c r="M797" s="116">
        <v>0</v>
      </c>
      <c r="N797" s="116">
        <v>0</v>
      </c>
      <c r="O797" s="116">
        <v>0</v>
      </c>
      <c r="P797" s="116">
        <v>0</v>
      </c>
      <c r="Q797" s="116">
        <v>0</v>
      </c>
      <c r="R797" s="116">
        <v>0</v>
      </c>
      <c r="S797" s="116">
        <v>0</v>
      </c>
      <c r="T797" s="116">
        <v>0</v>
      </c>
      <c r="U797" s="116">
        <v>0</v>
      </c>
      <c r="V797" s="116">
        <v>0</v>
      </c>
      <c r="W797" s="116">
        <v>0</v>
      </c>
      <c r="X797" s="116">
        <v>0</v>
      </c>
      <c r="Y797" s="116">
        <v>0</v>
      </c>
      <c r="Z797" s="116">
        <v>0</v>
      </c>
      <c r="AA797" s="116">
        <v>0</v>
      </c>
      <c r="AB797" s="116">
        <v>0</v>
      </c>
      <c r="AC797" s="116">
        <v>0</v>
      </c>
      <c r="AD797" s="116">
        <v>0</v>
      </c>
      <c r="AE797" s="116">
        <v>0</v>
      </c>
      <c r="AF797" s="116">
        <v>0</v>
      </c>
      <c r="AG797" s="116">
        <v>0</v>
      </c>
      <c r="AH797" s="116">
        <v>0</v>
      </c>
      <c r="AI797" s="116">
        <v>0</v>
      </c>
      <c r="AJ797" s="116">
        <v>0</v>
      </c>
      <c r="AK797" s="116">
        <v>0</v>
      </c>
      <c r="AL797" s="116">
        <v>0</v>
      </c>
      <c r="AM797" s="116">
        <v>0</v>
      </c>
      <c r="AN797" s="116">
        <v>0</v>
      </c>
      <c r="AO797" s="116">
        <v>0</v>
      </c>
      <c r="AP797" s="116">
        <v>0</v>
      </c>
      <c r="AQ797" s="116">
        <v>0</v>
      </c>
      <c r="AR797" s="116">
        <v>0</v>
      </c>
      <c r="AS797" s="116">
        <v>0</v>
      </c>
      <c r="AT797" s="116">
        <v>0</v>
      </c>
      <c r="AU797" s="116">
        <v>0</v>
      </c>
      <c r="AV797" s="116">
        <v>0</v>
      </c>
      <c r="AW797" s="116">
        <v>0</v>
      </c>
      <c r="AX797" s="116">
        <v>0</v>
      </c>
      <c r="AY797" s="116">
        <v>0</v>
      </c>
      <c r="AZ797" s="116">
        <v>0</v>
      </c>
      <c r="BA797" s="116">
        <v>0</v>
      </c>
      <c r="BB797" s="116">
        <v>0</v>
      </c>
      <c r="BC797" s="116">
        <v>0</v>
      </c>
      <c r="BD797" s="115">
        <v>0</v>
      </c>
      <c r="BF797" s="9">
        <f t="shared" si="13"/>
        <v>46064.33</v>
      </c>
    </row>
    <row r="798" spans="1:58" x14ac:dyDescent="0.25">
      <c r="A798" s="112" t="s">
        <v>754</v>
      </c>
      <c r="B798" s="112" t="s">
        <v>755</v>
      </c>
      <c r="C798" s="116">
        <v>0</v>
      </c>
      <c r="D798" s="116">
        <v>0</v>
      </c>
      <c r="E798" s="116">
        <v>0</v>
      </c>
      <c r="F798" s="116">
        <v>0</v>
      </c>
      <c r="G798" s="116">
        <v>0</v>
      </c>
      <c r="H798" s="116">
        <v>0</v>
      </c>
      <c r="I798" s="116">
        <v>0</v>
      </c>
      <c r="J798" s="116">
        <v>0</v>
      </c>
      <c r="K798" s="116">
        <v>0</v>
      </c>
      <c r="L798" s="116">
        <v>0</v>
      </c>
      <c r="M798" s="116">
        <v>0</v>
      </c>
      <c r="N798" s="116">
        <v>0</v>
      </c>
      <c r="O798" s="116">
        <v>0</v>
      </c>
      <c r="P798" s="116">
        <v>0</v>
      </c>
      <c r="Q798" s="116">
        <v>0</v>
      </c>
      <c r="R798" s="116">
        <v>0</v>
      </c>
      <c r="S798" s="116">
        <v>0</v>
      </c>
      <c r="T798" s="116">
        <v>0</v>
      </c>
      <c r="U798" s="116">
        <v>0</v>
      </c>
      <c r="V798" s="116">
        <v>0</v>
      </c>
      <c r="W798" s="116">
        <v>0</v>
      </c>
      <c r="X798" s="116">
        <v>0</v>
      </c>
      <c r="Y798" s="116">
        <v>239.73</v>
      </c>
      <c r="Z798" s="116">
        <v>40339.550000000003</v>
      </c>
      <c r="AA798" s="116">
        <v>31577.120000000003</v>
      </c>
      <c r="AB798" s="116">
        <v>40340.42</v>
      </c>
      <c r="AC798" s="116">
        <v>41991.5</v>
      </c>
      <c r="AD798" s="116">
        <v>46288.17</v>
      </c>
      <c r="AE798" s="116">
        <v>53376.53</v>
      </c>
      <c r="AF798" s="116">
        <v>55740.38</v>
      </c>
      <c r="AG798" s="116">
        <v>55740.38</v>
      </c>
      <c r="AH798" s="116">
        <v>55740.38</v>
      </c>
      <c r="AI798" s="116">
        <v>-156.19000000000233</v>
      </c>
      <c r="AJ798" s="116">
        <v>-156.19000000000233</v>
      </c>
      <c r="AK798" s="116">
        <v>-156.19000000000233</v>
      </c>
      <c r="AL798" s="116">
        <v>-156.19000000000233</v>
      </c>
      <c r="AM798" s="116">
        <v>-156.19000000000233</v>
      </c>
      <c r="AN798" s="116">
        <v>-156.19000000000233</v>
      </c>
      <c r="AO798" s="116">
        <v>-156.19000000000233</v>
      </c>
      <c r="AP798" s="116">
        <v>-156.19000000000233</v>
      </c>
      <c r="AQ798" s="116">
        <v>-156.19000000000233</v>
      </c>
      <c r="AR798" s="116">
        <v>-156.19000000000233</v>
      </c>
      <c r="AS798" s="116">
        <v>-156.19000000000233</v>
      </c>
      <c r="AT798" s="116">
        <v>-156.19000000000233</v>
      </c>
      <c r="AU798" s="116">
        <v>-156.19000000000233</v>
      </c>
      <c r="AV798" s="116">
        <v>-156.19000000000233</v>
      </c>
      <c r="AW798" s="116">
        <v>-156.19000000000233</v>
      </c>
      <c r="AX798" s="116">
        <v>-156.19000000000233</v>
      </c>
      <c r="AY798" s="116">
        <v>-156.19000000000233</v>
      </c>
      <c r="AZ798" s="116">
        <v>-156.19000000000233</v>
      </c>
      <c r="BA798" s="116">
        <v>-156.19000000000233</v>
      </c>
      <c r="BB798" s="116">
        <v>-156.19000000000233</v>
      </c>
      <c r="BC798" s="116">
        <v>-156.19000000000233</v>
      </c>
      <c r="BD798" s="115">
        <v>-156.19000000000233</v>
      </c>
      <c r="BF798" s="9">
        <f t="shared" si="13"/>
        <v>55740.38</v>
      </c>
    </row>
    <row r="799" spans="1:58" x14ac:dyDescent="0.25">
      <c r="A799" s="112" t="s">
        <v>756</v>
      </c>
      <c r="B799" s="112" t="s">
        <v>757</v>
      </c>
      <c r="C799" s="116">
        <v>0</v>
      </c>
      <c r="D799" s="116">
        <v>0</v>
      </c>
      <c r="E799" s="116">
        <v>0</v>
      </c>
      <c r="F799" s="116">
        <v>0</v>
      </c>
      <c r="G799" s="116">
        <v>0</v>
      </c>
      <c r="H799" s="116">
        <v>0</v>
      </c>
      <c r="I799" s="116">
        <v>0</v>
      </c>
      <c r="J799" s="116">
        <v>0</v>
      </c>
      <c r="K799" s="116">
        <v>0</v>
      </c>
      <c r="L799" s="116">
        <v>0</v>
      </c>
      <c r="M799" s="116">
        <v>0</v>
      </c>
      <c r="N799" s="116">
        <v>0</v>
      </c>
      <c r="O799" s="116">
        <v>0</v>
      </c>
      <c r="P799" s="116">
        <v>0</v>
      </c>
      <c r="Q799" s="116">
        <v>0</v>
      </c>
      <c r="R799" s="116">
        <v>0</v>
      </c>
      <c r="S799" s="116">
        <v>0</v>
      </c>
      <c r="T799" s="116">
        <v>0</v>
      </c>
      <c r="U799" s="116">
        <v>0</v>
      </c>
      <c r="V799" s="116">
        <v>0</v>
      </c>
      <c r="W799" s="116">
        <v>0</v>
      </c>
      <c r="X799" s="116">
        <v>0</v>
      </c>
      <c r="Y799" s="116">
        <v>0</v>
      </c>
      <c r="Z799" s="116">
        <v>0</v>
      </c>
      <c r="AA799" s="116">
        <v>0</v>
      </c>
      <c r="AB799" s="116">
        <v>0</v>
      </c>
      <c r="AC799" s="116">
        <v>0</v>
      </c>
      <c r="AD799" s="116">
        <v>0</v>
      </c>
      <c r="AE799" s="116">
        <v>0</v>
      </c>
      <c r="AF799" s="116">
        <v>0</v>
      </c>
      <c r="AG799" s="116">
        <v>0</v>
      </c>
      <c r="AH799" s="116">
        <v>1677.65</v>
      </c>
      <c r="AI799" s="116">
        <v>12949.91</v>
      </c>
      <c r="AJ799" s="116">
        <v>40271.979999999996</v>
      </c>
      <c r="AK799" s="116">
        <v>40892.299999999996</v>
      </c>
      <c r="AL799" s="116">
        <v>44404.069999999992</v>
      </c>
      <c r="AM799" s="116">
        <v>45214.979999999996</v>
      </c>
      <c r="AN799" s="116">
        <v>45490.21</v>
      </c>
      <c r="AO799" s="116">
        <v>46714.58</v>
      </c>
      <c r="AP799" s="116">
        <v>727494.39</v>
      </c>
      <c r="AQ799" s="116">
        <v>1498487.8399999999</v>
      </c>
      <c r="AR799" s="116">
        <v>1879608.5199999998</v>
      </c>
      <c r="AS799" s="116">
        <v>1880904.8999999997</v>
      </c>
      <c r="AT799" s="116">
        <v>1892482.6899999997</v>
      </c>
      <c r="AU799" s="116">
        <v>0</v>
      </c>
      <c r="AV799" s="116">
        <v>0</v>
      </c>
      <c r="AW799" s="116">
        <v>0</v>
      </c>
      <c r="AX799" s="116">
        <v>0</v>
      </c>
      <c r="AY799" s="116">
        <v>0</v>
      </c>
      <c r="AZ799" s="116">
        <v>0</v>
      </c>
      <c r="BA799" s="116">
        <v>0</v>
      </c>
      <c r="BB799" s="116">
        <v>0</v>
      </c>
      <c r="BC799" s="116">
        <v>0</v>
      </c>
      <c r="BD799" s="115">
        <v>0</v>
      </c>
      <c r="BF799" s="9">
        <f t="shared" si="13"/>
        <v>1892482.6899999997</v>
      </c>
    </row>
    <row r="800" spans="1:58" x14ac:dyDescent="0.25">
      <c r="A800" s="112" t="s">
        <v>758</v>
      </c>
      <c r="B800" s="112" t="s">
        <v>759</v>
      </c>
      <c r="C800" s="116">
        <v>0</v>
      </c>
      <c r="D800" s="116">
        <v>0</v>
      </c>
      <c r="E800" s="116">
        <v>0</v>
      </c>
      <c r="F800" s="116">
        <v>0</v>
      </c>
      <c r="G800" s="116">
        <v>0</v>
      </c>
      <c r="H800" s="116">
        <v>0</v>
      </c>
      <c r="I800" s="116">
        <v>0</v>
      </c>
      <c r="J800" s="116">
        <v>0</v>
      </c>
      <c r="K800" s="116">
        <v>1792.76</v>
      </c>
      <c r="L800" s="116">
        <v>24754.579999999998</v>
      </c>
      <c r="M800" s="116">
        <v>25872.019999999997</v>
      </c>
      <c r="N800" s="116">
        <v>29589.53</v>
      </c>
      <c r="O800" s="116">
        <v>29738.55</v>
      </c>
      <c r="P800" s="116">
        <v>34264.46</v>
      </c>
      <c r="Q800" s="116">
        <v>34825.979999999996</v>
      </c>
      <c r="R800" s="116">
        <v>34825.979999999996</v>
      </c>
      <c r="S800" s="116">
        <v>34825.979999999996</v>
      </c>
      <c r="T800" s="116">
        <v>35294.269999999997</v>
      </c>
      <c r="U800" s="116">
        <v>35294.269999999997</v>
      </c>
      <c r="V800" s="116">
        <v>35294.269999999997</v>
      </c>
      <c r="W800" s="116">
        <v>35294.269999999997</v>
      </c>
      <c r="X800" s="116">
        <v>35294.269999999997</v>
      </c>
      <c r="Y800" s="116">
        <v>35294.269999999997</v>
      </c>
      <c r="Z800" s="116">
        <v>35479.96</v>
      </c>
      <c r="AA800" s="116">
        <v>35479.96</v>
      </c>
      <c r="AB800" s="116">
        <v>35479.96</v>
      </c>
      <c r="AC800" s="116">
        <v>35540.620000000003</v>
      </c>
      <c r="AD800" s="116">
        <v>35540.620000000003</v>
      </c>
      <c r="AE800" s="116">
        <v>35664.11</v>
      </c>
      <c r="AF800" s="116">
        <v>35664.11</v>
      </c>
      <c r="AG800" s="116">
        <v>35664.11</v>
      </c>
      <c r="AH800" s="116">
        <v>35664.11</v>
      </c>
      <c r="AI800" s="116">
        <v>35664.11</v>
      </c>
      <c r="AJ800" s="116">
        <v>35664.11</v>
      </c>
      <c r="AK800" s="116">
        <v>35664.11</v>
      </c>
      <c r="AL800" s="116">
        <v>35663.39</v>
      </c>
      <c r="AM800" s="116">
        <v>35663.39</v>
      </c>
      <c r="AN800" s="116">
        <v>35663.39</v>
      </c>
      <c r="AO800" s="116">
        <v>35663.39</v>
      </c>
      <c r="AP800" s="116">
        <v>35723.85</v>
      </c>
      <c r="AQ800" s="116">
        <v>35723.85</v>
      </c>
      <c r="AR800" s="116">
        <v>0</v>
      </c>
      <c r="AS800" s="116">
        <v>0</v>
      </c>
      <c r="AT800" s="116">
        <v>0</v>
      </c>
      <c r="AU800" s="116">
        <v>0</v>
      </c>
      <c r="AV800" s="116">
        <v>0</v>
      </c>
      <c r="AW800" s="116">
        <v>0</v>
      </c>
      <c r="AX800" s="116">
        <v>0</v>
      </c>
      <c r="AY800" s="116">
        <v>0</v>
      </c>
      <c r="AZ800" s="116">
        <v>0</v>
      </c>
      <c r="BA800" s="116">
        <v>0</v>
      </c>
      <c r="BB800" s="116">
        <v>0</v>
      </c>
      <c r="BC800" s="116">
        <v>0</v>
      </c>
      <c r="BD800" s="115">
        <v>0</v>
      </c>
      <c r="BF800" s="9">
        <f t="shared" si="13"/>
        <v>35723.85</v>
      </c>
    </row>
    <row r="801" spans="1:58" x14ac:dyDescent="0.25">
      <c r="A801" s="112" t="s">
        <v>760</v>
      </c>
      <c r="B801" s="112" t="s">
        <v>761</v>
      </c>
      <c r="C801" s="116">
        <v>0</v>
      </c>
      <c r="D801" s="116">
        <v>0</v>
      </c>
      <c r="E801" s="116">
        <v>314.39999999999998</v>
      </c>
      <c r="F801" s="116">
        <v>766.46</v>
      </c>
      <c r="G801" s="116">
        <v>1089.26</v>
      </c>
      <c r="H801" s="116">
        <v>1347.5</v>
      </c>
      <c r="I801" s="116">
        <v>11094.12</v>
      </c>
      <c r="J801" s="116">
        <v>36664.910000000003</v>
      </c>
      <c r="K801" s="116">
        <v>46704.54</v>
      </c>
      <c r="L801" s="116">
        <v>124052.07999999999</v>
      </c>
      <c r="M801" s="116">
        <v>138557.32999999999</v>
      </c>
      <c r="N801" s="116">
        <v>0</v>
      </c>
      <c r="O801" s="116">
        <v>0</v>
      </c>
      <c r="P801" s="116">
        <v>0</v>
      </c>
      <c r="Q801" s="116">
        <v>0</v>
      </c>
      <c r="R801" s="116">
        <v>0</v>
      </c>
      <c r="S801" s="116">
        <v>0</v>
      </c>
      <c r="T801" s="116">
        <v>0</v>
      </c>
      <c r="U801" s="116">
        <v>0</v>
      </c>
      <c r="V801" s="116">
        <v>0</v>
      </c>
      <c r="W801" s="116">
        <v>0</v>
      </c>
      <c r="X801" s="116">
        <v>0</v>
      </c>
      <c r="Y801" s="116">
        <v>0</v>
      </c>
      <c r="Z801" s="116">
        <v>0</v>
      </c>
      <c r="AA801" s="116">
        <v>0</v>
      </c>
      <c r="AB801" s="116">
        <v>0</v>
      </c>
      <c r="AC801" s="116">
        <v>0</v>
      </c>
      <c r="AD801" s="116">
        <v>0</v>
      </c>
      <c r="AE801" s="116">
        <v>0</v>
      </c>
      <c r="AF801" s="116">
        <v>0</v>
      </c>
      <c r="AG801" s="116">
        <v>0</v>
      </c>
      <c r="AH801" s="116">
        <v>0</v>
      </c>
      <c r="AI801" s="116">
        <v>0</v>
      </c>
      <c r="AJ801" s="116">
        <v>0</v>
      </c>
      <c r="AK801" s="116">
        <v>0</v>
      </c>
      <c r="AL801" s="116">
        <v>0</v>
      </c>
      <c r="AM801" s="116">
        <v>0</v>
      </c>
      <c r="AN801" s="116">
        <v>0</v>
      </c>
      <c r="AO801" s="116">
        <v>0</v>
      </c>
      <c r="AP801" s="116">
        <v>0</v>
      </c>
      <c r="AQ801" s="116">
        <v>0</v>
      </c>
      <c r="AR801" s="116">
        <v>0</v>
      </c>
      <c r="AS801" s="116">
        <v>0</v>
      </c>
      <c r="AT801" s="116">
        <v>0</v>
      </c>
      <c r="AU801" s="116">
        <v>0</v>
      </c>
      <c r="AV801" s="116">
        <v>0</v>
      </c>
      <c r="AW801" s="116">
        <v>0</v>
      </c>
      <c r="AX801" s="116">
        <v>0</v>
      </c>
      <c r="AY801" s="116">
        <v>0</v>
      </c>
      <c r="AZ801" s="116">
        <v>0</v>
      </c>
      <c r="BA801" s="116">
        <v>0</v>
      </c>
      <c r="BB801" s="116">
        <v>0</v>
      </c>
      <c r="BC801" s="116">
        <v>0</v>
      </c>
      <c r="BD801" s="115">
        <v>0</v>
      </c>
      <c r="BF801" s="9">
        <f t="shared" si="13"/>
        <v>138557.32999999999</v>
      </c>
    </row>
    <row r="802" spans="1:58" x14ac:dyDescent="0.25">
      <c r="A802" s="112" t="s">
        <v>762</v>
      </c>
      <c r="B802" s="112" t="s">
        <v>763</v>
      </c>
      <c r="C802" s="116">
        <v>0</v>
      </c>
      <c r="D802" s="116">
        <v>0</v>
      </c>
      <c r="E802" s="116">
        <v>251.52</v>
      </c>
      <c r="F802" s="116">
        <v>703.58</v>
      </c>
      <c r="G802" s="116">
        <v>1026.3800000000001</v>
      </c>
      <c r="H802" s="116">
        <v>1284.6200000000001</v>
      </c>
      <c r="I802" s="116">
        <v>19377.11</v>
      </c>
      <c r="J802" s="116">
        <v>20043.73</v>
      </c>
      <c r="K802" s="116">
        <v>21927.579999999998</v>
      </c>
      <c r="L802" s="116">
        <v>107520.94</v>
      </c>
      <c r="M802" s="116">
        <v>123795.79000000001</v>
      </c>
      <c r="N802" s="116">
        <v>0</v>
      </c>
      <c r="O802" s="116">
        <v>0</v>
      </c>
      <c r="P802" s="116">
        <v>0</v>
      </c>
      <c r="Q802" s="116">
        <v>0</v>
      </c>
      <c r="R802" s="116">
        <v>0</v>
      </c>
      <c r="S802" s="116">
        <v>0</v>
      </c>
      <c r="T802" s="116">
        <v>0</v>
      </c>
      <c r="U802" s="116">
        <v>0</v>
      </c>
      <c r="V802" s="116">
        <v>0</v>
      </c>
      <c r="W802" s="116">
        <v>0</v>
      </c>
      <c r="X802" s="116">
        <v>0</v>
      </c>
      <c r="Y802" s="116">
        <v>0</v>
      </c>
      <c r="Z802" s="116">
        <v>0</v>
      </c>
      <c r="AA802" s="116">
        <v>0</v>
      </c>
      <c r="AB802" s="116">
        <v>0</v>
      </c>
      <c r="AC802" s="116">
        <v>0</v>
      </c>
      <c r="AD802" s="116">
        <v>0</v>
      </c>
      <c r="AE802" s="116">
        <v>0</v>
      </c>
      <c r="AF802" s="116">
        <v>0</v>
      </c>
      <c r="AG802" s="116">
        <v>0</v>
      </c>
      <c r="AH802" s="116">
        <v>0</v>
      </c>
      <c r="AI802" s="116">
        <v>0</v>
      </c>
      <c r="AJ802" s="116">
        <v>0</v>
      </c>
      <c r="AK802" s="116">
        <v>0</v>
      </c>
      <c r="AL802" s="116">
        <v>0</v>
      </c>
      <c r="AM802" s="116">
        <v>0</v>
      </c>
      <c r="AN802" s="116">
        <v>0</v>
      </c>
      <c r="AO802" s="116">
        <v>0</v>
      </c>
      <c r="AP802" s="116">
        <v>0</v>
      </c>
      <c r="AQ802" s="116">
        <v>0</v>
      </c>
      <c r="AR802" s="116">
        <v>0</v>
      </c>
      <c r="AS802" s="116">
        <v>0</v>
      </c>
      <c r="AT802" s="116">
        <v>0</v>
      </c>
      <c r="AU802" s="116">
        <v>0</v>
      </c>
      <c r="AV802" s="116">
        <v>0</v>
      </c>
      <c r="AW802" s="116">
        <v>0</v>
      </c>
      <c r="AX802" s="116">
        <v>0</v>
      </c>
      <c r="AY802" s="116">
        <v>0</v>
      </c>
      <c r="AZ802" s="116">
        <v>0</v>
      </c>
      <c r="BA802" s="116">
        <v>0</v>
      </c>
      <c r="BB802" s="116">
        <v>0</v>
      </c>
      <c r="BC802" s="116">
        <v>0</v>
      </c>
      <c r="BD802" s="115">
        <v>0</v>
      </c>
      <c r="BF802" s="9">
        <f t="shared" si="13"/>
        <v>123795.79000000001</v>
      </c>
    </row>
    <row r="803" spans="1:58" x14ac:dyDescent="0.25">
      <c r="A803" s="112" t="s">
        <v>2255</v>
      </c>
      <c r="B803" s="112" t="s">
        <v>2254</v>
      </c>
      <c r="C803" s="116">
        <v>0</v>
      </c>
      <c r="D803" s="116">
        <v>0</v>
      </c>
      <c r="E803" s="116">
        <v>1086.3399999999999</v>
      </c>
      <c r="F803" s="116">
        <v>1237.8</v>
      </c>
      <c r="G803" s="116">
        <v>6154.39</v>
      </c>
      <c r="H803" s="116">
        <v>6169.88</v>
      </c>
      <c r="I803" s="116">
        <v>6183.11</v>
      </c>
      <c r="J803" s="116">
        <v>6196.3399999999992</v>
      </c>
      <c r="K803" s="116">
        <v>6209.5699999999988</v>
      </c>
      <c r="L803" s="116">
        <v>6222.5999999999985</v>
      </c>
      <c r="M803" s="116">
        <v>6235.6299999999983</v>
      </c>
      <c r="N803" s="116">
        <v>6299.8099999999986</v>
      </c>
      <c r="O803" s="116">
        <v>6309.869999999999</v>
      </c>
      <c r="P803" s="116">
        <v>6319.9299999999994</v>
      </c>
      <c r="Q803" s="116">
        <v>6329.99</v>
      </c>
      <c r="R803" s="116">
        <v>6340.41</v>
      </c>
      <c r="S803" s="116">
        <v>6350.83</v>
      </c>
      <c r="T803" s="116">
        <v>6361.36</v>
      </c>
      <c r="U803" s="116">
        <v>6372.4699999999993</v>
      </c>
      <c r="V803" s="116">
        <v>6383.579999999999</v>
      </c>
      <c r="W803" s="116">
        <v>6394.6899999999987</v>
      </c>
      <c r="X803" s="116">
        <v>6406.4899999999989</v>
      </c>
      <c r="Y803" s="116">
        <v>6418.2899999999991</v>
      </c>
      <c r="Z803" s="116">
        <v>6430.2199999999993</v>
      </c>
      <c r="AA803" s="116">
        <v>6442.6299999999992</v>
      </c>
      <c r="AB803" s="116">
        <v>6455.0399999999991</v>
      </c>
      <c r="AC803" s="116">
        <v>6467.4499999999989</v>
      </c>
      <c r="AD803" s="116">
        <v>6485.0499999999993</v>
      </c>
      <c r="AE803" s="116">
        <v>6502.65</v>
      </c>
      <c r="AF803" s="116">
        <v>6520.48</v>
      </c>
      <c r="AG803" s="116">
        <v>6520.48</v>
      </c>
      <c r="AH803" s="116">
        <v>6520.48</v>
      </c>
      <c r="AI803" s="116">
        <v>6520.48</v>
      </c>
      <c r="AJ803" s="116">
        <v>6520.48</v>
      </c>
      <c r="AK803" s="116">
        <v>6520.48</v>
      </c>
      <c r="AL803" s="116">
        <v>6520.48</v>
      </c>
      <c r="AM803" s="116">
        <v>6520.48</v>
      </c>
      <c r="AN803" s="116">
        <v>6520.48</v>
      </c>
      <c r="AO803" s="116">
        <v>6560.53</v>
      </c>
      <c r="AP803" s="116">
        <v>6601.34</v>
      </c>
      <c r="AQ803" s="116">
        <v>6642.1500000000005</v>
      </c>
      <c r="AR803" s="116">
        <v>6683.72</v>
      </c>
      <c r="AS803" s="116">
        <v>6725.0700000000006</v>
      </c>
      <c r="AT803" s="116">
        <v>6766.420000000001</v>
      </c>
      <c r="AU803" s="116">
        <v>6807.7700000000013</v>
      </c>
      <c r="AV803" s="116">
        <v>6850.0600000000013</v>
      </c>
      <c r="AW803" s="116">
        <v>6892.3500000000013</v>
      </c>
      <c r="AX803" s="116">
        <v>-24.859999999998763</v>
      </c>
      <c r="AY803" s="116">
        <v>1.2363443602225743E-12</v>
      </c>
      <c r="AZ803" s="116">
        <v>1.2363443602225743E-12</v>
      </c>
      <c r="BA803" s="116">
        <v>1.2363443602225743E-12</v>
      </c>
      <c r="BB803" s="116">
        <v>1.2363443602225743E-12</v>
      </c>
      <c r="BC803" s="116">
        <v>1.2363443602225743E-12</v>
      </c>
      <c r="BD803" s="115">
        <v>1.2363443602225743E-12</v>
      </c>
      <c r="BF803" s="9">
        <f t="shared" si="13"/>
        <v>6892.3500000000013</v>
      </c>
    </row>
    <row r="804" spans="1:58" x14ac:dyDescent="0.25">
      <c r="A804" s="112" t="s">
        <v>764</v>
      </c>
      <c r="B804" s="112" t="s">
        <v>765</v>
      </c>
      <c r="C804" s="116">
        <v>0</v>
      </c>
      <c r="D804" s="116">
        <v>0</v>
      </c>
      <c r="E804" s="116">
        <v>0</v>
      </c>
      <c r="F804" s="116">
        <v>0</v>
      </c>
      <c r="G804" s="116">
        <v>0</v>
      </c>
      <c r="H804" s="116">
        <v>0</v>
      </c>
      <c r="I804" s="116">
        <v>0</v>
      </c>
      <c r="J804" s="116">
        <v>0</v>
      </c>
      <c r="K804" s="116">
        <v>0</v>
      </c>
      <c r="L804" s="116">
        <v>0</v>
      </c>
      <c r="M804" s="116">
        <v>0</v>
      </c>
      <c r="N804" s="116">
        <v>0</v>
      </c>
      <c r="O804" s="116">
        <v>0</v>
      </c>
      <c r="P804" s="116">
        <v>0</v>
      </c>
      <c r="Q804" s="116">
        <v>0</v>
      </c>
      <c r="R804" s="116">
        <v>23787.919999999998</v>
      </c>
      <c r="S804" s="116">
        <v>23827.359999999997</v>
      </c>
      <c r="T804" s="116">
        <v>23866.869999999995</v>
      </c>
      <c r="U804" s="116">
        <v>26987.979999999996</v>
      </c>
      <c r="V804" s="116">
        <v>181011.83999999997</v>
      </c>
      <c r="W804" s="116">
        <v>191085.89999999997</v>
      </c>
      <c r="X804" s="116">
        <v>0</v>
      </c>
      <c r="Y804" s="116">
        <v>0</v>
      </c>
      <c r="Z804" s="116">
        <v>0</v>
      </c>
      <c r="AA804" s="116">
        <v>0</v>
      </c>
      <c r="AB804" s="116">
        <v>0</v>
      </c>
      <c r="AC804" s="116">
        <v>0</v>
      </c>
      <c r="AD804" s="116">
        <v>0</v>
      </c>
      <c r="AE804" s="116">
        <v>0</v>
      </c>
      <c r="AF804" s="116">
        <v>0</v>
      </c>
      <c r="AG804" s="116">
        <v>0</v>
      </c>
      <c r="AH804" s="116">
        <v>0</v>
      </c>
      <c r="AI804" s="116">
        <v>0</v>
      </c>
      <c r="AJ804" s="116">
        <v>0</v>
      </c>
      <c r="AK804" s="116">
        <v>0</v>
      </c>
      <c r="AL804" s="116">
        <v>0</v>
      </c>
      <c r="AM804" s="116">
        <v>0</v>
      </c>
      <c r="AN804" s="116">
        <v>0</v>
      </c>
      <c r="AO804" s="116">
        <v>0</v>
      </c>
      <c r="AP804" s="116">
        <v>0</v>
      </c>
      <c r="AQ804" s="116">
        <v>0</v>
      </c>
      <c r="AR804" s="116">
        <v>0</v>
      </c>
      <c r="AS804" s="116">
        <v>0</v>
      </c>
      <c r="AT804" s="116">
        <v>0</v>
      </c>
      <c r="AU804" s="116">
        <v>0</v>
      </c>
      <c r="AV804" s="116">
        <v>0</v>
      </c>
      <c r="AW804" s="116">
        <v>0</v>
      </c>
      <c r="AX804" s="116">
        <v>0</v>
      </c>
      <c r="AY804" s="116">
        <v>0</v>
      </c>
      <c r="AZ804" s="116">
        <v>0</v>
      </c>
      <c r="BA804" s="116">
        <v>0</v>
      </c>
      <c r="BB804" s="116">
        <v>0</v>
      </c>
      <c r="BC804" s="116">
        <v>0</v>
      </c>
      <c r="BD804" s="115">
        <v>0</v>
      </c>
      <c r="BF804" s="9">
        <f t="shared" si="13"/>
        <v>191085.89999999997</v>
      </c>
    </row>
    <row r="805" spans="1:58" x14ac:dyDescent="0.25">
      <c r="A805" s="112" t="s">
        <v>2253</v>
      </c>
      <c r="B805" s="112" t="s">
        <v>2252</v>
      </c>
      <c r="C805" s="116">
        <v>0</v>
      </c>
      <c r="D805" s="116">
        <v>0</v>
      </c>
      <c r="E805" s="116">
        <v>4239.0600000000004</v>
      </c>
      <c r="F805" s="116">
        <v>20182.43</v>
      </c>
      <c r="G805" s="116">
        <v>20233.2</v>
      </c>
      <c r="H805" s="116">
        <v>20284.13</v>
      </c>
      <c r="I805" s="116">
        <v>20327.63</v>
      </c>
      <c r="J805" s="116">
        <v>20371.13</v>
      </c>
      <c r="K805" s="116">
        <v>20414.63</v>
      </c>
      <c r="L805" s="116">
        <v>20457.460000000003</v>
      </c>
      <c r="M805" s="116">
        <v>20500.290000000005</v>
      </c>
      <c r="N805" s="116">
        <v>20562.270000000004</v>
      </c>
      <c r="O805" s="116">
        <v>20595.100000000006</v>
      </c>
      <c r="P805" s="116">
        <v>20627.930000000008</v>
      </c>
      <c r="Q805" s="116">
        <v>20660.760000000009</v>
      </c>
      <c r="R805" s="116">
        <v>20694.78000000001</v>
      </c>
      <c r="S805" s="116">
        <v>20728.80000000001</v>
      </c>
      <c r="T805" s="116">
        <v>20763.170000000009</v>
      </c>
      <c r="U805" s="116">
        <v>20799.450000000008</v>
      </c>
      <c r="V805" s="116">
        <v>20835.730000000007</v>
      </c>
      <c r="W805" s="116">
        <v>20872.010000000006</v>
      </c>
      <c r="X805" s="116">
        <v>20910.520000000004</v>
      </c>
      <c r="Y805" s="116">
        <v>20949.030000000002</v>
      </c>
      <c r="Z805" s="116">
        <v>20987.95</v>
      </c>
      <c r="AA805" s="116">
        <v>21028.440000000002</v>
      </c>
      <c r="AB805" s="116">
        <v>21068.930000000004</v>
      </c>
      <c r="AC805" s="116">
        <v>21109.420000000006</v>
      </c>
      <c r="AD805" s="116">
        <v>21166.860000000004</v>
      </c>
      <c r="AE805" s="116">
        <v>21224.300000000003</v>
      </c>
      <c r="AF805" s="116">
        <v>21282.500000000004</v>
      </c>
      <c r="AG805" s="116">
        <v>0</v>
      </c>
      <c r="AH805" s="116">
        <v>0</v>
      </c>
      <c r="AI805" s="116">
        <v>0</v>
      </c>
      <c r="AJ805" s="116">
        <v>0</v>
      </c>
      <c r="AK805" s="116">
        <v>0</v>
      </c>
      <c r="AL805" s="116">
        <v>0</v>
      </c>
      <c r="AM805" s="116">
        <v>0</v>
      </c>
      <c r="AN805" s="116">
        <v>0</v>
      </c>
      <c r="AO805" s="116">
        <v>0</v>
      </c>
      <c r="AP805" s="116">
        <v>0</v>
      </c>
      <c r="AQ805" s="116">
        <v>0</v>
      </c>
      <c r="AR805" s="116">
        <v>0</v>
      </c>
      <c r="AS805" s="116">
        <v>0</v>
      </c>
      <c r="AT805" s="116">
        <v>0</v>
      </c>
      <c r="AU805" s="116">
        <v>0</v>
      </c>
      <c r="AV805" s="116">
        <v>0</v>
      </c>
      <c r="AW805" s="116">
        <v>0</v>
      </c>
      <c r="AX805" s="116">
        <v>0</v>
      </c>
      <c r="AY805" s="116">
        <v>0</v>
      </c>
      <c r="AZ805" s="116">
        <v>0</v>
      </c>
      <c r="BA805" s="116">
        <v>0</v>
      </c>
      <c r="BB805" s="116">
        <v>0</v>
      </c>
      <c r="BC805" s="116">
        <v>0</v>
      </c>
      <c r="BD805" s="115">
        <v>0</v>
      </c>
      <c r="BF805" s="9">
        <f t="shared" si="13"/>
        <v>21282.500000000004</v>
      </c>
    </row>
    <row r="806" spans="1:58" x14ac:dyDescent="0.25">
      <c r="A806" s="112" t="s">
        <v>766</v>
      </c>
      <c r="B806" s="112" t="s">
        <v>767</v>
      </c>
      <c r="C806" s="116">
        <v>0</v>
      </c>
      <c r="D806" s="116">
        <v>0</v>
      </c>
      <c r="E806" s="116">
        <v>0</v>
      </c>
      <c r="F806" s="116">
        <v>0</v>
      </c>
      <c r="G806" s="116">
        <v>0</v>
      </c>
      <c r="H806" s="116">
        <v>0</v>
      </c>
      <c r="I806" s="116">
        <v>235620</v>
      </c>
      <c r="J806" s="116">
        <v>202320</v>
      </c>
      <c r="K806" s="116">
        <v>202320</v>
      </c>
      <c r="L806" s="116">
        <v>202320</v>
      </c>
      <c r="M806" s="116">
        <v>202320</v>
      </c>
      <c r="N806" s="116">
        <v>202514.37</v>
      </c>
      <c r="O806" s="116">
        <v>782069.82</v>
      </c>
      <c r="P806" s="116">
        <v>1361625.27</v>
      </c>
      <c r="Q806" s="116">
        <v>1361625.27</v>
      </c>
      <c r="R806" s="116">
        <v>1361625.27</v>
      </c>
      <c r="S806" s="116">
        <v>1361625.27</v>
      </c>
      <c r="T806" s="116">
        <v>1823689.71</v>
      </c>
      <c r="U806" s="116">
        <v>1824468.81</v>
      </c>
      <c r="V806" s="116">
        <v>1824468.81</v>
      </c>
      <c r="W806" s="116">
        <v>1827661.6300000001</v>
      </c>
      <c r="X806" s="116">
        <v>2427188.9300000002</v>
      </c>
      <c r="Y806" s="116">
        <v>2626586.42</v>
      </c>
      <c r="Z806" s="116">
        <v>0</v>
      </c>
      <c r="AA806" s="116">
        <v>0</v>
      </c>
      <c r="AB806" s="116">
        <v>0</v>
      </c>
      <c r="AC806" s="116">
        <v>0</v>
      </c>
      <c r="AD806" s="116">
        <v>0</v>
      </c>
      <c r="AE806" s="116">
        <v>0</v>
      </c>
      <c r="AF806" s="116">
        <v>0</v>
      </c>
      <c r="AG806" s="116">
        <v>0</v>
      </c>
      <c r="AH806" s="116">
        <v>0</v>
      </c>
      <c r="AI806" s="116">
        <v>0</v>
      </c>
      <c r="AJ806" s="116">
        <v>0</v>
      </c>
      <c r="AK806" s="116">
        <v>0</v>
      </c>
      <c r="AL806" s="116">
        <v>0</v>
      </c>
      <c r="AM806" s="116">
        <v>0</v>
      </c>
      <c r="AN806" s="116">
        <v>0</v>
      </c>
      <c r="AO806" s="116">
        <v>0</v>
      </c>
      <c r="AP806" s="116">
        <v>0</v>
      </c>
      <c r="AQ806" s="116">
        <v>0</v>
      </c>
      <c r="AR806" s="116">
        <v>0</v>
      </c>
      <c r="AS806" s="116">
        <v>0</v>
      </c>
      <c r="AT806" s="116">
        <v>0</v>
      </c>
      <c r="AU806" s="116">
        <v>0</v>
      </c>
      <c r="AV806" s="116">
        <v>0</v>
      </c>
      <c r="AW806" s="116">
        <v>0</v>
      </c>
      <c r="AX806" s="116">
        <v>0</v>
      </c>
      <c r="AY806" s="116">
        <v>0</v>
      </c>
      <c r="AZ806" s="116">
        <v>0</v>
      </c>
      <c r="BA806" s="116">
        <v>0</v>
      </c>
      <c r="BB806" s="116">
        <v>0</v>
      </c>
      <c r="BC806" s="116">
        <v>0</v>
      </c>
      <c r="BD806" s="115">
        <v>0</v>
      </c>
      <c r="BF806" s="9">
        <f t="shared" si="13"/>
        <v>2626586.42</v>
      </c>
    </row>
    <row r="807" spans="1:58" x14ac:dyDescent="0.25">
      <c r="A807" s="112" t="s">
        <v>768</v>
      </c>
      <c r="B807" s="112" t="s">
        <v>769</v>
      </c>
      <c r="C807" s="116">
        <v>0</v>
      </c>
      <c r="D807" s="116">
        <v>0</v>
      </c>
      <c r="E807" s="116">
        <v>0</v>
      </c>
      <c r="F807" s="116">
        <v>0</v>
      </c>
      <c r="G807" s="116">
        <v>0</v>
      </c>
      <c r="H807" s="116">
        <v>0</v>
      </c>
      <c r="I807" s="116">
        <v>0</v>
      </c>
      <c r="J807" s="116">
        <v>0</v>
      </c>
      <c r="K807" s="116">
        <v>0</v>
      </c>
      <c r="L807" s="116">
        <v>0</v>
      </c>
      <c r="M807" s="116">
        <v>0</v>
      </c>
      <c r="N807" s="116">
        <v>0</v>
      </c>
      <c r="O807" s="116">
        <v>0</v>
      </c>
      <c r="P807" s="116">
        <v>3343.27</v>
      </c>
      <c r="Q807" s="116">
        <v>3348.62</v>
      </c>
      <c r="R807" s="116">
        <v>3354.16</v>
      </c>
      <c r="S807" s="116">
        <v>20704.29</v>
      </c>
      <c r="T807" s="116">
        <v>54752.31</v>
      </c>
      <c r="U807" s="116">
        <v>96165.959999999992</v>
      </c>
      <c r="V807" s="116">
        <v>112346.15</v>
      </c>
      <c r="W807" s="116">
        <v>204660.91999999998</v>
      </c>
      <c r="X807" s="116">
        <v>226160.75</v>
      </c>
      <c r="Y807" s="116">
        <v>0</v>
      </c>
      <c r="Z807" s="116">
        <v>0</v>
      </c>
      <c r="AA807" s="116">
        <v>0</v>
      </c>
      <c r="AB807" s="116">
        <v>0</v>
      </c>
      <c r="AC807" s="116">
        <v>0</v>
      </c>
      <c r="AD807" s="116">
        <v>0</v>
      </c>
      <c r="AE807" s="116">
        <v>0</v>
      </c>
      <c r="AF807" s="116">
        <v>0</v>
      </c>
      <c r="AG807" s="116">
        <v>0</v>
      </c>
      <c r="AH807" s="116">
        <v>0</v>
      </c>
      <c r="AI807" s="116">
        <v>0</v>
      </c>
      <c r="AJ807" s="116">
        <v>0</v>
      </c>
      <c r="AK807" s="116">
        <v>0</v>
      </c>
      <c r="AL807" s="116">
        <v>0</v>
      </c>
      <c r="AM807" s="116">
        <v>0</v>
      </c>
      <c r="AN807" s="116">
        <v>0</v>
      </c>
      <c r="AO807" s="116">
        <v>0</v>
      </c>
      <c r="AP807" s="116">
        <v>0</v>
      </c>
      <c r="AQ807" s="116">
        <v>0</v>
      </c>
      <c r="AR807" s="116">
        <v>0</v>
      </c>
      <c r="AS807" s="116">
        <v>0</v>
      </c>
      <c r="AT807" s="116">
        <v>0</v>
      </c>
      <c r="AU807" s="116">
        <v>0</v>
      </c>
      <c r="AV807" s="116">
        <v>0</v>
      </c>
      <c r="AW807" s="116">
        <v>0</v>
      </c>
      <c r="AX807" s="116">
        <v>0</v>
      </c>
      <c r="AY807" s="116">
        <v>0</v>
      </c>
      <c r="AZ807" s="116">
        <v>0</v>
      </c>
      <c r="BA807" s="116">
        <v>0</v>
      </c>
      <c r="BB807" s="116">
        <v>0</v>
      </c>
      <c r="BC807" s="116">
        <v>0</v>
      </c>
      <c r="BD807" s="115">
        <v>0</v>
      </c>
      <c r="BF807" s="9">
        <f t="shared" si="13"/>
        <v>226160.75</v>
      </c>
    </row>
    <row r="808" spans="1:58" x14ac:dyDescent="0.25">
      <c r="A808" s="112" t="s">
        <v>2251</v>
      </c>
      <c r="B808" s="112" t="s">
        <v>2250</v>
      </c>
      <c r="C808" s="116">
        <v>0</v>
      </c>
      <c r="D808" s="116">
        <v>0</v>
      </c>
      <c r="E808" s="116">
        <v>0</v>
      </c>
      <c r="F808" s="116">
        <v>0</v>
      </c>
      <c r="G808" s="116">
        <v>0</v>
      </c>
      <c r="H808" s="116">
        <v>0</v>
      </c>
      <c r="I808" s="116">
        <v>0</v>
      </c>
      <c r="J808" s="116">
        <v>0</v>
      </c>
      <c r="K808" s="116">
        <v>0</v>
      </c>
      <c r="L808" s="116">
        <v>0</v>
      </c>
      <c r="M808" s="116">
        <v>0</v>
      </c>
      <c r="N808" s="116">
        <v>0</v>
      </c>
      <c r="O808" s="116">
        <v>0</v>
      </c>
      <c r="P808" s="116">
        <v>0</v>
      </c>
      <c r="Q808" s="116">
        <v>0</v>
      </c>
      <c r="R808" s="116">
        <v>0</v>
      </c>
      <c r="S808" s="116">
        <v>0</v>
      </c>
      <c r="T808" s="116">
        <v>0</v>
      </c>
      <c r="U808" s="116">
        <v>0</v>
      </c>
      <c r="V808" s="116">
        <v>1730.5</v>
      </c>
      <c r="W808" s="116">
        <v>1730.5</v>
      </c>
      <c r="X808" s="116">
        <v>7171.06</v>
      </c>
      <c r="Y808" s="116">
        <v>7466.5700000000006</v>
      </c>
      <c r="Z808" s="116">
        <v>7392.2500000000009</v>
      </c>
      <c r="AA808" s="116">
        <v>7392.2500000000009</v>
      </c>
      <c r="AB808" s="116">
        <v>7392.2500000000009</v>
      </c>
      <c r="AC808" s="116">
        <v>7392.2500000000009</v>
      </c>
      <c r="AD808" s="116">
        <v>7392.2500000000009</v>
      </c>
      <c r="AE808" s="116">
        <v>7392.2500000000009</v>
      </c>
      <c r="AF808" s="116">
        <v>7392.2500000000009</v>
      </c>
      <c r="AG808" s="116">
        <v>7392.2500000000009</v>
      </c>
      <c r="AH808" s="116">
        <v>7392.2500000000009</v>
      </c>
      <c r="AI808" s="116">
        <v>7392.2500000000009</v>
      </c>
      <c r="AJ808" s="116">
        <v>7392.2500000000009</v>
      </c>
      <c r="AK808" s="116">
        <v>7392.2500000000009</v>
      </c>
      <c r="AL808" s="116">
        <v>7392.2500000000009</v>
      </c>
      <c r="AM808" s="116">
        <v>7392.2500000000009</v>
      </c>
      <c r="AN808" s="116">
        <v>7392.2500000000009</v>
      </c>
      <c r="AO808" s="116">
        <v>7392.2500000000009</v>
      </c>
      <c r="AP808" s="116">
        <v>7392.2500000000009</v>
      </c>
      <c r="AQ808" s="116">
        <v>7392.2500000000009</v>
      </c>
      <c r="AR808" s="116">
        <v>7392.2500000000009</v>
      </c>
      <c r="AS808" s="116">
        <v>7392.2500000000009</v>
      </c>
      <c r="AT808" s="116">
        <v>7392.2500000000009</v>
      </c>
      <c r="AU808" s="116">
        <v>7392.2500000000009</v>
      </c>
      <c r="AV808" s="116">
        <v>7392.2500000000009</v>
      </c>
      <c r="AW808" s="116">
        <v>7392.2500000000009</v>
      </c>
      <c r="AX808" s="116">
        <v>7392.2500000000009</v>
      </c>
      <c r="AY808" s="116">
        <v>0</v>
      </c>
      <c r="AZ808" s="116">
        <v>0</v>
      </c>
      <c r="BA808" s="116">
        <v>0</v>
      </c>
      <c r="BB808" s="116">
        <v>0</v>
      </c>
      <c r="BC808" s="116">
        <v>0</v>
      </c>
      <c r="BD808" s="115">
        <v>0</v>
      </c>
      <c r="BF808" s="9">
        <f t="shared" si="13"/>
        <v>7466.5700000000006</v>
      </c>
    </row>
    <row r="809" spans="1:58" x14ac:dyDescent="0.25">
      <c r="A809" s="112" t="s">
        <v>770</v>
      </c>
      <c r="B809" s="112" t="s">
        <v>771</v>
      </c>
      <c r="C809" s="116">
        <v>384902.44</v>
      </c>
      <c r="D809" s="116">
        <v>569044.97</v>
      </c>
      <c r="E809" s="116">
        <v>661143.6</v>
      </c>
      <c r="F809" s="116">
        <v>753452.1</v>
      </c>
      <c r="G809" s="116">
        <v>845760.6</v>
      </c>
      <c r="H809" s="116">
        <v>845760.6</v>
      </c>
      <c r="I809" s="116">
        <v>845760.6</v>
      </c>
      <c r="J809" s="116">
        <v>845760.6</v>
      </c>
      <c r="K809" s="116">
        <v>845760.6</v>
      </c>
      <c r="L809" s="116">
        <v>845760.6</v>
      </c>
      <c r="M809" s="116">
        <v>1202855.3999999999</v>
      </c>
      <c r="N809" s="116">
        <v>0</v>
      </c>
      <c r="O809" s="116">
        <v>0</v>
      </c>
      <c r="P809" s="116">
        <v>0</v>
      </c>
      <c r="Q809" s="116">
        <v>0</v>
      </c>
      <c r="R809" s="116">
        <v>0</v>
      </c>
      <c r="S809" s="116">
        <v>0</v>
      </c>
      <c r="T809" s="116">
        <v>0</v>
      </c>
      <c r="U809" s="116">
        <v>0</v>
      </c>
      <c r="V809" s="116">
        <v>0</v>
      </c>
      <c r="W809" s="116">
        <v>0</v>
      </c>
      <c r="X809" s="116">
        <v>0</v>
      </c>
      <c r="Y809" s="116">
        <v>0</v>
      </c>
      <c r="Z809" s="116">
        <v>0</v>
      </c>
      <c r="AA809" s="116">
        <v>0</v>
      </c>
      <c r="AB809" s="116">
        <v>0</v>
      </c>
      <c r="AC809" s="116">
        <v>0</v>
      </c>
      <c r="AD809" s="116">
        <v>0</v>
      </c>
      <c r="AE809" s="116">
        <v>0</v>
      </c>
      <c r="AF809" s="116">
        <v>0</v>
      </c>
      <c r="AG809" s="116">
        <v>0</v>
      </c>
      <c r="AH809" s="116">
        <v>0</v>
      </c>
      <c r="AI809" s="116">
        <v>0</v>
      </c>
      <c r="AJ809" s="116">
        <v>0</v>
      </c>
      <c r="AK809" s="116">
        <v>0</v>
      </c>
      <c r="AL809" s="116">
        <v>0</v>
      </c>
      <c r="AM809" s="116">
        <v>0</v>
      </c>
      <c r="AN809" s="116">
        <v>0</v>
      </c>
      <c r="AO809" s="116">
        <v>0</v>
      </c>
      <c r="AP809" s="116">
        <v>0</v>
      </c>
      <c r="AQ809" s="116">
        <v>0</v>
      </c>
      <c r="AR809" s="116">
        <v>0</v>
      </c>
      <c r="AS809" s="116">
        <v>0</v>
      </c>
      <c r="AT809" s="116">
        <v>0</v>
      </c>
      <c r="AU809" s="116">
        <v>0</v>
      </c>
      <c r="AV809" s="116">
        <v>0</v>
      </c>
      <c r="AW809" s="116">
        <v>0</v>
      </c>
      <c r="AX809" s="116">
        <v>0</v>
      </c>
      <c r="AY809" s="116">
        <v>0</v>
      </c>
      <c r="AZ809" s="116">
        <v>0</v>
      </c>
      <c r="BA809" s="116">
        <v>0</v>
      </c>
      <c r="BB809" s="116">
        <v>0</v>
      </c>
      <c r="BC809" s="116">
        <v>0</v>
      </c>
      <c r="BD809" s="115">
        <v>0</v>
      </c>
      <c r="BF809" s="9">
        <f t="shared" si="13"/>
        <v>1202855.3999999999</v>
      </c>
    </row>
    <row r="810" spans="1:58" x14ac:dyDescent="0.25">
      <c r="A810" s="112" t="s">
        <v>772</v>
      </c>
      <c r="B810" s="112" t="s">
        <v>773</v>
      </c>
      <c r="C810" s="116">
        <v>105118.89</v>
      </c>
      <c r="D810" s="116">
        <v>117979.65</v>
      </c>
      <c r="E810" s="116">
        <v>123917.28</v>
      </c>
      <c r="F810" s="116">
        <v>140471.78</v>
      </c>
      <c r="G810" s="116">
        <v>144464.09</v>
      </c>
      <c r="H810" s="116">
        <v>162265.46</v>
      </c>
      <c r="I810" s="116">
        <v>165464.66</v>
      </c>
      <c r="J810" s="116">
        <v>172693.57</v>
      </c>
      <c r="K810" s="116">
        <v>179100.75</v>
      </c>
      <c r="L810" s="116">
        <v>185438.71</v>
      </c>
      <c r="M810" s="116">
        <v>191240.69</v>
      </c>
      <c r="N810" s="116">
        <v>157.51999999998952</v>
      </c>
      <c r="O810" s="116">
        <v>157.52999999998951</v>
      </c>
      <c r="P810" s="116">
        <v>157.52999999998951</v>
      </c>
      <c r="Q810" s="116">
        <v>157.5399999999895</v>
      </c>
      <c r="R810" s="116">
        <v>157.5399999999895</v>
      </c>
      <c r="S810" s="116">
        <v>157.5399999999895</v>
      </c>
      <c r="T810" s="116">
        <v>157.5399999999895</v>
      </c>
      <c r="U810" s="116">
        <v>157.5399999999895</v>
      </c>
      <c r="V810" s="116">
        <v>157.5399999999895</v>
      </c>
      <c r="W810" s="116">
        <v>157.5399999999895</v>
      </c>
      <c r="X810" s="116">
        <v>157.5399999999895</v>
      </c>
      <c r="Y810" s="116">
        <v>157.5399999999895</v>
      </c>
      <c r="Z810" s="116">
        <v>157.5399999999895</v>
      </c>
      <c r="AA810" s="116">
        <v>157.5399999999895</v>
      </c>
      <c r="AB810" s="116">
        <v>157.5399999999895</v>
      </c>
      <c r="AC810" s="116">
        <v>157.5399999999895</v>
      </c>
      <c r="AD810" s="116">
        <v>157.5399999999895</v>
      </c>
      <c r="AE810" s="116">
        <v>157.5399999999895</v>
      </c>
      <c r="AF810" s="116">
        <v>157.5399999999895</v>
      </c>
      <c r="AG810" s="116">
        <v>157.5399999999895</v>
      </c>
      <c r="AH810" s="116">
        <v>157.5399999999895</v>
      </c>
      <c r="AI810" s="116">
        <v>157.5399999999895</v>
      </c>
      <c r="AJ810" s="116">
        <v>157.5399999999895</v>
      </c>
      <c r="AK810" s="116">
        <v>157.5399999999895</v>
      </c>
      <c r="AL810" s="116">
        <v>157.5399999999895</v>
      </c>
      <c r="AM810" s="116">
        <v>157.5399999999895</v>
      </c>
      <c r="AN810" s="116">
        <v>157.5399999999895</v>
      </c>
      <c r="AO810" s="116">
        <v>157.5399999999895</v>
      </c>
      <c r="AP810" s="116">
        <v>157.5399999999895</v>
      </c>
      <c r="AQ810" s="116">
        <v>157.5399999999895</v>
      </c>
      <c r="AR810" s="116">
        <v>157.5399999999895</v>
      </c>
      <c r="AS810" s="116">
        <v>157.5399999999895</v>
      </c>
      <c r="AT810" s="116">
        <v>157.5399999999895</v>
      </c>
      <c r="AU810" s="116">
        <v>157.5399999999895</v>
      </c>
      <c r="AV810" s="116">
        <v>157.5399999999895</v>
      </c>
      <c r="AW810" s="116">
        <v>157.5399999999895</v>
      </c>
      <c r="AX810" s="116">
        <v>157.5399999999895</v>
      </c>
      <c r="AY810" s="116">
        <v>157.5399999999895</v>
      </c>
      <c r="AZ810" s="116">
        <v>157.5399999999895</v>
      </c>
      <c r="BA810" s="116">
        <v>157.5399999999895</v>
      </c>
      <c r="BB810" s="116">
        <v>157.5399999999895</v>
      </c>
      <c r="BC810" s="116">
        <v>157.5399999999895</v>
      </c>
      <c r="BD810" s="115">
        <v>157.5399999999895</v>
      </c>
      <c r="BF810" s="9">
        <f t="shared" si="13"/>
        <v>191240.69</v>
      </c>
    </row>
    <row r="811" spans="1:58" x14ac:dyDescent="0.25">
      <c r="A811" s="112" t="s">
        <v>774</v>
      </c>
      <c r="B811" s="112" t="s">
        <v>775</v>
      </c>
      <c r="C811" s="116">
        <v>0</v>
      </c>
      <c r="D811" s="116">
        <v>0</v>
      </c>
      <c r="E811" s="116">
        <v>200.34</v>
      </c>
      <c r="F811" s="116">
        <v>200.84</v>
      </c>
      <c r="G811" s="116">
        <v>138349.5</v>
      </c>
      <c r="H811" s="116">
        <v>220712.96000000002</v>
      </c>
      <c r="I811" s="116">
        <v>259975.82</v>
      </c>
      <c r="J811" s="116">
        <v>363246.27</v>
      </c>
      <c r="K811" s="116">
        <v>0</v>
      </c>
      <c r="L811" s="116">
        <v>0</v>
      </c>
      <c r="M811" s="116">
        <v>0</v>
      </c>
      <c r="N811" s="116">
        <v>0</v>
      </c>
      <c r="O811" s="116">
        <v>0</v>
      </c>
      <c r="P811" s="116">
        <v>0</v>
      </c>
      <c r="Q811" s="116">
        <v>0</v>
      </c>
      <c r="R811" s="116">
        <v>0</v>
      </c>
      <c r="S811" s="116">
        <v>0</v>
      </c>
      <c r="T811" s="116">
        <v>0</v>
      </c>
      <c r="U811" s="116">
        <v>0</v>
      </c>
      <c r="V811" s="116">
        <v>0</v>
      </c>
      <c r="W811" s="116">
        <v>0</v>
      </c>
      <c r="X811" s="116">
        <v>0</v>
      </c>
      <c r="Y811" s="116">
        <v>0</v>
      </c>
      <c r="Z811" s="116">
        <v>0</v>
      </c>
      <c r="AA811" s="116">
        <v>0</v>
      </c>
      <c r="AB811" s="116">
        <v>0</v>
      </c>
      <c r="AC811" s="116">
        <v>0</v>
      </c>
      <c r="AD811" s="116">
        <v>0</v>
      </c>
      <c r="AE811" s="116">
        <v>0</v>
      </c>
      <c r="AF811" s="116">
        <v>0</v>
      </c>
      <c r="AG811" s="116">
        <v>0</v>
      </c>
      <c r="AH811" s="116">
        <v>0</v>
      </c>
      <c r="AI811" s="116">
        <v>0</v>
      </c>
      <c r="AJ811" s="116">
        <v>0</v>
      </c>
      <c r="AK811" s="116">
        <v>0</v>
      </c>
      <c r="AL811" s="116">
        <v>0</v>
      </c>
      <c r="AM811" s="116">
        <v>0</v>
      </c>
      <c r="AN811" s="116">
        <v>0</v>
      </c>
      <c r="AO811" s="116">
        <v>0</v>
      </c>
      <c r="AP811" s="116">
        <v>0</v>
      </c>
      <c r="AQ811" s="116">
        <v>0</v>
      </c>
      <c r="AR811" s="116">
        <v>0</v>
      </c>
      <c r="AS811" s="116">
        <v>0</v>
      </c>
      <c r="AT811" s="116">
        <v>0</v>
      </c>
      <c r="AU811" s="116">
        <v>0</v>
      </c>
      <c r="AV811" s="116">
        <v>0</v>
      </c>
      <c r="AW811" s="116">
        <v>0</v>
      </c>
      <c r="AX811" s="116">
        <v>0</v>
      </c>
      <c r="AY811" s="116">
        <v>0</v>
      </c>
      <c r="AZ811" s="116">
        <v>0</v>
      </c>
      <c r="BA811" s="116">
        <v>0</v>
      </c>
      <c r="BB811" s="116">
        <v>0</v>
      </c>
      <c r="BC811" s="116">
        <v>0</v>
      </c>
      <c r="BD811" s="115">
        <v>0</v>
      </c>
      <c r="BF811" s="9">
        <f t="shared" si="13"/>
        <v>363246.27</v>
      </c>
    </row>
    <row r="812" spans="1:58" x14ac:dyDescent="0.25">
      <c r="A812" s="112" t="s">
        <v>776</v>
      </c>
      <c r="B812" s="112" t="s">
        <v>777</v>
      </c>
      <c r="C812" s="116">
        <v>0</v>
      </c>
      <c r="D812" s="116">
        <v>0</v>
      </c>
      <c r="E812" s="116">
        <v>0</v>
      </c>
      <c r="F812" s="116">
        <v>0</v>
      </c>
      <c r="G812" s="116">
        <v>0</v>
      </c>
      <c r="H812" s="116">
        <v>0</v>
      </c>
      <c r="I812" s="116">
        <v>0</v>
      </c>
      <c r="J812" s="116">
        <v>0</v>
      </c>
      <c r="K812" s="116">
        <v>0</v>
      </c>
      <c r="L812" s="116">
        <v>0</v>
      </c>
      <c r="M812" s="116">
        <v>0</v>
      </c>
      <c r="N812" s="116">
        <v>0</v>
      </c>
      <c r="O812" s="116">
        <v>0</v>
      </c>
      <c r="P812" s="116">
        <v>0</v>
      </c>
      <c r="Q812" s="116">
        <v>0</v>
      </c>
      <c r="R812" s="116">
        <v>0</v>
      </c>
      <c r="S812" s="116">
        <v>0</v>
      </c>
      <c r="T812" s="116">
        <v>0</v>
      </c>
      <c r="U812" s="116">
        <v>0</v>
      </c>
      <c r="V812" s="116">
        <v>0</v>
      </c>
      <c r="W812" s="116">
        <v>0</v>
      </c>
      <c r="X812" s="116">
        <v>0</v>
      </c>
      <c r="Y812" s="116">
        <v>0</v>
      </c>
      <c r="Z812" s="116">
        <v>-0.01</v>
      </c>
      <c r="AA812" s="116">
        <v>-0.01</v>
      </c>
      <c r="AB812" s="116">
        <v>-0.01</v>
      </c>
      <c r="AC812" s="116">
        <v>-0.01</v>
      </c>
      <c r="AD812" s="116">
        <v>-0.01</v>
      </c>
      <c r="AE812" s="116">
        <v>-0.01</v>
      </c>
      <c r="AF812" s="116">
        <v>-0.01</v>
      </c>
      <c r="AG812" s="116">
        <v>-0.01</v>
      </c>
      <c r="AH812" s="116">
        <v>-0.01</v>
      </c>
      <c r="AI812" s="116">
        <v>-0.01</v>
      </c>
      <c r="AJ812" s="116">
        <v>-0.01</v>
      </c>
      <c r="AK812" s="116">
        <v>-0.01</v>
      </c>
      <c r="AL812" s="116">
        <v>-0.01</v>
      </c>
      <c r="AM812" s="116">
        <v>-0.01</v>
      </c>
      <c r="AN812" s="116">
        <v>-0.01</v>
      </c>
      <c r="AO812" s="116">
        <v>-0.01</v>
      </c>
      <c r="AP812" s="116">
        <v>-0.01</v>
      </c>
      <c r="AQ812" s="116">
        <v>-0.01</v>
      </c>
      <c r="AR812" s="116">
        <v>-0.01</v>
      </c>
      <c r="AS812" s="116">
        <v>-0.01</v>
      </c>
      <c r="AT812" s="116">
        <v>-0.01</v>
      </c>
      <c r="AU812" s="116">
        <v>-0.01</v>
      </c>
      <c r="AV812" s="116">
        <v>-0.01</v>
      </c>
      <c r="AW812" s="116">
        <v>-0.01</v>
      </c>
      <c r="AX812" s="116">
        <v>-0.01</v>
      </c>
      <c r="AY812" s="116">
        <v>-0.01</v>
      </c>
      <c r="AZ812" s="116">
        <v>-0.01</v>
      </c>
      <c r="BA812" s="116">
        <v>-0.01</v>
      </c>
      <c r="BB812" s="116">
        <v>-0.01</v>
      </c>
      <c r="BC812" s="116">
        <v>-0.01</v>
      </c>
      <c r="BD812" s="115">
        <v>-0.01</v>
      </c>
      <c r="BF812" s="9">
        <f t="shared" si="13"/>
        <v>0</v>
      </c>
    </row>
    <row r="813" spans="1:58" x14ac:dyDescent="0.25">
      <c r="A813" s="112" t="s">
        <v>778</v>
      </c>
      <c r="B813" s="112" t="s">
        <v>779</v>
      </c>
      <c r="C813" s="116">
        <v>0</v>
      </c>
      <c r="D813" s="116">
        <v>0</v>
      </c>
      <c r="E813" s="116">
        <v>0</v>
      </c>
      <c r="F813" s="116">
        <v>0</v>
      </c>
      <c r="G813" s="116">
        <v>0</v>
      </c>
      <c r="H813" s="116">
        <v>0</v>
      </c>
      <c r="I813" s="116">
        <v>0</v>
      </c>
      <c r="J813" s="116">
        <v>0</v>
      </c>
      <c r="K813" s="116">
        <v>0</v>
      </c>
      <c r="L813" s="116">
        <v>0</v>
      </c>
      <c r="M813" s="116">
        <v>0</v>
      </c>
      <c r="N813" s="116">
        <v>0</v>
      </c>
      <c r="O813" s="116">
        <v>0</v>
      </c>
      <c r="P813" s="116">
        <v>0</v>
      </c>
      <c r="Q813" s="116">
        <v>0</v>
      </c>
      <c r="R813" s="116">
        <v>0</v>
      </c>
      <c r="S813" s="116">
        <v>0</v>
      </c>
      <c r="T813" s="116">
        <v>0</v>
      </c>
      <c r="U813" s="116">
        <v>0</v>
      </c>
      <c r="V813" s="116">
        <v>0</v>
      </c>
      <c r="W813" s="116">
        <v>0</v>
      </c>
      <c r="X813" s="116">
        <v>0</v>
      </c>
      <c r="Y813" s="116">
        <v>0</v>
      </c>
      <c r="Z813" s="116">
        <v>0</v>
      </c>
      <c r="AA813" s="116">
        <v>0</v>
      </c>
      <c r="AB813" s="116">
        <v>0</v>
      </c>
      <c r="AC813" s="116">
        <v>0</v>
      </c>
      <c r="AD813" s="116">
        <v>0</v>
      </c>
      <c r="AE813" s="116">
        <v>0</v>
      </c>
      <c r="AF813" s="116">
        <v>0</v>
      </c>
      <c r="AG813" s="116">
        <v>0</v>
      </c>
      <c r="AH813" s="116">
        <v>0</v>
      </c>
      <c r="AI813" s="116">
        <v>0</v>
      </c>
      <c r="AJ813" s="116">
        <v>0</v>
      </c>
      <c r="AK813" s="116">
        <v>0</v>
      </c>
      <c r="AL813" s="116">
        <v>0</v>
      </c>
      <c r="AM813" s="116">
        <v>0</v>
      </c>
      <c r="AN813" s="116">
        <v>0</v>
      </c>
      <c r="AO813" s="116">
        <v>0</v>
      </c>
      <c r="AP813" s="116">
        <v>0</v>
      </c>
      <c r="AQ813" s="116">
        <v>0</v>
      </c>
      <c r="AR813" s="116">
        <v>0</v>
      </c>
      <c r="AS813" s="116">
        <v>0</v>
      </c>
      <c r="AT813" s="116">
        <v>0</v>
      </c>
      <c r="AU813" s="116">
        <v>0</v>
      </c>
      <c r="AV813" s="116">
        <v>0</v>
      </c>
      <c r="AW813" s="116">
        <v>0</v>
      </c>
      <c r="AX813" s="116">
        <v>0</v>
      </c>
      <c r="AY813" s="116">
        <v>0</v>
      </c>
      <c r="AZ813" s="116">
        <v>0</v>
      </c>
      <c r="BA813" s="116">
        <v>0</v>
      </c>
      <c r="BB813" s="116">
        <v>0</v>
      </c>
      <c r="BC813" s="116">
        <v>0</v>
      </c>
      <c r="BD813" s="115">
        <v>0</v>
      </c>
      <c r="BF813" s="9">
        <f t="shared" si="13"/>
        <v>0</v>
      </c>
    </row>
    <row r="814" spans="1:58" x14ac:dyDescent="0.25">
      <c r="A814" s="112" t="s">
        <v>780</v>
      </c>
      <c r="B814" s="112" t="s">
        <v>781</v>
      </c>
      <c r="C814" s="116">
        <v>0</v>
      </c>
      <c r="D814" s="116">
        <v>0</v>
      </c>
      <c r="E814" s="116">
        <v>0</v>
      </c>
      <c r="F814" s="116">
        <v>0</v>
      </c>
      <c r="G814" s="116">
        <v>0</v>
      </c>
      <c r="H814" s="116">
        <v>0</v>
      </c>
      <c r="I814" s="116">
        <v>0</v>
      </c>
      <c r="J814" s="116">
        <v>0</v>
      </c>
      <c r="K814" s="116">
        <v>0</v>
      </c>
      <c r="L814" s="116">
        <v>0</v>
      </c>
      <c r="M814" s="116">
        <v>0</v>
      </c>
      <c r="N814" s="116">
        <v>0</v>
      </c>
      <c r="O814" s="116">
        <v>0</v>
      </c>
      <c r="P814" s="116">
        <v>0</v>
      </c>
      <c r="Q814" s="116">
        <v>0</v>
      </c>
      <c r="R814" s="116">
        <v>0</v>
      </c>
      <c r="S814" s="116">
        <v>0</v>
      </c>
      <c r="T814" s="116">
        <v>0</v>
      </c>
      <c r="U814" s="116">
        <v>0</v>
      </c>
      <c r="V814" s="116">
        <v>0</v>
      </c>
      <c r="W814" s="116">
        <v>0</v>
      </c>
      <c r="X814" s="116">
        <v>0</v>
      </c>
      <c r="Y814" s="116">
        <v>0</v>
      </c>
      <c r="Z814" s="116">
        <v>0</v>
      </c>
      <c r="AA814" s="116">
        <v>0</v>
      </c>
      <c r="AB814" s="116">
        <v>0</v>
      </c>
      <c r="AC814" s="116">
        <v>0</v>
      </c>
      <c r="AD814" s="116">
        <v>0</v>
      </c>
      <c r="AE814" s="116">
        <v>0</v>
      </c>
      <c r="AF814" s="116">
        <v>0</v>
      </c>
      <c r="AG814" s="116">
        <v>0</v>
      </c>
      <c r="AH814" s="116">
        <v>0</v>
      </c>
      <c r="AI814" s="116">
        <v>0</v>
      </c>
      <c r="AJ814" s="116">
        <v>0</v>
      </c>
      <c r="AK814" s="116">
        <v>0</v>
      </c>
      <c r="AL814" s="116">
        <v>0</v>
      </c>
      <c r="AM814" s="116">
        <v>0</v>
      </c>
      <c r="AN814" s="116">
        <v>0</v>
      </c>
      <c r="AO814" s="116">
        <v>0</v>
      </c>
      <c r="AP814" s="116">
        <v>0</v>
      </c>
      <c r="AQ814" s="116">
        <v>0</v>
      </c>
      <c r="AR814" s="116">
        <v>0</v>
      </c>
      <c r="AS814" s="116">
        <v>0</v>
      </c>
      <c r="AT814" s="116">
        <v>0</v>
      </c>
      <c r="AU814" s="116">
        <v>0</v>
      </c>
      <c r="AV814" s="116">
        <v>0</v>
      </c>
      <c r="AW814" s="116">
        <v>0</v>
      </c>
      <c r="AX814" s="116">
        <v>0</v>
      </c>
      <c r="AY814" s="116">
        <v>0</v>
      </c>
      <c r="AZ814" s="116">
        <v>0</v>
      </c>
      <c r="BA814" s="116">
        <v>0</v>
      </c>
      <c r="BB814" s="116">
        <v>0</v>
      </c>
      <c r="BC814" s="116">
        <v>0</v>
      </c>
      <c r="BD814" s="115">
        <v>0</v>
      </c>
      <c r="BF814" s="9">
        <f t="shared" si="13"/>
        <v>0</v>
      </c>
    </row>
    <row r="815" spans="1:58" x14ac:dyDescent="0.25">
      <c r="A815" s="112" t="s">
        <v>782</v>
      </c>
      <c r="B815" s="112" t="s">
        <v>783</v>
      </c>
      <c r="C815" s="116">
        <v>0</v>
      </c>
      <c r="D815" s="116">
        <v>0</v>
      </c>
      <c r="E815" s="116">
        <v>0</v>
      </c>
      <c r="F815" s="116">
        <v>0</v>
      </c>
      <c r="G815" s="116">
        <v>0</v>
      </c>
      <c r="H815" s="116">
        <v>0</v>
      </c>
      <c r="I815" s="116">
        <v>4180.99</v>
      </c>
      <c r="J815" s="116">
        <v>4958.9799999999996</v>
      </c>
      <c r="K815" s="116">
        <v>-1.0000000000218279E-2</v>
      </c>
      <c r="L815" s="116">
        <v>-1.0000000000218279E-2</v>
      </c>
      <c r="M815" s="116">
        <v>-1.0000000000218279E-2</v>
      </c>
      <c r="N815" s="116">
        <v>-1.0000000000218279E-2</v>
      </c>
      <c r="O815" s="116">
        <v>-1.0000000000218279E-2</v>
      </c>
      <c r="P815" s="116">
        <v>-1.0000000000218279E-2</v>
      </c>
      <c r="Q815" s="116">
        <v>-1.0000000000218279E-2</v>
      </c>
      <c r="R815" s="116">
        <v>-1.0000000000218279E-2</v>
      </c>
      <c r="S815" s="116">
        <v>-1.0000000000218279E-2</v>
      </c>
      <c r="T815" s="116">
        <v>-1.0000000000218279E-2</v>
      </c>
      <c r="U815" s="116">
        <v>-1.0000000000218279E-2</v>
      </c>
      <c r="V815" s="116">
        <v>-1.0000000000218279E-2</v>
      </c>
      <c r="W815" s="116">
        <v>-1.0000000000218279E-2</v>
      </c>
      <c r="X815" s="116">
        <v>-1.0000000000218279E-2</v>
      </c>
      <c r="Y815" s="116">
        <v>-1.0000000000218279E-2</v>
      </c>
      <c r="Z815" s="116">
        <v>-1.0000000000218279E-2</v>
      </c>
      <c r="AA815" s="116">
        <v>-1.0000000000218279E-2</v>
      </c>
      <c r="AB815" s="116">
        <v>-1.0000000000218279E-2</v>
      </c>
      <c r="AC815" s="116">
        <v>-1.0000000000218279E-2</v>
      </c>
      <c r="AD815" s="116">
        <v>-1.0000000000218279E-2</v>
      </c>
      <c r="AE815" s="116">
        <v>-1.0000000000218279E-2</v>
      </c>
      <c r="AF815" s="116">
        <v>-1.0000000000218279E-2</v>
      </c>
      <c r="AG815" s="116">
        <v>-1.0000000000218279E-2</v>
      </c>
      <c r="AH815" s="116">
        <v>-1.0000000000218279E-2</v>
      </c>
      <c r="AI815" s="116">
        <v>-1.0000000000218279E-2</v>
      </c>
      <c r="AJ815" s="116">
        <v>-1.0000000000218279E-2</v>
      </c>
      <c r="AK815" s="116">
        <v>-1.0000000000218279E-2</v>
      </c>
      <c r="AL815" s="116">
        <v>-1.0000000000218279E-2</v>
      </c>
      <c r="AM815" s="116">
        <v>-1.0000000000218279E-2</v>
      </c>
      <c r="AN815" s="116">
        <v>-1.0000000000218279E-2</v>
      </c>
      <c r="AO815" s="116">
        <v>-1.0000000000218279E-2</v>
      </c>
      <c r="AP815" s="116">
        <v>-1.0000000000218279E-2</v>
      </c>
      <c r="AQ815" s="116">
        <v>-1.0000000000218279E-2</v>
      </c>
      <c r="AR815" s="116">
        <v>-1.0000000000218279E-2</v>
      </c>
      <c r="AS815" s="116">
        <v>-1.0000000000218279E-2</v>
      </c>
      <c r="AT815" s="116">
        <v>-1.0000000000218279E-2</v>
      </c>
      <c r="AU815" s="116">
        <v>-1.0000000000218279E-2</v>
      </c>
      <c r="AV815" s="116">
        <v>-1.0000000000218279E-2</v>
      </c>
      <c r="AW815" s="116">
        <v>-1.0000000000218279E-2</v>
      </c>
      <c r="AX815" s="116">
        <v>-1.0000000000218279E-2</v>
      </c>
      <c r="AY815" s="116">
        <v>-1.0000000000218279E-2</v>
      </c>
      <c r="AZ815" s="116">
        <v>-1.0000000000218279E-2</v>
      </c>
      <c r="BA815" s="116">
        <v>-1.0000000000218279E-2</v>
      </c>
      <c r="BB815" s="116">
        <v>-1.0000000000218279E-2</v>
      </c>
      <c r="BC815" s="116">
        <v>-1.0000000000218279E-2</v>
      </c>
      <c r="BD815" s="115">
        <v>-1.0000000000218279E-2</v>
      </c>
      <c r="BF815" s="9">
        <f t="shared" si="13"/>
        <v>4958.9799999999996</v>
      </c>
    </row>
    <row r="816" spans="1:58" x14ac:dyDescent="0.25">
      <c r="A816" s="112" t="s">
        <v>784</v>
      </c>
      <c r="B816" s="112" t="s">
        <v>785</v>
      </c>
      <c r="C816" s="116">
        <v>0</v>
      </c>
      <c r="D816" s="116">
        <v>0</v>
      </c>
      <c r="E816" s="116">
        <v>0</v>
      </c>
      <c r="F816" s="116">
        <v>0</v>
      </c>
      <c r="G816" s="116">
        <v>0</v>
      </c>
      <c r="H816" s="116">
        <v>0</v>
      </c>
      <c r="I816" s="116">
        <v>0</v>
      </c>
      <c r="J816" s="116">
        <v>0</v>
      </c>
      <c r="K816" s="116">
        <v>0</v>
      </c>
      <c r="L816" s="116">
        <v>32242.41</v>
      </c>
      <c r="M816" s="116">
        <v>0</v>
      </c>
      <c r="N816" s="116">
        <v>0</v>
      </c>
      <c r="O816" s="116">
        <v>0</v>
      </c>
      <c r="P816" s="116">
        <v>0</v>
      </c>
      <c r="Q816" s="116">
        <v>0</v>
      </c>
      <c r="R816" s="116">
        <v>0</v>
      </c>
      <c r="S816" s="116">
        <v>0</v>
      </c>
      <c r="T816" s="116">
        <v>0</v>
      </c>
      <c r="U816" s="116">
        <v>0</v>
      </c>
      <c r="V816" s="116">
        <v>0</v>
      </c>
      <c r="W816" s="116">
        <v>0</v>
      </c>
      <c r="X816" s="116">
        <v>0</v>
      </c>
      <c r="Y816" s="116">
        <v>0</v>
      </c>
      <c r="Z816" s="116">
        <v>0</v>
      </c>
      <c r="AA816" s="116">
        <v>0</v>
      </c>
      <c r="AB816" s="116">
        <v>0</v>
      </c>
      <c r="AC816" s="116">
        <v>0</v>
      </c>
      <c r="AD816" s="116">
        <v>0</v>
      </c>
      <c r="AE816" s="116">
        <v>0</v>
      </c>
      <c r="AF816" s="116">
        <v>0</v>
      </c>
      <c r="AG816" s="116">
        <v>0</v>
      </c>
      <c r="AH816" s="116">
        <v>0</v>
      </c>
      <c r="AI816" s="116">
        <v>0</v>
      </c>
      <c r="AJ816" s="116">
        <v>0</v>
      </c>
      <c r="AK816" s="116">
        <v>0</v>
      </c>
      <c r="AL816" s="116">
        <v>0</v>
      </c>
      <c r="AM816" s="116">
        <v>0</v>
      </c>
      <c r="AN816" s="116">
        <v>0</v>
      </c>
      <c r="AO816" s="116">
        <v>0</v>
      </c>
      <c r="AP816" s="116">
        <v>0</v>
      </c>
      <c r="AQ816" s="116">
        <v>0</v>
      </c>
      <c r="AR816" s="116">
        <v>0</v>
      </c>
      <c r="AS816" s="116">
        <v>0</v>
      </c>
      <c r="AT816" s="116">
        <v>0</v>
      </c>
      <c r="AU816" s="116">
        <v>0</v>
      </c>
      <c r="AV816" s="116">
        <v>0</v>
      </c>
      <c r="AW816" s="116">
        <v>0</v>
      </c>
      <c r="AX816" s="116">
        <v>0</v>
      </c>
      <c r="AY816" s="116">
        <v>0</v>
      </c>
      <c r="AZ816" s="116">
        <v>0</v>
      </c>
      <c r="BA816" s="116">
        <v>0</v>
      </c>
      <c r="BB816" s="116">
        <v>0</v>
      </c>
      <c r="BC816" s="116">
        <v>0</v>
      </c>
      <c r="BD816" s="115">
        <v>0</v>
      </c>
      <c r="BF816" s="9">
        <f t="shared" si="13"/>
        <v>32242.41</v>
      </c>
    </row>
    <row r="817" spans="1:58" x14ac:dyDescent="0.25">
      <c r="A817" s="112" t="s">
        <v>786</v>
      </c>
      <c r="B817" s="112" t="s">
        <v>787</v>
      </c>
      <c r="C817" s="116">
        <v>3260543.9699999997</v>
      </c>
      <c r="D817" s="116">
        <v>4010543.9699999997</v>
      </c>
      <c r="E817" s="116">
        <v>4010543.9699999997</v>
      </c>
      <c r="F817" s="116">
        <v>4583261.97</v>
      </c>
      <c r="G817" s="116">
        <v>4583261.97</v>
      </c>
      <c r="H817" s="116">
        <v>4583261.97</v>
      </c>
      <c r="I817" s="116">
        <v>4583261.97</v>
      </c>
      <c r="J817" s="116">
        <v>4583261.97</v>
      </c>
      <c r="K817" s="116">
        <v>4583261.97</v>
      </c>
      <c r="L817" s="116">
        <v>4583261.97</v>
      </c>
      <c r="M817" s="116">
        <v>4583261.97</v>
      </c>
      <c r="N817" s="116">
        <v>0</v>
      </c>
      <c r="O817" s="116">
        <v>0</v>
      </c>
      <c r="P817" s="116">
        <v>0</v>
      </c>
      <c r="Q817" s="116">
        <v>0</v>
      </c>
      <c r="R817" s="116">
        <v>0</v>
      </c>
      <c r="S817" s="116">
        <v>0</v>
      </c>
      <c r="T817" s="116">
        <v>0</v>
      </c>
      <c r="U817" s="116">
        <v>0</v>
      </c>
      <c r="V817" s="116">
        <v>0</v>
      </c>
      <c r="W817" s="116">
        <v>0</v>
      </c>
      <c r="X817" s="116">
        <v>0</v>
      </c>
      <c r="Y817" s="116">
        <v>0</v>
      </c>
      <c r="Z817" s="116">
        <v>0</v>
      </c>
      <c r="AA817" s="116">
        <v>0</v>
      </c>
      <c r="AB817" s="116">
        <v>0</v>
      </c>
      <c r="AC817" s="116">
        <v>0</v>
      </c>
      <c r="AD817" s="116">
        <v>0</v>
      </c>
      <c r="AE817" s="116">
        <v>0</v>
      </c>
      <c r="AF817" s="116">
        <v>0</v>
      </c>
      <c r="AG817" s="116">
        <v>0</v>
      </c>
      <c r="AH817" s="116">
        <v>0</v>
      </c>
      <c r="AI817" s="116">
        <v>0</v>
      </c>
      <c r="AJ817" s="116">
        <v>0</v>
      </c>
      <c r="AK817" s="116">
        <v>0</v>
      </c>
      <c r="AL817" s="116">
        <v>0</v>
      </c>
      <c r="AM817" s="116">
        <v>0</v>
      </c>
      <c r="AN817" s="116">
        <v>0</v>
      </c>
      <c r="AO817" s="116">
        <v>0</v>
      </c>
      <c r="AP817" s="116">
        <v>0</v>
      </c>
      <c r="AQ817" s="116">
        <v>0</v>
      </c>
      <c r="AR817" s="116">
        <v>0</v>
      </c>
      <c r="AS817" s="116">
        <v>0</v>
      </c>
      <c r="AT817" s="116">
        <v>0</v>
      </c>
      <c r="AU817" s="116">
        <v>0</v>
      </c>
      <c r="AV817" s="116">
        <v>0</v>
      </c>
      <c r="AW817" s="116">
        <v>0</v>
      </c>
      <c r="AX817" s="116">
        <v>0</v>
      </c>
      <c r="AY817" s="116">
        <v>0</v>
      </c>
      <c r="AZ817" s="116">
        <v>0</v>
      </c>
      <c r="BA817" s="116">
        <v>0</v>
      </c>
      <c r="BB817" s="116">
        <v>0</v>
      </c>
      <c r="BC817" s="116">
        <v>0</v>
      </c>
      <c r="BD817" s="115">
        <v>0</v>
      </c>
      <c r="BF817" s="9">
        <f t="shared" si="13"/>
        <v>4583261.97</v>
      </c>
    </row>
    <row r="818" spans="1:58" x14ac:dyDescent="0.25">
      <c r="A818" s="112" t="s">
        <v>788</v>
      </c>
      <c r="B818" s="112" t="s">
        <v>789</v>
      </c>
      <c r="C818" s="116">
        <v>0</v>
      </c>
      <c r="D818" s="116">
        <v>0</v>
      </c>
      <c r="E818" s="116">
        <v>0</v>
      </c>
      <c r="F818" s="116">
        <v>0</v>
      </c>
      <c r="G818" s="116">
        <v>0</v>
      </c>
      <c r="H818" s="116">
        <v>0</v>
      </c>
      <c r="I818" s="116">
        <v>0</v>
      </c>
      <c r="J818" s="116">
        <v>0</v>
      </c>
      <c r="K818" s="116">
        <v>0</v>
      </c>
      <c r="L818" s="116">
        <v>0</v>
      </c>
      <c r="M818" s="116">
        <v>0</v>
      </c>
      <c r="N818" s="116">
        <v>0</v>
      </c>
      <c r="O818" s="116">
        <v>0</v>
      </c>
      <c r="P818" s="116">
        <v>0</v>
      </c>
      <c r="Q818" s="116">
        <v>0</v>
      </c>
      <c r="R818" s="116">
        <v>515517.84</v>
      </c>
      <c r="S818" s="116">
        <v>657667.26</v>
      </c>
      <c r="T818" s="116">
        <v>799816.68</v>
      </c>
      <c r="U818" s="116">
        <v>941966.10000000009</v>
      </c>
      <c r="V818" s="116">
        <v>941966.10000000009</v>
      </c>
      <c r="W818" s="116">
        <v>943614.54</v>
      </c>
      <c r="X818" s="116">
        <v>950357.97000000009</v>
      </c>
      <c r="Y818" s="116">
        <v>952108.14000000013</v>
      </c>
      <c r="Z818" s="116">
        <v>952108.14000000013</v>
      </c>
      <c r="AA818" s="116">
        <v>952108.14000000013</v>
      </c>
      <c r="AB818" s="116">
        <v>952108.14000000013</v>
      </c>
      <c r="AC818" s="116">
        <v>952108.14000000013</v>
      </c>
      <c r="AD818" s="116">
        <v>952108.14000000013</v>
      </c>
      <c r="AE818" s="116">
        <v>952108.14000000013</v>
      </c>
      <c r="AF818" s="116">
        <v>952108.14000000013</v>
      </c>
      <c r="AG818" s="116">
        <v>952108.14000000013</v>
      </c>
      <c r="AH818" s="116">
        <v>952108.14000000013</v>
      </c>
      <c r="AI818" s="116">
        <v>952108.14000000013</v>
      </c>
      <c r="AJ818" s="116">
        <v>952108.14000000013</v>
      </c>
      <c r="AK818" s="116">
        <v>952108.14000000013</v>
      </c>
      <c r="AL818" s="116">
        <v>0</v>
      </c>
      <c r="AM818" s="116">
        <v>0</v>
      </c>
      <c r="AN818" s="116">
        <v>0</v>
      </c>
      <c r="AO818" s="116">
        <v>0</v>
      </c>
      <c r="AP818" s="116">
        <v>0</v>
      </c>
      <c r="AQ818" s="116">
        <v>0</v>
      </c>
      <c r="AR818" s="116">
        <v>0</v>
      </c>
      <c r="AS818" s="116">
        <v>0</v>
      </c>
      <c r="AT818" s="116">
        <v>0</v>
      </c>
      <c r="AU818" s="116">
        <v>0</v>
      </c>
      <c r="AV818" s="116">
        <v>0</v>
      </c>
      <c r="AW818" s="116">
        <v>0</v>
      </c>
      <c r="AX818" s="116">
        <v>0</v>
      </c>
      <c r="AY818" s="116">
        <v>0</v>
      </c>
      <c r="AZ818" s="116">
        <v>0</v>
      </c>
      <c r="BA818" s="116">
        <v>0</v>
      </c>
      <c r="BB818" s="116">
        <v>0</v>
      </c>
      <c r="BC818" s="116">
        <v>0</v>
      </c>
      <c r="BD818" s="115">
        <v>0</v>
      </c>
      <c r="BF818" s="9">
        <f t="shared" si="13"/>
        <v>952108.14000000013</v>
      </c>
    </row>
    <row r="819" spans="1:58" x14ac:dyDescent="0.25">
      <c r="A819" s="112" t="s">
        <v>790</v>
      </c>
      <c r="B819" s="112" t="s">
        <v>791</v>
      </c>
      <c r="C819" s="116">
        <v>0</v>
      </c>
      <c r="D819" s="116">
        <v>0</v>
      </c>
      <c r="E819" s="116">
        <v>0</v>
      </c>
      <c r="F819" s="116">
        <v>0</v>
      </c>
      <c r="G819" s="116">
        <v>0</v>
      </c>
      <c r="H819" s="116">
        <v>0</v>
      </c>
      <c r="I819" s="116">
        <v>0</v>
      </c>
      <c r="J819" s="116">
        <v>0</v>
      </c>
      <c r="K819" s="116">
        <v>0</v>
      </c>
      <c r="L819" s="116">
        <v>0</v>
      </c>
      <c r="M819" s="116">
        <v>0</v>
      </c>
      <c r="N819" s="116">
        <v>0</v>
      </c>
      <c r="O819" s="116">
        <v>0</v>
      </c>
      <c r="P819" s="116">
        <v>0</v>
      </c>
      <c r="Q819" s="116">
        <v>0</v>
      </c>
      <c r="R819" s="116">
        <v>0</v>
      </c>
      <c r="S819" s="116">
        <v>0</v>
      </c>
      <c r="T819" s="116">
        <v>0</v>
      </c>
      <c r="U819" s="116">
        <v>0</v>
      </c>
      <c r="V819" s="116">
        <v>0</v>
      </c>
      <c r="W819" s="116">
        <v>0</v>
      </c>
      <c r="X819" s="116">
        <v>0</v>
      </c>
      <c r="Y819" s="116">
        <v>0</v>
      </c>
      <c r="Z819" s="116">
        <v>0</v>
      </c>
      <c r="AA819" s="116">
        <v>0</v>
      </c>
      <c r="AB819" s="116">
        <v>0</v>
      </c>
      <c r="AC819" s="116">
        <v>0</v>
      </c>
      <c r="AD819" s="116">
        <v>0</v>
      </c>
      <c r="AE819" s="116">
        <v>0</v>
      </c>
      <c r="AF819" s="116">
        <v>0</v>
      </c>
      <c r="AG819" s="116">
        <v>0</v>
      </c>
      <c r="AH819" s="116">
        <v>0</v>
      </c>
      <c r="AI819" s="116">
        <v>0</v>
      </c>
      <c r="AJ819" s="116">
        <v>0</v>
      </c>
      <c r="AK819" s="116">
        <v>0</v>
      </c>
      <c r="AL819" s="116">
        <v>0</v>
      </c>
      <c r="AM819" s="116">
        <v>19786.259999999998</v>
      </c>
      <c r="AN819" s="116">
        <v>20116.09</v>
      </c>
      <c r="AO819" s="116">
        <v>21960.260000000002</v>
      </c>
      <c r="AP819" s="116">
        <v>22916.47</v>
      </c>
      <c r="AQ819" s="116">
        <v>23691.530000000002</v>
      </c>
      <c r="AR819" s="116">
        <v>25006.9</v>
      </c>
      <c r="AS819" s="116">
        <v>0</v>
      </c>
      <c r="AT819" s="116">
        <v>0</v>
      </c>
      <c r="AU819" s="116">
        <v>0</v>
      </c>
      <c r="AV819" s="116">
        <v>0</v>
      </c>
      <c r="AW819" s="116">
        <v>0</v>
      </c>
      <c r="AX819" s="116">
        <v>0</v>
      </c>
      <c r="AY819" s="116">
        <v>0</v>
      </c>
      <c r="AZ819" s="116">
        <v>0</v>
      </c>
      <c r="BA819" s="116">
        <v>0</v>
      </c>
      <c r="BB819" s="116">
        <v>0</v>
      </c>
      <c r="BC819" s="116">
        <v>0</v>
      </c>
      <c r="BD819" s="115">
        <v>0</v>
      </c>
      <c r="BF819" s="9">
        <f t="shared" si="13"/>
        <v>25006.9</v>
      </c>
    </row>
    <row r="820" spans="1:58" x14ac:dyDescent="0.25">
      <c r="A820" s="112" t="s">
        <v>792</v>
      </c>
      <c r="B820" s="112" t="s">
        <v>793</v>
      </c>
      <c r="C820" s="116">
        <v>0</v>
      </c>
      <c r="D820" s="116">
        <v>0</v>
      </c>
      <c r="E820" s="116">
        <v>0</v>
      </c>
      <c r="F820" s="116">
        <v>0</v>
      </c>
      <c r="G820" s="116">
        <v>0</v>
      </c>
      <c r="H820" s="116">
        <v>0</v>
      </c>
      <c r="I820" s="116">
        <v>0</v>
      </c>
      <c r="J820" s="116">
        <v>0</v>
      </c>
      <c r="K820" s="116">
        <v>0</v>
      </c>
      <c r="L820" s="116">
        <v>25597.79</v>
      </c>
      <c r="M820" s="116">
        <v>29984.510000000002</v>
      </c>
      <c r="N820" s="116">
        <v>30486.090000000004</v>
      </c>
      <c r="O820" s="116">
        <v>77779.13</v>
      </c>
      <c r="P820" s="116">
        <v>77779.13</v>
      </c>
      <c r="Q820" s="116">
        <v>77779.13</v>
      </c>
      <c r="R820" s="116">
        <v>77779.13</v>
      </c>
      <c r="S820" s="116">
        <v>105551.8</v>
      </c>
      <c r="T820" s="116">
        <v>125875.66</v>
      </c>
      <c r="U820" s="116">
        <v>125875.66</v>
      </c>
      <c r="V820" s="116">
        <v>127773.27</v>
      </c>
      <c r="W820" s="116">
        <v>114906.94</v>
      </c>
      <c r="X820" s="116">
        <v>115300.7</v>
      </c>
      <c r="Y820" s="116">
        <v>152504.53999999998</v>
      </c>
      <c r="Z820" s="116">
        <v>162269.78999999998</v>
      </c>
      <c r="AA820" s="116">
        <v>162453.27999999997</v>
      </c>
      <c r="AB820" s="116">
        <v>163118.32999999996</v>
      </c>
      <c r="AC820" s="116">
        <v>135566.89999999997</v>
      </c>
      <c r="AD820" s="116">
        <v>138011.55999999997</v>
      </c>
      <c r="AE820" s="116">
        <v>139612.38999999996</v>
      </c>
      <c r="AF820" s="116">
        <v>142741.14999999997</v>
      </c>
      <c r="AG820" s="116">
        <v>142741.14999999997</v>
      </c>
      <c r="AH820" s="116">
        <v>142741.14999999997</v>
      </c>
      <c r="AI820" s="116">
        <v>145460.00999999995</v>
      </c>
      <c r="AJ820" s="116">
        <v>145460.00999999995</v>
      </c>
      <c r="AK820" s="116">
        <v>146221.02999999994</v>
      </c>
      <c r="AL820" s="116">
        <v>146221.02999999994</v>
      </c>
      <c r="AM820" s="116">
        <v>146221.02999999994</v>
      </c>
      <c r="AN820" s="116">
        <v>146221.02999999994</v>
      </c>
      <c r="AO820" s="116">
        <v>146221.02999999994</v>
      </c>
      <c r="AP820" s="116">
        <v>155794.32999999993</v>
      </c>
      <c r="AQ820" s="116">
        <v>155794.32999999993</v>
      </c>
      <c r="AR820" s="116">
        <v>158492.61999999994</v>
      </c>
      <c r="AS820" s="116">
        <v>346965.00999999995</v>
      </c>
      <c r="AT820" s="116">
        <v>0</v>
      </c>
      <c r="AU820" s="116">
        <v>0</v>
      </c>
      <c r="AV820" s="116">
        <v>0</v>
      </c>
      <c r="AW820" s="116">
        <v>0</v>
      </c>
      <c r="AX820" s="116">
        <v>0</v>
      </c>
      <c r="AY820" s="116">
        <v>0</v>
      </c>
      <c r="AZ820" s="116">
        <v>0</v>
      </c>
      <c r="BA820" s="116">
        <v>0</v>
      </c>
      <c r="BB820" s="116">
        <v>0</v>
      </c>
      <c r="BC820" s="116">
        <v>0</v>
      </c>
      <c r="BD820" s="115">
        <v>0</v>
      </c>
      <c r="BF820" s="9">
        <f t="shared" si="13"/>
        <v>346965.00999999995</v>
      </c>
    </row>
    <row r="821" spans="1:58" x14ac:dyDescent="0.25">
      <c r="A821" s="112" t="s">
        <v>794</v>
      </c>
      <c r="B821" s="112" t="s">
        <v>795</v>
      </c>
      <c r="C821" s="116">
        <v>0</v>
      </c>
      <c r="D821" s="116">
        <v>0</v>
      </c>
      <c r="E821" s="116">
        <v>0</v>
      </c>
      <c r="F821" s="116">
        <v>21568.66</v>
      </c>
      <c r="G821" s="116">
        <v>21731.73</v>
      </c>
      <c r="H821" s="116">
        <v>28404.18</v>
      </c>
      <c r="I821" s="116">
        <v>28891.8</v>
      </c>
      <c r="J821" s="116">
        <v>54170.7</v>
      </c>
      <c r="K821" s="116">
        <v>60363.89</v>
      </c>
      <c r="L821" s="116">
        <v>60363.89</v>
      </c>
      <c r="M821" s="116">
        <v>60363.89</v>
      </c>
      <c r="N821" s="116">
        <v>-1.0000000002037268E-2</v>
      </c>
      <c r="O821" s="116">
        <v>-1.0000000002037268E-2</v>
      </c>
      <c r="P821" s="116">
        <v>-1.0000000002037268E-2</v>
      </c>
      <c r="Q821" s="116">
        <v>-1.0000000002037268E-2</v>
      </c>
      <c r="R821" s="116">
        <v>-1.0000000002037268E-2</v>
      </c>
      <c r="S821" s="116">
        <v>-1.0000000002037268E-2</v>
      </c>
      <c r="T821" s="116">
        <v>-1.0000000002037268E-2</v>
      </c>
      <c r="U821" s="116">
        <v>-1.0000000002037268E-2</v>
      </c>
      <c r="V821" s="116">
        <v>-1.0000000002037268E-2</v>
      </c>
      <c r="W821" s="116">
        <v>-1.0000000002037268E-2</v>
      </c>
      <c r="X821" s="116">
        <v>-1.0000000002037268E-2</v>
      </c>
      <c r="Y821" s="116">
        <v>-1.0000000002037268E-2</v>
      </c>
      <c r="Z821" s="116">
        <v>-1.0000000002037268E-2</v>
      </c>
      <c r="AA821" s="116">
        <v>-1.0000000002037268E-2</v>
      </c>
      <c r="AB821" s="116">
        <v>-1.0000000002037268E-2</v>
      </c>
      <c r="AC821" s="116">
        <v>-1.0000000002037268E-2</v>
      </c>
      <c r="AD821" s="116">
        <v>-1.0000000002037268E-2</v>
      </c>
      <c r="AE821" s="116">
        <v>-1.0000000002037268E-2</v>
      </c>
      <c r="AF821" s="116">
        <v>-1.0000000002037268E-2</v>
      </c>
      <c r="AG821" s="116">
        <v>-1.0000000002037268E-2</v>
      </c>
      <c r="AH821" s="116">
        <v>-1.0000000002037268E-2</v>
      </c>
      <c r="AI821" s="116">
        <v>-1.0000000002037268E-2</v>
      </c>
      <c r="AJ821" s="116">
        <v>-1.0000000002037268E-2</v>
      </c>
      <c r="AK821" s="116">
        <v>-1.0000000002037268E-2</v>
      </c>
      <c r="AL821" s="116">
        <v>-1.0000000002037268E-2</v>
      </c>
      <c r="AM821" s="116">
        <v>-1.0000000002037268E-2</v>
      </c>
      <c r="AN821" s="116">
        <v>-1.0000000002037268E-2</v>
      </c>
      <c r="AO821" s="116">
        <v>-1.0000000002037268E-2</v>
      </c>
      <c r="AP821" s="116">
        <v>-1.0000000002037268E-2</v>
      </c>
      <c r="AQ821" s="116">
        <v>-1.0000000002037268E-2</v>
      </c>
      <c r="AR821" s="116">
        <v>-1.0000000002037268E-2</v>
      </c>
      <c r="AS821" s="116">
        <v>-1.0000000002037268E-2</v>
      </c>
      <c r="AT821" s="116">
        <v>-1.0000000002037268E-2</v>
      </c>
      <c r="AU821" s="116">
        <v>-1.0000000002037268E-2</v>
      </c>
      <c r="AV821" s="116">
        <v>-1.0000000002037268E-2</v>
      </c>
      <c r="AW821" s="116">
        <v>-1.0000000002037268E-2</v>
      </c>
      <c r="AX821" s="116">
        <v>-1.0000000002037268E-2</v>
      </c>
      <c r="AY821" s="116">
        <v>-1.0000000002037268E-2</v>
      </c>
      <c r="AZ821" s="116">
        <v>-1.0000000002037268E-2</v>
      </c>
      <c r="BA821" s="116">
        <v>-1.0000000002037268E-2</v>
      </c>
      <c r="BB821" s="116">
        <v>-1.0000000002037268E-2</v>
      </c>
      <c r="BC821" s="116">
        <v>-1.0000000002037268E-2</v>
      </c>
      <c r="BD821" s="115">
        <v>-1.0000000002037268E-2</v>
      </c>
      <c r="BF821" s="9">
        <f t="shared" si="13"/>
        <v>60363.89</v>
      </c>
    </row>
    <row r="822" spans="1:58" x14ac:dyDescent="0.25">
      <c r="A822" s="112" t="s">
        <v>796</v>
      </c>
      <c r="B822" s="112" t="s">
        <v>797</v>
      </c>
      <c r="C822" s="116">
        <v>0</v>
      </c>
      <c r="D822" s="116">
        <v>0</v>
      </c>
      <c r="E822" s="116">
        <v>0</v>
      </c>
      <c r="F822" s="116">
        <v>0</v>
      </c>
      <c r="G822" s="116">
        <v>0</v>
      </c>
      <c r="H822" s="116">
        <v>0</v>
      </c>
      <c r="I822" s="116">
        <v>0</v>
      </c>
      <c r="J822" s="116">
        <v>26423.78</v>
      </c>
      <c r="K822" s="116">
        <v>26423.78</v>
      </c>
      <c r="L822" s="116">
        <v>26423.78</v>
      </c>
      <c r="M822" s="116">
        <v>-1.0000000002037268E-2</v>
      </c>
      <c r="N822" s="116">
        <v>-1.0000000002037268E-2</v>
      </c>
      <c r="O822" s="116">
        <v>-1.0000000002037268E-2</v>
      </c>
      <c r="P822" s="116">
        <v>-1.0000000002037268E-2</v>
      </c>
      <c r="Q822" s="116">
        <v>-1.0000000002037268E-2</v>
      </c>
      <c r="R822" s="116">
        <v>-1.0000000002037268E-2</v>
      </c>
      <c r="S822" s="116">
        <v>-1.0000000002037268E-2</v>
      </c>
      <c r="T822" s="116">
        <v>-1.0000000002037268E-2</v>
      </c>
      <c r="U822" s="116">
        <v>-1.0000000002037268E-2</v>
      </c>
      <c r="V822" s="116">
        <v>-1.0000000002037268E-2</v>
      </c>
      <c r="W822" s="116">
        <v>-1.0000000002037268E-2</v>
      </c>
      <c r="X822" s="116">
        <v>-1.0000000002037268E-2</v>
      </c>
      <c r="Y822" s="116">
        <v>-1.0000000002037268E-2</v>
      </c>
      <c r="Z822" s="116">
        <v>-1.0000000002037268E-2</v>
      </c>
      <c r="AA822" s="116">
        <v>-1.0000000002037268E-2</v>
      </c>
      <c r="AB822" s="116">
        <v>-1.0000000002037268E-2</v>
      </c>
      <c r="AC822" s="116">
        <v>-1.0000000002037268E-2</v>
      </c>
      <c r="AD822" s="116">
        <v>-1.0000000002037268E-2</v>
      </c>
      <c r="AE822" s="116">
        <v>-1.0000000002037268E-2</v>
      </c>
      <c r="AF822" s="116">
        <v>-1.0000000002037268E-2</v>
      </c>
      <c r="AG822" s="116">
        <v>-1.0000000002037268E-2</v>
      </c>
      <c r="AH822" s="116">
        <v>-1.0000000002037268E-2</v>
      </c>
      <c r="AI822" s="116">
        <v>-1.0000000002037268E-2</v>
      </c>
      <c r="AJ822" s="116">
        <v>-1.0000000002037268E-2</v>
      </c>
      <c r="AK822" s="116">
        <v>-1.0000000002037268E-2</v>
      </c>
      <c r="AL822" s="116">
        <v>-1.0000000002037268E-2</v>
      </c>
      <c r="AM822" s="116">
        <v>-1.0000000002037268E-2</v>
      </c>
      <c r="AN822" s="116">
        <v>-1.0000000002037268E-2</v>
      </c>
      <c r="AO822" s="116">
        <v>-1.0000000002037268E-2</v>
      </c>
      <c r="AP822" s="116">
        <v>-1.0000000002037268E-2</v>
      </c>
      <c r="AQ822" s="116">
        <v>-1.0000000002037268E-2</v>
      </c>
      <c r="AR822" s="116">
        <v>-1.0000000002037268E-2</v>
      </c>
      <c r="AS822" s="116">
        <v>-1.0000000002037268E-2</v>
      </c>
      <c r="AT822" s="116">
        <v>-1.0000000002037268E-2</v>
      </c>
      <c r="AU822" s="116">
        <v>-1.0000000002037268E-2</v>
      </c>
      <c r="AV822" s="116">
        <v>-1.0000000002037268E-2</v>
      </c>
      <c r="AW822" s="116">
        <v>-1.0000000002037268E-2</v>
      </c>
      <c r="AX822" s="116">
        <v>-1.0000000002037268E-2</v>
      </c>
      <c r="AY822" s="116">
        <v>-1.0000000002037268E-2</v>
      </c>
      <c r="AZ822" s="116">
        <v>-1.0000000002037268E-2</v>
      </c>
      <c r="BA822" s="116">
        <v>-1.0000000002037268E-2</v>
      </c>
      <c r="BB822" s="116">
        <v>-1.0000000002037268E-2</v>
      </c>
      <c r="BC822" s="116">
        <v>-1.0000000002037268E-2</v>
      </c>
      <c r="BD822" s="115">
        <v>-1.0000000002037268E-2</v>
      </c>
      <c r="BF822" s="9">
        <f t="shared" si="13"/>
        <v>26423.78</v>
      </c>
    </row>
    <row r="823" spans="1:58" x14ac:dyDescent="0.25">
      <c r="A823" s="112" t="s">
        <v>798</v>
      </c>
      <c r="B823" s="112" t="s">
        <v>799</v>
      </c>
      <c r="C823" s="116">
        <v>0</v>
      </c>
      <c r="D823" s="116">
        <v>0</v>
      </c>
      <c r="E823" s="116">
        <v>3619.43</v>
      </c>
      <c r="F823" s="116">
        <v>-8.25</v>
      </c>
      <c r="G823" s="116">
        <v>4707.62</v>
      </c>
      <c r="H823" s="116">
        <v>4707.62</v>
      </c>
      <c r="I823" s="116">
        <v>4707.62</v>
      </c>
      <c r="J823" s="116">
        <v>0</v>
      </c>
      <c r="K823" s="116">
        <v>0</v>
      </c>
      <c r="L823" s="116">
        <v>0</v>
      </c>
      <c r="M823" s="116">
        <v>0</v>
      </c>
      <c r="N823" s="116">
        <v>0</v>
      </c>
      <c r="O823" s="116">
        <v>0</v>
      </c>
      <c r="P823" s="116">
        <v>0</v>
      </c>
      <c r="Q823" s="116">
        <v>0</v>
      </c>
      <c r="R823" s="116">
        <v>0</v>
      </c>
      <c r="S823" s="116">
        <v>0</v>
      </c>
      <c r="T823" s="116">
        <v>0</v>
      </c>
      <c r="U823" s="116">
        <v>0</v>
      </c>
      <c r="V823" s="116">
        <v>0</v>
      </c>
      <c r="W823" s="116">
        <v>0</v>
      </c>
      <c r="X823" s="116">
        <v>0</v>
      </c>
      <c r="Y823" s="116">
        <v>0</v>
      </c>
      <c r="Z823" s="116">
        <v>0</v>
      </c>
      <c r="AA823" s="116">
        <v>0</v>
      </c>
      <c r="AB823" s="116">
        <v>0</v>
      </c>
      <c r="AC823" s="116">
        <v>0</v>
      </c>
      <c r="AD823" s="116">
        <v>0</v>
      </c>
      <c r="AE823" s="116">
        <v>0</v>
      </c>
      <c r="AF823" s="116">
        <v>0</v>
      </c>
      <c r="AG823" s="116">
        <v>0</v>
      </c>
      <c r="AH823" s="116">
        <v>0</v>
      </c>
      <c r="AI823" s="116">
        <v>0</v>
      </c>
      <c r="AJ823" s="116">
        <v>0</v>
      </c>
      <c r="AK823" s="116">
        <v>0</v>
      </c>
      <c r="AL823" s="116">
        <v>0</v>
      </c>
      <c r="AM823" s="116">
        <v>0</v>
      </c>
      <c r="AN823" s="116">
        <v>0</v>
      </c>
      <c r="AO823" s="116">
        <v>0</v>
      </c>
      <c r="AP823" s="116">
        <v>0</v>
      </c>
      <c r="AQ823" s="116">
        <v>0</v>
      </c>
      <c r="AR823" s="116">
        <v>0</v>
      </c>
      <c r="AS823" s="116">
        <v>0</v>
      </c>
      <c r="AT823" s="116">
        <v>0</v>
      </c>
      <c r="AU823" s="116">
        <v>0</v>
      </c>
      <c r="AV823" s="116">
        <v>0</v>
      </c>
      <c r="AW823" s="116">
        <v>0</v>
      </c>
      <c r="AX823" s="116">
        <v>0</v>
      </c>
      <c r="AY823" s="116">
        <v>0</v>
      </c>
      <c r="AZ823" s="116">
        <v>0</v>
      </c>
      <c r="BA823" s="116">
        <v>0</v>
      </c>
      <c r="BB823" s="116">
        <v>0</v>
      </c>
      <c r="BC823" s="116">
        <v>0</v>
      </c>
      <c r="BD823" s="115">
        <v>0</v>
      </c>
      <c r="BF823" s="9">
        <f t="shared" si="13"/>
        <v>4707.62</v>
      </c>
    </row>
    <row r="824" spans="1:58" x14ac:dyDescent="0.25">
      <c r="A824" s="112" t="s">
        <v>800</v>
      </c>
      <c r="B824" s="112" t="s">
        <v>801</v>
      </c>
      <c r="C824" s="116">
        <v>0</v>
      </c>
      <c r="D824" s="116">
        <v>0</v>
      </c>
      <c r="E824" s="116">
        <v>0</v>
      </c>
      <c r="F824" s="116">
        <v>18155.32</v>
      </c>
      <c r="G824" s="116">
        <v>56772.4</v>
      </c>
      <c r="H824" s="116">
        <v>57522.810000000005</v>
      </c>
      <c r="I824" s="116">
        <v>57646.180000000008</v>
      </c>
      <c r="J824" s="116">
        <v>57769.55000000001</v>
      </c>
      <c r="K824" s="116">
        <v>57892.920000000013</v>
      </c>
      <c r="L824" s="116">
        <v>64382.270000000011</v>
      </c>
      <c r="M824" s="116">
        <v>93834.57</v>
      </c>
      <c r="N824" s="116">
        <v>0</v>
      </c>
      <c r="O824" s="116">
        <v>96250.91</v>
      </c>
      <c r="P824" s="116">
        <v>97266.09</v>
      </c>
      <c r="Q824" s="116">
        <v>510306.78</v>
      </c>
      <c r="R824" s="116">
        <v>0</v>
      </c>
      <c r="S824" s="116">
        <v>0</v>
      </c>
      <c r="T824" s="116">
        <v>0</v>
      </c>
      <c r="U824" s="116">
        <v>0</v>
      </c>
      <c r="V824" s="116">
        <v>0</v>
      </c>
      <c r="W824" s="116">
        <v>0</v>
      </c>
      <c r="X824" s="116">
        <v>0</v>
      </c>
      <c r="Y824" s="116">
        <v>0</v>
      </c>
      <c r="Z824" s="116">
        <v>0</v>
      </c>
      <c r="AA824" s="116">
        <v>0</v>
      </c>
      <c r="AB824" s="116">
        <v>0</v>
      </c>
      <c r="AC824" s="116">
        <v>0</v>
      </c>
      <c r="AD824" s="116">
        <v>0</v>
      </c>
      <c r="AE824" s="116">
        <v>0</v>
      </c>
      <c r="AF824" s="116">
        <v>0</v>
      </c>
      <c r="AG824" s="116">
        <v>0</v>
      </c>
      <c r="AH824" s="116">
        <v>0</v>
      </c>
      <c r="AI824" s="116">
        <v>0</v>
      </c>
      <c r="AJ824" s="116">
        <v>0</v>
      </c>
      <c r="AK824" s="116">
        <v>0</v>
      </c>
      <c r="AL824" s="116">
        <v>0</v>
      </c>
      <c r="AM824" s="116">
        <v>0</v>
      </c>
      <c r="AN824" s="116">
        <v>0</v>
      </c>
      <c r="AO824" s="116">
        <v>0</v>
      </c>
      <c r="AP824" s="116">
        <v>0</v>
      </c>
      <c r="AQ824" s="116">
        <v>0</v>
      </c>
      <c r="AR824" s="116">
        <v>0</v>
      </c>
      <c r="AS824" s="116">
        <v>0</v>
      </c>
      <c r="AT824" s="116">
        <v>0</v>
      </c>
      <c r="AU824" s="116">
        <v>0</v>
      </c>
      <c r="AV824" s="116">
        <v>0</v>
      </c>
      <c r="AW824" s="116">
        <v>0</v>
      </c>
      <c r="AX824" s="116">
        <v>0</v>
      </c>
      <c r="AY824" s="116">
        <v>0</v>
      </c>
      <c r="AZ824" s="116">
        <v>0</v>
      </c>
      <c r="BA824" s="116">
        <v>0</v>
      </c>
      <c r="BB824" s="116">
        <v>0</v>
      </c>
      <c r="BC824" s="116">
        <v>0</v>
      </c>
      <c r="BD824" s="115">
        <v>0</v>
      </c>
      <c r="BF824" s="9">
        <f t="shared" si="13"/>
        <v>510306.78</v>
      </c>
    </row>
    <row r="825" spans="1:58" x14ac:dyDescent="0.25">
      <c r="A825" s="112" t="s">
        <v>802</v>
      </c>
      <c r="B825" s="112" t="s">
        <v>803</v>
      </c>
      <c r="C825" s="116">
        <v>0</v>
      </c>
      <c r="D825" s="116">
        <v>0</v>
      </c>
      <c r="E825" s="116">
        <v>0</v>
      </c>
      <c r="F825" s="116">
        <v>0</v>
      </c>
      <c r="G825" s="116">
        <v>0</v>
      </c>
      <c r="H825" s="116">
        <v>0</v>
      </c>
      <c r="I825" s="116">
        <v>0</v>
      </c>
      <c r="J825" s="116">
        <v>0</v>
      </c>
      <c r="K825" s="116">
        <v>0</v>
      </c>
      <c r="L825" s="116">
        <v>0</v>
      </c>
      <c r="M825" s="116">
        <v>0</v>
      </c>
      <c r="N825" s="116">
        <v>0</v>
      </c>
      <c r="O825" s="116">
        <v>0</v>
      </c>
      <c r="P825" s="116">
        <v>0</v>
      </c>
      <c r="Q825" s="116">
        <v>0</v>
      </c>
      <c r="R825" s="116">
        <v>0</v>
      </c>
      <c r="S825" s="116">
        <v>0</v>
      </c>
      <c r="T825" s="116">
        <v>0</v>
      </c>
      <c r="U825" s="116">
        <v>0</v>
      </c>
      <c r="V825" s="116">
        <v>0</v>
      </c>
      <c r="W825" s="116">
        <v>0</v>
      </c>
      <c r="X825" s="116">
        <v>26775.35</v>
      </c>
      <c r="Y825" s="116">
        <v>35888.949999999997</v>
      </c>
      <c r="Z825" s="116">
        <v>1622520.0999999999</v>
      </c>
      <c r="AA825" s="116">
        <v>1674916.72</v>
      </c>
      <c r="AB825" s="116">
        <v>2029391.15</v>
      </c>
      <c r="AC825" s="116">
        <v>3569639.94</v>
      </c>
      <c r="AD825" s="116">
        <v>4546319.3600000003</v>
      </c>
      <c r="AE825" s="116">
        <v>5405950.8399999999</v>
      </c>
      <c r="AF825" s="116">
        <v>7344647.5700000003</v>
      </c>
      <c r="AG825" s="116">
        <v>6997872.2700000005</v>
      </c>
      <c r="AH825" s="116">
        <v>7052231.0100000007</v>
      </c>
      <c r="AI825" s="116">
        <v>7197976.2100000009</v>
      </c>
      <c r="AJ825" s="116">
        <v>7227044.7300000004</v>
      </c>
      <c r="AK825" s="116">
        <v>7250097.1400000006</v>
      </c>
      <c r="AL825" s="116">
        <v>7288598.7200000007</v>
      </c>
      <c r="AM825" s="116">
        <v>7333546.4400000004</v>
      </c>
      <c r="AN825" s="116">
        <v>7465215.79</v>
      </c>
      <c r="AO825" s="116">
        <v>7442756.8099999996</v>
      </c>
      <c r="AP825" s="116">
        <v>7497828.8099999996</v>
      </c>
      <c r="AQ825" s="116">
        <v>7547395.21</v>
      </c>
      <c r="AR825" s="116">
        <v>7599485.1799999997</v>
      </c>
      <c r="AS825" s="116">
        <v>7658220.8999999994</v>
      </c>
      <c r="AT825" s="116">
        <v>8741145.1399999987</v>
      </c>
      <c r="AU825" s="116">
        <v>159261.90999999829</v>
      </c>
      <c r="AV825" s="116">
        <v>-1.7171259969472885E-9</v>
      </c>
      <c r="AW825" s="116">
        <v>-1.7171259969472885E-9</v>
      </c>
      <c r="AX825" s="116">
        <v>-1.7171259969472885E-9</v>
      </c>
      <c r="AY825" s="116">
        <v>-1.7171259969472885E-9</v>
      </c>
      <c r="AZ825" s="116">
        <v>-1.7171259969472885E-9</v>
      </c>
      <c r="BA825" s="116">
        <v>-1.7171259969472885E-9</v>
      </c>
      <c r="BB825" s="116">
        <v>-1.7171259969472885E-9</v>
      </c>
      <c r="BC825" s="116">
        <v>-1.7171259969472885E-9</v>
      </c>
      <c r="BD825" s="115">
        <v>-1.7171259969472885E-9</v>
      </c>
      <c r="BF825" s="9">
        <f t="shared" si="13"/>
        <v>8741145.1399999987</v>
      </c>
    </row>
    <row r="826" spans="1:58" x14ac:dyDescent="0.25">
      <c r="A826" s="112" t="s">
        <v>2080</v>
      </c>
      <c r="B826" s="112" t="s">
        <v>2079</v>
      </c>
      <c r="C826" s="116">
        <v>0</v>
      </c>
      <c r="D826" s="116">
        <v>0</v>
      </c>
      <c r="E826" s="116">
        <v>0</v>
      </c>
      <c r="F826" s="116">
        <v>0</v>
      </c>
      <c r="G826" s="116">
        <v>0</v>
      </c>
      <c r="H826" s="116">
        <v>0</v>
      </c>
      <c r="I826" s="116">
        <v>0</v>
      </c>
      <c r="J826" s="116">
        <v>0</v>
      </c>
      <c r="K826" s="116">
        <v>0</v>
      </c>
      <c r="L826" s="116">
        <v>0</v>
      </c>
      <c r="M826" s="116">
        <v>0</v>
      </c>
      <c r="N826" s="116">
        <v>0</v>
      </c>
      <c r="O826" s="116">
        <v>0</v>
      </c>
      <c r="P826" s="116">
        <v>0</v>
      </c>
      <c r="Q826" s="116">
        <v>0</v>
      </c>
      <c r="R826" s="116">
        <v>0</v>
      </c>
      <c r="S826" s="116">
        <v>0</v>
      </c>
      <c r="T826" s="116">
        <v>0</v>
      </c>
      <c r="U826" s="116">
        <v>0</v>
      </c>
      <c r="V826" s="116">
        <v>0</v>
      </c>
      <c r="W826" s="116">
        <v>0</v>
      </c>
      <c r="X826" s="116">
        <v>0</v>
      </c>
      <c r="Y826" s="116">
        <v>0</v>
      </c>
      <c r="Z826" s="116">
        <v>0</v>
      </c>
      <c r="AA826" s="116">
        <v>0</v>
      </c>
      <c r="AB826" s="116">
        <v>0</v>
      </c>
      <c r="AC826" s="116">
        <v>0</v>
      </c>
      <c r="AD826" s="116">
        <v>0</v>
      </c>
      <c r="AE826" s="116">
        <v>0</v>
      </c>
      <c r="AF826" s="116">
        <v>0</v>
      </c>
      <c r="AG826" s="116">
        <v>0</v>
      </c>
      <c r="AH826" s="116">
        <v>0</v>
      </c>
      <c r="AI826" s="116">
        <v>0</v>
      </c>
      <c r="AJ826" s="116">
        <v>0</v>
      </c>
      <c r="AK826" s="116">
        <v>0</v>
      </c>
      <c r="AL826" s="116">
        <v>0</v>
      </c>
      <c r="AM826" s="116">
        <v>0</v>
      </c>
      <c r="AN826" s="116">
        <v>0</v>
      </c>
      <c r="AO826" s="116">
        <v>0</v>
      </c>
      <c r="AP826" s="116">
        <v>0</v>
      </c>
      <c r="AQ826" s="116">
        <v>0</v>
      </c>
      <c r="AR826" s="116">
        <v>0</v>
      </c>
      <c r="AS826" s="116">
        <v>0</v>
      </c>
      <c r="AT826" s="116">
        <v>0</v>
      </c>
      <c r="AU826" s="116">
        <v>0</v>
      </c>
      <c r="AV826" s="116">
        <v>0</v>
      </c>
      <c r="AW826" s="116">
        <v>0</v>
      </c>
      <c r="AX826" s="116">
        <v>0</v>
      </c>
      <c r="AY826" s="116">
        <v>0</v>
      </c>
      <c r="AZ826" s="116">
        <v>2106.94</v>
      </c>
      <c r="BA826" s="116">
        <v>4007.2200000000003</v>
      </c>
      <c r="BB826" s="116">
        <v>141099.20000000001</v>
      </c>
      <c r="BC826" s="116">
        <v>181056.52000000002</v>
      </c>
      <c r="BD826" s="115">
        <v>239184.09000000003</v>
      </c>
      <c r="BF826" s="9">
        <f t="shared" si="13"/>
        <v>239184.09000000003</v>
      </c>
    </row>
    <row r="827" spans="1:58" x14ac:dyDescent="0.25">
      <c r="A827" s="112" t="s">
        <v>2078</v>
      </c>
      <c r="B827" s="112" t="s">
        <v>2249</v>
      </c>
      <c r="C827" s="116">
        <v>0</v>
      </c>
      <c r="D827" s="116">
        <v>0</v>
      </c>
      <c r="E827" s="116">
        <v>0</v>
      </c>
      <c r="F827" s="116">
        <v>0</v>
      </c>
      <c r="G827" s="116">
        <v>0</v>
      </c>
      <c r="H827" s="116">
        <v>0</v>
      </c>
      <c r="I827" s="116">
        <v>0</v>
      </c>
      <c r="J827" s="116">
        <v>0</v>
      </c>
      <c r="K827" s="116">
        <v>0</v>
      </c>
      <c r="L827" s="116">
        <v>0</v>
      </c>
      <c r="M827" s="116">
        <v>0</v>
      </c>
      <c r="N827" s="116">
        <v>0</v>
      </c>
      <c r="O827" s="116">
        <v>0</v>
      </c>
      <c r="P827" s="116">
        <v>0</v>
      </c>
      <c r="Q827" s="116">
        <v>0</v>
      </c>
      <c r="R827" s="116">
        <v>0</v>
      </c>
      <c r="S827" s="116">
        <v>0</v>
      </c>
      <c r="T827" s="116">
        <v>0</v>
      </c>
      <c r="U827" s="116">
        <v>0</v>
      </c>
      <c r="V827" s="116">
        <v>0</v>
      </c>
      <c r="W827" s="116">
        <v>0</v>
      </c>
      <c r="X827" s="116">
        <v>0</v>
      </c>
      <c r="Y827" s="116">
        <v>0</v>
      </c>
      <c r="Z827" s="116">
        <v>0</v>
      </c>
      <c r="AA827" s="116">
        <v>0</v>
      </c>
      <c r="AB827" s="116">
        <v>0</v>
      </c>
      <c r="AC827" s="116">
        <v>0</v>
      </c>
      <c r="AD827" s="116">
        <v>0</v>
      </c>
      <c r="AE827" s="116">
        <v>0</v>
      </c>
      <c r="AF827" s="116">
        <v>0</v>
      </c>
      <c r="AG827" s="116">
        <v>0</v>
      </c>
      <c r="AH827" s="116">
        <v>0</v>
      </c>
      <c r="AI827" s="116">
        <v>0</v>
      </c>
      <c r="AJ827" s="116">
        <v>0</v>
      </c>
      <c r="AK827" s="116">
        <v>0</v>
      </c>
      <c r="AL827" s="116">
        <v>0</v>
      </c>
      <c r="AM827" s="116">
        <v>0</v>
      </c>
      <c r="AN827" s="116">
        <v>0</v>
      </c>
      <c r="AO827" s="116">
        <v>0</v>
      </c>
      <c r="AP827" s="116">
        <v>0</v>
      </c>
      <c r="AQ827" s="116">
        <v>0</v>
      </c>
      <c r="AR827" s="116">
        <v>0</v>
      </c>
      <c r="AS827" s="116">
        <v>0</v>
      </c>
      <c r="AT827" s="116">
        <v>0</v>
      </c>
      <c r="AU827" s="116">
        <v>0</v>
      </c>
      <c r="AV827" s="116">
        <v>0</v>
      </c>
      <c r="AW827" s="116">
        <v>0</v>
      </c>
      <c r="AX827" s="116">
        <v>0</v>
      </c>
      <c r="AY827" s="116">
        <v>221.78</v>
      </c>
      <c r="AZ827" s="116">
        <v>2209.7400000000002</v>
      </c>
      <c r="BA827" s="116">
        <v>2778.3300000000004</v>
      </c>
      <c r="BB827" s="116">
        <v>4098.5700000000006</v>
      </c>
      <c r="BC827" s="116">
        <v>4182.7400000000007</v>
      </c>
      <c r="BD827" s="115">
        <v>4326.0600000000004</v>
      </c>
      <c r="BF827" s="9">
        <f t="shared" si="13"/>
        <v>4326.0600000000004</v>
      </c>
    </row>
    <row r="828" spans="1:58" x14ac:dyDescent="0.25">
      <c r="A828" s="112" t="s">
        <v>804</v>
      </c>
      <c r="B828" s="112" t="s">
        <v>805</v>
      </c>
      <c r="C828" s="116">
        <v>0</v>
      </c>
      <c r="D828" s="116">
        <v>0</v>
      </c>
      <c r="E828" s="116">
        <v>0</v>
      </c>
      <c r="F828" s="116">
        <v>0</v>
      </c>
      <c r="G828" s="116">
        <v>0</v>
      </c>
      <c r="H828" s="116">
        <v>0</v>
      </c>
      <c r="I828" s="116">
        <v>125.64</v>
      </c>
      <c r="J828" s="116">
        <v>92632.08</v>
      </c>
      <c r="K828" s="116">
        <v>113591.1</v>
      </c>
      <c r="L828" s="116">
        <v>140811.43</v>
      </c>
      <c r="M828" s="116">
        <v>150163.37</v>
      </c>
      <c r="N828" s="116">
        <v>0</v>
      </c>
      <c r="O828" s="116">
        <v>0</v>
      </c>
      <c r="P828" s="116">
        <v>0</v>
      </c>
      <c r="Q828" s="116">
        <v>0</v>
      </c>
      <c r="R828" s="116">
        <v>0</v>
      </c>
      <c r="S828" s="116">
        <v>0</v>
      </c>
      <c r="T828" s="116">
        <v>0</v>
      </c>
      <c r="U828" s="116">
        <v>0</v>
      </c>
      <c r="V828" s="116">
        <v>0</v>
      </c>
      <c r="W828" s="116">
        <v>0</v>
      </c>
      <c r="X828" s="116">
        <v>0</v>
      </c>
      <c r="Y828" s="116">
        <v>0</v>
      </c>
      <c r="Z828" s="116">
        <v>0</v>
      </c>
      <c r="AA828" s="116">
        <v>0</v>
      </c>
      <c r="AB828" s="116">
        <v>0</v>
      </c>
      <c r="AC828" s="116">
        <v>0</v>
      </c>
      <c r="AD828" s="116">
        <v>0</v>
      </c>
      <c r="AE828" s="116">
        <v>0</v>
      </c>
      <c r="AF828" s="116">
        <v>0</v>
      </c>
      <c r="AG828" s="116">
        <v>0</v>
      </c>
      <c r="AH828" s="116">
        <v>0</v>
      </c>
      <c r="AI828" s="116">
        <v>0</v>
      </c>
      <c r="AJ828" s="116">
        <v>0</v>
      </c>
      <c r="AK828" s="116">
        <v>0</v>
      </c>
      <c r="AL828" s="116">
        <v>0</v>
      </c>
      <c r="AM828" s="116">
        <v>0</v>
      </c>
      <c r="AN828" s="116">
        <v>0</v>
      </c>
      <c r="AO828" s="116">
        <v>0</v>
      </c>
      <c r="AP828" s="116">
        <v>0</v>
      </c>
      <c r="AQ828" s="116">
        <v>0</v>
      </c>
      <c r="AR828" s="116">
        <v>0</v>
      </c>
      <c r="AS828" s="116">
        <v>0</v>
      </c>
      <c r="AT828" s="116">
        <v>0</v>
      </c>
      <c r="AU828" s="116">
        <v>0</v>
      </c>
      <c r="AV828" s="116">
        <v>0</v>
      </c>
      <c r="AW828" s="116">
        <v>0</v>
      </c>
      <c r="AX828" s="116">
        <v>0</v>
      </c>
      <c r="AY828" s="116">
        <v>0</v>
      </c>
      <c r="AZ828" s="116">
        <v>0</v>
      </c>
      <c r="BA828" s="116">
        <v>0</v>
      </c>
      <c r="BB828" s="116">
        <v>0</v>
      </c>
      <c r="BC828" s="116">
        <v>0</v>
      </c>
      <c r="BD828" s="115">
        <v>0</v>
      </c>
      <c r="BF828" s="9">
        <f t="shared" si="13"/>
        <v>150163.37</v>
      </c>
    </row>
    <row r="829" spans="1:58" x14ac:dyDescent="0.25">
      <c r="A829" s="112" t="s">
        <v>806</v>
      </c>
      <c r="B829" s="112" t="s">
        <v>807</v>
      </c>
      <c r="C829" s="116">
        <v>6110.4</v>
      </c>
      <c r="D829" s="116">
        <v>300181.21000000002</v>
      </c>
      <c r="E829" s="116">
        <v>1275283.83</v>
      </c>
      <c r="F829" s="116">
        <v>1620137.6700000002</v>
      </c>
      <c r="G829" s="116">
        <v>1688686.87</v>
      </c>
      <c r="H829" s="116">
        <v>1695394.1600000001</v>
      </c>
      <c r="I829" s="116">
        <v>1779583.6300000001</v>
      </c>
      <c r="J829" s="116">
        <v>1783288.26</v>
      </c>
      <c r="K829" s="116">
        <v>1844262.59</v>
      </c>
      <c r="L829" s="116">
        <v>1863901.87</v>
      </c>
      <c r="M829" s="116">
        <v>1873273.86</v>
      </c>
      <c r="N829" s="116">
        <v>0</v>
      </c>
      <c r="O829" s="116">
        <v>0</v>
      </c>
      <c r="P829" s="116">
        <v>0</v>
      </c>
      <c r="Q829" s="116">
        <v>0</v>
      </c>
      <c r="R829" s="116">
        <v>0</v>
      </c>
      <c r="S829" s="116">
        <v>0</v>
      </c>
      <c r="T829" s="116">
        <v>0</v>
      </c>
      <c r="U829" s="116">
        <v>0</v>
      </c>
      <c r="V829" s="116">
        <v>0</v>
      </c>
      <c r="W829" s="116">
        <v>0</v>
      </c>
      <c r="X829" s="116">
        <v>0</v>
      </c>
      <c r="Y829" s="116">
        <v>0</v>
      </c>
      <c r="Z829" s="116">
        <v>0</v>
      </c>
      <c r="AA829" s="116">
        <v>0</v>
      </c>
      <c r="AB829" s="116">
        <v>0</v>
      </c>
      <c r="AC829" s="116">
        <v>0</v>
      </c>
      <c r="AD829" s="116">
        <v>0</v>
      </c>
      <c r="AE829" s="116">
        <v>0</v>
      </c>
      <c r="AF829" s="116">
        <v>0</v>
      </c>
      <c r="AG829" s="116">
        <v>0</v>
      </c>
      <c r="AH829" s="116">
        <v>0</v>
      </c>
      <c r="AI829" s="116">
        <v>0</v>
      </c>
      <c r="AJ829" s="116">
        <v>0</v>
      </c>
      <c r="AK829" s="116">
        <v>0</v>
      </c>
      <c r="AL829" s="116">
        <v>0</v>
      </c>
      <c r="AM829" s="116">
        <v>0</v>
      </c>
      <c r="AN829" s="116">
        <v>0</v>
      </c>
      <c r="AO829" s="116">
        <v>0</v>
      </c>
      <c r="AP829" s="116">
        <v>0</v>
      </c>
      <c r="AQ829" s="116">
        <v>0</v>
      </c>
      <c r="AR829" s="116">
        <v>0</v>
      </c>
      <c r="AS829" s="116">
        <v>0</v>
      </c>
      <c r="AT829" s="116">
        <v>0</v>
      </c>
      <c r="AU829" s="116">
        <v>0</v>
      </c>
      <c r="AV829" s="116">
        <v>0</v>
      </c>
      <c r="AW829" s="116">
        <v>0</v>
      </c>
      <c r="AX829" s="116">
        <v>0</v>
      </c>
      <c r="AY829" s="116">
        <v>0</v>
      </c>
      <c r="AZ829" s="116">
        <v>0</v>
      </c>
      <c r="BA829" s="116">
        <v>0</v>
      </c>
      <c r="BB829" s="116">
        <v>0</v>
      </c>
      <c r="BC829" s="116">
        <v>0</v>
      </c>
      <c r="BD829" s="115">
        <v>0</v>
      </c>
      <c r="BF829" s="9">
        <f t="shared" si="13"/>
        <v>1873273.86</v>
      </c>
    </row>
    <row r="830" spans="1:58" x14ac:dyDescent="0.25">
      <c r="A830" s="112" t="s">
        <v>808</v>
      </c>
      <c r="B830" s="112" t="s">
        <v>809</v>
      </c>
      <c r="C830" s="116">
        <v>0</v>
      </c>
      <c r="D830" s="116">
        <v>0</v>
      </c>
      <c r="E830" s="116">
        <v>0</v>
      </c>
      <c r="F830" s="116">
        <v>0</v>
      </c>
      <c r="G830" s="116">
        <v>0</v>
      </c>
      <c r="H830" s="116">
        <v>0</v>
      </c>
      <c r="I830" s="116">
        <v>0</v>
      </c>
      <c r="J830" s="116">
        <v>0</v>
      </c>
      <c r="K830" s="116">
        <v>0</v>
      </c>
      <c r="L830" s="116">
        <v>0</v>
      </c>
      <c r="M830" s="116">
        <v>0</v>
      </c>
      <c r="N830" s="116">
        <v>0</v>
      </c>
      <c r="O830" s="116">
        <v>0</v>
      </c>
      <c r="P830" s="116">
        <v>0</v>
      </c>
      <c r="Q830" s="116">
        <v>0</v>
      </c>
      <c r="R830" s="116">
        <v>0</v>
      </c>
      <c r="S830" s="116">
        <v>0</v>
      </c>
      <c r="T830" s="116">
        <v>0</v>
      </c>
      <c r="U830" s="116">
        <v>0</v>
      </c>
      <c r="V830" s="116">
        <v>0</v>
      </c>
      <c r="W830" s="116">
        <v>0</v>
      </c>
      <c r="X830" s="116">
        <v>0</v>
      </c>
      <c r="Y830" s="116">
        <v>0</v>
      </c>
      <c r="Z830" s="116">
        <v>0</v>
      </c>
      <c r="AA830" s="116">
        <v>0</v>
      </c>
      <c r="AB830" s="116">
        <v>0</v>
      </c>
      <c r="AC830" s="116">
        <v>0</v>
      </c>
      <c r="AD830" s="116">
        <v>0</v>
      </c>
      <c r="AE830" s="116">
        <v>0</v>
      </c>
      <c r="AF830" s="116">
        <v>0</v>
      </c>
      <c r="AG830" s="116">
        <v>0</v>
      </c>
      <c r="AH830" s="116">
        <v>0</v>
      </c>
      <c r="AI830" s="116">
        <v>0</v>
      </c>
      <c r="AJ830" s="116">
        <v>0</v>
      </c>
      <c r="AK830" s="116">
        <v>0</v>
      </c>
      <c r="AL830" s="116">
        <v>0</v>
      </c>
      <c r="AM830" s="116">
        <v>0</v>
      </c>
      <c r="AN830" s="116">
        <v>0</v>
      </c>
      <c r="AO830" s="116">
        <v>0</v>
      </c>
      <c r="AP830" s="116">
        <v>0</v>
      </c>
      <c r="AQ830" s="116">
        <v>0</v>
      </c>
      <c r="AR830" s="116">
        <v>0</v>
      </c>
      <c r="AS830" s="116">
        <v>0</v>
      </c>
      <c r="AT830" s="116">
        <v>0</v>
      </c>
      <c r="AU830" s="116">
        <v>0</v>
      </c>
      <c r="AV830" s="116">
        <v>0</v>
      </c>
      <c r="AW830" s="116">
        <v>0</v>
      </c>
      <c r="AX830" s="116">
        <v>0</v>
      </c>
      <c r="AY830" s="116">
        <v>0</v>
      </c>
      <c r="AZ830" s="116">
        <v>0</v>
      </c>
      <c r="BA830" s="116">
        <v>0</v>
      </c>
      <c r="BB830" s="116">
        <v>0</v>
      </c>
      <c r="BC830" s="116">
        <v>0</v>
      </c>
      <c r="BD830" s="115">
        <v>0</v>
      </c>
      <c r="BF830" s="9">
        <f t="shared" si="13"/>
        <v>0</v>
      </c>
    </row>
    <row r="831" spans="1:58" x14ac:dyDescent="0.25">
      <c r="A831" s="112" t="s">
        <v>810</v>
      </c>
      <c r="B831" s="112" t="s">
        <v>811</v>
      </c>
      <c r="C831" s="116">
        <v>19464.540000000005</v>
      </c>
      <c r="D831" s="116">
        <v>20545.340000000004</v>
      </c>
      <c r="E831" s="116">
        <v>77812.38</v>
      </c>
      <c r="F831" s="116">
        <v>0</v>
      </c>
      <c r="G831" s="116">
        <v>0</v>
      </c>
      <c r="H831" s="116">
        <v>108077.87</v>
      </c>
      <c r="I831" s="116">
        <v>108309.65</v>
      </c>
      <c r="J831" s="116">
        <v>108541.43</v>
      </c>
      <c r="K831" s="116">
        <v>108773.20999999999</v>
      </c>
      <c r="L831" s="116">
        <v>109001.43999999999</v>
      </c>
      <c r="M831" s="116">
        <v>109229.66999999998</v>
      </c>
      <c r="N831" s="116">
        <v>110136.41999999998</v>
      </c>
      <c r="O831" s="116">
        <v>110312.26999999999</v>
      </c>
      <c r="P831" s="116">
        <v>0</v>
      </c>
      <c r="Q831" s="116">
        <v>0</v>
      </c>
      <c r="R831" s="116">
        <v>0</v>
      </c>
      <c r="S831" s="116">
        <v>0</v>
      </c>
      <c r="T831" s="116">
        <v>0</v>
      </c>
      <c r="U831" s="116">
        <v>0</v>
      </c>
      <c r="V831" s="116">
        <v>0</v>
      </c>
      <c r="W831" s="116">
        <v>0</v>
      </c>
      <c r="X831" s="116">
        <v>0</v>
      </c>
      <c r="Y831" s="116">
        <v>0</v>
      </c>
      <c r="Z831" s="116">
        <v>0</v>
      </c>
      <c r="AA831" s="116">
        <v>0</v>
      </c>
      <c r="AB831" s="116">
        <v>0</v>
      </c>
      <c r="AC831" s="116">
        <v>0</v>
      </c>
      <c r="AD831" s="116">
        <v>0</v>
      </c>
      <c r="AE831" s="116">
        <v>0</v>
      </c>
      <c r="AF831" s="116">
        <v>0</v>
      </c>
      <c r="AG831" s="116">
        <v>0</v>
      </c>
      <c r="AH831" s="116">
        <v>0</v>
      </c>
      <c r="AI831" s="116">
        <v>0</v>
      </c>
      <c r="AJ831" s="116">
        <v>0</v>
      </c>
      <c r="AK831" s="116">
        <v>0</v>
      </c>
      <c r="AL831" s="116">
        <v>0</v>
      </c>
      <c r="AM831" s="116">
        <v>0</v>
      </c>
      <c r="AN831" s="116">
        <v>0</v>
      </c>
      <c r="AO831" s="116">
        <v>0</v>
      </c>
      <c r="AP831" s="116">
        <v>0</v>
      </c>
      <c r="AQ831" s="116">
        <v>0</v>
      </c>
      <c r="AR831" s="116">
        <v>0</v>
      </c>
      <c r="AS831" s="116">
        <v>0</v>
      </c>
      <c r="AT831" s="116">
        <v>0</v>
      </c>
      <c r="AU831" s="116">
        <v>0</v>
      </c>
      <c r="AV831" s="116">
        <v>0</v>
      </c>
      <c r="AW831" s="116">
        <v>0</v>
      </c>
      <c r="AX831" s="116">
        <v>0</v>
      </c>
      <c r="AY831" s="116">
        <v>0</v>
      </c>
      <c r="AZ831" s="116">
        <v>0</v>
      </c>
      <c r="BA831" s="116">
        <v>0</v>
      </c>
      <c r="BB831" s="116">
        <v>0</v>
      </c>
      <c r="BC831" s="116">
        <v>0</v>
      </c>
      <c r="BD831" s="115">
        <v>0</v>
      </c>
      <c r="BF831" s="9">
        <f t="shared" si="13"/>
        <v>110312.26999999999</v>
      </c>
    </row>
    <row r="832" spans="1:58" x14ac:dyDescent="0.25">
      <c r="A832" s="112" t="s">
        <v>812</v>
      </c>
      <c r="B832" s="112" t="s">
        <v>813</v>
      </c>
      <c r="C832" s="116">
        <v>0</v>
      </c>
      <c r="D832" s="116">
        <v>0</v>
      </c>
      <c r="E832" s="116">
        <v>0</v>
      </c>
      <c r="F832" s="116">
        <v>0</v>
      </c>
      <c r="G832" s="116">
        <v>0</v>
      </c>
      <c r="H832" s="116">
        <v>0</v>
      </c>
      <c r="I832" s="116">
        <v>0</v>
      </c>
      <c r="J832" s="116">
        <v>0</v>
      </c>
      <c r="K832" s="116">
        <v>0</v>
      </c>
      <c r="L832" s="116">
        <v>0</v>
      </c>
      <c r="M832" s="116">
        <v>0</v>
      </c>
      <c r="N832" s="116">
        <v>0</v>
      </c>
      <c r="O832" s="116">
        <v>0</v>
      </c>
      <c r="P832" s="116">
        <v>0</v>
      </c>
      <c r="Q832" s="116">
        <v>0</v>
      </c>
      <c r="R832" s="116">
        <v>0</v>
      </c>
      <c r="S832" s="116">
        <v>0</v>
      </c>
      <c r="T832" s="116">
        <v>0</v>
      </c>
      <c r="U832" s="116">
        <v>0</v>
      </c>
      <c r="V832" s="116">
        <v>0</v>
      </c>
      <c r="W832" s="116">
        <v>0</v>
      </c>
      <c r="X832" s="116">
        <v>0</v>
      </c>
      <c r="Y832" s="116">
        <v>0</v>
      </c>
      <c r="Z832" s="116">
        <v>0</v>
      </c>
      <c r="AA832" s="116">
        <v>0</v>
      </c>
      <c r="AB832" s="116">
        <v>0</v>
      </c>
      <c r="AC832" s="116">
        <v>0</v>
      </c>
      <c r="AD832" s="116">
        <v>0</v>
      </c>
      <c r="AE832" s="116">
        <v>0</v>
      </c>
      <c r="AF832" s="116">
        <v>0</v>
      </c>
      <c r="AG832" s="116">
        <v>0</v>
      </c>
      <c r="AH832" s="116">
        <v>0</v>
      </c>
      <c r="AI832" s="116">
        <v>0</v>
      </c>
      <c r="AJ832" s="116">
        <v>0</v>
      </c>
      <c r="AK832" s="116">
        <v>0</v>
      </c>
      <c r="AL832" s="116">
        <v>0</v>
      </c>
      <c r="AM832" s="116">
        <v>0</v>
      </c>
      <c r="AN832" s="116">
        <v>0</v>
      </c>
      <c r="AO832" s="116">
        <v>0</v>
      </c>
      <c r="AP832" s="116">
        <v>0</v>
      </c>
      <c r="AQ832" s="116">
        <v>0</v>
      </c>
      <c r="AR832" s="116">
        <v>0</v>
      </c>
      <c r="AS832" s="116">
        <v>0</v>
      </c>
      <c r="AT832" s="116">
        <v>0</v>
      </c>
      <c r="AU832" s="116">
        <v>0</v>
      </c>
      <c r="AV832" s="116">
        <v>0</v>
      </c>
      <c r="AW832" s="116">
        <v>0</v>
      </c>
      <c r="AX832" s="116">
        <v>0</v>
      </c>
      <c r="AY832" s="116">
        <v>0</v>
      </c>
      <c r="AZ832" s="116">
        <v>0</v>
      </c>
      <c r="BA832" s="116">
        <v>0</v>
      </c>
      <c r="BB832" s="116">
        <v>0</v>
      </c>
      <c r="BC832" s="116">
        <v>0</v>
      </c>
      <c r="BD832" s="115">
        <v>0</v>
      </c>
      <c r="BF832" s="9">
        <f t="shared" si="13"/>
        <v>0</v>
      </c>
    </row>
    <row r="833" spans="1:58" x14ac:dyDescent="0.25">
      <c r="A833" s="112" t="s">
        <v>814</v>
      </c>
      <c r="B833" s="112" t="s">
        <v>815</v>
      </c>
      <c r="C833" s="116">
        <v>0</v>
      </c>
      <c r="D833" s="116">
        <v>0</v>
      </c>
      <c r="E833" s="116">
        <v>20835.82</v>
      </c>
      <c r="F833" s="116">
        <v>20835.82</v>
      </c>
      <c r="G833" s="116">
        <v>20835.82</v>
      </c>
      <c r="H833" s="116">
        <v>20835.82</v>
      </c>
      <c r="I833" s="116">
        <v>20835.82</v>
      </c>
      <c r="J833" s="116">
        <v>20835.82</v>
      </c>
      <c r="K833" s="116">
        <v>0</v>
      </c>
      <c r="L833" s="116">
        <v>0</v>
      </c>
      <c r="M833" s="116">
        <v>0</v>
      </c>
      <c r="N833" s="116">
        <v>0</v>
      </c>
      <c r="O833" s="116">
        <v>0</v>
      </c>
      <c r="P833" s="116">
        <v>0</v>
      </c>
      <c r="Q833" s="116">
        <v>0</v>
      </c>
      <c r="R833" s="116">
        <v>0</v>
      </c>
      <c r="S833" s="116">
        <v>0</v>
      </c>
      <c r="T833" s="116">
        <v>0</v>
      </c>
      <c r="U833" s="116">
        <v>0</v>
      </c>
      <c r="V833" s="116">
        <v>0</v>
      </c>
      <c r="W833" s="116">
        <v>0</v>
      </c>
      <c r="X833" s="116">
        <v>0</v>
      </c>
      <c r="Y833" s="116">
        <v>0</v>
      </c>
      <c r="Z833" s="116">
        <v>0</v>
      </c>
      <c r="AA833" s="116">
        <v>0</v>
      </c>
      <c r="AB833" s="116">
        <v>0</v>
      </c>
      <c r="AC833" s="116">
        <v>0</v>
      </c>
      <c r="AD833" s="116">
        <v>0</v>
      </c>
      <c r="AE833" s="116">
        <v>0</v>
      </c>
      <c r="AF833" s="116">
        <v>0</v>
      </c>
      <c r="AG833" s="116">
        <v>0</v>
      </c>
      <c r="AH833" s="116">
        <v>0</v>
      </c>
      <c r="AI833" s="116">
        <v>0</v>
      </c>
      <c r="AJ833" s="116">
        <v>0</v>
      </c>
      <c r="AK833" s="116">
        <v>0</v>
      </c>
      <c r="AL833" s="116">
        <v>0</v>
      </c>
      <c r="AM833" s="116">
        <v>0</v>
      </c>
      <c r="AN833" s="116">
        <v>0</v>
      </c>
      <c r="AO833" s="116">
        <v>0</v>
      </c>
      <c r="AP833" s="116">
        <v>0</v>
      </c>
      <c r="AQ833" s="116">
        <v>0</v>
      </c>
      <c r="AR833" s="116">
        <v>0</v>
      </c>
      <c r="AS833" s="116">
        <v>0</v>
      </c>
      <c r="AT833" s="116">
        <v>0</v>
      </c>
      <c r="AU833" s="116">
        <v>0</v>
      </c>
      <c r="AV833" s="116">
        <v>0</v>
      </c>
      <c r="AW833" s="116">
        <v>0</v>
      </c>
      <c r="AX833" s="116">
        <v>0</v>
      </c>
      <c r="AY833" s="116">
        <v>0</v>
      </c>
      <c r="AZ833" s="116">
        <v>0</v>
      </c>
      <c r="BA833" s="116">
        <v>0</v>
      </c>
      <c r="BB833" s="116">
        <v>0</v>
      </c>
      <c r="BC833" s="116">
        <v>0</v>
      </c>
      <c r="BD833" s="115">
        <v>0</v>
      </c>
      <c r="BF833" s="9">
        <f t="shared" si="13"/>
        <v>20835.82</v>
      </c>
    </row>
    <row r="834" spans="1:58" x14ac:dyDescent="0.25">
      <c r="A834" s="112" t="s">
        <v>816</v>
      </c>
      <c r="B834" s="112" t="s">
        <v>817</v>
      </c>
      <c r="C834" s="116">
        <v>0</v>
      </c>
      <c r="D834" s="116">
        <v>0</v>
      </c>
      <c r="E834" s="116">
        <v>12197.27</v>
      </c>
      <c r="F834" s="116">
        <v>12197.27</v>
      </c>
      <c r="G834" s="116">
        <v>12197.27</v>
      </c>
      <c r="H834" s="116">
        <v>12197.27</v>
      </c>
      <c r="I834" s="116">
        <v>12197.27</v>
      </c>
      <c r="J834" s="116">
        <v>12197.27</v>
      </c>
      <c r="K834" s="116">
        <v>0</v>
      </c>
      <c r="L834" s="116">
        <v>0</v>
      </c>
      <c r="M834" s="116">
        <v>0</v>
      </c>
      <c r="N834" s="116">
        <v>0</v>
      </c>
      <c r="O834" s="116">
        <v>0</v>
      </c>
      <c r="P834" s="116">
        <v>0</v>
      </c>
      <c r="Q834" s="116">
        <v>0</v>
      </c>
      <c r="R834" s="116">
        <v>0</v>
      </c>
      <c r="S834" s="116">
        <v>0</v>
      </c>
      <c r="T834" s="116">
        <v>0</v>
      </c>
      <c r="U834" s="116">
        <v>0</v>
      </c>
      <c r="V834" s="116">
        <v>0</v>
      </c>
      <c r="W834" s="116">
        <v>0</v>
      </c>
      <c r="X834" s="116">
        <v>0</v>
      </c>
      <c r="Y834" s="116">
        <v>0</v>
      </c>
      <c r="Z834" s="116">
        <v>0</v>
      </c>
      <c r="AA834" s="116">
        <v>0</v>
      </c>
      <c r="AB834" s="116">
        <v>0</v>
      </c>
      <c r="AC834" s="116">
        <v>0</v>
      </c>
      <c r="AD834" s="116">
        <v>0</v>
      </c>
      <c r="AE834" s="116">
        <v>0</v>
      </c>
      <c r="AF834" s="116">
        <v>0</v>
      </c>
      <c r="AG834" s="116">
        <v>0</v>
      </c>
      <c r="AH834" s="116">
        <v>0</v>
      </c>
      <c r="AI834" s="116">
        <v>0</v>
      </c>
      <c r="AJ834" s="116">
        <v>0</v>
      </c>
      <c r="AK834" s="116">
        <v>0</v>
      </c>
      <c r="AL834" s="116">
        <v>0</v>
      </c>
      <c r="AM834" s="116">
        <v>0</v>
      </c>
      <c r="AN834" s="116">
        <v>0</v>
      </c>
      <c r="AO834" s="116">
        <v>0</v>
      </c>
      <c r="AP834" s="116">
        <v>0</v>
      </c>
      <c r="AQ834" s="116">
        <v>0</v>
      </c>
      <c r="AR834" s="116">
        <v>0</v>
      </c>
      <c r="AS834" s="116">
        <v>0</v>
      </c>
      <c r="AT834" s="116">
        <v>0</v>
      </c>
      <c r="AU834" s="116">
        <v>0</v>
      </c>
      <c r="AV834" s="116">
        <v>0</v>
      </c>
      <c r="AW834" s="116">
        <v>0</v>
      </c>
      <c r="AX834" s="116">
        <v>0</v>
      </c>
      <c r="AY834" s="116">
        <v>0</v>
      </c>
      <c r="AZ834" s="116">
        <v>0</v>
      </c>
      <c r="BA834" s="116">
        <v>0</v>
      </c>
      <c r="BB834" s="116">
        <v>0</v>
      </c>
      <c r="BC834" s="116">
        <v>0</v>
      </c>
      <c r="BD834" s="115">
        <v>0</v>
      </c>
      <c r="BF834" s="9">
        <f t="shared" si="13"/>
        <v>12197.27</v>
      </c>
    </row>
    <row r="835" spans="1:58" x14ac:dyDescent="0.25">
      <c r="A835" s="112" t="s">
        <v>818</v>
      </c>
      <c r="B835" s="112" t="s">
        <v>819</v>
      </c>
      <c r="C835" s="116">
        <v>0</v>
      </c>
      <c r="D835" s="116">
        <v>0</v>
      </c>
      <c r="E835" s="116">
        <v>0</v>
      </c>
      <c r="F835" s="116">
        <v>0</v>
      </c>
      <c r="G835" s="116">
        <v>0</v>
      </c>
      <c r="H835" s="116">
        <v>0</v>
      </c>
      <c r="I835" s="116">
        <v>0</v>
      </c>
      <c r="J835" s="116">
        <v>3132.53</v>
      </c>
      <c r="K835" s="116">
        <v>0</v>
      </c>
      <c r="L835" s="116">
        <v>0</v>
      </c>
      <c r="M835" s="116">
        <v>0</v>
      </c>
      <c r="N835" s="116">
        <v>0</v>
      </c>
      <c r="O835" s="116">
        <v>0</v>
      </c>
      <c r="P835" s="116">
        <v>0</v>
      </c>
      <c r="Q835" s="116">
        <v>0</v>
      </c>
      <c r="R835" s="116">
        <v>0</v>
      </c>
      <c r="S835" s="116">
        <v>0</v>
      </c>
      <c r="T835" s="116">
        <v>0</v>
      </c>
      <c r="U835" s="116">
        <v>0</v>
      </c>
      <c r="V835" s="116">
        <v>0</v>
      </c>
      <c r="W835" s="116">
        <v>0</v>
      </c>
      <c r="X835" s="116">
        <v>0</v>
      </c>
      <c r="Y835" s="116">
        <v>0</v>
      </c>
      <c r="Z835" s="116">
        <v>0</v>
      </c>
      <c r="AA835" s="116">
        <v>0</v>
      </c>
      <c r="AB835" s="116">
        <v>0</v>
      </c>
      <c r="AC835" s="116">
        <v>0</v>
      </c>
      <c r="AD835" s="116">
        <v>0</v>
      </c>
      <c r="AE835" s="116">
        <v>0</v>
      </c>
      <c r="AF835" s="116">
        <v>0</v>
      </c>
      <c r="AG835" s="116">
        <v>0</v>
      </c>
      <c r="AH835" s="116">
        <v>0</v>
      </c>
      <c r="AI835" s="116">
        <v>0</v>
      </c>
      <c r="AJ835" s="116">
        <v>0</v>
      </c>
      <c r="AK835" s="116">
        <v>0</v>
      </c>
      <c r="AL835" s="116">
        <v>0</v>
      </c>
      <c r="AM835" s="116">
        <v>0</v>
      </c>
      <c r="AN835" s="116">
        <v>0</v>
      </c>
      <c r="AO835" s="116">
        <v>0</v>
      </c>
      <c r="AP835" s="116">
        <v>0</v>
      </c>
      <c r="AQ835" s="116">
        <v>0</v>
      </c>
      <c r="AR835" s="116">
        <v>0</v>
      </c>
      <c r="AS835" s="116">
        <v>0</v>
      </c>
      <c r="AT835" s="116">
        <v>0</v>
      </c>
      <c r="AU835" s="116">
        <v>0</v>
      </c>
      <c r="AV835" s="116">
        <v>0</v>
      </c>
      <c r="AW835" s="116">
        <v>0</v>
      </c>
      <c r="AX835" s="116">
        <v>0</v>
      </c>
      <c r="AY835" s="116">
        <v>0</v>
      </c>
      <c r="AZ835" s="116">
        <v>0</v>
      </c>
      <c r="BA835" s="116">
        <v>0</v>
      </c>
      <c r="BB835" s="116">
        <v>0</v>
      </c>
      <c r="BC835" s="116">
        <v>0</v>
      </c>
      <c r="BD835" s="115">
        <v>0</v>
      </c>
      <c r="BF835" s="9">
        <f t="shared" si="13"/>
        <v>3132.53</v>
      </c>
    </row>
    <row r="836" spans="1:58" x14ac:dyDescent="0.25">
      <c r="A836" s="112" t="s">
        <v>820</v>
      </c>
      <c r="B836" s="112" t="s">
        <v>821</v>
      </c>
      <c r="C836" s="116">
        <v>0</v>
      </c>
      <c r="D836" s="116">
        <v>0</v>
      </c>
      <c r="E836" s="116">
        <v>3073.85</v>
      </c>
      <c r="F836" s="116">
        <v>6506.88</v>
      </c>
      <c r="G836" s="116">
        <v>6506.88</v>
      </c>
      <c r="H836" s="116">
        <v>6506.88</v>
      </c>
      <c r="I836" s="116">
        <v>6506.88</v>
      </c>
      <c r="J836" s="116">
        <v>6506.88</v>
      </c>
      <c r="K836" s="116">
        <v>0</v>
      </c>
      <c r="L836" s="116">
        <v>0</v>
      </c>
      <c r="M836" s="116">
        <v>0</v>
      </c>
      <c r="N836" s="116">
        <v>0</v>
      </c>
      <c r="O836" s="116">
        <v>0</v>
      </c>
      <c r="P836" s="116">
        <v>0</v>
      </c>
      <c r="Q836" s="116">
        <v>0</v>
      </c>
      <c r="R836" s="116">
        <v>0</v>
      </c>
      <c r="S836" s="116">
        <v>0</v>
      </c>
      <c r="T836" s="116">
        <v>0</v>
      </c>
      <c r="U836" s="116">
        <v>0</v>
      </c>
      <c r="V836" s="116">
        <v>0</v>
      </c>
      <c r="W836" s="116">
        <v>0</v>
      </c>
      <c r="X836" s="116">
        <v>0</v>
      </c>
      <c r="Y836" s="116">
        <v>0</v>
      </c>
      <c r="Z836" s="116">
        <v>0</v>
      </c>
      <c r="AA836" s="116">
        <v>0</v>
      </c>
      <c r="AB836" s="116">
        <v>0</v>
      </c>
      <c r="AC836" s="116">
        <v>0</v>
      </c>
      <c r="AD836" s="116">
        <v>0</v>
      </c>
      <c r="AE836" s="116">
        <v>0</v>
      </c>
      <c r="AF836" s="116">
        <v>0</v>
      </c>
      <c r="AG836" s="116">
        <v>0</v>
      </c>
      <c r="AH836" s="116">
        <v>0</v>
      </c>
      <c r="AI836" s="116">
        <v>0</v>
      </c>
      <c r="AJ836" s="116">
        <v>0</v>
      </c>
      <c r="AK836" s="116">
        <v>0</v>
      </c>
      <c r="AL836" s="116">
        <v>0</v>
      </c>
      <c r="AM836" s="116">
        <v>0</v>
      </c>
      <c r="AN836" s="116">
        <v>0</v>
      </c>
      <c r="AO836" s="116">
        <v>0</v>
      </c>
      <c r="AP836" s="116">
        <v>0</v>
      </c>
      <c r="AQ836" s="116">
        <v>0</v>
      </c>
      <c r="AR836" s="116">
        <v>0</v>
      </c>
      <c r="AS836" s="116">
        <v>0</v>
      </c>
      <c r="AT836" s="116">
        <v>0</v>
      </c>
      <c r="AU836" s="116">
        <v>0</v>
      </c>
      <c r="AV836" s="116">
        <v>0</v>
      </c>
      <c r="AW836" s="116">
        <v>0</v>
      </c>
      <c r="AX836" s="116">
        <v>0</v>
      </c>
      <c r="AY836" s="116">
        <v>0</v>
      </c>
      <c r="AZ836" s="116">
        <v>0</v>
      </c>
      <c r="BA836" s="116">
        <v>0</v>
      </c>
      <c r="BB836" s="116">
        <v>0</v>
      </c>
      <c r="BC836" s="116">
        <v>0</v>
      </c>
      <c r="BD836" s="115">
        <v>0</v>
      </c>
      <c r="BF836" s="9">
        <f t="shared" si="13"/>
        <v>6506.88</v>
      </c>
    </row>
    <row r="837" spans="1:58" x14ac:dyDescent="0.25">
      <c r="A837" s="112" t="s">
        <v>822</v>
      </c>
      <c r="B837" s="112" t="s">
        <v>823</v>
      </c>
      <c r="C837" s="116">
        <v>0</v>
      </c>
      <c r="D837" s="116">
        <v>0</v>
      </c>
      <c r="E837" s="116">
        <v>0</v>
      </c>
      <c r="F837" s="116">
        <v>0</v>
      </c>
      <c r="G837" s="116">
        <v>0</v>
      </c>
      <c r="H837" s="116">
        <v>0</v>
      </c>
      <c r="I837" s="116">
        <v>0</v>
      </c>
      <c r="J837" s="116">
        <v>0</v>
      </c>
      <c r="K837" s="116">
        <v>0</v>
      </c>
      <c r="L837" s="116">
        <v>0</v>
      </c>
      <c r="M837" s="116">
        <v>0</v>
      </c>
      <c r="N837" s="116">
        <v>0</v>
      </c>
      <c r="O837" s="116">
        <v>0</v>
      </c>
      <c r="P837" s="116">
        <v>0</v>
      </c>
      <c r="Q837" s="116">
        <v>0</v>
      </c>
      <c r="R837" s="116">
        <v>0</v>
      </c>
      <c r="S837" s="116">
        <v>0</v>
      </c>
      <c r="T837" s="116">
        <v>0</v>
      </c>
      <c r="U837" s="116">
        <v>0</v>
      </c>
      <c r="V837" s="116">
        <v>0</v>
      </c>
      <c r="W837" s="116">
        <v>0</v>
      </c>
      <c r="X837" s="116">
        <v>0</v>
      </c>
      <c r="Y837" s="116">
        <v>0</v>
      </c>
      <c r="Z837" s="116">
        <v>0</v>
      </c>
      <c r="AA837" s="116">
        <v>0</v>
      </c>
      <c r="AB837" s="116">
        <v>0</v>
      </c>
      <c r="AC837" s="116">
        <v>0</v>
      </c>
      <c r="AD837" s="116">
        <v>0</v>
      </c>
      <c r="AE837" s="116">
        <v>0</v>
      </c>
      <c r="AF837" s="116">
        <v>0</v>
      </c>
      <c r="AG837" s="116">
        <v>0</v>
      </c>
      <c r="AH837" s="116">
        <v>0</v>
      </c>
      <c r="AI837" s="116">
        <v>0</v>
      </c>
      <c r="AJ837" s="116">
        <v>0</v>
      </c>
      <c r="AK837" s="116">
        <v>0</v>
      </c>
      <c r="AL837" s="116">
        <v>0</v>
      </c>
      <c r="AM837" s="116">
        <v>0</v>
      </c>
      <c r="AN837" s="116">
        <v>0</v>
      </c>
      <c r="AO837" s="116">
        <v>0</v>
      </c>
      <c r="AP837" s="116">
        <v>0</v>
      </c>
      <c r="AQ837" s="116">
        <v>0</v>
      </c>
      <c r="AR837" s="116">
        <v>0</v>
      </c>
      <c r="AS837" s="116">
        <v>0</v>
      </c>
      <c r="AT837" s="116">
        <v>0</v>
      </c>
      <c r="AU837" s="116">
        <v>0</v>
      </c>
      <c r="AV837" s="116">
        <v>0</v>
      </c>
      <c r="AW837" s="116">
        <v>0</v>
      </c>
      <c r="AX837" s="116">
        <v>0</v>
      </c>
      <c r="AY837" s="116">
        <v>0</v>
      </c>
      <c r="AZ837" s="116">
        <v>0</v>
      </c>
      <c r="BA837" s="116">
        <v>0</v>
      </c>
      <c r="BB837" s="116">
        <v>0</v>
      </c>
      <c r="BC837" s="116">
        <v>0</v>
      </c>
      <c r="BD837" s="115">
        <v>0</v>
      </c>
      <c r="BF837" s="9">
        <f t="shared" si="13"/>
        <v>0</v>
      </c>
    </row>
    <row r="838" spans="1:58" x14ac:dyDescent="0.25">
      <c r="A838" s="112" t="s">
        <v>824</v>
      </c>
      <c r="B838" s="112" t="s">
        <v>825</v>
      </c>
      <c r="C838" s="116">
        <v>1051.04</v>
      </c>
      <c r="D838" s="116">
        <v>2221.2399999999998</v>
      </c>
      <c r="E838" s="116">
        <v>2221.2399999999998</v>
      </c>
      <c r="F838" s="116">
        <v>0</v>
      </c>
      <c r="G838" s="116">
        <v>0</v>
      </c>
      <c r="H838" s="116">
        <v>0</v>
      </c>
      <c r="I838" s="116">
        <v>0</v>
      </c>
      <c r="J838" s="116">
        <v>0</v>
      </c>
      <c r="K838" s="116">
        <v>0</v>
      </c>
      <c r="L838" s="116">
        <v>0</v>
      </c>
      <c r="M838" s="116">
        <v>0</v>
      </c>
      <c r="N838" s="116">
        <v>0</v>
      </c>
      <c r="O838" s="116">
        <v>0</v>
      </c>
      <c r="P838" s="116">
        <v>0</v>
      </c>
      <c r="Q838" s="116">
        <v>0</v>
      </c>
      <c r="R838" s="116">
        <v>0</v>
      </c>
      <c r="S838" s="116">
        <v>0</v>
      </c>
      <c r="T838" s="116">
        <v>0</v>
      </c>
      <c r="U838" s="116">
        <v>0</v>
      </c>
      <c r="V838" s="116">
        <v>0</v>
      </c>
      <c r="W838" s="116">
        <v>0</v>
      </c>
      <c r="X838" s="116">
        <v>0</v>
      </c>
      <c r="Y838" s="116">
        <v>0</v>
      </c>
      <c r="Z838" s="116">
        <v>0</v>
      </c>
      <c r="AA838" s="116">
        <v>0</v>
      </c>
      <c r="AB838" s="116">
        <v>0</v>
      </c>
      <c r="AC838" s="116">
        <v>0</v>
      </c>
      <c r="AD838" s="116">
        <v>0</v>
      </c>
      <c r="AE838" s="116">
        <v>0</v>
      </c>
      <c r="AF838" s="116">
        <v>0</v>
      </c>
      <c r="AG838" s="116">
        <v>0</v>
      </c>
      <c r="AH838" s="116">
        <v>0</v>
      </c>
      <c r="AI838" s="116">
        <v>0</v>
      </c>
      <c r="AJ838" s="116">
        <v>0</v>
      </c>
      <c r="AK838" s="116">
        <v>0</v>
      </c>
      <c r="AL838" s="116">
        <v>0</v>
      </c>
      <c r="AM838" s="116">
        <v>0</v>
      </c>
      <c r="AN838" s="116">
        <v>0</v>
      </c>
      <c r="AO838" s="116">
        <v>0</v>
      </c>
      <c r="AP838" s="116">
        <v>0</v>
      </c>
      <c r="AQ838" s="116">
        <v>0</v>
      </c>
      <c r="AR838" s="116">
        <v>0</v>
      </c>
      <c r="AS838" s="116">
        <v>0</v>
      </c>
      <c r="AT838" s="116">
        <v>0</v>
      </c>
      <c r="AU838" s="116">
        <v>0</v>
      </c>
      <c r="AV838" s="116">
        <v>0</v>
      </c>
      <c r="AW838" s="116">
        <v>0</v>
      </c>
      <c r="AX838" s="116">
        <v>0</v>
      </c>
      <c r="AY838" s="116">
        <v>0</v>
      </c>
      <c r="AZ838" s="116">
        <v>0</v>
      </c>
      <c r="BA838" s="116">
        <v>0</v>
      </c>
      <c r="BB838" s="116">
        <v>0</v>
      </c>
      <c r="BC838" s="116">
        <v>0</v>
      </c>
      <c r="BD838" s="115">
        <v>0</v>
      </c>
      <c r="BF838" s="9">
        <f t="shared" si="13"/>
        <v>2221.2399999999998</v>
      </c>
    </row>
    <row r="839" spans="1:58" x14ac:dyDescent="0.25">
      <c r="A839" s="112" t="s">
        <v>826</v>
      </c>
      <c r="B839" s="112" t="s">
        <v>827</v>
      </c>
      <c r="C839" s="116">
        <v>0</v>
      </c>
      <c r="D839" s="116">
        <v>0</v>
      </c>
      <c r="E839" s="116">
        <v>0</v>
      </c>
      <c r="F839" s="116">
        <v>0</v>
      </c>
      <c r="G839" s="116">
        <v>0</v>
      </c>
      <c r="H839" s="116">
        <v>0</v>
      </c>
      <c r="I839" s="116">
        <v>0</v>
      </c>
      <c r="J839" s="116">
        <v>9997.26</v>
      </c>
      <c r="K839" s="116">
        <v>0</v>
      </c>
      <c r="L839" s="116">
        <v>0</v>
      </c>
      <c r="M839" s="116">
        <v>0</v>
      </c>
      <c r="N839" s="116">
        <v>0</v>
      </c>
      <c r="O839" s="116">
        <v>0</v>
      </c>
      <c r="P839" s="116">
        <v>0</v>
      </c>
      <c r="Q839" s="116">
        <v>0</v>
      </c>
      <c r="R839" s="116">
        <v>0</v>
      </c>
      <c r="S839" s="116">
        <v>0</v>
      </c>
      <c r="T839" s="116">
        <v>0</v>
      </c>
      <c r="U839" s="116">
        <v>0</v>
      </c>
      <c r="V839" s="116">
        <v>0</v>
      </c>
      <c r="W839" s="116">
        <v>0</v>
      </c>
      <c r="X839" s="116">
        <v>0</v>
      </c>
      <c r="Y839" s="116">
        <v>0</v>
      </c>
      <c r="Z839" s="116">
        <v>0</v>
      </c>
      <c r="AA839" s="116">
        <v>0</v>
      </c>
      <c r="AB839" s="116">
        <v>0</v>
      </c>
      <c r="AC839" s="116">
        <v>0</v>
      </c>
      <c r="AD839" s="116">
        <v>0</v>
      </c>
      <c r="AE839" s="116">
        <v>0</v>
      </c>
      <c r="AF839" s="116">
        <v>0</v>
      </c>
      <c r="AG839" s="116">
        <v>0</v>
      </c>
      <c r="AH839" s="116">
        <v>0</v>
      </c>
      <c r="AI839" s="116">
        <v>0</v>
      </c>
      <c r="AJ839" s="116">
        <v>0</v>
      </c>
      <c r="AK839" s="116">
        <v>0</v>
      </c>
      <c r="AL839" s="116">
        <v>655.20000000000005</v>
      </c>
      <c r="AM839" s="116">
        <v>12926.710000000001</v>
      </c>
      <c r="AN839" s="116">
        <v>14968.900000000001</v>
      </c>
      <c r="AO839" s="116">
        <v>0</v>
      </c>
      <c r="AP839" s="116">
        <v>0</v>
      </c>
      <c r="AQ839" s="116">
        <v>0</v>
      </c>
      <c r="AR839" s="116">
        <v>0</v>
      </c>
      <c r="AS839" s="116">
        <v>0</v>
      </c>
      <c r="AT839" s="116">
        <v>0</v>
      </c>
      <c r="AU839" s="116">
        <v>0</v>
      </c>
      <c r="AV839" s="116">
        <v>0</v>
      </c>
      <c r="AW839" s="116">
        <v>0</v>
      </c>
      <c r="AX839" s="116">
        <v>0</v>
      </c>
      <c r="AY839" s="116">
        <v>0</v>
      </c>
      <c r="AZ839" s="116">
        <v>0</v>
      </c>
      <c r="BA839" s="116">
        <v>0</v>
      </c>
      <c r="BB839" s="116">
        <v>0</v>
      </c>
      <c r="BC839" s="116">
        <v>0</v>
      </c>
      <c r="BD839" s="115">
        <v>0</v>
      </c>
      <c r="BF839" s="9">
        <f t="shared" si="13"/>
        <v>14968.900000000001</v>
      </c>
    </row>
    <row r="840" spans="1:58" x14ac:dyDescent="0.25">
      <c r="A840" s="112" t="s">
        <v>828</v>
      </c>
      <c r="B840" s="112" t="s">
        <v>829</v>
      </c>
      <c r="C840" s="116">
        <v>0</v>
      </c>
      <c r="D840" s="116">
        <v>0</v>
      </c>
      <c r="E840" s="116">
        <v>0</v>
      </c>
      <c r="F840" s="116">
        <v>0</v>
      </c>
      <c r="G840" s="116">
        <v>0</v>
      </c>
      <c r="H840" s="116">
        <v>0</v>
      </c>
      <c r="I840" s="116">
        <v>0</v>
      </c>
      <c r="J840" s="116">
        <v>0</v>
      </c>
      <c r="K840" s="116">
        <v>0</v>
      </c>
      <c r="L840" s="116">
        <v>0</v>
      </c>
      <c r="M840" s="116">
        <v>0</v>
      </c>
      <c r="N840" s="116">
        <v>0</v>
      </c>
      <c r="O840" s="116">
        <v>0</v>
      </c>
      <c r="P840" s="116">
        <v>0</v>
      </c>
      <c r="Q840" s="116">
        <v>0</v>
      </c>
      <c r="R840" s="116">
        <v>0</v>
      </c>
      <c r="S840" s="116">
        <v>0</v>
      </c>
      <c r="T840" s="116">
        <v>0</v>
      </c>
      <c r="U840" s="116">
        <v>0</v>
      </c>
      <c r="V840" s="116">
        <v>0</v>
      </c>
      <c r="W840" s="116">
        <v>263.69</v>
      </c>
      <c r="X840" s="116">
        <v>263.69</v>
      </c>
      <c r="Y840" s="116">
        <v>0</v>
      </c>
      <c r="Z840" s="116">
        <v>0</v>
      </c>
      <c r="AA840" s="116">
        <v>0</v>
      </c>
      <c r="AB840" s="116">
        <v>0</v>
      </c>
      <c r="AC840" s="116">
        <v>0</v>
      </c>
      <c r="AD840" s="116">
        <v>0</v>
      </c>
      <c r="AE840" s="116">
        <v>0</v>
      </c>
      <c r="AF840" s="116">
        <v>0</v>
      </c>
      <c r="AG840" s="116">
        <v>0</v>
      </c>
      <c r="AH840" s="116">
        <v>0</v>
      </c>
      <c r="AI840" s="116">
        <v>168.11</v>
      </c>
      <c r="AJ840" s="116">
        <v>0</v>
      </c>
      <c r="AK840" s="116">
        <v>0</v>
      </c>
      <c r="AL840" s="116">
        <v>0</v>
      </c>
      <c r="AM840" s="116">
        <v>0</v>
      </c>
      <c r="AN840" s="116">
        <v>0</v>
      </c>
      <c r="AO840" s="116">
        <v>0</v>
      </c>
      <c r="AP840" s="116">
        <v>0</v>
      </c>
      <c r="AQ840" s="116">
        <v>0</v>
      </c>
      <c r="AR840" s="116">
        <v>0</v>
      </c>
      <c r="AS840" s="116">
        <v>0</v>
      </c>
      <c r="AT840" s="116">
        <v>0</v>
      </c>
      <c r="AU840" s="116">
        <v>0</v>
      </c>
      <c r="AV840" s="116">
        <v>0</v>
      </c>
      <c r="AW840" s="116">
        <v>0</v>
      </c>
      <c r="AX840" s="116">
        <v>176.76</v>
      </c>
      <c r="AY840" s="116">
        <v>0</v>
      </c>
      <c r="AZ840" s="116">
        <v>0</v>
      </c>
      <c r="BA840" s="116">
        <v>0</v>
      </c>
      <c r="BB840" s="116">
        <v>0</v>
      </c>
      <c r="BC840" s="116">
        <v>0</v>
      </c>
      <c r="BD840" s="115">
        <v>0</v>
      </c>
      <c r="BF840" s="9">
        <f t="shared" si="13"/>
        <v>263.69</v>
      </c>
    </row>
    <row r="841" spans="1:58" x14ac:dyDescent="0.25">
      <c r="A841" s="112" t="s">
        <v>830</v>
      </c>
      <c r="B841" s="112" t="s">
        <v>831</v>
      </c>
      <c r="C841" s="116">
        <v>27753.94</v>
      </c>
      <c r="D841" s="116">
        <v>37677.07</v>
      </c>
      <c r="E841" s="116">
        <v>38375.440000000002</v>
      </c>
      <c r="F841" s="116">
        <v>38471.25</v>
      </c>
      <c r="G841" s="116">
        <v>58765.58</v>
      </c>
      <c r="H841" s="116">
        <v>60942.82</v>
      </c>
      <c r="I841" s="116">
        <v>40051.199999999997</v>
      </c>
      <c r="J841" s="116">
        <v>90566.45</v>
      </c>
      <c r="K841" s="116">
        <v>147137.35999999999</v>
      </c>
      <c r="L841" s="116">
        <v>326691.06999999995</v>
      </c>
      <c r="M841" s="116">
        <v>614369.62999999989</v>
      </c>
      <c r="N841" s="116">
        <v>0</v>
      </c>
      <c r="O841" s="116">
        <v>0</v>
      </c>
      <c r="P841" s="116">
        <v>0</v>
      </c>
      <c r="Q841" s="116">
        <v>0</v>
      </c>
      <c r="R841" s="116">
        <v>0</v>
      </c>
      <c r="S841" s="116">
        <v>0</v>
      </c>
      <c r="T841" s="116">
        <v>0</v>
      </c>
      <c r="U841" s="116">
        <v>0</v>
      </c>
      <c r="V841" s="116">
        <v>0</v>
      </c>
      <c r="W841" s="116">
        <v>0</v>
      </c>
      <c r="X841" s="116">
        <v>0</v>
      </c>
      <c r="Y841" s="116">
        <v>0</v>
      </c>
      <c r="Z841" s="116">
        <v>0</v>
      </c>
      <c r="AA841" s="116">
        <v>0</v>
      </c>
      <c r="AB841" s="116">
        <v>0</v>
      </c>
      <c r="AC841" s="116">
        <v>0</v>
      </c>
      <c r="AD841" s="116">
        <v>0</v>
      </c>
      <c r="AE841" s="116">
        <v>0</v>
      </c>
      <c r="AF841" s="116">
        <v>0</v>
      </c>
      <c r="AG841" s="116">
        <v>0</v>
      </c>
      <c r="AH841" s="116">
        <v>0</v>
      </c>
      <c r="AI841" s="116">
        <v>0</v>
      </c>
      <c r="AJ841" s="116">
        <v>0</v>
      </c>
      <c r="AK841" s="116">
        <v>0</v>
      </c>
      <c r="AL841" s="116">
        <v>0</v>
      </c>
      <c r="AM841" s="116">
        <v>0</v>
      </c>
      <c r="AN841" s="116">
        <v>0</v>
      </c>
      <c r="AO841" s="116">
        <v>0</v>
      </c>
      <c r="AP841" s="116">
        <v>0</v>
      </c>
      <c r="AQ841" s="116">
        <v>0</v>
      </c>
      <c r="AR841" s="116">
        <v>0</v>
      </c>
      <c r="AS841" s="116">
        <v>0</v>
      </c>
      <c r="AT841" s="116">
        <v>0</v>
      </c>
      <c r="AU841" s="116">
        <v>0</v>
      </c>
      <c r="AV841" s="116">
        <v>0</v>
      </c>
      <c r="AW841" s="116">
        <v>0</v>
      </c>
      <c r="AX841" s="116">
        <v>0</v>
      </c>
      <c r="AY841" s="116">
        <v>0</v>
      </c>
      <c r="AZ841" s="116">
        <v>0</v>
      </c>
      <c r="BA841" s="116">
        <v>0</v>
      </c>
      <c r="BB841" s="116">
        <v>0</v>
      </c>
      <c r="BC841" s="116">
        <v>0</v>
      </c>
      <c r="BD841" s="115">
        <v>0</v>
      </c>
      <c r="BF841" s="9">
        <f t="shared" si="13"/>
        <v>614369.62999999989</v>
      </c>
    </row>
    <row r="842" spans="1:58" x14ac:dyDescent="0.25">
      <c r="A842" s="112" t="s">
        <v>832</v>
      </c>
      <c r="B842" s="112" t="s">
        <v>833</v>
      </c>
      <c r="C842" s="116">
        <v>0</v>
      </c>
      <c r="D842" s="116">
        <v>0</v>
      </c>
      <c r="E842" s="116">
        <v>0</v>
      </c>
      <c r="F842" s="116">
        <v>0</v>
      </c>
      <c r="G842" s="116">
        <v>0</v>
      </c>
      <c r="H842" s="116">
        <v>0</v>
      </c>
      <c r="I842" s="116">
        <v>0</v>
      </c>
      <c r="J842" s="116">
        <v>0</v>
      </c>
      <c r="K842" s="116">
        <v>0</v>
      </c>
      <c r="L842" s="116">
        <v>0</v>
      </c>
      <c r="M842" s="116">
        <v>0</v>
      </c>
      <c r="N842" s="116">
        <v>0</v>
      </c>
      <c r="O842" s="116">
        <v>0</v>
      </c>
      <c r="P842" s="116">
        <v>0</v>
      </c>
      <c r="Q842" s="116">
        <v>0</v>
      </c>
      <c r="R842" s="116">
        <v>0</v>
      </c>
      <c r="S842" s="116">
        <v>0</v>
      </c>
      <c r="T842" s="116">
        <v>0</v>
      </c>
      <c r="U842" s="116">
        <v>0</v>
      </c>
      <c r="V842" s="116">
        <v>0</v>
      </c>
      <c r="W842" s="116">
        <v>0</v>
      </c>
      <c r="X842" s="116">
        <v>0</v>
      </c>
      <c r="Y842" s="116">
        <v>0</v>
      </c>
      <c r="Z842" s="116">
        <v>0</v>
      </c>
      <c r="AA842" s="116">
        <v>0</v>
      </c>
      <c r="AB842" s="116">
        <v>0</v>
      </c>
      <c r="AC842" s="116">
        <v>0</v>
      </c>
      <c r="AD842" s="116">
        <v>0</v>
      </c>
      <c r="AE842" s="116">
        <v>0</v>
      </c>
      <c r="AF842" s="116">
        <v>0</v>
      </c>
      <c r="AG842" s="116">
        <v>0</v>
      </c>
      <c r="AH842" s="116">
        <v>0</v>
      </c>
      <c r="AI842" s="116">
        <v>0</v>
      </c>
      <c r="AJ842" s="116">
        <v>0</v>
      </c>
      <c r="AK842" s="116">
        <v>0</v>
      </c>
      <c r="AL842" s="116">
        <v>0</v>
      </c>
      <c r="AM842" s="116">
        <v>0</v>
      </c>
      <c r="AN842" s="116">
        <v>0</v>
      </c>
      <c r="AO842" s="116">
        <v>0</v>
      </c>
      <c r="AP842" s="116">
        <v>0</v>
      </c>
      <c r="AQ842" s="116">
        <v>0</v>
      </c>
      <c r="AR842" s="116">
        <v>0</v>
      </c>
      <c r="AS842" s="116">
        <v>0</v>
      </c>
      <c r="AT842" s="116">
        <v>0</v>
      </c>
      <c r="AU842" s="116">
        <v>0</v>
      </c>
      <c r="AV842" s="116">
        <v>0</v>
      </c>
      <c r="AW842" s="116">
        <v>0</v>
      </c>
      <c r="AX842" s="116">
        <v>0</v>
      </c>
      <c r="AY842" s="116">
        <v>0</v>
      </c>
      <c r="AZ842" s="116">
        <v>0</v>
      </c>
      <c r="BA842" s="116">
        <v>0</v>
      </c>
      <c r="BB842" s="116">
        <v>0</v>
      </c>
      <c r="BC842" s="116">
        <v>0</v>
      </c>
      <c r="BD842" s="115">
        <v>0</v>
      </c>
      <c r="BF842" s="9">
        <f t="shared" si="13"/>
        <v>0</v>
      </c>
    </row>
    <row r="843" spans="1:58" x14ac:dyDescent="0.25">
      <c r="A843" s="112" t="s">
        <v>834</v>
      </c>
      <c r="B843" s="112" t="s">
        <v>835</v>
      </c>
      <c r="C843" s="116">
        <v>252986.90000000002</v>
      </c>
      <c r="D843" s="116">
        <v>0</v>
      </c>
      <c r="E843" s="116">
        <v>0</v>
      </c>
      <c r="F843" s="116">
        <v>0</v>
      </c>
      <c r="G843" s="116">
        <v>0</v>
      </c>
      <c r="H843" s="116">
        <v>0</v>
      </c>
      <c r="I843" s="116">
        <v>0</v>
      </c>
      <c r="J843" s="116">
        <v>0</v>
      </c>
      <c r="K843" s="116">
        <v>0</v>
      </c>
      <c r="L843" s="116">
        <v>0</v>
      </c>
      <c r="M843" s="116">
        <v>0</v>
      </c>
      <c r="N843" s="116">
        <v>0</v>
      </c>
      <c r="O843" s="116">
        <v>0</v>
      </c>
      <c r="P843" s="116">
        <v>0</v>
      </c>
      <c r="Q843" s="116">
        <v>0</v>
      </c>
      <c r="R843" s="116">
        <v>0</v>
      </c>
      <c r="S843" s="116">
        <v>0</v>
      </c>
      <c r="T843" s="116">
        <v>0</v>
      </c>
      <c r="U843" s="116">
        <v>0</v>
      </c>
      <c r="V843" s="116">
        <v>0</v>
      </c>
      <c r="W843" s="116">
        <v>0</v>
      </c>
      <c r="X843" s="116">
        <v>0</v>
      </c>
      <c r="Y843" s="116">
        <v>0</v>
      </c>
      <c r="Z843" s="116">
        <v>0</v>
      </c>
      <c r="AA843" s="116">
        <v>0</v>
      </c>
      <c r="AB843" s="116">
        <v>0</v>
      </c>
      <c r="AC843" s="116">
        <v>0</v>
      </c>
      <c r="AD843" s="116">
        <v>0</v>
      </c>
      <c r="AE843" s="116">
        <v>0</v>
      </c>
      <c r="AF843" s="116">
        <v>0</v>
      </c>
      <c r="AG843" s="116">
        <v>0</v>
      </c>
      <c r="AH843" s="116">
        <v>0</v>
      </c>
      <c r="AI843" s="116">
        <v>0</v>
      </c>
      <c r="AJ843" s="116">
        <v>0</v>
      </c>
      <c r="AK843" s="116">
        <v>0</v>
      </c>
      <c r="AL843" s="116">
        <v>0</v>
      </c>
      <c r="AM843" s="116">
        <v>0</v>
      </c>
      <c r="AN843" s="116">
        <v>0</v>
      </c>
      <c r="AO843" s="116">
        <v>0</v>
      </c>
      <c r="AP843" s="116">
        <v>0</v>
      </c>
      <c r="AQ843" s="116">
        <v>0</v>
      </c>
      <c r="AR843" s="116">
        <v>0</v>
      </c>
      <c r="AS843" s="116">
        <v>0</v>
      </c>
      <c r="AT843" s="116">
        <v>0</v>
      </c>
      <c r="AU843" s="116">
        <v>0</v>
      </c>
      <c r="AV843" s="116">
        <v>0</v>
      </c>
      <c r="AW843" s="116">
        <v>0</v>
      </c>
      <c r="AX843" s="116">
        <v>0</v>
      </c>
      <c r="AY843" s="116">
        <v>0</v>
      </c>
      <c r="AZ843" s="116">
        <v>0</v>
      </c>
      <c r="BA843" s="116">
        <v>0</v>
      </c>
      <c r="BB843" s="116">
        <v>0</v>
      </c>
      <c r="BC843" s="116">
        <v>0</v>
      </c>
      <c r="BD843" s="115">
        <v>0</v>
      </c>
      <c r="BF843" s="9">
        <f t="shared" si="13"/>
        <v>252986.90000000002</v>
      </c>
    </row>
    <row r="844" spans="1:58" x14ac:dyDescent="0.25">
      <c r="A844" s="112" t="s">
        <v>836</v>
      </c>
      <c r="B844" s="112" t="s">
        <v>837</v>
      </c>
      <c r="C844" s="116">
        <v>0</v>
      </c>
      <c r="D844" s="116">
        <v>3114.95</v>
      </c>
      <c r="E844" s="116">
        <v>3165.22</v>
      </c>
      <c r="F844" s="116">
        <v>10362.32</v>
      </c>
      <c r="G844" s="116">
        <v>10683.72</v>
      </c>
      <c r="H844" s="116">
        <v>11022.65</v>
      </c>
      <c r="I844" s="116">
        <v>12288.89</v>
      </c>
      <c r="J844" s="116">
        <v>12956.84</v>
      </c>
      <c r="K844" s="116">
        <v>13852.56</v>
      </c>
      <c r="L844" s="116">
        <v>14320</v>
      </c>
      <c r="M844" s="116">
        <v>14806.1</v>
      </c>
      <c r="N844" s="116">
        <v>15519.710000000001</v>
      </c>
      <c r="O844" s="116">
        <v>17111.490000000002</v>
      </c>
      <c r="P844" s="116">
        <v>17426.86</v>
      </c>
      <c r="Q844" s="116">
        <v>33.110000000000582</v>
      </c>
      <c r="R844" s="116">
        <v>33.110000000000582</v>
      </c>
      <c r="S844" s="116">
        <v>33.110000000000582</v>
      </c>
      <c r="T844" s="116">
        <v>33.110000000000582</v>
      </c>
      <c r="U844" s="116">
        <v>33.110000000000582</v>
      </c>
      <c r="V844" s="116">
        <v>33.110000000000582</v>
      </c>
      <c r="W844" s="116">
        <v>33.110000000000582</v>
      </c>
      <c r="X844" s="116">
        <v>33.110000000000582</v>
      </c>
      <c r="Y844" s="116">
        <v>33.110000000000582</v>
      </c>
      <c r="Z844" s="116">
        <v>33.110000000000582</v>
      </c>
      <c r="AA844" s="116">
        <v>33.110000000000582</v>
      </c>
      <c r="AB844" s="116">
        <v>33.110000000000582</v>
      </c>
      <c r="AC844" s="116">
        <v>33.110000000000582</v>
      </c>
      <c r="AD844" s="116">
        <v>33.110000000000582</v>
      </c>
      <c r="AE844" s="116">
        <v>33.110000000000582</v>
      </c>
      <c r="AF844" s="116">
        <v>33.110000000000582</v>
      </c>
      <c r="AG844" s="116">
        <v>33.110000000000582</v>
      </c>
      <c r="AH844" s="116">
        <v>33.110000000000582</v>
      </c>
      <c r="AI844" s="116">
        <v>33.110000000000582</v>
      </c>
      <c r="AJ844" s="116">
        <v>33.110000000000582</v>
      </c>
      <c r="AK844" s="116">
        <v>33.110000000000582</v>
      </c>
      <c r="AL844" s="116">
        <v>33.110000000000582</v>
      </c>
      <c r="AM844" s="116">
        <v>33.110000000000582</v>
      </c>
      <c r="AN844" s="116">
        <v>33.110000000000582</v>
      </c>
      <c r="AO844" s="116">
        <v>33.110000000000582</v>
      </c>
      <c r="AP844" s="116">
        <v>33.110000000000582</v>
      </c>
      <c r="AQ844" s="116">
        <v>33.110000000000582</v>
      </c>
      <c r="AR844" s="116">
        <v>33.110000000000582</v>
      </c>
      <c r="AS844" s="116">
        <v>33.110000000000582</v>
      </c>
      <c r="AT844" s="116">
        <v>33.110000000000582</v>
      </c>
      <c r="AU844" s="116">
        <v>33.110000000000582</v>
      </c>
      <c r="AV844" s="116">
        <v>33.110000000000582</v>
      </c>
      <c r="AW844" s="116">
        <v>33.110000000000582</v>
      </c>
      <c r="AX844" s="116">
        <v>33.110000000000582</v>
      </c>
      <c r="AY844" s="116">
        <v>33.110000000000582</v>
      </c>
      <c r="AZ844" s="116">
        <v>33.110000000000582</v>
      </c>
      <c r="BA844" s="116">
        <v>33.110000000000582</v>
      </c>
      <c r="BB844" s="116">
        <v>33.110000000000582</v>
      </c>
      <c r="BC844" s="116">
        <v>33.110000000000582</v>
      </c>
      <c r="BD844" s="115">
        <v>33.110000000000582</v>
      </c>
      <c r="BF844" s="9">
        <f t="shared" si="13"/>
        <v>17426.86</v>
      </c>
    </row>
    <row r="845" spans="1:58" x14ac:dyDescent="0.25">
      <c r="A845" s="112" t="s">
        <v>838</v>
      </c>
      <c r="B845" s="112" t="s">
        <v>839</v>
      </c>
      <c r="C845" s="116">
        <v>-434069.18</v>
      </c>
      <c r="D845" s="116">
        <v>-434028.2</v>
      </c>
      <c r="E845" s="116">
        <v>-144648.75</v>
      </c>
      <c r="F845" s="116">
        <v>-107225.38</v>
      </c>
      <c r="G845" s="116">
        <v>-107225.38</v>
      </c>
      <c r="H845" s="116">
        <v>-107225.38</v>
      </c>
      <c r="I845" s="116">
        <v>-251513.72</v>
      </c>
      <c r="J845" s="116">
        <v>0</v>
      </c>
      <c r="K845" s="116">
        <v>0</v>
      </c>
      <c r="L845" s="116">
        <v>0</v>
      </c>
      <c r="M845" s="116">
        <v>0</v>
      </c>
      <c r="N845" s="116">
        <v>0</v>
      </c>
      <c r="O845" s="116">
        <v>0</v>
      </c>
      <c r="P845" s="116">
        <v>0</v>
      </c>
      <c r="Q845" s="116">
        <v>0</v>
      </c>
      <c r="R845" s="116">
        <v>0</v>
      </c>
      <c r="S845" s="116">
        <v>0</v>
      </c>
      <c r="T845" s="116">
        <v>0</v>
      </c>
      <c r="U845" s="116">
        <v>0</v>
      </c>
      <c r="V845" s="116">
        <v>0</v>
      </c>
      <c r="W845" s="116">
        <v>0</v>
      </c>
      <c r="X845" s="116">
        <v>0</v>
      </c>
      <c r="Y845" s="116">
        <v>0</v>
      </c>
      <c r="Z845" s="116">
        <v>0</v>
      </c>
      <c r="AA845" s="116">
        <v>0</v>
      </c>
      <c r="AB845" s="116">
        <v>0</v>
      </c>
      <c r="AC845" s="116">
        <v>0</v>
      </c>
      <c r="AD845" s="116">
        <v>0</v>
      </c>
      <c r="AE845" s="116">
        <v>0</v>
      </c>
      <c r="AF845" s="116">
        <v>0</v>
      </c>
      <c r="AG845" s="116">
        <v>0</v>
      </c>
      <c r="AH845" s="116">
        <v>0</v>
      </c>
      <c r="AI845" s="116">
        <v>0</v>
      </c>
      <c r="AJ845" s="116">
        <v>0</v>
      </c>
      <c r="AK845" s="116">
        <v>0</v>
      </c>
      <c r="AL845" s="116">
        <v>0</v>
      </c>
      <c r="AM845" s="116">
        <v>0</v>
      </c>
      <c r="AN845" s="116">
        <v>0</v>
      </c>
      <c r="AO845" s="116">
        <v>0</v>
      </c>
      <c r="AP845" s="116">
        <v>0</v>
      </c>
      <c r="AQ845" s="116">
        <v>0</v>
      </c>
      <c r="AR845" s="116">
        <v>0</v>
      </c>
      <c r="AS845" s="116">
        <v>0</v>
      </c>
      <c r="AT845" s="116">
        <v>0</v>
      </c>
      <c r="AU845" s="116">
        <v>0</v>
      </c>
      <c r="AV845" s="116">
        <v>0</v>
      </c>
      <c r="AW845" s="116">
        <v>0</v>
      </c>
      <c r="AX845" s="116">
        <v>0</v>
      </c>
      <c r="AY845" s="116">
        <v>0</v>
      </c>
      <c r="AZ845" s="116">
        <v>0</v>
      </c>
      <c r="BA845" s="116">
        <v>0</v>
      </c>
      <c r="BB845" s="116">
        <v>0</v>
      </c>
      <c r="BC845" s="116">
        <v>0</v>
      </c>
      <c r="BD845" s="115">
        <v>0</v>
      </c>
      <c r="BF845" s="9">
        <f t="shared" si="13"/>
        <v>0</v>
      </c>
    </row>
    <row r="846" spans="1:58" x14ac:dyDescent="0.25">
      <c r="A846" s="112" t="s">
        <v>840</v>
      </c>
      <c r="B846" s="112" t="s">
        <v>841</v>
      </c>
      <c r="C846" s="116">
        <v>0</v>
      </c>
      <c r="D846" s="116">
        <v>0</v>
      </c>
      <c r="E846" s="116">
        <v>0</v>
      </c>
      <c r="F846" s="116">
        <v>0</v>
      </c>
      <c r="G846" s="116">
        <v>0</v>
      </c>
      <c r="H846" s="116">
        <v>0</v>
      </c>
      <c r="I846" s="116">
        <v>0</v>
      </c>
      <c r="J846" s="116">
        <v>0</v>
      </c>
      <c r="K846" s="116">
        <v>0</v>
      </c>
      <c r="L846" s="116">
        <v>0</v>
      </c>
      <c r="M846" s="116">
        <v>0</v>
      </c>
      <c r="N846" s="116">
        <v>0</v>
      </c>
      <c r="O846" s="116">
        <v>0</v>
      </c>
      <c r="P846" s="116">
        <v>0</v>
      </c>
      <c r="Q846" s="116">
        <v>0</v>
      </c>
      <c r="R846" s="116">
        <v>0</v>
      </c>
      <c r="S846" s="116">
        <v>0</v>
      </c>
      <c r="T846" s="116">
        <v>0</v>
      </c>
      <c r="U846" s="116">
        <v>0</v>
      </c>
      <c r="V846" s="116">
        <v>0</v>
      </c>
      <c r="W846" s="116">
        <v>0</v>
      </c>
      <c r="X846" s="116">
        <v>0</v>
      </c>
      <c r="Y846" s="116">
        <v>0</v>
      </c>
      <c r="Z846" s="116">
        <v>0</v>
      </c>
      <c r="AA846" s="116">
        <v>0</v>
      </c>
      <c r="AB846" s="116">
        <v>0</v>
      </c>
      <c r="AC846" s="116">
        <v>0</v>
      </c>
      <c r="AD846" s="116">
        <v>0</v>
      </c>
      <c r="AE846" s="116">
        <v>0</v>
      </c>
      <c r="AF846" s="116">
        <v>0</v>
      </c>
      <c r="AG846" s="116">
        <v>0</v>
      </c>
      <c r="AH846" s="116">
        <v>0</v>
      </c>
      <c r="AI846" s="116">
        <v>0</v>
      </c>
      <c r="AJ846" s="116">
        <v>0</v>
      </c>
      <c r="AK846" s="116">
        <v>0</v>
      </c>
      <c r="AL846" s="116">
        <v>0</v>
      </c>
      <c r="AM846" s="116">
        <v>0</v>
      </c>
      <c r="AN846" s="116">
        <v>0</v>
      </c>
      <c r="AO846" s="116">
        <v>0</v>
      </c>
      <c r="AP846" s="116">
        <v>0</v>
      </c>
      <c r="AQ846" s="116">
        <v>0</v>
      </c>
      <c r="AR846" s="116">
        <v>0</v>
      </c>
      <c r="AS846" s="116">
        <v>0</v>
      </c>
      <c r="AT846" s="116">
        <v>0</v>
      </c>
      <c r="AU846" s="116">
        <v>0</v>
      </c>
      <c r="AV846" s="116">
        <v>0</v>
      </c>
      <c r="AW846" s="116">
        <v>0</v>
      </c>
      <c r="AX846" s="116">
        <v>0</v>
      </c>
      <c r="AY846" s="116">
        <v>0</v>
      </c>
      <c r="AZ846" s="116">
        <v>0</v>
      </c>
      <c r="BA846" s="116">
        <v>0</v>
      </c>
      <c r="BB846" s="116">
        <v>0</v>
      </c>
      <c r="BC846" s="116">
        <v>0</v>
      </c>
      <c r="BD846" s="115">
        <v>0</v>
      </c>
      <c r="BF846" s="9">
        <f t="shared" si="13"/>
        <v>0</v>
      </c>
    </row>
    <row r="847" spans="1:58" x14ac:dyDescent="0.25">
      <c r="A847" s="112" t="s">
        <v>842</v>
      </c>
      <c r="B847" s="112" t="s">
        <v>843</v>
      </c>
      <c r="C847" s="116">
        <v>108387</v>
      </c>
      <c r="D847" s="116">
        <v>134379.98000000001</v>
      </c>
      <c r="E847" s="116">
        <v>134547.43000000002</v>
      </c>
      <c r="F847" s="116">
        <v>134740.15000000002</v>
      </c>
      <c r="G847" s="116">
        <v>134939.81000000003</v>
      </c>
      <c r="H847" s="116">
        <v>134939.81000000003</v>
      </c>
      <c r="I847" s="116">
        <v>134939.81000000003</v>
      </c>
      <c r="J847" s="116">
        <v>134939.81000000003</v>
      </c>
      <c r="K847" s="116">
        <v>134939.81000000003</v>
      </c>
      <c r="L847" s="116">
        <v>134939.81000000003</v>
      </c>
      <c r="M847" s="116">
        <v>134939.81000000003</v>
      </c>
      <c r="N847" s="116">
        <v>135837.82000000004</v>
      </c>
      <c r="O847" s="116">
        <v>135837.82000000004</v>
      </c>
      <c r="P847" s="116">
        <v>158572.51000000004</v>
      </c>
      <c r="Q847" s="116">
        <v>159455.24000000005</v>
      </c>
      <c r="R847" s="116">
        <v>181732.08000000005</v>
      </c>
      <c r="S847" s="116">
        <v>0</v>
      </c>
      <c r="T847" s="116">
        <v>0</v>
      </c>
      <c r="U847" s="116">
        <v>0</v>
      </c>
      <c r="V847" s="116">
        <v>0</v>
      </c>
      <c r="W847" s="116">
        <v>0</v>
      </c>
      <c r="X847" s="116">
        <v>0</v>
      </c>
      <c r="Y847" s="116">
        <v>0</v>
      </c>
      <c r="Z847" s="116">
        <v>0</v>
      </c>
      <c r="AA847" s="116">
        <v>0</v>
      </c>
      <c r="AB847" s="116">
        <v>0</v>
      </c>
      <c r="AC847" s="116">
        <v>0</v>
      </c>
      <c r="AD847" s="116">
        <v>0</v>
      </c>
      <c r="AE847" s="116">
        <v>0</v>
      </c>
      <c r="AF847" s="116">
        <v>0</v>
      </c>
      <c r="AG847" s="116">
        <v>0</v>
      </c>
      <c r="AH847" s="116">
        <v>0</v>
      </c>
      <c r="AI847" s="116">
        <v>0</v>
      </c>
      <c r="AJ847" s="116">
        <v>0</v>
      </c>
      <c r="AK847" s="116">
        <v>0</v>
      </c>
      <c r="AL847" s="116">
        <v>0</v>
      </c>
      <c r="AM847" s="116">
        <v>0</v>
      </c>
      <c r="AN847" s="116">
        <v>0</v>
      </c>
      <c r="AO847" s="116">
        <v>0</v>
      </c>
      <c r="AP847" s="116">
        <v>0</v>
      </c>
      <c r="AQ847" s="116">
        <v>0</v>
      </c>
      <c r="AR847" s="116">
        <v>0</v>
      </c>
      <c r="AS847" s="116">
        <v>0</v>
      </c>
      <c r="AT847" s="116">
        <v>0</v>
      </c>
      <c r="AU847" s="116">
        <v>0</v>
      </c>
      <c r="AV847" s="116">
        <v>0</v>
      </c>
      <c r="AW847" s="116">
        <v>0</v>
      </c>
      <c r="AX847" s="116">
        <v>0</v>
      </c>
      <c r="AY847" s="116">
        <v>0</v>
      </c>
      <c r="AZ847" s="116">
        <v>0</v>
      </c>
      <c r="BA847" s="116">
        <v>0</v>
      </c>
      <c r="BB847" s="116">
        <v>0</v>
      </c>
      <c r="BC847" s="116">
        <v>0</v>
      </c>
      <c r="BD847" s="115">
        <v>0</v>
      </c>
      <c r="BF847" s="9">
        <f t="shared" si="13"/>
        <v>181732.08000000005</v>
      </c>
    </row>
    <row r="848" spans="1:58" x14ac:dyDescent="0.25">
      <c r="A848" s="112" t="s">
        <v>844</v>
      </c>
      <c r="B848" s="112" t="s">
        <v>845</v>
      </c>
      <c r="C848" s="116">
        <v>0</v>
      </c>
      <c r="D848" s="116">
        <v>0</v>
      </c>
      <c r="E848" s="116">
        <v>0</v>
      </c>
      <c r="F848" s="116">
        <v>0</v>
      </c>
      <c r="G848" s="116">
        <v>0</v>
      </c>
      <c r="H848" s="116">
        <v>0</v>
      </c>
      <c r="I848" s="116">
        <v>0</v>
      </c>
      <c r="J848" s="116">
        <v>0</v>
      </c>
      <c r="K848" s="116">
        <v>0</v>
      </c>
      <c r="L848" s="116">
        <v>0</v>
      </c>
      <c r="M848" s="116">
        <v>0</v>
      </c>
      <c r="N848" s="116">
        <v>0</v>
      </c>
      <c r="O848" s="116">
        <v>0</v>
      </c>
      <c r="P848" s="116">
        <v>0</v>
      </c>
      <c r="Q848" s="116">
        <v>0</v>
      </c>
      <c r="R848" s="116">
        <v>0</v>
      </c>
      <c r="S848" s="116">
        <v>0</v>
      </c>
      <c r="T848" s="116">
        <v>0</v>
      </c>
      <c r="U848" s="116">
        <v>0</v>
      </c>
      <c r="V848" s="116">
        <v>0</v>
      </c>
      <c r="W848" s="116">
        <v>0</v>
      </c>
      <c r="X848" s="116">
        <v>0</v>
      </c>
      <c r="Y848" s="116">
        <v>0</v>
      </c>
      <c r="Z848" s="116">
        <v>0</v>
      </c>
      <c r="AA848" s="116">
        <v>0</v>
      </c>
      <c r="AB848" s="116">
        <v>0</v>
      </c>
      <c r="AC848" s="116">
        <v>0</v>
      </c>
      <c r="AD848" s="116">
        <v>0</v>
      </c>
      <c r="AE848" s="116">
        <v>0</v>
      </c>
      <c r="AF848" s="116">
        <v>0</v>
      </c>
      <c r="AG848" s="116">
        <v>0</v>
      </c>
      <c r="AH848" s="116">
        <v>0</v>
      </c>
      <c r="AI848" s="116">
        <v>0</v>
      </c>
      <c r="AJ848" s="116">
        <v>0</v>
      </c>
      <c r="AK848" s="116">
        <v>0</v>
      </c>
      <c r="AL848" s="116">
        <v>0</v>
      </c>
      <c r="AM848" s="116">
        <v>0</v>
      </c>
      <c r="AN848" s="116">
        <v>0</v>
      </c>
      <c r="AO848" s="116">
        <v>0</v>
      </c>
      <c r="AP848" s="116">
        <v>0</v>
      </c>
      <c r="AQ848" s="116">
        <v>0</v>
      </c>
      <c r="AR848" s="116">
        <v>0</v>
      </c>
      <c r="AS848" s="116">
        <v>0</v>
      </c>
      <c r="AT848" s="116">
        <v>0</v>
      </c>
      <c r="AU848" s="116">
        <v>0</v>
      </c>
      <c r="AV848" s="116">
        <v>0</v>
      </c>
      <c r="AW848" s="116">
        <v>0</v>
      </c>
      <c r="AX848" s="116">
        <v>0</v>
      </c>
      <c r="AY848" s="116">
        <v>0</v>
      </c>
      <c r="AZ848" s="116">
        <v>0</v>
      </c>
      <c r="BA848" s="116">
        <v>0</v>
      </c>
      <c r="BB848" s="116">
        <v>0</v>
      </c>
      <c r="BC848" s="116">
        <v>0</v>
      </c>
      <c r="BD848" s="115">
        <v>0</v>
      </c>
      <c r="BF848" s="9">
        <f t="shared" si="13"/>
        <v>0</v>
      </c>
    </row>
    <row r="849" spans="1:58" x14ac:dyDescent="0.25">
      <c r="A849" s="112" t="s">
        <v>846</v>
      </c>
      <c r="B849" s="112" t="s">
        <v>847</v>
      </c>
      <c r="C849" s="116">
        <v>0</v>
      </c>
      <c r="D849" s="116">
        <v>0</v>
      </c>
      <c r="E849" s="116">
        <v>0</v>
      </c>
      <c r="F849" s="116">
        <v>0</v>
      </c>
      <c r="G849" s="116">
        <v>0</v>
      </c>
      <c r="H849" s="116">
        <v>0</v>
      </c>
      <c r="I849" s="116">
        <v>0</v>
      </c>
      <c r="J849" s="116">
        <v>0</v>
      </c>
      <c r="K849" s="116">
        <v>0</v>
      </c>
      <c r="L849" s="116">
        <v>0</v>
      </c>
      <c r="M849" s="116">
        <v>0</v>
      </c>
      <c r="N849" s="116">
        <v>0</v>
      </c>
      <c r="O849" s="116">
        <v>0</v>
      </c>
      <c r="P849" s="116">
        <v>0</v>
      </c>
      <c r="Q849" s="116">
        <v>0</v>
      </c>
      <c r="R849" s="116">
        <v>0</v>
      </c>
      <c r="S849" s="116">
        <v>0</v>
      </c>
      <c r="T849" s="116">
        <v>0</v>
      </c>
      <c r="U849" s="116">
        <v>0</v>
      </c>
      <c r="V849" s="116">
        <v>0</v>
      </c>
      <c r="W849" s="116">
        <v>0</v>
      </c>
      <c r="X849" s="116">
        <v>0</v>
      </c>
      <c r="Y849" s="116">
        <v>0</v>
      </c>
      <c r="Z849" s="116">
        <v>0</v>
      </c>
      <c r="AA849" s="116">
        <v>0</v>
      </c>
      <c r="AB849" s="116">
        <v>0</v>
      </c>
      <c r="AC849" s="116">
        <v>0</v>
      </c>
      <c r="AD849" s="116">
        <v>0</v>
      </c>
      <c r="AE849" s="116">
        <v>0</v>
      </c>
      <c r="AF849" s="116">
        <v>0</v>
      </c>
      <c r="AG849" s="116">
        <v>0</v>
      </c>
      <c r="AH849" s="116">
        <v>0</v>
      </c>
      <c r="AI849" s="116">
        <v>0</v>
      </c>
      <c r="AJ849" s="116">
        <v>0</v>
      </c>
      <c r="AK849" s="116">
        <v>0</v>
      </c>
      <c r="AL849" s="116">
        <v>0</v>
      </c>
      <c r="AM849" s="116">
        <v>0</v>
      </c>
      <c r="AN849" s="116">
        <v>0</v>
      </c>
      <c r="AO849" s="116">
        <v>0</v>
      </c>
      <c r="AP849" s="116">
        <v>0</v>
      </c>
      <c r="AQ849" s="116">
        <v>0</v>
      </c>
      <c r="AR849" s="116">
        <v>0</v>
      </c>
      <c r="AS849" s="116">
        <v>0</v>
      </c>
      <c r="AT849" s="116">
        <v>0</v>
      </c>
      <c r="AU849" s="116">
        <v>0</v>
      </c>
      <c r="AV849" s="116">
        <v>0</v>
      </c>
      <c r="AW849" s="116">
        <v>0</v>
      </c>
      <c r="AX849" s="116">
        <v>0</v>
      </c>
      <c r="AY849" s="116">
        <v>0</v>
      </c>
      <c r="AZ849" s="116">
        <v>0</v>
      </c>
      <c r="BA849" s="116">
        <v>0</v>
      </c>
      <c r="BB849" s="116">
        <v>0</v>
      </c>
      <c r="BC849" s="116">
        <v>0</v>
      </c>
      <c r="BD849" s="115">
        <v>0</v>
      </c>
      <c r="BF849" s="9">
        <f t="shared" si="13"/>
        <v>0</v>
      </c>
    </row>
    <row r="850" spans="1:58" x14ac:dyDescent="0.25">
      <c r="A850" s="112" t="s">
        <v>848</v>
      </c>
      <c r="B850" s="112" t="s">
        <v>849</v>
      </c>
      <c r="C850" s="116">
        <v>0</v>
      </c>
      <c r="D850" s="116">
        <v>0</v>
      </c>
      <c r="E850" s="116">
        <v>0</v>
      </c>
      <c r="F850" s="116">
        <v>0</v>
      </c>
      <c r="G850" s="116">
        <v>0</v>
      </c>
      <c r="H850" s="116">
        <v>0</v>
      </c>
      <c r="I850" s="116">
        <v>0</v>
      </c>
      <c r="J850" s="116">
        <v>0</v>
      </c>
      <c r="K850" s="116">
        <v>0</v>
      </c>
      <c r="L850" s="116">
        <v>0</v>
      </c>
      <c r="M850" s="116">
        <v>0</v>
      </c>
      <c r="N850" s="116">
        <v>0</v>
      </c>
      <c r="O850" s="116">
        <v>0</v>
      </c>
      <c r="P850" s="116">
        <v>0</v>
      </c>
      <c r="Q850" s="116">
        <v>0</v>
      </c>
      <c r="R850" s="116">
        <v>0</v>
      </c>
      <c r="S850" s="116">
        <v>0</v>
      </c>
      <c r="T850" s="116">
        <v>0</v>
      </c>
      <c r="U850" s="116">
        <v>0</v>
      </c>
      <c r="V850" s="116">
        <v>0</v>
      </c>
      <c r="W850" s="116">
        <v>0</v>
      </c>
      <c r="X850" s="116">
        <v>0</v>
      </c>
      <c r="Y850" s="116">
        <v>0</v>
      </c>
      <c r="Z850" s="116">
        <v>0</v>
      </c>
      <c r="AA850" s="116">
        <v>0</v>
      </c>
      <c r="AB850" s="116">
        <v>0</v>
      </c>
      <c r="AC850" s="116">
        <v>0</v>
      </c>
      <c r="AD850" s="116">
        <v>0</v>
      </c>
      <c r="AE850" s="116">
        <v>0</v>
      </c>
      <c r="AF850" s="116">
        <v>0</v>
      </c>
      <c r="AG850" s="116">
        <v>0</v>
      </c>
      <c r="AH850" s="116">
        <v>0</v>
      </c>
      <c r="AI850" s="116">
        <v>0</v>
      </c>
      <c r="AJ850" s="116">
        <v>0</v>
      </c>
      <c r="AK850" s="116">
        <v>0</v>
      </c>
      <c r="AL850" s="116">
        <v>0</v>
      </c>
      <c r="AM850" s="116">
        <v>0</v>
      </c>
      <c r="AN850" s="116">
        <v>0</v>
      </c>
      <c r="AO850" s="116">
        <v>0</v>
      </c>
      <c r="AP850" s="116">
        <v>0</v>
      </c>
      <c r="AQ850" s="116">
        <v>0</v>
      </c>
      <c r="AR850" s="116">
        <v>0</v>
      </c>
      <c r="AS850" s="116">
        <v>0</v>
      </c>
      <c r="AT850" s="116">
        <v>0</v>
      </c>
      <c r="AU850" s="116">
        <v>0</v>
      </c>
      <c r="AV850" s="116">
        <v>0</v>
      </c>
      <c r="AW850" s="116">
        <v>0</v>
      </c>
      <c r="AX850" s="116">
        <v>0</v>
      </c>
      <c r="AY850" s="116">
        <v>0</v>
      </c>
      <c r="AZ850" s="116">
        <v>0</v>
      </c>
      <c r="BA850" s="116">
        <v>0</v>
      </c>
      <c r="BB850" s="116">
        <v>0</v>
      </c>
      <c r="BC850" s="116">
        <v>0</v>
      </c>
      <c r="BD850" s="115">
        <v>0</v>
      </c>
      <c r="BF850" s="9">
        <f t="shared" si="13"/>
        <v>0</v>
      </c>
    </row>
    <row r="851" spans="1:58" x14ac:dyDescent="0.25">
      <c r="A851" s="112" t="s">
        <v>850</v>
      </c>
      <c r="B851" s="112" t="s">
        <v>851</v>
      </c>
      <c r="C851" s="116">
        <v>0</v>
      </c>
      <c r="D851" s="116">
        <v>0</v>
      </c>
      <c r="E851" s="116">
        <v>0</v>
      </c>
      <c r="F851" s="116">
        <v>0</v>
      </c>
      <c r="G851" s="116">
        <v>0</v>
      </c>
      <c r="H851" s="116">
        <v>0</v>
      </c>
      <c r="I851" s="116">
        <v>0</v>
      </c>
      <c r="J851" s="116">
        <v>0</v>
      </c>
      <c r="K851" s="116">
        <v>0</v>
      </c>
      <c r="L851" s="116">
        <v>0</v>
      </c>
      <c r="M851" s="116">
        <v>0</v>
      </c>
      <c r="N851" s="116">
        <v>0</v>
      </c>
      <c r="O851" s="116">
        <v>0</v>
      </c>
      <c r="P851" s="116">
        <v>0</v>
      </c>
      <c r="Q851" s="116">
        <v>0</v>
      </c>
      <c r="R851" s="116">
        <v>0</v>
      </c>
      <c r="S851" s="116">
        <v>0</v>
      </c>
      <c r="T851" s="116">
        <v>0</v>
      </c>
      <c r="U851" s="116">
        <v>0</v>
      </c>
      <c r="V851" s="116">
        <v>0</v>
      </c>
      <c r="W851" s="116">
        <v>0</v>
      </c>
      <c r="X851" s="116">
        <v>0</v>
      </c>
      <c r="Y851" s="116">
        <v>0</v>
      </c>
      <c r="Z851" s="116">
        <v>0</v>
      </c>
      <c r="AA851" s="116">
        <v>0</v>
      </c>
      <c r="AB851" s="116">
        <v>0</v>
      </c>
      <c r="AC851" s="116">
        <v>0</v>
      </c>
      <c r="AD851" s="116">
        <v>0</v>
      </c>
      <c r="AE851" s="116">
        <v>0</v>
      </c>
      <c r="AF851" s="116">
        <v>0</v>
      </c>
      <c r="AG851" s="116">
        <v>0</v>
      </c>
      <c r="AH851" s="116">
        <v>0</v>
      </c>
      <c r="AI851" s="116">
        <v>0</v>
      </c>
      <c r="AJ851" s="116">
        <v>0</v>
      </c>
      <c r="AK851" s="116">
        <v>0</v>
      </c>
      <c r="AL851" s="116">
        <v>0</v>
      </c>
      <c r="AM851" s="116">
        <v>0</v>
      </c>
      <c r="AN851" s="116">
        <v>0</v>
      </c>
      <c r="AO851" s="116">
        <v>0</v>
      </c>
      <c r="AP851" s="116">
        <v>0</v>
      </c>
      <c r="AQ851" s="116">
        <v>0</v>
      </c>
      <c r="AR851" s="116">
        <v>0</v>
      </c>
      <c r="AS851" s="116">
        <v>0</v>
      </c>
      <c r="AT851" s="116">
        <v>0</v>
      </c>
      <c r="AU851" s="116">
        <v>0</v>
      </c>
      <c r="AV851" s="116">
        <v>0</v>
      </c>
      <c r="AW851" s="116">
        <v>0</v>
      </c>
      <c r="AX851" s="116">
        <v>0</v>
      </c>
      <c r="AY851" s="116">
        <v>0</v>
      </c>
      <c r="AZ851" s="116">
        <v>0</v>
      </c>
      <c r="BA851" s="116">
        <v>0</v>
      </c>
      <c r="BB851" s="116">
        <v>0</v>
      </c>
      <c r="BC851" s="116">
        <v>0</v>
      </c>
      <c r="BD851" s="115">
        <v>0</v>
      </c>
      <c r="BF851" s="9">
        <f t="shared" si="13"/>
        <v>0</v>
      </c>
    </row>
    <row r="852" spans="1:58" x14ac:dyDescent="0.25">
      <c r="A852" s="112" t="s">
        <v>852</v>
      </c>
      <c r="B852" s="112" t="s">
        <v>853</v>
      </c>
      <c r="C852" s="116">
        <v>0</v>
      </c>
      <c r="D852" s="116">
        <v>0</v>
      </c>
      <c r="E852" s="116">
        <v>0</v>
      </c>
      <c r="F852" s="116">
        <v>0</v>
      </c>
      <c r="G852" s="116">
        <v>0</v>
      </c>
      <c r="H852" s="116">
        <v>0</v>
      </c>
      <c r="I852" s="116">
        <v>0</v>
      </c>
      <c r="J852" s="116">
        <v>0</v>
      </c>
      <c r="K852" s="116">
        <v>0</v>
      </c>
      <c r="L852" s="116">
        <v>0</v>
      </c>
      <c r="M852" s="116">
        <v>0</v>
      </c>
      <c r="N852" s="116">
        <v>0</v>
      </c>
      <c r="O852" s="116">
        <v>0</v>
      </c>
      <c r="P852" s="116">
        <v>0</v>
      </c>
      <c r="Q852" s="116">
        <v>0</v>
      </c>
      <c r="R852" s="116">
        <v>0</v>
      </c>
      <c r="S852" s="116">
        <v>0</v>
      </c>
      <c r="T852" s="116">
        <v>0</v>
      </c>
      <c r="U852" s="116">
        <v>0</v>
      </c>
      <c r="V852" s="116">
        <v>0</v>
      </c>
      <c r="W852" s="116">
        <v>0</v>
      </c>
      <c r="X852" s="116">
        <v>0</v>
      </c>
      <c r="Y852" s="116">
        <v>0</v>
      </c>
      <c r="Z852" s="116">
        <v>0</v>
      </c>
      <c r="AA852" s="116">
        <v>0</v>
      </c>
      <c r="AB852" s="116">
        <v>0</v>
      </c>
      <c r="AC852" s="116">
        <v>0</v>
      </c>
      <c r="AD852" s="116">
        <v>0</v>
      </c>
      <c r="AE852" s="116">
        <v>0</v>
      </c>
      <c r="AF852" s="116">
        <v>0</v>
      </c>
      <c r="AG852" s="116">
        <v>0</v>
      </c>
      <c r="AH852" s="116">
        <v>0</v>
      </c>
      <c r="AI852" s="116">
        <v>0</v>
      </c>
      <c r="AJ852" s="116">
        <v>0</v>
      </c>
      <c r="AK852" s="116">
        <v>0</v>
      </c>
      <c r="AL852" s="116">
        <v>0</v>
      </c>
      <c r="AM852" s="116">
        <v>0</v>
      </c>
      <c r="AN852" s="116">
        <v>0</v>
      </c>
      <c r="AO852" s="116">
        <v>0</v>
      </c>
      <c r="AP852" s="116">
        <v>0</v>
      </c>
      <c r="AQ852" s="116">
        <v>0</v>
      </c>
      <c r="AR852" s="116">
        <v>0</v>
      </c>
      <c r="AS852" s="116">
        <v>0</v>
      </c>
      <c r="AT852" s="116">
        <v>0</v>
      </c>
      <c r="AU852" s="116">
        <v>0</v>
      </c>
      <c r="AV852" s="116">
        <v>0</v>
      </c>
      <c r="AW852" s="116">
        <v>0</v>
      </c>
      <c r="AX852" s="116">
        <v>0</v>
      </c>
      <c r="AY852" s="116">
        <v>0</v>
      </c>
      <c r="AZ852" s="116">
        <v>0</v>
      </c>
      <c r="BA852" s="116">
        <v>0</v>
      </c>
      <c r="BB852" s="116">
        <v>0</v>
      </c>
      <c r="BC852" s="116">
        <v>0</v>
      </c>
      <c r="BD852" s="115">
        <v>0</v>
      </c>
      <c r="BF852" s="9">
        <f t="shared" si="13"/>
        <v>0</v>
      </c>
    </row>
    <row r="853" spans="1:58" x14ac:dyDescent="0.25">
      <c r="A853" s="112" t="s">
        <v>854</v>
      </c>
      <c r="B853" s="112" t="s">
        <v>855</v>
      </c>
      <c r="C853" s="116">
        <v>22685.94</v>
      </c>
      <c r="D853" s="116">
        <v>26143.119999999999</v>
      </c>
      <c r="E853" s="116">
        <v>44731.11</v>
      </c>
      <c r="F853" s="116">
        <v>45114.87</v>
      </c>
      <c r="G853" s="116">
        <v>51741.020000000004</v>
      </c>
      <c r="H853" s="116">
        <v>54224.47</v>
      </c>
      <c r="I853" s="116">
        <v>56632.11</v>
      </c>
      <c r="J853" s="116">
        <v>86887.78</v>
      </c>
      <c r="K853" s="116">
        <v>150253.57</v>
      </c>
      <c r="L853" s="116">
        <v>2592200.2599999998</v>
      </c>
      <c r="M853" s="116">
        <v>0</v>
      </c>
      <c r="N853" s="116">
        <v>0</v>
      </c>
      <c r="O853" s="116">
        <v>0</v>
      </c>
      <c r="P853" s="116">
        <v>0</v>
      </c>
      <c r="Q853" s="116">
        <v>0</v>
      </c>
      <c r="R853" s="116">
        <v>0</v>
      </c>
      <c r="S853" s="116">
        <v>0</v>
      </c>
      <c r="T853" s="116">
        <v>0</v>
      </c>
      <c r="U853" s="116">
        <v>0</v>
      </c>
      <c r="V853" s="116">
        <v>0</v>
      </c>
      <c r="W853" s="116">
        <v>0</v>
      </c>
      <c r="X853" s="116">
        <v>0</v>
      </c>
      <c r="Y853" s="116">
        <v>0</v>
      </c>
      <c r="Z853" s="116">
        <v>0</v>
      </c>
      <c r="AA853" s="116">
        <v>0</v>
      </c>
      <c r="AB853" s="116">
        <v>0</v>
      </c>
      <c r="AC853" s="116">
        <v>0</v>
      </c>
      <c r="AD853" s="116">
        <v>0</v>
      </c>
      <c r="AE853" s="116">
        <v>0</v>
      </c>
      <c r="AF853" s="116">
        <v>0</v>
      </c>
      <c r="AG853" s="116">
        <v>0</v>
      </c>
      <c r="AH853" s="116">
        <v>0</v>
      </c>
      <c r="AI853" s="116">
        <v>0</v>
      </c>
      <c r="AJ853" s="116">
        <v>0</v>
      </c>
      <c r="AK853" s="116">
        <v>0</v>
      </c>
      <c r="AL853" s="116">
        <v>0</v>
      </c>
      <c r="AM853" s="116">
        <v>0</v>
      </c>
      <c r="AN853" s="116">
        <v>0</v>
      </c>
      <c r="AO853" s="116">
        <v>0</v>
      </c>
      <c r="AP853" s="116">
        <v>0</v>
      </c>
      <c r="AQ853" s="116">
        <v>0</v>
      </c>
      <c r="AR853" s="116">
        <v>0</v>
      </c>
      <c r="AS853" s="116">
        <v>0</v>
      </c>
      <c r="AT853" s="116">
        <v>0</v>
      </c>
      <c r="AU853" s="116">
        <v>0</v>
      </c>
      <c r="AV853" s="116">
        <v>0</v>
      </c>
      <c r="AW853" s="116">
        <v>0</v>
      </c>
      <c r="AX853" s="116">
        <v>0</v>
      </c>
      <c r="AY853" s="116">
        <v>0</v>
      </c>
      <c r="AZ853" s="116">
        <v>0</v>
      </c>
      <c r="BA853" s="116">
        <v>0</v>
      </c>
      <c r="BB853" s="116">
        <v>0</v>
      </c>
      <c r="BC853" s="116">
        <v>0</v>
      </c>
      <c r="BD853" s="115">
        <v>0</v>
      </c>
      <c r="BF853" s="9">
        <f t="shared" si="13"/>
        <v>2592200.2599999998</v>
      </c>
    </row>
    <row r="854" spans="1:58" x14ac:dyDescent="0.25">
      <c r="A854" s="112" t="s">
        <v>856</v>
      </c>
      <c r="B854" s="112" t="s">
        <v>857</v>
      </c>
      <c r="C854" s="116">
        <v>0</v>
      </c>
      <c r="D854" s="116">
        <v>0</v>
      </c>
      <c r="E854" s="116">
        <v>0.01</v>
      </c>
      <c r="F854" s="116">
        <v>0.01</v>
      </c>
      <c r="G854" s="116">
        <v>0.01</v>
      </c>
      <c r="H854" s="116">
        <v>0.01</v>
      </c>
      <c r="I854" s="116">
        <v>0.01</v>
      </c>
      <c r="J854" s="116">
        <v>0.01</v>
      </c>
      <c r="K854" s="116">
        <v>0.01</v>
      </c>
      <c r="L854" s="116">
        <v>0.01</v>
      </c>
      <c r="M854" s="116">
        <v>0.01</v>
      </c>
      <c r="N854" s="116">
        <v>0.01</v>
      </c>
      <c r="O854" s="116">
        <v>0.01</v>
      </c>
      <c r="P854" s="116">
        <v>0.01</v>
      </c>
      <c r="Q854" s="116">
        <v>0.01</v>
      </c>
      <c r="R854" s="116">
        <v>0.01</v>
      </c>
      <c r="S854" s="116">
        <v>0.01</v>
      </c>
      <c r="T854" s="116">
        <v>0.01</v>
      </c>
      <c r="U854" s="116">
        <v>0.01</v>
      </c>
      <c r="V854" s="116">
        <v>0.01</v>
      </c>
      <c r="W854" s="116">
        <v>0.01</v>
      </c>
      <c r="X854" s="116">
        <v>0.01</v>
      </c>
      <c r="Y854" s="116">
        <v>0.01</v>
      </c>
      <c r="Z854" s="116">
        <v>0.01</v>
      </c>
      <c r="AA854" s="116">
        <v>0.01</v>
      </c>
      <c r="AB854" s="116">
        <v>0.01</v>
      </c>
      <c r="AC854" s="116">
        <v>0.01</v>
      </c>
      <c r="AD854" s="116">
        <v>0.01</v>
      </c>
      <c r="AE854" s="116">
        <v>0.01</v>
      </c>
      <c r="AF854" s="116">
        <v>0.01</v>
      </c>
      <c r="AG854" s="116">
        <v>0.01</v>
      </c>
      <c r="AH854" s="116">
        <v>0.01</v>
      </c>
      <c r="AI854" s="116">
        <v>0.01</v>
      </c>
      <c r="AJ854" s="116">
        <v>0.01</v>
      </c>
      <c r="AK854" s="116">
        <v>0.01</v>
      </c>
      <c r="AL854" s="116">
        <v>0.01</v>
      </c>
      <c r="AM854" s="116">
        <v>0.01</v>
      </c>
      <c r="AN854" s="116">
        <v>0.01</v>
      </c>
      <c r="AO854" s="116">
        <v>0.01</v>
      </c>
      <c r="AP854" s="116">
        <v>0.01</v>
      </c>
      <c r="AQ854" s="116">
        <v>0.01</v>
      </c>
      <c r="AR854" s="116">
        <v>0.01</v>
      </c>
      <c r="AS854" s="116">
        <v>0.01</v>
      </c>
      <c r="AT854" s="116">
        <v>0.01</v>
      </c>
      <c r="AU854" s="116">
        <v>0.01</v>
      </c>
      <c r="AV854" s="116">
        <v>0.01</v>
      </c>
      <c r="AW854" s="116">
        <v>0.01</v>
      </c>
      <c r="AX854" s="116">
        <v>0.01</v>
      </c>
      <c r="AY854" s="116">
        <v>0.01</v>
      </c>
      <c r="AZ854" s="116">
        <v>0.01</v>
      </c>
      <c r="BA854" s="116">
        <v>0.01</v>
      </c>
      <c r="BB854" s="116">
        <v>0.01</v>
      </c>
      <c r="BC854" s="116">
        <v>0.01</v>
      </c>
      <c r="BD854" s="115">
        <v>0.01</v>
      </c>
      <c r="BF854" s="9">
        <f t="shared" si="13"/>
        <v>0.01</v>
      </c>
    </row>
    <row r="855" spans="1:58" x14ac:dyDescent="0.25">
      <c r="A855" s="112" t="s">
        <v>858</v>
      </c>
      <c r="B855" s="112" t="s">
        <v>859</v>
      </c>
      <c r="C855" s="116">
        <v>0</v>
      </c>
      <c r="D855" s="116">
        <v>0</v>
      </c>
      <c r="E855" s="116">
        <v>0</v>
      </c>
      <c r="F855" s="116">
        <v>0</v>
      </c>
      <c r="G855" s="116">
        <v>0</v>
      </c>
      <c r="H855" s="116">
        <v>11606</v>
      </c>
      <c r="I855" s="116">
        <v>11630.95</v>
      </c>
      <c r="J855" s="116">
        <v>11655.900000000001</v>
      </c>
      <c r="K855" s="116">
        <v>11680.850000000002</v>
      </c>
      <c r="L855" s="116">
        <v>267234.3</v>
      </c>
      <c r="M855" s="116">
        <v>282921.40999999997</v>
      </c>
      <c r="N855" s="116">
        <v>319309.43999999994</v>
      </c>
      <c r="O855" s="116">
        <v>390653.53999999992</v>
      </c>
      <c r="P855" s="116">
        <v>328859.17999999993</v>
      </c>
      <c r="Q855" s="116">
        <v>329382.63999999996</v>
      </c>
      <c r="R855" s="116">
        <v>329925.07999999996</v>
      </c>
      <c r="S855" s="116">
        <v>308724.89999999997</v>
      </c>
      <c r="T855" s="116">
        <v>309236.76999999996</v>
      </c>
      <c r="U855" s="116">
        <v>309777.03999999998</v>
      </c>
      <c r="V855" s="116">
        <v>310317.31</v>
      </c>
      <c r="W855" s="116">
        <v>0</v>
      </c>
      <c r="X855" s="116">
        <v>0</v>
      </c>
      <c r="Y855" s="116">
        <v>0</v>
      </c>
      <c r="Z855" s="116">
        <v>0</v>
      </c>
      <c r="AA855" s="116">
        <v>0</v>
      </c>
      <c r="AB855" s="116">
        <v>0</v>
      </c>
      <c r="AC855" s="116">
        <v>0</v>
      </c>
      <c r="AD855" s="116">
        <v>0</v>
      </c>
      <c r="AE855" s="116">
        <v>0</v>
      </c>
      <c r="AF855" s="116">
        <v>0</v>
      </c>
      <c r="AG855" s="116">
        <v>0</v>
      </c>
      <c r="AH855" s="116">
        <v>0</v>
      </c>
      <c r="AI855" s="116">
        <v>0</v>
      </c>
      <c r="AJ855" s="116">
        <v>0</v>
      </c>
      <c r="AK855" s="116">
        <v>0</v>
      </c>
      <c r="AL855" s="116">
        <v>0</v>
      </c>
      <c r="AM855" s="116">
        <v>0</v>
      </c>
      <c r="AN855" s="116">
        <v>0</v>
      </c>
      <c r="AO855" s="116">
        <v>0</v>
      </c>
      <c r="AP855" s="116">
        <v>0</v>
      </c>
      <c r="AQ855" s="116">
        <v>0</v>
      </c>
      <c r="AR855" s="116">
        <v>0</v>
      </c>
      <c r="AS855" s="116">
        <v>0</v>
      </c>
      <c r="AT855" s="116">
        <v>0</v>
      </c>
      <c r="AU855" s="116">
        <v>0</v>
      </c>
      <c r="AV855" s="116">
        <v>0</v>
      </c>
      <c r="AW855" s="116">
        <v>0</v>
      </c>
      <c r="AX855" s="116">
        <v>0</v>
      </c>
      <c r="AY855" s="116">
        <v>0</v>
      </c>
      <c r="AZ855" s="116">
        <v>0</v>
      </c>
      <c r="BA855" s="116">
        <v>0</v>
      </c>
      <c r="BB855" s="116">
        <v>0</v>
      </c>
      <c r="BC855" s="116">
        <v>0</v>
      </c>
      <c r="BD855" s="115">
        <v>0</v>
      </c>
      <c r="BF855" s="9">
        <f t="shared" ref="BF855:BF918" si="14">+MAX(C855:BD855)</f>
        <v>390653.53999999992</v>
      </c>
    </row>
    <row r="856" spans="1:58" x14ac:dyDescent="0.25">
      <c r="A856" s="112" t="s">
        <v>860</v>
      </c>
      <c r="B856" s="112" t="s">
        <v>861</v>
      </c>
      <c r="C856" s="116">
        <v>0</v>
      </c>
      <c r="D856" s="116">
        <v>0</v>
      </c>
      <c r="E856" s="116">
        <v>0</v>
      </c>
      <c r="F856" s="116">
        <v>0</v>
      </c>
      <c r="G856" s="116">
        <v>0</v>
      </c>
      <c r="H856" s="116">
        <v>0</v>
      </c>
      <c r="I856" s="116">
        <v>0</v>
      </c>
      <c r="J856" s="116">
        <v>0</v>
      </c>
      <c r="K856" s="116">
        <v>0</v>
      </c>
      <c r="L856" s="116">
        <v>39779.89</v>
      </c>
      <c r="M856" s="116">
        <v>69512.66</v>
      </c>
      <c r="N856" s="116">
        <v>153036.40000000002</v>
      </c>
      <c r="O856" s="116">
        <v>76207.440000000017</v>
      </c>
      <c r="P856" s="116">
        <v>154723.57</v>
      </c>
      <c r="Q856" s="116">
        <v>154970.33000000002</v>
      </c>
      <c r="R856" s="116">
        <v>155226.04</v>
      </c>
      <c r="S856" s="116">
        <v>151955.82</v>
      </c>
      <c r="T856" s="116">
        <v>152207.76</v>
      </c>
      <c r="U856" s="116">
        <v>152473.68000000002</v>
      </c>
      <c r="V856" s="116">
        <v>152739.60000000003</v>
      </c>
      <c r="W856" s="116">
        <v>0</v>
      </c>
      <c r="X856" s="116">
        <v>0</v>
      </c>
      <c r="Y856" s="116">
        <v>0</v>
      </c>
      <c r="Z856" s="116">
        <v>0</v>
      </c>
      <c r="AA856" s="116">
        <v>0</v>
      </c>
      <c r="AB856" s="116">
        <v>0</v>
      </c>
      <c r="AC856" s="116">
        <v>0</v>
      </c>
      <c r="AD856" s="116">
        <v>0</v>
      </c>
      <c r="AE856" s="116">
        <v>0</v>
      </c>
      <c r="AF856" s="116">
        <v>0</v>
      </c>
      <c r="AG856" s="116">
        <v>0</v>
      </c>
      <c r="AH856" s="116">
        <v>0</v>
      </c>
      <c r="AI856" s="116">
        <v>0</v>
      </c>
      <c r="AJ856" s="116">
        <v>0</v>
      </c>
      <c r="AK856" s="116">
        <v>0</v>
      </c>
      <c r="AL856" s="116">
        <v>0</v>
      </c>
      <c r="AM856" s="116">
        <v>0</v>
      </c>
      <c r="AN856" s="116">
        <v>0</v>
      </c>
      <c r="AO856" s="116">
        <v>0</v>
      </c>
      <c r="AP856" s="116">
        <v>0</v>
      </c>
      <c r="AQ856" s="116">
        <v>0</v>
      </c>
      <c r="AR856" s="116">
        <v>0</v>
      </c>
      <c r="AS856" s="116">
        <v>0</v>
      </c>
      <c r="AT856" s="116">
        <v>0</v>
      </c>
      <c r="AU856" s="116">
        <v>0</v>
      </c>
      <c r="AV856" s="116">
        <v>0</v>
      </c>
      <c r="AW856" s="116">
        <v>0</v>
      </c>
      <c r="AX856" s="116">
        <v>0</v>
      </c>
      <c r="AY856" s="116">
        <v>0</v>
      </c>
      <c r="AZ856" s="116">
        <v>0</v>
      </c>
      <c r="BA856" s="116">
        <v>0</v>
      </c>
      <c r="BB856" s="116">
        <v>0</v>
      </c>
      <c r="BC856" s="116">
        <v>0</v>
      </c>
      <c r="BD856" s="115">
        <v>0</v>
      </c>
      <c r="BF856" s="9">
        <f t="shared" si="14"/>
        <v>155226.04</v>
      </c>
    </row>
    <row r="857" spans="1:58" x14ac:dyDescent="0.25">
      <c r="A857" s="112" t="s">
        <v>862</v>
      </c>
      <c r="B857" s="112" t="s">
        <v>863</v>
      </c>
      <c r="C857" s="116">
        <v>52510.950000000004</v>
      </c>
      <c r="D857" s="116">
        <v>52769.000000000007</v>
      </c>
      <c r="E857" s="116">
        <v>53482.640000000007</v>
      </c>
      <c r="F857" s="116">
        <v>53615.860000000008</v>
      </c>
      <c r="G857" s="116">
        <v>53749.080000000009</v>
      </c>
      <c r="H857" s="116">
        <v>53884.37000000001</v>
      </c>
      <c r="I857" s="116">
        <v>53999.930000000008</v>
      </c>
      <c r="J857" s="116">
        <v>54255.920000000006</v>
      </c>
      <c r="K857" s="116">
        <v>54371.780000000006</v>
      </c>
      <c r="L857" s="116">
        <v>86778.69</v>
      </c>
      <c r="M857" s="116">
        <v>104533.02</v>
      </c>
      <c r="N857" s="116">
        <v>122961.33</v>
      </c>
      <c r="O857" s="116">
        <v>136850.82</v>
      </c>
      <c r="P857" s="116">
        <v>255029.38</v>
      </c>
      <c r="Q857" s="116">
        <v>280760.17</v>
      </c>
      <c r="R857" s="116">
        <v>281223.94</v>
      </c>
      <c r="S857" s="116">
        <v>0</v>
      </c>
      <c r="T857" s="116">
        <v>0</v>
      </c>
      <c r="U857" s="116">
        <v>0</v>
      </c>
      <c r="V857" s="116">
        <v>0</v>
      </c>
      <c r="W857" s="116">
        <v>0</v>
      </c>
      <c r="X857" s="116">
        <v>0</v>
      </c>
      <c r="Y857" s="116">
        <v>0</v>
      </c>
      <c r="Z857" s="116">
        <v>0</v>
      </c>
      <c r="AA857" s="116">
        <v>0</v>
      </c>
      <c r="AB857" s="116">
        <v>0</v>
      </c>
      <c r="AC857" s="116">
        <v>0</v>
      </c>
      <c r="AD857" s="116">
        <v>0</v>
      </c>
      <c r="AE857" s="116">
        <v>0</v>
      </c>
      <c r="AF857" s="116">
        <v>0</v>
      </c>
      <c r="AG857" s="116">
        <v>0</v>
      </c>
      <c r="AH857" s="116">
        <v>0</v>
      </c>
      <c r="AI857" s="116">
        <v>0</v>
      </c>
      <c r="AJ857" s="116">
        <v>0</v>
      </c>
      <c r="AK857" s="116">
        <v>0</v>
      </c>
      <c r="AL857" s="116">
        <v>0</v>
      </c>
      <c r="AM857" s="116">
        <v>0</v>
      </c>
      <c r="AN857" s="116">
        <v>0</v>
      </c>
      <c r="AO857" s="116">
        <v>0</v>
      </c>
      <c r="AP857" s="116">
        <v>0</v>
      </c>
      <c r="AQ857" s="116">
        <v>0</v>
      </c>
      <c r="AR857" s="116">
        <v>0</v>
      </c>
      <c r="AS857" s="116">
        <v>0</v>
      </c>
      <c r="AT857" s="116">
        <v>0</v>
      </c>
      <c r="AU857" s="116">
        <v>0</v>
      </c>
      <c r="AV857" s="116">
        <v>0</v>
      </c>
      <c r="AW857" s="116">
        <v>0</v>
      </c>
      <c r="AX857" s="116">
        <v>0</v>
      </c>
      <c r="AY857" s="116">
        <v>0</v>
      </c>
      <c r="AZ857" s="116">
        <v>0</v>
      </c>
      <c r="BA857" s="116">
        <v>0</v>
      </c>
      <c r="BB857" s="116">
        <v>0</v>
      </c>
      <c r="BC857" s="116">
        <v>0</v>
      </c>
      <c r="BD857" s="115">
        <v>0</v>
      </c>
      <c r="BF857" s="9">
        <f t="shared" si="14"/>
        <v>281223.94</v>
      </c>
    </row>
    <row r="858" spans="1:58" x14ac:dyDescent="0.25">
      <c r="A858" s="112" t="s">
        <v>864</v>
      </c>
      <c r="B858" s="112" t="s">
        <v>865</v>
      </c>
      <c r="C858" s="116">
        <v>0</v>
      </c>
      <c r="D858" s="116">
        <v>0</v>
      </c>
      <c r="E858" s="116">
        <v>0</v>
      </c>
      <c r="F858" s="116">
        <v>0</v>
      </c>
      <c r="G858" s="116">
        <v>0</v>
      </c>
      <c r="H858" s="116">
        <v>0</v>
      </c>
      <c r="I858" s="116">
        <v>0</v>
      </c>
      <c r="J858" s="116">
        <v>0</v>
      </c>
      <c r="K858" s="116">
        <v>0</v>
      </c>
      <c r="L858" s="116">
        <v>0</v>
      </c>
      <c r="M858" s="116">
        <v>0</v>
      </c>
      <c r="N858" s="116">
        <v>0</v>
      </c>
      <c r="O858" s="116">
        <v>0</v>
      </c>
      <c r="P858" s="116">
        <v>0</v>
      </c>
      <c r="Q858" s="116">
        <v>0</v>
      </c>
      <c r="R858" s="116">
        <v>0</v>
      </c>
      <c r="S858" s="116">
        <v>0</v>
      </c>
      <c r="T858" s="116">
        <v>0</v>
      </c>
      <c r="U858" s="116">
        <v>0</v>
      </c>
      <c r="V858" s="116">
        <v>0</v>
      </c>
      <c r="W858" s="116">
        <v>0</v>
      </c>
      <c r="X858" s="116">
        <v>0</v>
      </c>
      <c r="Y858" s="116">
        <v>0</v>
      </c>
      <c r="Z858" s="116">
        <v>0</v>
      </c>
      <c r="AA858" s="116">
        <v>0</v>
      </c>
      <c r="AB858" s="116">
        <v>0</v>
      </c>
      <c r="AC858" s="116">
        <v>0</v>
      </c>
      <c r="AD858" s="116">
        <v>0</v>
      </c>
      <c r="AE858" s="116">
        <v>0</v>
      </c>
      <c r="AF858" s="116">
        <v>0</v>
      </c>
      <c r="AG858" s="116">
        <v>0</v>
      </c>
      <c r="AH858" s="116">
        <v>0</v>
      </c>
      <c r="AI858" s="116">
        <v>0</v>
      </c>
      <c r="AJ858" s="116">
        <v>0</v>
      </c>
      <c r="AK858" s="116">
        <v>0</v>
      </c>
      <c r="AL858" s="116">
        <v>0</v>
      </c>
      <c r="AM858" s="116">
        <v>0</v>
      </c>
      <c r="AN858" s="116">
        <v>0</v>
      </c>
      <c r="AO858" s="116">
        <v>0</v>
      </c>
      <c r="AP858" s="116">
        <v>0</v>
      </c>
      <c r="AQ858" s="116">
        <v>0</v>
      </c>
      <c r="AR858" s="116">
        <v>0</v>
      </c>
      <c r="AS858" s="116">
        <v>0</v>
      </c>
      <c r="AT858" s="116">
        <v>0</v>
      </c>
      <c r="AU858" s="116">
        <v>0</v>
      </c>
      <c r="AV858" s="116">
        <v>0</v>
      </c>
      <c r="AW858" s="116">
        <v>0</v>
      </c>
      <c r="AX858" s="116">
        <v>0</v>
      </c>
      <c r="AY858" s="116">
        <v>0</v>
      </c>
      <c r="AZ858" s="116">
        <v>0</v>
      </c>
      <c r="BA858" s="116">
        <v>0</v>
      </c>
      <c r="BB858" s="116">
        <v>0</v>
      </c>
      <c r="BC858" s="116">
        <v>0</v>
      </c>
      <c r="BD858" s="115">
        <v>0</v>
      </c>
      <c r="BF858" s="9">
        <f t="shared" si="14"/>
        <v>0</v>
      </c>
    </row>
    <row r="859" spans="1:58" x14ac:dyDescent="0.25">
      <c r="A859" s="112" t="s">
        <v>866</v>
      </c>
      <c r="B859" s="112" t="s">
        <v>867</v>
      </c>
      <c r="C859" s="116">
        <v>0</v>
      </c>
      <c r="D859" s="116">
        <v>0</v>
      </c>
      <c r="E859" s="116">
        <v>0</v>
      </c>
      <c r="F859" s="116">
        <v>0</v>
      </c>
      <c r="G859" s="116">
        <v>0</v>
      </c>
      <c r="H859" s="116">
        <v>0</v>
      </c>
      <c r="I859" s="116">
        <v>0</v>
      </c>
      <c r="J859" s="116">
        <v>0</v>
      </c>
      <c r="K859" s="116">
        <v>0</v>
      </c>
      <c r="L859" s="116">
        <v>0</v>
      </c>
      <c r="M859" s="116">
        <v>0</v>
      </c>
      <c r="N859" s="116">
        <v>0</v>
      </c>
      <c r="O859" s="116">
        <v>0</v>
      </c>
      <c r="P859" s="116">
        <v>0</v>
      </c>
      <c r="Q859" s="116">
        <v>0</v>
      </c>
      <c r="R859" s="116">
        <v>0</v>
      </c>
      <c r="S859" s="116">
        <v>0</v>
      </c>
      <c r="T859" s="116">
        <v>0</v>
      </c>
      <c r="U859" s="116">
        <v>0</v>
      </c>
      <c r="V859" s="116">
        <v>0</v>
      </c>
      <c r="W859" s="116">
        <v>0</v>
      </c>
      <c r="X859" s="116">
        <v>0</v>
      </c>
      <c r="Y859" s="116">
        <v>0</v>
      </c>
      <c r="Z859" s="116">
        <v>0</v>
      </c>
      <c r="AA859" s="116">
        <v>0</v>
      </c>
      <c r="AB859" s="116">
        <v>0</v>
      </c>
      <c r="AC859" s="116">
        <v>0</v>
      </c>
      <c r="AD859" s="116">
        <v>0</v>
      </c>
      <c r="AE859" s="116">
        <v>0</v>
      </c>
      <c r="AF859" s="116">
        <v>0</v>
      </c>
      <c r="AG859" s="116">
        <v>0</v>
      </c>
      <c r="AH859" s="116">
        <v>0</v>
      </c>
      <c r="AI859" s="116">
        <v>0</v>
      </c>
      <c r="AJ859" s="116">
        <v>0</v>
      </c>
      <c r="AK859" s="116">
        <v>0</v>
      </c>
      <c r="AL859" s="116">
        <v>0</v>
      </c>
      <c r="AM859" s="116">
        <v>0</v>
      </c>
      <c r="AN859" s="116">
        <v>0</v>
      </c>
      <c r="AO859" s="116">
        <v>0</v>
      </c>
      <c r="AP859" s="116">
        <v>0</v>
      </c>
      <c r="AQ859" s="116">
        <v>0</v>
      </c>
      <c r="AR859" s="116">
        <v>0</v>
      </c>
      <c r="AS859" s="116">
        <v>0</v>
      </c>
      <c r="AT859" s="116">
        <v>0</v>
      </c>
      <c r="AU859" s="116">
        <v>0</v>
      </c>
      <c r="AV859" s="116">
        <v>0</v>
      </c>
      <c r="AW859" s="116">
        <v>0</v>
      </c>
      <c r="AX859" s="116">
        <v>0</v>
      </c>
      <c r="AY859" s="116">
        <v>0</v>
      </c>
      <c r="AZ859" s="116">
        <v>0</v>
      </c>
      <c r="BA859" s="116">
        <v>0</v>
      </c>
      <c r="BB859" s="116">
        <v>0</v>
      </c>
      <c r="BC859" s="116">
        <v>0</v>
      </c>
      <c r="BD859" s="115">
        <v>0</v>
      </c>
      <c r="BF859" s="9">
        <f t="shared" si="14"/>
        <v>0</v>
      </c>
    </row>
    <row r="860" spans="1:58" x14ac:dyDescent="0.25">
      <c r="A860" s="112" t="s">
        <v>868</v>
      </c>
      <c r="B860" s="112" t="s">
        <v>869</v>
      </c>
      <c r="C860" s="116">
        <v>0</v>
      </c>
      <c r="D860" s="116">
        <v>0</v>
      </c>
      <c r="E860" s="116">
        <v>0</v>
      </c>
      <c r="F860" s="116">
        <v>0</v>
      </c>
      <c r="G860" s="116">
        <v>0</v>
      </c>
      <c r="H860" s="116">
        <v>0</v>
      </c>
      <c r="I860" s="116">
        <v>0</v>
      </c>
      <c r="J860" s="116">
        <v>0</v>
      </c>
      <c r="K860" s="116">
        <v>0</v>
      </c>
      <c r="L860" s="116">
        <v>0</v>
      </c>
      <c r="M860" s="116">
        <v>0</v>
      </c>
      <c r="N860" s="116">
        <v>0</v>
      </c>
      <c r="O860" s="116">
        <v>0</v>
      </c>
      <c r="P860" s="116">
        <v>0</v>
      </c>
      <c r="Q860" s="116">
        <v>0</v>
      </c>
      <c r="R860" s="116">
        <v>0</v>
      </c>
      <c r="S860" s="116">
        <v>0</v>
      </c>
      <c r="T860" s="116">
        <v>0</v>
      </c>
      <c r="U860" s="116">
        <v>0</v>
      </c>
      <c r="V860" s="116">
        <v>0</v>
      </c>
      <c r="W860" s="116">
        <v>0</v>
      </c>
      <c r="X860" s="116">
        <v>0</v>
      </c>
      <c r="Y860" s="116">
        <v>0</v>
      </c>
      <c r="Z860" s="116">
        <v>0</v>
      </c>
      <c r="AA860" s="116">
        <v>0</v>
      </c>
      <c r="AB860" s="116">
        <v>0</v>
      </c>
      <c r="AC860" s="116">
        <v>0</v>
      </c>
      <c r="AD860" s="116">
        <v>0</v>
      </c>
      <c r="AE860" s="116">
        <v>0</v>
      </c>
      <c r="AF860" s="116">
        <v>0</v>
      </c>
      <c r="AG860" s="116">
        <v>0</v>
      </c>
      <c r="AH860" s="116">
        <v>0</v>
      </c>
      <c r="AI860" s="116">
        <v>0</v>
      </c>
      <c r="AJ860" s="116">
        <v>0</v>
      </c>
      <c r="AK860" s="116">
        <v>0</v>
      </c>
      <c r="AL860" s="116">
        <v>0</v>
      </c>
      <c r="AM860" s="116">
        <v>0</v>
      </c>
      <c r="AN860" s="116">
        <v>0</v>
      </c>
      <c r="AO860" s="116">
        <v>0</v>
      </c>
      <c r="AP860" s="116">
        <v>0</v>
      </c>
      <c r="AQ860" s="116">
        <v>0</v>
      </c>
      <c r="AR860" s="116">
        <v>0</v>
      </c>
      <c r="AS860" s="116">
        <v>0</v>
      </c>
      <c r="AT860" s="116">
        <v>0</v>
      </c>
      <c r="AU860" s="116">
        <v>0</v>
      </c>
      <c r="AV860" s="116">
        <v>0</v>
      </c>
      <c r="AW860" s="116">
        <v>0</v>
      </c>
      <c r="AX860" s="116">
        <v>0</v>
      </c>
      <c r="AY860" s="116">
        <v>0</v>
      </c>
      <c r="AZ860" s="116">
        <v>0</v>
      </c>
      <c r="BA860" s="116">
        <v>0</v>
      </c>
      <c r="BB860" s="116">
        <v>0</v>
      </c>
      <c r="BC860" s="116">
        <v>0</v>
      </c>
      <c r="BD860" s="115">
        <v>0</v>
      </c>
      <c r="BF860" s="9">
        <f t="shared" si="14"/>
        <v>0</v>
      </c>
    </row>
    <row r="861" spans="1:58" x14ac:dyDescent="0.25">
      <c r="A861" s="112" t="s">
        <v>870</v>
      </c>
      <c r="B861" s="112" t="s">
        <v>871</v>
      </c>
      <c r="C861" s="116">
        <v>-87097.05</v>
      </c>
      <c r="D861" s="116">
        <v>141267.59999999998</v>
      </c>
      <c r="E861" s="116">
        <v>146488.75999999998</v>
      </c>
      <c r="F861" s="116">
        <v>146488.75999999998</v>
      </c>
      <c r="G861" s="116">
        <v>146488.75999999998</v>
      </c>
      <c r="H861" s="116">
        <v>0</v>
      </c>
      <c r="I861" s="116">
        <v>189121.78</v>
      </c>
      <c r="J861" s="116">
        <v>189121.78</v>
      </c>
      <c r="K861" s="116">
        <v>0</v>
      </c>
      <c r="L861" s="116">
        <v>0</v>
      </c>
      <c r="M861" s="116">
        <v>0</v>
      </c>
      <c r="N861" s="116">
        <v>0</v>
      </c>
      <c r="O861" s="116">
        <v>0</v>
      </c>
      <c r="P861" s="116">
        <v>0</v>
      </c>
      <c r="Q861" s="116">
        <v>0</v>
      </c>
      <c r="R861" s="116">
        <v>0</v>
      </c>
      <c r="S861" s="116">
        <v>0</v>
      </c>
      <c r="T861" s="116">
        <v>0</v>
      </c>
      <c r="U861" s="116">
        <v>0</v>
      </c>
      <c r="V861" s="116">
        <v>0</v>
      </c>
      <c r="W861" s="116">
        <v>0</v>
      </c>
      <c r="X861" s="116">
        <v>0</v>
      </c>
      <c r="Y861" s="116">
        <v>0</v>
      </c>
      <c r="Z861" s="116">
        <v>0</v>
      </c>
      <c r="AA861" s="116">
        <v>0</v>
      </c>
      <c r="AB861" s="116">
        <v>0</v>
      </c>
      <c r="AC861" s="116">
        <v>0</v>
      </c>
      <c r="AD861" s="116">
        <v>0</v>
      </c>
      <c r="AE861" s="116">
        <v>0</v>
      </c>
      <c r="AF861" s="116">
        <v>0</v>
      </c>
      <c r="AG861" s="116">
        <v>0</v>
      </c>
      <c r="AH861" s="116">
        <v>0</v>
      </c>
      <c r="AI861" s="116">
        <v>0</v>
      </c>
      <c r="AJ861" s="116">
        <v>0</v>
      </c>
      <c r="AK861" s="116">
        <v>0</v>
      </c>
      <c r="AL861" s="116">
        <v>0</v>
      </c>
      <c r="AM861" s="116">
        <v>0</v>
      </c>
      <c r="AN861" s="116">
        <v>0</v>
      </c>
      <c r="AO861" s="116">
        <v>0</v>
      </c>
      <c r="AP861" s="116">
        <v>0</v>
      </c>
      <c r="AQ861" s="116">
        <v>0</v>
      </c>
      <c r="AR861" s="116">
        <v>0</v>
      </c>
      <c r="AS861" s="116">
        <v>0</v>
      </c>
      <c r="AT861" s="116">
        <v>0</v>
      </c>
      <c r="AU861" s="116">
        <v>0</v>
      </c>
      <c r="AV861" s="116">
        <v>0</v>
      </c>
      <c r="AW861" s="116">
        <v>0</v>
      </c>
      <c r="AX861" s="116">
        <v>0</v>
      </c>
      <c r="AY861" s="116">
        <v>0</v>
      </c>
      <c r="AZ861" s="116">
        <v>0</v>
      </c>
      <c r="BA861" s="116">
        <v>0</v>
      </c>
      <c r="BB861" s="116">
        <v>0</v>
      </c>
      <c r="BC861" s="116">
        <v>0</v>
      </c>
      <c r="BD861" s="115">
        <v>0</v>
      </c>
      <c r="BF861" s="9">
        <f t="shared" si="14"/>
        <v>189121.78</v>
      </c>
    </row>
    <row r="862" spans="1:58" x14ac:dyDescent="0.25">
      <c r="A862" s="112" t="s">
        <v>872</v>
      </c>
      <c r="B862" s="112" t="s">
        <v>873</v>
      </c>
      <c r="C862" s="116">
        <v>-21795.91</v>
      </c>
      <c r="D862" s="116">
        <v>-21795.91</v>
      </c>
      <c r="E862" s="116">
        <v>-21795.91</v>
      </c>
      <c r="F862" s="116">
        <v>-21795.91</v>
      </c>
      <c r="G862" s="116">
        <v>-21795.91</v>
      </c>
      <c r="H862" s="116">
        <v>-21795.91</v>
      </c>
      <c r="I862" s="116">
        <v>-54489.8</v>
      </c>
      <c r="J862" s="116">
        <v>0</v>
      </c>
      <c r="K862" s="116">
        <v>0</v>
      </c>
      <c r="L862" s="116">
        <v>0</v>
      </c>
      <c r="M862" s="116">
        <v>0</v>
      </c>
      <c r="N862" s="116">
        <v>0</v>
      </c>
      <c r="O862" s="116">
        <v>0</v>
      </c>
      <c r="P862" s="116">
        <v>0</v>
      </c>
      <c r="Q862" s="116">
        <v>0</v>
      </c>
      <c r="R862" s="116">
        <v>0</v>
      </c>
      <c r="S862" s="116">
        <v>0</v>
      </c>
      <c r="T862" s="116">
        <v>0</v>
      </c>
      <c r="U862" s="116">
        <v>0</v>
      </c>
      <c r="V862" s="116">
        <v>0</v>
      </c>
      <c r="W862" s="116">
        <v>0</v>
      </c>
      <c r="X862" s="116">
        <v>0</v>
      </c>
      <c r="Y862" s="116">
        <v>0</v>
      </c>
      <c r="Z862" s="116">
        <v>0</v>
      </c>
      <c r="AA862" s="116">
        <v>0</v>
      </c>
      <c r="AB862" s="116">
        <v>0</v>
      </c>
      <c r="AC862" s="116">
        <v>0</v>
      </c>
      <c r="AD862" s="116">
        <v>0</v>
      </c>
      <c r="AE862" s="116">
        <v>0</v>
      </c>
      <c r="AF862" s="116">
        <v>0</v>
      </c>
      <c r="AG862" s="116">
        <v>0</v>
      </c>
      <c r="AH862" s="116">
        <v>0</v>
      </c>
      <c r="AI862" s="116">
        <v>0</v>
      </c>
      <c r="AJ862" s="116">
        <v>0</v>
      </c>
      <c r="AK862" s="116">
        <v>0</v>
      </c>
      <c r="AL862" s="116">
        <v>0</v>
      </c>
      <c r="AM862" s="116">
        <v>0</v>
      </c>
      <c r="AN862" s="116">
        <v>0</v>
      </c>
      <c r="AO862" s="116">
        <v>0</v>
      </c>
      <c r="AP862" s="116">
        <v>0</v>
      </c>
      <c r="AQ862" s="116">
        <v>0</v>
      </c>
      <c r="AR862" s="116">
        <v>0</v>
      </c>
      <c r="AS862" s="116">
        <v>0</v>
      </c>
      <c r="AT862" s="116">
        <v>0</v>
      </c>
      <c r="AU862" s="116">
        <v>0</v>
      </c>
      <c r="AV862" s="116">
        <v>0</v>
      </c>
      <c r="AW862" s="116">
        <v>0</v>
      </c>
      <c r="AX862" s="116">
        <v>0</v>
      </c>
      <c r="AY862" s="116">
        <v>0</v>
      </c>
      <c r="AZ862" s="116">
        <v>0</v>
      </c>
      <c r="BA862" s="116">
        <v>0</v>
      </c>
      <c r="BB862" s="116">
        <v>0</v>
      </c>
      <c r="BC862" s="116">
        <v>0</v>
      </c>
      <c r="BD862" s="115">
        <v>0</v>
      </c>
      <c r="BF862" s="9">
        <f t="shared" si="14"/>
        <v>0</v>
      </c>
    </row>
    <row r="863" spans="1:58" x14ac:dyDescent="0.25">
      <c r="A863" s="112" t="s">
        <v>874</v>
      </c>
      <c r="B863" s="112" t="s">
        <v>875</v>
      </c>
      <c r="C863" s="116">
        <v>4159.92</v>
      </c>
      <c r="D863" s="116">
        <v>10303.869999999999</v>
      </c>
      <c r="E863" s="116">
        <v>10303.869999999999</v>
      </c>
      <c r="F863" s="116">
        <v>10303.869999999999</v>
      </c>
      <c r="G863" s="116">
        <v>10303.869999999999</v>
      </c>
      <c r="H863" s="116">
        <v>10303.869999999999</v>
      </c>
      <c r="I863" s="116">
        <v>10303.869999999999</v>
      </c>
      <c r="J863" s="116">
        <v>6.6299999999991996</v>
      </c>
      <c r="K863" s="116">
        <v>6.6299999999991996</v>
      </c>
      <c r="L863" s="116">
        <v>6.6299999999991996</v>
      </c>
      <c r="M863" s="116">
        <v>6.6299999999991996</v>
      </c>
      <c r="N863" s="116">
        <v>6.6299999999991996</v>
      </c>
      <c r="O863" s="116">
        <v>6.6299999999991996</v>
      </c>
      <c r="P863" s="116">
        <v>6.6299999999991996</v>
      </c>
      <c r="Q863" s="116">
        <v>6.6299999999991996</v>
      </c>
      <c r="R863" s="116">
        <v>6.6299999999991996</v>
      </c>
      <c r="S863" s="116">
        <v>6.6299999999991996</v>
      </c>
      <c r="T863" s="116">
        <v>6.6299999999991996</v>
      </c>
      <c r="U863" s="116">
        <v>6.6299999999991996</v>
      </c>
      <c r="V863" s="116">
        <v>6.6299999999991996</v>
      </c>
      <c r="W863" s="116">
        <v>6.6299999999991996</v>
      </c>
      <c r="X863" s="116">
        <v>6.6299999999991996</v>
      </c>
      <c r="Y863" s="116">
        <v>6.6299999999991996</v>
      </c>
      <c r="Z863" s="116">
        <v>6.6299999999991996</v>
      </c>
      <c r="AA863" s="116">
        <v>6.6299999999991996</v>
      </c>
      <c r="AB863" s="116">
        <v>6.6299999999991996</v>
      </c>
      <c r="AC863" s="116">
        <v>6.6299999999991996</v>
      </c>
      <c r="AD863" s="116">
        <v>6.6299999999991996</v>
      </c>
      <c r="AE863" s="116">
        <v>6.6299999999991996</v>
      </c>
      <c r="AF863" s="116">
        <v>6.6299999999991996</v>
      </c>
      <c r="AG863" s="116">
        <v>6.6299999999991996</v>
      </c>
      <c r="AH863" s="116">
        <v>6.6299999999991996</v>
      </c>
      <c r="AI863" s="116">
        <v>6.6299999999991996</v>
      </c>
      <c r="AJ863" s="116">
        <v>6.6299999999991996</v>
      </c>
      <c r="AK863" s="116">
        <v>6.6299999999991996</v>
      </c>
      <c r="AL863" s="116">
        <v>6.6299999999991996</v>
      </c>
      <c r="AM863" s="116">
        <v>6.6299999999991996</v>
      </c>
      <c r="AN863" s="116">
        <v>6.6299999999991996</v>
      </c>
      <c r="AO863" s="116">
        <v>6.6299999999991996</v>
      </c>
      <c r="AP863" s="116">
        <v>6.6299999999991996</v>
      </c>
      <c r="AQ863" s="116">
        <v>6.6299999999991996</v>
      </c>
      <c r="AR863" s="116">
        <v>6.6299999999991996</v>
      </c>
      <c r="AS863" s="116">
        <v>6.6299999999991996</v>
      </c>
      <c r="AT863" s="116">
        <v>6.6299999999991996</v>
      </c>
      <c r="AU863" s="116">
        <v>6.6299999999991996</v>
      </c>
      <c r="AV863" s="116">
        <v>6.6299999999991996</v>
      </c>
      <c r="AW863" s="116">
        <v>6.6299999999991996</v>
      </c>
      <c r="AX863" s="116">
        <v>6.6299999999991996</v>
      </c>
      <c r="AY863" s="116">
        <v>6.6299999999991996</v>
      </c>
      <c r="AZ863" s="116">
        <v>6.6299999999991996</v>
      </c>
      <c r="BA863" s="116">
        <v>6.6299999999991996</v>
      </c>
      <c r="BB863" s="116">
        <v>6.6299999999991996</v>
      </c>
      <c r="BC863" s="116">
        <v>6.6299999999991996</v>
      </c>
      <c r="BD863" s="115">
        <v>6.6299999999991996</v>
      </c>
      <c r="BF863" s="9">
        <f t="shared" si="14"/>
        <v>10303.869999999999</v>
      </c>
    </row>
    <row r="864" spans="1:58" x14ac:dyDescent="0.25">
      <c r="A864" s="112" t="s">
        <v>876</v>
      </c>
      <c r="B864" s="112" t="s">
        <v>877</v>
      </c>
      <c r="C864" s="116">
        <v>0</v>
      </c>
      <c r="D864" s="116">
        <v>0</v>
      </c>
      <c r="E864" s="116">
        <v>0</v>
      </c>
      <c r="F864" s="116">
        <v>0</v>
      </c>
      <c r="G864" s="116">
        <v>0</v>
      </c>
      <c r="H864" s="116">
        <v>0</v>
      </c>
      <c r="I864" s="116">
        <v>0</v>
      </c>
      <c r="J864" s="116">
        <v>0</v>
      </c>
      <c r="K864" s="116">
        <v>0</v>
      </c>
      <c r="L864" s="116">
        <v>0</v>
      </c>
      <c r="M864" s="116">
        <v>0</v>
      </c>
      <c r="N864" s="116">
        <v>0</v>
      </c>
      <c r="O864" s="116">
        <v>0</v>
      </c>
      <c r="P864" s="116">
        <v>0</v>
      </c>
      <c r="Q864" s="116">
        <v>0</v>
      </c>
      <c r="R864" s="116">
        <v>0</v>
      </c>
      <c r="S864" s="116">
        <v>0</v>
      </c>
      <c r="T864" s="116">
        <v>0</v>
      </c>
      <c r="U864" s="116">
        <v>0</v>
      </c>
      <c r="V864" s="116">
        <v>0</v>
      </c>
      <c r="W864" s="116">
        <v>0</v>
      </c>
      <c r="X864" s="116">
        <v>0</v>
      </c>
      <c r="Y864" s="116">
        <v>0</v>
      </c>
      <c r="Z864" s="116">
        <v>0</v>
      </c>
      <c r="AA864" s="116">
        <v>0</v>
      </c>
      <c r="AB864" s="116">
        <v>0</v>
      </c>
      <c r="AC864" s="116">
        <v>0</v>
      </c>
      <c r="AD864" s="116">
        <v>0</v>
      </c>
      <c r="AE864" s="116">
        <v>0</v>
      </c>
      <c r="AF864" s="116">
        <v>0</v>
      </c>
      <c r="AG864" s="116">
        <v>0</v>
      </c>
      <c r="AH864" s="116">
        <v>0</v>
      </c>
      <c r="AI864" s="116">
        <v>0</v>
      </c>
      <c r="AJ864" s="116">
        <v>0</v>
      </c>
      <c r="AK864" s="116">
        <v>0</v>
      </c>
      <c r="AL864" s="116">
        <v>0</v>
      </c>
      <c r="AM864" s="116">
        <v>0</v>
      </c>
      <c r="AN864" s="116">
        <v>0</v>
      </c>
      <c r="AO864" s="116">
        <v>0</v>
      </c>
      <c r="AP864" s="116">
        <v>0</v>
      </c>
      <c r="AQ864" s="116">
        <v>0</v>
      </c>
      <c r="AR864" s="116">
        <v>0</v>
      </c>
      <c r="AS864" s="116">
        <v>0</v>
      </c>
      <c r="AT864" s="116">
        <v>0</v>
      </c>
      <c r="AU864" s="116">
        <v>0</v>
      </c>
      <c r="AV864" s="116">
        <v>0</v>
      </c>
      <c r="AW864" s="116">
        <v>0</v>
      </c>
      <c r="AX864" s="116">
        <v>0</v>
      </c>
      <c r="AY864" s="116">
        <v>0</v>
      </c>
      <c r="AZ864" s="116">
        <v>0</v>
      </c>
      <c r="BA864" s="116">
        <v>0</v>
      </c>
      <c r="BB864" s="116">
        <v>0</v>
      </c>
      <c r="BC864" s="116">
        <v>0</v>
      </c>
      <c r="BD864" s="115">
        <v>0</v>
      </c>
      <c r="BF864" s="9">
        <f t="shared" si="14"/>
        <v>0</v>
      </c>
    </row>
    <row r="865" spans="1:58" x14ac:dyDescent="0.25">
      <c r="A865" s="112" t="s">
        <v>878</v>
      </c>
      <c r="B865" s="112" t="s">
        <v>879</v>
      </c>
      <c r="C865" s="116">
        <v>0</v>
      </c>
      <c r="D865" s="116">
        <v>0</v>
      </c>
      <c r="E865" s="116">
        <v>0</v>
      </c>
      <c r="F865" s="116">
        <v>0</v>
      </c>
      <c r="G865" s="116">
        <v>0</v>
      </c>
      <c r="H865" s="116">
        <v>0</v>
      </c>
      <c r="I865" s="116">
        <v>0</v>
      </c>
      <c r="J865" s="116">
        <v>0</v>
      </c>
      <c r="K865" s="116">
        <v>0</v>
      </c>
      <c r="L865" s="116">
        <v>0</v>
      </c>
      <c r="M865" s="116">
        <v>0</v>
      </c>
      <c r="N865" s="116">
        <v>0</v>
      </c>
      <c r="O865" s="116">
        <v>0</v>
      </c>
      <c r="P865" s="116">
        <v>0</v>
      </c>
      <c r="Q865" s="116">
        <v>0</v>
      </c>
      <c r="R865" s="116">
        <v>0</v>
      </c>
      <c r="S865" s="116">
        <v>0</v>
      </c>
      <c r="T865" s="116">
        <v>0</v>
      </c>
      <c r="U865" s="116">
        <v>0</v>
      </c>
      <c r="V865" s="116">
        <v>0</v>
      </c>
      <c r="W865" s="116">
        <v>0</v>
      </c>
      <c r="X865" s="116">
        <v>0</v>
      </c>
      <c r="Y865" s="116">
        <v>0</v>
      </c>
      <c r="Z865" s="116">
        <v>0</v>
      </c>
      <c r="AA865" s="116">
        <v>0</v>
      </c>
      <c r="AB865" s="116">
        <v>0</v>
      </c>
      <c r="AC865" s="116">
        <v>0</v>
      </c>
      <c r="AD865" s="116">
        <v>0</v>
      </c>
      <c r="AE865" s="116">
        <v>0</v>
      </c>
      <c r="AF865" s="116">
        <v>0</v>
      </c>
      <c r="AG865" s="116">
        <v>0</v>
      </c>
      <c r="AH865" s="116">
        <v>0</v>
      </c>
      <c r="AI865" s="116">
        <v>0</v>
      </c>
      <c r="AJ865" s="116">
        <v>0</v>
      </c>
      <c r="AK865" s="116">
        <v>0</v>
      </c>
      <c r="AL865" s="116">
        <v>0</v>
      </c>
      <c r="AM865" s="116">
        <v>0</v>
      </c>
      <c r="AN865" s="116">
        <v>0</v>
      </c>
      <c r="AO865" s="116">
        <v>0</v>
      </c>
      <c r="AP865" s="116">
        <v>0</v>
      </c>
      <c r="AQ865" s="116">
        <v>0</v>
      </c>
      <c r="AR865" s="116">
        <v>0</v>
      </c>
      <c r="AS865" s="116">
        <v>0</v>
      </c>
      <c r="AT865" s="116">
        <v>0</v>
      </c>
      <c r="AU865" s="116">
        <v>0</v>
      </c>
      <c r="AV865" s="116">
        <v>0</v>
      </c>
      <c r="AW865" s="116">
        <v>0</v>
      </c>
      <c r="AX865" s="116">
        <v>0</v>
      </c>
      <c r="AY865" s="116">
        <v>0</v>
      </c>
      <c r="AZ865" s="116">
        <v>0</v>
      </c>
      <c r="BA865" s="116">
        <v>0</v>
      </c>
      <c r="BB865" s="116">
        <v>0</v>
      </c>
      <c r="BC865" s="116">
        <v>0</v>
      </c>
      <c r="BD865" s="115">
        <v>0</v>
      </c>
      <c r="BF865" s="9">
        <f t="shared" si="14"/>
        <v>0</v>
      </c>
    </row>
    <row r="866" spans="1:58" x14ac:dyDescent="0.25">
      <c r="A866" s="112" t="s">
        <v>880</v>
      </c>
      <c r="B866" s="112" t="s">
        <v>881</v>
      </c>
      <c r="C866" s="116">
        <v>1438.94</v>
      </c>
      <c r="D866" s="116">
        <v>3917.68</v>
      </c>
      <c r="E866" s="116">
        <v>7487.61</v>
      </c>
      <c r="F866" s="116">
        <v>8479.2899999999991</v>
      </c>
      <c r="G866" s="116">
        <v>9867.0299999999988</v>
      </c>
      <c r="H866" s="116">
        <v>35216.14</v>
      </c>
      <c r="I866" s="116">
        <v>48200.78</v>
      </c>
      <c r="J866" s="116">
        <v>63849.88</v>
      </c>
      <c r="K866" s="116">
        <v>73695.55</v>
      </c>
      <c r="L866" s="116">
        <v>0</v>
      </c>
      <c r="M866" s="116">
        <v>0</v>
      </c>
      <c r="N866" s="116">
        <v>0</v>
      </c>
      <c r="O866" s="116">
        <v>0</v>
      </c>
      <c r="P866" s="116">
        <v>0</v>
      </c>
      <c r="Q866" s="116">
        <v>0</v>
      </c>
      <c r="R866" s="116">
        <v>0</v>
      </c>
      <c r="S866" s="116">
        <v>0</v>
      </c>
      <c r="T866" s="116">
        <v>0</v>
      </c>
      <c r="U866" s="116">
        <v>0</v>
      </c>
      <c r="V866" s="116">
        <v>0</v>
      </c>
      <c r="W866" s="116">
        <v>0</v>
      </c>
      <c r="X866" s="116">
        <v>0</v>
      </c>
      <c r="Y866" s="116">
        <v>0</v>
      </c>
      <c r="Z866" s="116">
        <v>0</v>
      </c>
      <c r="AA866" s="116">
        <v>0</v>
      </c>
      <c r="AB866" s="116">
        <v>0</v>
      </c>
      <c r="AC866" s="116">
        <v>0</v>
      </c>
      <c r="AD866" s="116">
        <v>0</v>
      </c>
      <c r="AE866" s="116">
        <v>0</v>
      </c>
      <c r="AF866" s="116">
        <v>0</v>
      </c>
      <c r="AG866" s="116">
        <v>0</v>
      </c>
      <c r="AH866" s="116">
        <v>0</v>
      </c>
      <c r="AI866" s="116">
        <v>0</v>
      </c>
      <c r="AJ866" s="116">
        <v>0</v>
      </c>
      <c r="AK866" s="116">
        <v>0</v>
      </c>
      <c r="AL866" s="116">
        <v>0</v>
      </c>
      <c r="AM866" s="116">
        <v>0</v>
      </c>
      <c r="AN866" s="116">
        <v>0</v>
      </c>
      <c r="AO866" s="116">
        <v>0</v>
      </c>
      <c r="AP866" s="116">
        <v>0</v>
      </c>
      <c r="AQ866" s="116">
        <v>0</v>
      </c>
      <c r="AR866" s="116">
        <v>0</v>
      </c>
      <c r="AS866" s="116">
        <v>0</v>
      </c>
      <c r="AT866" s="116">
        <v>0</v>
      </c>
      <c r="AU866" s="116">
        <v>0</v>
      </c>
      <c r="AV866" s="116">
        <v>0</v>
      </c>
      <c r="AW866" s="116">
        <v>0</v>
      </c>
      <c r="AX866" s="116">
        <v>0</v>
      </c>
      <c r="AY866" s="116">
        <v>0</v>
      </c>
      <c r="AZ866" s="116">
        <v>0</v>
      </c>
      <c r="BA866" s="116">
        <v>0</v>
      </c>
      <c r="BB866" s="116">
        <v>0</v>
      </c>
      <c r="BC866" s="116">
        <v>0</v>
      </c>
      <c r="BD866" s="115">
        <v>0</v>
      </c>
      <c r="BF866" s="9">
        <f t="shared" si="14"/>
        <v>73695.55</v>
      </c>
    </row>
    <row r="867" spans="1:58" x14ac:dyDescent="0.25">
      <c r="A867" s="112" t="s">
        <v>882</v>
      </c>
      <c r="B867" s="112" t="s">
        <v>883</v>
      </c>
      <c r="C867" s="116">
        <v>5022.62</v>
      </c>
      <c r="D867" s="116">
        <v>5022.62</v>
      </c>
      <c r="E867" s="116">
        <v>5022.62</v>
      </c>
      <c r="F867" s="116">
        <v>5022.62</v>
      </c>
      <c r="G867" s="116">
        <v>5022.62</v>
      </c>
      <c r="H867" s="116">
        <v>5022.62</v>
      </c>
      <c r="I867" s="116">
        <v>5022.62</v>
      </c>
      <c r="J867" s="116">
        <v>0</v>
      </c>
      <c r="K867" s="116">
        <v>0</v>
      </c>
      <c r="L867" s="116">
        <v>0</v>
      </c>
      <c r="M867" s="116">
        <v>0</v>
      </c>
      <c r="N867" s="116">
        <v>0</v>
      </c>
      <c r="O867" s="116">
        <v>0</v>
      </c>
      <c r="P867" s="116">
        <v>0</v>
      </c>
      <c r="Q867" s="116">
        <v>0</v>
      </c>
      <c r="R867" s="116">
        <v>0</v>
      </c>
      <c r="S867" s="116">
        <v>0</v>
      </c>
      <c r="T867" s="116">
        <v>0</v>
      </c>
      <c r="U867" s="116">
        <v>0</v>
      </c>
      <c r="V867" s="116">
        <v>0</v>
      </c>
      <c r="W867" s="116">
        <v>0</v>
      </c>
      <c r="X867" s="116">
        <v>0</v>
      </c>
      <c r="Y867" s="116">
        <v>0</v>
      </c>
      <c r="Z867" s="116">
        <v>0</v>
      </c>
      <c r="AA867" s="116">
        <v>0</v>
      </c>
      <c r="AB867" s="116">
        <v>0</v>
      </c>
      <c r="AC867" s="116">
        <v>0</v>
      </c>
      <c r="AD867" s="116">
        <v>0</v>
      </c>
      <c r="AE867" s="116">
        <v>0</v>
      </c>
      <c r="AF867" s="116">
        <v>0</v>
      </c>
      <c r="AG867" s="116">
        <v>0</v>
      </c>
      <c r="AH867" s="116">
        <v>0</v>
      </c>
      <c r="AI867" s="116">
        <v>0</v>
      </c>
      <c r="AJ867" s="116">
        <v>0</v>
      </c>
      <c r="AK867" s="116">
        <v>0</v>
      </c>
      <c r="AL867" s="116">
        <v>0</v>
      </c>
      <c r="AM867" s="116">
        <v>0</v>
      </c>
      <c r="AN867" s="116">
        <v>0</v>
      </c>
      <c r="AO867" s="116">
        <v>0</v>
      </c>
      <c r="AP867" s="116">
        <v>0</v>
      </c>
      <c r="AQ867" s="116">
        <v>0</v>
      </c>
      <c r="AR867" s="116">
        <v>0</v>
      </c>
      <c r="AS867" s="116">
        <v>0</v>
      </c>
      <c r="AT867" s="116">
        <v>0</v>
      </c>
      <c r="AU867" s="116">
        <v>0</v>
      </c>
      <c r="AV867" s="116">
        <v>0</v>
      </c>
      <c r="AW867" s="116">
        <v>0</v>
      </c>
      <c r="AX867" s="116">
        <v>0</v>
      </c>
      <c r="AY867" s="116">
        <v>0</v>
      </c>
      <c r="AZ867" s="116">
        <v>0</v>
      </c>
      <c r="BA867" s="116">
        <v>0</v>
      </c>
      <c r="BB867" s="116">
        <v>0</v>
      </c>
      <c r="BC867" s="116">
        <v>0</v>
      </c>
      <c r="BD867" s="115">
        <v>0</v>
      </c>
      <c r="BF867" s="9">
        <f t="shared" si="14"/>
        <v>5022.62</v>
      </c>
    </row>
    <row r="868" spans="1:58" x14ac:dyDescent="0.25">
      <c r="A868" s="112" t="s">
        <v>884</v>
      </c>
      <c r="B868" s="112" t="s">
        <v>885</v>
      </c>
      <c r="C868" s="116">
        <v>0</v>
      </c>
      <c r="D868" s="116">
        <v>0</v>
      </c>
      <c r="E868" s="116">
        <v>0</v>
      </c>
      <c r="F868" s="116">
        <v>0</v>
      </c>
      <c r="G868" s="116">
        <v>0</v>
      </c>
      <c r="H868" s="116">
        <v>0</v>
      </c>
      <c r="I868" s="116">
        <v>0</v>
      </c>
      <c r="J868" s="116">
        <v>0</v>
      </c>
      <c r="K868" s="116">
        <v>0</v>
      </c>
      <c r="L868" s="116">
        <v>0</v>
      </c>
      <c r="M868" s="116">
        <v>0</v>
      </c>
      <c r="N868" s="116">
        <v>0</v>
      </c>
      <c r="O868" s="116">
        <v>0</v>
      </c>
      <c r="P868" s="116">
        <v>0</v>
      </c>
      <c r="Q868" s="116">
        <v>0</v>
      </c>
      <c r="R868" s="116">
        <v>0</v>
      </c>
      <c r="S868" s="116">
        <v>0</v>
      </c>
      <c r="T868" s="116">
        <v>0</v>
      </c>
      <c r="U868" s="116">
        <v>0</v>
      </c>
      <c r="V868" s="116">
        <v>0</v>
      </c>
      <c r="W868" s="116">
        <v>0</v>
      </c>
      <c r="X868" s="116">
        <v>0</v>
      </c>
      <c r="Y868" s="116">
        <v>0</v>
      </c>
      <c r="Z868" s="116">
        <v>0</v>
      </c>
      <c r="AA868" s="116">
        <v>0</v>
      </c>
      <c r="AB868" s="116">
        <v>0</v>
      </c>
      <c r="AC868" s="116">
        <v>0</v>
      </c>
      <c r="AD868" s="116">
        <v>0</v>
      </c>
      <c r="AE868" s="116">
        <v>0</v>
      </c>
      <c r="AF868" s="116">
        <v>0</v>
      </c>
      <c r="AG868" s="116">
        <v>0</v>
      </c>
      <c r="AH868" s="116">
        <v>0</v>
      </c>
      <c r="AI868" s="116">
        <v>0</v>
      </c>
      <c r="AJ868" s="116">
        <v>0</v>
      </c>
      <c r="AK868" s="116">
        <v>0</v>
      </c>
      <c r="AL868" s="116">
        <v>0</v>
      </c>
      <c r="AM868" s="116">
        <v>0</v>
      </c>
      <c r="AN868" s="116">
        <v>0</v>
      </c>
      <c r="AO868" s="116">
        <v>0</v>
      </c>
      <c r="AP868" s="116">
        <v>0</v>
      </c>
      <c r="AQ868" s="116">
        <v>0</v>
      </c>
      <c r="AR868" s="116">
        <v>0</v>
      </c>
      <c r="AS868" s="116">
        <v>0</v>
      </c>
      <c r="AT868" s="116">
        <v>0</v>
      </c>
      <c r="AU868" s="116">
        <v>0</v>
      </c>
      <c r="AV868" s="116">
        <v>0</v>
      </c>
      <c r="AW868" s="116">
        <v>0</v>
      </c>
      <c r="AX868" s="116">
        <v>0</v>
      </c>
      <c r="AY868" s="116">
        <v>0</v>
      </c>
      <c r="AZ868" s="116">
        <v>0</v>
      </c>
      <c r="BA868" s="116">
        <v>0</v>
      </c>
      <c r="BB868" s="116">
        <v>0</v>
      </c>
      <c r="BC868" s="116">
        <v>0</v>
      </c>
      <c r="BD868" s="115">
        <v>0</v>
      </c>
      <c r="BF868" s="9">
        <f t="shared" si="14"/>
        <v>0</v>
      </c>
    </row>
    <row r="869" spans="1:58" x14ac:dyDescent="0.25">
      <c r="A869" s="112" t="s">
        <v>886</v>
      </c>
      <c r="B869" s="112" t="s">
        <v>887</v>
      </c>
      <c r="C869" s="116">
        <v>0</v>
      </c>
      <c r="D869" s="116">
        <v>0</v>
      </c>
      <c r="E869" s="116">
        <v>28551.59</v>
      </c>
      <c r="F869" s="116">
        <v>28623.46</v>
      </c>
      <c r="G869" s="116">
        <v>46462.42</v>
      </c>
      <c r="H869" s="116">
        <v>37329.33</v>
      </c>
      <c r="I869" s="116">
        <v>37409.33</v>
      </c>
      <c r="J869" s="116">
        <v>37489.33</v>
      </c>
      <c r="K869" s="116">
        <v>-1.9999999996798579E-2</v>
      </c>
      <c r="L869" s="116">
        <v>-1.9999999996798579E-2</v>
      </c>
      <c r="M869" s="116">
        <v>-1.9999999996798579E-2</v>
      </c>
      <c r="N869" s="116">
        <v>-1.9999999996798579E-2</v>
      </c>
      <c r="O869" s="116">
        <v>-1.9999999996798579E-2</v>
      </c>
      <c r="P869" s="116">
        <v>-1.9999999996798579E-2</v>
      </c>
      <c r="Q869" s="116">
        <v>-1.9999999996798579E-2</v>
      </c>
      <c r="R869" s="116">
        <v>-1.9999999996798579E-2</v>
      </c>
      <c r="S869" s="116">
        <v>-1.9999999996798579E-2</v>
      </c>
      <c r="T869" s="116">
        <v>-1.9999999996798579E-2</v>
      </c>
      <c r="U869" s="116">
        <v>-1.9999999996798579E-2</v>
      </c>
      <c r="V869" s="116">
        <v>-1.9999999996798579E-2</v>
      </c>
      <c r="W869" s="116">
        <v>-1.9999999996798579E-2</v>
      </c>
      <c r="X869" s="116">
        <v>-1.9999999996798579E-2</v>
      </c>
      <c r="Y869" s="116">
        <v>-1.9999999996798579E-2</v>
      </c>
      <c r="Z869" s="116">
        <v>-1.9999999996798579E-2</v>
      </c>
      <c r="AA869" s="116">
        <v>-1.9999999996798579E-2</v>
      </c>
      <c r="AB869" s="116">
        <v>-1.9999999996798579E-2</v>
      </c>
      <c r="AC869" s="116">
        <v>-1.9999999996798579E-2</v>
      </c>
      <c r="AD869" s="116">
        <v>-1.9999999996798579E-2</v>
      </c>
      <c r="AE869" s="116">
        <v>-1.9999999996798579E-2</v>
      </c>
      <c r="AF869" s="116">
        <v>-1.9999999996798579E-2</v>
      </c>
      <c r="AG869" s="116">
        <v>-1.9999999996798579E-2</v>
      </c>
      <c r="AH869" s="116">
        <v>-1.9999999996798579E-2</v>
      </c>
      <c r="AI869" s="116">
        <v>-1.9999999996798579E-2</v>
      </c>
      <c r="AJ869" s="116">
        <v>-1.9999999996798579E-2</v>
      </c>
      <c r="AK869" s="116">
        <v>-1.9999999996798579E-2</v>
      </c>
      <c r="AL869" s="116">
        <v>-1.9999999996798579E-2</v>
      </c>
      <c r="AM869" s="116">
        <v>-1.9999999996798579E-2</v>
      </c>
      <c r="AN869" s="116">
        <v>-1.9999999996798579E-2</v>
      </c>
      <c r="AO869" s="116">
        <v>-1.9999999996798579E-2</v>
      </c>
      <c r="AP869" s="116">
        <v>-1.9999999996798579E-2</v>
      </c>
      <c r="AQ869" s="116">
        <v>-1.9999999996798579E-2</v>
      </c>
      <c r="AR869" s="116">
        <v>-1.9999999996798579E-2</v>
      </c>
      <c r="AS869" s="116">
        <v>-1.9999999996798579E-2</v>
      </c>
      <c r="AT869" s="116">
        <v>-1.9999999996798579E-2</v>
      </c>
      <c r="AU869" s="116">
        <v>-1.9999999996798579E-2</v>
      </c>
      <c r="AV869" s="116">
        <v>-1.9999999996798579E-2</v>
      </c>
      <c r="AW869" s="116">
        <v>-1.9999999996798579E-2</v>
      </c>
      <c r="AX869" s="116">
        <v>-1.9999999996798579E-2</v>
      </c>
      <c r="AY869" s="116">
        <v>-1.9999999996798579E-2</v>
      </c>
      <c r="AZ869" s="116">
        <v>-1.9999999996798579E-2</v>
      </c>
      <c r="BA869" s="116">
        <v>-1.9999999996798579E-2</v>
      </c>
      <c r="BB869" s="116">
        <v>-1.9999999996798579E-2</v>
      </c>
      <c r="BC869" s="116">
        <v>-1.9999999996798579E-2</v>
      </c>
      <c r="BD869" s="115">
        <v>-1.9999999996798579E-2</v>
      </c>
      <c r="BF869" s="9">
        <f t="shared" si="14"/>
        <v>46462.42</v>
      </c>
    </row>
    <row r="870" spans="1:58" x14ac:dyDescent="0.25">
      <c r="A870" s="112" t="s">
        <v>888</v>
      </c>
      <c r="B870" s="112" t="s">
        <v>889</v>
      </c>
      <c r="C870" s="116">
        <v>0</v>
      </c>
      <c r="D870" s="116">
        <v>0</v>
      </c>
      <c r="E870" s="116">
        <v>114050.9</v>
      </c>
      <c r="F870" s="116">
        <v>114050.9</v>
      </c>
      <c r="G870" s="116">
        <v>114050.9</v>
      </c>
      <c r="H870" s="116">
        <v>114050.9</v>
      </c>
      <c r="I870" s="116">
        <v>114050.9</v>
      </c>
      <c r="J870" s="116">
        <v>0</v>
      </c>
      <c r="K870" s="116">
        <v>0</v>
      </c>
      <c r="L870" s="116">
        <v>0</v>
      </c>
      <c r="M870" s="116">
        <v>0</v>
      </c>
      <c r="N870" s="116">
        <v>0</v>
      </c>
      <c r="O870" s="116">
        <v>0</v>
      </c>
      <c r="P870" s="116">
        <v>0</v>
      </c>
      <c r="Q870" s="116">
        <v>0</v>
      </c>
      <c r="R870" s="116">
        <v>0</v>
      </c>
      <c r="S870" s="116">
        <v>0</v>
      </c>
      <c r="T870" s="116">
        <v>0</v>
      </c>
      <c r="U870" s="116">
        <v>0</v>
      </c>
      <c r="V870" s="116">
        <v>0</v>
      </c>
      <c r="W870" s="116">
        <v>0</v>
      </c>
      <c r="X870" s="116">
        <v>0</v>
      </c>
      <c r="Y870" s="116">
        <v>0</v>
      </c>
      <c r="Z870" s="116">
        <v>0</v>
      </c>
      <c r="AA870" s="116">
        <v>0</v>
      </c>
      <c r="AB870" s="116">
        <v>0</v>
      </c>
      <c r="AC870" s="116">
        <v>0</v>
      </c>
      <c r="AD870" s="116">
        <v>0</v>
      </c>
      <c r="AE870" s="116">
        <v>0</v>
      </c>
      <c r="AF870" s="116">
        <v>0</v>
      </c>
      <c r="AG870" s="116">
        <v>0</v>
      </c>
      <c r="AH870" s="116">
        <v>0</v>
      </c>
      <c r="AI870" s="116">
        <v>0</v>
      </c>
      <c r="AJ870" s="116">
        <v>0</v>
      </c>
      <c r="AK870" s="116">
        <v>0</v>
      </c>
      <c r="AL870" s="116">
        <v>0</v>
      </c>
      <c r="AM870" s="116">
        <v>0</v>
      </c>
      <c r="AN870" s="116">
        <v>0</v>
      </c>
      <c r="AO870" s="116">
        <v>0</v>
      </c>
      <c r="AP870" s="116">
        <v>0</v>
      </c>
      <c r="AQ870" s="116">
        <v>0</v>
      </c>
      <c r="AR870" s="116">
        <v>0</v>
      </c>
      <c r="AS870" s="116">
        <v>0</v>
      </c>
      <c r="AT870" s="116">
        <v>0</v>
      </c>
      <c r="AU870" s="116">
        <v>0</v>
      </c>
      <c r="AV870" s="116">
        <v>0</v>
      </c>
      <c r="AW870" s="116">
        <v>0</v>
      </c>
      <c r="AX870" s="116">
        <v>0</v>
      </c>
      <c r="AY870" s="116">
        <v>0</v>
      </c>
      <c r="AZ870" s="116">
        <v>0</v>
      </c>
      <c r="BA870" s="116">
        <v>0</v>
      </c>
      <c r="BB870" s="116">
        <v>0</v>
      </c>
      <c r="BC870" s="116">
        <v>0</v>
      </c>
      <c r="BD870" s="115">
        <v>0</v>
      </c>
      <c r="BF870" s="9">
        <f t="shared" si="14"/>
        <v>114050.9</v>
      </c>
    </row>
    <row r="871" spans="1:58" x14ac:dyDescent="0.25">
      <c r="A871" s="112" t="s">
        <v>890</v>
      </c>
      <c r="B871" s="112" t="s">
        <v>891</v>
      </c>
      <c r="C871" s="116">
        <v>0</v>
      </c>
      <c r="D871" s="116">
        <v>6109.66</v>
      </c>
      <c r="E871" s="116">
        <v>6109.66</v>
      </c>
      <c r="F871" s="116">
        <v>6109.66</v>
      </c>
      <c r="G871" s="116">
        <v>6109.66</v>
      </c>
      <c r="H871" s="116">
        <v>6109.66</v>
      </c>
      <c r="I871" s="116">
        <v>6109.66</v>
      </c>
      <c r="J871" s="116">
        <v>6109.66</v>
      </c>
      <c r="K871" s="116">
        <v>0</v>
      </c>
      <c r="L871" s="116">
        <v>0</v>
      </c>
      <c r="M871" s="116">
        <v>0</v>
      </c>
      <c r="N871" s="116">
        <v>0</v>
      </c>
      <c r="O871" s="116">
        <v>0</v>
      </c>
      <c r="P871" s="116">
        <v>0</v>
      </c>
      <c r="Q871" s="116">
        <v>0</v>
      </c>
      <c r="R871" s="116">
        <v>0</v>
      </c>
      <c r="S871" s="116">
        <v>0</v>
      </c>
      <c r="T871" s="116">
        <v>0</v>
      </c>
      <c r="U871" s="116">
        <v>0</v>
      </c>
      <c r="V871" s="116">
        <v>0</v>
      </c>
      <c r="W871" s="116">
        <v>0</v>
      </c>
      <c r="X871" s="116">
        <v>0</v>
      </c>
      <c r="Y871" s="116">
        <v>0</v>
      </c>
      <c r="Z871" s="116">
        <v>0</v>
      </c>
      <c r="AA871" s="116">
        <v>0</v>
      </c>
      <c r="AB871" s="116">
        <v>0</v>
      </c>
      <c r="AC871" s="116">
        <v>0</v>
      </c>
      <c r="AD871" s="116">
        <v>0</v>
      </c>
      <c r="AE871" s="116">
        <v>0</v>
      </c>
      <c r="AF871" s="116">
        <v>0</v>
      </c>
      <c r="AG871" s="116">
        <v>0</v>
      </c>
      <c r="AH871" s="116">
        <v>0</v>
      </c>
      <c r="AI871" s="116">
        <v>0</v>
      </c>
      <c r="AJ871" s="116">
        <v>0</v>
      </c>
      <c r="AK871" s="116">
        <v>0</v>
      </c>
      <c r="AL871" s="116">
        <v>0</v>
      </c>
      <c r="AM871" s="116">
        <v>0</v>
      </c>
      <c r="AN871" s="116">
        <v>0</v>
      </c>
      <c r="AO871" s="116">
        <v>0</v>
      </c>
      <c r="AP871" s="116">
        <v>0</v>
      </c>
      <c r="AQ871" s="116">
        <v>0</v>
      </c>
      <c r="AR871" s="116">
        <v>0</v>
      </c>
      <c r="AS871" s="116">
        <v>0</v>
      </c>
      <c r="AT871" s="116">
        <v>0</v>
      </c>
      <c r="AU871" s="116">
        <v>0</v>
      </c>
      <c r="AV871" s="116">
        <v>0</v>
      </c>
      <c r="AW871" s="116">
        <v>0</v>
      </c>
      <c r="AX871" s="116">
        <v>0</v>
      </c>
      <c r="AY871" s="116">
        <v>0</v>
      </c>
      <c r="AZ871" s="116">
        <v>0</v>
      </c>
      <c r="BA871" s="116">
        <v>0</v>
      </c>
      <c r="BB871" s="116">
        <v>0</v>
      </c>
      <c r="BC871" s="116">
        <v>0</v>
      </c>
      <c r="BD871" s="115">
        <v>0</v>
      </c>
      <c r="BF871" s="9">
        <f t="shared" si="14"/>
        <v>6109.66</v>
      </c>
    </row>
    <row r="872" spans="1:58" x14ac:dyDescent="0.25">
      <c r="A872" s="112" t="s">
        <v>892</v>
      </c>
      <c r="B872" s="112" t="s">
        <v>893</v>
      </c>
      <c r="C872" s="116">
        <v>0</v>
      </c>
      <c r="D872" s="116">
        <v>0</v>
      </c>
      <c r="E872" s="116">
        <v>0</v>
      </c>
      <c r="F872" s="116">
        <v>0</v>
      </c>
      <c r="G872" s="116">
        <v>0</v>
      </c>
      <c r="H872" s="116">
        <v>0</v>
      </c>
      <c r="I872" s="116">
        <v>0</v>
      </c>
      <c r="J872" s="116">
        <v>0</v>
      </c>
      <c r="K872" s="116">
        <v>0</v>
      </c>
      <c r="L872" s="116">
        <v>0</v>
      </c>
      <c r="M872" s="116">
        <v>0</v>
      </c>
      <c r="N872" s="116">
        <v>0</v>
      </c>
      <c r="O872" s="116">
        <v>0</v>
      </c>
      <c r="P872" s="116">
        <v>0</v>
      </c>
      <c r="Q872" s="116">
        <v>0</v>
      </c>
      <c r="R872" s="116">
        <v>0</v>
      </c>
      <c r="S872" s="116">
        <v>0</v>
      </c>
      <c r="T872" s="116">
        <v>0</v>
      </c>
      <c r="U872" s="116">
        <v>0</v>
      </c>
      <c r="V872" s="116">
        <v>0</v>
      </c>
      <c r="W872" s="116">
        <v>0</v>
      </c>
      <c r="X872" s="116">
        <v>0</v>
      </c>
      <c r="Y872" s="116">
        <v>0</v>
      </c>
      <c r="Z872" s="116">
        <v>0</v>
      </c>
      <c r="AA872" s="116">
        <v>0</v>
      </c>
      <c r="AB872" s="116">
        <v>0</v>
      </c>
      <c r="AC872" s="116">
        <v>0</v>
      </c>
      <c r="AD872" s="116">
        <v>0</v>
      </c>
      <c r="AE872" s="116">
        <v>0</v>
      </c>
      <c r="AF872" s="116">
        <v>0</v>
      </c>
      <c r="AG872" s="116">
        <v>0</v>
      </c>
      <c r="AH872" s="116">
        <v>0</v>
      </c>
      <c r="AI872" s="116">
        <v>0</v>
      </c>
      <c r="AJ872" s="116">
        <v>0</v>
      </c>
      <c r="AK872" s="116">
        <v>0</v>
      </c>
      <c r="AL872" s="116">
        <v>0</v>
      </c>
      <c r="AM872" s="116">
        <v>0</v>
      </c>
      <c r="AN872" s="116">
        <v>0</v>
      </c>
      <c r="AO872" s="116">
        <v>0</v>
      </c>
      <c r="AP872" s="116">
        <v>0</v>
      </c>
      <c r="AQ872" s="116">
        <v>0</v>
      </c>
      <c r="AR872" s="116">
        <v>0</v>
      </c>
      <c r="AS872" s="116">
        <v>0</v>
      </c>
      <c r="AT872" s="116">
        <v>0</v>
      </c>
      <c r="AU872" s="116">
        <v>0</v>
      </c>
      <c r="AV872" s="116">
        <v>0</v>
      </c>
      <c r="AW872" s="116">
        <v>0</v>
      </c>
      <c r="AX872" s="116">
        <v>0</v>
      </c>
      <c r="AY872" s="116">
        <v>0</v>
      </c>
      <c r="AZ872" s="116">
        <v>0</v>
      </c>
      <c r="BA872" s="116">
        <v>0</v>
      </c>
      <c r="BB872" s="116">
        <v>0</v>
      </c>
      <c r="BC872" s="116">
        <v>0</v>
      </c>
      <c r="BD872" s="115">
        <v>0</v>
      </c>
      <c r="BF872" s="9">
        <f t="shared" si="14"/>
        <v>0</v>
      </c>
    </row>
    <row r="873" spans="1:58" x14ac:dyDescent="0.25">
      <c r="A873" s="112" t="s">
        <v>894</v>
      </c>
      <c r="B873" s="112" t="s">
        <v>895</v>
      </c>
      <c r="C873" s="116">
        <v>0</v>
      </c>
      <c r="D873" s="116">
        <v>2074.14</v>
      </c>
      <c r="E873" s="116">
        <v>2074.14</v>
      </c>
      <c r="F873" s="116">
        <v>0</v>
      </c>
      <c r="G873" s="116">
        <v>0</v>
      </c>
      <c r="H873" s="116">
        <v>0</v>
      </c>
      <c r="I873" s="116">
        <v>0</v>
      </c>
      <c r="J873" s="116">
        <v>0</v>
      </c>
      <c r="K873" s="116">
        <v>0</v>
      </c>
      <c r="L873" s="116">
        <v>0</v>
      </c>
      <c r="M873" s="116">
        <v>0</v>
      </c>
      <c r="N873" s="116">
        <v>0</v>
      </c>
      <c r="O873" s="116">
        <v>0</v>
      </c>
      <c r="P873" s="116">
        <v>0</v>
      </c>
      <c r="Q873" s="116">
        <v>0</v>
      </c>
      <c r="R873" s="116">
        <v>0</v>
      </c>
      <c r="S873" s="116">
        <v>0</v>
      </c>
      <c r="T873" s="116">
        <v>0</v>
      </c>
      <c r="U873" s="116">
        <v>0</v>
      </c>
      <c r="V873" s="116">
        <v>0</v>
      </c>
      <c r="W873" s="116">
        <v>0</v>
      </c>
      <c r="X873" s="116">
        <v>0</v>
      </c>
      <c r="Y873" s="116">
        <v>0</v>
      </c>
      <c r="Z873" s="116">
        <v>0</v>
      </c>
      <c r="AA873" s="116">
        <v>0</v>
      </c>
      <c r="AB873" s="116">
        <v>0</v>
      </c>
      <c r="AC873" s="116">
        <v>0</v>
      </c>
      <c r="AD873" s="116">
        <v>0</v>
      </c>
      <c r="AE873" s="116">
        <v>0</v>
      </c>
      <c r="AF873" s="116">
        <v>0</v>
      </c>
      <c r="AG873" s="116">
        <v>0</v>
      </c>
      <c r="AH873" s="116">
        <v>0</v>
      </c>
      <c r="AI873" s="116">
        <v>0</v>
      </c>
      <c r="AJ873" s="116">
        <v>0</v>
      </c>
      <c r="AK873" s="116">
        <v>0</v>
      </c>
      <c r="AL873" s="116">
        <v>0</v>
      </c>
      <c r="AM873" s="116">
        <v>0</v>
      </c>
      <c r="AN873" s="116">
        <v>0</v>
      </c>
      <c r="AO873" s="116">
        <v>0</v>
      </c>
      <c r="AP873" s="116">
        <v>0</v>
      </c>
      <c r="AQ873" s="116">
        <v>0</v>
      </c>
      <c r="AR873" s="116">
        <v>0</v>
      </c>
      <c r="AS873" s="116">
        <v>0</v>
      </c>
      <c r="AT873" s="116">
        <v>0</v>
      </c>
      <c r="AU873" s="116">
        <v>0</v>
      </c>
      <c r="AV873" s="116">
        <v>0</v>
      </c>
      <c r="AW873" s="116">
        <v>0</v>
      </c>
      <c r="AX873" s="116">
        <v>0</v>
      </c>
      <c r="AY873" s="116">
        <v>0</v>
      </c>
      <c r="AZ873" s="116">
        <v>0</v>
      </c>
      <c r="BA873" s="116">
        <v>0</v>
      </c>
      <c r="BB873" s="116">
        <v>0</v>
      </c>
      <c r="BC873" s="116">
        <v>0</v>
      </c>
      <c r="BD873" s="115">
        <v>0</v>
      </c>
      <c r="BF873" s="9">
        <f t="shared" si="14"/>
        <v>2074.14</v>
      </c>
    </row>
    <row r="874" spans="1:58" x14ac:dyDescent="0.25">
      <c r="A874" s="112" t="s">
        <v>896</v>
      </c>
      <c r="B874" s="112" t="s">
        <v>897</v>
      </c>
      <c r="C874" s="116">
        <v>9961.7900000000009</v>
      </c>
      <c r="D874" s="116">
        <v>9961.7900000000009</v>
      </c>
      <c r="E874" s="116">
        <v>9961.7900000000009</v>
      </c>
      <c r="F874" s="116">
        <v>0</v>
      </c>
      <c r="G874" s="116">
        <v>0</v>
      </c>
      <c r="H874" s="116">
        <v>0</v>
      </c>
      <c r="I874" s="116">
        <v>0</v>
      </c>
      <c r="J874" s="116">
        <v>0</v>
      </c>
      <c r="K874" s="116">
        <v>0</v>
      </c>
      <c r="L874" s="116">
        <v>0</v>
      </c>
      <c r="M874" s="116">
        <v>0</v>
      </c>
      <c r="N874" s="116">
        <v>0</v>
      </c>
      <c r="O874" s="116">
        <v>0</v>
      </c>
      <c r="P874" s="116">
        <v>0</v>
      </c>
      <c r="Q874" s="116">
        <v>0</v>
      </c>
      <c r="R874" s="116">
        <v>0</v>
      </c>
      <c r="S874" s="116">
        <v>0</v>
      </c>
      <c r="T874" s="116">
        <v>0</v>
      </c>
      <c r="U874" s="116">
        <v>0</v>
      </c>
      <c r="V874" s="116">
        <v>0</v>
      </c>
      <c r="W874" s="116">
        <v>0</v>
      </c>
      <c r="X874" s="116">
        <v>0</v>
      </c>
      <c r="Y874" s="116">
        <v>0</v>
      </c>
      <c r="Z874" s="116">
        <v>0</v>
      </c>
      <c r="AA874" s="116">
        <v>0</v>
      </c>
      <c r="AB874" s="116">
        <v>0</v>
      </c>
      <c r="AC874" s="116">
        <v>0</v>
      </c>
      <c r="AD874" s="116">
        <v>0</v>
      </c>
      <c r="AE874" s="116">
        <v>0</v>
      </c>
      <c r="AF874" s="116">
        <v>0</v>
      </c>
      <c r="AG874" s="116">
        <v>0</v>
      </c>
      <c r="AH874" s="116">
        <v>0</v>
      </c>
      <c r="AI874" s="116">
        <v>0</v>
      </c>
      <c r="AJ874" s="116">
        <v>0</v>
      </c>
      <c r="AK874" s="116">
        <v>0</v>
      </c>
      <c r="AL874" s="116">
        <v>0</v>
      </c>
      <c r="AM874" s="116">
        <v>0</v>
      </c>
      <c r="AN874" s="116">
        <v>0</v>
      </c>
      <c r="AO874" s="116">
        <v>0</v>
      </c>
      <c r="AP874" s="116">
        <v>0</v>
      </c>
      <c r="AQ874" s="116">
        <v>0</v>
      </c>
      <c r="AR874" s="116">
        <v>0</v>
      </c>
      <c r="AS874" s="116">
        <v>0</v>
      </c>
      <c r="AT874" s="116">
        <v>0</v>
      </c>
      <c r="AU874" s="116">
        <v>0</v>
      </c>
      <c r="AV874" s="116">
        <v>0</v>
      </c>
      <c r="AW874" s="116">
        <v>0</v>
      </c>
      <c r="AX874" s="116">
        <v>0</v>
      </c>
      <c r="AY874" s="116">
        <v>0</v>
      </c>
      <c r="AZ874" s="116">
        <v>0</v>
      </c>
      <c r="BA874" s="116">
        <v>0</v>
      </c>
      <c r="BB874" s="116">
        <v>0</v>
      </c>
      <c r="BC874" s="116">
        <v>0</v>
      </c>
      <c r="BD874" s="115">
        <v>0</v>
      </c>
      <c r="BF874" s="9">
        <f t="shared" si="14"/>
        <v>9961.7900000000009</v>
      </c>
    </row>
    <row r="875" spans="1:58" x14ac:dyDescent="0.25">
      <c r="A875" s="112" t="s">
        <v>898</v>
      </c>
      <c r="B875" s="112" t="s">
        <v>899</v>
      </c>
      <c r="C875" s="116">
        <v>54.47</v>
      </c>
      <c r="D875" s="116">
        <v>188.22</v>
      </c>
      <c r="E875" s="116">
        <v>0</v>
      </c>
      <c r="F875" s="116">
        <v>0</v>
      </c>
      <c r="G875" s="116">
        <v>0</v>
      </c>
      <c r="H875" s="116">
        <v>0</v>
      </c>
      <c r="I875" s="116">
        <v>0</v>
      </c>
      <c r="J875" s="116">
        <v>0</v>
      </c>
      <c r="K875" s="116">
        <v>0</v>
      </c>
      <c r="L875" s="116">
        <v>0</v>
      </c>
      <c r="M875" s="116">
        <v>0</v>
      </c>
      <c r="N875" s="116">
        <v>0</v>
      </c>
      <c r="O875" s="116">
        <v>0</v>
      </c>
      <c r="P875" s="116">
        <v>0</v>
      </c>
      <c r="Q875" s="116">
        <v>0</v>
      </c>
      <c r="R875" s="116">
        <v>0</v>
      </c>
      <c r="S875" s="116">
        <v>0</v>
      </c>
      <c r="T875" s="116">
        <v>0</v>
      </c>
      <c r="U875" s="116">
        <v>0</v>
      </c>
      <c r="V875" s="116">
        <v>0</v>
      </c>
      <c r="W875" s="116">
        <v>0</v>
      </c>
      <c r="X875" s="116">
        <v>0</v>
      </c>
      <c r="Y875" s="116">
        <v>0</v>
      </c>
      <c r="Z875" s="116">
        <v>0</v>
      </c>
      <c r="AA875" s="116">
        <v>0</v>
      </c>
      <c r="AB875" s="116">
        <v>0</v>
      </c>
      <c r="AC875" s="116">
        <v>0</v>
      </c>
      <c r="AD875" s="116">
        <v>0</v>
      </c>
      <c r="AE875" s="116">
        <v>0</v>
      </c>
      <c r="AF875" s="116">
        <v>0</v>
      </c>
      <c r="AG875" s="116">
        <v>0</v>
      </c>
      <c r="AH875" s="116">
        <v>0</v>
      </c>
      <c r="AI875" s="116">
        <v>0</v>
      </c>
      <c r="AJ875" s="116">
        <v>0</v>
      </c>
      <c r="AK875" s="116">
        <v>0</v>
      </c>
      <c r="AL875" s="116">
        <v>0</v>
      </c>
      <c r="AM875" s="116">
        <v>0</v>
      </c>
      <c r="AN875" s="116">
        <v>0</v>
      </c>
      <c r="AO875" s="116">
        <v>0</v>
      </c>
      <c r="AP875" s="116">
        <v>0</v>
      </c>
      <c r="AQ875" s="116">
        <v>0</v>
      </c>
      <c r="AR875" s="116">
        <v>0</v>
      </c>
      <c r="AS875" s="116">
        <v>0</v>
      </c>
      <c r="AT875" s="116">
        <v>0</v>
      </c>
      <c r="AU875" s="116">
        <v>0</v>
      </c>
      <c r="AV875" s="116">
        <v>0</v>
      </c>
      <c r="AW875" s="116">
        <v>0</v>
      </c>
      <c r="AX875" s="116">
        <v>0</v>
      </c>
      <c r="AY875" s="116">
        <v>0</v>
      </c>
      <c r="AZ875" s="116">
        <v>0</v>
      </c>
      <c r="BA875" s="116">
        <v>0</v>
      </c>
      <c r="BB875" s="116">
        <v>0</v>
      </c>
      <c r="BC875" s="116">
        <v>0</v>
      </c>
      <c r="BD875" s="115">
        <v>0</v>
      </c>
      <c r="BF875" s="9">
        <f t="shared" si="14"/>
        <v>188.22</v>
      </c>
    </row>
    <row r="876" spans="1:58" x14ac:dyDescent="0.25">
      <c r="A876" s="112" t="s">
        <v>900</v>
      </c>
      <c r="B876" s="112" t="s">
        <v>901</v>
      </c>
      <c r="C876" s="116">
        <v>0</v>
      </c>
      <c r="D876" s="116">
        <v>0</v>
      </c>
      <c r="E876" s="116">
        <v>0</v>
      </c>
      <c r="F876" s="116">
        <v>0</v>
      </c>
      <c r="G876" s="116">
        <v>0</v>
      </c>
      <c r="H876" s="116">
        <v>0</v>
      </c>
      <c r="I876" s="116">
        <v>0</v>
      </c>
      <c r="J876" s="116">
        <v>0</v>
      </c>
      <c r="K876" s="116">
        <v>0</v>
      </c>
      <c r="L876" s="116">
        <v>0</v>
      </c>
      <c r="M876" s="116">
        <v>0</v>
      </c>
      <c r="N876" s="116">
        <v>0</v>
      </c>
      <c r="O876" s="116">
        <v>0</v>
      </c>
      <c r="P876" s="116">
        <v>0</v>
      </c>
      <c r="Q876" s="116">
        <v>0</v>
      </c>
      <c r="R876" s="116">
        <v>0</v>
      </c>
      <c r="S876" s="116">
        <v>0</v>
      </c>
      <c r="T876" s="116">
        <v>0</v>
      </c>
      <c r="U876" s="116">
        <v>0</v>
      </c>
      <c r="V876" s="116">
        <v>0</v>
      </c>
      <c r="W876" s="116">
        <v>0</v>
      </c>
      <c r="X876" s="116">
        <v>0</v>
      </c>
      <c r="Y876" s="116">
        <v>0</v>
      </c>
      <c r="Z876" s="116">
        <v>0</v>
      </c>
      <c r="AA876" s="116">
        <v>0</v>
      </c>
      <c r="AB876" s="116">
        <v>0</v>
      </c>
      <c r="AC876" s="116">
        <v>0</v>
      </c>
      <c r="AD876" s="116">
        <v>0</v>
      </c>
      <c r="AE876" s="116">
        <v>0</v>
      </c>
      <c r="AF876" s="116">
        <v>0</v>
      </c>
      <c r="AG876" s="116">
        <v>0</v>
      </c>
      <c r="AH876" s="116">
        <v>0</v>
      </c>
      <c r="AI876" s="116">
        <v>0</v>
      </c>
      <c r="AJ876" s="116">
        <v>0</v>
      </c>
      <c r="AK876" s="116">
        <v>0</v>
      </c>
      <c r="AL876" s="116">
        <v>0</v>
      </c>
      <c r="AM876" s="116">
        <v>0</v>
      </c>
      <c r="AN876" s="116">
        <v>0</v>
      </c>
      <c r="AO876" s="116">
        <v>0</v>
      </c>
      <c r="AP876" s="116">
        <v>0</v>
      </c>
      <c r="AQ876" s="116">
        <v>0</v>
      </c>
      <c r="AR876" s="116">
        <v>0</v>
      </c>
      <c r="AS876" s="116">
        <v>0</v>
      </c>
      <c r="AT876" s="116">
        <v>0</v>
      </c>
      <c r="AU876" s="116">
        <v>0</v>
      </c>
      <c r="AV876" s="116">
        <v>0</v>
      </c>
      <c r="AW876" s="116">
        <v>0</v>
      </c>
      <c r="AX876" s="116">
        <v>0</v>
      </c>
      <c r="AY876" s="116">
        <v>0</v>
      </c>
      <c r="AZ876" s="116">
        <v>0</v>
      </c>
      <c r="BA876" s="116">
        <v>0</v>
      </c>
      <c r="BB876" s="116">
        <v>0</v>
      </c>
      <c r="BC876" s="116">
        <v>0</v>
      </c>
      <c r="BD876" s="115">
        <v>0</v>
      </c>
      <c r="BF876" s="9">
        <f t="shared" si="14"/>
        <v>0</v>
      </c>
    </row>
    <row r="877" spans="1:58" x14ac:dyDescent="0.25">
      <c r="A877" s="112" t="s">
        <v>902</v>
      </c>
      <c r="B877" s="112" t="s">
        <v>903</v>
      </c>
      <c r="C877" s="116">
        <v>0</v>
      </c>
      <c r="D877" s="116">
        <v>270.08999999999997</v>
      </c>
      <c r="E877" s="116">
        <v>821.86999999999989</v>
      </c>
      <c r="F877" s="116">
        <v>130547.61</v>
      </c>
      <c r="G877" s="116">
        <v>133815.75</v>
      </c>
      <c r="H877" s="116">
        <v>134093.21</v>
      </c>
      <c r="I877" s="116">
        <v>135746.53</v>
      </c>
      <c r="J877" s="116">
        <v>135746.53</v>
      </c>
      <c r="K877" s="116">
        <v>135746.53</v>
      </c>
      <c r="L877" s="116">
        <v>135746.53</v>
      </c>
      <c r="M877" s="116">
        <v>0</v>
      </c>
      <c r="N877" s="116">
        <v>0</v>
      </c>
      <c r="O877" s="116">
        <v>0</v>
      </c>
      <c r="P877" s="116">
        <v>0</v>
      </c>
      <c r="Q877" s="116">
        <v>0</v>
      </c>
      <c r="R877" s="116">
        <v>0</v>
      </c>
      <c r="S877" s="116">
        <v>0</v>
      </c>
      <c r="T877" s="116">
        <v>0</v>
      </c>
      <c r="U877" s="116">
        <v>0</v>
      </c>
      <c r="V877" s="116">
        <v>0</v>
      </c>
      <c r="W877" s="116">
        <v>0</v>
      </c>
      <c r="X877" s="116">
        <v>0</v>
      </c>
      <c r="Y877" s="116">
        <v>0</v>
      </c>
      <c r="Z877" s="116">
        <v>0</v>
      </c>
      <c r="AA877" s="116">
        <v>0</v>
      </c>
      <c r="AB877" s="116">
        <v>0</v>
      </c>
      <c r="AC877" s="116">
        <v>0</v>
      </c>
      <c r="AD877" s="116">
        <v>0</v>
      </c>
      <c r="AE877" s="116">
        <v>0</v>
      </c>
      <c r="AF877" s="116">
        <v>0</v>
      </c>
      <c r="AG877" s="116">
        <v>0</v>
      </c>
      <c r="AH877" s="116">
        <v>0</v>
      </c>
      <c r="AI877" s="116">
        <v>0</v>
      </c>
      <c r="AJ877" s="116">
        <v>0</v>
      </c>
      <c r="AK877" s="116">
        <v>0</v>
      </c>
      <c r="AL877" s="116">
        <v>0</v>
      </c>
      <c r="AM877" s="116">
        <v>0</v>
      </c>
      <c r="AN877" s="116">
        <v>0</v>
      </c>
      <c r="AO877" s="116">
        <v>0</v>
      </c>
      <c r="AP877" s="116">
        <v>0</v>
      </c>
      <c r="AQ877" s="116">
        <v>0</v>
      </c>
      <c r="AR877" s="116">
        <v>0</v>
      </c>
      <c r="AS877" s="116">
        <v>0</v>
      </c>
      <c r="AT877" s="116">
        <v>0</v>
      </c>
      <c r="AU877" s="116">
        <v>0</v>
      </c>
      <c r="AV877" s="116">
        <v>0</v>
      </c>
      <c r="AW877" s="116">
        <v>0</v>
      </c>
      <c r="AX877" s="116">
        <v>0</v>
      </c>
      <c r="AY877" s="116">
        <v>0</v>
      </c>
      <c r="AZ877" s="116">
        <v>0</v>
      </c>
      <c r="BA877" s="116">
        <v>0</v>
      </c>
      <c r="BB877" s="116">
        <v>0</v>
      </c>
      <c r="BC877" s="116">
        <v>0</v>
      </c>
      <c r="BD877" s="115">
        <v>0</v>
      </c>
      <c r="BF877" s="9">
        <f t="shared" si="14"/>
        <v>135746.53</v>
      </c>
    </row>
    <row r="878" spans="1:58" x14ac:dyDescent="0.25">
      <c r="A878" s="112" t="s">
        <v>904</v>
      </c>
      <c r="B878" s="112" t="s">
        <v>905</v>
      </c>
      <c r="C878" s="116">
        <v>0</v>
      </c>
      <c r="D878" s="116">
        <v>1752.08</v>
      </c>
      <c r="E878" s="116">
        <v>0</v>
      </c>
      <c r="F878" s="116">
        <v>0</v>
      </c>
      <c r="G878" s="116">
        <v>0</v>
      </c>
      <c r="H878" s="116">
        <v>0</v>
      </c>
      <c r="I878" s="116">
        <v>0</v>
      </c>
      <c r="J878" s="116">
        <v>0</v>
      </c>
      <c r="K878" s="116">
        <v>0</v>
      </c>
      <c r="L878" s="116">
        <v>0</v>
      </c>
      <c r="M878" s="116">
        <v>0</v>
      </c>
      <c r="N878" s="116">
        <v>0</v>
      </c>
      <c r="O878" s="116">
        <v>0</v>
      </c>
      <c r="P878" s="116">
        <v>0</v>
      </c>
      <c r="Q878" s="116">
        <v>0</v>
      </c>
      <c r="R878" s="116">
        <v>0</v>
      </c>
      <c r="S878" s="116">
        <v>0</v>
      </c>
      <c r="T878" s="116">
        <v>0</v>
      </c>
      <c r="U878" s="116">
        <v>0</v>
      </c>
      <c r="V878" s="116">
        <v>0</v>
      </c>
      <c r="W878" s="116">
        <v>0</v>
      </c>
      <c r="X878" s="116">
        <v>0</v>
      </c>
      <c r="Y878" s="116">
        <v>0</v>
      </c>
      <c r="Z878" s="116">
        <v>0</v>
      </c>
      <c r="AA878" s="116">
        <v>0</v>
      </c>
      <c r="AB878" s="116">
        <v>0</v>
      </c>
      <c r="AC878" s="116">
        <v>0</v>
      </c>
      <c r="AD878" s="116">
        <v>0</v>
      </c>
      <c r="AE878" s="116">
        <v>0</v>
      </c>
      <c r="AF878" s="116">
        <v>0</v>
      </c>
      <c r="AG878" s="116">
        <v>0</v>
      </c>
      <c r="AH878" s="116">
        <v>0</v>
      </c>
      <c r="AI878" s="116">
        <v>0</v>
      </c>
      <c r="AJ878" s="116">
        <v>0</v>
      </c>
      <c r="AK878" s="116">
        <v>0</v>
      </c>
      <c r="AL878" s="116">
        <v>0</v>
      </c>
      <c r="AM878" s="116">
        <v>0</v>
      </c>
      <c r="AN878" s="116">
        <v>0</v>
      </c>
      <c r="AO878" s="116">
        <v>0</v>
      </c>
      <c r="AP878" s="116">
        <v>0</v>
      </c>
      <c r="AQ878" s="116">
        <v>0</v>
      </c>
      <c r="AR878" s="116">
        <v>0</v>
      </c>
      <c r="AS878" s="116">
        <v>0</v>
      </c>
      <c r="AT878" s="116">
        <v>0</v>
      </c>
      <c r="AU878" s="116">
        <v>0</v>
      </c>
      <c r="AV878" s="116">
        <v>0</v>
      </c>
      <c r="AW878" s="116">
        <v>0</v>
      </c>
      <c r="AX878" s="116">
        <v>0</v>
      </c>
      <c r="AY878" s="116">
        <v>0</v>
      </c>
      <c r="AZ878" s="116">
        <v>0</v>
      </c>
      <c r="BA878" s="116">
        <v>0</v>
      </c>
      <c r="BB878" s="116">
        <v>0</v>
      </c>
      <c r="BC878" s="116">
        <v>0</v>
      </c>
      <c r="BD878" s="115">
        <v>0</v>
      </c>
      <c r="BF878" s="9">
        <f t="shared" si="14"/>
        <v>1752.08</v>
      </c>
    </row>
    <row r="879" spans="1:58" x14ac:dyDescent="0.25">
      <c r="A879" s="112" t="s">
        <v>906</v>
      </c>
      <c r="B879" s="112" t="s">
        <v>907</v>
      </c>
      <c r="C879" s="116">
        <v>0</v>
      </c>
      <c r="D879" s="116">
        <v>0</v>
      </c>
      <c r="E879" s="116">
        <v>767.83</v>
      </c>
      <c r="F879" s="116">
        <v>769.76</v>
      </c>
      <c r="G879" s="116">
        <v>2603.79</v>
      </c>
      <c r="H879" s="116">
        <v>17069.05</v>
      </c>
      <c r="I879" s="116">
        <v>17105.73</v>
      </c>
      <c r="J879" s="116">
        <v>24081.7</v>
      </c>
      <c r="K879" s="116">
        <v>28136.7</v>
      </c>
      <c r="L879" s="116">
        <v>145626.35</v>
      </c>
      <c r="M879" s="116">
        <v>0</v>
      </c>
      <c r="N879" s="116">
        <v>0</v>
      </c>
      <c r="O879" s="116">
        <v>0</v>
      </c>
      <c r="P879" s="116">
        <v>0</v>
      </c>
      <c r="Q879" s="116">
        <v>0</v>
      </c>
      <c r="R879" s="116">
        <v>0</v>
      </c>
      <c r="S879" s="116">
        <v>0</v>
      </c>
      <c r="T879" s="116">
        <v>0</v>
      </c>
      <c r="U879" s="116">
        <v>0</v>
      </c>
      <c r="V879" s="116">
        <v>0</v>
      </c>
      <c r="W879" s="116">
        <v>0</v>
      </c>
      <c r="X879" s="116">
        <v>0</v>
      </c>
      <c r="Y879" s="116">
        <v>0</v>
      </c>
      <c r="Z879" s="116">
        <v>0</v>
      </c>
      <c r="AA879" s="116">
        <v>0</v>
      </c>
      <c r="AB879" s="116">
        <v>0</v>
      </c>
      <c r="AC879" s="116">
        <v>0</v>
      </c>
      <c r="AD879" s="116">
        <v>0</v>
      </c>
      <c r="AE879" s="116">
        <v>0</v>
      </c>
      <c r="AF879" s="116">
        <v>0</v>
      </c>
      <c r="AG879" s="116">
        <v>0</v>
      </c>
      <c r="AH879" s="116">
        <v>0</v>
      </c>
      <c r="AI879" s="116">
        <v>0</v>
      </c>
      <c r="AJ879" s="116">
        <v>0</v>
      </c>
      <c r="AK879" s="116">
        <v>0</v>
      </c>
      <c r="AL879" s="116">
        <v>0</v>
      </c>
      <c r="AM879" s="116">
        <v>0</v>
      </c>
      <c r="AN879" s="116">
        <v>0</v>
      </c>
      <c r="AO879" s="116">
        <v>0</v>
      </c>
      <c r="AP879" s="116">
        <v>0</v>
      </c>
      <c r="AQ879" s="116">
        <v>0</v>
      </c>
      <c r="AR879" s="116">
        <v>0</v>
      </c>
      <c r="AS879" s="116">
        <v>0</v>
      </c>
      <c r="AT879" s="116">
        <v>0</v>
      </c>
      <c r="AU879" s="116">
        <v>0</v>
      </c>
      <c r="AV879" s="116">
        <v>0</v>
      </c>
      <c r="AW879" s="116">
        <v>0</v>
      </c>
      <c r="AX879" s="116">
        <v>0</v>
      </c>
      <c r="AY879" s="116">
        <v>0</v>
      </c>
      <c r="AZ879" s="116">
        <v>0</v>
      </c>
      <c r="BA879" s="116">
        <v>0</v>
      </c>
      <c r="BB879" s="116">
        <v>0</v>
      </c>
      <c r="BC879" s="116">
        <v>0</v>
      </c>
      <c r="BD879" s="115">
        <v>0</v>
      </c>
      <c r="BF879" s="9">
        <f t="shared" si="14"/>
        <v>145626.35</v>
      </c>
    </row>
    <row r="880" spans="1:58" x14ac:dyDescent="0.25">
      <c r="A880" s="112" t="s">
        <v>908</v>
      </c>
      <c r="B880" s="112" t="s">
        <v>909</v>
      </c>
      <c r="C880" s="116">
        <v>0</v>
      </c>
      <c r="D880" s="116">
        <v>0</v>
      </c>
      <c r="E880" s="116">
        <v>0</v>
      </c>
      <c r="F880" s="116">
        <v>0</v>
      </c>
      <c r="G880" s="116">
        <v>0</v>
      </c>
      <c r="H880" s="116">
        <v>0</v>
      </c>
      <c r="I880" s="116">
        <v>0</v>
      </c>
      <c r="J880" s="116">
        <v>0</v>
      </c>
      <c r="K880" s="116">
        <v>0</v>
      </c>
      <c r="L880" s="116">
        <v>21765.46</v>
      </c>
      <c r="M880" s="116">
        <v>54843.299999999996</v>
      </c>
      <c r="N880" s="116">
        <v>0</v>
      </c>
      <c r="O880" s="116">
        <v>0</v>
      </c>
      <c r="P880" s="116">
        <v>0</v>
      </c>
      <c r="Q880" s="116">
        <v>0</v>
      </c>
      <c r="R880" s="116">
        <v>0</v>
      </c>
      <c r="S880" s="116">
        <v>0</v>
      </c>
      <c r="T880" s="116">
        <v>0</v>
      </c>
      <c r="U880" s="116">
        <v>0</v>
      </c>
      <c r="V880" s="116">
        <v>0</v>
      </c>
      <c r="W880" s="116">
        <v>0</v>
      </c>
      <c r="X880" s="116">
        <v>0</v>
      </c>
      <c r="Y880" s="116">
        <v>0</v>
      </c>
      <c r="Z880" s="116">
        <v>0</v>
      </c>
      <c r="AA880" s="116">
        <v>0</v>
      </c>
      <c r="AB880" s="116">
        <v>0</v>
      </c>
      <c r="AC880" s="116">
        <v>0</v>
      </c>
      <c r="AD880" s="116">
        <v>0</v>
      </c>
      <c r="AE880" s="116">
        <v>0</v>
      </c>
      <c r="AF880" s="116">
        <v>0</v>
      </c>
      <c r="AG880" s="116">
        <v>0</v>
      </c>
      <c r="AH880" s="116">
        <v>0</v>
      </c>
      <c r="AI880" s="116">
        <v>0</v>
      </c>
      <c r="AJ880" s="116">
        <v>0</v>
      </c>
      <c r="AK880" s="116">
        <v>0</v>
      </c>
      <c r="AL880" s="116">
        <v>0</v>
      </c>
      <c r="AM880" s="116">
        <v>0</v>
      </c>
      <c r="AN880" s="116">
        <v>0</v>
      </c>
      <c r="AO880" s="116">
        <v>0</v>
      </c>
      <c r="AP880" s="116">
        <v>0</v>
      </c>
      <c r="AQ880" s="116">
        <v>0</v>
      </c>
      <c r="AR880" s="116">
        <v>0</v>
      </c>
      <c r="AS880" s="116">
        <v>0</v>
      </c>
      <c r="AT880" s="116">
        <v>0</v>
      </c>
      <c r="AU880" s="116">
        <v>0</v>
      </c>
      <c r="AV880" s="116">
        <v>0</v>
      </c>
      <c r="AW880" s="116">
        <v>0</v>
      </c>
      <c r="AX880" s="116">
        <v>0</v>
      </c>
      <c r="AY880" s="116">
        <v>0</v>
      </c>
      <c r="AZ880" s="116">
        <v>0</v>
      </c>
      <c r="BA880" s="116">
        <v>0</v>
      </c>
      <c r="BB880" s="116">
        <v>0</v>
      </c>
      <c r="BC880" s="116">
        <v>0</v>
      </c>
      <c r="BD880" s="115">
        <v>0</v>
      </c>
      <c r="BF880" s="9">
        <f t="shared" si="14"/>
        <v>54843.299999999996</v>
      </c>
    </row>
    <row r="881" spans="1:58" x14ac:dyDescent="0.25">
      <c r="A881" s="112" t="s">
        <v>910</v>
      </c>
      <c r="B881" s="112" t="s">
        <v>911</v>
      </c>
      <c r="C881" s="116">
        <v>0</v>
      </c>
      <c r="D881" s="116">
        <v>0</v>
      </c>
      <c r="E881" s="116">
        <v>52.23</v>
      </c>
      <c r="F881" s="116">
        <v>52.23</v>
      </c>
      <c r="G881" s="116">
        <v>0</v>
      </c>
      <c r="H881" s="116">
        <v>0</v>
      </c>
      <c r="I881" s="116">
        <v>0</v>
      </c>
      <c r="J881" s="116">
        <v>0</v>
      </c>
      <c r="K881" s="116">
        <v>0</v>
      </c>
      <c r="L881" s="116">
        <v>0</v>
      </c>
      <c r="M881" s="116">
        <v>0</v>
      </c>
      <c r="N881" s="116">
        <v>0</v>
      </c>
      <c r="O881" s="116">
        <v>0</v>
      </c>
      <c r="P881" s="116">
        <v>0</v>
      </c>
      <c r="Q881" s="116">
        <v>0</v>
      </c>
      <c r="R881" s="116">
        <v>0</v>
      </c>
      <c r="S881" s="116">
        <v>0</v>
      </c>
      <c r="T881" s="116">
        <v>0</v>
      </c>
      <c r="U881" s="116">
        <v>0</v>
      </c>
      <c r="V881" s="116">
        <v>0</v>
      </c>
      <c r="W881" s="116">
        <v>0</v>
      </c>
      <c r="X881" s="116">
        <v>0</v>
      </c>
      <c r="Y881" s="116">
        <v>0</v>
      </c>
      <c r="Z881" s="116">
        <v>0</v>
      </c>
      <c r="AA881" s="116">
        <v>0</v>
      </c>
      <c r="AB881" s="116">
        <v>0</v>
      </c>
      <c r="AC881" s="116">
        <v>0</v>
      </c>
      <c r="AD881" s="116">
        <v>0</v>
      </c>
      <c r="AE881" s="116">
        <v>0</v>
      </c>
      <c r="AF881" s="116">
        <v>0</v>
      </c>
      <c r="AG881" s="116">
        <v>0</v>
      </c>
      <c r="AH881" s="116">
        <v>0</v>
      </c>
      <c r="AI881" s="116">
        <v>0</v>
      </c>
      <c r="AJ881" s="116">
        <v>0</v>
      </c>
      <c r="AK881" s="116">
        <v>0</v>
      </c>
      <c r="AL881" s="116">
        <v>0</v>
      </c>
      <c r="AM881" s="116">
        <v>0</v>
      </c>
      <c r="AN881" s="116">
        <v>0</v>
      </c>
      <c r="AO881" s="116">
        <v>0</v>
      </c>
      <c r="AP881" s="116">
        <v>0</v>
      </c>
      <c r="AQ881" s="116">
        <v>0</v>
      </c>
      <c r="AR881" s="116">
        <v>0</v>
      </c>
      <c r="AS881" s="116">
        <v>0</v>
      </c>
      <c r="AT881" s="116">
        <v>0</v>
      </c>
      <c r="AU881" s="116">
        <v>0</v>
      </c>
      <c r="AV881" s="116">
        <v>0</v>
      </c>
      <c r="AW881" s="116">
        <v>0</v>
      </c>
      <c r="AX881" s="116">
        <v>0</v>
      </c>
      <c r="AY881" s="116">
        <v>0</v>
      </c>
      <c r="AZ881" s="116">
        <v>0</v>
      </c>
      <c r="BA881" s="116">
        <v>0</v>
      </c>
      <c r="BB881" s="116">
        <v>0</v>
      </c>
      <c r="BC881" s="116">
        <v>0</v>
      </c>
      <c r="BD881" s="115">
        <v>0</v>
      </c>
      <c r="BF881" s="9">
        <f t="shared" si="14"/>
        <v>52.23</v>
      </c>
    </row>
    <row r="882" spans="1:58" x14ac:dyDescent="0.25">
      <c r="A882" s="112" t="s">
        <v>912</v>
      </c>
      <c r="B882" s="112" t="s">
        <v>913</v>
      </c>
      <c r="C882" s="116">
        <v>0</v>
      </c>
      <c r="D882" s="116">
        <v>0</v>
      </c>
      <c r="E882" s="116">
        <v>11694.08</v>
      </c>
      <c r="F882" s="116">
        <v>0</v>
      </c>
      <c r="G882" s="116">
        <v>0</v>
      </c>
      <c r="H882" s="116">
        <v>0</v>
      </c>
      <c r="I882" s="116">
        <v>0</v>
      </c>
      <c r="J882" s="116">
        <v>0</v>
      </c>
      <c r="K882" s="116">
        <v>0</v>
      </c>
      <c r="L882" s="116">
        <v>0</v>
      </c>
      <c r="M882" s="116">
        <v>0</v>
      </c>
      <c r="N882" s="116">
        <v>0</v>
      </c>
      <c r="O882" s="116">
        <v>0</v>
      </c>
      <c r="P882" s="116">
        <v>0</v>
      </c>
      <c r="Q882" s="116">
        <v>0</v>
      </c>
      <c r="R882" s="116">
        <v>0</v>
      </c>
      <c r="S882" s="116">
        <v>0</v>
      </c>
      <c r="T882" s="116">
        <v>0</v>
      </c>
      <c r="U882" s="116">
        <v>0</v>
      </c>
      <c r="V882" s="116">
        <v>0</v>
      </c>
      <c r="W882" s="116">
        <v>0</v>
      </c>
      <c r="X882" s="116">
        <v>0</v>
      </c>
      <c r="Y882" s="116">
        <v>0</v>
      </c>
      <c r="Z882" s="116">
        <v>0</v>
      </c>
      <c r="AA882" s="116">
        <v>0</v>
      </c>
      <c r="AB882" s="116">
        <v>0</v>
      </c>
      <c r="AC882" s="116">
        <v>0</v>
      </c>
      <c r="AD882" s="116">
        <v>0</v>
      </c>
      <c r="AE882" s="116">
        <v>0</v>
      </c>
      <c r="AF882" s="116">
        <v>0</v>
      </c>
      <c r="AG882" s="116">
        <v>0</v>
      </c>
      <c r="AH882" s="116">
        <v>0</v>
      </c>
      <c r="AI882" s="116">
        <v>0</v>
      </c>
      <c r="AJ882" s="116">
        <v>0</v>
      </c>
      <c r="AK882" s="116">
        <v>0</v>
      </c>
      <c r="AL882" s="116">
        <v>0</v>
      </c>
      <c r="AM882" s="116">
        <v>0</v>
      </c>
      <c r="AN882" s="116">
        <v>0</v>
      </c>
      <c r="AO882" s="116">
        <v>0</v>
      </c>
      <c r="AP882" s="116">
        <v>0</v>
      </c>
      <c r="AQ882" s="116">
        <v>0</v>
      </c>
      <c r="AR882" s="116">
        <v>0</v>
      </c>
      <c r="AS882" s="116">
        <v>0</v>
      </c>
      <c r="AT882" s="116">
        <v>0</v>
      </c>
      <c r="AU882" s="116">
        <v>0</v>
      </c>
      <c r="AV882" s="116">
        <v>0</v>
      </c>
      <c r="AW882" s="116">
        <v>0</v>
      </c>
      <c r="AX882" s="116">
        <v>0</v>
      </c>
      <c r="AY882" s="116">
        <v>0</v>
      </c>
      <c r="AZ882" s="116">
        <v>0</v>
      </c>
      <c r="BA882" s="116">
        <v>0</v>
      </c>
      <c r="BB882" s="116">
        <v>0</v>
      </c>
      <c r="BC882" s="116">
        <v>0</v>
      </c>
      <c r="BD882" s="115">
        <v>0</v>
      </c>
      <c r="BF882" s="9">
        <f t="shared" si="14"/>
        <v>11694.08</v>
      </c>
    </row>
    <row r="883" spans="1:58" x14ac:dyDescent="0.25">
      <c r="A883" s="112" t="s">
        <v>914</v>
      </c>
      <c r="B883" s="112" t="s">
        <v>915</v>
      </c>
      <c r="C883" s="116">
        <v>0</v>
      </c>
      <c r="D883" s="116">
        <v>0</v>
      </c>
      <c r="E883" s="116">
        <v>0</v>
      </c>
      <c r="F883" s="116">
        <v>0</v>
      </c>
      <c r="G883" s="116">
        <v>0</v>
      </c>
      <c r="H883" s="116">
        <v>0</v>
      </c>
      <c r="I883" s="116">
        <v>3459.85</v>
      </c>
      <c r="J883" s="116">
        <v>12926.220000000001</v>
      </c>
      <c r="K883" s="116">
        <v>45621.61</v>
      </c>
      <c r="L883" s="116">
        <v>50950.93</v>
      </c>
      <c r="M883" s="116">
        <v>0</v>
      </c>
      <c r="N883" s="116">
        <v>0</v>
      </c>
      <c r="O883" s="116">
        <v>0</v>
      </c>
      <c r="P883" s="116">
        <v>0</v>
      </c>
      <c r="Q883" s="116">
        <v>0</v>
      </c>
      <c r="R883" s="116">
        <v>0</v>
      </c>
      <c r="S883" s="116">
        <v>0</v>
      </c>
      <c r="T883" s="116">
        <v>0</v>
      </c>
      <c r="U883" s="116">
        <v>0</v>
      </c>
      <c r="V883" s="116">
        <v>0</v>
      </c>
      <c r="W883" s="116">
        <v>0</v>
      </c>
      <c r="X883" s="116">
        <v>0</v>
      </c>
      <c r="Y883" s="116">
        <v>0</v>
      </c>
      <c r="Z883" s="116">
        <v>0</v>
      </c>
      <c r="AA883" s="116">
        <v>0</v>
      </c>
      <c r="AB883" s="116">
        <v>0</v>
      </c>
      <c r="AC883" s="116">
        <v>0</v>
      </c>
      <c r="AD883" s="116">
        <v>0</v>
      </c>
      <c r="AE883" s="116">
        <v>0</v>
      </c>
      <c r="AF883" s="116">
        <v>0</v>
      </c>
      <c r="AG883" s="116">
        <v>0</v>
      </c>
      <c r="AH883" s="116">
        <v>0</v>
      </c>
      <c r="AI883" s="116">
        <v>0</v>
      </c>
      <c r="AJ883" s="116">
        <v>0</v>
      </c>
      <c r="AK883" s="116">
        <v>0</v>
      </c>
      <c r="AL883" s="116">
        <v>0</v>
      </c>
      <c r="AM883" s="116">
        <v>0</v>
      </c>
      <c r="AN883" s="116">
        <v>0</v>
      </c>
      <c r="AO883" s="116">
        <v>0</v>
      </c>
      <c r="AP883" s="116">
        <v>0</v>
      </c>
      <c r="AQ883" s="116">
        <v>0</v>
      </c>
      <c r="AR883" s="116">
        <v>0</v>
      </c>
      <c r="AS883" s="116">
        <v>0</v>
      </c>
      <c r="AT883" s="116">
        <v>0</v>
      </c>
      <c r="AU883" s="116">
        <v>0</v>
      </c>
      <c r="AV883" s="116">
        <v>0</v>
      </c>
      <c r="AW883" s="116">
        <v>0</v>
      </c>
      <c r="AX883" s="116">
        <v>0</v>
      </c>
      <c r="AY883" s="116">
        <v>0</v>
      </c>
      <c r="AZ883" s="116">
        <v>0</v>
      </c>
      <c r="BA883" s="116">
        <v>0</v>
      </c>
      <c r="BB883" s="116">
        <v>0</v>
      </c>
      <c r="BC883" s="116">
        <v>0</v>
      </c>
      <c r="BD883" s="115">
        <v>0</v>
      </c>
      <c r="BF883" s="9">
        <f t="shared" si="14"/>
        <v>50950.93</v>
      </c>
    </row>
    <row r="884" spans="1:58" x14ac:dyDescent="0.25">
      <c r="A884" s="112" t="s">
        <v>916</v>
      </c>
      <c r="B884" s="112" t="s">
        <v>917</v>
      </c>
      <c r="C884" s="116">
        <v>0</v>
      </c>
      <c r="D884" s="116">
        <v>1102.01</v>
      </c>
      <c r="E884" s="116">
        <v>0</v>
      </c>
      <c r="F884" s="116">
        <v>0</v>
      </c>
      <c r="G884" s="116">
        <v>0</v>
      </c>
      <c r="H884" s="116">
        <v>0</v>
      </c>
      <c r="I884" s="116">
        <v>0</v>
      </c>
      <c r="J884" s="116">
        <v>0</v>
      </c>
      <c r="K884" s="116">
        <v>0</v>
      </c>
      <c r="L884" s="116">
        <v>0</v>
      </c>
      <c r="M884" s="116">
        <v>0</v>
      </c>
      <c r="N884" s="116">
        <v>0</v>
      </c>
      <c r="O884" s="116">
        <v>0</v>
      </c>
      <c r="P884" s="116">
        <v>0</v>
      </c>
      <c r="Q884" s="116">
        <v>0</v>
      </c>
      <c r="R884" s="116">
        <v>0</v>
      </c>
      <c r="S884" s="116">
        <v>0</v>
      </c>
      <c r="T884" s="116">
        <v>0</v>
      </c>
      <c r="U884" s="116">
        <v>0</v>
      </c>
      <c r="V884" s="116">
        <v>0</v>
      </c>
      <c r="W884" s="116">
        <v>0</v>
      </c>
      <c r="X884" s="116">
        <v>0</v>
      </c>
      <c r="Y884" s="116">
        <v>0</v>
      </c>
      <c r="Z884" s="116">
        <v>0</v>
      </c>
      <c r="AA884" s="116">
        <v>0</v>
      </c>
      <c r="AB884" s="116">
        <v>0</v>
      </c>
      <c r="AC884" s="116">
        <v>0</v>
      </c>
      <c r="AD884" s="116">
        <v>0</v>
      </c>
      <c r="AE884" s="116">
        <v>0</v>
      </c>
      <c r="AF884" s="116">
        <v>0</v>
      </c>
      <c r="AG884" s="116">
        <v>0</v>
      </c>
      <c r="AH884" s="116">
        <v>0</v>
      </c>
      <c r="AI884" s="116">
        <v>0</v>
      </c>
      <c r="AJ884" s="116">
        <v>0</v>
      </c>
      <c r="AK884" s="116">
        <v>0</v>
      </c>
      <c r="AL884" s="116">
        <v>0</v>
      </c>
      <c r="AM884" s="116">
        <v>0</v>
      </c>
      <c r="AN884" s="116">
        <v>0</v>
      </c>
      <c r="AO884" s="116">
        <v>0</v>
      </c>
      <c r="AP884" s="116">
        <v>0</v>
      </c>
      <c r="AQ884" s="116">
        <v>0</v>
      </c>
      <c r="AR884" s="116">
        <v>0</v>
      </c>
      <c r="AS884" s="116">
        <v>0</v>
      </c>
      <c r="AT884" s="116">
        <v>0</v>
      </c>
      <c r="AU884" s="116">
        <v>0</v>
      </c>
      <c r="AV884" s="116">
        <v>0</v>
      </c>
      <c r="AW884" s="116">
        <v>0</v>
      </c>
      <c r="AX884" s="116">
        <v>0</v>
      </c>
      <c r="AY884" s="116">
        <v>0</v>
      </c>
      <c r="AZ884" s="116">
        <v>0</v>
      </c>
      <c r="BA884" s="116">
        <v>0</v>
      </c>
      <c r="BB884" s="116">
        <v>0</v>
      </c>
      <c r="BC884" s="116">
        <v>0</v>
      </c>
      <c r="BD884" s="115">
        <v>0</v>
      </c>
      <c r="BF884" s="9">
        <f t="shared" si="14"/>
        <v>1102.01</v>
      </c>
    </row>
    <row r="885" spans="1:58" x14ac:dyDescent="0.25">
      <c r="A885" s="112" t="s">
        <v>918</v>
      </c>
      <c r="B885" s="112" t="s">
        <v>919</v>
      </c>
      <c r="C885" s="116">
        <v>0</v>
      </c>
      <c r="D885" s="116">
        <v>0</v>
      </c>
      <c r="E885" s="116">
        <v>0</v>
      </c>
      <c r="F885" s="116">
        <v>51894.93</v>
      </c>
      <c r="G885" s="116">
        <v>7094.9000000000015</v>
      </c>
      <c r="H885" s="116">
        <v>14797.380000000001</v>
      </c>
      <c r="I885" s="116">
        <v>18714.310000000001</v>
      </c>
      <c r="J885" s="116">
        <v>26773.32</v>
      </c>
      <c r="K885" s="116">
        <v>30087.93</v>
      </c>
      <c r="L885" s="116">
        <v>30151.31</v>
      </c>
      <c r="M885" s="116">
        <v>45753.100000000006</v>
      </c>
      <c r="N885" s="116">
        <v>177440.32</v>
      </c>
      <c r="O885" s="116">
        <v>0</v>
      </c>
      <c r="P885" s="116">
        <v>0</v>
      </c>
      <c r="Q885" s="116">
        <v>0</v>
      </c>
      <c r="R885" s="116">
        <v>0</v>
      </c>
      <c r="S885" s="116">
        <v>0</v>
      </c>
      <c r="T885" s="116">
        <v>0</v>
      </c>
      <c r="U885" s="116">
        <v>0</v>
      </c>
      <c r="V885" s="116">
        <v>0</v>
      </c>
      <c r="W885" s="116">
        <v>0</v>
      </c>
      <c r="X885" s="116">
        <v>0</v>
      </c>
      <c r="Y885" s="116">
        <v>0</v>
      </c>
      <c r="Z885" s="116">
        <v>0</v>
      </c>
      <c r="AA885" s="116">
        <v>0</v>
      </c>
      <c r="AB885" s="116">
        <v>0</v>
      </c>
      <c r="AC885" s="116">
        <v>0</v>
      </c>
      <c r="AD885" s="116">
        <v>0</v>
      </c>
      <c r="AE885" s="116">
        <v>0</v>
      </c>
      <c r="AF885" s="116">
        <v>0</v>
      </c>
      <c r="AG885" s="116">
        <v>0</v>
      </c>
      <c r="AH885" s="116">
        <v>0</v>
      </c>
      <c r="AI885" s="116">
        <v>0</v>
      </c>
      <c r="AJ885" s="116">
        <v>0</v>
      </c>
      <c r="AK885" s="116">
        <v>0</v>
      </c>
      <c r="AL885" s="116">
        <v>0</v>
      </c>
      <c r="AM885" s="116">
        <v>0</v>
      </c>
      <c r="AN885" s="116">
        <v>0</v>
      </c>
      <c r="AO885" s="116">
        <v>0</v>
      </c>
      <c r="AP885" s="116">
        <v>0</v>
      </c>
      <c r="AQ885" s="116">
        <v>0</v>
      </c>
      <c r="AR885" s="116">
        <v>0</v>
      </c>
      <c r="AS885" s="116">
        <v>0</v>
      </c>
      <c r="AT885" s="116">
        <v>0</v>
      </c>
      <c r="AU885" s="116">
        <v>0</v>
      </c>
      <c r="AV885" s="116">
        <v>0</v>
      </c>
      <c r="AW885" s="116">
        <v>0</v>
      </c>
      <c r="AX885" s="116">
        <v>0</v>
      </c>
      <c r="AY885" s="116">
        <v>0</v>
      </c>
      <c r="AZ885" s="116">
        <v>0</v>
      </c>
      <c r="BA885" s="116">
        <v>0</v>
      </c>
      <c r="BB885" s="116">
        <v>0</v>
      </c>
      <c r="BC885" s="116">
        <v>0</v>
      </c>
      <c r="BD885" s="115">
        <v>0</v>
      </c>
      <c r="BF885" s="9">
        <f t="shared" si="14"/>
        <v>177440.32</v>
      </c>
    </row>
    <row r="886" spans="1:58" x14ac:dyDescent="0.25">
      <c r="A886" s="112" t="s">
        <v>920</v>
      </c>
      <c r="B886" s="112" t="s">
        <v>921</v>
      </c>
      <c r="C886" s="116">
        <v>0</v>
      </c>
      <c r="D886" s="116">
        <v>0</v>
      </c>
      <c r="E886" s="116">
        <v>0</v>
      </c>
      <c r="F886" s="116">
        <v>10908.83</v>
      </c>
      <c r="G886" s="116">
        <v>23329.83</v>
      </c>
      <c r="H886" s="116">
        <v>27492.31</v>
      </c>
      <c r="I886" s="116">
        <v>27551.29</v>
      </c>
      <c r="J886" s="116">
        <v>27610.27</v>
      </c>
      <c r="K886" s="116">
        <v>27818.9</v>
      </c>
      <c r="L886" s="116">
        <v>40338.25</v>
      </c>
      <c r="M886" s="116">
        <v>56596.6</v>
      </c>
      <c r="N886" s="116">
        <v>61554.39</v>
      </c>
      <c r="O886" s="116">
        <v>0</v>
      </c>
      <c r="P886" s="116">
        <v>0</v>
      </c>
      <c r="Q886" s="116">
        <v>0</v>
      </c>
      <c r="R886" s="116">
        <v>0</v>
      </c>
      <c r="S886" s="116">
        <v>0</v>
      </c>
      <c r="T886" s="116">
        <v>0</v>
      </c>
      <c r="U886" s="116">
        <v>0</v>
      </c>
      <c r="V886" s="116">
        <v>0</v>
      </c>
      <c r="W886" s="116">
        <v>0</v>
      </c>
      <c r="X886" s="116">
        <v>0</v>
      </c>
      <c r="Y886" s="116">
        <v>0</v>
      </c>
      <c r="Z886" s="116">
        <v>0</v>
      </c>
      <c r="AA886" s="116">
        <v>0</v>
      </c>
      <c r="AB886" s="116">
        <v>0</v>
      </c>
      <c r="AC886" s="116">
        <v>0</v>
      </c>
      <c r="AD886" s="116">
        <v>0</v>
      </c>
      <c r="AE886" s="116">
        <v>0</v>
      </c>
      <c r="AF886" s="116">
        <v>0</v>
      </c>
      <c r="AG886" s="116">
        <v>0</v>
      </c>
      <c r="AH886" s="116">
        <v>0</v>
      </c>
      <c r="AI886" s="116">
        <v>0</v>
      </c>
      <c r="AJ886" s="116">
        <v>0</v>
      </c>
      <c r="AK886" s="116">
        <v>0</v>
      </c>
      <c r="AL886" s="116">
        <v>0</v>
      </c>
      <c r="AM886" s="116">
        <v>0</v>
      </c>
      <c r="AN886" s="116">
        <v>0</v>
      </c>
      <c r="AO886" s="116">
        <v>0</v>
      </c>
      <c r="AP886" s="116">
        <v>0</v>
      </c>
      <c r="AQ886" s="116">
        <v>0</v>
      </c>
      <c r="AR886" s="116">
        <v>0</v>
      </c>
      <c r="AS886" s="116">
        <v>0</v>
      </c>
      <c r="AT886" s="116">
        <v>0</v>
      </c>
      <c r="AU886" s="116">
        <v>0</v>
      </c>
      <c r="AV886" s="116">
        <v>0</v>
      </c>
      <c r="AW886" s="116">
        <v>0</v>
      </c>
      <c r="AX886" s="116">
        <v>0</v>
      </c>
      <c r="AY886" s="116">
        <v>0</v>
      </c>
      <c r="AZ886" s="116">
        <v>0</v>
      </c>
      <c r="BA886" s="116">
        <v>0</v>
      </c>
      <c r="BB886" s="116">
        <v>0</v>
      </c>
      <c r="BC886" s="116">
        <v>0</v>
      </c>
      <c r="BD886" s="115">
        <v>0</v>
      </c>
      <c r="BF886" s="9">
        <f t="shared" si="14"/>
        <v>61554.39</v>
      </c>
    </row>
    <row r="887" spans="1:58" x14ac:dyDescent="0.25">
      <c r="A887" s="112" t="s">
        <v>922</v>
      </c>
      <c r="B887" s="112" t="s">
        <v>923</v>
      </c>
      <c r="C887" s="116">
        <v>0</v>
      </c>
      <c r="D887" s="116">
        <v>0</v>
      </c>
      <c r="E887" s="116">
        <v>0</v>
      </c>
      <c r="F887" s="116">
        <v>25541.47</v>
      </c>
      <c r="G887" s="116">
        <v>44412.29</v>
      </c>
      <c r="H887" s="116">
        <v>65218.33</v>
      </c>
      <c r="I887" s="116">
        <v>71502.14</v>
      </c>
      <c r="J887" s="116">
        <v>77380.899999999994</v>
      </c>
      <c r="K887" s="116">
        <v>0</v>
      </c>
      <c r="L887" s="116">
        <v>0</v>
      </c>
      <c r="M887" s="116">
        <v>0</v>
      </c>
      <c r="N887" s="116">
        <v>0</v>
      </c>
      <c r="O887" s="116">
        <v>0</v>
      </c>
      <c r="P887" s="116">
        <v>0</v>
      </c>
      <c r="Q887" s="116">
        <v>0</v>
      </c>
      <c r="R887" s="116">
        <v>0</v>
      </c>
      <c r="S887" s="116">
        <v>0</v>
      </c>
      <c r="T887" s="116">
        <v>0</v>
      </c>
      <c r="U887" s="116">
        <v>0</v>
      </c>
      <c r="V887" s="116">
        <v>0</v>
      </c>
      <c r="W887" s="116">
        <v>0</v>
      </c>
      <c r="X887" s="116">
        <v>0</v>
      </c>
      <c r="Y887" s="116">
        <v>0</v>
      </c>
      <c r="Z887" s="116">
        <v>0</v>
      </c>
      <c r="AA887" s="116">
        <v>0</v>
      </c>
      <c r="AB887" s="116">
        <v>0</v>
      </c>
      <c r="AC887" s="116">
        <v>0</v>
      </c>
      <c r="AD887" s="116">
        <v>0</v>
      </c>
      <c r="AE887" s="116">
        <v>0</v>
      </c>
      <c r="AF887" s="116">
        <v>0</v>
      </c>
      <c r="AG887" s="116">
        <v>0</v>
      </c>
      <c r="AH887" s="116">
        <v>0</v>
      </c>
      <c r="AI887" s="116">
        <v>0</v>
      </c>
      <c r="AJ887" s="116">
        <v>0</v>
      </c>
      <c r="AK887" s="116">
        <v>0</v>
      </c>
      <c r="AL887" s="116">
        <v>0</v>
      </c>
      <c r="AM887" s="116">
        <v>0</v>
      </c>
      <c r="AN887" s="116">
        <v>0</v>
      </c>
      <c r="AO887" s="116">
        <v>0</v>
      </c>
      <c r="AP887" s="116">
        <v>0</v>
      </c>
      <c r="AQ887" s="116">
        <v>0</v>
      </c>
      <c r="AR887" s="116">
        <v>0</v>
      </c>
      <c r="AS887" s="116">
        <v>0</v>
      </c>
      <c r="AT887" s="116">
        <v>0</v>
      </c>
      <c r="AU887" s="116">
        <v>0</v>
      </c>
      <c r="AV887" s="116">
        <v>0</v>
      </c>
      <c r="AW887" s="116">
        <v>0</v>
      </c>
      <c r="AX887" s="116">
        <v>0</v>
      </c>
      <c r="AY887" s="116">
        <v>0</v>
      </c>
      <c r="AZ887" s="116">
        <v>0</v>
      </c>
      <c r="BA887" s="116">
        <v>0</v>
      </c>
      <c r="BB887" s="116">
        <v>0</v>
      </c>
      <c r="BC887" s="116">
        <v>0</v>
      </c>
      <c r="BD887" s="115">
        <v>0</v>
      </c>
      <c r="BF887" s="9">
        <f t="shared" si="14"/>
        <v>77380.899999999994</v>
      </c>
    </row>
    <row r="888" spans="1:58" x14ac:dyDescent="0.25">
      <c r="A888" s="112" t="s">
        <v>924</v>
      </c>
      <c r="B888" s="112" t="s">
        <v>925</v>
      </c>
      <c r="C888" s="116">
        <v>0</v>
      </c>
      <c r="D888" s="116">
        <v>0</v>
      </c>
      <c r="E888" s="116">
        <v>421.77</v>
      </c>
      <c r="F888" s="116">
        <v>46419.7</v>
      </c>
      <c r="G888" s="116">
        <v>46445.53</v>
      </c>
      <c r="H888" s="116">
        <v>52283.519999999997</v>
      </c>
      <c r="I888" s="116">
        <v>52283.519999999997</v>
      </c>
      <c r="J888" s="116">
        <v>0</v>
      </c>
      <c r="K888" s="116">
        <v>0</v>
      </c>
      <c r="L888" s="116">
        <v>0</v>
      </c>
      <c r="M888" s="116">
        <v>0</v>
      </c>
      <c r="N888" s="116">
        <v>0</v>
      </c>
      <c r="O888" s="116">
        <v>0</v>
      </c>
      <c r="P888" s="116">
        <v>0</v>
      </c>
      <c r="Q888" s="116">
        <v>0</v>
      </c>
      <c r="R888" s="116">
        <v>0</v>
      </c>
      <c r="S888" s="116">
        <v>0</v>
      </c>
      <c r="T888" s="116">
        <v>0</v>
      </c>
      <c r="U888" s="116">
        <v>0</v>
      </c>
      <c r="V888" s="116">
        <v>0</v>
      </c>
      <c r="W888" s="116">
        <v>0</v>
      </c>
      <c r="X888" s="116">
        <v>0</v>
      </c>
      <c r="Y888" s="116">
        <v>0</v>
      </c>
      <c r="Z888" s="116">
        <v>0</v>
      </c>
      <c r="AA888" s="116">
        <v>0</v>
      </c>
      <c r="AB888" s="116">
        <v>0</v>
      </c>
      <c r="AC888" s="116">
        <v>0</v>
      </c>
      <c r="AD888" s="116">
        <v>0</v>
      </c>
      <c r="AE888" s="116">
        <v>0</v>
      </c>
      <c r="AF888" s="116">
        <v>0</v>
      </c>
      <c r="AG888" s="116">
        <v>0</v>
      </c>
      <c r="AH888" s="116">
        <v>0</v>
      </c>
      <c r="AI888" s="116">
        <v>0</v>
      </c>
      <c r="AJ888" s="116">
        <v>0</v>
      </c>
      <c r="AK888" s="116">
        <v>0</v>
      </c>
      <c r="AL888" s="116">
        <v>0</v>
      </c>
      <c r="AM888" s="116">
        <v>0</v>
      </c>
      <c r="AN888" s="116">
        <v>0</v>
      </c>
      <c r="AO888" s="116">
        <v>0</v>
      </c>
      <c r="AP888" s="116">
        <v>0</v>
      </c>
      <c r="AQ888" s="116">
        <v>0</v>
      </c>
      <c r="AR888" s="116">
        <v>0</v>
      </c>
      <c r="AS888" s="116">
        <v>0</v>
      </c>
      <c r="AT888" s="116">
        <v>0</v>
      </c>
      <c r="AU888" s="116">
        <v>0</v>
      </c>
      <c r="AV888" s="116">
        <v>0</v>
      </c>
      <c r="AW888" s="116">
        <v>0</v>
      </c>
      <c r="AX888" s="116">
        <v>0</v>
      </c>
      <c r="AY888" s="116">
        <v>0</v>
      </c>
      <c r="AZ888" s="116">
        <v>0</v>
      </c>
      <c r="BA888" s="116">
        <v>0</v>
      </c>
      <c r="BB888" s="116">
        <v>0</v>
      </c>
      <c r="BC888" s="116">
        <v>0</v>
      </c>
      <c r="BD888" s="115">
        <v>0</v>
      </c>
      <c r="BF888" s="9">
        <f t="shared" si="14"/>
        <v>52283.519999999997</v>
      </c>
    </row>
    <row r="889" spans="1:58" x14ac:dyDescent="0.25">
      <c r="A889" s="112" t="s">
        <v>926</v>
      </c>
      <c r="B889" s="112" t="s">
        <v>927</v>
      </c>
      <c r="C889" s="116">
        <v>0</v>
      </c>
      <c r="D889" s="116">
        <v>0</v>
      </c>
      <c r="E889" s="116">
        <v>0</v>
      </c>
      <c r="F889" s="116">
        <v>0</v>
      </c>
      <c r="G889" s="116">
        <v>0</v>
      </c>
      <c r="H889" s="116">
        <v>27962.68</v>
      </c>
      <c r="I889" s="116">
        <v>27461.760000000002</v>
      </c>
      <c r="J889" s="116">
        <v>27461.760000000002</v>
      </c>
      <c r="K889" s="116">
        <v>0</v>
      </c>
      <c r="L889" s="116">
        <v>0</v>
      </c>
      <c r="M889" s="116">
        <v>0</v>
      </c>
      <c r="N889" s="116">
        <v>0</v>
      </c>
      <c r="O889" s="116">
        <v>0</v>
      </c>
      <c r="P889" s="116">
        <v>0</v>
      </c>
      <c r="Q889" s="116">
        <v>0</v>
      </c>
      <c r="R889" s="116">
        <v>0</v>
      </c>
      <c r="S889" s="116">
        <v>0</v>
      </c>
      <c r="T889" s="116">
        <v>0</v>
      </c>
      <c r="U889" s="116">
        <v>0</v>
      </c>
      <c r="V889" s="116">
        <v>0</v>
      </c>
      <c r="W889" s="116">
        <v>0</v>
      </c>
      <c r="X889" s="116">
        <v>0</v>
      </c>
      <c r="Y889" s="116">
        <v>0</v>
      </c>
      <c r="Z889" s="116">
        <v>0</v>
      </c>
      <c r="AA889" s="116">
        <v>0</v>
      </c>
      <c r="AB889" s="116">
        <v>0</v>
      </c>
      <c r="AC889" s="116">
        <v>0</v>
      </c>
      <c r="AD889" s="116">
        <v>0</v>
      </c>
      <c r="AE889" s="116">
        <v>0</v>
      </c>
      <c r="AF889" s="116">
        <v>0</v>
      </c>
      <c r="AG889" s="116">
        <v>0</v>
      </c>
      <c r="AH889" s="116">
        <v>0</v>
      </c>
      <c r="AI889" s="116">
        <v>0</v>
      </c>
      <c r="AJ889" s="116">
        <v>0</v>
      </c>
      <c r="AK889" s="116">
        <v>0</v>
      </c>
      <c r="AL889" s="116">
        <v>0</v>
      </c>
      <c r="AM889" s="116">
        <v>0</v>
      </c>
      <c r="AN889" s="116">
        <v>0</v>
      </c>
      <c r="AO889" s="116">
        <v>0</v>
      </c>
      <c r="AP889" s="116">
        <v>0</v>
      </c>
      <c r="AQ889" s="116">
        <v>0</v>
      </c>
      <c r="AR889" s="116">
        <v>0</v>
      </c>
      <c r="AS889" s="116">
        <v>0</v>
      </c>
      <c r="AT889" s="116">
        <v>0</v>
      </c>
      <c r="AU889" s="116">
        <v>0</v>
      </c>
      <c r="AV889" s="116">
        <v>0</v>
      </c>
      <c r="AW889" s="116">
        <v>0</v>
      </c>
      <c r="AX889" s="116">
        <v>0</v>
      </c>
      <c r="AY889" s="116">
        <v>0</v>
      </c>
      <c r="AZ889" s="116">
        <v>0</v>
      </c>
      <c r="BA889" s="116">
        <v>0</v>
      </c>
      <c r="BB889" s="116">
        <v>0</v>
      </c>
      <c r="BC889" s="116">
        <v>0</v>
      </c>
      <c r="BD889" s="115">
        <v>0</v>
      </c>
      <c r="BF889" s="9">
        <f t="shared" si="14"/>
        <v>27962.68</v>
      </c>
    </row>
    <row r="890" spans="1:58" x14ac:dyDescent="0.25">
      <c r="A890" s="112" t="s">
        <v>928</v>
      </c>
      <c r="B890" s="112" t="s">
        <v>929</v>
      </c>
      <c r="C890" s="116">
        <v>0</v>
      </c>
      <c r="D890" s="116">
        <v>0</v>
      </c>
      <c r="E890" s="116">
        <v>0</v>
      </c>
      <c r="F890" s="116">
        <v>0</v>
      </c>
      <c r="G890" s="116">
        <v>6413.79</v>
      </c>
      <c r="H890" s="116">
        <v>6413.79</v>
      </c>
      <c r="I890" s="116">
        <v>6413.79</v>
      </c>
      <c r="J890" s="116">
        <v>6413.79</v>
      </c>
      <c r="K890" s="116">
        <v>6413.79</v>
      </c>
      <c r="L890" s="116">
        <v>6413.79</v>
      </c>
      <c r="M890" s="116">
        <v>0</v>
      </c>
      <c r="N890" s="116">
        <v>0</v>
      </c>
      <c r="O890" s="116">
        <v>0</v>
      </c>
      <c r="P890" s="116">
        <v>0</v>
      </c>
      <c r="Q890" s="116">
        <v>0</v>
      </c>
      <c r="R890" s="116">
        <v>0</v>
      </c>
      <c r="S890" s="116">
        <v>0</v>
      </c>
      <c r="T890" s="116">
        <v>0</v>
      </c>
      <c r="U890" s="116">
        <v>0</v>
      </c>
      <c r="V890" s="116">
        <v>0</v>
      </c>
      <c r="W890" s="116">
        <v>0</v>
      </c>
      <c r="X890" s="116">
        <v>0</v>
      </c>
      <c r="Y890" s="116">
        <v>0</v>
      </c>
      <c r="Z890" s="116">
        <v>0</v>
      </c>
      <c r="AA890" s="116">
        <v>0</v>
      </c>
      <c r="AB890" s="116">
        <v>0</v>
      </c>
      <c r="AC890" s="116">
        <v>0</v>
      </c>
      <c r="AD890" s="116">
        <v>0</v>
      </c>
      <c r="AE890" s="116">
        <v>0</v>
      </c>
      <c r="AF890" s="116">
        <v>0</v>
      </c>
      <c r="AG890" s="116">
        <v>0</v>
      </c>
      <c r="AH890" s="116">
        <v>0</v>
      </c>
      <c r="AI890" s="116">
        <v>0</v>
      </c>
      <c r="AJ890" s="116">
        <v>0</v>
      </c>
      <c r="AK890" s="116">
        <v>0</v>
      </c>
      <c r="AL890" s="116">
        <v>0</v>
      </c>
      <c r="AM890" s="116">
        <v>0</v>
      </c>
      <c r="AN890" s="116">
        <v>0</v>
      </c>
      <c r="AO890" s="116">
        <v>0</v>
      </c>
      <c r="AP890" s="116">
        <v>0</v>
      </c>
      <c r="AQ890" s="116">
        <v>0</v>
      </c>
      <c r="AR890" s="116">
        <v>0</v>
      </c>
      <c r="AS890" s="116">
        <v>0</v>
      </c>
      <c r="AT890" s="116">
        <v>0</v>
      </c>
      <c r="AU890" s="116">
        <v>0</v>
      </c>
      <c r="AV890" s="116">
        <v>0</v>
      </c>
      <c r="AW890" s="116">
        <v>0</v>
      </c>
      <c r="AX890" s="116">
        <v>0</v>
      </c>
      <c r="AY890" s="116">
        <v>0</v>
      </c>
      <c r="AZ890" s="116">
        <v>0</v>
      </c>
      <c r="BA890" s="116">
        <v>0</v>
      </c>
      <c r="BB890" s="116">
        <v>0</v>
      </c>
      <c r="BC890" s="116">
        <v>0</v>
      </c>
      <c r="BD890" s="115">
        <v>0</v>
      </c>
      <c r="BF890" s="9">
        <f t="shared" si="14"/>
        <v>6413.79</v>
      </c>
    </row>
    <row r="891" spans="1:58" x14ac:dyDescent="0.25">
      <c r="A891" s="112" t="s">
        <v>930</v>
      </c>
      <c r="B891" s="112" t="s">
        <v>931</v>
      </c>
      <c r="C891" s="116">
        <v>0</v>
      </c>
      <c r="D891" s="116">
        <v>0</v>
      </c>
      <c r="E891" s="116">
        <v>0</v>
      </c>
      <c r="F891" s="116">
        <v>0</v>
      </c>
      <c r="G891" s="116">
        <v>0</v>
      </c>
      <c r="H891" s="116">
        <v>18110.57</v>
      </c>
      <c r="I891" s="116">
        <v>0</v>
      </c>
      <c r="J891" s="116">
        <v>0</v>
      </c>
      <c r="K891" s="116">
        <v>0</v>
      </c>
      <c r="L891" s="116">
        <v>0</v>
      </c>
      <c r="M891" s="116">
        <v>0</v>
      </c>
      <c r="N891" s="116">
        <v>0</v>
      </c>
      <c r="O891" s="116">
        <v>0</v>
      </c>
      <c r="P891" s="116">
        <v>0</v>
      </c>
      <c r="Q891" s="116">
        <v>0</v>
      </c>
      <c r="R891" s="116">
        <v>0</v>
      </c>
      <c r="S891" s="116">
        <v>0</v>
      </c>
      <c r="T891" s="116">
        <v>0</v>
      </c>
      <c r="U891" s="116">
        <v>0</v>
      </c>
      <c r="V891" s="116">
        <v>0</v>
      </c>
      <c r="W891" s="116">
        <v>0</v>
      </c>
      <c r="X891" s="116">
        <v>0</v>
      </c>
      <c r="Y891" s="116">
        <v>0</v>
      </c>
      <c r="Z891" s="116">
        <v>0</v>
      </c>
      <c r="AA891" s="116">
        <v>0</v>
      </c>
      <c r="AB891" s="116">
        <v>0</v>
      </c>
      <c r="AC891" s="116">
        <v>0</v>
      </c>
      <c r="AD891" s="116">
        <v>0</v>
      </c>
      <c r="AE891" s="116">
        <v>0</v>
      </c>
      <c r="AF891" s="116">
        <v>0</v>
      </c>
      <c r="AG891" s="116">
        <v>0</v>
      </c>
      <c r="AH891" s="116">
        <v>0</v>
      </c>
      <c r="AI891" s="116">
        <v>0</v>
      </c>
      <c r="AJ891" s="116">
        <v>0</v>
      </c>
      <c r="AK891" s="116">
        <v>0</v>
      </c>
      <c r="AL891" s="116">
        <v>0</v>
      </c>
      <c r="AM891" s="116">
        <v>0</v>
      </c>
      <c r="AN891" s="116">
        <v>0</v>
      </c>
      <c r="AO891" s="116">
        <v>0</v>
      </c>
      <c r="AP891" s="116">
        <v>0</v>
      </c>
      <c r="AQ891" s="116">
        <v>0</v>
      </c>
      <c r="AR891" s="116">
        <v>0</v>
      </c>
      <c r="AS891" s="116">
        <v>0</v>
      </c>
      <c r="AT891" s="116">
        <v>0</v>
      </c>
      <c r="AU891" s="116">
        <v>0</v>
      </c>
      <c r="AV891" s="116">
        <v>0</v>
      </c>
      <c r="AW891" s="116">
        <v>0</v>
      </c>
      <c r="AX891" s="116">
        <v>0</v>
      </c>
      <c r="AY891" s="116">
        <v>0</v>
      </c>
      <c r="AZ891" s="116">
        <v>0</v>
      </c>
      <c r="BA891" s="116">
        <v>0</v>
      </c>
      <c r="BB891" s="116">
        <v>0</v>
      </c>
      <c r="BC891" s="116">
        <v>0</v>
      </c>
      <c r="BD891" s="115">
        <v>0</v>
      </c>
      <c r="BF891" s="9">
        <f t="shared" si="14"/>
        <v>18110.57</v>
      </c>
    </row>
    <row r="892" spans="1:58" x14ac:dyDescent="0.25">
      <c r="A892" s="112" t="s">
        <v>932</v>
      </c>
      <c r="B892" s="112" t="s">
        <v>933</v>
      </c>
      <c r="C892" s="116">
        <v>0</v>
      </c>
      <c r="D892" s="116">
        <v>0</v>
      </c>
      <c r="E892" s="116">
        <v>0</v>
      </c>
      <c r="F892" s="116">
        <v>17591.11</v>
      </c>
      <c r="G892" s="116">
        <v>17591.11</v>
      </c>
      <c r="H892" s="116">
        <v>17591.11</v>
      </c>
      <c r="I892" s="116">
        <v>20189.440000000002</v>
      </c>
      <c r="J892" s="116">
        <v>0</v>
      </c>
      <c r="K892" s="116">
        <v>0</v>
      </c>
      <c r="L892" s="116">
        <v>0</v>
      </c>
      <c r="M892" s="116">
        <v>0</v>
      </c>
      <c r="N892" s="116">
        <v>0</v>
      </c>
      <c r="O892" s="116">
        <v>0</v>
      </c>
      <c r="P892" s="116">
        <v>0</v>
      </c>
      <c r="Q892" s="116">
        <v>0</v>
      </c>
      <c r="R892" s="116">
        <v>0</v>
      </c>
      <c r="S892" s="116">
        <v>0</v>
      </c>
      <c r="T892" s="116">
        <v>0</v>
      </c>
      <c r="U892" s="116">
        <v>0</v>
      </c>
      <c r="V892" s="116">
        <v>0</v>
      </c>
      <c r="W892" s="116">
        <v>0</v>
      </c>
      <c r="X892" s="116">
        <v>0</v>
      </c>
      <c r="Y892" s="116">
        <v>0</v>
      </c>
      <c r="Z892" s="116">
        <v>0</v>
      </c>
      <c r="AA892" s="116">
        <v>0</v>
      </c>
      <c r="AB892" s="116">
        <v>0</v>
      </c>
      <c r="AC892" s="116">
        <v>0</v>
      </c>
      <c r="AD892" s="116">
        <v>0</v>
      </c>
      <c r="AE892" s="116">
        <v>0</v>
      </c>
      <c r="AF892" s="116">
        <v>0</v>
      </c>
      <c r="AG892" s="116">
        <v>0</v>
      </c>
      <c r="AH892" s="116">
        <v>0</v>
      </c>
      <c r="AI892" s="116">
        <v>0</v>
      </c>
      <c r="AJ892" s="116">
        <v>0</v>
      </c>
      <c r="AK892" s="116">
        <v>0</v>
      </c>
      <c r="AL892" s="116">
        <v>0</v>
      </c>
      <c r="AM892" s="116">
        <v>0</v>
      </c>
      <c r="AN892" s="116">
        <v>0</v>
      </c>
      <c r="AO892" s="116">
        <v>0</v>
      </c>
      <c r="AP892" s="116">
        <v>0</v>
      </c>
      <c r="AQ892" s="116">
        <v>0</v>
      </c>
      <c r="AR892" s="116">
        <v>0</v>
      </c>
      <c r="AS892" s="116">
        <v>0</v>
      </c>
      <c r="AT892" s="116">
        <v>0</v>
      </c>
      <c r="AU892" s="116">
        <v>0</v>
      </c>
      <c r="AV892" s="116">
        <v>0</v>
      </c>
      <c r="AW892" s="116">
        <v>0</v>
      </c>
      <c r="AX892" s="116">
        <v>0</v>
      </c>
      <c r="AY892" s="116">
        <v>0</v>
      </c>
      <c r="AZ892" s="116">
        <v>0</v>
      </c>
      <c r="BA892" s="116">
        <v>0</v>
      </c>
      <c r="BB892" s="116">
        <v>0</v>
      </c>
      <c r="BC892" s="116">
        <v>0</v>
      </c>
      <c r="BD892" s="115">
        <v>0</v>
      </c>
      <c r="BF892" s="9">
        <f t="shared" si="14"/>
        <v>20189.440000000002</v>
      </c>
    </row>
    <row r="893" spans="1:58" x14ac:dyDescent="0.25">
      <c r="A893" s="112" t="s">
        <v>934</v>
      </c>
      <c r="B893" s="112" t="s">
        <v>935</v>
      </c>
      <c r="C893" s="116">
        <v>0</v>
      </c>
      <c r="D893" s="116">
        <v>0</v>
      </c>
      <c r="E893" s="116">
        <v>0</v>
      </c>
      <c r="F893" s="116">
        <v>0</v>
      </c>
      <c r="G893" s="116">
        <v>10564.67</v>
      </c>
      <c r="H893" s="116">
        <v>11420.19</v>
      </c>
      <c r="I893" s="116">
        <v>15482.07</v>
      </c>
      <c r="J893" s="116">
        <v>15726.6</v>
      </c>
      <c r="K893" s="116">
        <v>16152.36</v>
      </c>
      <c r="L893" s="116">
        <v>16458.87</v>
      </c>
      <c r="M893" s="116">
        <v>16960.52</v>
      </c>
      <c r="N893" s="116">
        <v>17139.43</v>
      </c>
      <c r="O893" s="116">
        <v>17166.8</v>
      </c>
      <c r="P893" s="116">
        <v>17194.169999999998</v>
      </c>
      <c r="Q893" s="116">
        <v>17221.539999999997</v>
      </c>
      <c r="R893" s="116">
        <v>17249.899999999998</v>
      </c>
      <c r="S893" s="116">
        <v>17278.259999999998</v>
      </c>
      <c r="T893" s="116">
        <v>17306.91</v>
      </c>
      <c r="U893" s="116">
        <v>17557.41</v>
      </c>
      <c r="V893" s="116">
        <v>0</v>
      </c>
      <c r="W893" s="116">
        <v>0</v>
      </c>
      <c r="X893" s="116">
        <v>0</v>
      </c>
      <c r="Y893" s="116">
        <v>0</v>
      </c>
      <c r="Z893" s="116">
        <v>0</v>
      </c>
      <c r="AA893" s="116">
        <v>0</v>
      </c>
      <c r="AB893" s="116">
        <v>0</v>
      </c>
      <c r="AC893" s="116">
        <v>0</v>
      </c>
      <c r="AD893" s="116">
        <v>0</v>
      </c>
      <c r="AE893" s="116">
        <v>0</v>
      </c>
      <c r="AF893" s="116">
        <v>0</v>
      </c>
      <c r="AG893" s="116">
        <v>0</v>
      </c>
      <c r="AH893" s="116">
        <v>0</v>
      </c>
      <c r="AI893" s="116">
        <v>0</v>
      </c>
      <c r="AJ893" s="116">
        <v>0</v>
      </c>
      <c r="AK893" s="116">
        <v>0</v>
      </c>
      <c r="AL893" s="116">
        <v>0</v>
      </c>
      <c r="AM893" s="116">
        <v>0</v>
      </c>
      <c r="AN893" s="116">
        <v>0</v>
      </c>
      <c r="AO893" s="116">
        <v>0</v>
      </c>
      <c r="AP893" s="116">
        <v>0</v>
      </c>
      <c r="AQ893" s="116">
        <v>0</v>
      </c>
      <c r="AR893" s="116">
        <v>0</v>
      </c>
      <c r="AS893" s="116">
        <v>0</v>
      </c>
      <c r="AT893" s="116">
        <v>0</v>
      </c>
      <c r="AU893" s="116">
        <v>0</v>
      </c>
      <c r="AV893" s="116">
        <v>0</v>
      </c>
      <c r="AW893" s="116">
        <v>0</v>
      </c>
      <c r="AX893" s="116">
        <v>0</v>
      </c>
      <c r="AY893" s="116">
        <v>0</v>
      </c>
      <c r="AZ893" s="116">
        <v>0</v>
      </c>
      <c r="BA893" s="116">
        <v>0</v>
      </c>
      <c r="BB893" s="116">
        <v>0</v>
      </c>
      <c r="BC893" s="116">
        <v>0</v>
      </c>
      <c r="BD893" s="115">
        <v>0</v>
      </c>
      <c r="BF893" s="9">
        <f t="shared" si="14"/>
        <v>17557.41</v>
      </c>
    </row>
    <row r="894" spans="1:58" x14ac:dyDescent="0.25">
      <c r="A894" s="112" t="s">
        <v>936</v>
      </c>
      <c r="B894" s="112" t="s">
        <v>937</v>
      </c>
      <c r="C894" s="116">
        <v>0</v>
      </c>
      <c r="D894" s="116">
        <v>0</v>
      </c>
      <c r="E894" s="116">
        <v>0</v>
      </c>
      <c r="F894" s="116">
        <v>0</v>
      </c>
      <c r="G894" s="116">
        <v>0</v>
      </c>
      <c r="H894" s="116">
        <v>34431.919999999998</v>
      </c>
      <c r="I894" s="116">
        <v>34505.949999999997</v>
      </c>
      <c r="J894" s="116">
        <v>36809.57</v>
      </c>
      <c r="K894" s="116">
        <v>39478.14</v>
      </c>
      <c r="L894" s="116">
        <v>40780.31</v>
      </c>
      <c r="M894" s="116">
        <v>54028.45</v>
      </c>
      <c r="N894" s="116">
        <v>54599.99</v>
      </c>
      <c r="O894" s="116">
        <v>54687.17</v>
      </c>
      <c r="P894" s="116">
        <v>55317.56</v>
      </c>
      <c r="Q894" s="116">
        <v>67311.539999999994</v>
      </c>
      <c r="R894" s="116">
        <v>78999.399999999994</v>
      </c>
      <c r="S894" s="116">
        <v>85752.36</v>
      </c>
      <c r="T894" s="116">
        <v>85894.54</v>
      </c>
      <c r="U894" s="116">
        <v>86044.61</v>
      </c>
      <c r="V894" s="116">
        <v>89673.3</v>
      </c>
      <c r="W894" s="116">
        <v>90333.38</v>
      </c>
      <c r="X894" s="116">
        <v>0</v>
      </c>
      <c r="Y894" s="116">
        <v>0</v>
      </c>
      <c r="Z894" s="116">
        <v>0</v>
      </c>
      <c r="AA894" s="116">
        <v>0</v>
      </c>
      <c r="AB894" s="116">
        <v>0</v>
      </c>
      <c r="AC894" s="116">
        <v>0</v>
      </c>
      <c r="AD894" s="116">
        <v>0</v>
      </c>
      <c r="AE894" s="116">
        <v>0</v>
      </c>
      <c r="AF894" s="116">
        <v>0</v>
      </c>
      <c r="AG894" s="116">
        <v>0</v>
      </c>
      <c r="AH894" s="116">
        <v>0</v>
      </c>
      <c r="AI894" s="116">
        <v>0</v>
      </c>
      <c r="AJ894" s="116">
        <v>0</v>
      </c>
      <c r="AK894" s="116">
        <v>0</v>
      </c>
      <c r="AL894" s="116">
        <v>0</v>
      </c>
      <c r="AM894" s="116">
        <v>0</v>
      </c>
      <c r="AN894" s="116">
        <v>0</v>
      </c>
      <c r="AO894" s="116">
        <v>0</v>
      </c>
      <c r="AP894" s="116">
        <v>0</v>
      </c>
      <c r="AQ894" s="116">
        <v>0</v>
      </c>
      <c r="AR894" s="116">
        <v>0</v>
      </c>
      <c r="AS894" s="116">
        <v>0</v>
      </c>
      <c r="AT894" s="116">
        <v>0</v>
      </c>
      <c r="AU894" s="116">
        <v>0</v>
      </c>
      <c r="AV894" s="116">
        <v>0</v>
      </c>
      <c r="AW894" s="116">
        <v>0</v>
      </c>
      <c r="AX894" s="116">
        <v>0</v>
      </c>
      <c r="AY894" s="116">
        <v>0</v>
      </c>
      <c r="AZ894" s="116">
        <v>0</v>
      </c>
      <c r="BA894" s="116">
        <v>0</v>
      </c>
      <c r="BB894" s="116">
        <v>0</v>
      </c>
      <c r="BC894" s="116">
        <v>0</v>
      </c>
      <c r="BD894" s="115">
        <v>0</v>
      </c>
      <c r="BF894" s="9">
        <f t="shared" si="14"/>
        <v>90333.38</v>
      </c>
    </row>
    <row r="895" spans="1:58" x14ac:dyDescent="0.25">
      <c r="A895" s="112" t="s">
        <v>938</v>
      </c>
      <c r="B895" s="112" t="s">
        <v>939</v>
      </c>
      <c r="C895" s="116">
        <v>0</v>
      </c>
      <c r="D895" s="116">
        <v>0</v>
      </c>
      <c r="E895" s="116">
        <v>0</v>
      </c>
      <c r="F895" s="116">
        <v>0</v>
      </c>
      <c r="G895" s="116">
        <v>74.22</v>
      </c>
      <c r="H895" s="116">
        <v>74.41</v>
      </c>
      <c r="I895" s="116">
        <v>13466.63</v>
      </c>
      <c r="J895" s="116">
        <v>15179.4</v>
      </c>
      <c r="K895" s="116">
        <v>0</v>
      </c>
      <c r="L895" s="116">
        <v>0</v>
      </c>
      <c r="M895" s="116">
        <v>0</v>
      </c>
      <c r="N895" s="116">
        <v>0</v>
      </c>
      <c r="O895" s="116">
        <v>0</v>
      </c>
      <c r="P895" s="116">
        <v>0</v>
      </c>
      <c r="Q895" s="116">
        <v>0</v>
      </c>
      <c r="R895" s="116">
        <v>0</v>
      </c>
      <c r="S895" s="116">
        <v>0</v>
      </c>
      <c r="T895" s="116">
        <v>0</v>
      </c>
      <c r="U895" s="116">
        <v>0</v>
      </c>
      <c r="V895" s="116">
        <v>0</v>
      </c>
      <c r="W895" s="116">
        <v>0</v>
      </c>
      <c r="X895" s="116">
        <v>0</v>
      </c>
      <c r="Y895" s="116">
        <v>0</v>
      </c>
      <c r="Z895" s="116">
        <v>0</v>
      </c>
      <c r="AA895" s="116">
        <v>0</v>
      </c>
      <c r="AB895" s="116">
        <v>0</v>
      </c>
      <c r="AC895" s="116">
        <v>0</v>
      </c>
      <c r="AD895" s="116">
        <v>0</v>
      </c>
      <c r="AE895" s="116">
        <v>0</v>
      </c>
      <c r="AF895" s="116">
        <v>0</v>
      </c>
      <c r="AG895" s="116">
        <v>0</v>
      </c>
      <c r="AH895" s="116">
        <v>0</v>
      </c>
      <c r="AI895" s="116">
        <v>0</v>
      </c>
      <c r="AJ895" s="116">
        <v>0</v>
      </c>
      <c r="AK895" s="116">
        <v>0</v>
      </c>
      <c r="AL895" s="116">
        <v>0</v>
      </c>
      <c r="AM895" s="116">
        <v>0</v>
      </c>
      <c r="AN895" s="116">
        <v>0</v>
      </c>
      <c r="AO895" s="116">
        <v>0</v>
      </c>
      <c r="AP895" s="116">
        <v>0</v>
      </c>
      <c r="AQ895" s="116">
        <v>0</v>
      </c>
      <c r="AR895" s="116">
        <v>0</v>
      </c>
      <c r="AS895" s="116">
        <v>0</v>
      </c>
      <c r="AT895" s="116">
        <v>0</v>
      </c>
      <c r="AU895" s="116">
        <v>0</v>
      </c>
      <c r="AV895" s="116">
        <v>0</v>
      </c>
      <c r="AW895" s="116">
        <v>0</v>
      </c>
      <c r="AX895" s="116">
        <v>0</v>
      </c>
      <c r="AY895" s="116">
        <v>0</v>
      </c>
      <c r="AZ895" s="116">
        <v>0</v>
      </c>
      <c r="BA895" s="116">
        <v>0</v>
      </c>
      <c r="BB895" s="116">
        <v>0</v>
      </c>
      <c r="BC895" s="116">
        <v>0</v>
      </c>
      <c r="BD895" s="115">
        <v>0</v>
      </c>
      <c r="BF895" s="9">
        <f t="shared" si="14"/>
        <v>15179.4</v>
      </c>
    </row>
    <row r="896" spans="1:58" x14ac:dyDescent="0.25">
      <c r="A896" s="112" t="s">
        <v>940</v>
      </c>
      <c r="B896" s="112" t="s">
        <v>941</v>
      </c>
      <c r="C896" s="116">
        <v>0</v>
      </c>
      <c r="D896" s="116">
        <v>0</v>
      </c>
      <c r="E896" s="116">
        <v>0</v>
      </c>
      <c r="F896" s="116">
        <v>0</v>
      </c>
      <c r="G896" s="116">
        <v>0</v>
      </c>
      <c r="H896" s="116">
        <v>0</v>
      </c>
      <c r="I896" s="116">
        <v>0</v>
      </c>
      <c r="J896" s="116">
        <v>0</v>
      </c>
      <c r="K896" s="116">
        <v>0</v>
      </c>
      <c r="L896" s="116">
        <v>0</v>
      </c>
      <c r="M896" s="116">
        <v>0</v>
      </c>
      <c r="N896" s="116">
        <v>5634.47</v>
      </c>
      <c r="O896" s="116">
        <v>5643.46</v>
      </c>
      <c r="P896" s="116">
        <v>8278.2099999999991</v>
      </c>
      <c r="Q896" s="116">
        <v>8577.6999999999989</v>
      </c>
      <c r="R896" s="116">
        <v>8591.8499999999985</v>
      </c>
      <c r="S896" s="116">
        <v>8605.9999999999982</v>
      </c>
      <c r="T896" s="116">
        <v>8620.2499999999982</v>
      </c>
      <c r="U896" s="116">
        <v>8635.2899999999991</v>
      </c>
      <c r="V896" s="116">
        <v>48487.42</v>
      </c>
      <c r="W896" s="116">
        <v>42426.239999999998</v>
      </c>
      <c r="X896" s="116">
        <v>42426.239999999998</v>
      </c>
      <c r="Y896" s="116">
        <v>12.009999999994761</v>
      </c>
      <c r="Z896" s="116">
        <v>12.009999999994761</v>
      </c>
      <c r="AA896" s="116">
        <v>12.009999999994761</v>
      </c>
      <c r="AB896" s="116">
        <v>12.009999999994761</v>
      </c>
      <c r="AC896" s="116">
        <v>12.009999999994761</v>
      </c>
      <c r="AD896" s="116">
        <v>12.009999999994761</v>
      </c>
      <c r="AE896" s="116">
        <v>12.009999999994761</v>
      </c>
      <c r="AF896" s="116">
        <v>12.009999999994761</v>
      </c>
      <c r="AG896" s="116">
        <v>12.009999999994761</v>
      </c>
      <c r="AH896" s="116">
        <v>12.009999999994761</v>
      </c>
      <c r="AI896" s="116">
        <v>12.009999999994761</v>
      </c>
      <c r="AJ896" s="116">
        <v>12.009999999994761</v>
      </c>
      <c r="AK896" s="116">
        <v>12.009999999994761</v>
      </c>
      <c r="AL896" s="116">
        <v>12.009999999994761</v>
      </c>
      <c r="AM896" s="116">
        <v>12.009999999994761</v>
      </c>
      <c r="AN896" s="116">
        <v>12.009999999994761</v>
      </c>
      <c r="AO896" s="116">
        <v>12.009999999994761</v>
      </c>
      <c r="AP896" s="116">
        <v>12.009999999994761</v>
      </c>
      <c r="AQ896" s="116">
        <v>12.009999999994761</v>
      </c>
      <c r="AR896" s="116">
        <v>12.009999999994761</v>
      </c>
      <c r="AS896" s="116">
        <v>12.009999999994761</v>
      </c>
      <c r="AT896" s="116">
        <v>12.009999999994761</v>
      </c>
      <c r="AU896" s="116">
        <v>12.009999999994761</v>
      </c>
      <c r="AV896" s="116">
        <v>12.009999999994761</v>
      </c>
      <c r="AW896" s="116">
        <v>12.009999999994761</v>
      </c>
      <c r="AX896" s="116">
        <v>12.009999999994761</v>
      </c>
      <c r="AY896" s="116">
        <v>12.009999999994761</v>
      </c>
      <c r="AZ896" s="116">
        <v>12.009999999994761</v>
      </c>
      <c r="BA896" s="116">
        <v>12.009999999994761</v>
      </c>
      <c r="BB896" s="116">
        <v>12.009999999994761</v>
      </c>
      <c r="BC896" s="116">
        <v>12.009999999994761</v>
      </c>
      <c r="BD896" s="115">
        <v>12.009999999994761</v>
      </c>
      <c r="BF896" s="9">
        <f t="shared" si="14"/>
        <v>48487.42</v>
      </c>
    </row>
    <row r="897" spans="1:58" x14ac:dyDescent="0.25">
      <c r="A897" s="112" t="s">
        <v>942</v>
      </c>
      <c r="B897" s="112" t="s">
        <v>943</v>
      </c>
      <c r="C897" s="116">
        <v>0</v>
      </c>
      <c r="D897" s="116">
        <v>0</v>
      </c>
      <c r="E897" s="116">
        <v>0</v>
      </c>
      <c r="F897" s="116">
        <v>0</v>
      </c>
      <c r="G897" s="116">
        <v>3792.97</v>
      </c>
      <c r="H897" s="116">
        <v>3792.97</v>
      </c>
      <c r="I897" s="116">
        <v>3792.97</v>
      </c>
      <c r="J897" s="116">
        <v>3792.97</v>
      </c>
      <c r="K897" s="116">
        <v>3792.97</v>
      </c>
      <c r="L897" s="116">
        <v>3792.97</v>
      </c>
      <c r="M897" s="116">
        <v>0</v>
      </c>
      <c r="N897" s="116">
        <v>0</v>
      </c>
      <c r="O897" s="116">
        <v>0</v>
      </c>
      <c r="P897" s="116">
        <v>0</v>
      </c>
      <c r="Q897" s="116">
        <v>0</v>
      </c>
      <c r="R897" s="116">
        <v>0</v>
      </c>
      <c r="S897" s="116">
        <v>0</v>
      </c>
      <c r="T897" s="116">
        <v>0</v>
      </c>
      <c r="U897" s="116">
        <v>0</v>
      </c>
      <c r="V897" s="116">
        <v>0</v>
      </c>
      <c r="W897" s="116">
        <v>0</v>
      </c>
      <c r="X897" s="116">
        <v>0</v>
      </c>
      <c r="Y897" s="116">
        <v>0</v>
      </c>
      <c r="Z897" s="116">
        <v>0</v>
      </c>
      <c r="AA897" s="116">
        <v>0</v>
      </c>
      <c r="AB897" s="116">
        <v>0</v>
      </c>
      <c r="AC897" s="116">
        <v>0</v>
      </c>
      <c r="AD897" s="116">
        <v>0</v>
      </c>
      <c r="AE897" s="116">
        <v>0</v>
      </c>
      <c r="AF897" s="116">
        <v>0</v>
      </c>
      <c r="AG897" s="116">
        <v>0</v>
      </c>
      <c r="AH897" s="116">
        <v>0</v>
      </c>
      <c r="AI897" s="116">
        <v>0</v>
      </c>
      <c r="AJ897" s="116">
        <v>0</v>
      </c>
      <c r="AK897" s="116">
        <v>0</v>
      </c>
      <c r="AL897" s="116">
        <v>0</v>
      </c>
      <c r="AM897" s="116">
        <v>0</v>
      </c>
      <c r="AN897" s="116">
        <v>0</v>
      </c>
      <c r="AO897" s="116">
        <v>0</v>
      </c>
      <c r="AP897" s="116">
        <v>0</v>
      </c>
      <c r="AQ897" s="116">
        <v>0</v>
      </c>
      <c r="AR897" s="116">
        <v>0</v>
      </c>
      <c r="AS897" s="116">
        <v>0</v>
      </c>
      <c r="AT897" s="116">
        <v>0</v>
      </c>
      <c r="AU897" s="116">
        <v>0</v>
      </c>
      <c r="AV897" s="116">
        <v>0</v>
      </c>
      <c r="AW897" s="116">
        <v>0</v>
      </c>
      <c r="AX897" s="116">
        <v>0</v>
      </c>
      <c r="AY897" s="116">
        <v>0</v>
      </c>
      <c r="AZ897" s="116">
        <v>0</v>
      </c>
      <c r="BA897" s="116">
        <v>0</v>
      </c>
      <c r="BB897" s="116">
        <v>0</v>
      </c>
      <c r="BC897" s="116">
        <v>0</v>
      </c>
      <c r="BD897" s="115">
        <v>0</v>
      </c>
      <c r="BF897" s="9">
        <f t="shared" si="14"/>
        <v>3792.97</v>
      </c>
    </row>
    <row r="898" spans="1:58" x14ac:dyDescent="0.25">
      <c r="A898" s="112" t="s">
        <v>944</v>
      </c>
      <c r="B898" s="112" t="s">
        <v>945</v>
      </c>
      <c r="C898" s="116">
        <v>0</v>
      </c>
      <c r="D898" s="116">
        <v>0</v>
      </c>
      <c r="E898" s="116">
        <v>0</v>
      </c>
      <c r="F898" s="116">
        <v>0</v>
      </c>
      <c r="G898" s="116">
        <v>22166.83</v>
      </c>
      <c r="H898" s="116">
        <v>0</v>
      </c>
      <c r="I898" s="116">
        <v>0</v>
      </c>
      <c r="J898" s="116">
        <v>0</v>
      </c>
      <c r="K898" s="116">
        <v>0</v>
      </c>
      <c r="L898" s="116">
        <v>0</v>
      </c>
      <c r="M898" s="116">
        <v>169246.4</v>
      </c>
      <c r="N898" s="116">
        <v>171044.25</v>
      </c>
      <c r="O898" s="116">
        <v>0</v>
      </c>
      <c r="P898" s="116">
        <v>0</v>
      </c>
      <c r="Q898" s="116">
        <v>0</v>
      </c>
      <c r="R898" s="116">
        <v>0</v>
      </c>
      <c r="S898" s="116">
        <v>0</v>
      </c>
      <c r="T898" s="116">
        <v>0</v>
      </c>
      <c r="U898" s="116">
        <v>0</v>
      </c>
      <c r="V898" s="116">
        <v>0</v>
      </c>
      <c r="W898" s="116">
        <v>0</v>
      </c>
      <c r="X898" s="116">
        <v>0</v>
      </c>
      <c r="Y898" s="116">
        <v>0</v>
      </c>
      <c r="Z898" s="116">
        <v>0</v>
      </c>
      <c r="AA898" s="116">
        <v>0</v>
      </c>
      <c r="AB898" s="116">
        <v>0</v>
      </c>
      <c r="AC898" s="116">
        <v>0</v>
      </c>
      <c r="AD898" s="116">
        <v>0</v>
      </c>
      <c r="AE898" s="116">
        <v>0</v>
      </c>
      <c r="AF898" s="116">
        <v>0</v>
      </c>
      <c r="AG898" s="116">
        <v>0</v>
      </c>
      <c r="AH898" s="116">
        <v>0</v>
      </c>
      <c r="AI898" s="116">
        <v>0</v>
      </c>
      <c r="AJ898" s="116">
        <v>0</v>
      </c>
      <c r="AK898" s="116">
        <v>0</v>
      </c>
      <c r="AL898" s="116">
        <v>0</v>
      </c>
      <c r="AM898" s="116">
        <v>0</v>
      </c>
      <c r="AN898" s="116">
        <v>0</v>
      </c>
      <c r="AO898" s="116">
        <v>0</v>
      </c>
      <c r="AP898" s="116">
        <v>0</v>
      </c>
      <c r="AQ898" s="116">
        <v>0</v>
      </c>
      <c r="AR898" s="116">
        <v>0</v>
      </c>
      <c r="AS898" s="116">
        <v>0</v>
      </c>
      <c r="AT898" s="116">
        <v>0</v>
      </c>
      <c r="AU898" s="116">
        <v>0</v>
      </c>
      <c r="AV898" s="116">
        <v>0</v>
      </c>
      <c r="AW898" s="116">
        <v>0</v>
      </c>
      <c r="AX898" s="116">
        <v>0</v>
      </c>
      <c r="AY898" s="116">
        <v>0</v>
      </c>
      <c r="AZ898" s="116">
        <v>0</v>
      </c>
      <c r="BA898" s="116">
        <v>0</v>
      </c>
      <c r="BB898" s="116">
        <v>0</v>
      </c>
      <c r="BC898" s="116">
        <v>0</v>
      </c>
      <c r="BD898" s="115">
        <v>0</v>
      </c>
      <c r="BF898" s="9">
        <f t="shared" si="14"/>
        <v>171044.25</v>
      </c>
    </row>
    <row r="899" spans="1:58" x14ac:dyDescent="0.25">
      <c r="A899" s="112" t="s">
        <v>946</v>
      </c>
      <c r="B899" s="112" t="s">
        <v>947</v>
      </c>
      <c r="C899" s="116">
        <v>0</v>
      </c>
      <c r="D899" s="116">
        <v>0</v>
      </c>
      <c r="E899" s="116">
        <v>0</v>
      </c>
      <c r="F899" s="116">
        <v>0</v>
      </c>
      <c r="G899" s="116">
        <v>139.72</v>
      </c>
      <c r="H899" s="116">
        <v>2830.29</v>
      </c>
      <c r="I899" s="116">
        <v>6136.59</v>
      </c>
      <c r="J899" s="116">
        <v>6149.77</v>
      </c>
      <c r="K899" s="116">
        <v>0</v>
      </c>
      <c r="L899" s="116">
        <v>0</v>
      </c>
      <c r="M899" s="116">
        <v>0</v>
      </c>
      <c r="N899" s="116">
        <v>0</v>
      </c>
      <c r="O899" s="116">
        <v>0</v>
      </c>
      <c r="P899" s="116">
        <v>0</v>
      </c>
      <c r="Q899" s="116">
        <v>0</v>
      </c>
      <c r="R899" s="116">
        <v>0</v>
      </c>
      <c r="S899" s="116">
        <v>0</v>
      </c>
      <c r="T899" s="116">
        <v>0</v>
      </c>
      <c r="U899" s="116">
        <v>0</v>
      </c>
      <c r="V899" s="116">
        <v>0</v>
      </c>
      <c r="W899" s="116">
        <v>0</v>
      </c>
      <c r="X899" s="116">
        <v>0</v>
      </c>
      <c r="Y899" s="116">
        <v>0</v>
      </c>
      <c r="Z899" s="116">
        <v>0</v>
      </c>
      <c r="AA899" s="116">
        <v>0</v>
      </c>
      <c r="AB899" s="116">
        <v>0</v>
      </c>
      <c r="AC899" s="116">
        <v>0</v>
      </c>
      <c r="AD899" s="116">
        <v>0</v>
      </c>
      <c r="AE899" s="116">
        <v>0</v>
      </c>
      <c r="AF899" s="116">
        <v>0</v>
      </c>
      <c r="AG899" s="116">
        <v>0</v>
      </c>
      <c r="AH899" s="116">
        <v>0</v>
      </c>
      <c r="AI899" s="116">
        <v>0</v>
      </c>
      <c r="AJ899" s="116">
        <v>0</v>
      </c>
      <c r="AK899" s="116">
        <v>0</v>
      </c>
      <c r="AL899" s="116">
        <v>0</v>
      </c>
      <c r="AM899" s="116">
        <v>0</v>
      </c>
      <c r="AN899" s="116">
        <v>0</v>
      </c>
      <c r="AO899" s="116">
        <v>0</v>
      </c>
      <c r="AP899" s="116">
        <v>0</v>
      </c>
      <c r="AQ899" s="116">
        <v>0</v>
      </c>
      <c r="AR899" s="116">
        <v>0</v>
      </c>
      <c r="AS899" s="116">
        <v>0</v>
      </c>
      <c r="AT899" s="116">
        <v>0</v>
      </c>
      <c r="AU899" s="116">
        <v>0</v>
      </c>
      <c r="AV899" s="116">
        <v>0</v>
      </c>
      <c r="AW899" s="116">
        <v>0</v>
      </c>
      <c r="AX899" s="116">
        <v>0</v>
      </c>
      <c r="AY899" s="116">
        <v>0</v>
      </c>
      <c r="AZ899" s="116">
        <v>0</v>
      </c>
      <c r="BA899" s="116">
        <v>0</v>
      </c>
      <c r="BB899" s="116">
        <v>0</v>
      </c>
      <c r="BC899" s="116">
        <v>0</v>
      </c>
      <c r="BD899" s="115">
        <v>0</v>
      </c>
      <c r="BF899" s="9">
        <f t="shared" si="14"/>
        <v>6149.77</v>
      </c>
    </row>
    <row r="900" spans="1:58" x14ac:dyDescent="0.25">
      <c r="A900" s="112" t="s">
        <v>948</v>
      </c>
      <c r="B900" s="112" t="s">
        <v>949</v>
      </c>
      <c r="C900" s="116">
        <v>0</v>
      </c>
      <c r="D900" s="116">
        <v>0</v>
      </c>
      <c r="E900" s="116">
        <v>0</v>
      </c>
      <c r="F900" s="116">
        <v>0</v>
      </c>
      <c r="G900" s="116">
        <v>0</v>
      </c>
      <c r="H900" s="116">
        <v>0</v>
      </c>
      <c r="I900" s="116">
        <v>0</v>
      </c>
      <c r="J900" s="116">
        <v>0</v>
      </c>
      <c r="K900" s="116">
        <v>0</v>
      </c>
      <c r="L900" s="116">
        <v>8087.15</v>
      </c>
      <c r="M900" s="116">
        <v>11764.939999999999</v>
      </c>
      <c r="N900" s="116">
        <v>16654.25</v>
      </c>
      <c r="O900" s="116">
        <v>0</v>
      </c>
      <c r="P900" s="116">
        <v>0</v>
      </c>
      <c r="Q900" s="116">
        <v>0</v>
      </c>
      <c r="R900" s="116">
        <v>0</v>
      </c>
      <c r="S900" s="116">
        <v>0</v>
      </c>
      <c r="T900" s="116">
        <v>0</v>
      </c>
      <c r="U900" s="116">
        <v>0</v>
      </c>
      <c r="V900" s="116">
        <v>0</v>
      </c>
      <c r="W900" s="116">
        <v>0</v>
      </c>
      <c r="X900" s="116">
        <v>0</v>
      </c>
      <c r="Y900" s="116">
        <v>0</v>
      </c>
      <c r="Z900" s="116">
        <v>0</v>
      </c>
      <c r="AA900" s="116">
        <v>0</v>
      </c>
      <c r="AB900" s="116">
        <v>0</v>
      </c>
      <c r="AC900" s="116">
        <v>0</v>
      </c>
      <c r="AD900" s="116">
        <v>0</v>
      </c>
      <c r="AE900" s="116">
        <v>0</v>
      </c>
      <c r="AF900" s="116">
        <v>0</v>
      </c>
      <c r="AG900" s="116">
        <v>0</v>
      </c>
      <c r="AH900" s="116">
        <v>0</v>
      </c>
      <c r="AI900" s="116">
        <v>0</v>
      </c>
      <c r="AJ900" s="116">
        <v>0</v>
      </c>
      <c r="AK900" s="116">
        <v>0</v>
      </c>
      <c r="AL900" s="116">
        <v>0</v>
      </c>
      <c r="AM900" s="116">
        <v>0</v>
      </c>
      <c r="AN900" s="116">
        <v>0</v>
      </c>
      <c r="AO900" s="116">
        <v>0</v>
      </c>
      <c r="AP900" s="116">
        <v>0</v>
      </c>
      <c r="AQ900" s="116">
        <v>0</v>
      </c>
      <c r="AR900" s="116">
        <v>0</v>
      </c>
      <c r="AS900" s="116">
        <v>0</v>
      </c>
      <c r="AT900" s="116">
        <v>0</v>
      </c>
      <c r="AU900" s="116">
        <v>0</v>
      </c>
      <c r="AV900" s="116">
        <v>0</v>
      </c>
      <c r="AW900" s="116">
        <v>0</v>
      </c>
      <c r="AX900" s="116">
        <v>0</v>
      </c>
      <c r="AY900" s="116">
        <v>0</v>
      </c>
      <c r="AZ900" s="116">
        <v>0</v>
      </c>
      <c r="BA900" s="116">
        <v>0</v>
      </c>
      <c r="BB900" s="116">
        <v>0</v>
      </c>
      <c r="BC900" s="116">
        <v>0</v>
      </c>
      <c r="BD900" s="115">
        <v>0</v>
      </c>
      <c r="BF900" s="9">
        <f t="shared" si="14"/>
        <v>16654.25</v>
      </c>
    </row>
    <row r="901" spans="1:58" x14ac:dyDescent="0.25">
      <c r="A901" s="112" t="s">
        <v>950</v>
      </c>
      <c r="B901" s="112" t="s">
        <v>951</v>
      </c>
      <c r="C901" s="116">
        <v>0</v>
      </c>
      <c r="D901" s="116">
        <v>0</v>
      </c>
      <c r="E901" s="116">
        <v>0</v>
      </c>
      <c r="F901" s="116">
        <v>0</v>
      </c>
      <c r="G901" s="116">
        <v>0</v>
      </c>
      <c r="H901" s="116">
        <v>5594.37</v>
      </c>
      <c r="I901" s="116">
        <v>5594.37</v>
      </c>
      <c r="J901" s="116">
        <v>5594.37</v>
      </c>
      <c r="K901" s="116">
        <v>0</v>
      </c>
      <c r="L901" s="116">
        <v>0</v>
      </c>
      <c r="M901" s="116">
        <v>0</v>
      </c>
      <c r="N901" s="116">
        <v>0</v>
      </c>
      <c r="O901" s="116">
        <v>0</v>
      </c>
      <c r="P901" s="116">
        <v>0</v>
      </c>
      <c r="Q901" s="116">
        <v>0</v>
      </c>
      <c r="R901" s="116">
        <v>0</v>
      </c>
      <c r="S901" s="116">
        <v>0</v>
      </c>
      <c r="T901" s="116">
        <v>0</v>
      </c>
      <c r="U901" s="116">
        <v>0</v>
      </c>
      <c r="V901" s="116">
        <v>0</v>
      </c>
      <c r="W901" s="116">
        <v>0</v>
      </c>
      <c r="X901" s="116">
        <v>0</v>
      </c>
      <c r="Y901" s="116">
        <v>0</v>
      </c>
      <c r="Z901" s="116">
        <v>0</v>
      </c>
      <c r="AA901" s="116">
        <v>0</v>
      </c>
      <c r="AB901" s="116">
        <v>0</v>
      </c>
      <c r="AC901" s="116">
        <v>0</v>
      </c>
      <c r="AD901" s="116">
        <v>0</v>
      </c>
      <c r="AE901" s="116">
        <v>0</v>
      </c>
      <c r="AF901" s="116">
        <v>0</v>
      </c>
      <c r="AG901" s="116">
        <v>0</v>
      </c>
      <c r="AH901" s="116">
        <v>0</v>
      </c>
      <c r="AI901" s="116">
        <v>0</v>
      </c>
      <c r="AJ901" s="116">
        <v>0</v>
      </c>
      <c r="AK901" s="116">
        <v>0</v>
      </c>
      <c r="AL901" s="116">
        <v>0</v>
      </c>
      <c r="AM901" s="116">
        <v>0</v>
      </c>
      <c r="AN901" s="116">
        <v>0</v>
      </c>
      <c r="AO901" s="116">
        <v>0</v>
      </c>
      <c r="AP901" s="116">
        <v>0</v>
      </c>
      <c r="AQ901" s="116">
        <v>0</v>
      </c>
      <c r="AR901" s="116">
        <v>0</v>
      </c>
      <c r="AS901" s="116">
        <v>0</v>
      </c>
      <c r="AT901" s="116">
        <v>0</v>
      </c>
      <c r="AU901" s="116">
        <v>0</v>
      </c>
      <c r="AV901" s="116">
        <v>0</v>
      </c>
      <c r="AW901" s="116">
        <v>0</v>
      </c>
      <c r="AX901" s="116">
        <v>0</v>
      </c>
      <c r="AY901" s="116">
        <v>0</v>
      </c>
      <c r="AZ901" s="116">
        <v>0</v>
      </c>
      <c r="BA901" s="116">
        <v>0</v>
      </c>
      <c r="BB901" s="116">
        <v>0</v>
      </c>
      <c r="BC901" s="116">
        <v>0</v>
      </c>
      <c r="BD901" s="115">
        <v>0</v>
      </c>
      <c r="BF901" s="9">
        <f t="shared" si="14"/>
        <v>5594.37</v>
      </c>
    </row>
    <row r="902" spans="1:58" x14ac:dyDescent="0.25">
      <c r="A902" s="112" t="s">
        <v>952</v>
      </c>
      <c r="B902" s="112" t="s">
        <v>953</v>
      </c>
      <c r="C902" s="116">
        <v>0</v>
      </c>
      <c r="D902" s="116">
        <v>0</v>
      </c>
      <c r="E902" s="116">
        <v>0</v>
      </c>
      <c r="F902" s="116">
        <v>0</v>
      </c>
      <c r="G902" s="116">
        <v>0</v>
      </c>
      <c r="H902" s="116">
        <v>54.17</v>
      </c>
      <c r="I902" s="116">
        <v>1073.6300000000001</v>
      </c>
      <c r="J902" s="116">
        <v>25243.780000000002</v>
      </c>
      <c r="K902" s="116">
        <v>0</v>
      </c>
      <c r="L902" s="116">
        <v>0</v>
      </c>
      <c r="M902" s="116">
        <v>0</v>
      </c>
      <c r="N902" s="116">
        <v>0</v>
      </c>
      <c r="O902" s="116">
        <v>0</v>
      </c>
      <c r="P902" s="116">
        <v>0</v>
      </c>
      <c r="Q902" s="116">
        <v>0</v>
      </c>
      <c r="R902" s="116">
        <v>0</v>
      </c>
      <c r="S902" s="116">
        <v>0</v>
      </c>
      <c r="T902" s="116">
        <v>0</v>
      </c>
      <c r="U902" s="116">
        <v>0</v>
      </c>
      <c r="V902" s="116">
        <v>0</v>
      </c>
      <c r="W902" s="116">
        <v>0</v>
      </c>
      <c r="X902" s="116">
        <v>0</v>
      </c>
      <c r="Y902" s="116">
        <v>0</v>
      </c>
      <c r="Z902" s="116">
        <v>0</v>
      </c>
      <c r="AA902" s="116">
        <v>0</v>
      </c>
      <c r="AB902" s="116">
        <v>0</v>
      </c>
      <c r="AC902" s="116">
        <v>0</v>
      </c>
      <c r="AD902" s="116">
        <v>0</v>
      </c>
      <c r="AE902" s="116">
        <v>0</v>
      </c>
      <c r="AF902" s="116">
        <v>0</v>
      </c>
      <c r="AG902" s="116">
        <v>0</v>
      </c>
      <c r="AH902" s="116">
        <v>0</v>
      </c>
      <c r="AI902" s="116">
        <v>0</v>
      </c>
      <c r="AJ902" s="116">
        <v>0</v>
      </c>
      <c r="AK902" s="116">
        <v>0</v>
      </c>
      <c r="AL902" s="116">
        <v>0</v>
      </c>
      <c r="AM902" s="116">
        <v>0</v>
      </c>
      <c r="AN902" s="116">
        <v>0</v>
      </c>
      <c r="AO902" s="116">
        <v>0</v>
      </c>
      <c r="AP902" s="116">
        <v>0</v>
      </c>
      <c r="AQ902" s="116">
        <v>0</v>
      </c>
      <c r="AR902" s="116">
        <v>0</v>
      </c>
      <c r="AS902" s="116">
        <v>0</v>
      </c>
      <c r="AT902" s="116">
        <v>0</v>
      </c>
      <c r="AU902" s="116">
        <v>0</v>
      </c>
      <c r="AV902" s="116">
        <v>0</v>
      </c>
      <c r="AW902" s="116">
        <v>0</v>
      </c>
      <c r="AX902" s="116">
        <v>0</v>
      </c>
      <c r="AY902" s="116">
        <v>0</v>
      </c>
      <c r="AZ902" s="116">
        <v>0</v>
      </c>
      <c r="BA902" s="116">
        <v>0</v>
      </c>
      <c r="BB902" s="116">
        <v>0</v>
      </c>
      <c r="BC902" s="116">
        <v>0</v>
      </c>
      <c r="BD902" s="115">
        <v>0</v>
      </c>
      <c r="BF902" s="9">
        <f t="shared" si="14"/>
        <v>25243.780000000002</v>
      </c>
    </row>
    <row r="903" spans="1:58" x14ac:dyDescent="0.25">
      <c r="A903" s="112" t="s">
        <v>954</v>
      </c>
      <c r="B903" s="112" t="s">
        <v>955</v>
      </c>
      <c r="C903" s="116">
        <v>0</v>
      </c>
      <c r="D903" s="116">
        <v>0</v>
      </c>
      <c r="E903" s="116">
        <v>0</v>
      </c>
      <c r="F903" s="116">
        <v>0</v>
      </c>
      <c r="G903" s="116">
        <v>0</v>
      </c>
      <c r="H903" s="116">
        <v>0</v>
      </c>
      <c r="I903" s="116">
        <v>84.94</v>
      </c>
      <c r="J903" s="116">
        <v>84.94</v>
      </c>
      <c r="K903" s="116">
        <v>84.94</v>
      </c>
      <c r="L903" s="116">
        <v>84.94</v>
      </c>
      <c r="M903" s="116">
        <v>84.94</v>
      </c>
      <c r="N903" s="116">
        <v>0</v>
      </c>
      <c r="O903" s="116">
        <v>0</v>
      </c>
      <c r="P903" s="116">
        <v>0</v>
      </c>
      <c r="Q903" s="116">
        <v>0</v>
      </c>
      <c r="R903" s="116">
        <v>0</v>
      </c>
      <c r="S903" s="116">
        <v>0</v>
      </c>
      <c r="T903" s="116">
        <v>0</v>
      </c>
      <c r="U903" s="116">
        <v>0</v>
      </c>
      <c r="V903" s="116">
        <v>0</v>
      </c>
      <c r="W903" s="116">
        <v>0</v>
      </c>
      <c r="X903" s="116">
        <v>0</v>
      </c>
      <c r="Y903" s="116">
        <v>0</v>
      </c>
      <c r="Z903" s="116">
        <v>0</v>
      </c>
      <c r="AA903" s="116">
        <v>0</v>
      </c>
      <c r="AB903" s="116">
        <v>0</v>
      </c>
      <c r="AC903" s="116">
        <v>0</v>
      </c>
      <c r="AD903" s="116">
        <v>0</v>
      </c>
      <c r="AE903" s="116">
        <v>0</v>
      </c>
      <c r="AF903" s="116">
        <v>0</v>
      </c>
      <c r="AG903" s="116">
        <v>0</v>
      </c>
      <c r="AH903" s="116">
        <v>0</v>
      </c>
      <c r="AI903" s="116">
        <v>0</v>
      </c>
      <c r="AJ903" s="116">
        <v>0</v>
      </c>
      <c r="AK903" s="116">
        <v>0</v>
      </c>
      <c r="AL903" s="116">
        <v>0</v>
      </c>
      <c r="AM903" s="116">
        <v>0</v>
      </c>
      <c r="AN903" s="116">
        <v>0</v>
      </c>
      <c r="AO903" s="116">
        <v>0</v>
      </c>
      <c r="AP903" s="116">
        <v>0</v>
      </c>
      <c r="AQ903" s="116">
        <v>0</v>
      </c>
      <c r="AR903" s="116">
        <v>0</v>
      </c>
      <c r="AS903" s="116">
        <v>0</v>
      </c>
      <c r="AT903" s="116">
        <v>0</v>
      </c>
      <c r="AU903" s="116">
        <v>0</v>
      </c>
      <c r="AV903" s="116">
        <v>0</v>
      </c>
      <c r="AW903" s="116">
        <v>0</v>
      </c>
      <c r="AX903" s="116">
        <v>0</v>
      </c>
      <c r="AY903" s="116">
        <v>0</v>
      </c>
      <c r="AZ903" s="116">
        <v>0</v>
      </c>
      <c r="BA903" s="116">
        <v>0</v>
      </c>
      <c r="BB903" s="116">
        <v>0</v>
      </c>
      <c r="BC903" s="116">
        <v>0</v>
      </c>
      <c r="BD903" s="115">
        <v>0</v>
      </c>
      <c r="BF903" s="9">
        <f t="shared" si="14"/>
        <v>84.94</v>
      </c>
    </row>
    <row r="904" spans="1:58" x14ac:dyDescent="0.25">
      <c r="A904" s="112" t="s">
        <v>956</v>
      </c>
      <c r="B904" s="112" t="s">
        <v>957</v>
      </c>
      <c r="C904" s="116">
        <v>0</v>
      </c>
      <c r="D904" s="116">
        <v>0</v>
      </c>
      <c r="E904" s="116">
        <v>0</v>
      </c>
      <c r="F904" s="116">
        <v>0</v>
      </c>
      <c r="G904" s="116">
        <v>0</v>
      </c>
      <c r="H904" s="116">
        <v>0</v>
      </c>
      <c r="I904" s="116">
        <v>0</v>
      </c>
      <c r="J904" s="116">
        <v>1200.77</v>
      </c>
      <c r="K904" s="116">
        <v>0</v>
      </c>
      <c r="L904" s="116">
        <v>0</v>
      </c>
      <c r="M904" s="116">
        <v>0</v>
      </c>
      <c r="N904" s="116">
        <v>0</v>
      </c>
      <c r="O904" s="116">
        <v>0</v>
      </c>
      <c r="P904" s="116">
        <v>0</v>
      </c>
      <c r="Q904" s="116">
        <v>0</v>
      </c>
      <c r="R904" s="116">
        <v>0</v>
      </c>
      <c r="S904" s="116">
        <v>0</v>
      </c>
      <c r="T904" s="116">
        <v>0</v>
      </c>
      <c r="U904" s="116">
        <v>0</v>
      </c>
      <c r="V904" s="116">
        <v>0</v>
      </c>
      <c r="W904" s="116">
        <v>0</v>
      </c>
      <c r="X904" s="116">
        <v>0</v>
      </c>
      <c r="Y904" s="116">
        <v>0</v>
      </c>
      <c r="Z904" s="116">
        <v>0</v>
      </c>
      <c r="AA904" s="116">
        <v>0</v>
      </c>
      <c r="AB904" s="116">
        <v>0</v>
      </c>
      <c r="AC904" s="116">
        <v>0</v>
      </c>
      <c r="AD904" s="116">
        <v>0</v>
      </c>
      <c r="AE904" s="116">
        <v>0</v>
      </c>
      <c r="AF904" s="116">
        <v>0</v>
      </c>
      <c r="AG904" s="116">
        <v>0</v>
      </c>
      <c r="AH904" s="116">
        <v>0</v>
      </c>
      <c r="AI904" s="116">
        <v>0</v>
      </c>
      <c r="AJ904" s="116">
        <v>0</v>
      </c>
      <c r="AK904" s="116">
        <v>0</v>
      </c>
      <c r="AL904" s="116">
        <v>0</v>
      </c>
      <c r="AM904" s="116">
        <v>0</v>
      </c>
      <c r="AN904" s="116">
        <v>0</v>
      </c>
      <c r="AO904" s="116">
        <v>0</v>
      </c>
      <c r="AP904" s="116">
        <v>0</v>
      </c>
      <c r="AQ904" s="116">
        <v>0</v>
      </c>
      <c r="AR904" s="116">
        <v>0</v>
      </c>
      <c r="AS904" s="116">
        <v>0</v>
      </c>
      <c r="AT904" s="116">
        <v>0</v>
      </c>
      <c r="AU904" s="116">
        <v>0</v>
      </c>
      <c r="AV904" s="116">
        <v>0</v>
      </c>
      <c r="AW904" s="116">
        <v>0</v>
      </c>
      <c r="AX904" s="116">
        <v>0</v>
      </c>
      <c r="AY904" s="116">
        <v>0</v>
      </c>
      <c r="AZ904" s="116">
        <v>0</v>
      </c>
      <c r="BA904" s="116">
        <v>0</v>
      </c>
      <c r="BB904" s="116">
        <v>0</v>
      </c>
      <c r="BC904" s="116">
        <v>0</v>
      </c>
      <c r="BD904" s="115">
        <v>0</v>
      </c>
      <c r="BF904" s="9">
        <f t="shared" si="14"/>
        <v>1200.77</v>
      </c>
    </row>
    <row r="905" spans="1:58" x14ac:dyDescent="0.25">
      <c r="A905" s="112" t="s">
        <v>958</v>
      </c>
      <c r="B905" s="112" t="s">
        <v>959</v>
      </c>
      <c r="C905" s="116">
        <v>0</v>
      </c>
      <c r="D905" s="116">
        <v>0</v>
      </c>
      <c r="E905" s="116">
        <v>0</v>
      </c>
      <c r="F905" s="116">
        <v>0</v>
      </c>
      <c r="G905" s="116">
        <v>0</v>
      </c>
      <c r="H905" s="116">
        <v>0</v>
      </c>
      <c r="I905" s="116">
        <v>0</v>
      </c>
      <c r="J905" s="116">
        <v>0</v>
      </c>
      <c r="K905" s="116">
        <v>0</v>
      </c>
      <c r="L905" s="116">
        <v>0</v>
      </c>
      <c r="M905" s="116">
        <v>0</v>
      </c>
      <c r="N905" s="116">
        <v>0</v>
      </c>
      <c r="O905" s="116">
        <v>8419.76</v>
      </c>
      <c r="P905" s="116">
        <v>16556.760000000002</v>
      </c>
      <c r="Q905" s="116">
        <v>16319.760000000002</v>
      </c>
      <c r="R905" s="116">
        <v>22109.440000000002</v>
      </c>
      <c r="S905" s="116">
        <v>0</v>
      </c>
      <c r="T905" s="116">
        <v>0</v>
      </c>
      <c r="U905" s="116">
        <v>0</v>
      </c>
      <c r="V905" s="116">
        <v>0</v>
      </c>
      <c r="W905" s="116">
        <v>0</v>
      </c>
      <c r="X905" s="116">
        <v>0</v>
      </c>
      <c r="Y905" s="116">
        <v>0</v>
      </c>
      <c r="Z905" s="116">
        <v>0</v>
      </c>
      <c r="AA905" s="116">
        <v>0</v>
      </c>
      <c r="AB905" s="116">
        <v>0</v>
      </c>
      <c r="AC905" s="116">
        <v>0</v>
      </c>
      <c r="AD905" s="116">
        <v>0</v>
      </c>
      <c r="AE905" s="116">
        <v>0</v>
      </c>
      <c r="AF905" s="116">
        <v>0</v>
      </c>
      <c r="AG905" s="116">
        <v>0</v>
      </c>
      <c r="AH905" s="116">
        <v>0</v>
      </c>
      <c r="AI905" s="116">
        <v>0</v>
      </c>
      <c r="AJ905" s="116">
        <v>0</v>
      </c>
      <c r="AK905" s="116">
        <v>0</v>
      </c>
      <c r="AL905" s="116">
        <v>0</v>
      </c>
      <c r="AM905" s="116">
        <v>0</v>
      </c>
      <c r="AN905" s="116">
        <v>0</v>
      </c>
      <c r="AO905" s="116">
        <v>0</v>
      </c>
      <c r="AP905" s="116">
        <v>0</v>
      </c>
      <c r="AQ905" s="116">
        <v>0</v>
      </c>
      <c r="AR905" s="116">
        <v>0</v>
      </c>
      <c r="AS905" s="116">
        <v>0</v>
      </c>
      <c r="AT905" s="116">
        <v>0</v>
      </c>
      <c r="AU905" s="116">
        <v>0</v>
      </c>
      <c r="AV905" s="116">
        <v>0</v>
      </c>
      <c r="AW905" s="116">
        <v>0</v>
      </c>
      <c r="AX905" s="116">
        <v>0</v>
      </c>
      <c r="AY905" s="116">
        <v>0</v>
      </c>
      <c r="AZ905" s="116">
        <v>0</v>
      </c>
      <c r="BA905" s="116">
        <v>0</v>
      </c>
      <c r="BB905" s="116">
        <v>0</v>
      </c>
      <c r="BC905" s="116">
        <v>0</v>
      </c>
      <c r="BD905" s="115">
        <v>0</v>
      </c>
      <c r="BF905" s="9">
        <f t="shared" si="14"/>
        <v>22109.440000000002</v>
      </c>
    </row>
    <row r="906" spans="1:58" x14ac:dyDescent="0.25">
      <c r="A906" s="112" t="s">
        <v>960</v>
      </c>
      <c r="B906" s="112" t="s">
        <v>961</v>
      </c>
      <c r="C906" s="116">
        <v>0</v>
      </c>
      <c r="D906" s="116">
        <v>0</v>
      </c>
      <c r="E906" s="116">
        <v>0</v>
      </c>
      <c r="F906" s="116">
        <v>0</v>
      </c>
      <c r="G906" s="116">
        <v>0</v>
      </c>
      <c r="H906" s="116">
        <v>0</v>
      </c>
      <c r="I906" s="116">
        <v>0</v>
      </c>
      <c r="J906" s="116">
        <v>0</v>
      </c>
      <c r="K906" s="116">
        <v>0</v>
      </c>
      <c r="L906" s="116">
        <v>0</v>
      </c>
      <c r="M906" s="116">
        <v>0</v>
      </c>
      <c r="N906" s="116">
        <v>0</v>
      </c>
      <c r="O906" s="116">
        <v>2020.56</v>
      </c>
      <c r="P906" s="116">
        <v>2105.9299999999998</v>
      </c>
      <c r="Q906" s="116">
        <v>2105.9299999999998</v>
      </c>
      <c r="R906" s="116">
        <v>2105.9299999999998</v>
      </c>
      <c r="S906" s="116">
        <v>0</v>
      </c>
      <c r="T906" s="116">
        <v>0</v>
      </c>
      <c r="U906" s="116">
        <v>0</v>
      </c>
      <c r="V906" s="116">
        <v>0</v>
      </c>
      <c r="W906" s="116">
        <v>0</v>
      </c>
      <c r="X906" s="116">
        <v>0</v>
      </c>
      <c r="Y906" s="116">
        <v>0</v>
      </c>
      <c r="Z906" s="116">
        <v>0</v>
      </c>
      <c r="AA906" s="116">
        <v>0</v>
      </c>
      <c r="AB906" s="116">
        <v>0</v>
      </c>
      <c r="AC906" s="116">
        <v>0</v>
      </c>
      <c r="AD906" s="116">
        <v>0</v>
      </c>
      <c r="AE906" s="116">
        <v>0</v>
      </c>
      <c r="AF906" s="116">
        <v>0</v>
      </c>
      <c r="AG906" s="116">
        <v>0</v>
      </c>
      <c r="AH906" s="116">
        <v>0</v>
      </c>
      <c r="AI906" s="116">
        <v>0</v>
      </c>
      <c r="AJ906" s="116">
        <v>0</v>
      </c>
      <c r="AK906" s="116">
        <v>0</v>
      </c>
      <c r="AL906" s="116">
        <v>0</v>
      </c>
      <c r="AM906" s="116">
        <v>0</v>
      </c>
      <c r="AN906" s="116">
        <v>0</v>
      </c>
      <c r="AO906" s="116">
        <v>0</v>
      </c>
      <c r="AP906" s="116">
        <v>0</v>
      </c>
      <c r="AQ906" s="116">
        <v>0</v>
      </c>
      <c r="AR906" s="116">
        <v>0</v>
      </c>
      <c r="AS906" s="116">
        <v>0</v>
      </c>
      <c r="AT906" s="116">
        <v>0</v>
      </c>
      <c r="AU906" s="116">
        <v>0</v>
      </c>
      <c r="AV906" s="116">
        <v>0</v>
      </c>
      <c r="AW906" s="116">
        <v>0</v>
      </c>
      <c r="AX906" s="116">
        <v>0</v>
      </c>
      <c r="AY906" s="116">
        <v>0</v>
      </c>
      <c r="AZ906" s="116">
        <v>0</v>
      </c>
      <c r="BA906" s="116">
        <v>0</v>
      </c>
      <c r="BB906" s="116">
        <v>0</v>
      </c>
      <c r="BC906" s="116">
        <v>0</v>
      </c>
      <c r="BD906" s="115">
        <v>0</v>
      </c>
      <c r="BF906" s="9">
        <f t="shared" si="14"/>
        <v>2105.9299999999998</v>
      </c>
    </row>
    <row r="907" spans="1:58" x14ac:dyDescent="0.25">
      <c r="A907" s="112" t="s">
        <v>962</v>
      </c>
      <c r="B907" s="112" t="s">
        <v>963</v>
      </c>
      <c r="C907" s="116">
        <v>0</v>
      </c>
      <c r="D907" s="116">
        <v>0</v>
      </c>
      <c r="E907" s="116">
        <v>0</v>
      </c>
      <c r="F907" s="116">
        <v>0</v>
      </c>
      <c r="G907" s="116">
        <v>0</v>
      </c>
      <c r="H907" s="116">
        <v>0</v>
      </c>
      <c r="I907" s="116">
        <v>0</v>
      </c>
      <c r="J907" s="116">
        <v>0</v>
      </c>
      <c r="K907" s="116">
        <v>0</v>
      </c>
      <c r="L907" s="116">
        <v>0</v>
      </c>
      <c r="M907" s="116">
        <v>0</v>
      </c>
      <c r="N907" s="116">
        <v>0</v>
      </c>
      <c r="O907" s="116">
        <v>0</v>
      </c>
      <c r="P907" s="116">
        <v>3837.09</v>
      </c>
      <c r="Q907" s="116">
        <v>3849.4900000000002</v>
      </c>
      <c r="R907" s="116">
        <v>3849.4900000000002</v>
      </c>
      <c r="S907" s="116">
        <v>0</v>
      </c>
      <c r="T907" s="116">
        <v>0</v>
      </c>
      <c r="U907" s="116">
        <v>0</v>
      </c>
      <c r="V907" s="116">
        <v>0</v>
      </c>
      <c r="W907" s="116">
        <v>0</v>
      </c>
      <c r="X907" s="116">
        <v>0</v>
      </c>
      <c r="Y907" s="116">
        <v>0</v>
      </c>
      <c r="Z907" s="116">
        <v>0</v>
      </c>
      <c r="AA907" s="116">
        <v>0</v>
      </c>
      <c r="AB907" s="116">
        <v>0</v>
      </c>
      <c r="AC907" s="116">
        <v>0</v>
      </c>
      <c r="AD907" s="116">
        <v>0</v>
      </c>
      <c r="AE907" s="116">
        <v>0</v>
      </c>
      <c r="AF907" s="116">
        <v>0</v>
      </c>
      <c r="AG907" s="116">
        <v>0</v>
      </c>
      <c r="AH907" s="116">
        <v>0</v>
      </c>
      <c r="AI907" s="116">
        <v>0</v>
      </c>
      <c r="AJ907" s="116">
        <v>0</v>
      </c>
      <c r="AK907" s="116">
        <v>0</v>
      </c>
      <c r="AL907" s="116">
        <v>0</v>
      </c>
      <c r="AM907" s="116">
        <v>0</v>
      </c>
      <c r="AN907" s="116">
        <v>0</v>
      </c>
      <c r="AO907" s="116">
        <v>0</v>
      </c>
      <c r="AP907" s="116">
        <v>0</v>
      </c>
      <c r="AQ907" s="116">
        <v>0</v>
      </c>
      <c r="AR907" s="116">
        <v>0</v>
      </c>
      <c r="AS907" s="116">
        <v>0</v>
      </c>
      <c r="AT907" s="116">
        <v>0</v>
      </c>
      <c r="AU907" s="116">
        <v>0</v>
      </c>
      <c r="AV907" s="116">
        <v>0</v>
      </c>
      <c r="AW907" s="116">
        <v>0</v>
      </c>
      <c r="AX907" s="116">
        <v>0</v>
      </c>
      <c r="AY907" s="116">
        <v>0</v>
      </c>
      <c r="AZ907" s="116">
        <v>0</v>
      </c>
      <c r="BA907" s="116">
        <v>0</v>
      </c>
      <c r="BB907" s="116">
        <v>0</v>
      </c>
      <c r="BC907" s="116">
        <v>0</v>
      </c>
      <c r="BD907" s="115">
        <v>0</v>
      </c>
      <c r="BF907" s="9">
        <f t="shared" si="14"/>
        <v>3849.4900000000002</v>
      </c>
    </row>
    <row r="908" spans="1:58" x14ac:dyDescent="0.25">
      <c r="A908" s="112" t="s">
        <v>964</v>
      </c>
      <c r="B908" s="112" t="s">
        <v>965</v>
      </c>
      <c r="C908" s="116">
        <v>0</v>
      </c>
      <c r="D908" s="116">
        <v>0</v>
      </c>
      <c r="E908" s="116">
        <v>0</v>
      </c>
      <c r="F908" s="116">
        <v>0</v>
      </c>
      <c r="G908" s="116">
        <v>0</v>
      </c>
      <c r="H908" s="116">
        <v>0</v>
      </c>
      <c r="I908" s="116">
        <v>0</v>
      </c>
      <c r="J908" s="116">
        <v>0</v>
      </c>
      <c r="K908" s="116">
        <v>0</v>
      </c>
      <c r="L908" s="116">
        <v>0</v>
      </c>
      <c r="M908" s="116">
        <v>0</v>
      </c>
      <c r="N908" s="116">
        <v>0</v>
      </c>
      <c r="O908" s="116">
        <v>16853.88</v>
      </c>
      <c r="P908" s="116">
        <v>16853.88</v>
      </c>
      <c r="Q908" s="116">
        <v>16853.88</v>
      </c>
      <c r="R908" s="116">
        <v>16853.88</v>
      </c>
      <c r="S908" s="116">
        <v>0</v>
      </c>
      <c r="T908" s="116">
        <v>0</v>
      </c>
      <c r="U908" s="116">
        <v>0</v>
      </c>
      <c r="V908" s="116">
        <v>0</v>
      </c>
      <c r="W908" s="116">
        <v>0</v>
      </c>
      <c r="X908" s="116">
        <v>0</v>
      </c>
      <c r="Y908" s="116">
        <v>0</v>
      </c>
      <c r="Z908" s="116">
        <v>0</v>
      </c>
      <c r="AA908" s="116">
        <v>0</v>
      </c>
      <c r="AB908" s="116">
        <v>0</v>
      </c>
      <c r="AC908" s="116">
        <v>0</v>
      </c>
      <c r="AD908" s="116">
        <v>0</v>
      </c>
      <c r="AE908" s="116">
        <v>0</v>
      </c>
      <c r="AF908" s="116">
        <v>0</v>
      </c>
      <c r="AG908" s="116">
        <v>0</v>
      </c>
      <c r="AH908" s="116">
        <v>0</v>
      </c>
      <c r="AI908" s="116">
        <v>0</v>
      </c>
      <c r="AJ908" s="116">
        <v>0</v>
      </c>
      <c r="AK908" s="116">
        <v>0</v>
      </c>
      <c r="AL908" s="116">
        <v>0</v>
      </c>
      <c r="AM908" s="116">
        <v>0</v>
      </c>
      <c r="AN908" s="116">
        <v>0</v>
      </c>
      <c r="AO908" s="116">
        <v>0</v>
      </c>
      <c r="AP908" s="116">
        <v>0</v>
      </c>
      <c r="AQ908" s="116">
        <v>0</v>
      </c>
      <c r="AR908" s="116">
        <v>0</v>
      </c>
      <c r="AS908" s="116">
        <v>0</v>
      </c>
      <c r="AT908" s="116">
        <v>0</v>
      </c>
      <c r="AU908" s="116">
        <v>0</v>
      </c>
      <c r="AV908" s="116">
        <v>0</v>
      </c>
      <c r="AW908" s="116">
        <v>0</v>
      </c>
      <c r="AX908" s="116">
        <v>0</v>
      </c>
      <c r="AY908" s="116">
        <v>0</v>
      </c>
      <c r="AZ908" s="116">
        <v>0</v>
      </c>
      <c r="BA908" s="116">
        <v>0</v>
      </c>
      <c r="BB908" s="116">
        <v>0</v>
      </c>
      <c r="BC908" s="116">
        <v>0</v>
      </c>
      <c r="BD908" s="115">
        <v>0</v>
      </c>
      <c r="BF908" s="9">
        <f t="shared" si="14"/>
        <v>16853.88</v>
      </c>
    </row>
    <row r="909" spans="1:58" x14ac:dyDescent="0.25">
      <c r="A909" s="112" t="s">
        <v>966</v>
      </c>
      <c r="B909" s="112" t="s">
        <v>967</v>
      </c>
      <c r="C909" s="116">
        <v>0</v>
      </c>
      <c r="D909" s="116">
        <v>0</v>
      </c>
      <c r="E909" s="116">
        <v>0</v>
      </c>
      <c r="F909" s="116">
        <v>0</v>
      </c>
      <c r="G909" s="116">
        <v>0</v>
      </c>
      <c r="H909" s="116">
        <v>0</v>
      </c>
      <c r="I909" s="116">
        <v>0</v>
      </c>
      <c r="J909" s="116">
        <v>0</v>
      </c>
      <c r="K909" s="116">
        <v>0</v>
      </c>
      <c r="L909" s="116">
        <v>0</v>
      </c>
      <c r="M909" s="116">
        <v>0</v>
      </c>
      <c r="N909" s="116">
        <v>0</v>
      </c>
      <c r="O909" s="116">
        <v>6025.49</v>
      </c>
      <c r="P909" s="116">
        <v>6275.11</v>
      </c>
      <c r="Q909" s="116">
        <v>6275.11</v>
      </c>
      <c r="R909" s="116">
        <v>6275.11</v>
      </c>
      <c r="S909" s="116">
        <v>0</v>
      </c>
      <c r="T909" s="116">
        <v>0</v>
      </c>
      <c r="U909" s="116">
        <v>0</v>
      </c>
      <c r="V909" s="116">
        <v>0</v>
      </c>
      <c r="W909" s="116">
        <v>0</v>
      </c>
      <c r="X909" s="116">
        <v>0</v>
      </c>
      <c r="Y909" s="116">
        <v>0</v>
      </c>
      <c r="Z909" s="116">
        <v>0</v>
      </c>
      <c r="AA909" s="116">
        <v>0</v>
      </c>
      <c r="AB909" s="116">
        <v>0</v>
      </c>
      <c r="AC909" s="116">
        <v>0</v>
      </c>
      <c r="AD909" s="116">
        <v>0</v>
      </c>
      <c r="AE909" s="116">
        <v>0</v>
      </c>
      <c r="AF909" s="116">
        <v>0</v>
      </c>
      <c r="AG909" s="116">
        <v>0</v>
      </c>
      <c r="AH909" s="116">
        <v>0</v>
      </c>
      <c r="AI909" s="116">
        <v>0</v>
      </c>
      <c r="AJ909" s="116">
        <v>0</v>
      </c>
      <c r="AK909" s="116">
        <v>0</v>
      </c>
      <c r="AL909" s="116">
        <v>0</v>
      </c>
      <c r="AM909" s="116">
        <v>0</v>
      </c>
      <c r="AN909" s="116">
        <v>0</v>
      </c>
      <c r="AO909" s="116">
        <v>0</v>
      </c>
      <c r="AP909" s="116">
        <v>0</v>
      </c>
      <c r="AQ909" s="116">
        <v>0</v>
      </c>
      <c r="AR909" s="116">
        <v>0</v>
      </c>
      <c r="AS909" s="116">
        <v>0</v>
      </c>
      <c r="AT909" s="116">
        <v>0</v>
      </c>
      <c r="AU909" s="116">
        <v>0</v>
      </c>
      <c r="AV909" s="116">
        <v>0</v>
      </c>
      <c r="AW909" s="116">
        <v>0</v>
      </c>
      <c r="AX909" s="116">
        <v>0</v>
      </c>
      <c r="AY909" s="116">
        <v>0</v>
      </c>
      <c r="AZ909" s="116">
        <v>0</v>
      </c>
      <c r="BA909" s="116">
        <v>0</v>
      </c>
      <c r="BB909" s="116">
        <v>0</v>
      </c>
      <c r="BC909" s="116">
        <v>0</v>
      </c>
      <c r="BD909" s="115">
        <v>0</v>
      </c>
      <c r="BF909" s="9">
        <f t="shared" si="14"/>
        <v>6275.11</v>
      </c>
    </row>
    <row r="910" spans="1:58" x14ac:dyDescent="0.25">
      <c r="A910" s="112" t="s">
        <v>968</v>
      </c>
      <c r="B910" s="112" t="s">
        <v>969</v>
      </c>
      <c r="C910" s="116">
        <v>0</v>
      </c>
      <c r="D910" s="116">
        <v>0</v>
      </c>
      <c r="E910" s="116">
        <v>0</v>
      </c>
      <c r="F910" s="116">
        <v>0</v>
      </c>
      <c r="G910" s="116">
        <v>0</v>
      </c>
      <c r="H910" s="116">
        <v>0</v>
      </c>
      <c r="I910" s="116">
        <v>0</v>
      </c>
      <c r="J910" s="116">
        <v>0</v>
      </c>
      <c r="K910" s="116">
        <v>0</v>
      </c>
      <c r="L910" s="116">
        <v>0</v>
      </c>
      <c r="M910" s="116">
        <v>0</v>
      </c>
      <c r="N910" s="116">
        <v>0</v>
      </c>
      <c r="O910" s="116">
        <v>0</v>
      </c>
      <c r="P910" s="116">
        <v>0</v>
      </c>
      <c r="Q910" s="116">
        <v>88504.11</v>
      </c>
      <c r="R910" s="116">
        <v>8135.3600000000006</v>
      </c>
      <c r="S910" s="116">
        <v>11893.42</v>
      </c>
      <c r="T910" s="116">
        <v>14983.35</v>
      </c>
      <c r="U910" s="116">
        <v>19781.53</v>
      </c>
      <c r="V910" s="116">
        <v>26674</v>
      </c>
      <c r="W910" s="116">
        <v>43554.36</v>
      </c>
      <c r="X910" s="116">
        <v>50396.54</v>
      </c>
      <c r="Y910" s="116">
        <v>58311.69</v>
      </c>
      <c r="Z910" s="116">
        <v>85929.279999999999</v>
      </c>
      <c r="AA910" s="116">
        <v>92767.92</v>
      </c>
      <c r="AB910" s="116">
        <v>106819.77</v>
      </c>
      <c r="AC910" s="116">
        <v>133001.15</v>
      </c>
      <c r="AD910" s="116">
        <v>151923.21</v>
      </c>
      <c r="AE910" s="116">
        <v>171817.58</v>
      </c>
      <c r="AF910" s="116">
        <v>191217.5</v>
      </c>
      <c r="AG910" s="116">
        <v>208081.52</v>
      </c>
      <c r="AH910" s="116">
        <v>227316.71</v>
      </c>
      <c r="AI910" s="116">
        <v>232197.41</v>
      </c>
      <c r="AJ910" s="116">
        <v>237317.52</v>
      </c>
      <c r="AK910" s="116">
        <v>243465.43</v>
      </c>
      <c r="AL910" s="116">
        <v>-332.72000000000116</v>
      </c>
      <c r="AM910" s="116">
        <v>-332.73000000000116</v>
      </c>
      <c r="AN910" s="116">
        <v>-332.73000000000116</v>
      </c>
      <c r="AO910" s="116">
        <v>-332.73000000000116</v>
      </c>
      <c r="AP910" s="116">
        <v>-332.73000000000116</v>
      </c>
      <c r="AQ910" s="116">
        <v>-332.73000000000116</v>
      </c>
      <c r="AR910" s="116">
        <v>-332.73000000000116</v>
      </c>
      <c r="AS910" s="116">
        <v>-332.73000000000116</v>
      </c>
      <c r="AT910" s="116">
        <v>-332.73000000000116</v>
      </c>
      <c r="AU910" s="116">
        <v>-332.73000000000116</v>
      </c>
      <c r="AV910" s="116">
        <v>-332.73000000000116</v>
      </c>
      <c r="AW910" s="116">
        <v>-332.73000000000116</v>
      </c>
      <c r="AX910" s="116">
        <v>-332.73000000000116</v>
      </c>
      <c r="AY910" s="116">
        <v>-332.73000000000116</v>
      </c>
      <c r="AZ910" s="116">
        <v>-332.73000000000116</v>
      </c>
      <c r="BA910" s="116">
        <v>-332.73000000000116</v>
      </c>
      <c r="BB910" s="116">
        <v>-332.73000000000116</v>
      </c>
      <c r="BC910" s="116">
        <v>-332.73000000000116</v>
      </c>
      <c r="BD910" s="115">
        <v>-332.73000000000116</v>
      </c>
      <c r="BF910" s="9">
        <f t="shared" si="14"/>
        <v>243465.43</v>
      </c>
    </row>
    <row r="911" spans="1:58" x14ac:dyDescent="0.25">
      <c r="A911" s="112" t="s">
        <v>970</v>
      </c>
      <c r="B911" s="112" t="s">
        <v>971</v>
      </c>
      <c r="C911" s="116">
        <v>0</v>
      </c>
      <c r="D911" s="116">
        <v>0</v>
      </c>
      <c r="E911" s="116">
        <v>0</v>
      </c>
      <c r="F911" s="116">
        <v>0</v>
      </c>
      <c r="G911" s="116">
        <v>0</v>
      </c>
      <c r="H911" s="116">
        <v>0</v>
      </c>
      <c r="I911" s="116">
        <v>0</v>
      </c>
      <c r="J911" s="116">
        <v>0</v>
      </c>
      <c r="K911" s="116">
        <v>0</v>
      </c>
      <c r="L911" s="116">
        <v>0</v>
      </c>
      <c r="M911" s="116">
        <v>0</v>
      </c>
      <c r="N911" s="116">
        <v>0</v>
      </c>
      <c r="O911" s="116">
        <v>0</v>
      </c>
      <c r="P911" s="116">
        <v>68.849999999999994</v>
      </c>
      <c r="Q911" s="116">
        <v>323.26</v>
      </c>
      <c r="R911" s="116">
        <v>323.26</v>
      </c>
      <c r="S911" s="116">
        <v>323.26</v>
      </c>
      <c r="T911" s="116">
        <v>391.99</v>
      </c>
      <c r="U911" s="116">
        <v>11010.33</v>
      </c>
      <c r="V911" s="116">
        <v>13802.81</v>
      </c>
      <c r="W911" s="116">
        <v>13802.81</v>
      </c>
      <c r="X911" s="116">
        <v>13802.81</v>
      </c>
      <c r="Y911" s="116">
        <v>13802.81</v>
      </c>
      <c r="Z911" s="116">
        <v>14252.07</v>
      </c>
      <c r="AA911" s="116">
        <v>14252.07</v>
      </c>
      <c r="AB911" s="116">
        <v>14252.07</v>
      </c>
      <c r="AC911" s="116">
        <v>14252.07</v>
      </c>
      <c r="AD911" s="116">
        <v>14252.07</v>
      </c>
      <c r="AE911" s="116">
        <v>14252.07</v>
      </c>
      <c r="AF911" s="116">
        <v>16954.89</v>
      </c>
      <c r="AG911" s="116">
        <v>39618.54</v>
      </c>
      <c r="AH911" s="116">
        <v>0</v>
      </c>
      <c r="AI911" s="116">
        <v>0</v>
      </c>
      <c r="AJ911" s="116">
        <v>0</v>
      </c>
      <c r="AK911" s="116">
        <v>0</v>
      </c>
      <c r="AL911" s="116">
        <v>0</v>
      </c>
      <c r="AM911" s="116">
        <v>0</v>
      </c>
      <c r="AN911" s="116">
        <v>0</v>
      </c>
      <c r="AO911" s="116">
        <v>0</v>
      </c>
      <c r="AP911" s="116">
        <v>0</v>
      </c>
      <c r="AQ911" s="116">
        <v>0</v>
      </c>
      <c r="AR911" s="116">
        <v>0</v>
      </c>
      <c r="AS911" s="116">
        <v>0</v>
      </c>
      <c r="AT911" s="116">
        <v>0</v>
      </c>
      <c r="AU911" s="116">
        <v>0</v>
      </c>
      <c r="AV911" s="116">
        <v>0</v>
      </c>
      <c r="AW911" s="116">
        <v>0</v>
      </c>
      <c r="AX911" s="116">
        <v>0</v>
      </c>
      <c r="AY911" s="116">
        <v>0</v>
      </c>
      <c r="AZ911" s="116">
        <v>0</v>
      </c>
      <c r="BA911" s="116">
        <v>0</v>
      </c>
      <c r="BB911" s="116">
        <v>0</v>
      </c>
      <c r="BC911" s="116">
        <v>0</v>
      </c>
      <c r="BD911" s="115">
        <v>0</v>
      </c>
      <c r="BF911" s="9">
        <f t="shared" si="14"/>
        <v>39618.54</v>
      </c>
    </row>
    <row r="912" spans="1:58" x14ac:dyDescent="0.25">
      <c r="A912" s="112" t="s">
        <v>972</v>
      </c>
      <c r="B912" s="112" t="s">
        <v>973</v>
      </c>
      <c r="C912" s="116">
        <v>0</v>
      </c>
      <c r="D912" s="116">
        <v>0</v>
      </c>
      <c r="E912" s="116">
        <v>0</v>
      </c>
      <c r="F912" s="116">
        <v>0</v>
      </c>
      <c r="G912" s="116">
        <v>0</v>
      </c>
      <c r="H912" s="116">
        <v>0</v>
      </c>
      <c r="I912" s="116">
        <v>0</v>
      </c>
      <c r="J912" s="116">
        <v>0</v>
      </c>
      <c r="K912" s="116">
        <v>0</v>
      </c>
      <c r="L912" s="116">
        <v>0</v>
      </c>
      <c r="M912" s="116">
        <v>0</v>
      </c>
      <c r="N912" s="116">
        <v>0</v>
      </c>
      <c r="O912" s="116">
        <v>0</v>
      </c>
      <c r="P912" s="116">
        <v>0</v>
      </c>
      <c r="Q912" s="116">
        <v>0</v>
      </c>
      <c r="R912" s="116">
        <v>0</v>
      </c>
      <c r="S912" s="116">
        <v>0</v>
      </c>
      <c r="T912" s="116">
        <v>0</v>
      </c>
      <c r="U912" s="116">
        <v>0</v>
      </c>
      <c r="V912" s="116">
        <v>0</v>
      </c>
      <c r="W912" s="116">
        <v>0</v>
      </c>
      <c r="X912" s="116">
        <v>0</v>
      </c>
      <c r="Y912" s="116">
        <v>0</v>
      </c>
      <c r="Z912" s="116">
        <v>0</v>
      </c>
      <c r="AA912" s="116">
        <v>0</v>
      </c>
      <c r="AB912" s="116">
        <v>0</v>
      </c>
      <c r="AC912" s="116">
        <v>0</v>
      </c>
      <c r="AD912" s="116">
        <v>0</v>
      </c>
      <c r="AE912" s="116">
        <v>0</v>
      </c>
      <c r="AF912" s="116">
        <v>0</v>
      </c>
      <c r="AG912" s="116">
        <v>0</v>
      </c>
      <c r="AH912" s="116">
        <v>0</v>
      </c>
      <c r="AI912" s="116">
        <v>0</v>
      </c>
      <c r="AJ912" s="116">
        <v>0</v>
      </c>
      <c r="AK912" s="116">
        <v>0</v>
      </c>
      <c r="AL912" s="116">
        <v>0</v>
      </c>
      <c r="AM912" s="116">
        <v>0</v>
      </c>
      <c r="AN912" s="116">
        <v>0</v>
      </c>
      <c r="AO912" s="116">
        <v>0</v>
      </c>
      <c r="AP912" s="116">
        <v>0</v>
      </c>
      <c r="AQ912" s="116">
        <v>0</v>
      </c>
      <c r="AR912" s="116">
        <v>0</v>
      </c>
      <c r="AS912" s="116">
        <v>0</v>
      </c>
      <c r="AT912" s="116">
        <v>0</v>
      </c>
      <c r="AU912" s="116">
        <v>0</v>
      </c>
      <c r="AV912" s="116">
        <v>0</v>
      </c>
      <c r="AW912" s="116">
        <v>0</v>
      </c>
      <c r="AX912" s="116">
        <v>0</v>
      </c>
      <c r="AY912" s="116">
        <v>0</v>
      </c>
      <c r="AZ912" s="116">
        <v>0</v>
      </c>
      <c r="BA912" s="116">
        <v>0</v>
      </c>
      <c r="BB912" s="116">
        <v>0</v>
      </c>
      <c r="BC912" s="116">
        <v>0</v>
      </c>
      <c r="BD912" s="115">
        <v>0</v>
      </c>
      <c r="BF912" s="9">
        <f t="shared" si="14"/>
        <v>0</v>
      </c>
    </row>
    <row r="913" spans="1:58" x14ac:dyDescent="0.25">
      <c r="A913" s="112" t="s">
        <v>974</v>
      </c>
      <c r="B913" s="112" t="s">
        <v>975</v>
      </c>
      <c r="C913" s="116">
        <v>0</v>
      </c>
      <c r="D913" s="116">
        <v>0</v>
      </c>
      <c r="E913" s="116">
        <v>0</v>
      </c>
      <c r="F913" s="116">
        <v>0</v>
      </c>
      <c r="G913" s="116">
        <v>0</v>
      </c>
      <c r="H913" s="116">
        <v>0</v>
      </c>
      <c r="I913" s="116">
        <v>0</v>
      </c>
      <c r="J913" s="116">
        <v>0</v>
      </c>
      <c r="K913" s="116">
        <v>0</v>
      </c>
      <c r="L913" s="116">
        <v>0</v>
      </c>
      <c r="M913" s="116">
        <v>0</v>
      </c>
      <c r="N913" s="116">
        <v>0</v>
      </c>
      <c r="O913" s="116">
        <v>0</v>
      </c>
      <c r="P913" s="116">
        <v>0</v>
      </c>
      <c r="Q913" s="116">
        <v>0</v>
      </c>
      <c r="R913" s="116">
        <v>0</v>
      </c>
      <c r="S913" s="116">
        <v>0</v>
      </c>
      <c r="T913" s="116">
        <v>0</v>
      </c>
      <c r="U913" s="116">
        <v>0</v>
      </c>
      <c r="V913" s="116">
        <v>0</v>
      </c>
      <c r="W913" s="116">
        <v>0</v>
      </c>
      <c r="X913" s="116">
        <v>15184.49</v>
      </c>
      <c r="Y913" s="116">
        <v>19741.28</v>
      </c>
      <c r="Z913" s="116">
        <v>20505.169999999998</v>
      </c>
      <c r="AA913" s="116">
        <v>22302.539999999997</v>
      </c>
      <c r="AB913" s="116">
        <v>22302.539999999997</v>
      </c>
      <c r="AC913" s="116">
        <v>22556.889999999996</v>
      </c>
      <c r="AD913" s="116">
        <v>22556.889999999996</v>
      </c>
      <c r="AE913" s="116">
        <v>59071.599999999991</v>
      </c>
      <c r="AF913" s="116">
        <v>59707.189999999988</v>
      </c>
      <c r="AG913" s="116">
        <v>80983.669999999984</v>
      </c>
      <c r="AH913" s="116">
        <v>81984.229999999981</v>
      </c>
      <c r="AI913" s="116">
        <v>82696.359999999986</v>
      </c>
      <c r="AJ913" s="116">
        <v>219698.19999999998</v>
      </c>
      <c r="AK913" s="116">
        <v>268500.21999999997</v>
      </c>
      <c r="AL913" s="116">
        <v>0</v>
      </c>
      <c r="AM913" s="116">
        <v>0</v>
      </c>
      <c r="AN913" s="116">
        <v>0</v>
      </c>
      <c r="AO913" s="116">
        <v>0</v>
      </c>
      <c r="AP913" s="116">
        <v>0</v>
      </c>
      <c r="AQ913" s="116">
        <v>0</v>
      </c>
      <c r="AR913" s="116">
        <v>0</v>
      </c>
      <c r="AS913" s="116">
        <v>0</v>
      </c>
      <c r="AT913" s="116">
        <v>0</v>
      </c>
      <c r="AU913" s="116">
        <v>0</v>
      </c>
      <c r="AV913" s="116">
        <v>0</v>
      </c>
      <c r="AW913" s="116">
        <v>0</v>
      </c>
      <c r="AX913" s="116">
        <v>0</v>
      </c>
      <c r="AY913" s="116">
        <v>0</v>
      </c>
      <c r="AZ913" s="116">
        <v>0</v>
      </c>
      <c r="BA913" s="116">
        <v>0</v>
      </c>
      <c r="BB913" s="116">
        <v>0</v>
      </c>
      <c r="BC913" s="116">
        <v>0</v>
      </c>
      <c r="BD913" s="115">
        <v>0</v>
      </c>
      <c r="BF913" s="9">
        <f t="shared" si="14"/>
        <v>268500.21999999997</v>
      </c>
    </row>
    <row r="914" spans="1:58" x14ac:dyDescent="0.25">
      <c r="A914" s="112" t="s">
        <v>976</v>
      </c>
      <c r="B914" s="112" t="s">
        <v>977</v>
      </c>
      <c r="C914" s="116">
        <v>0</v>
      </c>
      <c r="D914" s="116">
        <v>0</v>
      </c>
      <c r="E914" s="116">
        <v>0</v>
      </c>
      <c r="F914" s="116">
        <v>0</v>
      </c>
      <c r="G914" s="116">
        <v>0</v>
      </c>
      <c r="H914" s="116">
        <v>0</v>
      </c>
      <c r="I914" s="116">
        <v>0</v>
      </c>
      <c r="J914" s="116">
        <v>0</v>
      </c>
      <c r="K914" s="116">
        <v>0</v>
      </c>
      <c r="L914" s="116">
        <v>0</v>
      </c>
      <c r="M914" s="116">
        <v>0</v>
      </c>
      <c r="N914" s="116">
        <v>0</v>
      </c>
      <c r="O914" s="116">
        <v>0</v>
      </c>
      <c r="P914" s="116">
        <v>0</v>
      </c>
      <c r="Q914" s="116">
        <v>359.78</v>
      </c>
      <c r="R914" s="116">
        <v>4548.4399999999996</v>
      </c>
      <c r="S914" s="116">
        <v>7956.7099999999991</v>
      </c>
      <c r="T914" s="116">
        <v>158870.94999999998</v>
      </c>
      <c r="U914" s="116">
        <v>0</v>
      </c>
      <c r="V914" s="116">
        <v>0</v>
      </c>
      <c r="W914" s="116">
        <v>0</v>
      </c>
      <c r="X914" s="116">
        <v>0</v>
      </c>
      <c r="Y914" s="116">
        <v>0</v>
      </c>
      <c r="Z914" s="116">
        <v>0</v>
      </c>
      <c r="AA914" s="116">
        <v>0</v>
      </c>
      <c r="AB914" s="116">
        <v>0</v>
      </c>
      <c r="AC914" s="116">
        <v>0</v>
      </c>
      <c r="AD914" s="116">
        <v>0</v>
      </c>
      <c r="AE914" s="116">
        <v>0</v>
      </c>
      <c r="AF914" s="116">
        <v>0</v>
      </c>
      <c r="AG914" s="116">
        <v>0</v>
      </c>
      <c r="AH914" s="116">
        <v>0</v>
      </c>
      <c r="AI914" s="116">
        <v>0</v>
      </c>
      <c r="AJ914" s="116">
        <v>0</v>
      </c>
      <c r="AK914" s="116">
        <v>0</v>
      </c>
      <c r="AL914" s="116">
        <v>0</v>
      </c>
      <c r="AM914" s="116">
        <v>0</v>
      </c>
      <c r="AN914" s="116">
        <v>0</v>
      </c>
      <c r="AO914" s="116">
        <v>0</v>
      </c>
      <c r="AP914" s="116">
        <v>0</v>
      </c>
      <c r="AQ914" s="116">
        <v>0</v>
      </c>
      <c r="AR914" s="116">
        <v>0</v>
      </c>
      <c r="AS914" s="116">
        <v>0</v>
      </c>
      <c r="AT914" s="116">
        <v>0</v>
      </c>
      <c r="AU914" s="116">
        <v>0</v>
      </c>
      <c r="AV914" s="116">
        <v>0</v>
      </c>
      <c r="AW914" s="116">
        <v>0</v>
      </c>
      <c r="AX914" s="116">
        <v>0</v>
      </c>
      <c r="AY914" s="116">
        <v>0</v>
      </c>
      <c r="AZ914" s="116">
        <v>0</v>
      </c>
      <c r="BA914" s="116">
        <v>0</v>
      </c>
      <c r="BB914" s="116">
        <v>0</v>
      </c>
      <c r="BC914" s="116">
        <v>0</v>
      </c>
      <c r="BD914" s="115">
        <v>0</v>
      </c>
      <c r="BF914" s="9">
        <f t="shared" si="14"/>
        <v>158870.94999999998</v>
      </c>
    </row>
    <row r="915" spans="1:58" x14ac:dyDescent="0.25">
      <c r="A915" s="112" t="s">
        <v>978</v>
      </c>
      <c r="B915" s="112" t="s">
        <v>979</v>
      </c>
      <c r="C915" s="116">
        <v>0</v>
      </c>
      <c r="D915" s="116">
        <v>0</v>
      </c>
      <c r="E915" s="116">
        <v>0</v>
      </c>
      <c r="F915" s="116">
        <v>0</v>
      </c>
      <c r="G915" s="116">
        <v>0</v>
      </c>
      <c r="H915" s="116">
        <v>0</v>
      </c>
      <c r="I915" s="116">
        <v>0</v>
      </c>
      <c r="J915" s="116">
        <v>0</v>
      </c>
      <c r="K915" s="116">
        <v>0</v>
      </c>
      <c r="L915" s="116">
        <v>0</v>
      </c>
      <c r="M915" s="116">
        <v>0</v>
      </c>
      <c r="N915" s="116">
        <v>0</v>
      </c>
      <c r="O915" s="116">
        <v>0</v>
      </c>
      <c r="P915" s="116">
        <v>0</v>
      </c>
      <c r="Q915" s="116">
        <v>0</v>
      </c>
      <c r="R915" s="116">
        <v>-0.01</v>
      </c>
      <c r="S915" s="116">
        <v>-0.01</v>
      </c>
      <c r="T915" s="116">
        <v>-0.01</v>
      </c>
      <c r="U915" s="116">
        <v>-0.01</v>
      </c>
      <c r="V915" s="116">
        <v>-0.01</v>
      </c>
      <c r="W915" s="116">
        <v>-0.01</v>
      </c>
      <c r="X915" s="116">
        <v>-0.01</v>
      </c>
      <c r="Y915" s="116">
        <v>-0.01</v>
      </c>
      <c r="Z915" s="116">
        <v>-0.01</v>
      </c>
      <c r="AA915" s="116">
        <v>-0.01</v>
      </c>
      <c r="AB915" s="116">
        <v>-0.01</v>
      </c>
      <c r="AC915" s="116">
        <v>-0.01</v>
      </c>
      <c r="AD915" s="116">
        <v>-0.01</v>
      </c>
      <c r="AE915" s="116">
        <v>-0.01</v>
      </c>
      <c r="AF915" s="116">
        <v>-0.01</v>
      </c>
      <c r="AG915" s="116">
        <v>-0.01</v>
      </c>
      <c r="AH915" s="116">
        <v>-0.01</v>
      </c>
      <c r="AI915" s="116">
        <v>-0.01</v>
      </c>
      <c r="AJ915" s="116">
        <v>-0.01</v>
      </c>
      <c r="AK915" s="116">
        <v>-0.01</v>
      </c>
      <c r="AL915" s="116">
        <v>-0.01</v>
      </c>
      <c r="AM915" s="116">
        <v>-0.01</v>
      </c>
      <c r="AN915" s="116">
        <v>-0.01</v>
      </c>
      <c r="AO915" s="116">
        <v>-0.01</v>
      </c>
      <c r="AP915" s="116">
        <v>-0.01</v>
      </c>
      <c r="AQ915" s="116">
        <v>-0.01</v>
      </c>
      <c r="AR915" s="116">
        <v>-0.01</v>
      </c>
      <c r="AS915" s="116">
        <v>-0.01</v>
      </c>
      <c r="AT915" s="116">
        <v>-0.01</v>
      </c>
      <c r="AU915" s="116">
        <v>-0.01</v>
      </c>
      <c r="AV915" s="116">
        <v>-0.01</v>
      </c>
      <c r="AW915" s="116">
        <v>-0.01</v>
      </c>
      <c r="AX915" s="116">
        <v>-0.01</v>
      </c>
      <c r="AY915" s="116">
        <v>-0.01</v>
      </c>
      <c r="AZ915" s="116">
        <v>-0.01</v>
      </c>
      <c r="BA915" s="116">
        <v>-0.01</v>
      </c>
      <c r="BB915" s="116">
        <v>-0.01</v>
      </c>
      <c r="BC915" s="116">
        <v>-0.01</v>
      </c>
      <c r="BD915" s="115">
        <v>-0.01</v>
      </c>
      <c r="BF915" s="9">
        <f t="shared" si="14"/>
        <v>0</v>
      </c>
    </row>
    <row r="916" spans="1:58" x14ac:dyDescent="0.25">
      <c r="A916" s="112" t="s">
        <v>980</v>
      </c>
      <c r="B916" s="112" t="s">
        <v>981</v>
      </c>
      <c r="C916" s="116">
        <v>0</v>
      </c>
      <c r="D916" s="116">
        <v>0</v>
      </c>
      <c r="E916" s="116">
        <v>0</v>
      </c>
      <c r="F916" s="116">
        <v>0</v>
      </c>
      <c r="G916" s="116">
        <v>0</v>
      </c>
      <c r="H916" s="116">
        <v>0</v>
      </c>
      <c r="I916" s="116">
        <v>0</v>
      </c>
      <c r="J916" s="116">
        <v>0</v>
      </c>
      <c r="K916" s="116">
        <v>0</v>
      </c>
      <c r="L916" s="116">
        <v>0</v>
      </c>
      <c r="M916" s="116">
        <v>0</v>
      </c>
      <c r="N916" s="116">
        <v>0</v>
      </c>
      <c r="O916" s="116">
        <v>0</v>
      </c>
      <c r="P916" s="116">
        <v>0</v>
      </c>
      <c r="Q916" s="116">
        <v>0</v>
      </c>
      <c r="R916" s="116">
        <v>0</v>
      </c>
      <c r="S916" s="116">
        <v>0</v>
      </c>
      <c r="T916" s="116">
        <v>0</v>
      </c>
      <c r="U916" s="116">
        <v>0</v>
      </c>
      <c r="V916" s="116">
        <v>0</v>
      </c>
      <c r="W916" s="116">
        <v>329.34</v>
      </c>
      <c r="X916" s="116">
        <v>898.11999999999989</v>
      </c>
      <c r="Y916" s="116">
        <v>39134.51</v>
      </c>
      <c r="Z916" s="116">
        <v>40646.800000000003</v>
      </c>
      <c r="AA916" s="116">
        <v>40772.86</v>
      </c>
      <c r="AB916" s="116">
        <v>47892.41</v>
      </c>
      <c r="AC916" s="116">
        <v>77960.19</v>
      </c>
      <c r="AD916" s="116">
        <v>42495.69</v>
      </c>
      <c r="AE916" s="116">
        <v>43259.9</v>
      </c>
      <c r="AF916" s="116">
        <v>50660.160000000003</v>
      </c>
      <c r="AG916" s="116">
        <v>56871.9</v>
      </c>
      <c r="AH916" s="116">
        <v>58747.040000000001</v>
      </c>
      <c r="AI916" s="116">
        <v>0</v>
      </c>
      <c r="AJ916" s="116">
        <v>0</v>
      </c>
      <c r="AK916" s="116">
        <v>0</v>
      </c>
      <c r="AL916" s="116">
        <v>0</v>
      </c>
      <c r="AM916" s="116">
        <v>0</v>
      </c>
      <c r="AN916" s="116">
        <v>0</v>
      </c>
      <c r="AO916" s="116">
        <v>0</v>
      </c>
      <c r="AP916" s="116">
        <v>0</v>
      </c>
      <c r="AQ916" s="116">
        <v>0</v>
      </c>
      <c r="AR916" s="116">
        <v>0</v>
      </c>
      <c r="AS916" s="116">
        <v>0</v>
      </c>
      <c r="AT916" s="116">
        <v>0</v>
      </c>
      <c r="AU916" s="116">
        <v>0</v>
      </c>
      <c r="AV916" s="116">
        <v>0</v>
      </c>
      <c r="AW916" s="116">
        <v>0</v>
      </c>
      <c r="AX916" s="116">
        <v>0</v>
      </c>
      <c r="AY916" s="116">
        <v>0</v>
      </c>
      <c r="AZ916" s="116">
        <v>0</v>
      </c>
      <c r="BA916" s="116">
        <v>0</v>
      </c>
      <c r="BB916" s="116">
        <v>0</v>
      </c>
      <c r="BC916" s="116">
        <v>0</v>
      </c>
      <c r="BD916" s="115">
        <v>0</v>
      </c>
      <c r="BF916" s="9">
        <f t="shared" si="14"/>
        <v>77960.19</v>
      </c>
    </row>
    <row r="917" spans="1:58" x14ac:dyDescent="0.25">
      <c r="A917" s="112" t="s">
        <v>982</v>
      </c>
      <c r="B917" s="112" t="s">
        <v>983</v>
      </c>
      <c r="C917" s="116">
        <v>0</v>
      </c>
      <c r="D917" s="116">
        <v>0</v>
      </c>
      <c r="E917" s="116">
        <v>0</v>
      </c>
      <c r="F917" s="116">
        <v>0</v>
      </c>
      <c r="G917" s="116">
        <v>0</v>
      </c>
      <c r="H917" s="116">
        <v>0</v>
      </c>
      <c r="I917" s="116">
        <v>0</v>
      </c>
      <c r="J917" s="116">
        <v>0</v>
      </c>
      <c r="K917" s="116">
        <v>0</v>
      </c>
      <c r="L917" s="116">
        <v>0</v>
      </c>
      <c r="M917" s="116">
        <v>0</v>
      </c>
      <c r="N917" s="116">
        <v>0</v>
      </c>
      <c r="O917" s="116">
        <v>0</v>
      </c>
      <c r="P917" s="116">
        <v>0</v>
      </c>
      <c r="Q917" s="116">
        <v>0</v>
      </c>
      <c r="R917" s="116">
        <v>0</v>
      </c>
      <c r="S917" s="116">
        <v>0</v>
      </c>
      <c r="T917" s="116">
        <v>0</v>
      </c>
      <c r="U917" s="116">
        <v>0</v>
      </c>
      <c r="V917" s="116">
        <v>0</v>
      </c>
      <c r="W917" s="116">
        <v>0</v>
      </c>
      <c r="X917" s="116">
        <v>0</v>
      </c>
      <c r="Y917" s="116">
        <v>0</v>
      </c>
      <c r="Z917" s="116">
        <v>0</v>
      </c>
      <c r="AA917" s="116">
        <v>0</v>
      </c>
      <c r="AB917" s="116">
        <v>0</v>
      </c>
      <c r="AC917" s="116">
        <v>0</v>
      </c>
      <c r="AD917" s="116">
        <v>0</v>
      </c>
      <c r="AE917" s="116">
        <v>0</v>
      </c>
      <c r="AF917" s="116">
        <v>0</v>
      </c>
      <c r="AG917" s="116">
        <v>0</v>
      </c>
      <c r="AH917" s="116">
        <v>0</v>
      </c>
      <c r="AI917" s="116">
        <v>0</v>
      </c>
      <c r="AJ917" s="116">
        <v>0</v>
      </c>
      <c r="AK917" s="116">
        <v>0</v>
      </c>
      <c r="AL917" s="116">
        <v>0</v>
      </c>
      <c r="AM917" s="116">
        <v>0</v>
      </c>
      <c r="AN917" s="116">
        <v>0</v>
      </c>
      <c r="AO917" s="116">
        <v>0</v>
      </c>
      <c r="AP917" s="116">
        <v>0</v>
      </c>
      <c r="AQ917" s="116">
        <v>0</v>
      </c>
      <c r="AR917" s="116">
        <v>0</v>
      </c>
      <c r="AS917" s="116">
        <v>0</v>
      </c>
      <c r="AT917" s="116">
        <v>0</v>
      </c>
      <c r="AU917" s="116">
        <v>0</v>
      </c>
      <c r="AV917" s="116">
        <v>0</v>
      </c>
      <c r="AW917" s="116">
        <v>0</v>
      </c>
      <c r="AX917" s="116">
        <v>0</v>
      </c>
      <c r="AY917" s="116">
        <v>0</v>
      </c>
      <c r="AZ917" s="116">
        <v>0</v>
      </c>
      <c r="BA917" s="116">
        <v>0</v>
      </c>
      <c r="BB917" s="116">
        <v>0</v>
      </c>
      <c r="BC917" s="116">
        <v>0</v>
      </c>
      <c r="BD917" s="115">
        <v>0</v>
      </c>
      <c r="BF917" s="9">
        <f t="shared" si="14"/>
        <v>0</v>
      </c>
    </row>
    <row r="918" spans="1:58" x14ac:dyDescent="0.25">
      <c r="A918" s="112" t="s">
        <v>984</v>
      </c>
      <c r="B918" s="112" t="s">
        <v>985</v>
      </c>
      <c r="C918" s="116">
        <v>0</v>
      </c>
      <c r="D918" s="116">
        <v>0</v>
      </c>
      <c r="E918" s="116">
        <v>0</v>
      </c>
      <c r="F918" s="116">
        <v>0</v>
      </c>
      <c r="G918" s="116">
        <v>0</v>
      </c>
      <c r="H918" s="116">
        <v>0</v>
      </c>
      <c r="I918" s="116">
        <v>0</v>
      </c>
      <c r="J918" s="116">
        <v>0</v>
      </c>
      <c r="K918" s="116">
        <v>0</v>
      </c>
      <c r="L918" s="116">
        <v>0</v>
      </c>
      <c r="M918" s="116">
        <v>0</v>
      </c>
      <c r="N918" s="116">
        <v>0</v>
      </c>
      <c r="O918" s="116">
        <v>0</v>
      </c>
      <c r="P918" s="116">
        <v>0</v>
      </c>
      <c r="Q918" s="116">
        <v>0</v>
      </c>
      <c r="R918" s="116">
        <v>0</v>
      </c>
      <c r="S918" s="116">
        <v>0</v>
      </c>
      <c r="T918" s="116">
        <v>0</v>
      </c>
      <c r="U918" s="116">
        <v>0</v>
      </c>
      <c r="V918" s="116">
        <v>0</v>
      </c>
      <c r="W918" s="116">
        <v>75826.14</v>
      </c>
      <c r="X918" s="116">
        <v>88074.49</v>
      </c>
      <c r="Y918" s="116">
        <v>88237.87000000001</v>
      </c>
      <c r="Z918" s="116">
        <v>91338.310000000012</v>
      </c>
      <c r="AA918" s="116">
        <v>91514.550000000017</v>
      </c>
      <c r="AB918" s="116">
        <v>93093.160000000018</v>
      </c>
      <c r="AC918" s="116">
        <v>93272.110000000015</v>
      </c>
      <c r="AD918" s="116">
        <v>7762.3600000000151</v>
      </c>
      <c r="AE918" s="116">
        <v>7781.0400000000154</v>
      </c>
      <c r="AF918" s="116">
        <v>7802.3800000000156</v>
      </c>
      <c r="AG918" s="116">
        <v>7827.0800000000154</v>
      </c>
      <c r="AH918" s="116">
        <v>7851.7800000000152</v>
      </c>
      <c r="AI918" s="116">
        <v>7876.480000000015</v>
      </c>
      <c r="AJ918" s="116">
        <v>7901.6400000000149</v>
      </c>
      <c r="AK918" s="116">
        <v>56873.830000000016</v>
      </c>
      <c r="AL918" s="116">
        <v>205253.94</v>
      </c>
      <c r="AM918" s="116">
        <v>214039.08000000002</v>
      </c>
      <c r="AN918" s="116">
        <v>215344.84000000003</v>
      </c>
      <c r="AO918" s="116">
        <v>216922.37000000002</v>
      </c>
      <c r="AP918" s="116">
        <v>218390.74000000002</v>
      </c>
      <c r="AQ918" s="116">
        <v>222678.16000000003</v>
      </c>
      <c r="AR918" s="116">
        <v>226470.27000000002</v>
      </c>
      <c r="AS918" s="116">
        <v>229920.82</v>
      </c>
      <c r="AT918" s="116">
        <v>233712.04</v>
      </c>
      <c r="AU918" s="116">
        <v>247443.35</v>
      </c>
      <c r="AV918" s="116">
        <v>248982.93</v>
      </c>
      <c r="AW918" s="116">
        <v>262901.8</v>
      </c>
      <c r="AX918" s="116">
        <v>0</v>
      </c>
      <c r="AY918" s="116">
        <v>0</v>
      </c>
      <c r="AZ918" s="116">
        <v>0</v>
      </c>
      <c r="BA918" s="116">
        <v>0</v>
      </c>
      <c r="BB918" s="116">
        <v>0</v>
      </c>
      <c r="BC918" s="116">
        <v>0</v>
      </c>
      <c r="BD918" s="115">
        <v>0</v>
      </c>
      <c r="BF918" s="9">
        <f t="shared" si="14"/>
        <v>262901.8</v>
      </c>
    </row>
    <row r="919" spans="1:58" x14ac:dyDescent="0.25">
      <c r="A919" s="112" t="s">
        <v>986</v>
      </c>
      <c r="B919" s="112" t="s">
        <v>987</v>
      </c>
      <c r="C919" s="116">
        <v>0</v>
      </c>
      <c r="D919" s="116">
        <v>0</v>
      </c>
      <c r="E919" s="116">
        <v>0</v>
      </c>
      <c r="F919" s="116">
        <v>0</v>
      </c>
      <c r="G919" s="116">
        <v>0</v>
      </c>
      <c r="H919" s="116">
        <v>0</v>
      </c>
      <c r="I919" s="116">
        <v>0</v>
      </c>
      <c r="J919" s="116">
        <v>0</v>
      </c>
      <c r="K919" s="116">
        <v>0</v>
      </c>
      <c r="L919" s="116">
        <v>0</v>
      </c>
      <c r="M919" s="116">
        <v>0</v>
      </c>
      <c r="N919" s="116">
        <v>0</v>
      </c>
      <c r="O919" s="116">
        <v>0</v>
      </c>
      <c r="P919" s="116">
        <v>0</v>
      </c>
      <c r="Q919" s="116">
        <v>0</v>
      </c>
      <c r="R919" s="116">
        <v>0</v>
      </c>
      <c r="S919" s="116">
        <v>0</v>
      </c>
      <c r="T919" s="116">
        <v>18940.79</v>
      </c>
      <c r="U919" s="116">
        <v>18940.79</v>
      </c>
      <c r="V919" s="116">
        <v>18940.79</v>
      </c>
      <c r="W919" s="116">
        <v>0</v>
      </c>
      <c r="X919" s="116">
        <v>0</v>
      </c>
      <c r="Y919" s="116">
        <v>0</v>
      </c>
      <c r="Z919" s="116">
        <v>-0.01</v>
      </c>
      <c r="AA919" s="116">
        <v>-0.01</v>
      </c>
      <c r="AB919" s="116">
        <v>-0.01</v>
      </c>
      <c r="AC919" s="116">
        <v>-0.01</v>
      </c>
      <c r="AD919" s="116">
        <v>-0.01</v>
      </c>
      <c r="AE919" s="116">
        <v>-0.01</v>
      </c>
      <c r="AF919" s="116">
        <v>-0.01</v>
      </c>
      <c r="AG919" s="116">
        <v>-0.01</v>
      </c>
      <c r="AH919" s="116">
        <v>-0.01</v>
      </c>
      <c r="AI919" s="116">
        <v>-0.01</v>
      </c>
      <c r="AJ919" s="116">
        <v>-0.01</v>
      </c>
      <c r="AK919" s="116">
        <v>-0.01</v>
      </c>
      <c r="AL919" s="116">
        <v>-0.01</v>
      </c>
      <c r="AM919" s="116">
        <v>-0.01</v>
      </c>
      <c r="AN919" s="116">
        <v>-0.01</v>
      </c>
      <c r="AO919" s="116">
        <v>-0.01</v>
      </c>
      <c r="AP919" s="116">
        <v>-0.01</v>
      </c>
      <c r="AQ919" s="116">
        <v>-0.01</v>
      </c>
      <c r="AR919" s="116">
        <v>-0.01</v>
      </c>
      <c r="AS919" s="116">
        <v>-0.01</v>
      </c>
      <c r="AT919" s="116">
        <v>-0.01</v>
      </c>
      <c r="AU919" s="116">
        <v>-0.01</v>
      </c>
      <c r="AV919" s="116">
        <v>-0.01</v>
      </c>
      <c r="AW919" s="116">
        <v>-0.01</v>
      </c>
      <c r="AX919" s="116">
        <v>-0.01</v>
      </c>
      <c r="AY919" s="116">
        <v>-0.01</v>
      </c>
      <c r="AZ919" s="116">
        <v>-0.01</v>
      </c>
      <c r="BA919" s="116">
        <v>-0.01</v>
      </c>
      <c r="BB919" s="116">
        <v>-0.01</v>
      </c>
      <c r="BC919" s="116">
        <v>-0.01</v>
      </c>
      <c r="BD919" s="115">
        <v>-0.01</v>
      </c>
      <c r="BF919" s="9">
        <f t="shared" ref="BF919:BF982" si="15">+MAX(C919:BD919)</f>
        <v>18940.79</v>
      </c>
    </row>
    <row r="920" spans="1:58" x14ac:dyDescent="0.25">
      <c r="A920" s="112" t="s">
        <v>988</v>
      </c>
      <c r="B920" s="112" t="s">
        <v>989</v>
      </c>
      <c r="C920" s="116">
        <v>0</v>
      </c>
      <c r="D920" s="116">
        <v>0</v>
      </c>
      <c r="E920" s="116">
        <v>0</v>
      </c>
      <c r="F920" s="116">
        <v>0</v>
      </c>
      <c r="G920" s="116">
        <v>0</v>
      </c>
      <c r="H920" s="116">
        <v>0</v>
      </c>
      <c r="I920" s="116">
        <v>0</v>
      </c>
      <c r="J920" s="116">
        <v>0</v>
      </c>
      <c r="K920" s="116">
        <v>0</v>
      </c>
      <c r="L920" s="116">
        <v>0</v>
      </c>
      <c r="M920" s="116">
        <v>0</v>
      </c>
      <c r="N920" s="116">
        <v>0</v>
      </c>
      <c r="O920" s="116">
        <v>0</v>
      </c>
      <c r="P920" s="116">
        <v>0</v>
      </c>
      <c r="Q920" s="116">
        <v>0</v>
      </c>
      <c r="R920" s="116">
        <v>0</v>
      </c>
      <c r="S920" s="116">
        <v>0</v>
      </c>
      <c r="T920" s="116">
        <v>0</v>
      </c>
      <c r="U920" s="116">
        <v>0</v>
      </c>
      <c r="V920" s="116">
        <v>2661.38</v>
      </c>
      <c r="W920" s="116">
        <v>2661.38</v>
      </c>
      <c r="X920" s="116">
        <v>2661.38</v>
      </c>
      <c r="Y920" s="116">
        <v>2661.38</v>
      </c>
      <c r="Z920" s="116">
        <v>-9.9999999997635314E-3</v>
      </c>
      <c r="AA920" s="116">
        <v>-9.9999999997635314E-3</v>
      </c>
      <c r="AB920" s="116">
        <v>-9.9999999997635314E-3</v>
      </c>
      <c r="AC920" s="116">
        <v>-9.9999999997635314E-3</v>
      </c>
      <c r="AD920" s="116">
        <v>-9.9999999997635314E-3</v>
      </c>
      <c r="AE920" s="116">
        <v>-9.9999999997635314E-3</v>
      </c>
      <c r="AF920" s="116">
        <v>-9.9999999997635314E-3</v>
      </c>
      <c r="AG920" s="116">
        <v>-9.9999999997635314E-3</v>
      </c>
      <c r="AH920" s="116">
        <v>-9.9999999997635314E-3</v>
      </c>
      <c r="AI920" s="116">
        <v>-9.9999999997635314E-3</v>
      </c>
      <c r="AJ920" s="116">
        <v>-9.9999999997635314E-3</v>
      </c>
      <c r="AK920" s="116">
        <v>-9.9999999997635314E-3</v>
      </c>
      <c r="AL920" s="116">
        <v>-9.9999999997635314E-3</v>
      </c>
      <c r="AM920" s="116">
        <v>-9.9999999997635314E-3</v>
      </c>
      <c r="AN920" s="116">
        <v>-9.9999999997635314E-3</v>
      </c>
      <c r="AO920" s="116">
        <v>-9.9999999997635314E-3</v>
      </c>
      <c r="AP920" s="116">
        <v>-9.9999999997635314E-3</v>
      </c>
      <c r="AQ920" s="116">
        <v>-9.9999999997635314E-3</v>
      </c>
      <c r="AR920" s="116">
        <v>-9.9999999997635314E-3</v>
      </c>
      <c r="AS920" s="116">
        <v>-9.9999999997635314E-3</v>
      </c>
      <c r="AT920" s="116">
        <v>-9.9999999997635314E-3</v>
      </c>
      <c r="AU920" s="116">
        <v>-9.9999999997635314E-3</v>
      </c>
      <c r="AV920" s="116">
        <v>-9.9999999997635314E-3</v>
      </c>
      <c r="AW920" s="116">
        <v>-9.9999999997635314E-3</v>
      </c>
      <c r="AX920" s="116">
        <v>-9.9999999997635314E-3</v>
      </c>
      <c r="AY920" s="116">
        <v>-9.9999999997635314E-3</v>
      </c>
      <c r="AZ920" s="116">
        <v>-9.9999999997635314E-3</v>
      </c>
      <c r="BA920" s="116">
        <v>-9.9999999997635314E-3</v>
      </c>
      <c r="BB920" s="116">
        <v>-9.9999999997635314E-3</v>
      </c>
      <c r="BC920" s="116">
        <v>-9.9999999997635314E-3</v>
      </c>
      <c r="BD920" s="115">
        <v>-9.9999999997635314E-3</v>
      </c>
      <c r="BF920" s="9">
        <f t="shared" si="15"/>
        <v>2661.38</v>
      </c>
    </row>
    <row r="921" spans="1:58" x14ac:dyDescent="0.25">
      <c r="A921" s="112" t="s">
        <v>990</v>
      </c>
      <c r="B921" s="112" t="s">
        <v>991</v>
      </c>
      <c r="C921" s="116">
        <v>0</v>
      </c>
      <c r="D921" s="116">
        <v>0</v>
      </c>
      <c r="E921" s="116">
        <v>0</v>
      </c>
      <c r="F921" s="116">
        <v>0</v>
      </c>
      <c r="G921" s="116">
        <v>0</v>
      </c>
      <c r="H921" s="116">
        <v>0</v>
      </c>
      <c r="I921" s="116">
        <v>0</v>
      </c>
      <c r="J921" s="116">
        <v>0</v>
      </c>
      <c r="K921" s="116">
        <v>0</v>
      </c>
      <c r="L921" s="116">
        <v>0</v>
      </c>
      <c r="M921" s="116">
        <v>0</v>
      </c>
      <c r="N921" s="116">
        <v>0</v>
      </c>
      <c r="O921" s="116">
        <v>0</v>
      </c>
      <c r="P921" s="116">
        <v>0</v>
      </c>
      <c r="Q921" s="116">
        <v>0</v>
      </c>
      <c r="R921" s="116">
        <v>3412.27</v>
      </c>
      <c r="S921" s="116">
        <v>3441.97</v>
      </c>
      <c r="T921" s="116">
        <v>0</v>
      </c>
      <c r="U921" s="116">
        <v>0</v>
      </c>
      <c r="V921" s="116">
        <v>0</v>
      </c>
      <c r="W921" s="116">
        <v>0</v>
      </c>
      <c r="X921" s="116">
        <v>0</v>
      </c>
      <c r="Y921" s="116">
        <v>0</v>
      </c>
      <c r="Z921" s="116">
        <v>0</v>
      </c>
      <c r="AA921" s="116">
        <v>0</v>
      </c>
      <c r="AB921" s="116">
        <v>0</v>
      </c>
      <c r="AC921" s="116">
        <v>0</v>
      </c>
      <c r="AD921" s="116">
        <v>0</v>
      </c>
      <c r="AE921" s="116">
        <v>0</v>
      </c>
      <c r="AF921" s="116">
        <v>0</v>
      </c>
      <c r="AG921" s="116">
        <v>0</v>
      </c>
      <c r="AH921" s="116">
        <v>0</v>
      </c>
      <c r="AI921" s="116">
        <v>0</v>
      </c>
      <c r="AJ921" s="116">
        <v>0</v>
      </c>
      <c r="AK921" s="116">
        <v>0</v>
      </c>
      <c r="AL921" s="116">
        <v>0</v>
      </c>
      <c r="AM921" s="116">
        <v>0</v>
      </c>
      <c r="AN921" s="116">
        <v>0</v>
      </c>
      <c r="AO921" s="116">
        <v>0</v>
      </c>
      <c r="AP921" s="116">
        <v>0</v>
      </c>
      <c r="AQ921" s="116">
        <v>0</v>
      </c>
      <c r="AR921" s="116">
        <v>0</v>
      </c>
      <c r="AS921" s="116">
        <v>0</v>
      </c>
      <c r="AT921" s="116">
        <v>0</v>
      </c>
      <c r="AU921" s="116">
        <v>0</v>
      </c>
      <c r="AV921" s="116">
        <v>0</v>
      </c>
      <c r="AW921" s="116">
        <v>0</v>
      </c>
      <c r="AX921" s="116">
        <v>0</v>
      </c>
      <c r="AY921" s="116">
        <v>0</v>
      </c>
      <c r="AZ921" s="116">
        <v>0</v>
      </c>
      <c r="BA921" s="116">
        <v>0</v>
      </c>
      <c r="BB921" s="116">
        <v>0</v>
      </c>
      <c r="BC921" s="116">
        <v>0</v>
      </c>
      <c r="BD921" s="115">
        <v>0</v>
      </c>
      <c r="BF921" s="9">
        <f t="shared" si="15"/>
        <v>3441.97</v>
      </c>
    </row>
    <row r="922" spans="1:58" x14ac:dyDescent="0.25">
      <c r="A922" s="112" t="s">
        <v>992</v>
      </c>
      <c r="B922" s="112" t="s">
        <v>993</v>
      </c>
      <c r="C922" s="116">
        <v>0</v>
      </c>
      <c r="D922" s="116">
        <v>0</v>
      </c>
      <c r="E922" s="116">
        <v>0</v>
      </c>
      <c r="F922" s="116">
        <v>0</v>
      </c>
      <c r="G922" s="116">
        <v>0</v>
      </c>
      <c r="H922" s="116">
        <v>0</v>
      </c>
      <c r="I922" s="116">
        <v>21646.33</v>
      </c>
      <c r="J922" s="116">
        <v>21254.280000000002</v>
      </c>
      <c r="K922" s="116">
        <v>21254.280000000002</v>
      </c>
      <c r="L922" s="116">
        <v>21254.280000000002</v>
      </c>
      <c r="M922" s="116">
        <v>-9.9999999983992893E-3</v>
      </c>
      <c r="N922" s="116">
        <v>20.410000000001602</v>
      </c>
      <c r="O922" s="116">
        <v>20.410000000001602</v>
      </c>
      <c r="P922" s="116">
        <v>3.0000000001603411E-2</v>
      </c>
      <c r="Q922" s="116">
        <v>3.0000000001603411E-2</v>
      </c>
      <c r="R922" s="116">
        <v>3.0000000001603411E-2</v>
      </c>
      <c r="S922" s="116">
        <v>3.0000000001603411E-2</v>
      </c>
      <c r="T922" s="116">
        <v>3.0000000001603411E-2</v>
      </c>
      <c r="U922" s="116">
        <v>3.0000000001603411E-2</v>
      </c>
      <c r="V922" s="116">
        <v>3.0000000001603411E-2</v>
      </c>
      <c r="W922" s="116">
        <v>3.0000000001603411E-2</v>
      </c>
      <c r="X922" s="116">
        <v>3.0000000001603411E-2</v>
      </c>
      <c r="Y922" s="116">
        <v>3.0000000001603411E-2</v>
      </c>
      <c r="Z922" s="116">
        <v>3.0000000001603411E-2</v>
      </c>
      <c r="AA922" s="116">
        <v>3.0000000001603411E-2</v>
      </c>
      <c r="AB922" s="116">
        <v>3.0000000001603411E-2</v>
      </c>
      <c r="AC922" s="116">
        <v>3.0000000001603411E-2</v>
      </c>
      <c r="AD922" s="116">
        <v>3.0000000001603411E-2</v>
      </c>
      <c r="AE922" s="116">
        <v>3.0000000001603411E-2</v>
      </c>
      <c r="AF922" s="116">
        <v>3.0000000001603411E-2</v>
      </c>
      <c r="AG922" s="116">
        <v>3.0000000001603411E-2</v>
      </c>
      <c r="AH922" s="116">
        <v>3.0000000001603411E-2</v>
      </c>
      <c r="AI922" s="116">
        <v>3.0000000001603411E-2</v>
      </c>
      <c r="AJ922" s="116">
        <v>3.0000000001603411E-2</v>
      </c>
      <c r="AK922" s="116">
        <v>3.0000000001603411E-2</v>
      </c>
      <c r="AL922" s="116">
        <v>3.0000000001603411E-2</v>
      </c>
      <c r="AM922" s="116">
        <v>3.0000000001603411E-2</v>
      </c>
      <c r="AN922" s="116">
        <v>3.0000000001603411E-2</v>
      </c>
      <c r="AO922" s="116">
        <v>3.0000000001603411E-2</v>
      </c>
      <c r="AP922" s="116">
        <v>3.0000000001603411E-2</v>
      </c>
      <c r="AQ922" s="116">
        <v>3.0000000001603411E-2</v>
      </c>
      <c r="AR922" s="116">
        <v>3.0000000001603411E-2</v>
      </c>
      <c r="AS922" s="116">
        <v>3.0000000001603411E-2</v>
      </c>
      <c r="AT922" s="116">
        <v>3.0000000001603411E-2</v>
      </c>
      <c r="AU922" s="116">
        <v>3.0000000001603411E-2</v>
      </c>
      <c r="AV922" s="116">
        <v>3.0000000001603411E-2</v>
      </c>
      <c r="AW922" s="116">
        <v>3.0000000001603411E-2</v>
      </c>
      <c r="AX922" s="116">
        <v>3.0000000001603411E-2</v>
      </c>
      <c r="AY922" s="116">
        <v>3.0000000001603411E-2</v>
      </c>
      <c r="AZ922" s="116">
        <v>3.0000000001603411E-2</v>
      </c>
      <c r="BA922" s="116">
        <v>3.0000000001603411E-2</v>
      </c>
      <c r="BB922" s="116">
        <v>3.0000000001603411E-2</v>
      </c>
      <c r="BC922" s="116">
        <v>3.0000000001603411E-2</v>
      </c>
      <c r="BD922" s="115">
        <v>3.0000000001603411E-2</v>
      </c>
      <c r="BF922" s="9">
        <f t="shared" si="15"/>
        <v>21646.33</v>
      </c>
    </row>
    <row r="923" spans="1:58" x14ac:dyDescent="0.25">
      <c r="A923" s="112" t="s">
        <v>994</v>
      </c>
      <c r="B923" s="112" t="s">
        <v>995</v>
      </c>
      <c r="C923" s="116">
        <v>0</v>
      </c>
      <c r="D923" s="116">
        <v>0</v>
      </c>
      <c r="E923" s="116">
        <v>0</v>
      </c>
      <c r="F923" s="116">
        <v>0</v>
      </c>
      <c r="G923" s="116">
        <v>0</v>
      </c>
      <c r="H923" s="116">
        <v>0</v>
      </c>
      <c r="I923" s="116">
        <v>0</v>
      </c>
      <c r="J923" s="116">
        <v>0</v>
      </c>
      <c r="K923" s="116">
        <v>0</v>
      </c>
      <c r="L923" s="116">
        <v>0</v>
      </c>
      <c r="M923" s="116">
        <v>0</v>
      </c>
      <c r="N923" s="116">
        <v>0</v>
      </c>
      <c r="O923" s="116">
        <v>0</v>
      </c>
      <c r="P923" s="116">
        <v>0</v>
      </c>
      <c r="Q923" s="116">
        <v>0</v>
      </c>
      <c r="R923" s="116">
        <v>1680.38</v>
      </c>
      <c r="S923" s="116">
        <v>1900.91</v>
      </c>
      <c r="T923" s="116">
        <v>2174.4500000000003</v>
      </c>
      <c r="U923" s="116">
        <v>2174.4500000000003</v>
      </c>
      <c r="V923" s="116">
        <v>0</v>
      </c>
      <c r="W923" s="116">
        <v>0</v>
      </c>
      <c r="X923" s="116">
        <v>0</v>
      </c>
      <c r="Y923" s="116">
        <v>0</v>
      </c>
      <c r="Z923" s="116">
        <v>0</v>
      </c>
      <c r="AA923" s="116">
        <v>0</v>
      </c>
      <c r="AB923" s="116">
        <v>0</v>
      </c>
      <c r="AC923" s="116">
        <v>0</v>
      </c>
      <c r="AD923" s="116">
        <v>0</v>
      </c>
      <c r="AE923" s="116">
        <v>0</v>
      </c>
      <c r="AF923" s="116">
        <v>0</v>
      </c>
      <c r="AG923" s="116">
        <v>0</v>
      </c>
      <c r="AH923" s="116">
        <v>0</v>
      </c>
      <c r="AI923" s="116">
        <v>0</v>
      </c>
      <c r="AJ923" s="116">
        <v>0</v>
      </c>
      <c r="AK923" s="116">
        <v>0</v>
      </c>
      <c r="AL923" s="116">
        <v>0</v>
      </c>
      <c r="AM923" s="116">
        <v>0</v>
      </c>
      <c r="AN923" s="116">
        <v>0</v>
      </c>
      <c r="AO923" s="116">
        <v>0</v>
      </c>
      <c r="AP923" s="116">
        <v>0</v>
      </c>
      <c r="AQ923" s="116">
        <v>0</v>
      </c>
      <c r="AR923" s="116">
        <v>0</v>
      </c>
      <c r="AS923" s="116">
        <v>0</v>
      </c>
      <c r="AT923" s="116">
        <v>0</v>
      </c>
      <c r="AU923" s="116">
        <v>0</v>
      </c>
      <c r="AV923" s="116">
        <v>0</v>
      </c>
      <c r="AW923" s="116">
        <v>0</v>
      </c>
      <c r="AX923" s="116">
        <v>0</v>
      </c>
      <c r="AY923" s="116">
        <v>0</v>
      </c>
      <c r="AZ923" s="116">
        <v>0</v>
      </c>
      <c r="BA923" s="116">
        <v>0</v>
      </c>
      <c r="BB923" s="116">
        <v>0</v>
      </c>
      <c r="BC923" s="116">
        <v>0</v>
      </c>
      <c r="BD923" s="115">
        <v>0</v>
      </c>
      <c r="BF923" s="9">
        <f t="shared" si="15"/>
        <v>2174.4500000000003</v>
      </c>
    </row>
    <row r="924" spans="1:58" x14ac:dyDescent="0.25">
      <c r="A924" s="112" t="s">
        <v>996</v>
      </c>
      <c r="B924" s="112" t="s">
        <v>997</v>
      </c>
      <c r="C924" s="116">
        <v>0</v>
      </c>
      <c r="D924" s="116">
        <v>0</v>
      </c>
      <c r="E924" s="116">
        <v>0</v>
      </c>
      <c r="F924" s="116">
        <v>0</v>
      </c>
      <c r="G924" s="116">
        <v>0</v>
      </c>
      <c r="H924" s="116">
        <v>0</v>
      </c>
      <c r="I924" s="116">
        <v>0</v>
      </c>
      <c r="J924" s="116">
        <v>0</v>
      </c>
      <c r="K924" s="116">
        <v>0</v>
      </c>
      <c r="L924" s="116">
        <v>0</v>
      </c>
      <c r="M924" s="116">
        <v>0</v>
      </c>
      <c r="N924" s="116">
        <v>0</v>
      </c>
      <c r="O924" s="116">
        <v>0</v>
      </c>
      <c r="P924" s="116">
        <v>0</v>
      </c>
      <c r="Q924" s="116">
        <v>0</v>
      </c>
      <c r="R924" s="116">
        <v>0</v>
      </c>
      <c r="S924" s="116">
        <v>0</v>
      </c>
      <c r="T924" s="116">
        <v>0</v>
      </c>
      <c r="U924" s="116">
        <v>0</v>
      </c>
      <c r="V924" s="116">
        <v>0</v>
      </c>
      <c r="W924" s="116">
        <v>0</v>
      </c>
      <c r="X924" s="116">
        <v>0</v>
      </c>
      <c r="Y924" s="116">
        <v>0</v>
      </c>
      <c r="Z924" s="116">
        <v>1084.1500000000001</v>
      </c>
      <c r="AA924" s="116">
        <v>1084.1500000000001</v>
      </c>
      <c r="AB924" s="116">
        <v>2858.34</v>
      </c>
      <c r="AC924" s="116">
        <v>2858.34</v>
      </c>
      <c r="AD924" s="116">
        <v>46712</v>
      </c>
      <c r="AE924" s="116">
        <v>46712</v>
      </c>
      <c r="AF924" s="116">
        <v>63796.369999999995</v>
      </c>
      <c r="AG924" s="116">
        <v>67139.89</v>
      </c>
      <c r="AH924" s="116">
        <v>67204.52</v>
      </c>
      <c r="AI924" s="116">
        <v>0</v>
      </c>
      <c r="AJ924" s="116">
        <v>0</v>
      </c>
      <c r="AK924" s="116">
        <v>0</v>
      </c>
      <c r="AL924" s="116">
        <v>0</v>
      </c>
      <c r="AM924" s="116">
        <v>0</v>
      </c>
      <c r="AN924" s="116">
        <v>0</v>
      </c>
      <c r="AO924" s="116">
        <v>0</v>
      </c>
      <c r="AP924" s="116">
        <v>0</v>
      </c>
      <c r="AQ924" s="116">
        <v>0</v>
      </c>
      <c r="AR924" s="116">
        <v>0</v>
      </c>
      <c r="AS924" s="116">
        <v>0</v>
      </c>
      <c r="AT924" s="116">
        <v>0</v>
      </c>
      <c r="AU924" s="116">
        <v>0</v>
      </c>
      <c r="AV924" s="116">
        <v>0</v>
      </c>
      <c r="AW924" s="116">
        <v>0</v>
      </c>
      <c r="AX924" s="116">
        <v>0</v>
      </c>
      <c r="AY924" s="116">
        <v>0</v>
      </c>
      <c r="AZ924" s="116">
        <v>0</v>
      </c>
      <c r="BA924" s="116">
        <v>0</v>
      </c>
      <c r="BB924" s="116">
        <v>0</v>
      </c>
      <c r="BC924" s="116">
        <v>0</v>
      </c>
      <c r="BD924" s="115">
        <v>0</v>
      </c>
      <c r="BF924" s="9">
        <f t="shared" si="15"/>
        <v>67204.52</v>
      </c>
    </row>
    <row r="925" spans="1:58" x14ac:dyDescent="0.25">
      <c r="A925" s="112" t="s">
        <v>998</v>
      </c>
      <c r="B925" s="112" t="s">
        <v>999</v>
      </c>
      <c r="C925" s="116">
        <v>0</v>
      </c>
      <c r="D925" s="116">
        <v>0</v>
      </c>
      <c r="E925" s="116">
        <v>0</v>
      </c>
      <c r="F925" s="116">
        <v>0</v>
      </c>
      <c r="G925" s="116">
        <v>0</v>
      </c>
      <c r="H925" s="116">
        <v>0</v>
      </c>
      <c r="I925" s="116">
        <v>0</v>
      </c>
      <c r="J925" s="116">
        <v>0</v>
      </c>
      <c r="K925" s="116">
        <v>0</v>
      </c>
      <c r="L925" s="116">
        <v>0</v>
      </c>
      <c r="M925" s="116">
        <v>0</v>
      </c>
      <c r="N925" s="116">
        <v>0</v>
      </c>
      <c r="O925" s="116">
        <v>0</v>
      </c>
      <c r="P925" s="116">
        <v>0</v>
      </c>
      <c r="Q925" s="116">
        <v>0</v>
      </c>
      <c r="R925" s="116">
        <v>9703.7199999999993</v>
      </c>
      <c r="S925" s="116">
        <v>9703.7199999999993</v>
      </c>
      <c r="T925" s="116">
        <v>0</v>
      </c>
      <c r="U925" s="116">
        <v>0</v>
      </c>
      <c r="V925" s="116">
        <v>0</v>
      </c>
      <c r="W925" s="116">
        <v>0</v>
      </c>
      <c r="X925" s="116">
        <v>0</v>
      </c>
      <c r="Y925" s="116">
        <v>0</v>
      </c>
      <c r="Z925" s="116">
        <v>0</v>
      </c>
      <c r="AA925" s="116">
        <v>0</v>
      </c>
      <c r="AB925" s="116">
        <v>0</v>
      </c>
      <c r="AC925" s="116">
        <v>0</v>
      </c>
      <c r="AD925" s="116">
        <v>0</v>
      </c>
      <c r="AE925" s="116">
        <v>0</v>
      </c>
      <c r="AF925" s="116">
        <v>0</v>
      </c>
      <c r="AG925" s="116">
        <v>0</v>
      </c>
      <c r="AH925" s="116">
        <v>0</v>
      </c>
      <c r="AI925" s="116">
        <v>0</v>
      </c>
      <c r="AJ925" s="116">
        <v>0</v>
      </c>
      <c r="AK925" s="116">
        <v>0</v>
      </c>
      <c r="AL925" s="116">
        <v>0</v>
      </c>
      <c r="AM925" s="116">
        <v>0</v>
      </c>
      <c r="AN925" s="116">
        <v>0</v>
      </c>
      <c r="AO925" s="116">
        <v>0</v>
      </c>
      <c r="AP925" s="116">
        <v>0</v>
      </c>
      <c r="AQ925" s="116">
        <v>0</v>
      </c>
      <c r="AR925" s="116">
        <v>0</v>
      </c>
      <c r="AS925" s="116">
        <v>0</v>
      </c>
      <c r="AT925" s="116">
        <v>0</v>
      </c>
      <c r="AU925" s="116">
        <v>0</v>
      </c>
      <c r="AV925" s="116">
        <v>0</v>
      </c>
      <c r="AW925" s="116">
        <v>0</v>
      </c>
      <c r="AX925" s="116">
        <v>0</v>
      </c>
      <c r="AY925" s="116">
        <v>0</v>
      </c>
      <c r="AZ925" s="116">
        <v>0</v>
      </c>
      <c r="BA925" s="116">
        <v>0</v>
      </c>
      <c r="BB925" s="116">
        <v>0</v>
      </c>
      <c r="BC925" s="116">
        <v>0</v>
      </c>
      <c r="BD925" s="115">
        <v>0</v>
      </c>
      <c r="BF925" s="9">
        <f t="shared" si="15"/>
        <v>9703.7199999999993</v>
      </c>
    </row>
    <row r="926" spans="1:58" x14ac:dyDescent="0.25">
      <c r="A926" s="112" t="s">
        <v>1000</v>
      </c>
      <c r="B926" s="112" t="s">
        <v>1001</v>
      </c>
      <c r="C926" s="116">
        <v>0</v>
      </c>
      <c r="D926" s="116">
        <v>0</v>
      </c>
      <c r="E926" s="116">
        <v>0</v>
      </c>
      <c r="F926" s="116">
        <v>0</v>
      </c>
      <c r="G926" s="116">
        <v>0</v>
      </c>
      <c r="H926" s="116">
        <v>0</v>
      </c>
      <c r="I926" s="116">
        <v>0</v>
      </c>
      <c r="J926" s="116">
        <v>0</v>
      </c>
      <c r="K926" s="116">
        <v>0</v>
      </c>
      <c r="L926" s="116">
        <v>0</v>
      </c>
      <c r="M926" s="116">
        <v>0</v>
      </c>
      <c r="N926" s="116">
        <v>0</v>
      </c>
      <c r="O926" s="116">
        <v>0</v>
      </c>
      <c r="P926" s="116">
        <v>0</v>
      </c>
      <c r="Q926" s="116">
        <v>0</v>
      </c>
      <c r="R926" s="116">
        <v>0</v>
      </c>
      <c r="S926" s="116">
        <v>0</v>
      </c>
      <c r="T926" s="116">
        <v>0</v>
      </c>
      <c r="U926" s="116">
        <v>0</v>
      </c>
      <c r="V926" s="116">
        <v>0</v>
      </c>
      <c r="W926" s="116">
        <v>0</v>
      </c>
      <c r="X926" s="116">
        <v>0</v>
      </c>
      <c r="Y926" s="116">
        <v>0</v>
      </c>
      <c r="Z926" s="116">
        <v>0</v>
      </c>
      <c r="AA926" s="116">
        <v>0</v>
      </c>
      <c r="AB926" s="116">
        <v>0</v>
      </c>
      <c r="AC926" s="116">
        <v>0</v>
      </c>
      <c r="AD926" s="116">
        <v>0</v>
      </c>
      <c r="AE926" s="116">
        <v>0</v>
      </c>
      <c r="AF926" s="116">
        <v>0</v>
      </c>
      <c r="AG926" s="116">
        <v>0</v>
      </c>
      <c r="AH926" s="116">
        <v>0</v>
      </c>
      <c r="AI926" s="116">
        <v>0</v>
      </c>
      <c r="AJ926" s="116">
        <v>0</v>
      </c>
      <c r="AK926" s="116">
        <v>0</v>
      </c>
      <c r="AL926" s="116">
        <v>0</v>
      </c>
      <c r="AM926" s="116">
        <v>0</v>
      </c>
      <c r="AN926" s="116">
        <v>0</v>
      </c>
      <c r="AO926" s="116">
        <v>0</v>
      </c>
      <c r="AP926" s="116">
        <v>0</v>
      </c>
      <c r="AQ926" s="116">
        <v>0</v>
      </c>
      <c r="AR926" s="116">
        <v>0</v>
      </c>
      <c r="AS926" s="116">
        <v>0</v>
      </c>
      <c r="AT926" s="116">
        <v>0</v>
      </c>
      <c r="AU926" s="116">
        <v>0</v>
      </c>
      <c r="AV926" s="116">
        <v>0</v>
      </c>
      <c r="AW926" s="116">
        <v>0</v>
      </c>
      <c r="AX926" s="116">
        <v>0</v>
      </c>
      <c r="AY926" s="116">
        <v>0</v>
      </c>
      <c r="AZ926" s="116">
        <v>0</v>
      </c>
      <c r="BA926" s="116">
        <v>0</v>
      </c>
      <c r="BB926" s="116">
        <v>0</v>
      </c>
      <c r="BC926" s="116">
        <v>0</v>
      </c>
      <c r="BD926" s="115">
        <v>0</v>
      </c>
      <c r="BF926" s="9">
        <f t="shared" si="15"/>
        <v>0</v>
      </c>
    </row>
    <row r="927" spans="1:58" x14ac:dyDescent="0.25">
      <c r="A927" s="112" t="s">
        <v>1002</v>
      </c>
      <c r="B927" s="112" t="s">
        <v>1003</v>
      </c>
      <c r="C927" s="116">
        <v>0</v>
      </c>
      <c r="D927" s="116">
        <v>0</v>
      </c>
      <c r="E927" s="116">
        <v>0</v>
      </c>
      <c r="F927" s="116">
        <v>0</v>
      </c>
      <c r="G927" s="116">
        <v>0</v>
      </c>
      <c r="H927" s="116">
        <v>0</v>
      </c>
      <c r="I927" s="116">
        <v>0</v>
      </c>
      <c r="J927" s="116">
        <v>0</v>
      </c>
      <c r="K927" s="116">
        <v>0</v>
      </c>
      <c r="L927" s="116">
        <v>0</v>
      </c>
      <c r="M927" s="116">
        <v>0</v>
      </c>
      <c r="N927" s="116">
        <v>0</v>
      </c>
      <c r="O927" s="116">
        <v>0</v>
      </c>
      <c r="P927" s="116">
        <v>0</v>
      </c>
      <c r="Q927" s="116">
        <v>0</v>
      </c>
      <c r="R927" s="116">
        <v>0</v>
      </c>
      <c r="S927" s="116">
        <v>15469.44</v>
      </c>
      <c r="T927" s="116">
        <v>30972.959999999999</v>
      </c>
      <c r="U927" s="116">
        <v>7830.7999999999993</v>
      </c>
      <c r="V927" s="116">
        <v>7830.7999999999993</v>
      </c>
      <c r="W927" s="116">
        <v>7830.7999999999993</v>
      </c>
      <c r="X927" s="116">
        <v>7830.7999999999993</v>
      </c>
      <c r="Y927" s="116">
        <v>7830.7999999999993</v>
      </c>
      <c r="Z927" s="116">
        <v>7765.9299999999994</v>
      </c>
      <c r="AA927" s="116">
        <v>7765.9299999999994</v>
      </c>
      <c r="AB927" s="116">
        <v>7765.9299999999994</v>
      </c>
      <c r="AC927" s="116">
        <v>7765.9299999999994</v>
      </c>
      <c r="AD927" s="116">
        <v>7765.9299999999994</v>
      </c>
      <c r="AE927" s="116">
        <v>7765.9299999999994</v>
      </c>
      <c r="AF927" s="116">
        <v>7765.9299999999994</v>
      </c>
      <c r="AG927" s="116">
        <v>7765.9299999999994</v>
      </c>
      <c r="AH927" s="116">
        <v>7765.9299999999994</v>
      </c>
      <c r="AI927" s="116">
        <v>7765.9299999999994</v>
      </c>
      <c r="AJ927" s="116">
        <v>7765.9299999999994</v>
      </c>
      <c r="AK927" s="116">
        <v>7765.9299999999994</v>
      </c>
      <c r="AL927" s="116">
        <v>7765.9299999999994</v>
      </c>
      <c r="AM927" s="116">
        <v>7765.9299999999994</v>
      </c>
      <c r="AN927" s="116">
        <v>7765.9299999999994</v>
      </c>
      <c r="AO927" s="116">
        <v>7765.9299999999994</v>
      </c>
      <c r="AP927" s="116">
        <v>7765.9299999999994</v>
      </c>
      <c r="AQ927" s="116">
        <v>7765.9299999999994</v>
      </c>
      <c r="AR927" s="116">
        <v>7765.9299999999994</v>
      </c>
      <c r="AS927" s="116">
        <v>7765.9299999999994</v>
      </c>
      <c r="AT927" s="116">
        <v>7765.9299999999994</v>
      </c>
      <c r="AU927" s="116">
        <v>7765.9299999999994</v>
      </c>
      <c r="AV927" s="116">
        <v>7765.9299999999994</v>
      </c>
      <c r="AW927" s="116">
        <v>7765.9299999999994</v>
      </c>
      <c r="AX927" s="116">
        <v>7765.9299999999994</v>
      </c>
      <c r="AY927" s="116">
        <v>7765.9299999999994</v>
      </c>
      <c r="AZ927" s="116">
        <v>7765.9299999999994</v>
      </c>
      <c r="BA927" s="116">
        <v>7765.9299999999994</v>
      </c>
      <c r="BB927" s="116">
        <v>7765.9299999999994</v>
      </c>
      <c r="BC927" s="116">
        <v>7765.9299999999994</v>
      </c>
      <c r="BD927" s="115">
        <v>7765.9299999999994</v>
      </c>
      <c r="BF927" s="9">
        <f t="shared" si="15"/>
        <v>30972.959999999999</v>
      </c>
    </row>
    <row r="928" spans="1:58" x14ac:dyDescent="0.25">
      <c r="A928" s="112" t="s">
        <v>1004</v>
      </c>
      <c r="B928" s="112" t="s">
        <v>1001</v>
      </c>
      <c r="C928" s="116">
        <v>0</v>
      </c>
      <c r="D928" s="116">
        <v>0</v>
      </c>
      <c r="E928" s="116">
        <v>0</v>
      </c>
      <c r="F928" s="116">
        <v>0</v>
      </c>
      <c r="G928" s="116">
        <v>0</v>
      </c>
      <c r="H928" s="116">
        <v>0</v>
      </c>
      <c r="I928" s="116">
        <v>0</v>
      </c>
      <c r="J928" s="116">
        <v>0</v>
      </c>
      <c r="K928" s="116">
        <v>0</v>
      </c>
      <c r="L928" s="116">
        <v>0</v>
      </c>
      <c r="M928" s="116">
        <v>0</v>
      </c>
      <c r="N928" s="116">
        <v>0</v>
      </c>
      <c r="O928" s="116">
        <v>0</v>
      </c>
      <c r="P928" s="116">
        <v>0</v>
      </c>
      <c r="Q928" s="116">
        <v>0</v>
      </c>
      <c r="R928" s="116">
        <v>0</v>
      </c>
      <c r="S928" s="116">
        <v>0</v>
      </c>
      <c r="T928" s="116">
        <v>0</v>
      </c>
      <c r="U928" s="116">
        <v>0</v>
      </c>
      <c r="V928" s="116">
        <v>0</v>
      </c>
      <c r="W928" s="116">
        <v>0</v>
      </c>
      <c r="X928" s="116">
        <v>0</v>
      </c>
      <c r="Y928" s="116">
        <v>0</v>
      </c>
      <c r="Z928" s="116">
        <v>0</v>
      </c>
      <c r="AA928" s="116">
        <v>0</v>
      </c>
      <c r="AB928" s="116">
        <v>0</v>
      </c>
      <c r="AC928" s="116">
        <v>0</v>
      </c>
      <c r="AD928" s="116">
        <v>0</v>
      </c>
      <c r="AE928" s="116">
        <v>0</v>
      </c>
      <c r="AF928" s="116">
        <v>0</v>
      </c>
      <c r="AG928" s="116">
        <v>0</v>
      </c>
      <c r="AH928" s="116">
        <v>0</v>
      </c>
      <c r="AI928" s="116">
        <v>0</v>
      </c>
      <c r="AJ928" s="116">
        <v>0</v>
      </c>
      <c r="AK928" s="116">
        <v>0</v>
      </c>
      <c r="AL928" s="116">
        <v>0</v>
      </c>
      <c r="AM928" s="116">
        <v>0</v>
      </c>
      <c r="AN928" s="116">
        <v>0</v>
      </c>
      <c r="AO928" s="116">
        <v>0</v>
      </c>
      <c r="AP928" s="116">
        <v>0</v>
      </c>
      <c r="AQ928" s="116">
        <v>0</v>
      </c>
      <c r="AR928" s="116">
        <v>0</v>
      </c>
      <c r="AS928" s="116">
        <v>0</v>
      </c>
      <c r="AT928" s="116">
        <v>0</v>
      </c>
      <c r="AU928" s="116">
        <v>0</v>
      </c>
      <c r="AV928" s="116">
        <v>0</v>
      </c>
      <c r="AW928" s="116">
        <v>0</v>
      </c>
      <c r="AX928" s="116">
        <v>0</v>
      </c>
      <c r="AY928" s="116">
        <v>0</v>
      </c>
      <c r="AZ928" s="116">
        <v>0</v>
      </c>
      <c r="BA928" s="116">
        <v>0</v>
      </c>
      <c r="BB928" s="116">
        <v>0</v>
      </c>
      <c r="BC928" s="116">
        <v>0</v>
      </c>
      <c r="BD928" s="115">
        <v>0</v>
      </c>
      <c r="BF928" s="9">
        <f t="shared" si="15"/>
        <v>0</v>
      </c>
    </row>
    <row r="929" spans="1:58" x14ac:dyDescent="0.25">
      <c r="A929" s="112" t="s">
        <v>1005</v>
      </c>
      <c r="B929" s="112" t="s">
        <v>1006</v>
      </c>
      <c r="C929" s="116">
        <v>0</v>
      </c>
      <c r="D929" s="116">
        <v>0</v>
      </c>
      <c r="E929" s="116">
        <v>0</v>
      </c>
      <c r="F929" s="116">
        <v>0</v>
      </c>
      <c r="G929" s="116">
        <v>0</v>
      </c>
      <c r="H929" s="116">
        <v>0</v>
      </c>
      <c r="I929" s="116">
        <v>0</v>
      </c>
      <c r="J929" s="116">
        <v>0</v>
      </c>
      <c r="K929" s="116">
        <v>0</v>
      </c>
      <c r="L929" s="116">
        <v>0</v>
      </c>
      <c r="M929" s="116">
        <v>0</v>
      </c>
      <c r="N929" s="116">
        <v>0</v>
      </c>
      <c r="O929" s="116">
        <v>0</v>
      </c>
      <c r="P929" s="116">
        <v>0</v>
      </c>
      <c r="Q929" s="116">
        <v>0</v>
      </c>
      <c r="R929" s="116">
        <v>0</v>
      </c>
      <c r="S929" s="116">
        <v>0</v>
      </c>
      <c r="T929" s="116">
        <v>0</v>
      </c>
      <c r="U929" s="116">
        <v>0</v>
      </c>
      <c r="V929" s="116">
        <v>0</v>
      </c>
      <c r="W929" s="116">
        <v>0</v>
      </c>
      <c r="X929" s="116">
        <v>0</v>
      </c>
      <c r="Y929" s="116">
        <v>0</v>
      </c>
      <c r="Z929" s="116">
        <v>0</v>
      </c>
      <c r="AA929" s="116">
        <v>0</v>
      </c>
      <c r="AB929" s="116">
        <v>0</v>
      </c>
      <c r="AC929" s="116">
        <v>0</v>
      </c>
      <c r="AD929" s="116">
        <v>0</v>
      </c>
      <c r="AE929" s="116">
        <v>0</v>
      </c>
      <c r="AF929" s="116">
        <v>0</v>
      </c>
      <c r="AG929" s="116">
        <v>0</v>
      </c>
      <c r="AH929" s="116">
        <v>0</v>
      </c>
      <c r="AI929" s="116">
        <v>0</v>
      </c>
      <c r="AJ929" s="116">
        <v>0</v>
      </c>
      <c r="AK929" s="116">
        <v>0</v>
      </c>
      <c r="AL929" s="116">
        <v>0</v>
      </c>
      <c r="AM929" s="116">
        <v>0</v>
      </c>
      <c r="AN929" s="116">
        <v>0</v>
      </c>
      <c r="AO929" s="116">
        <v>0</v>
      </c>
      <c r="AP929" s="116">
        <v>0</v>
      </c>
      <c r="AQ929" s="116">
        <v>0</v>
      </c>
      <c r="AR929" s="116">
        <v>0</v>
      </c>
      <c r="AS929" s="116">
        <v>0</v>
      </c>
      <c r="AT929" s="116">
        <v>0</v>
      </c>
      <c r="AU929" s="116">
        <v>0</v>
      </c>
      <c r="AV929" s="116">
        <v>0</v>
      </c>
      <c r="AW929" s="116">
        <v>0</v>
      </c>
      <c r="AX929" s="116">
        <v>0</v>
      </c>
      <c r="AY929" s="116">
        <v>0</v>
      </c>
      <c r="AZ929" s="116">
        <v>0</v>
      </c>
      <c r="BA929" s="116">
        <v>0</v>
      </c>
      <c r="BB929" s="116">
        <v>0</v>
      </c>
      <c r="BC929" s="116">
        <v>0</v>
      </c>
      <c r="BD929" s="115">
        <v>0</v>
      </c>
      <c r="BF929" s="9">
        <f t="shared" si="15"/>
        <v>0</v>
      </c>
    </row>
    <row r="930" spans="1:58" x14ac:dyDescent="0.25">
      <c r="A930" s="112" t="s">
        <v>1007</v>
      </c>
      <c r="B930" s="112" t="s">
        <v>1008</v>
      </c>
      <c r="C930" s="116">
        <v>0</v>
      </c>
      <c r="D930" s="116">
        <v>0</v>
      </c>
      <c r="E930" s="116">
        <v>0</v>
      </c>
      <c r="F930" s="116">
        <v>0</v>
      </c>
      <c r="G930" s="116">
        <v>0</v>
      </c>
      <c r="H930" s="116">
        <v>0</v>
      </c>
      <c r="I930" s="116">
        <v>0</v>
      </c>
      <c r="J930" s="116">
        <v>0</v>
      </c>
      <c r="K930" s="116">
        <v>0</v>
      </c>
      <c r="L930" s="116">
        <v>0</v>
      </c>
      <c r="M930" s="116">
        <v>0</v>
      </c>
      <c r="N930" s="116">
        <v>0</v>
      </c>
      <c r="O930" s="116">
        <v>0</v>
      </c>
      <c r="P930" s="116">
        <v>0</v>
      </c>
      <c r="Q930" s="116">
        <v>0</v>
      </c>
      <c r="R930" s="116">
        <v>38388.94</v>
      </c>
      <c r="S930" s="116">
        <v>39995.39</v>
      </c>
      <c r="T930" s="116">
        <v>43190.57</v>
      </c>
      <c r="U930" s="116">
        <v>45217.17</v>
      </c>
      <c r="V930" s="116">
        <v>47171.7</v>
      </c>
      <c r="W930" s="116">
        <v>-4.0000000000873115E-2</v>
      </c>
      <c r="X930" s="116">
        <v>-4.0000000000873115E-2</v>
      </c>
      <c r="Y930" s="116">
        <v>-4.0000000000873115E-2</v>
      </c>
      <c r="Z930" s="116">
        <v>-4.0000000000873115E-2</v>
      </c>
      <c r="AA930" s="116">
        <v>-4.0000000000873115E-2</v>
      </c>
      <c r="AB930" s="116">
        <v>-4.0000000000873115E-2</v>
      </c>
      <c r="AC930" s="116">
        <v>-4.0000000000873115E-2</v>
      </c>
      <c r="AD930" s="116">
        <v>-4.0000000000873115E-2</v>
      </c>
      <c r="AE930" s="116">
        <v>-4.0000000000873115E-2</v>
      </c>
      <c r="AF930" s="116">
        <v>-4.0000000000873115E-2</v>
      </c>
      <c r="AG930" s="116">
        <v>-4.0000000000873115E-2</v>
      </c>
      <c r="AH930" s="116">
        <v>-4.0000000000873115E-2</v>
      </c>
      <c r="AI930" s="116">
        <v>-4.0000000000873115E-2</v>
      </c>
      <c r="AJ930" s="116">
        <v>-4.0000000000873115E-2</v>
      </c>
      <c r="AK930" s="116">
        <v>-4.0000000000873115E-2</v>
      </c>
      <c r="AL930" s="116">
        <v>-4.0000000000873115E-2</v>
      </c>
      <c r="AM930" s="116">
        <v>-4.0000000000873115E-2</v>
      </c>
      <c r="AN930" s="116">
        <v>-4.0000000000873115E-2</v>
      </c>
      <c r="AO930" s="116">
        <v>-4.0000000000873115E-2</v>
      </c>
      <c r="AP930" s="116">
        <v>-4.0000000000873115E-2</v>
      </c>
      <c r="AQ930" s="116">
        <v>-4.0000000000873115E-2</v>
      </c>
      <c r="AR930" s="116">
        <v>-4.0000000000873115E-2</v>
      </c>
      <c r="AS930" s="116">
        <v>-4.0000000000873115E-2</v>
      </c>
      <c r="AT930" s="116">
        <v>-4.0000000000873115E-2</v>
      </c>
      <c r="AU930" s="116">
        <v>-4.0000000000873115E-2</v>
      </c>
      <c r="AV930" s="116">
        <v>-4.0000000000873115E-2</v>
      </c>
      <c r="AW930" s="116">
        <v>-4.0000000000873115E-2</v>
      </c>
      <c r="AX930" s="116">
        <v>-4.0000000000873115E-2</v>
      </c>
      <c r="AY930" s="116">
        <v>-4.0000000000873115E-2</v>
      </c>
      <c r="AZ930" s="116">
        <v>-4.0000000000873115E-2</v>
      </c>
      <c r="BA930" s="116">
        <v>-4.0000000000873115E-2</v>
      </c>
      <c r="BB930" s="116">
        <v>-4.0000000000873115E-2</v>
      </c>
      <c r="BC930" s="116">
        <v>-4.0000000000873115E-2</v>
      </c>
      <c r="BD930" s="115">
        <v>-4.0000000000873115E-2</v>
      </c>
      <c r="BF930" s="9">
        <f t="shared" si="15"/>
        <v>47171.7</v>
      </c>
    </row>
    <row r="931" spans="1:58" x14ac:dyDescent="0.25">
      <c r="A931" s="112" t="s">
        <v>1009</v>
      </c>
      <c r="B931" s="112" t="s">
        <v>1010</v>
      </c>
      <c r="C931" s="116">
        <v>0</v>
      </c>
      <c r="D931" s="116">
        <v>0</v>
      </c>
      <c r="E931" s="116">
        <v>0</v>
      </c>
      <c r="F931" s="116">
        <v>0</v>
      </c>
      <c r="G931" s="116">
        <v>0</v>
      </c>
      <c r="H931" s="116">
        <v>0</v>
      </c>
      <c r="I931" s="116">
        <v>0</v>
      </c>
      <c r="J931" s="116">
        <v>0</v>
      </c>
      <c r="K931" s="116">
        <v>0</v>
      </c>
      <c r="L931" s="116">
        <v>0</v>
      </c>
      <c r="M931" s="116">
        <v>0</v>
      </c>
      <c r="N931" s="116">
        <v>0</v>
      </c>
      <c r="O931" s="116">
        <v>0</v>
      </c>
      <c r="P931" s="116">
        <v>0</v>
      </c>
      <c r="Q931" s="116">
        <v>0</v>
      </c>
      <c r="R931" s="116">
        <v>0</v>
      </c>
      <c r="S931" s="116">
        <v>0</v>
      </c>
      <c r="T931" s="116">
        <v>0</v>
      </c>
      <c r="U931" s="116">
        <v>0</v>
      </c>
      <c r="V931" s="116">
        <v>0</v>
      </c>
      <c r="W931" s="116">
        <v>5299.82</v>
      </c>
      <c r="X931" s="116">
        <v>0</v>
      </c>
      <c r="Y931" s="116">
        <v>0</v>
      </c>
      <c r="Z931" s="116">
        <v>0</v>
      </c>
      <c r="AA931" s="116">
        <v>0</v>
      </c>
      <c r="AB931" s="116">
        <v>0</v>
      </c>
      <c r="AC931" s="116">
        <v>0</v>
      </c>
      <c r="AD931" s="116">
        <v>0</v>
      </c>
      <c r="AE931" s="116">
        <v>0</v>
      </c>
      <c r="AF931" s="116">
        <v>0</v>
      </c>
      <c r="AG931" s="116">
        <v>0</v>
      </c>
      <c r="AH931" s="116">
        <v>0</v>
      </c>
      <c r="AI931" s="116">
        <v>0</v>
      </c>
      <c r="AJ931" s="116">
        <v>0</v>
      </c>
      <c r="AK931" s="116">
        <v>0</v>
      </c>
      <c r="AL931" s="116">
        <v>0</v>
      </c>
      <c r="AM931" s="116">
        <v>0</v>
      </c>
      <c r="AN931" s="116">
        <v>0</v>
      </c>
      <c r="AO931" s="116">
        <v>0</v>
      </c>
      <c r="AP931" s="116">
        <v>0</v>
      </c>
      <c r="AQ931" s="116">
        <v>0</v>
      </c>
      <c r="AR931" s="116">
        <v>0</v>
      </c>
      <c r="AS931" s="116">
        <v>0</v>
      </c>
      <c r="AT931" s="116">
        <v>0</v>
      </c>
      <c r="AU931" s="116">
        <v>0</v>
      </c>
      <c r="AV931" s="116">
        <v>0</v>
      </c>
      <c r="AW931" s="116">
        <v>0</v>
      </c>
      <c r="AX931" s="116">
        <v>0</v>
      </c>
      <c r="AY931" s="116">
        <v>0</v>
      </c>
      <c r="AZ931" s="116">
        <v>0</v>
      </c>
      <c r="BA931" s="116">
        <v>0</v>
      </c>
      <c r="BB931" s="116">
        <v>0</v>
      </c>
      <c r="BC931" s="116">
        <v>0</v>
      </c>
      <c r="BD931" s="115">
        <v>0</v>
      </c>
      <c r="BF931" s="9">
        <f t="shared" si="15"/>
        <v>5299.82</v>
      </c>
    </row>
    <row r="932" spans="1:58" x14ac:dyDescent="0.25">
      <c r="A932" s="112" t="s">
        <v>1011</v>
      </c>
      <c r="B932" s="112" t="s">
        <v>1012</v>
      </c>
      <c r="C932" s="116">
        <v>0</v>
      </c>
      <c r="D932" s="116">
        <v>0</v>
      </c>
      <c r="E932" s="116">
        <v>0</v>
      </c>
      <c r="F932" s="116">
        <v>0</v>
      </c>
      <c r="G932" s="116">
        <v>0</v>
      </c>
      <c r="H932" s="116">
        <v>0</v>
      </c>
      <c r="I932" s="116">
        <v>0</v>
      </c>
      <c r="J932" s="116">
        <v>0</v>
      </c>
      <c r="K932" s="116">
        <v>0</v>
      </c>
      <c r="L932" s="116">
        <v>0</v>
      </c>
      <c r="M932" s="116">
        <v>0</v>
      </c>
      <c r="N932" s="116">
        <v>0</v>
      </c>
      <c r="O932" s="116">
        <v>4512.49</v>
      </c>
      <c r="P932" s="116">
        <v>0</v>
      </c>
      <c r="Q932" s="116">
        <v>0</v>
      </c>
      <c r="R932" s="116">
        <v>0</v>
      </c>
      <c r="S932" s="116">
        <v>0</v>
      </c>
      <c r="T932" s="116">
        <v>0</v>
      </c>
      <c r="U932" s="116">
        <v>0</v>
      </c>
      <c r="V932" s="116">
        <v>0</v>
      </c>
      <c r="W932" s="116">
        <v>0</v>
      </c>
      <c r="X932" s="116">
        <v>0</v>
      </c>
      <c r="Y932" s="116">
        <v>0</v>
      </c>
      <c r="Z932" s="116">
        <v>0</v>
      </c>
      <c r="AA932" s="116">
        <v>0</v>
      </c>
      <c r="AB932" s="116">
        <v>0</v>
      </c>
      <c r="AC932" s="116">
        <v>0</v>
      </c>
      <c r="AD932" s="116">
        <v>0</v>
      </c>
      <c r="AE932" s="116">
        <v>0</v>
      </c>
      <c r="AF932" s="116">
        <v>0</v>
      </c>
      <c r="AG932" s="116">
        <v>0</v>
      </c>
      <c r="AH932" s="116">
        <v>0</v>
      </c>
      <c r="AI932" s="116">
        <v>0</v>
      </c>
      <c r="AJ932" s="116">
        <v>0</v>
      </c>
      <c r="AK932" s="116">
        <v>0</v>
      </c>
      <c r="AL932" s="116">
        <v>0</v>
      </c>
      <c r="AM932" s="116">
        <v>0</v>
      </c>
      <c r="AN932" s="116">
        <v>0</v>
      </c>
      <c r="AO932" s="116">
        <v>0</v>
      </c>
      <c r="AP932" s="116">
        <v>0</v>
      </c>
      <c r="AQ932" s="116">
        <v>0</v>
      </c>
      <c r="AR932" s="116">
        <v>0</v>
      </c>
      <c r="AS932" s="116">
        <v>0</v>
      </c>
      <c r="AT932" s="116">
        <v>0</v>
      </c>
      <c r="AU932" s="116">
        <v>0</v>
      </c>
      <c r="AV932" s="116">
        <v>0</v>
      </c>
      <c r="AW932" s="116">
        <v>0</v>
      </c>
      <c r="AX932" s="116">
        <v>0</v>
      </c>
      <c r="AY932" s="116">
        <v>0</v>
      </c>
      <c r="AZ932" s="116">
        <v>0</v>
      </c>
      <c r="BA932" s="116">
        <v>0</v>
      </c>
      <c r="BB932" s="116">
        <v>0</v>
      </c>
      <c r="BC932" s="116">
        <v>0</v>
      </c>
      <c r="BD932" s="115">
        <v>0</v>
      </c>
      <c r="BF932" s="9">
        <f t="shared" si="15"/>
        <v>4512.49</v>
      </c>
    </row>
    <row r="933" spans="1:58" x14ac:dyDescent="0.25">
      <c r="A933" s="112" t="s">
        <v>1013</v>
      </c>
      <c r="B933" s="112" t="s">
        <v>1014</v>
      </c>
      <c r="C933" s="116">
        <v>0</v>
      </c>
      <c r="D933" s="116">
        <v>0</v>
      </c>
      <c r="E933" s="116">
        <v>0</v>
      </c>
      <c r="F933" s="116">
        <v>0</v>
      </c>
      <c r="G933" s="116">
        <v>0</v>
      </c>
      <c r="H933" s="116">
        <v>0</v>
      </c>
      <c r="I933" s="116">
        <v>0</v>
      </c>
      <c r="J933" s="116">
        <v>0</v>
      </c>
      <c r="K933" s="116">
        <v>0</v>
      </c>
      <c r="L933" s="116">
        <v>0</v>
      </c>
      <c r="M933" s="116">
        <v>0</v>
      </c>
      <c r="N933" s="116">
        <v>0</v>
      </c>
      <c r="O933" s="116">
        <v>0</v>
      </c>
      <c r="P933" s="116">
        <v>0</v>
      </c>
      <c r="Q933" s="116">
        <v>0</v>
      </c>
      <c r="R933" s="116">
        <v>898.05</v>
      </c>
      <c r="S933" s="116">
        <v>0</v>
      </c>
      <c r="T933" s="116">
        <v>0</v>
      </c>
      <c r="U933" s="116">
        <v>0</v>
      </c>
      <c r="V933" s="116">
        <v>0</v>
      </c>
      <c r="W933" s="116">
        <v>0</v>
      </c>
      <c r="X933" s="116">
        <v>0</v>
      </c>
      <c r="Y933" s="116">
        <v>0</v>
      </c>
      <c r="Z933" s="116">
        <v>0</v>
      </c>
      <c r="AA933" s="116">
        <v>0</v>
      </c>
      <c r="AB933" s="116">
        <v>0</v>
      </c>
      <c r="AC933" s="116">
        <v>0</v>
      </c>
      <c r="AD933" s="116">
        <v>0</v>
      </c>
      <c r="AE933" s="116">
        <v>0</v>
      </c>
      <c r="AF933" s="116">
        <v>0</v>
      </c>
      <c r="AG933" s="116">
        <v>0</v>
      </c>
      <c r="AH933" s="116">
        <v>0</v>
      </c>
      <c r="AI933" s="116">
        <v>0</v>
      </c>
      <c r="AJ933" s="116">
        <v>0</v>
      </c>
      <c r="AK933" s="116">
        <v>0</v>
      </c>
      <c r="AL933" s="116">
        <v>0</v>
      </c>
      <c r="AM933" s="116">
        <v>0</v>
      </c>
      <c r="AN933" s="116">
        <v>0</v>
      </c>
      <c r="AO933" s="116">
        <v>0</v>
      </c>
      <c r="AP933" s="116">
        <v>0</v>
      </c>
      <c r="AQ933" s="116">
        <v>0</v>
      </c>
      <c r="AR933" s="116">
        <v>0</v>
      </c>
      <c r="AS933" s="116">
        <v>0</v>
      </c>
      <c r="AT933" s="116">
        <v>0</v>
      </c>
      <c r="AU933" s="116">
        <v>0</v>
      </c>
      <c r="AV933" s="116">
        <v>0</v>
      </c>
      <c r="AW933" s="116">
        <v>0</v>
      </c>
      <c r="AX933" s="116">
        <v>0</v>
      </c>
      <c r="AY933" s="116">
        <v>0</v>
      </c>
      <c r="AZ933" s="116">
        <v>0</v>
      </c>
      <c r="BA933" s="116">
        <v>0</v>
      </c>
      <c r="BB933" s="116">
        <v>0</v>
      </c>
      <c r="BC933" s="116">
        <v>0</v>
      </c>
      <c r="BD933" s="115">
        <v>0</v>
      </c>
      <c r="BF933" s="9">
        <f t="shared" si="15"/>
        <v>898.05</v>
      </c>
    </row>
    <row r="934" spans="1:58" x14ac:dyDescent="0.25">
      <c r="A934" s="112" t="s">
        <v>1015</v>
      </c>
      <c r="B934" s="112" t="s">
        <v>1016</v>
      </c>
      <c r="C934" s="116">
        <v>0</v>
      </c>
      <c r="D934" s="116">
        <v>0</v>
      </c>
      <c r="E934" s="116">
        <v>0</v>
      </c>
      <c r="F934" s="116">
        <v>0</v>
      </c>
      <c r="G934" s="116">
        <v>0</v>
      </c>
      <c r="H934" s="116">
        <v>0</v>
      </c>
      <c r="I934" s="116">
        <v>3004.16</v>
      </c>
      <c r="J934" s="116">
        <v>3004.16</v>
      </c>
      <c r="K934" s="116">
        <v>3004.16</v>
      </c>
      <c r="L934" s="116">
        <v>39554.36</v>
      </c>
      <c r="M934" s="116">
        <v>40494.199999999997</v>
      </c>
      <c r="N934" s="116">
        <v>0</v>
      </c>
      <c r="O934" s="116">
        <v>0</v>
      </c>
      <c r="P934" s="116">
        <v>0</v>
      </c>
      <c r="Q934" s="116">
        <v>0</v>
      </c>
      <c r="R934" s="116">
        <v>0</v>
      </c>
      <c r="S934" s="116">
        <v>0</v>
      </c>
      <c r="T934" s="116">
        <v>0</v>
      </c>
      <c r="U934" s="116">
        <v>0</v>
      </c>
      <c r="V934" s="116">
        <v>0</v>
      </c>
      <c r="W934" s="116">
        <v>0</v>
      </c>
      <c r="X934" s="116">
        <v>0</v>
      </c>
      <c r="Y934" s="116">
        <v>0</v>
      </c>
      <c r="Z934" s="116">
        <v>0</v>
      </c>
      <c r="AA934" s="116">
        <v>0</v>
      </c>
      <c r="AB934" s="116">
        <v>0</v>
      </c>
      <c r="AC934" s="116">
        <v>0</v>
      </c>
      <c r="AD934" s="116">
        <v>0</v>
      </c>
      <c r="AE934" s="116">
        <v>0</v>
      </c>
      <c r="AF934" s="116">
        <v>0</v>
      </c>
      <c r="AG934" s="116">
        <v>0</v>
      </c>
      <c r="AH934" s="116">
        <v>0</v>
      </c>
      <c r="AI934" s="116">
        <v>0</v>
      </c>
      <c r="AJ934" s="116">
        <v>0</v>
      </c>
      <c r="AK934" s="116">
        <v>0</v>
      </c>
      <c r="AL934" s="116">
        <v>0</v>
      </c>
      <c r="AM934" s="116">
        <v>0</v>
      </c>
      <c r="AN934" s="116">
        <v>0</v>
      </c>
      <c r="AO934" s="116">
        <v>0</v>
      </c>
      <c r="AP934" s="116">
        <v>0</v>
      </c>
      <c r="AQ934" s="116">
        <v>0</v>
      </c>
      <c r="AR934" s="116">
        <v>0</v>
      </c>
      <c r="AS934" s="116">
        <v>0</v>
      </c>
      <c r="AT934" s="116">
        <v>0</v>
      </c>
      <c r="AU934" s="116">
        <v>0</v>
      </c>
      <c r="AV934" s="116">
        <v>0</v>
      </c>
      <c r="AW934" s="116">
        <v>0</v>
      </c>
      <c r="AX934" s="116">
        <v>0</v>
      </c>
      <c r="AY934" s="116">
        <v>0</v>
      </c>
      <c r="AZ934" s="116">
        <v>0</v>
      </c>
      <c r="BA934" s="116">
        <v>0</v>
      </c>
      <c r="BB934" s="116">
        <v>0</v>
      </c>
      <c r="BC934" s="116">
        <v>0</v>
      </c>
      <c r="BD934" s="115">
        <v>0</v>
      </c>
      <c r="BF934" s="9">
        <f t="shared" si="15"/>
        <v>40494.199999999997</v>
      </c>
    </row>
    <row r="935" spans="1:58" x14ac:dyDescent="0.25">
      <c r="A935" s="112" t="s">
        <v>2070</v>
      </c>
      <c r="B935" s="112" t="s">
        <v>2069</v>
      </c>
      <c r="C935" s="116">
        <v>0</v>
      </c>
      <c r="D935" s="116">
        <v>0</v>
      </c>
      <c r="E935" s="116">
        <v>0</v>
      </c>
      <c r="F935" s="116">
        <v>0</v>
      </c>
      <c r="G935" s="116">
        <v>0</v>
      </c>
      <c r="H935" s="116">
        <v>0</v>
      </c>
      <c r="I935" s="116">
        <v>0</v>
      </c>
      <c r="J935" s="116">
        <v>0</v>
      </c>
      <c r="K935" s="116">
        <v>0</v>
      </c>
      <c r="L935" s="116">
        <v>0</v>
      </c>
      <c r="M935" s="116">
        <v>0</v>
      </c>
      <c r="N935" s="116">
        <v>0</v>
      </c>
      <c r="O935" s="116">
        <v>0</v>
      </c>
      <c r="P935" s="116">
        <v>0</v>
      </c>
      <c r="Q935" s="116">
        <v>0</v>
      </c>
      <c r="R935" s="116">
        <v>0</v>
      </c>
      <c r="S935" s="116">
        <v>0</v>
      </c>
      <c r="T935" s="116">
        <v>0</v>
      </c>
      <c r="U935" s="116">
        <v>0</v>
      </c>
      <c r="V935" s="116">
        <v>0</v>
      </c>
      <c r="W935" s="116">
        <v>0</v>
      </c>
      <c r="X935" s="116">
        <v>0</v>
      </c>
      <c r="Y935" s="116">
        <v>0</v>
      </c>
      <c r="Z935" s="116">
        <v>0</v>
      </c>
      <c r="AA935" s="116">
        <v>0</v>
      </c>
      <c r="AB935" s="116">
        <v>0</v>
      </c>
      <c r="AC935" s="116">
        <v>0</v>
      </c>
      <c r="AD935" s="116">
        <v>0</v>
      </c>
      <c r="AE935" s="116">
        <v>0</v>
      </c>
      <c r="AF935" s="116">
        <v>0</v>
      </c>
      <c r="AG935" s="116">
        <v>0</v>
      </c>
      <c r="AH935" s="116">
        <v>0</v>
      </c>
      <c r="AI935" s="116">
        <v>0</v>
      </c>
      <c r="AJ935" s="116">
        <v>0</v>
      </c>
      <c r="AK935" s="116">
        <v>0</v>
      </c>
      <c r="AL935" s="116">
        <v>0</v>
      </c>
      <c r="AM935" s="116">
        <v>0</v>
      </c>
      <c r="AN935" s="116">
        <v>0</v>
      </c>
      <c r="AO935" s="116">
        <v>0</v>
      </c>
      <c r="AP935" s="116">
        <v>0</v>
      </c>
      <c r="AQ935" s="116">
        <v>253.06</v>
      </c>
      <c r="AR935" s="116">
        <v>23705.79</v>
      </c>
      <c r="AS935" s="116">
        <v>86425.040000000008</v>
      </c>
      <c r="AT935" s="116">
        <v>103477.97</v>
      </c>
      <c r="AU935" s="116">
        <v>107963.9</v>
      </c>
      <c r="AV935" s="116">
        <v>107963.9</v>
      </c>
      <c r="AW935" s="116">
        <v>121688.4</v>
      </c>
      <c r="AX935" s="116">
        <v>150690.76</v>
      </c>
      <c r="AY935" s="116">
        <v>160991.94</v>
      </c>
      <c r="AZ935" s="116">
        <v>160991.94</v>
      </c>
      <c r="BA935" s="116">
        <v>195913.29</v>
      </c>
      <c r="BB935" s="116">
        <v>206138.15000000002</v>
      </c>
      <c r="BC935" s="116">
        <v>213885.97000000003</v>
      </c>
      <c r="BD935" s="115">
        <v>223188.21000000002</v>
      </c>
      <c r="BF935" s="9">
        <f t="shared" si="15"/>
        <v>223188.21000000002</v>
      </c>
    </row>
    <row r="936" spans="1:58" x14ac:dyDescent="0.25">
      <c r="A936" s="112" t="s">
        <v>2068</v>
      </c>
      <c r="B936" s="112" t="s">
        <v>2067</v>
      </c>
      <c r="C936" s="116">
        <v>0</v>
      </c>
      <c r="D936" s="116">
        <v>0</v>
      </c>
      <c r="E936" s="116">
        <v>0</v>
      </c>
      <c r="F936" s="116">
        <v>0</v>
      </c>
      <c r="G936" s="116">
        <v>0</v>
      </c>
      <c r="H936" s="116">
        <v>0</v>
      </c>
      <c r="I936" s="116">
        <v>0</v>
      </c>
      <c r="J936" s="116">
        <v>0</v>
      </c>
      <c r="K936" s="116">
        <v>0</v>
      </c>
      <c r="L936" s="116">
        <v>0</v>
      </c>
      <c r="M936" s="116">
        <v>0</v>
      </c>
      <c r="N936" s="116">
        <v>0</v>
      </c>
      <c r="O936" s="116">
        <v>0</v>
      </c>
      <c r="P936" s="116">
        <v>0</v>
      </c>
      <c r="Q936" s="116">
        <v>0</v>
      </c>
      <c r="R936" s="116">
        <v>0</v>
      </c>
      <c r="S936" s="116">
        <v>0</v>
      </c>
      <c r="T936" s="116">
        <v>0</v>
      </c>
      <c r="U936" s="116">
        <v>0</v>
      </c>
      <c r="V936" s="116">
        <v>0</v>
      </c>
      <c r="W936" s="116">
        <v>0</v>
      </c>
      <c r="X936" s="116">
        <v>0</v>
      </c>
      <c r="Y936" s="116">
        <v>0</v>
      </c>
      <c r="Z936" s="116">
        <v>0</v>
      </c>
      <c r="AA936" s="116">
        <v>0</v>
      </c>
      <c r="AB936" s="116">
        <v>0</v>
      </c>
      <c r="AC936" s="116">
        <v>0</v>
      </c>
      <c r="AD936" s="116">
        <v>0</v>
      </c>
      <c r="AE936" s="116">
        <v>0</v>
      </c>
      <c r="AF936" s="116">
        <v>0</v>
      </c>
      <c r="AG936" s="116">
        <v>0</v>
      </c>
      <c r="AH936" s="116">
        <v>0</v>
      </c>
      <c r="AI936" s="116">
        <v>0</v>
      </c>
      <c r="AJ936" s="116">
        <v>0</v>
      </c>
      <c r="AK936" s="116">
        <v>0</v>
      </c>
      <c r="AL936" s="116">
        <v>0</v>
      </c>
      <c r="AM936" s="116">
        <v>0</v>
      </c>
      <c r="AN936" s="116">
        <v>0</v>
      </c>
      <c r="AO936" s="116">
        <v>0</v>
      </c>
      <c r="AP936" s="116">
        <v>0</v>
      </c>
      <c r="AQ936" s="116">
        <v>0</v>
      </c>
      <c r="AR936" s="116">
        <v>0</v>
      </c>
      <c r="AS936" s="116">
        <v>35153.410000000003</v>
      </c>
      <c r="AT936" s="116">
        <v>53850.83</v>
      </c>
      <c r="AU936" s="116">
        <v>84877.07</v>
      </c>
      <c r="AV936" s="116">
        <v>104083.68000000001</v>
      </c>
      <c r="AW936" s="116">
        <v>119329.35</v>
      </c>
      <c r="AX936" s="116">
        <v>137588.02000000002</v>
      </c>
      <c r="AY936" s="116">
        <v>154356.31000000003</v>
      </c>
      <c r="AZ936" s="116">
        <v>175569.38000000003</v>
      </c>
      <c r="BA936" s="116">
        <v>183731.59000000003</v>
      </c>
      <c r="BB936" s="116">
        <v>190180.82000000004</v>
      </c>
      <c r="BC936" s="116">
        <v>199493.11000000004</v>
      </c>
      <c r="BD936" s="115">
        <v>205876.49000000005</v>
      </c>
      <c r="BF936" s="9">
        <f t="shared" si="15"/>
        <v>205876.49000000005</v>
      </c>
    </row>
    <row r="937" spans="1:58" x14ac:dyDescent="0.25">
      <c r="A937" s="112" t="s">
        <v>1017</v>
      </c>
      <c r="B937" s="112" t="s">
        <v>1018</v>
      </c>
      <c r="C937" s="116">
        <v>0</v>
      </c>
      <c r="D937" s="116">
        <v>0</v>
      </c>
      <c r="E937" s="116">
        <v>0</v>
      </c>
      <c r="F937" s="116">
        <v>0</v>
      </c>
      <c r="G937" s="116">
        <v>0</v>
      </c>
      <c r="H937" s="116">
        <v>0</v>
      </c>
      <c r="I937" s="116">
        <v>0</v>
      </c>
      <c r="J937" s="116">
        <v>0</v>
      </c>
      <c r="K937" s="116">
        <v>0</v>
      </c>
      <c r="L937" s="116">
        <v>0</v>
      </c>
      <c r="M937" s="116">
        <v>0</v>
      </c>
      <c r="N937" s="116">
        <v>0</v>
      </c>
      <c r="O937" s="116">
        <v>0</v>
      </c>
      <c r="P937" s="116">
        <v>0</v>
      </c>
      <c r="Q937" s="116">
        <v>0</v>
      </c>
      <c r="R937" s="116">
        <v>0</v>
      </c>
      <c r="S937" s="116">
        <v>0</v>
      </c>
      <c r="T937" s="116">
        <v>0</v>
      </c>
      <c r="U937" s="116">
        <v>0</v>
      </c>
      <c r="V937" s="116">
        <v>0</v>
      </c>
      <c r="W937" s="116">
        <v>0</v>
      </c>
      <c r="X937" s="116">
        <v>0</v>
      </c>
      <c r="Y937" s="116">
        <v>0</v>
      </c>
      <c r="Z937" s="116">
        <v>65229.84</v>
      </c>
      <c r="AA937" s="116">
        <v>65355.929999999993</v>
      </c>
      <c r="AB937" s="116">
        <v>67069.209999999992</v>
      </c>
      <c r="AC937" s="116">
        <v>67198.37</v>
      </c>
      <c r="AD937" s="116">
        <v>67463.92</v>
      </c>
      <c r="AE937" s="116">
        <v>67647.360000000001</v>
      </c>
      <c r="AF937" s="116">
        <v>67832.850000000006</v>
      </c>
      <c r="AG937" s="116">
        <v>69778.260000000009</v>
      </c>
      <c r="AH937" s="116">
        <v>72657.740000000005</v>
      </c>
      <c r="AI937" s="116">
        <v>79809.510000000009</v>
      </c>
      <c r="AJ937" s="116">
        <v>80628.030000000013</v>
      </c>
      <c r="AK937" s="116">
        <v>84276.690000000017</v>
      </c>
      <c r="AL937" s="116">
        <v>84472.74000000002</v>
      </c>
      <c r="AM937" s="116">
        <v>84989.900000000023</v>
      </c>
      <c r="AN937" s="116">
        <v>93852.340000000026</v>
      </c>
      <c r="AO937" s="116">
        <v>0</v>
      </c>
      <c r="AP937" s="116">
        <v>0</v>
      </c>
      <c r="AQ937" s="116">
        <v>0</v>
      </c>
      <c r="AR937" s="116">
        <v>0</v>
      </c>
      <c r="AS937" s="116">
        <v>0</v>
      </c>
      <c r="AT937" s="116">
        <v>0</v>
      </c>
      <c r="AU937" s="116">
        <v>0</v>
      </c>
      <c r="AV937" s="116">
        <v>0</v>
      </c>
      <c r="AW937" s="116">
        <v>0</v>
      </c>
      <c r="AX937" s="116">
        <v>0</v>
      </c>
      <c r="AY937" s="116">
        <v>115.01</v>
      </c>
      <c r="AZ937" s="116">
        <v>0</v>
      </c>
      <c r="BA937" s="116">
        <v>0</v>
      </c>
      <c r="BB937" s="116">
        <v>0</v>
      </c>
      <c r="BC937" s="116">
        <v>0</v>
      </c>
      <c r="BD937" s="115">
        <v>0</v>
      </c>
      <c r="BF937" s="9">
        <f t="shared" si="15"/>
        <v>93852.340000000026</v>
      </c>
    </row>
    <row r="938" spans="1:58" x14ac:dyDescent="0.25">
      <c r="A938" s="112" t="s">
        <v>1019</v>
      </c>
      <c r="B938" s="112" t="s">
        <v>1020</v>
      </c>
      <c r="C938" s="116">
        <v>0</v>
      </c>
      <c r="D938" s="116">
        <v>0</v>
      </c>
      <c r="E938" s="116">
        <v>0</v>
      </c>
      <c r="F938" s="116">
        <v>0</v>
      </c>
      <c r="G938" s="116">
        <v>0</v>
      </c>
      <c r="H938" s="116">
        <v>0</v>
      </c>
      <c r="I938" s="116">
        <v>0</v>
      </c>
      <c r="J938" s="116">
        <v>0</v>
      </c>
      <c r="K938" s="116">
        <v>0</v>
      </c>
      <c r="L938" s="116">
        <v>0</v>
      </c>
      <c r="M938" s="116">
        <v>0</v>
      </c>
      <c r="N938" s="116">
        <v>0</v>
      </c>
      <c r="O938" s="116">
        <v>0</v>
      </c>
      <c r="P938" s="116">
        <v>0</v>
      </c>
      <c r="Q938" s="116">
        <v>0</v>
      </c>
      <c r="R938" s="116">
        <v>0</v>
      </c>
      <c r="S938" s="116">
        <v>0</v>
      </c>
      <c r="T938" s="116">
        <v>0</v>
      </c>
      <c r="U938" s="116">
        <v>0</v>
      </c>
      <c r="V938" s="116">
        <v>0</v>
      </c>
      <c r="W938" s="116">
        <v>0</v>
      </c>
      <c r="X938" s="116">
        <v>0</v>
      </c>
      <c r="Y938" s="116">
        <v>0</v>
      </c>
      <c r="Z938" s="116">
        <v>0</v>
      </c>
      <c r="AA938" s="116">
        <v>0</v>
      </c>
      <c r="AB938" s="116">
        <v>0</v>
      </c>
      <c r="AC938" s="116">
        <v>0</v>
      </c>
      <c r="AD938" s="116">
        <v>0</v>
      </c>
      <c r="AE938" s="116">
        <v>0</v>
      </c>
      <c r="AF938" s="116">
        <v>0</v>
      </c>
      <c r="AG938" s="116">
        <v>0</v>
      </c>
      <c r="AH938" s="116">
        <v>0</v>
      </c>
      <c r="AI938" s="116">
        <v>0</v>
      </c>
      <c r="AJ938" s="116">
        <v>0</v>
      </c>
      <c r="AK938" s="116">
        <v>0</v>
      </c>
      <c r="AL938" s="116">
        <v>0</v>
      </c>
      <c r="AM938" s="116">
        <v>0</v>
      </c>
      <c r="AN938" s="116">
        <v>0</v>
      </c>
      <c r="AO938" s="116">
        <v>0</v>
      </c>
      <c r="AP938" s="116">
        <v>0</v>
      </c>
      <c r="AQ938" s="116">
        <v>0</v>
      </c>
      <c r="AR938" s="116">
        <v>0</v>
      </c>
      <c r="AS938" s="116">
        <v>0</v>
      </c>
      <c r="AT938" s="116">
        <v>0</v>
      </c>
      <c r="AU938" s="116">
        <v>0</v>
      </c>
      <c r="AV938" s="116">
        <v>0</v>
      </c>
      <c r="AW938" s="116">
        <v>0</v>
      </c>
      <c r="AX938" s="116">
        <v>0</v>
      </c>
      <c r="AY938" s="116">
        <v>0</v>
      </c>
      <c r="AZ938" s="116">
        <v>0</v>
      </c>
      <c r="BA938" s="116">
        <v>0</v>
      </c>
      <c r="BB938" s="116">
        <v>0</v>
      </c>
      <c r="BC938" s="116">
        <v>0</v>
      </c>
      <c r="BD938" s="115">
        <v>0</v>
      </c>
      <c r="BF938" s="9">
        <f t="shared" si="15"/>
        <v>0</v>
      </c>
    </row>
    <row r="939" spans="1:58" x14ac:dyDescent="0.25">
      <c r="A939" s="112" t="s">
        <v>1021</v>
      </c>
      <c r="B939" s="112" t="s">
        <v>1022</v>
      </c>
      <c r="C939" s="116">
        <v>0</v>
      </c>
      <c r="D939" s="116">
        <v>0</v>
      </c>
      <c r="E939" s="116">
        <v>0</v>
      </c>
      <c r="F939" s="116">
        <v>0</v>
      </c>
      <c r="G939" s="116">
        <v>0</v>
      </c>
      <c r="H939" s="116">
        <v>0</v>
      </c>
      <c r="I939" s="116">
        <v>0</v>
      </c>
      <c r="J939" s="116">
        <v>0</v>
      </c>
      <c r="K939" s="116">
        <v>17272.91</v>
      </c>
      <c r="L939" s="116">
        <v>24844.04</v>
      </c>
      <c r="M939" s="116">
        <v>0</v>
      </c>
      <c r="N939" s="116">
        <v>0</v>
      </c>
      <c r="O939" s="116">
        <v>0</v>
      </c>
      <c r="P939" s="116">
        <v>0</v>
      </c>
      <c r="Q939" s="116">
        <v>0</v>
      </c>
      <c r="R939" s="116">
        <v>0</v>
      </c>
      <c r="S939" s="116">
        <v>0</v>
      </c>
      <c r="T939" s="116">
        <v>0</v>
      </c>
      <c r="U939" s="116">
        <v>0</v>
      </c>
      <c r="V939" s="116">
        <v>0</v>
      </c>
      <c r="W939" s="116">
        <v>0</v>
      </c>
      <c r="X939" s="116">
        <v>0</v>
      </c>
      <c r="Y939" s="116">
        <v>0</v>
      </c>
      <c r="Z939" s="116">
        <v>0</v>
      </c>
      <c r="AA939" s="116">
        <v>0</v>
      </c>
      <c r="AB939" s="116">
        <v>0</v>
      </c>
      <c r="AC939" s="116">
        <v>0</v>
      </c>
      <c r="AD939" s="116">
        <v>0</v>
      </c>
      <c r="AE939" s="116">
        <v>0</v>
      </c>
      <c r="AF939" s="116">
        <v>0</v>
      </c>
      <c r="AG939" s="116">
        <v>0</v>
      </c>
      <c r="AH939" s="116">
        <v>0</v>
      </c>
      <c r="AI939" s="116">
        <v>0</v>
      </c>
      <c r="AJ939" s="116">
        <v>0</v>
      </c>
      <c r="AK939" s="116">
        <v>0</v>
      </c>
      <c r="AL939" s="116">
        <v>0</v>
      </c>
      <c r="AM939" s="116">
        <v>0</v>
      </c>
      <c r="AN939" s="116">
        <v>0</v>
      </c>
      <c r="AO939" s="116">
        <v>0</v>
      </c>
      <c r="AP939" s="116">
        <v>0</v>
      </c>
      <c r="AQ939" s="116">
        <v>0</v>
      </c>
      <c r="AR939" s="116">
        <v>0</v>
      </c>
      <c r="AS939" s="116">
        <v>0</v>
      </c>
      <c r="AT939" s="116">
        <v>0</v>
      </c>
      <c r="AU939" s="116">
        <v>0</v>
      </c>
      <c r="AV939" s="116">
        <v>0</v>
      </c>
      <c r="AW939" s="116">
        <v>0</v>
      </c>
      <c r="AX939" s="116">
        <v>0</v>
      </c>
      <c r="AY939" s="116">
        <v>0</v>
      </c>
      <c r="AZ939" s="116">
        <v>0</v>
      </c>
      <c r="BA939" s="116">
        <v>0</v>
      </c>
      <c r="BB939" s="116">
        <v>0</v>
      </c>
      <c r="BC939" s="116">
        <v>0</v>
      </c>
      <c r="BD939" s="115">
        <v>0</v>
      </c>
      <c r="BF939" s="9">
        <f t="shared" si="15"/>
        <v>24844.04</v>
      </c>
    </row>
    <row r="940" spans="1:58" x14ac:dyDescent="0.25">
      <c r="A940" s="112" t="s">
        <v>2129</v>
      </c>
      <c r="B940" s="112" t="s">
        <v>2128</v>
      </c>
      <c r="C940" s="116">
        <v>0</v>
      </c>
      <c r="D940" s="116">
        <v>0</v>
      </c>
      <c r="E940" s="116">
        <v>0</v>
      </c>
      <c r="F940" s="116">
        <v>0</v>
      </c>
      <c r="G940" s="116">
        <v>0</v>
      </c>
      <c r="H940" s="116">
        <v>0</v>
      </c>
      <c r="I940" s="116">
        <v>0</v>
      </c>
      <c r="J940" s="116">
        <v>0</v>
      </c>
      <c r="K940" s="116">
        <v>0</v>
      </c>
      <c r="L940" s="116">
        <v>0</v>
      </c>
      <c r="M940" s="116">
        <v>0</v>
      </c>
      <c r="N940" s="116">
        <v>0</v>
      </c>
      <c r="O940" s="116">
        <v>0</v>
      </c>
      <c r="P940" s="116">
        <v>0</v>
      </c>
      <c r="Q940" s="116">
        <v>0</v>
      </c>
      <c r="R940" s="116">
        <v>0</v>
      </c>
      <c r="S940" s="116">
        <v>0</v>
      </c>
      <c r="T940" s="116">
        <v>0</v>
      </c>
      <c r="U940" s="116">
        <v>0</v>
      </c>
      <c r="V940" s="116">
        <v>0</v>
      </c>
      <c r="W940" s="116">
        <v>0</v>
      </c>
      <c r="X940" s="116">
        <v>0</v>
      </c>
      <c r="Y940" s="116">
        <v>0</v>
      </c>
      <c r="Z940" s="116">
        <v>0</v>
      </c>
      <c r="AA940" s="116">
        <v>0</v>
      </c>
      <c r="AB940" s="116">
        <v>0</v>
      </c>
      <c r="AC940" s="116">
        <v>0</v>
      </c>
      <c r="AD940" s="116">
        <v>0</v>
      </c>
      <c r="AE940" s="116">
        <v>0</v>
      </c>
      <c r="AF940" s="116">
        <v>0</v>
      </c>
      <c r="AG940" s="116">
        <v>0</v>
      </c>
      <c r="AH940" s="116">
        <v>0</v>
      </c>
      <c r="AI940" s="116">
        <v>0</v>
      </c>
      <c r="AJ940" s="116">
        <v>0</v>
      </c>
      <c r="AK940" s="116">
        <v>0</v>
      </c>
      <c r="AL940" s="116">
        <v>0</v>
      </c>
      <c r="AM940" s="116">
        <v>0</v>
      </c>
      <c r="AN940" s="116">
        <v>0</v>
      </c>
      <c r="AO940" s="116">
        <v>0</v>
      </c>
      <c r="AP940" s="116">
        <v>0</v>
      </c>
      <c r="AQ940" s="116">
        <v>0</v>
      </c>
      <c r="AR940" s="116">
        <v>0</v>
      </c>
      <c r="AS940" s="116">
        <v>0</v>
      </c>
      <c r="AT940" s="116">
        <v>0</v>
      </c>
      <c r="AU940" s="116">
        <v>0</v>
      </c>
      <c r="AV940" s="116">
        <v>0</v>
      </c>
      <c r="AW940" s="116">
        <v>0</v>
      </c>
      <c r="AX940" s="116">
        <v>0</v>
      </c>
      <c r="AY940" s="116">
        <v>0</v>
      </c>
      <c r="AZ940" s="116">
        <v>2058800</v>
      </c>
      <c r="BA940" s="116">
        <v>2082613.37</v>
      </c>
      <c r="BB940" s="116">
        <v>2097197.71</v>
      </c>
      <c r="BC940" s="116">
        <v>2738682.05</v>
      </c>
      <c r="BD940" s="115">
        <v>2757989.76</v>
      </c>
      <c r="BF940" s="9">
        <f t="shared" si="15"/>
        <v>2757989.76</v>
      </c>
    </row>
    <row r="941" spans="1:58" x14ac:dyDescent="0.25">
      <c r="A941" s="112" t="s">
        <v>1023</v>
      </c>
      <c r="B941" s="112" t="s">
        <v>1024</v>
      </c>
      <c r="C941" s="116">
        <v>0</v>
      </c>
      <c r="D941" s="116">
        <v>0</v>
      </c>
      <c r="E941" s="116">
        <v>0</v>
      </c>
      <c r="F941" s="116">
        <v>0</v>
      </c>
      <c r="G941" s="116">
        <v>0</v>
      </c>
      <c r="H941" s="116">
        <v>0</v>
      </c>
      <c r="I941" s="116">
        <v>58.91</v>
      </c>
      <c r="J941" s="116">
        <v>49241.25</v>
      </c>
      <c r="K941" s="116">
        <v>49241.25</v>
      </c>
      <c r="L941" s="116">
        <v>51648.34</v>
      </c>
      <c r="M941" s="116">
        <v>66130.69</v>
      </c>
      <c r="N941" s="116">
        <v>66694.42</v>
      </c>
      <c r="O941" s="116">
        <v>66694.42</v>
      </c>
      <c r="P941" s="116">
        <v>66694.42</v>
      </c>
      <c r="Q941" s="116">
        <v>66694.42</v>
      </c>
      <c r="R941" s="116">
        <v>66694.42</v>
      </c>
      <c r="S941" s="116">
        <v>66694.42</v>
      </c>
      <c r="T941" s="116">
        <v>0</v>
      </c>
      <c r="U941" s="116">
        <v>0</v>
      </c>
      <c r="V941" s="116">
        <v>0</v>
      </c>
      <c r="W941" s="116">
        <v>0</v>
      </c>
      <c r="X941" s="116">
        <v>0</v>
      </c>
      <c r="Y941" s="116">
        <v>0</v>
      </c>
      <c r="Z941" s="116">
        <v>0</v>
      </c>
      <c r="AA941" s="116">
        <v>0</v>
      </c>
      <c r="AB941" s="116">
        <v>0</v>
      </c>
      <c r="AC941" s="116">
        <v>0</v>
      </c>
      <c r="AD941" s="116">
        <v>0</v>
      </c>
      <c r="AE941" s="116">
        <v>0</v>
      </c>
      <c r="AF941" s="116">
        <v>0</v>
      </c>
      <c r="AG941" s="116">
        <v>0</v>
      </c>
      <c r="AH941" s="116">
        <v>0</v>
      </c>
      <c r="AI941" s="116">
        <v>0</v>
      </c>
      <c r="AJ941" s="116">
        <v>0</v>
      </c>
      <c r="AK941" s="116">
        <v>0</v>
      </c>
      <c r="AL941" s="116">
        <v>0</v>
      </c>
      <c r="AM941" s="116">
        <v>0</v>
      </c>
      <c r="AN941" s="116">
        <v>0</v>
      </c>
      <c r="AO941" s="116">
        <v>0</v>
      </c>
      <c r="AP941" s="116">
        <v>0</v>
      </c>
      <c r="AQ941" s="116">
        <v>0</v>
      </c>
      <c r="AR941" s="116">
        <v>0</v>
      </c>
      <c r="AS941" s="116">
        <v>0</v>
      </c>
      <c r="AT941" s="116">
        <v>0</v>
      </c>
      <c r="AU941" s="116">
        <v>0</v>
      </c>
      <c r="AV941" s="116">
        <v>0</v>
      </c>
      <c r="AW941" s="116">
        <v>0</v>
      </c>
      <c r="AX941" s="116">
        <v>0</v>
      </c>
      <c r="AY941" s="116">
        <v>0</v>
      </c>
      <c r="AZ941" s="116">
        <v>0</v>
      </c>
      <c r="BA941" s="116">
        <v>0</v>
      </c>
      <c r="BB941" s="116">
        <v>0</v>
      </c>
      <c r="BC941" s="116">
        <v>0</v>
      </c>
      <c r="BD941" s="115">
        <v>0</v>
      </c>
      <c r="BF941" s="9">
        <f t="shared" si="15"/>
        <v>66694.42</v>
      </c>
    </row>
    <row r="942" spans="1:58" x14ac:dyDescent="0.25">
      <c r="A942" s="112" t="s">
        <v>1025</v>
      </c>
      <c r="B942" s="112" t="s">
        <v>1026</v>
      </c>
      <c r="C942" s="116">
        <v>0</v>
      </c>
      <c r="D942" s="116">
        <v>0</v>
      </c>
      <c r="E942" s="116">
        <v>0</v>
      </c>
      <c r="F942" s="116">
        <v>0</v>
      </c>
      <c r="G942" s="116">
        <v>0</v>
      </c>
      <c r="H942" s="116">
        <v>0</v>
      </c>
      <c r="I942" s="116">
        <v>0</v>
      </c>
      <c r="J942" s="116">
        <v>0</v>
      </c>
      <c r="K942" s="116">
        <v>0</v>
      </c>
      <c r="L942" s="116">
        <v>0</v>
      </c>
      <c r="M942" s="116">
        <v>0</v>
      </c>
      <c r="N942" s="116">
        <v>0</v>
      </c>
      <c r="O942" s="116">
        <v>0</v>
      </c>
      <c r="P942" s="116">
        <v>0</v>
      </c>
      <c r="Q942" s="116">
        <v>0.01</v>
      </c>
      <c r="R942" s="116">
        <v>0.01</v>
      </c>
      <c r="S942" s="116">
        <v>0.01</v>
      </c>
      <c r="T942" s="116">
        <v>0.01</v>
      </c>
      <c r="U942" s="116">
        <v>0.01</v>
      </c>
      <c r="V942" s="116">
        <v>0.01</v>
      </c>
      <c r="W942" s="116">
        <v>0.01</v>
      </c>
      <c r="X942" s="116">
        <v>0.01</v>
      </c>
      <c r="Y942" s="116">
        <v>0.01</v>
      </c>
      <c r="Z942" s="116">
        <v>0.01</v>
      </c>
      <c r="AA942" s="116">
        <v>0.01</v>
      </c>
      <c r="AB942" s="116">
        <v>0.01</v>
      </c>
      <c r="AC942" s="116">
        <v>0.01</v>
      </c>
      <c r="AD942" s="116">
        <v>0.01</v>
      </c>
      <c r="AE942" s="116">
        <v>0.01</v>
      </c>
      <c r="AF942" s="116">
        <v>0.01</v>
      </c>
      <c r="AG942" s="116">
        <v>0.01</v>
      </c>
      <c r="AH942" s="116">
        <v>0.01</v>
      </c>
      <c r="AI942" s="116">
        <v>0.01</v>
      </c>
      <c r="AJ942" s="116">
        <v>0.01</v>
      </c>
      <c r="AK942" s="116">
        <v>0.01</v>
      </c>
      <c r="AL942" s="116">
        <v>0.01</v>
      </c>
      <c r="AM942" s="116">
        <v>0.01</v>
      </c>
      <c r="AN942" s="116">
        <v>0.01</v>
      </c>
      <c r="AO942" s="116">
        <v>0.01</v>
      </c>
      <c r="AP942" s="116">
        <v>0.01</v>
      </c>
      <c r="AQ942" s="116">
        <v>0.01</v>
      </c>
      <c r="AR942" s="116">
        <v>0.01</v>
      </c>
      <c r="AS942" s="116">
        <v>0.01</v>
      </c>
      <c r="AT942" s="116">
        <v>0.01</v>
      </c>
      <c r="AU942" s="116">
        <v>0.01</v>
      </c>
      <c r="AV942" s="116">
        <v>0.01</v>
      </c>
      <c r="AW942" s="116">
        <v>0.01</v>
      </c>
      <c r="AX942" s="116">
        <v>0.01</v>
      </c>
      <c r="AY942" s="116">
        <v>0.01</v>
      </c>
      <c r="AZ942" s="116">
        <v>0.01</v>
      </c>
      <c r="BA942" s="116">
        <v>0.01</v>
      </c>
      <c r="BB942" s="116">
        <v>0.01</v>
      </c>
      <c r="BC942" s="116">
        <v>0.01</v>
      </c>
      <c r="BD942" s="115">
        <v>0.01</v>
      </c>
      <c r="BF942" s="9">
        <f t="shared" si="15"/>
        <v>0.01</v>
      </c>
    </row>
    <row r="943" spans="1:58" x14ac:dyDescent="0.25">
      <c r="A943" s="112" t="s">
        <v>1027</v>
      </c>
      <c r="B943" s="112" t="s">
        <v>1028</v>
      </c>
      <c r="C943" s="116">
        <v>0</v>
      </c>
      <c r="D943" s="116">
        <v>0</v>
      </c>
      <c r="E943" s="116">
        <v>0</v>
      </c>
      <c r="F943" s="116">
        <v>0</v>
      </c>
      <c r="G943" s="116">
        <v>0</v>
      </c>
      <c r="H943" s="116">
        <v>0</v>
      </c>
      <c r="I943" s="116">
        <v>0</v>
      </c>
      <c r="J943" s="116">
        <v>0</v>
      </c>
      <c r="K943" s="116">
        <v>0</v>
      </c>
      <c r="L943" s="116">
        <v>0</v>
      </c>
      <c r="M943" s="116">
        <v>0</v>
      </c>
      <c r="N943" s="116">
        <v>0</v>
      </c>
      <c r="O943" s="116">
        <v>0</v>
      </c>
      <c r="P943" s="116">
        <v>0</v>
      </c>
      <c r="Q943" s="116">
        <v>0</v>
      </c>
      <c r="R943" s="116">
        <v>0</v>
      </c>
      <c r="S943" s="116">
        <v>0</v>
      </c>
      <c r="T943" s="116">
        <v>0</v>
      </c>
      <c r="U943" s="116">
        <v>0</v>
      </c>
      <c r="V943" s="116">
        <v>0</v>
      </c>
      <c r="W943" s="116">
        <v>0</v>
      </c>
      <c r="X943" s="116">
        <v>0</v>
      </c>
      <c r="Y943" s="116">
        <v>0</v>
      </c>
      <c r="Z943" s="116">
        <v>0</v>
      </c>
      <c r="AA943" s="116">
        <v>0</v>
      </c>
      <c r="AB943" s="116">
        <v>0</v>
      </c>
      <c r="AC943" s="116">
        <v>0</v>
      </c>
      <c r="AD943" s="116">
        <v>0</v>
      </c>
      <c r="AE943" s="116">
        <v>0</v>
      </c>
      <c r="AF943" s="116">
        <v>0</v>
      </c>
      <c r="AG943" s="116">
        <v>0</v>
      </c>
      <c r="AH943" s="116">
        <v>0</v>
      </c>
      <c r="AI943" s="116">
        <v>0</v>
      </c>
      <c r="AJ943" s="116">
        <v>0</v>
      </c>
      <c r="AK943" s="116">
        <v>0</v>
      </c>
      <c r="AL943" s="116">
        <v>0</v>
      </c>
      <c r="AM943" s="116">
        <v>0</v>
      </c>
      <c r="AN943" s="116">
        <v>0</v>
      </c>
      <c r="AO943" s="116">
        <v>0</v>
      </c>
      <c r="AP943" s="116">
        <v>0</v>
      </c>
      <c r="AQ943" s="116">
        <v>0</v>
      </c>
      <c r="AR943" s="116">
        <v>0</v>
      </c>
      <c r="AS943" s="116">
        <v>0</v>
      </c>
      <c r="AT943" s="116">
        <v>0</v>
      </c>
      <c r="AU943" s="116">
        <v>0</v>
      </c>
      <c r="AV943" s="116">
        <v>0</v>
      </c>
      <c r="AW943" s="116">
        <v>0</v>
      </c>
      <c r="AX943" s="116">
        <v>0</v>
      </c>
      <c r="AY943" s="116">
        <v>0</v>
      </c>
      <c r="AZ943" s="116">
        <v>0</v>
      </c>
      <c r="BA943" s="116">
        <v>0</v>
      </c>
      <c r="BB943" s="116">
        <v>0</v>
      </c>
      <c r="BC943" s="116">
        <v>0</v>
      </c>
      <c r="BD943" s="115">
        <v>0</v>
      </c>
      <c r="BF943" s="9">
        <f t="shared" si="15"/>
        <v>0</v>
      </c>
    </row>
    <row r="944" spans="1:58" x14ac:dyDescent="0.25">
      <c r="A944" s="112" t="s">
        <v>1029</v>
      </c>
      <c r="B944" s="112" t="s">
        <v>1030</v>
      </c>
      <c r="C944" s="116">
        <v>0</v>
      </c>
      <c r="D944" s="116">
        <v>0</v>
      </c>
      <c r="E944" s="116">
        <v>0</v>
      </c>
      <c r="F944" s="116">
        <v>0</v>
      </c>
      <c r="G944" s="116">
        <v>0</v>
      </c>
      <c r="H944" s="116">
        <v>0</v>
      </c>
      <c r="I944" s="116">
        <v>0</v>
      </c>
      <c r="J944" s="116">
        <v>0</v>
      </c>
      <c r="K944" s="116">
        <v>0</v>
      </c>
      <c r="L944" s="116">
        <v>0</v>
      </c>
      <c r="M944" s="116">
        <v>0</v>
      </c>
      <c r="N944" s="116">
        <v>0</v>
      </c>
      <c r="O944" s="116">
        <v>0</v>
      </c>
      <c r="P944" s="116">
        <v>0</v>
      </c>
      <c r="Q944" s="116">
        <v>0</v>
      </c>
      <c r="R944" s="116">
        <v>0</v>
      </c>
      <c r="S944" s="116">
        <v>0</v>
      </c>
      <c r="T944" s="116">
        <v>0</v>
      </c>
      <c r="U944" s="116">
        <v>0</v>
      </c>
      <c r="V944" s="116">
        <v>20396.79</v>
      </c>
      <c r="W944" s="116">
        <v>0</v>
      </c>
      <c r="X944" s="116">
        <v>0</v>
      </c>
      <c r="Y944" s="116">
        <v>0</v>
      </c>
      <c r="Z944" s="116">
        <v>0</v>
      </c>
      <c r="AA944" s="116">
        <v>0</v>
      </c>
      <c r="AB944" s="116">
        <v>0</v>
      </c>
      <c r="AC944" s="116">
        <v>0</v>
      </c>
      <c r="AD944" s="116">
        <v>0</v>
      </c>
      <c r="AE944" s="116">
        <v>0</v>
      </c>
      <c r="AF944" s="116">
        <v>0</v>
      </c>
      <c r="AG944" s="116">
        <v>0</v>
      </c>
      <c r="AH944" s="116">
        <v>0</v>
      </c>
      <c r="AI944" s="116">
        <v>0</v>
      </c>
      <c r="AJ944" s="116">
        <v>0</v>
      </c>
      <c r="AK944" s="116">
        <v>0</v>
      </c>
      <c r="AL944" s="116">
        <v>0</v>
      </c>
      <c r="AM944" s="116">
        <v>0</v>
      </c>
      <c r="AN944" s="116">
        <v>0</v>
      </c>
      <c r="AO944" s="116">
        <v>0</v>
      </c>
      <c r="AP944" s="116">
        <v>0</v>
      </c>
      <c r="AQ944" s="116">
        <v>0</v>
      </c>
      <c r="AR944" s="116">
        <v>0</v>
      </c>
      <c r="AS944" s="116">
        <v>0</v>
      </c>
      <c r="AT944" s="116">
        <v>0</v>
      </c>
      <c r="AU944" s="116">
        <v>0</v>
      </c>
      <c r="AV944" s="116">
        <v>0</v>
      </c>
      <c r="AW944" s="116">
        <v>0</v>
      </c>
      <c r="AX944" s="116">
        <v>0</v>
      </c>
      <c r="AY944" s="116">
        <v>0</v>
      </c>
      <c r="AZ944" s="116">
        <v>0</v>
      </c>
      <c r="BA944" s="116">
        <v>0</v>
      </c>
      <c r="BB944" s="116">
        <v>0</v>
      </c>
      <c r="BC944" s="116">
        <v>0</v>
      </c>
      <c r="BD944" s="115">
        <v>0</v>
      </c>
      <c r="BF944" s="9">
        <f t="shared" si="15"/>
        <v>20396.79</v>
      </c>
    </row>
    <row r="945" spans="1:58" x14ac:dyDescent="0.25">
      <c r="A945" s="112" t="s">
        <v>1031</v>
      </c>
      <c r="B945" s="112" t="s">
        <v>1032</v>
      </c>
      <c r="C945" s="116">
        <v>0</v>
      </c>
      <c r="D945" s="116">
        <v>0</v>
      </c>
      <c r="E945" s="116">
        <v>0</v>
      </c>
      <c r="F945" s="116">
        <v>0</v>
      </c>
      <c r="G945" s="116">
        <v>0</v>
      </c>
      <c r="H945" s="116">
        <v>0</v>
      </c>
      <c r="I945" s="116">
        <v>0</v>
      </c>
      <c r="J945" s="116">
        <v>0</v>
      </c>
      <c r="K945" s="116">
        <v>0</v>
      </c>
      <c r="L945" s="116">
        <v>0</v>
      </c>
      <c r="M945" s="116">
        <v>0</v>
      </c>
      <c r="N945" s="116">
        <v>0</v>
      </c>
      <c r="O945" s="116">
        <v>0</v>
      </c>
      <c r="P945" s="116">
        <v>0</v>
      </c>
      <c r="Q945" s="116">
        <v>0</v>
      </c>
      <c r="R945" s="116">
        <v>0</v>
      </c>
      <c r="S945" s="116">
        <v>0</v>
      </c>
      <c r="T945" s="116">
        <v>0</v>
      </c>
      <c r="U945" s="116">
        <v>0</v>
      </c>
      <c r="V945" s="116">
        <v>26259.72</v>
      </c>
      <c r="W945" s="116">
        <v>26259.72</v>
      </c>
      <c r="X945" s="116">
        <v>26259.72</v>
      </c>
      <c r="Y945" s="116">
        <v>26259.72</v>
      </c>
      <c r="Z945" s="116">
        <v>0</v>
      </c>
      <c r="AA945" s="116">
        <v>4813.4399999999996</v>
      </c>
      <c r="AB945" s="116">
        <v>0</v>
      </c>
      <c r="AC945" s="116">
        <v>0</v>
      </c>
      <c r="AD945" s="116">
        <v>0</v>
      </c>
      <c r="AE945" s="116">
        <v>0</v>
      </c>
      <c r="AF945" s="116">
        <v>0</v>
      </c>
      <c r="AG945" s="116">
        <v>0</v>
      </c>
      <c r="AH945" s="116">
        <v>0</v>
      </c>
      <c r="AI945" s="116">
        <v>0</v>
      </c>
      <c r="AJ945" s="116">
        <v>0</v>
      </c>
      <c r="AK945" s="116">
        <v>0</v>
      </c>
      <c r="AL945" s="116">
        <v>0</v>
      </c>
      <c r="AM945" s="116">
        <v>0</v>
      </c>
      <c r="AN945" s="116">
        <v>0</v>
      </c>
      <c r="AO945" s="116">
        <v>0</v>
      </c>
      <c r="AP945" s="116">
        <v>0</v>
      </c>
      <c r="AQ945" s="116">
        <v>0</v>
      </c>
      <c r="AR945" s="116">
        <v>0</v>
      </c>
      <c r="AS945" s="116">
        <v>0</v>
      </c>
      <c r="AT945" s="116">
        <v>0</v>
      </c>
      <c r="AU945" s="116">
        <v>0</v>
      </c>
      <c r="AV945" s="116">
        <v>0</v>
      </c>
      <c r="AW945" s="116">
        <v>0</v>
      </c>
      <c r="AX945" s="116">
        <v>0</v>
      </c>
      <c r="AY945" s="116">
        <v>0</v>
      </c>
      <c r="AZ945" s="116">
        <v>0</v>
      </c>
      <c r="BA945" s="116">
        <v>0</v>
      </c>
      <c r="BB945" s="116">
        <v>0</v>
      </c>
      <c r="BC945" s="116">
        <v>0</v>
      </c>
      <c r="BD945" s="115">
        <v>0</v>
      </c>
      <c r="BF945" s="9">
        <f t="shared" si="15"/>
        <v>26259.72</v>
      </c>
    </row>
    <row r="946" spans="1:58" x14ac:dyDescent="0.25">
      <c r="A946" s="112" t="s">
        <v>2066</v>
      </c>
      <c r="B946" s="112" t="s">
        <v>2065</v>
      </c>
      <c r="C946" s="116">
        <v>0</v>
      </c>
      <c r="D946" s="116">
        <v>0</v>
      </c>
      <c r="E946" s="116">
        <v>0</v>
      </c>
      <c r="F946" s="116">
        <v>0</v>
      </c>
      <c r="G946" s="116">
        <v>0</v>
      </c>
      <c r="H946" s="116">
        <v>0</v>
      </c>
      <c r="I946" s="116">
        <v>0</v>
      </c>
      <c r="J946" s="116">
        <v>0</v>
      </c>
      <c r="K946" s="116">
        <v>0</v>
      </c>
      <c r="L946" s="116">
        <v>0</v>
      </c>
      <c r="M946" s="116">
        <v>0</v>
      </c>
      <c r="N946" s="116">
        <v>0</v>
      </c>
      <c r="O946" s="116">
        <v>0</v>
      </c>
      <c r="P946" s="116">
        <v>0</v>
      </c>
      <c r="Q946" s="116">
        <v>0</v>
      </c>
      <c r="R946" s="116">
        <v>0</v>
      </c>
      <c r="S946" s="116">
        <v>0</v>
      </c>
      <c r="T946" s="116">
        <v>0</v>
      </c>
      <c r="U946" s="116">
        <v>0</v>
      </c>
      <c r="V946" s="116">
        <v>0</v>
      </c>
      <c r="W946" s="116">
        <v>0</v>
      </c>
      <c r="X946" s="116">
        <v>0</v>
      </c>
      <c r="Y946" s="116">
        <v>0</v>
      </c>
      <c r="Z946" s="116">
        <v>0</v>
      </c>
      <c r="AA946" s="116">
        <v>0</v>
      </c>
      <c r="AB946" s="116">
        <v>0</v>
      </c>
      <c r="AC946" s="116">
        <v>0</v>
      </c>
      <c r="AD946" s="116">
        <v>25171.96</v>
      </c>
      <c r="AE946" s="116">
        <v>38514.619999999995</v>
      </c>
      <c r="AF946" s="116">
        <v>39410.899999999994</v>
      </c>
      <c r="AG946" s="116">
        <v>40192.749999999993</v>
      </c>
      <c r="AH946" s="116">
        <v>42409.539999999994</v>
      </c>
      <c r="AI946" s="116">
        <v>56764.789999999994</v>
      </c>
      <c r="AJ946" s="116">
        <v>62587.489999999991</v>
      </c>
      <c r="AK946" s="116">
        <v>65135.029999999992</v>
      </c>
      <c r="AL946" s="116">
        <v>68182.429999999993</v>
      </c>
      <c r="AM946" s="116">
        <v>69607.819999999992</v>
      </c>
      <c r="AN946" s="116">
        <v>74020</v>
      </c>
      <c r="AO946" s="116">
        <v>80775.360000000001</v>
      </c>
      <c r="AP946" s="116">
        <v>88037.52</v>
      </c>
      <c r="AQ946" s="116">
        <v>89038.35</v>
      </c>
      <c r="AR946" s="116">
        <v>91473.310000000012</v>
      </c>
      <c r="AS946" s="116">
        <v>92195.49</v>
      </c>
      <c r="AT946" s="116">
        <v>93417.290000000008</v>
      </c>
      <c r="AU946" s="116">
        <v>93988.290000000008</v>
      </c>
      <c r="AV946" s="116">
        <v>94695.1</v>
      </c>
      <c r="AW946" s="116">
        <v>95279.91</v>
      </c>
      <c r="AX946" s="116">
        <v>96761.94</v>
      </c>
      <c r="AY946" s="116">
        <v>97411.760000000009</v>
      </c>
      <c r="AZ946" s="116">
        <v>97871.37000000001</v>
      </c>
      <c r="BA946" s="116">
        <v>100046.67000000001</v>
      </c>
      <c r="BB946" s="116">
        <v>100733.99000000002</v>
      </c>
      <c r="BC946" s="116">
        <v>120835.86000000002</v>
      </c>
      <c r="BD946" s="115">
        <v>165345.88</v>
      </c>
      <c r="BF946" s="9">
        <f t="shared" si="15"/>
        <v>165345.88</v>
      </c>
    </row>
    <row r="947" spans="1:58" x14ac:dyDescent="0.25">
      <c r="A947" s="112" t="s">
        <v>2064</v>
      </c>
      <c r="B947" s="112" t="s">
        <v>2063</v>
      </c>
      <c r="C947" s="116">
        <v>0</v>
      </c>
      <c r="D947" s="116">
        <v>0</v>
      </c>
      <c r="E947" s="116">
        <v>0</v>
      </c>
      <c r="F947" s="116">
        <v>0</v>
      </c>
      <c r="G947" s="116">
        <v>0</v>
      </c>
      <c r="H947" s="116">
        <v>0</v>
      </c>
      <c r="I947" s="116">
        <v>0</v>
      </c>
      <c r="J947" s="116">
        <v>0</v>
      </c>
      <c r="K947" s="116">
        <v>0</v>
      </c>
      <c r="L947" s="116">
        <v>0</v>
      </c>
      <c r="M947" s="116">
        <v>0</v>
      </c>
      <c r="N947" s="116">
        <v>0</v>
      </c>
      <c r="O947" s="116">
        <v>0</v>
      </c>
      <c r="P947" s="116">
        <v>0</v>
      </c>
      <c r="Q947" s="116">
        <v>0</v>
      </c>
      <c r="R947" s="116">
        <v>0</v>
      </c>
      <c r="S947" s="116">
        <v>0</v>
      </c>
      <c r="T947" s="116">
        <v>0</v>
      </c>
      <c r="U947" s="116">
        <v>0</v>
      </c>
      <c r="V947" s="116">
        <v>0</v>
      </c>
      <c r="W947" s="116">
        <v>0</v>
      </c>
      <c r="X947" s="116">
        <v>0</v>
      </c>
      <c r="Y947" s="116">
        <v>0</v>
      </c>
      <c r="Z947" s="116">
        <v>0</v>
      </c>
      <c r="AA947" s="116">
        <v>0</v>
      </c>
      <c r="AB947" s="116">
        <v>0</v>
      </c>
      <c r="AC947" s="116">
        <v>0</v>
      </c>
      <c r="AD947" s="116">
        <v>0</v>
      </c>
      <c r="AE947" s="116">
        <v>0</v>
      </c>
      <c r="AF947" s="116">
        <v>5615.96</v>
      </c>
      <c r="AG947" s="116">
        <v>5634.29</v>
      </c>
      <c r="AH947" s="116">
        <v>5652.12</v>
      </c>
      <c r="AI947" s="116">
        <v>5669.95</v>
      </c>
      <c r="AJ947" s="116">
        <v>5688.11</v>
      </c>
      <c r="AK947" s="116">
        <v>5706.2699999999995</v>
      </c>
      <c r="AL947" s="116">
        <v>5702.6799999999994</v>
      </c>
      <c r="AM947" s="116">
        <v>5737.5899999999992</v>
      </c>
      <c r="AN947" s="116">
        <v>5772.4999999999991</v>
      </c>
      <c r="AO947" s="116">
        <v>5807.4099999999989</v>
      </c>
      <c r="AP947" s="116">
        <v>5842.9799999999987</v>
      </c>
      <c r="AQ947" s="116">
        <v>5878.5499999999984</v>
      </c>
      <c r="AR947" s="116">
        <v>5915.3399999999983</v>
      </c>
      <c r="AS947" s="116">
        <v>5951.9299999999985</v>
      </c>
      <c r="AT947" s="116">
        <v>5988.5199999999986</v>
      </c>
      <c r="AU947" s="116">
        <v>6025.1099999999988</v>
      </c>
      <c r="AV947" s="116">
        <v>6062.5399999999991</v>
      </c>
      <c r="AW947" s="116">
        <v>6099.9699999999993</v>
      </c>
      <c r="AX947" s="116">
        <v>6138.8099999999995</v>
      </c>
      <c r="AY947" s="116">
        <v>6269.41</v>
      </c>
      <c r="AZ947" s="116">
        <v>6311.24</v>
      </c>
      <c r="BA947" s="116">
        <v>6353.07</v>
      </c>
      <c r="BB947" s="116">
        <v>6353.07</v>
      </c>
      <c r="BC947" s="116">
        <v>6353.07</v>
      </c>
      <c r="BD947" s="115">
        <v>6353.07</v>
      </c>
      <c r="BF947" s="9">
        <f t="shared" si="15"/>
        <v>6353.07</v>
      </c>
    </row>
    <row r="948" spans="1:58" x14ac:dyDescent="0.25">
      <c r="A948" s="112" t="s">
        <v>1033</v>
      </c>
      <c r="B948" s="112" t="s">
        <v>1034</v>
      </c>
      <c r="C948" s="116">
        <v>0</v>
      </c>
      <c r="D948" s="116">
        <v>0</v>
      </c>
      <c r="E948" s="116">
        <v>0</v>
      </c>
      <c r="F948" s="116">
        <v>0</v>
      </c>
      <c r="G948" s="116">
        <v>0</v>
      </c>
      <c r="H948" s="116">
        <v>0</v>
      </c>
      <c r="I948" s="116">
        <v>0</v>
      </c>
      <c r="J948" s="116">
        <v>0</v>
      </c>
      <c r="K948" s="116">
        <v>0</v>
      </c>
      <c r="L948" s="116">
        <v>0</v>
      </c>
      <c r="M948" s="116">
        <v>0</v>
      </c>
      <c r="N948" s="116">
        <v>0</v>
      </c>
      <c r="O948" s="116">
        <v>0</v>
      </c>
      <c r="P948" s="116">
        <v>2790.23</v>
      </c>
      <c r="Q948" s="116">
        <v>0</v>
      </c>
      <c r="R948" s="116">
        <v>0</v>
      </c>
      <c r="S948" s="116">
        <v>0</v>
      </c>
      <c r="T948" s="116">
        <v>0</v>
      </c>
      <c r="U948" s="116">
        <v>0</v>
      </c>
      <c r="V948" s="116">
        <v>0</v>
      </c>
      <c r="W948" s="116">
        <v>0</v>
      </c>
      <c r="X948" s="116">
        <v>0</v>
      </c>
      <c r="Y948" s="116">
        <v>0</v>
      </c>
      <c r="Z948" s="116">
        <v>0</v>
      </c>
      <c r="AA948" s="116">
        <v>0</v>
      </c>
      <c r="AB948" s="116">
        <v>0</v>
      </c>
      <c r="AC948" s="116">
        <v>0</v>
      </c>
      <c r="AD948" s="116">
        <v>0</v>
      </c>
      <c r="AE948" s="116">
        <v>0</v>
      </c>
      <c r="AF948" s="116">
        <v>0</v>
      </c>
      <c r="AG948" s="116">
        <v>0</v>
      </c>
      <c r="AH948" s="116">
        <v>0</v>
      </c>
      <c r="AI948" s="116">
        <v>0</v>
      </c>
      <c r="AJ948" s="116">
        <v>0</v>
      </c>
      <c r="AK948" s="116">
        <v>0</v>
      </c>
      <c r="AL948" s="116">
        <v>0</v>
      </c>
      <c r="AM948" s="116">
        <v>0</v>
      </c>
      <c r="AN948" s="116">
        <v>0</v>
      </c>
      <c r="AO948" s="116">
        <v>0</v>
      </c>
      <c r="AP948" s="116">
        <v>0</v>
      </c>
      <c r="AQ948" s="116">
        <v>0</v>
      </c>
      <c r="AR948" s="116">
        <v>0</v>
      </c>
      <c r="AS948" s="116">
        <v>0</v>
      </c>
      <c r="AT948" s="116">
        <v>0</v>
      </c>
      <c r="AU948" s="116">
        <v>0</v>
      </c>
      <c r="AV948" s="116">
        <v>0</v>
      </c>
      <c r="AW948" s="116">
        <v>0</v>
      </c>
      <c r="AX948" s="116">
        <v>0</v>
      </c>
      <c r="AY948" s="116">
        <v>0</v>
      </c>
      <c r="AZ948" s="116">
        <v>0</v>
      </c>
      <c r="BA948" s="116">
        <v>0</v>
      </c>
      <c r="BB948" s="116">
        <v>0</v>
      </c>
      <c r="BC948" s="116">
        <v>0</v>
      </c>
      <c r="BD948" s="115">
        <v>0</v>
      </c>
      <c r="BF948" s="9">
        <f t="shared" si="15"/>
        <v>2790.23</v>
      </c>
    </row>
    <row r="949" spans="1:58" x14ac:dyDescent="0.25">
      <c r="A949" s="112" t="s">
        <v>1035</v>
      </c>
      <c r="B949" s="112" t="s">
        <v>1036</v>
      </c>
      <c r="C949" s="116">
        <v>0</v>
      </c>
      <c r="D949" s="116">
        <v>0</v>
      </c>
      <c r="E949" s="116">
        <v>0</v>
      </c>
      <c r="F949" s="116">
        <v>0</v>
      </c>
      <c r="G949" s="116">
        <v>0</v>
      </c>
      <c r="H949" s="116">
        <v>0</v>
      </c>
      <c r="I949" s="116">
        <v>0</v>
      </c>
      <c r="J949" s="116">
        <v>0</v>
      </c>
      <c r="K949" s="116">
        <v>0</v>
      </c>
      <c r="L949" s="116">
        <v>0</v>
      </c>
      <c r="M949" s="116">
        <v>0</v>
      </c>
      <c r="N949" s="116">
        <v>0</v>
      </c>
      <c r="O949" s="116">
        <v>0</v>
      </c>
      <c r="P949" s="116">
        <v>0</v>
      </c>
      <c r="Q949" s="116">
        <v>0</v>
      </c>
      <c r="R949" s="116">
        <v>0</v>
      </c>
      <c r="S949" s="116">
        <v>0</v>
      </c>
      <c r="T949" s="116">
        <v>0</v>
      </c>
      <c r="U949" s="116">
        <v>0</v>
      </c>
      <c r="V949" s="116">
        <v>0</v>
      </c>
      <c r="W949" s="116">
        <v>0</v>
      </c>
      <c r="X949" s="116">
        <v>0</v>
      </c>
      <c r="Y949" s="116">
        <v>0</v>
      </c>
      <c r="Z949" s="116">
        <v>0</v>
      </c>
      <c r="AA949" s="116">
        <v>0</v>
      </c>
      <c r="AB949" s="116">
        <v>0</v>
      </c>
      <c r="AC949" s="116">
        <v>0</v>
      </c>
      <c r="AD949" s="116">
        <v>0</v>
      </c>
      <c r="AE949" s="116">
        <v>0</v>
      </c>
      <c r="AF949" s="116">
        <v>0</v>
      </c>
      <c r="AG949" s="116">
        <v>0</v>
      </c>
      <c r="AH949" s="116">
        <v>0</v>
      </c>
      <c r="AI949" s="116">
        <v>0</v>
      </c>
      <c r="AJ949" s="116">
        <v>0</v>
      </c>
      <c r="AK949" s="116">
        <v>0</v>
      </c>
      <c r="AL949" s="116">
        <v>0</v>
      </c>
      <c r="AM949" s="116">
        <v>0</v>
      </c>
      <c r="AN949" s="116">
        <v>0</v>
      </c>
      <c r="AO949" s="116">
        <v>0</v>
      </c>
      <c r="AP949" s="116">
        <v>0</v>
      </c>
      <c r="AQ949" s="116">
        <v>0</v>
      </c>
      <c r="AR949" s="116">
        <v>0</v>
      </c>
      <c r="AS949" s="116">
        <v>0</v>
      </c>
      <c r="AT949" s="116">
        <v>0</v>
      </c>
      <c r="AU949" s="116">
        <v>0</v>
      </c>
      <c r="AV949" s="116">
        <v>0</v>
      </c>
      <c r="AW949" s="116">
        <v>0</v>
      </c>
      <c r="AX949" s="116">
        <v>0</v>
      </c>
      <c r="AY949" s="116">
        <v>0</v>
      </c>
      <c r="AZ949" s="116">
        <v>0</v>
      </c>
      <c r="BA949" s="116">
        <v>0</v>
      </c>
      <c r="BB949" s="116">
        <v>0</v>
      </c>
      <c r="BC949" s="116">
        <v>0</v>
      </c>
      <c r="BD949" s="115">
        <v>0</v>
      </c>
      <c r="BF949" s="9">
        <f t="shared" si="15"/>
        <v>0</v>
      </c>
    </row>
    <row r="950" spans="1:58" x14ac:dyDescent="0.25">
      <c r="A950" s="112" t="s">
        <v>1037</v>
      </c>
      <c r="B950" s="112" t="s">
        <v>1038</v>
      </c>
      <c r="C950" s="116">
        <v>0</v>
      </c>
      <c r="D950" s="116">
        <v>0</v>
      </c>
      <c r="E950" s="116">
        <v>0</v>
      </c>
      <c r="F950" s="116">
        <v>0</v>
      </c>
      <c r="G950" s="116">
        <v>0</v>
      </c>
      <c r="H950" s="116">
        <v>0</v>
      </c>
      <c r="I950" s="116">
        <v>0</v>
      </c>
      <c r="J950" s="116">
        <v>0</v>
      </c>
      <c r="K950" s="116">
        <v>0</v>
      </c>
      <c r="L950" s="116">
        <v>0</v>
      </c>
      <c r="M950" s="116">
        <v>0</v>
      </c>
      <c r="N950" s="116">
        <v>0</v>
      </c>
      <c r="O950" s="116">
        <v>0</v>
      </c>
      <c r="P950" s="116">
        <v>2792.79</v>
      </c>
      <c r="Q950" s="116">
        <v>0</v>
      </c>
      <c r="R950" s="116">
        <v>0</v>
      </c>
      <c r="S950" s="116">
        <v>0</v>
      </c>
      <c r="T950" s="116">
        <v>0</v>
      </c>
      <c r="U950" s="116">
        <v>0</v>
      </c>
      <c r="V950" s="116">
        <v>0</v>
      </c>
      <c r="W950" s="116">
        <v>0</v>
      </c>
      <c r="X950" s="116">
        <v>0</v>
      </c>
      <c r="Y950" s="116">
        <v>0</v>
      </c>
      <c r="Z950" s="116">
        <v>0</v>
      </c>
      <c r="AA950" s="116">
        <v>0</v>
      </c>
      <c r="AB950" s="116">
        <v>0</v>
      </c>
      <c r="AC950" s="116">
        <v>0</v>
      </c>
      <c r="AD950" s="116">
        <v>0</v>
      </c>
      <c r="AE950" s="116">
        <v>0</v>
      </c>
      <c r="AF950" s="116">
        <v>0</v>
      </c>
      <c r="AG950" s="116">
        <v>0</v>
      </c>
      <c r="AH950" s="116">
        <v>0</v>
      </c>
      <c r="AI950" s="116">
        <v>0</v>
      </c>
      <c r="AJ950" s="116">
        <v>0</v>
      </c>
      <c r="AK950" s="116">
        <v>0</v>
      </c>
      <c r="AL950" s="116">
        <v>0</v>
      </c>
      <c r="AM950" s="116">
        <v>0</v>
      </c>
      <c r="AN950" s="116">
        <v>0</v>
      </c>
      <c r="AO950" s="116">
        <v>0</v>
      </c>
      <c r="AP950" s="116">
        <v>0</v>
      </c>
      <c r="AQ950" s="116">
        <v>0</v>
      </c>
      <c r="AR950" s="116">
        <v>0</v>
      </c>
      <c r="AS950" s="116">
        <v>0</v>
      </c>
      <c r="AT950" s="116">
        <v>0</v>
      </c>
      <c r="AU950" s="116">
        <v>0</v>
      </c>
      <c r="AV950" s="116">
        <v>0</v>
      </c>
      <c r="AW950" s="116">
        <v>0</v>
      </c>
      <c r="AX950" s="116">
        <v>0</v>
      </c>
      <c r="AY950" s="116">
        <v>0</v>
      </c>
      <c r="AZ950" s="116">
        <v>0</v>
      </c>
      <c r="BA950" s="116">
        <v>0</v>
      </c>
      <c r="BB950" s="116">
        <v>0</v>
      </c>
      <c r="BC950" s="116">
        <v>0</v>
      </c>
      <c r="BD950" s="115">
        <v>0</v>
      </c>
      <c r="BF950" s="9">
        <f t="shared" si="15"/>
        <v>2792.79</v>
      </c>
    </row>
    <row r="951" spans="1:58" x14ac:dyDescent="0.25">
      <c r="A951" s="112" t="s">
        <v>1039</v>
      </c>
      <c r="B951" s="112" t="s">
        <v>1040</v>
      </c>
      <c r="C951" s="116">
        <v>0</v>
      </c>
      <c r="D951" s="116">
        <v>0</v>
      </c>
      <c r="E951" s="116">
        <v>0</v>
      </c>
      <c r="F951" s="116">
        <v>0</v>
      </c>
      <c r="G951" s="116">
        <v>0</v>
      </c>
      <c r="H951" s="116">
        <v>0</v>
      </c>
      <c r="I951" s="116">
        <v>0</v>
      </c>
      <c r="J951" s="116">
        <v>0</v>
      </c>
      <c r="K951" s="116">
        <v>0</v>
      </c>
      <c r="L951" s="116">
        <v>0</v>
      </c>
      <c r="M951" s="116">
        <v>0</v>
      </c>
      <c r="N951" s="116">
        <v>0</v>
      </c>
      <c r="O951" s="116">
        <v>0</v>
      </c>
      <c r="P951" s="116">
        <v>0</v>
      </c>
      <c r="Q951" s="116">
        <v>0</v>
      </c>
      <c r="R951" s="116">
        <v>0</v>
      </c>
      <c r="S951" s="116">
        <v>0</v>
      </c>
      <c r="T951" s="116">
        <v>0</v>
      </c>
      <c r="U951" s="116">
        <v>0</v>
      </c>
      <c r="V951" s="116">
        <v>466.98</v>
      </c>
      <c r="W951" s="116">
        <v>467.8</v>
      </c>
      <c r="X951" s="116">
        <v>468.67</v>
      </c>
      <c r="Y951" s="116">
        <v>12505.45</v>
      </c>
      <c r="Z951" s="116">
        <v>0</v>
      </c>
      <c r="AA951" s="116">
        <v>0</v>
      </c>
      <c r="AB951" s="116">
        <v>0</v>
      </c>
      <c r="AC951" s="116">
        <v>0</v>
      </c>
      <c r="AD951" s="116">
        <v>0</v>
      </c>
      <c r="AE951" s="116">
        <v>0</v>
      </c>
      <c r="AF951" s="116">
        <v>0</v>
      </c>
      <c r="AG951" s="116">
        <v>0</v>
      </c>
      <c r="AH951" s="116">
        <v>0</v>
      </c>
      <c r="AI951" s="116">
        <v>0</v>
      </c>
      <c r="AJ951" s="116">
        <v>0</v>
      </c>
      <c r="AK951" s="116">
        <v>0</v>
      </c>
      <c r="AL951" s="116">
        <v>0</v>
      </c>
      <c r="AM951" s="116">
        <v>0</v>
      </c>
      <c r="AN951" s="116">
        <v>0</v>
      </c>
      <c r="AO951" s="116">
        <v>0</v>
      </c>
      <c r="AP951" s="116">
        <v>0</v>
      </c>
      <c r="AQ951" s="116">
        <v>0</v>
      </c>
      <c r="AR951" s="116">
        <v>0</v>
      </c>
      <c r="AS951" s="116">
        <v>0</v>
      </c>
      <c r="AT951" s="116">
        <v>0</v>
      </c>
      <c r="AU951" s="116">
        <v>0</v>
      </c>
      <c r="AV951" s="116">
        <v>0</v>
      </c>
      <c r="AW951" s="116">
        <v>0</v>
      </c>
      <c r="AX951" s="116">
        <v>0</v>
      </c>
      <c r="AY951" s="116">
        <v>0</v>
      </c>
      <c r="AZ951" s="116">
        <v>0</v>
      </c>
      <c r="BA951" s="116">
        <v>0</v>
      </c>
      <c r="BB951" s="116">
        <v>0</v>
      </c>
      <c r="BC951" s="116">
        <v>0</v>
      </c>
      <c r="BD951" s="115">
        <v>0</v>
      </c>
      <c r="BF951" s="9">
        <f t="shared" si="15"/>
        <v>12505.45</v>
      </c>
    </row>
    <row r="952" spans="1:58" x14ac:dyDescent="0.25">
      <c r="A952" s="112" t="s">
        <v>1041</v>
      </c>
      <c r="B952" s="112" t="s">
        <v>1042</v>
      </c>
      <c r="C952" s="116">
        <v>0</v>
      </c>
      <c r="D952" s="116">
        <v>0</v>
      </c>
      <c r="E952" s="116">
        <v>0</v>
      </c>
      <c r="F952" s="116">
        <v>0</v>
      </c>
      <c r="G952" s="116">
        <v>0</v>
      </c>
      <c r="H952" s="116">
        <v>0</v>
      </c>
      <c r="I952" s="116">
        <v>0</v>
      </c>
      <c r="J952" s="116">
        <v>0</v>
      </c>
      <c r="K952" s="116">
        <v>0</v>
      </c>
      <c r="L952" s="116">
        <v>0</v>
      </c>
      <c r="M952" s="116">
        <v>0</v>
      </c>
      <c r="N952" s="116">
        <v>0</v>
      </c>
      <c r="O952" s="116">
        <v>0</v>
      </c>
      <c r="P952" s="116">
        <v>0</v>
      </c>
      <c r="Q952" s="116">
        <v>0</v>
      </c>
      <c r="R952" s="116">
        <v>0</v>
      </c>
      <c r="S952" s="116">
        <v>0</v>
      </c>
      <c r="T952" s="116">
        <v>0</v>
      </c>
      <c r="U952" s="116">
        <v>0</v>
      </c>
      <c r="V952" s="116">
        <v>0</v>
      </c>
      <c r="W952" s="116">
        <v>0</v>
      </c>
      <c r="X952" s="116">
        <v>0</v>
      </c>
      <c r="Y952" s="116">
        <v>0</v>
      </c>
      <c r="Z952" s="116">
        <v>0</v>
      </c>
      <c r="AA952" s="116">
        <v>0</v>
      </c>
      <c r="AB952" s="116">
        <v>0</v>
      </c>
      <c r="AC952" s="116">
        <v>0</v>
      </c>
      <c r="AD952" s="116">
        <v>0</v>
      </c>
      <c r="AE952" s="116">
        <v>0</v>
      </c>
      <c r="AF952" s="116">
        <v>0</v>
      </c>
      <c r="AG952" s="116">
        <v>0</v>
      </c>
      <c r="AH952" s="116">
        <v>0</v>
      </c>
      <c r="AI952" s="116">
        <v>0</v>
      </c>
      <c r="AJ952" s="116">
        <v>0</v>
      </c>
      <c r="AK952" s="116">
        <v>0</v>
      </c>
      <c r="AL952" s="116">
        <v>0</v>
      </c>
      <c r="AM952" s="116">
        <v>0</v>
      </c>
      <c r="AN952" s="116">
        <v>0</v>
      </c>
      <c r="AO952" s="116">
        <v>0</v>
      </c>
      <c r="AP952" s="116">
        <v>0</v>
      </c>
      <c r="AQ952" s="116">
        <v>0</v>
      </c>
      <c r="AR952" s="116">
        <v>0</v>
      </c>
      <c r="AS952" s="116">
        <v>0</v>
      </c>
      <c r="AT952" s="116">
        <v>0</v>
      </c>
      <c r="AU952" s="116">
        <v>0</v>
      </c>
      <c r="AV952" s="116">
        <v>0</v>
      </c>
      <c r="AW952" s="116">
        <v>0</v>
      </c>
      <c r="AX952" s="116">
        <v>0</v>
      </c>
      <c r="AY952" s="116">
        <v>0</v>
      </c>
      <c r="AZ952" s="116">
        <v>0</v>
      </c>
      <c r="BA952" s="116">
        <v>0</v>
      </c>
      <c r="BB952" s="116">
        <v>0</v>
      </c>
      <c r="BC952" s="116">
        <v>0</v>
      </c>
      <c r="BD952" s="115">
        <v>0</v>
      </c>
      <c r="BF952" s="9">
        <f t="shared" si="15"/>
        <v>0</v>
      </c>
    </row>
    <row r="953" spans="1:58" x14ac:dyDescent="0.25">
      <c r="A953" s="112" t="s">
        <v>2060</v>
      </c>
      <c r="B953" s="112" t="s">
        <v>2059</v>
      </c>
      <c r="C953" s="116">
        <v>0</v>
      </c>
      <c r="D953" s="116">
        <v>0</v>
      </c>
      <c r="E953" s="116">
        <v>0</v>
      </c>
      <c r="F953" s="116">
        <v>0</v>
      </c>
      <c r="G953" s="116">
        <v>0</v>
      </c>
      <c r="H953" s="116">
        <v>0</v>
      </c>
      <c r="I953" s="116">
        <v>0</v>
      </c>
      <c r="J953" s="116">
        <v>0</v>
      </c>
      <c r="K953" s="116">
        <v>0</v>
      </c>
      <c r="L953" s="116">
        <v>0</v>
      </c>
      <c r="M953" s="116">
        <v>0</v>
      </c>
      <c r="N953" s="116">
        <v>0</v>
      </c>
      <c r="O953" s="116">
        <v>0</v>
      </c>
      <c r="P953" s="116">
        <v>0</v>
      </c>
      <c r="Q953" s="116">
        <v>0</v>
      </c>
      <c r="R953" s="116">
        <v>0</v>
      </c>
      <c r="S953" s="116">
        <v>0</v>
      </c>
      <c r="T953" s="116">
        <v>0</v>
      </c>
      <c r="U953" s="116">
        <v>0</v>
      </c>
      <c r="V953" s="116">
        <v>0</v>
      </c>
      <c r="W953" s="116">
        <v>0</v>
      </c>
      <c r="X953" s="116">
        <v>0</v>
      </c>
      <c r="Y953" s="116">
        <v>0</v>
      </c>
      <c r="Z953" s="116">
        <v>0</v>
      </c>
      <c r="AA953" s="116">
        <v>0</v>
      </c>
      <c r="AB953" s="116">
        <v>0</v>
      </c>
      <c r="AC953" s="116">
        <v>0</v>
      </c>
      <c r="AD953" s="116">
        <v>0</v>
      </c>
      <c r="AE953" s="116">
        <v>0</v>
      </c>
      <c r="AF953" s="116">
        <v>0</v>
      </c>
      <c r="AG953" s="116">
        <v>0</v>
      </c>
      <c r="AH953" s="116">
        <v>0</v>
      </c>
      <c r="AI953" s="116">
        <v>0</v>
      </c>
      <c r="AJ953" s="116">
        <v>0</v>
      </c>
      <c r="AK953" s="116">
        <v>0</v>
      </c>
      <c r="AL953" s="116">
        <v>0</v>
      </c>
      <c r="AM953" s="116">
        <v>0</v>
      </c>
      <c r="AN953" s="116">
        <v>0</v>
      </c>
      <c r="AO953" s="116">
        <v>0</v>
      </c>
      <c r="AP953" s="116">
        <v>0</v>
      </c>
      <c r="AQ953" s="116">
        <v>0</v>
      </c>
      <c r="AR953" s="116">
        <v>0</v>
      </c>
      <c r="AS953" s="116">
        <v>0</v>
      </c>
      <c r="AT953" s="116">
        <v>0</v>
      </c>
      <c r="AU953" s="116">
        <v>0</v>
      </c>
      <c r="AV953" s="116">
        <v>0</v>
      </c>
      <c r="AW953" s="116">
        <v>0</v>
      </c>
      <c r="AX953" s="116">
        <v>0</v>
      </c>
      <c r="AY953" s="116">
        <v>0</v>
      </c>
      <c r="AZ953" s="116">
        <v>0</v>
      </c>
      <c r="BA953" s="116">
        <v>0</v>
      </c>
      <c r="BB953" s="116">
        <v>0</v>
      </c>
      <c r="BC953" s="116">
        <v>0</v>
      </c>
      <c r="BD953" s="115">
        <v>173</v>
      </c>
      <c r="BF953" s="9">
        <f t="shared" si="15"/>
        <v>173</v>
      </c>
    </row>
    <row r="954" spans="1:58" x14ac:dyDescent="0.25">
      <c r="A954" s="112" t="s">
        <v>1043</v>
      </c>
      <c r="B954" s="112" t="s">
        <v>1044</v>
      </c>
      <c r="C954" s="116">
        <v>0</v>
      </c>
      <c r="D954" s="116">
        <v>0</v>
      </c>
      <c r="E954" s="116">
        <v>0</v>
      </c>
      <c r="F954" s="116">
        <v>0</v>
      </c>
      <c r="G954" s="116">
        <v>0</v>
      </c>
      <c r="H954" s="116">
        <v>0</v>
      </c>
      <c r="I954" s="116">
        <v>0</v>
      </c>
      <c r="J954" s="116">
        <v>0</v>
      </c>
      <c r="K954" s="116">
        <v>0</v>
      </c>
      <c r="L954" s="116">
        <v>0</v>
      </c>
      <c r="M954" s="116">
        <v>0</v>
      </c>
      <c r="N954" s="116">
        <v>0</v>
      </c>
      <c r="O954" s="116">
        <v>0</v>
      </c>
      <c r="P954" s="116">
        <v>0</v>
      </c>
      <c r="Q954" s="116">
        <v>0</v>
      </c>
      <c r="R954" s="116">
        <v>0</v>
      </c>
      <c r="S954" s="116">
        <v>0</v>
      </c>
      <c r="T954" s="116">
        <v>0</v>
      </c>
      <c r="U954" s="116">
        <v>0</v>
      </c>
      <c r="V954" s="116">
        <v>0</v>
      </c>
      <c r="W954" s="116">
        <v>0</v>
      </c>
      <c r="X954" s="116">
        <v>0</v>
      </c>
      <c r="Y954" s="116">
        <v>0</v>
      </c>
      <c r="Z954" s="116">
        <v>0</v>
      </c>
      <c r="AA954" s="116">
        <v>0</v>
      </c>
      <c r="AB954" s="116">
        <v>0</v>
      </c>
      <c r="AC954" s="116">
        <v>0</v>
      </c>
      <c r="AD954" s="116">
        <v>0</v>
      </c>
      <c r="AE954" s="116">
        <v>2649.06</v>
      </c>
      <c r="AF954" s="116">
        <v>2917.87</v>
      </c>
      <c r="AG954" s="116">
        <v>6121.3899999999994</v>
      </c>
      <c r="AH954" s="116">
        <v>6258.82</v>
      </c>
      <c r="AI954" s="116">
        <v>6258.82</v>
      </c>
      <c r="AJ954" s="116">
        <v>30312.15</v>
      </c>
      <c r="AK954" s="116">
        <v>30727.06</v>
      </c>
      <c r="AL954" s="116">
        <v>30544.780000000002</v>
      </c>
      <c r="AM954" s="116">
        <v>30544.780000000002</v>
      </c>
      <c r="AN954" s="116">
        <v>31118.31</v>
      </c>
      <c r="AO954" s="116">
        <v>35296.520000000004</v>
      </c>
      <c r="AP954" s="116">
        <v>64464.05</v>
      </c>
      <c r="AQ954" s="116">
        <v>85420.19</v>
      </c>
      <c r="AR954" s="116">
        <v>86031.94</v>
      </c>
      <c r="AS954" s="116">
        <v>94887.57</v>
      </c>
      <c r="AT954" s="116">
        <v>94887.57</v>
      </c>
      <c r="AU954" s="116">
        <v>0</v>
      </c>
      <c r="AV954" s="116">
        <v>0</v>
      </c>
      <c r="AW954" s="116">
        <v>0</v>
      </c>
      <c r="AX954" s="116">
        <v>0</v>
      </c>
      <c r="AY954" s="116">
        <v>0</v>
      </c>
      <c r="AZ954" s="116">
        <v>0</v>
      </c>
      <c r="BA954" s="116">
        <v>0</v>
      </c>
      <c r="BB954" s="116">
        <v>0</v>
      </c>
      <c r="BC954" s="116">
        <v>0</v>
      </c>
      <c r="BD954" s="115">
        <v>0</v>
      </c>
      <c r="BF954" s="9">
        <f t="shared" si="15"/>
        <v>94887.57</v>
      </c>
    </row>
    <row r="955" spans="1:58" x14ac:dyDescent="0.25">
      <c r="A955" s="112" t="s">
        <v>1045</v>
      </c>
      <c r="B955" s="112" t="s">
        <v>1046</v>
      </c>
      <c r="C955" s="116">
        <v>0</v>
      </c>
      <c r="D955" s="116">
        <v>0</v>
      </c>
      <c r="E955" s="116">
        <v>0</v>
      </c>
      <c r="F955" s="116">
        <v>0</v>
      </c>
      <c r="G955" s="116">
        <v>0</v>
      </c>
      <c r="H955" s="116">
        <v>0</v>
      </c>
      <c r="I955" s="116">
        <v>0</v>
      </c>
      <c r="J955" s="116">
        <v>0</v>
      </c>
      <c r="K955" s="116">
        <v>0</v>
      </c>
      <c r="L955" s="116">
        <v>0</v>
      </c>
      <c r="M955" s="116">
        <v>0</v>
      </c>
      <c r="N955" s="116">
        <v>0</v>
      </c>
      <c r="O955" s="116">
        <v>0</v>
      </c>
      <c r="P955" s="116">
        <v>0</v>
      </c>
      <c r="Q955" s="116">
        <v>0</v>
      </c>
      <c r="R955" s="116">
        <v>0</v>
      </c>
      <c r="S955" s="116">
        <v>222618.74</v>
      </c>
      <c r="T955" s="116">
        <v>0</v>
      </c>
      <c r="U955" s="116">
        <v>0</v>
      </c>
      <c r="V955" s="116">
        <v>0</v>
      </c>
      <c r="W955" s="116">
        <v>0</v>
      </c>
      <c r="X955" s="116">
        <v>0</v>
      </c>
      <c r="Y955" s="116">
        <v>0</v>
      </c>
      <c r="Z955" s="116">
        <v>0</v>
      </c>
      <c r="AA955" s="116">
        <v>0</v>
      </c>
      <c r="AB955" s="116">
        <v>0</v>
      </c>
      <c r="AC955" s="116">
        <v>0</v>
      </c>
      <c r="AD955" s="116">
        <v>0</v>
      </c>
      <c r="AE955" s="116">
        <v>0</v>
      </c>
      <c r="AF955" s="116">
        <v>0</v>
      </c>
      <c r="AG955" s="116">
        <v>0</v>
      </c>
      <c r="AH955" s="116">
        <v>0</v>
      </c>
      <c r="AI955" s="116">
        <v>0</v>
      </c>
      <c r="AJ955" s="116">
        <v>0</v>
      </c>
      <c r="AK955" s="116">
        <v>0</v>
      </c>
      <c r="AL955" s="116">
        <v>0</v>
      </c>
      <c r="AM955" s="116">
        <v>0</v>
      </c>
      <c r="AN955" s="116">
        <v>0</v>
      </c>
      <c r="AO955" s="116">
        <v>0</v>
      </c>
      <c r="AP955" s="116">
        <v>0</v>
      </c>
      <c r="AQ955" s="116">
        <v>0</v>
      </c>
      <c r="AR955" s="116">
        <v>0</v>
      </c>
      <c r="AS955" s="116">
        <v>0</v>
      </c>
      <c r="AT955" s="116">
        <v>0</v>
      </c>
      <c r="AU955" s="116">
        <v>0</v>
      </c>
      <c r="AV955" s="116">
        <v>0</v>
      </c>
      <c r="AW955" s="116">
        <v>0</v>
      </c>
      <c r="AX955" s="116">
        <v>0</v>
      </c>
      <c r="AY955" s="116">
        <v>0</v>
      </c>
      <c r="AZ955" s="116">
        <v>0</v>
      </c>
      <c r="BA955" s="116">
        <v>0</v>
      </c>
      <c r="BB955" s="116">
        <v>0</v>
      </c>
      <c r="BC955" s="116">
        <v>0</v>
      </c>
      <c r="BD955" s="115">
        <v>0</v>
      </c>
      <c r="BF955" s="9">
        <f t="shared" si="15"/>
        <v>222618.74</v>
      </c>
    </row>
    <row r="956" spans="1:58" x14ac:dyDescent="0.25">
      <c r="A956" s="112" t="s">
        <v>1047</v>
      </c>
      <c r="B956" s="112" t="s">
        <v>1048</v>
      </c>
      <c r="C956" s="116">
        <v>0</v>
      </c>
      <c r="D956" s="116">
        <v>0</v>
      </c>
      <c r="E956" s="116">
        <v>0</v>
      </c>
      <c r="F956" s="116">
        <v>0</v>
      </c>
      <c r="G956" s="116">
        <v>0</v>
      </c>
      <c r="H956" s="116">
        <v>0</v>
      </c>
      <c r="I956" s="116">
        <v>0</v>
      </c>
      <c r="J956" s="116">
        <v>0</v>
      </c>
      <c r="K956" s="116">
        <v>0</v>
      </c>
      <c r="L956" s="116">
        <v>0</v>
      </c>
      <c r="M956" s="116">
        <v>0</v>
      </c>
      <c r="N956" s="116">
        <v>0</v>
      </c>
      <c r="O956" s="116">
        <v>0</v>
      </c>
      <c r="P956" s="116">
        <v>0</v>
      </c>
      <c r="Q956" s="116">
        <v>0</v>
      </c>
      <c r="R956" s="116">
        <v>0</v>
      </c>
      <c r="S956" s="116">
        <v>1155.78</v>
      </c>
      <c r="T956" s="116">
        <v>1868.3899999999999</v>
      </c>
      <c r="U956" s="116">
        <v>23372.32</v>
      </c>
      <c r="V956" s="116">
        <v>71326.59</v>
      </c>
      <c r="W956" s="116">
        <v>114539.17</v>
      </c>
      <c r="X956" s="116">
        <v>114751.67</v>
      </c>
      <c r="Y956" s="116">
        <v>122135.89</v>
      </c>
      <c r="Z956" s="116">
        <v>126362.82</v>
      </c>
      <c r="AA956" s="116">
        <v>126606.64000000001</v>
      </c>
      <c r="AB956" s="116">
        <v>126850.46000000002</v>
      </c>
      <c r="AC956" s="116">
        <v>127094.28000000003</v>
      </c>
      <c r="AD956" s="116">
        <v>127440.14000000003</v>
      </c>
      <c r="AE956" s="116">
        <v>127786.00000000003</v>
      </c>
      <c r="AF956" s="116">
        <v>128507.22000000003</v>
      </c>
      <c r="AG956" s="116">
        <v>128914.12000000002</v>
      </c>
      <c r="AH956" s="116">
        <v>129321.02000000002</v>
      </c>
      <c r="AI956" s="116">
        <v>0</v>
      </c>
      <c r="AJ956" s="116">
        <v>0</v>
      </c>
      <c r="AK956" s="116">
        <v>0</v>
      </c>
      <c r="AL956" s="116">
        <v>0</v>
      </c>
      <c r="AM956" s="116">
        <v>0</v>
      </c>
      <c r="AN956" s="116">
        <v>0</v>
      </c>
      <c r="AO956" s="116">
        <v>0</v>
      </c>
      <c r="AP956" s="116">
        <v>0</v>
      </c>
      <c r="AQ956" s="116">
        <v>0</v>
      </c>
      <c r="AR956" s="116">
        <v>0</v>
      </c>
      <c r="AS956" s="116">
        <v>0</v>
      </c>
      <c r="AT956" s="116">
        <v>0</v>
      </c>
      <c r="AU956" s="116">
        <v>0</v>
      </c>
      <c r="AV956" s="116">
        <v>0</v>
      </c>
      <c r="AW956" s="116">
        <v>0</v>
      </c>
      <c r="AX956" s="116">
        <v>0</v>
      </c>
      <c r="AY956" s="116">
        <v>0</v>
      </c>
      <c r="AZ956" s="116">
        <v>0</v>
      </c>
      <c r="BA956" s="116">
        <v>0</v>
      </c>
      <c r="BB956" s="116">
        <v>0</v>
      </c>
      <c r="BC956" s="116">
        <v>0</v>
      </c>
      <c r="BD956" s="115">
        <v>0</v>
      </c>
      <c r="BF956" s="9">
        <f t="shared" si="15"/>
        <v>129321.02000000002</v>
      </c>
    </row>
    <row r="957" spans="1:58" x14ac:dyDescent="0.25">
      <c r="A957" s="112" t="s">
        <v>1049</v>
      </c>
      <c r="B957" s="112" t="s">
        <v>1050</v>
      </c>
      <c r="C957" s="116">
        <v>0</v>
      </c>
      <c r="D957" s="116">
        <v>0</v>
      </c>
      <c r="E957" s="116">
        <v>0</v>
      </c>
      <c r="F957" s="116">
        <v>0</v>
      </c>
      <c r="G957" s="116">
        <v>0</v>
      </c>
      <c r="H957" s="116">
        <v>0</v>
      </c>
      <c r="I957" s="116">
        <v>0</v>
      </c>
      <c r="J957" s="116">
        <v>0</v>
      </c>
      <c r="K957" s="116">
        <v>365183.45</v>
      </c>
      <c r="L957" s="116">
        <v>397608.18</v>
      </c>
      <c r="M957" s="116">
        <v>493829</v>
      </c>
      <c r="N957" s="116">
        <v>0</v>
      </c>
      <c r="O957" s="116">
        <v>0</v>
      </c>
      <c r="P957" s="116">
        <v>0</v>
      </c>
      <c r="Q957" s="116">
        <v>0</v>
      </c>
      <c r="R957" s="116">
        <v>0</v>
      </c>
      <c r="S957" s="116">
        <v>0</v>
      </c>
      <c r="T957" s="116">
        <v>0</v>
      </c>
      <c r="U957" s="116">
        <v>0</v>
      </c>
      <c r="V957" s="116">
        <v>0</v>
      </c>
      <c r="W957" s="116">
        <v>0</v>
      </c>
      <c r="X957" s="116">
        <v>0</v>
      </c>
      <c r="Y957" s="116">
        <v>0</v>
      </c>
      <c r="Z957" s="116">
        <v>0</v>
      </c>
      <c r="AA957" s="116">
        <v>0</v>
      </c>
      <c r="AB957" s="116">
        <v>0</v>
      </c>
      <c r="AC957" s="116">
        <v>0</v>
      </c>
      <c r="AD957" s="116">
        <v>0</v>
      </c>
      <c r="AE957" s="116">
        <v>0</v>
      </c>
      <c r="AF957" s="116">
        <v>0</v>
      </c>
      <c r="AG957" s="116">
        <v>0</v>
      </c>
      <c r="AH957" s="116">
        <v>0</v>
      </c>
      <c r="AI957" s="116">
        <v>0</v>
      </c>
      <c r="AJ957" s="116">
        <v>0</v>
      </c>
      <c r="AK957" s="116">
        <v>0</v>
      </c>
      <c r="AL957" s="116">
        <v>0</v>
      </c>
      <c r="AM957" s="116">
        <v>0</v>
      </c>
      <c r="AN957" s="116">
        <v>0</v>
      </c>
      <c r="AO957" s="116">
        <v>0</v>
      </c>
      <c r="AP957" s="116">
        <v>0</v>
      </c>
      <c r="AQ957" s="116">
        <v>0</v>
      </c>
      <c r="AR957" s="116">
        <v>0</v>
      </c>
      <c r="AS957" s="116">
        <v>0</v>
      </c>
      <c r="AT957" s="116">
        <v>0</v>
      </c>
      <c r="AU957" s="116">
        <v>0</v>
      </c>
      <c r="AV957" s="116">
        <v>0</v>
      </c>
      <c r="AW957" s="116">
        <v>0</v>
      </c>
      <c r="AX957" s="116">
        <v>0</v>
      </c>
      <c r="AY957" s="116">
        <v>0</v>
      </c>
      <c r="AZ957" s="116">
        <v>0</v>
      </c>
      <c r="BA957" s="116">
        <v>0</v>
      </c>
      <c r="BB957" s="116">
        <v>0</v>
      </c>
      <c r="BC957" s="116">
        <v>0</v>
      </c>
      <c r="BD957" s="115">
        <v>0</v>
      </c>
      <c r="BF957" s="9">
        <f t="shared" si="15"/>
        <v>493829</v>
      </c>
    </row>
    <row r="958" spans="1:58" x14ac:dyDescent="0.25">
      <c r="A958" s="112" t="s">
        <v>1051</v>
      </c>
      <c r="B958" s="112" t="s">
        <v>1052</v>
      </c>
      <c r="C958" s="116">
        <v>0</v>
      </c>
      <c r="D958" s="116">
        <v>0</v>
      </c>
      <c r="E958" s="116">
        <v>0</v>
      </c>
      <c r="F958" s="116">
        <v>0</v>
      </c>
      <c r="G958" s="116">
        <v>0</v>
      </c>
      <c r="H958" s="116">
        <v>0</v>
      </c>
      <c r="I958" s="116">
        <v>0</v>
      </c>
      <c r="J958" s="116">
        <v>0</v>
      </c>
      <c r="K958" s="116">
        <v>0</v>
      </c>
      <c r="L958" s="116">
        <v>0</v>
      </c>
      <c r="M958" s="116">
        <v>0</v>
      </c>
      <c r="N958" s="116">
        <v>0</v>
      </c>
      <c r="O958" s="116">
        <v>0</v>
      </c>
      <c r="P958" s="116">
        <v>0</v>
      </c>
      <c r="Q958" s="116">
        <v>9132.6200000000008</v>
      </c>
      <c r="R958" s="116">
        <v>9132.6200000000008</v>
      </c>
      <c r="S958" s="116">
        <v>9132.6200000000008</v>
      </c>
      <c r="T958" s="116">
        <v>9132.6200000000008</v>
      </c>
      <c r="U958" s="116">
        <v>9132.6200000000008</v>
      </c>
      <c r="V958" s="116">
        <v>0</v>
      </c>
      <c r="W958" s="116">
        <v>0</v>
      </c>
      <c r="X958" s="116">
        <v>0</v>
      </c>
      <c r="Y958" s="116">
        <v>0</v>
      </c>
      <c r="Z958" s="116">
        <v>0</v>
      </c>
      <c r="AA958" s="116">
        <v>0</v>
      </c>
      <c r="AB958" s="116">
        <v>0</v>
      </c>
      <c r="AC958" s="116">
        <v>0</v>
      </c>
      <c r="AD958" s="116">
        <v>0</v>
      </c>
      <c r="AE958" s="116">
        <v>29156.58</v>
      </c>
      <c r="AF958" s="116">
        <v>52633.54</v>
      </c>
      <c r="AG958" s="116">
        <v>52655.46</v>
      </c>
      <c r="AH958" s="116">
        <v>74208.899999999994</v>
      </c>
      <c r="AI958" s="116">
        <v>126891.41</v>
      </c>
      <c r="AJ958" s="116">
        <v>134083.47</v>
      </c>
      <c r="AK958" s="116">
        <v>167911.25</v>
      </c>
      <c r="AL958" s="116">
        <v>208638.88</v>
      </c>
      <c r="AM958" s="116">
        <v>220665.67</v>
      </c>
      <c r="AN958" s="116">
        <v>0</v>
      </c>
      <c r="AO958" s="116">
        <v>0</v>
      </c>
      <c r="AP958" s="116">
        <v>0</v>
      </c>
      <c r="AQ958" s="116">
        <v>0</v>
      </c>
      <c r="AR958" s="116">
        <v>0</v>
      </c>
      <c r="AS958" s="116">
        <v>0</v>
      </c>
      <c r="AT958" s="116">
        <v>0</v>
      </c>
      <c r="AU958" s="116">
        <v>0</v>
      </c>
      <c r="AV958" s="116">
        <v>0</v>
      </c>
      <c r="AW958" s="116">
        <v>0</v>
      </c>
      <c r="AX958" s="116">
        <v>0</v>
      </c>
      <c r="AY958" s="116">
        <v>0</v>
      </c>
      <c r="AZ958" s="116">
        <v>0</v>
      </c>
      <c r="BA958" s="116">
        <v>0</v>
      </c>
      <c r="BB958" s="116">
        <v>0</v>
      </c>
      <c r="BC958" s="116">
        <v>0</v>
      </c>
      <c r="BD958" s="115">
        <v>0</v>
      </c>
      <c r="BF958" s="9">
        <f t="shared" si="15"/>
        <v>220665.67</v>
      </c>
    </row>
    <row r="959" spans="1:58" x14ac:dyDescent="0.25">
      <c r="A959" s="112" t="s">
        <v>1053</v>
      </c>
      <c r="B959" s="112" t="s">
        <v>1054</v>
      </c>
      <c r="C959" s="116">
        <v>0</v>
      </c>
      <c r="D959" s="116">
        <v>0</v>
      </c>
      <c r="E959" s="116">
        <v>0</v>
      </c>
      <c r="F959" s="116">
        <v>0</v>
      </c>
      <c r="G959" s="116">
        <v>0</v>
      </c>
      <c r="H959" s="116">
        <v>0</v>
      </c>
      <c r="I959" s="116">
        <v>19068.43</v>
      </c>
      <c r="J959" s="116">
        <v>19068.43</v>
      </c>
      <c r="K959" s="116">
        <v>19068.43</v>
      </c>
      <c r="L959" s="116">
        <v>19068.43</v>
      </c>
      <c r="M959" s="116">
        <v>19068.43</v>
      </c>
      <c r="N959" s="116">
        <v>0</v>
      </c>
      <c r="O959" s="116">
        <v>0</v>
      </c>
      <c r="P959" s="116">
        <v>0</v>
      </c>
      <c r="Q959" s="116">
        <v>0</v>
      </c>
      <c r="R959" s="116">
        <v>0</v>
      </c>
      <c r="S959" s="116">
        <v>0</v>
      </c>
      <c r="T959" s="116">
        <v>0</v>
      </c>
      <c r="U959" s="116">
        <v>0</v>
      </c>
      <c r="V959" s="116">
        <v>0</v>
      </c>
      <c r="W959" s="116">
        <v>0</v>
      </c>
      <c r="X959" s="116">
        <v>0</v>
      </c>
      <c r="Y959" s="116">
        <v>0</v>
      </c>
      <c r="Z959" s="116">
        <v>0</v>
      </c>
      <c r="AA959" s="116">
        <v>0</v>
      </c>
      <c r="AB959" s="116">
        <v>0</v>
      </c>
      <c r="AC959" s="116">
        <v>0</v>
      </c>
      <c r="AD959" s="116">
        <v>0</v>
      </c>
      <c r="AE959" s="116">
        <v>0</v>
      </c>
      <c r="AF959" s="116">
        <v>0</v>
      </c>
      <c r="AG959" s="116">
        <v>0</v>
      </c>
      <c r="AH959" s="116">
        <v>0</v>
      </c>
      <c r="AI959" s="116">
        <v>0</v>
      </c>
      <c r="AJ959" s="116">
        <v>0</v>
      </c>
      <c r="AK959" s="116">
        <v>0</v>
      </c>
      <c r="AL959" s="116">
        <v>0</v>
      </c>
      <c r="AM959" s="116">
        <v>0</v>
      </c>
      <c r="AN959" s="116">
        <v>0</v>
      </c>
      <c r="AO959" s="116">
        <v>0</v>
      </c>
      <c r="AP959" s="116">
        <v>0</v>
      </c>
      <c r="AQ959" s="116">
        <v>0</v>
      </c>
      <c r="AR959" s="116">
        <v>0</v>
      </c>
      <c r="AS959" s="116">
        <v>0</v>
      </c>
      <c r="AT959" s="116">
        <v>0</v>
      </c>
      <c r="AU959" s="116">
        <v>0</v>
      </c>
      <c r="AV959" s="116">
        <v>0</v>
      </c>
      <c r="AW959" s="116">
        <v>0</v>
      </c>
      <c r="AX959" s="116">
        <v>0</v>
      </c>
      <c r="AY959" s="116">
        <v>0</v>
      </c>
      <c r="AZ959" s="116">
        <v>0</v>
      </c>
      <c r="BA959" s="116">
        <v>0</v>
      </c>
      <c r="BB959" s="116">
        <v>0</v>
      </c>
      <c r="BC959" s="116">
        <v>0</v>
      </c>
      <c r="BD959" s="115">
        <v>0</v>
      </c>
      <c r="BF959" s="9">
        <f t="shared" si="15"/>
        <v>19068.43</v>
      </c>
    </row>
    <row r="960" spans="1:58" x14ac:dyDescent="0.25">
      <c r="A960" s="112" t="s">
        <v>1055</v>
      </c>
      <c r="B960" s="112" t="s">
        <v>1056</v>
      </c>
      <c r="C960" s="116">
        <v>0</v>
      </c>
      <c r="D960" s="116">
        <v>0</v>
      </c>
      <c r="E960" s="116">
        <v>0</v>
      </c>
      <c r="F960" s="116">
        <v>0</v>
      </c>
      <c r="G960" s="116">
        <v>0</v>
      </c>
      <c r="H960" s="116">
        <v>0</v>
      </c>
      <c r="I960" s="116">
        <v>0</v>
      </c>
      <c r="J960" s="116">
        <v>0</v>
      </c>
      <c r="K960" s="116">
        <v>801.6</v>
      </c>
      <c r="L960" s="116">
        <v>5590.5</v>
      </c>
      <c r="M960" s="116">
        <v>6996.59</v>
      </c>
      <c r="N960" s="116">
        <v>7232.56</v>
      </c>
      <c r="O960" s="116">
        <v>7376.5300000000007</v>
      </c>
      <c r="P960" s="116">
        <v>7958.420000000001</v>
      </c>
      <c r="Q960" s="116">
        <v>0</v>
      </c>
      <c r="R960" s="116">
        <v>0</v>
      </c>
      <c r="S960" s="116">
        <v>0</v>
      </c>
      <c r="T960" s="116">
        <v>0</v>
      </c>
      <c r="U960" s="116">
        <v>0</v>
      </c>
      <c r="V960" s="116">
        <v>0</v>
      </c>
      <c r="W960" s="116">
        <v>0</v>
      </c>
      <c r="X960" s="116">
        <v>0</v>
      </c>
      <c r="Y960" s="116">
        <v>0</v>
      </c>
      <c r="Z960" s="116">
        <v>0</v>
      </c>
      <c r="AA960" s="116">
        <v>0</v>
      </c>
      <c r="AB960" s="116">
        <v>0</v>
      </c>
      <c r="AC960" s="116">
        <v>0</v>
      </c>
      <c r="AD960" s="116">
        <v>0</v>
      </c>
      <c r="AE960" s="116">
        <v>0</v>
      </c>
      <c r="AF960" s="116">
        <v>0</v>
      </c>
      <c r="AG960" s="116">
        <v>0</v>
      </c>
      <c r="AH960" s="116">
        <v>0</v>
      </c>
      <c r="AI960" s="116">
        <v>0</v>
      </c>
      <c r="AJ960" s="116">
        <v>0</v>
      </c>
      <c r="AK960" s="116">
        <v>0</v>
      </c>
      <c r="AL960" s="116">
        <v>0</v>
      </c>
      <c r="AM960" s="116">
        <v>0</v>
      </c>
      <c r="AN960" s="116">
        <v>0</v>
      </c>
      <c r="AO960" s="116">
        <v>0</v>
      </c>
      <c r="AP960" s="116">
        <v>0</v>
      </c>
      <c r="AQ960" s="116">
        <v>0</v>
      </c>
      <c r="AR960" s="116">
        <v>0</v>
      </c>
      <c r="AS960" s="116">
        <v>0</v>
      </c>
      <c r="AT960" s="116">
        <v>0</v>
      </c>
      <c r="AU960" s="116">
        <v>0</v>
      </c>
      <c r="AV960" s="116">
        <v>0</v>
      </c>
      <c r="AW960" s="116">
        <v>0</v>
      </c>
      <c r="AX960" s="116">
        <v>0</v>
      </c>
      <c r="AY960" s="116">
        <v>0</v>
      </c>
      <c r="AZ960" s="116">
        <v>0</v>
      </c>
      <c r="BA960" s="116">
        <v>0</v>
      </c>
      <c r="BB960" s="116">
        <v>0</v>
      </c>
      <c r="BC960" s="116">
        <v>0</v>
      </c>
      <c r="BD960" s="115">
        <v>0</v>
      </c>
      <c r="BF960" s="9">
        <f t="shared" si="15"/>
        <v>7958.420000000001</v>
      </c>
    </row>
    <row r="961" spans="1:58" x14ac:dyDescent="0.25">
      <c r="A961" s="112" t="s">
        <v>1057</v>
      </c>
      <c r="B961" s="112" t="s">
        <v>1058</v>
      </c>
      <c r="C961" s="116">
        <v>0</v>
      </c>
      <c r="D961" s="116">
        <v>0</v>
      </c>
      <c r="E961" s="116">
        <v>0</v>
      </c>
      <c r="F961" s="116">
        <v>0</v>
      </c>
      <c r="G961" s="116">
        <v>0</v>
      </c>
      <c r="H961" s="116">
        <v>0</v>
      </c>
      <c r="I961" s="116">
        <v>0</v>
      </c>
      <c r="J961" s="116">
        <v>-35076.769999999997</v>
      </c>
      <c r="K961" s="116">
        <v>-35076.769999999997</v>
      </c>
      <c r="L961" s="116">
        <v>-35076.769999999997</v>
      </c>
      <c r="M961" s="116">
        <v>0</v>
      </c>
      <c r="N961" s="116">
        <v>0</v>
      </c>
      <c r="O961" s="116">
        <v>0</v>
      </c>
      <c r="P961" s="116">
        <v>0</v>
      </c>
      <c r="Q961" s="116">
        <v>0</v>
      </c>
      <c r="R961" s="116">
        <v>0</v>
      </c>
      <c r="S961" s="116">
        <v>0</v>
      </c>
      <c r="T961" s="116">
        <v>0</v>
      </c>
      <c r="U961" s="116">
        <v>0</v>
      </c>
      <c r="V961" s="116">
        <v>0</v>
      </c>
      <c r="W961" s="116">
        <v>0</v>
      </c>
      <c r="X961" s="116">
        <v>0</v>
      </c>
      <c r="Y961" s="116">
        <v>0</v>
      </c>
      <c r="Z961" s="116">
        <v>0</v>
      </c>
      <c r="AA961" s="116">
        <v>0</v>
      </c>
      <c r="AB961" s="116">
        <v>0</v>
      </c>
      <c r="AC961" s="116">
        <v>0</v>
      </c>
      <c r="AD961" s="116">
        <v>0</v>
      </c>
      <c r="AE961" s="116">
        <v>0</v>
      </c>
      <c r="AF961" s="116">
        <v>0</v>
      </c>
      <c r="AG961" s="116">
        <v>0</v>
      </c>
      <c r="AH961" s="116">
        <v>0</v>
      </c>
      <c r="AI961" s="116">
        <v>0</v>
      </c>
      <c r="AJ961" s="116">
        <v>0</v>
      </c>
      <c r="AK961" s="116">
        <v>0</v>
      </c>
      <c r="AL961" s="116">
        <v>0</v>
      </c>
      <c r="AM961" s="116">
        <v>0</v>
      </c>
      <c r="AN961" s="116">
        <v>0</v>
      </c>
      <c r="AO961" s="116">
        <v>0</v>
      </c>
      <c r="AP961" s="116">
        <v>0</v>
      </c>
      <c r="AQ961" s="116">
        <v>0</v>
      </c>
      <c r="AR961" s="116">
        <v>0</v>
      </c>
      <c r="AS961" s="116">
        <v>0</v>
      </c>
      <c r="AT961" s="116">
        <v>0</v>
      </c>
      <c r="AU961" s="116">
        <v>0</v>
      </c>
      <c r="AV961" s="116">
        <v>0</v>
      </c>
      <c r="AW961" s="116">
        <v>0</v>
      </c>
      <c r="AX961" s="116">
        <v>0</v>
      </c>
      <c r="AY961" s="116">
        <v>0</v>
      </c>
      <c r="AZ961" s="116">
        <v>0</v>
      </c>
      <c r="BA961" s="116">
        <v>0</v>
      </c>
      <c r="BB961" s="116">
        <v>0</v>
      </c>
      <c r="BC961" s="116">
        <v>0</v>
      </c>
      <c r="BD961" s="115">
        <v>0</v>
      </c>
      <c r="BF961" s="9">
        <f t="shared" si="15"/>
        <v>0</v>
      </c>
    </row>
    <row r="962" spans="1:58" x14ac:dyDescent="0.25">
      <c r="A962" s="112" t="s">
        <v>1059</v>
      </c>
      <c r="B962" s="112" t="s">
        <v>1060</v>
      </c>
      <c r="C962" s="116">
        <v>0</v>
      </c>
      <c r="D962" s="116">
        <v>0</v>
      </c>
      <c r="E962" s="116">
        <v>0</v>
      </c>
      <c r="F962" s="116">
        <v>0</v>
      </c>
      <c r="G962" s="116">
        <v>0</v>
      </c>
      <c r="H962" s="116">
        <v>0</v>
      </c>
      <c r="I962" s="116">
        <v>0</v>
      </c>
      <c r="J962" s="116">
        <v>0</v>
      </c>
      <c r="K962" s="116">
        <v>0</v>
      </c>
      <c r="L962" s="116">
        <v>0</v>
      </c>
      <c r="M962" s="116">
        <v>0</v>
      </c>
      <c r="N962" s="116">
        <v>0</v>
      </c>
      <c r="O962" s="116">
        <v>0</v>
      </c>
      <c r="P962" s="116">
        <v>0</v>
      </c>
      <c r="Q962" s="116">
        <v>0</v>
      </c>
      <c r="R962" s="116">
        <v>0</v>
      </c>
      <c r="S962" s="116">
        <v>0</v>
      </c>
      <c r="T962" s="116">
        <v>0</v>
      </c>
      <c r="U962" s="116">
        <v>0</v>
      </c>
      <c r="V962" s="116">
        <v>0</v>
      </c>
      <c r="W962" s="116">
        <v>0</v>
      </c>
      <c r="X962" s="116">
        <v>0</v>
      </c>
      <c r="Y962" s="116">
        <v>0</v>
      </c>
      <c r="Z962" s="116">
        <v>0</v>
      </c>
      <c r="AA962" s="116">
        <v>0</v>
      </c>
      <c r="AB962" s="116">
        <v>0</v>
      </c>
      <c r="AC962" s="116">
        <v>0</v>
      </c>
      <c r="AD962" s="116">
        <v>0</v>
      </c>
      <c r="AE962" s="116">
        <v>0</v>
      </c>
      <c r="AF962" s="116">
        <v>0</v>
      </c>
      <c r="AG962" s="116">
        <v>0</v>
      </c>
      <c r="AH962" s="116">
        <v>0</v>
      </c>
      <c r="AI962" s="116">
        <v>0</v>
      </c>
      <c r="AJ962" s="116">
        <v>0</v>
      </c>
      <c r="AK962" s="116">
        <v>0</v>
      </c>
      <c r="AL962" s="116">
        <v>0</v>
      </c>
      <c r="AM962" s="116">
        <v>0</v>
      </c>
      <c r="AN962" s="116">
        <v>0</v>
      </c>
      <c r="AO962" s="116">
        <v>0</v>
      </c>
      <c r="AP962" s="116">
        <v>0</v>
      </c>
      <c r="AQ962" s="116">
        <v>0</v>
      </c>
      <c r="AR962" s="116">
        <v>0</v>
      </c>
      <c r="AS962" s="116">
        <v>0</v>
      </c>
      <c r="AT962" s="116">
        <v>0</v>
      </c>
      <c r="AU962" s="116">
        <v>0</v>
      </c>
      <c r="AV962" s="116">
        <v>0</v>
      </c>
      <c r="AW962" s="116">
        <v>0</v>
      </c>
      <c r="AX962" s="116">
        <v>0</v>
      </c>
      <c r="AY962" s="116">
        <v>0</v>
      </c>
      <c r="AZ962" s="116">
        <v>0</v>
      </c>
      <c r="BA962" s="116">
        <v>0</v>
      </c>
      <c r="BB962" s="116">
        <v>0</v>
      </c>
      <c r="BC962" s="116">
        <v>0</v>
      </c>
      <c r="BD962" s="115">
        <v>0</v>
      </c>
      <c r="BF962" s="9">
        <f t="shared" si="15"/>
        <v>0</v>
      </c>
    </row>
    <row r="963" spans="1:58" x14ac:dyDescent="0.25">
      <c r="A963" s="112" t="s">
        <v>1061</v>
      </c>
      <c r="B963" s="112" t="s">
        <v>1062</v>
      </c>
      <c r="C963" s="116">
        <v>0</v>
      </c>
      <c r="D963" s="116">
        <v>0</v>
      </c>
      <c r="E963" s="116">
        <v>0</v>
      </c>
      <c r="F963" s="116">
        <v>0</v>
      </c>
      <c r="G963" s="116">
        <v>0</v>
      </c>
      <c r="H963" s="116">
        <v>0</v>
      </c>
      <c r="I963" s="116">
        <v>0</v>
      </c>
      <c r="J963" s="116">
        <v>0</v>
      </c>
      <c r="K963" s="116">
        <v>0</v>
      </c>
      <c r="L963" s="116">
        <v>7371.82</v>
      </c>
      <c r="M963" s="116">
        <v>7513.78</v>
      </c>
      <c r="N963" s="116">
        <v>36523.51</v>
      </c>
      <c r="O963" s="116">
        <v>36523.54</v>
      </c>
      <c r="P963" s="116">
        <v>36523.54</v>
      </c>
      <c r="Q963" s="116">
        <v>36523.54</v>
      </c>
      <c r="R963" s="116">
        <v>36523.54</v>
      </c>
      <c r="S963" s="116">
        <v>37030.69</v>
      </c>
      <c r="T963" s="116">
        <v>37268.340000000004</v>
      </c>
      <c r="U963" s="116">
        <v>37664.730000000003</v>
      </c>
      <c r="V963" s="116">
        <v>52263.44</v>
      </c>
      <c r="W963" s="116">
        <v>57278.770000000004</v>
      </c>
      <c r="X963" s="116">
        <v>67723.100000000006</v>
      </c>
      <c r="Y963" s="116">
        <v>214863.38</v>
      </c>
      <c r="Z963" s="116">
        <v>0</v>
      </c>
      <c r="AA963" s="116">
        <v>0</v>
      </c>
      <c r="AB963" s="116">
        <v>0</v>
      </c>
      <c r="AC963" s="116">
        <v>0</v>
      </c>
      <c r="AD963" s="116">
        <v>0</v>
      </c>
      <c r="AE963" s="116">
        <v>0</v>
      </c>
      <c r="AF963" s="116">
        <v>0</v>
      </c>
      <c r="AG963" s="116">
        <v>0</v>
      </c>
      <c r="AH963" s="116">
        <v>0</v>
      </c>
      <c r="AI963" s="116">
        <v>0</v>
      </c>
      <c r="AJ963" s="116">
        <v>0</v>
      </c>
      <c r="AK963" s="116">
        <v>0</v>
      </c>
      <c r="AL963" s="116">
        <v>0</v>
      </c>
      <c r="AM963" s="116">
        <v>0</v>
      </c>
      <c r="AN963" s="116">
        <v>0</v>
      </c>
      <c r="AO963" s="116">
        <v>0</v>
      </c>
      <c r="AP963" s="116">
        <v>0</v>
      </c>
      <c r="AQ963" s="116">
        <v>0</v>
      </c>
      <c r="AR963" s="116">
        <v>0</v>
      </c>
      <c r="AS963" s="116">
        <v>0</v>
      </c>
      <c r="AT963" s="116">
        <v>0</v>
      </c>
      <c r="AU963" s="116">
        <v>0</v>
      </c>
      <c r="AV963" s="116">
        <v>0</v>
      </c>
      <c r="AW963" s="116">
        <v>0</v>
      </c>
      <c r="AX963" s="116">
        <v>0</v>
      </c>
      <c r="AY963" s="116">
        <v>0</v>
      </c>
      <c r="AZ963" s="116">
        <v>0</v>
      </c>
      <c r="BA963" s="116">
        <v>0</v>
      </c>
      <c r="BB963" s="116">
        <v>0</v>
      </c>
      <c r="BC963" s="116">
        <v>0</v>
      </c>
      <c r="BD963" s="115">
        <v>0</v>
      </c>
      <c r="BF963" s="9">
        <f t="shared" si="15"/>
        <v>214863.38</v>
      </c>
    </row>
    <row r="964" spans="1:58" x14ac:dyDescent="0.25">
      <c r="A964" s="112" t="s">
        <v>1063</v>
      </c>
      <c r="B964" s="112" t="s">
        <v>1064</v>
      </c>
      <c r="C964" s="116">
        <v>0</v>
      </c>
      <c r="D964" s="116">
        <v>0</v>
      </c>
      <c r="E964" s="116">
        <v>0</v>
      </c>
      <c r="F964" s="116">
        <v>0</v>
      </c>
      <c r="G964" s="116">
        <v>0</v>
      </c>
      <c r="H964" s="116">
        <v>0</v>
      </c>
      <c r="I964" s="116">
        <v>0</v>
      </c>
      <c r="J964" s="116">
        <v>600.65</v>
      </c>
      <c r="K964" s="116">
        <v>600.65</v>
      </c>
      <c r="L964" s="116">
        <v>600.65</v>
      </c>
      <c r="M964" s="116">
        <v>0</v>
      </c>
      <c r="N964" s="116">
        <v>0</v>
      </c>
      <c r="O964" s="116">
        <v>0</v>
      </c>
      <c r="P964" s="116">
        <v>0</v>
      </c>
      <c r="Q964" s="116">
        <v>0</v>
      </c>
      <c r="R964" s="116">
        <v>0</v>
      </c>
      <c r="S964" s="116">
        <v>0</v>
      </c>
      <c r="T964" s="116">
        <v>0</v>
      </c>
      <c r="U964" s="116">
        <v>0</v>
      </c>
      <c r="V964" s="116">
        <v>0</v>
      </c>
      <c r="W964" s="116">
        <v>0</v>
      </c>
      <c r="X964" s="116">
        <v>0</v>
      </c>
      <c r="Y964" s="116">
        <v>0</v>
      </c>
      <c r="Z964" s="116">
        <v>0</v>
      </c>
      <c r="AA964" s="116">
        <v>0</v>
      </c>
      <c r="AB964" s="116">
        <v>0</v>
      </c>
      <c r="AC964" s="116">
        <v>0</v>
      </c>
      <c r="AD964" s="116">
        <v>0</v>
      </c>
      <c r="AE964" s="116">
        <v>0</v>
      </c>
      <c r="AF964" s="116">
        <v>0</v>
      </c>
      <c r="AG964" s="116">
        <v>0</v>
      </c>
      <c r="AH964" s="116">
        <v>0</v>
      </c>
      <c r="AI964" s="116">
        <v>0</v>
      </c>
      <c r="AJ964" s="116">
        <v>0</v>
      </c>
      <c r="AK964" s="116">
        <v>0</v>
      </c>
      <c r="AL964" s="116">
        <v>0</v>
      </c>
      <c r="AM964" s="116">
        <v>0</v>
      </c>
      <c r="AN964" s="116">
        <v>0</v>
      </c>
      <c r="AO964" s="116">
        <v>0</v>
      </c>
      <c r="AP964" s="116">
        <v>0</v>
      </c>
      <c r="AQ964" s="116">
        <v>0</v>
      </c>
      <c r="AR964" s="116">
        <v>0</v>
      </c>
      <c r="AS964" s="116">
        <v>0</v>
      </c>
      <c r="AT964" s="116">
        <v>0</v>
      </c>
      <c r="AU964" s="116">
        <v>0</v>
      </c>
      <c r="AV964" s="116">
        <v>0</v>
      </c>
      <c r="AW964" s="116">
        <v>0</v>
      </c>
      <c r="AX964" s="116">
        <v>0</v>
      </c>
      <c r="AY964" s="116">
        <v>0</v>
      </c>
      <c r="AZ964" s="116">
        <v>0</v>
      </c>
      <c r="BA964" s="116">
        <v>0</v>
      </c>
      <c r="BB964" s="116">
        <v>0</v>
      </c>
      <c r="BC964" s="116">
        <v>0</v>
      </c>
      <c r="BD964" s="115">
        <v>0</v>
      </c>
      <c r="BF964" s="9">
        <f t="shared" si="15"/>
        <v>600.65</v>
      </c>
    </row>
    <row r="965" spans="1:58" x14ac:dyDescent="0.25">
      <c r="A965" s="112" t="s">
        <v>1065</v>
      </c>
      <c r="B965" s="112" t="s">
        <v>1066</v>
      </c>
      <c r="C965" s="116">
        <v>0</v>
      </c>
      <c r="D965" s="116">
        <v>0</v>
      </c>
      <c r="E965" s="116">
        <v>0</v>
      </c>
      <c r="F965" s="116">
        <v>0</v>
      </c>
      <c r="G965" s="116">
        <v>0</v>
      </c>
      <c r="H965" s="116">
        <v>0</v>
      </c>
      <c r="I965" s="116">
        <v>0</v>
      </c>
      <c r="J965" s="116">
        <v>2219.0100000000002</v>
      </c>
      <c r="K965" s="116">
        <v>0</v>
      </c>
      <c r="L965" s="116">
        <v>0</v>
      </c>
      <c r="M965" s="116">
        <v>0</v>
      </c>
      <c r="N965" s="116">
        <v>0</v>
      </c>
      <c r="O965" s="116">
        <v>0</v>
      </c>
      <c r="P965" s="116">
        <v>0</v>
      </c>
      <c r="Q965" s="116">
        <v>0</v>
      </c>
      <c r="R965" s="116">
        <v>0</v>
      </c>
      <c r="S965" s="116">
        <v>0</v>
      </c>
      <c r="T965" s="116">
        <v>0</v>
      </c>
      <c r="U965" s="116">
        <v>0</v>
      </c>
      <c r="V965" s="116">
        <v>0</v>
      </c>
      <c r="W965" s="116">
        <v>0</v>
      </c>
      <c r="X965" s="116">
        <v>0</v>
      </c>
      <c r="Y965" s="116">
        <v>0</v>
      </c>
      <c r="Z965" s="116">
        <v>0</v>
      </c>
      <c r="AA965" s="116">
        <v>0</v>
      </c>
      <c r="AB965" s="116">
        <v>0</v>
      </c>
      <c r="AC965" s="116">
        <v>0</v>
      </c>
      <c r="AD965" s="116">
        <v>0</v>
      </c>
      <c r="AE965" s="116">
        <v>0</v>
      </c>
      <c r="AF965" s="116">
        <v>0</v>
      </c>
      <c r="AG965" s="116">
        <v>0</v>
      </c>
      <c r="AH965" s="116">
        <v>0</v>
      </c>
      <c r="AI965" s="116">
        <v>0</v>
      </c>
      <c r="AJ965" s="116">
        <v>0</v>
      </c>
      <c r="AK965" s="116">
        <v>0</v>
      </c>
      <c r="AL965" s="116">
        <v>0</v>
      </c>
      <c r="AM965" s="116">
        <v>0</v>
      </c>
      <c r="AN965" s="116">
        <v>0</v>
      </c>
      <c r="AO965" s="116">
        <v>0</v>
      </c>
      <c r="AP965" s="116">
        <v>0</v>
      </c>
      <c r="AQ965" s="116">
        <v>0</v>
      </c>
      <c r="AR965" s="116">
        <v>0</v>
      </c>
      <c r="AS965" s="116">
        <v>0</v>
      </c>
      <c r="AT965" s="116">
        <v>0</v>
      </c>
      <c r="AU965" s="116">
        <v>0</v>
      </c>
      <c r="AV965" s="116">
        <v>0</v>
      </c>
      <c r="AW965" s="116">
        <v>0</v>
      </c>
      <c r="AX965" s="116">
        <v>0</v>
      </c>
      <c r="AY965" s="116">
        <v>0</v>
      </c>
      <c r="AZ965" s="116">
        <v>0</v>
      </c>
      <c r="BA965" s="116">
        <v>0</v>
      </c>
      <c r="BB965" s="116">
        <v>0</v>
      </c>
      <c r="BC965" s="116">
        <v>0</v>
      </c>
      <c r="BD965" s="115">
        <v>0</v>
      </c>
      <c r="BF965" s="9">
        <f t="shared" si="15"/>
        <v>2219.0100000000002</v>
      </c>
    </row>
    <row r="966" spans="1:58" x14ac:dyDescent="0.25">
      <c r="A966" s="112" t="s">
        <v>1067</v>
      </c>
      <c r="B966" s="112" t="s">
        <v>1068</v>
      </c>
      <c r="C966" s="116">
        <v>0</v>
      </c>
      <c r="D966" s="116">
        <v>0</v>
      </c>
      <c r="E966" s="116">
        <v>0</v>
      </c>
      <c r="F966" s="116">
        <v>0</v>
      </c>
      <c r="G966" s="116">
        <v>0</v>
      </c>
      <c r="H966" s="116">
        <v>0</v>
      </c>
      <c r="I966" s="116">
        <v>0</v>
      </c>
      <c r="J966" s="116">
        <v>621.41</v>
      </c>
      <c r="K966" s="116">
        <v>1389.67</v>
      </c>
      <c r="L966" s="116">
        <v>18150.550000000003</v>
      </c>
      <c r="M966" s="116">
        <v>18205.480000000003</v>
      </c>
      <c r="N966" s="116">
        <v>18398.850000000002</v>
      </c>
      <c r="O966" s="116">
        <v>30960.120000000003</v>
      </c>
      <c r="P966" s="116">
        <v>36216.800000000003</v>
      </c>
      <c r="Q966" s="116">
        <v>52896.960000000006</v>
      </c>
      <c r="R966" s="116">
        <v>100560.96000000001</v>
      </c>
      <c r="S966" s="116">
        <v>0</v>
      </c>
      <c r="T966" s="116">
        <v>0</v>
      </c>
      <c r="U966" s="116">
        <v>0</v>
      </c>
      <c r="V966" s="116">
        <v>0</v>
      </c>
      <c r="W966" s="116">
        <v>0</v>
      </c>
      <c r="X966" s="116">
        <v>0</v>
      </c>
      <c r="Y966" s="116">
        <v>0</v>
      </c>
      <c r="Z966" s="116">
        <v>0</v>
      </c>
      <c r="AA966" s="116">
        <v>0</v>
      </c>
      <c r="AB966" s="116">
        <v>0</v>
      </c>
      <c r="AC966" s="116">
        <v>0</v>
      </c>
      <c r="AD966" s="116">
        <v>0</v>
      </c>
      <c r="AE966" s="116">
        <v>0</v>
      </c>
      <c r="AF966" s="116">
        <v>0</v>
      </c>
      <c r="AG966" s="116">
        <v>0</v>
      </c>
      <c r="AH966" s="116">
        <v>0</v>
      </c>
      <c r="AI966" s="116">
        <v>0</v>
      </c>
      <c r="AJ966" s="116">
        <v>0</v>
      </c>
      <c r="AK966" s="116">
        <v>0</v>
      </c>
      <c r="AL966" s="116">
        <v>0</v>
      </c>
      <c r="AM966" s="116">
        <v>0</v>
      </c>
      <c r="AN966" s="116">
        <v>0</v>
      </c>
      <c r="AO966" s="116">
        <v>0</v>
      </c>
      <c r="AP966" s="116">
        <v>0</v>
      </c>
      <c r="AQ966" s="116">
        <v>0</v>
      </c>
      <c r="AR966" s="116">
        <v>0</v>
      </c>
      <c r="AS966" s="116">
        <v>0</v>
      </c>
      <c r="AT966" s="116">
        <v>0</v>
      </c>
      <c r="AU966" s="116">
        <v>0</v>
      </c>
      <c r="AV966" s="116">
        <v>0</v>
      </c>
      <c r="AW966" s="116">
        <v>0</v>
      </c>
      <c r="AX966" s="116">
        <v>0</v>
      </c>
      <c r="AY966" s="116">
        <v>0</v>
      </c>
      <c r="AZ966" s="116">
        <v>0</v>
      </c>
      <c r="BA966" s="116">
        <v>0</v>
      </c>
      <c r="BB966" s="116">
        <v>0</v>
      </c>
      <c r="BC966" s="116">
        <v>0</v>
      </c>
      <c r="BD966" s="115">
        <v>0</v>
      </c>
      <c r="BF966" s="9">
        <f t="shared" si="15"/>
        <v>100560.96000000001</v>
      </c>
    </row>
    <row r="967" spans="1:58" x14ac:dyDescent="0.25">
      <c r="A967" s="112" t="s">
        <v>1069</v>
      </c>
      <c r="B967" s="112" t="s">
        <v>1070</v>
      </c>
      <c r="C967" s="116">
        <v>0</v>
      </c>
      <c r="D967" s="116">
        <v>0</v>
      </c>
      <c r="E967" s="116">
        <v>0</v>
      </c>
      <c r="F967" s="116">
        <v>0</v>
      </c>
      <c r="G967" s="116">
        <v>0</v>
      </c>
      <c r="H967" s="116">
        <v>0</v>
      </c>
      <c r="I967" s="116">
        <v>0</v>
      </c>
      <c r="J967" s="116">
        <v>779.67</v>
      </c>
      <c r="K967" s="116">
        <v>16559.939999999999</v>
      </c>
      <c r="L967" s="116">
        <v>26674.55</v>
      </c>
      <c r="M967" s="116">
        <v>26730.94</v>
      </c>
      <c r="N967" s="116">
        <v>27014.6</v>
      </c>
      <c r="O967" s="116">
        <v>29886.6</v>
      </c>
      <c r="P967" s="116">
        <v>38755.19</v>
      </c>
      <c r="Q967" s="116">
        <v>65054.5</v>
      </c>
      <c r="R967" s="116">
        <v>77484.45</v>
      </c>
      <c r="S967" s="116">
        <v>0</v>
      </c>
      <c r="T967" s="116">
        <v>0</v>
      </c>
      <c r="U967" s="116">
        <v>0</v>
      </c>
      <c r="V967" s="116">
        <v>0</v>
      </c>
      <c r="W967" s="116">
        <v>0</v>
      </c>
      <c r="X967" s="116">
        <v>0</v>
      </c>
      <c r="Y967" s="116">
        <v>0</v>
      </c>
      <c r="Z967" s="116">
        <v>0</v>
      </c>
      <c r="AA967" s="116">
        <v>0</v>
      </c>
      <c r="AB967" s="116">
        <v>0</v>
      </c>
      <c r="AC967" s="116">
        <v>0</v>
      </c>
      <c r="AD967" s="116">
        <v>0</v>
      </c>
      <c r="AE967" s="116">
        <v>0</v>
      </c>
      <c r="AF967" s="116">
        <v>0</v>
      </c>
      <c r="AG967" s="116">
        <v>0</v>
      </c>
      <c r="AH967" s="116">
        <v>0</v>
      </c>
      <c r="AI967" s="116">
        <v>0</v>
      </c>
      <c r="AJ967" s="116">
        <v>0</v>
      </c>
      <c r="AK967" s="116">
        <v>0</v>
      </c>
      <c r="AL967" s="116">
        <v>0</v>
      </c>
      <c r="AM967" s="116">
        <v>0</v>
      </c>
      <c r="AN967" s="116">
        <v>0</v>
      </c>
      <c r="AO967" s="116">
        <v>0</v>
      </c>
      <c r="AP967" s="116">
        <v>0</v>
      </c>
      <c r="AQ967" s="116">
        <v>0</v>
      </c>
      <c r="AR967" s="116">
        <v>0</v>
      </c>
      <c r="AS967" s="116">
        <v>0</v>
      </c>
      <c r="AT967" s="116">
        <v>0</v>
      </c>
      <c r="AU967" s="116">
        <v>0</v>
      </c>
      <c r="AV967" s="116">
        <v>0</v>
      </c>
      <c r="AW967" s="116">
        <v>0</v>
      </c>
      <c r="AX967" s="116">
        <v>0</v>
      </c>
      <c r="AY967" s="116">
        <v>0</v>
      </c>
      <c r="AZ967" s="116">
        <v>0</v>
      </c>
      <c r="BA967" s="116">
        <v>0</v>
      </c>
      <c r="BB967" s="116">
        <v>0</v>
      </c>
      <c r="BC967" s="116">
        <v>0</v>
      </c>
      <c r="BD967" s="115">
        <v>0</v>
      </c>
      <c r="BF967" s="9">
        <f t="shared" si="15"/>
        <v>77484.45</v>
      </c>
    </row>
    <row r="968" spans="1:58" x14ac:dyDescent="0.25">
      <c r="A968" s="112" t="s">
        <v>1071</v>
      </c>
      <c r="B968" s="112" t="s">
        <v>1072</v>
      </c>
      <c r="C968" s="116">
        <v>0</v>
      </c>
      <c r="D968" s="116">
        <v>0</v>
      </c>
      <c r="E968" s="116">
        <v>0</v>
      </c>
      <c r="F968" s="116">
        <v>0</v>
      </c>
      <c r="G968" s="116">
        <v>0</v>
      </c>
      <c r="H968" s="116">
        <v>0</v>
      </c>
      <c r="I968" s="116">
        <v>0</v>
      </c>
      <c r="J968" s="116">
        <v>0</v>
      </c>
      <c r="K968" s="116">
        <v>0</v>
      </c>
      <c r="L968" s="116">
        <v>0</v>
      </c>
      <c r="M968" s="116">
        <v>0</v>
      </c>
      <c r="N968" s="116">
        <v>0</v>
      </c>
      <c r="O968" s="116">
        <v>0</v>
      </c>
      <c r="P968" s="116">
        <v>0</v>
      </c>
      <c r="Q968" s="116">
        <v>0</v>
      </c>
      <c r="R968" s="116">
        <v>0</v>
      </c>
      <c r="S968" s="116">
        <v>0</v>
      </c>
      <c r="T968" s="116">
        <v>0</v>
      </c>
      <c r="U968" s="116">
        <v>0</v>
      </c>
      <c r="V968" s="116">
        <v>0</v>
      </c>
      <c r="W968" s="116">
        <v>0</v>
      </c>
      <c r="X968" s="116">
        <v>0</v>
      </c>
      <c r="Y968" s="116">
        <v>0</v>
      </c>
      <c r="Z968" s="116">
        <v>0</v>
      </c>
      <c r="AA968" s="116">
        <v>0</v>
      </c>
      <c r="AB968" s="116">
        <v>0</v>
      </c>
      <c r="AC968" s="116">
        <v>0</v>
      </c>
      <c r="AD968" s="116">
        <v>0</v>
      </c>
      <c r="AE968" s="116">
        <v>0</v>
      </c>
      <c r="AF968" s="116">
        <v>0</v>
      </c>
      <c r="AG968" s="116">
        <v>0</v>
      </c>
      <c r="AH968" s="116">
        <v>0</v>
      </c>
      <c r="AI968" s="116">
        <v>0</v>
      </c>
      <c r="AJ968" s="116">
        <v>0</v>
      </c>
      <c r="AK968" s="116">
        <v>0</v>
      </c>
      <c r="AL968" s="116">
        <v>0</v>
      </c>
      <c r="AM968" s="116">
        <v>0</v>
      </c>
      <c r="AN968" s="116">
        <v>0</v>
      </c>
      <c r="AO968" s="116">
        <v>0</v>
      </c>
      <c r="AP968" s="116">
        <v>0</v>
      </c>
      <c r="AQ968" s="116">
        <v>0</v>
      </c>
      <c r="AR968" s="116">
        <v>0</v>
      </c>
      <c r="AS968" s="116">
        <v>0</v>
      </c>
      <c r="AT968" s="116">
        <v>0</v>
      </c>
      <c r="AU968" s="116">
        <v>0</v>
      </c>
      <c r="AV968" s="116">
        <v>0</v>
      </c>
      <c r="AW968" s="116">
        <v>0</v>
      </c>
      <c r="AX968" s="116">
        <v>0</v>
      </c>
      <c r="AY968" s="116">
        <v>0</v>
      </c>
      <c r="AZ968" s="116">
        <v>0</v>
      </c>
      <c r="BA968" s="116">
        <v>0</v>
      </c>
      <c r="BB968" s="116">
        <v>0</v>
      </c>
      <c r="BC968" s="116">
        <v>0</v>
      </c>
      <c r="BD968" s="115">
        <v>0</v>
      </c>
      <c r="BF968" s="9">
        <f t="shared" si="15"/>
        <v>0</v>
      </c>
    </row>
    <row r="969" spans="1:58" x14ac:dyDescent="0.25">
      <c r="A969" s="112" t="s">
        <v>1073</v>
      </c>
      <c r="B969" s="112" t="s">
        <v>1074</v>
      </c>
      <c r="C969" s="116">
        <v>0</v>
      </c>
      <c r="D969" s="116">
        <v>0</v>
      </c>
      <c r="E969" s="116">
        <v>0</v>
      </c>
      <c r="F969" s="116">
        <v>0</v>
      </c>
      <c r="G969" s="116">
        <v>0</v>
      </c>
      <c r="H969" s="116">
        <v>0</v>
      </c>
      <c r="I969" s="116">
        <v>0</v>
      </c>
      <c r="J969" s="116">
        <v>0</v>
      </c>
      <c r="K969" s="116">
        <v>0</v>
      </c>
      <c r="L969" s="116">
        <v>0</v>
      </c>
      <c r="M969" s="116">
        <v>0</v>
      </c>
      <c r="N969" s="116">
        <v>0</v>
      </c>
      <c r="O969" s="116">
        <v>0</v>
      </c>
      <c r="P969" s="116">
        <v>0</v>
      </c>
      <c r="Q969" s="116">
        <v>0</v>
      </c>
      <c r="R969" s="116">
        <v>0</v>
      </c>
      <c r="S969" s="116">
        <v>0</v>
      </c>
      <c r="T969" s="116">
        <v>2861.99</v>
      </c>
      <c r="U969" s="116">
        <v>2867</v>
      </c>
      <c r="V969" s="116">
        <v>2872.01</v>
      </c>
      <c r="W969" s="116">
        <v>2877.0200000000004</v>
      </c>
      <c r="X969" s="116">
        <v>2882.3400000000006</v>
      </c>
      <c r="Y969" s="116">
        <v>15673.33</v>
      </c>
      <c r="Z969" s="116">
        <v>16290.35</v>
      </c>
      <c r="AA969" s="116">
        <v>51560.4</v>
      </c>
      <c r="AB969" s="116">
        <v>51659.950000000004</v>
      </c>
      <c r="AC969" s="116">
        <v>51759.500000000007</v>
      </c>
      <c r="AD969" s="116">
        <v>51900.710000000006</v>
      </c>
      <c r="AE969" s="116">
        <v>52041.920000000006</v>
      </c>
      <c r="AF969" s="116">
        <v>0</v>
      </c>
      <c r="AG969" s="116">
        <v>0</v>
      </c>
      <c r="AH969" s="116">
        <v>0</v>
      </c>
      <c r="AI969" s="116">
        <v>0</v>
      </c>
      <c r="AJ969" s="116">
        <v>0</v>
      </c>
      <c r="AK969" s="116">
        <v>0</v>
      </c>
      <c r="AL969" s="116">
        <v>0</v>
      </c>
      <c r="AM969" s="116">
        <v>0</v>
      </c>
      <c r="AN969" s="116">
        <v>0</v>
      </c>
      <c r="AO969" s="116">
        <v>0</v>
      </c>
      <c r="AP969" s="116">
        <v>0</v>
      </c>
      <c r="AQ969" s="116">
        <v>0</v>
      </c>
      <c r="AR969" s="116">
        <v>0</v>
      </c>
      <c r="AS969" s="116">
        <v>0</v>
      </c>
      <c r="AT969" s="116">
        <v>0</v>
      </c>
      <c r="AU969" s="116">
        <v>0</v>
      </c>
      <c r="AV969" s="116">
        <v>0</v>
      </c>
      <c r="AW969" s="116">
        <v>0</v>
      </c>
      <c r="AX969" s="116">
        <v>0</v>
      </c>
      <c r="AY969" s="116">
        <v>0</v>
      </c>
      <c r="AZ969" s="116">
        <v>0</v>
      </c>
      <c r="BA969" s="116">
        <v>0</v>
      </c>
      <c r="BB969" s="116">
        <v>0</v>
      </c>
      <c r="BC969" s="116">
        <v>0</v>
      </c>
      <c r="BD969" s="115">
        <v>0</v>
      </c>
      <c r="BF969" s="9">
        <f t="shared" si="15"/>
        <v>52041.920000000006</v>
      </c>
    </row>
    <row r="970" spans="1:58" x14ac:dyDescent="0.25">
      <c r="A970" s="112" t="s">
        <v>1075</v>
      </c>
      <c r="B970" s="112" t="s">
        <v>1076</v>
      </c>
      <c r="C970" s="116">
        <v>0</v>
      </c>
      <c r="D970" s="116">
        <v>0</v>
      </c>
      <c r="E970" s="116">
        <v>0</v>
      </c>
      <c r="F970" s="116">
        <v>0</v>
      </c>
      <c r="G970" s="116">
        <v>0</v>
      </c>
      <c r="H970" s="116">
        <v>0</v>
      </c>
      <c r="I970" s="116">
        <v>0</v>
      </c>
      <c r="J970" s="116">
        <v>0</v>
      </c>
      <c r="K970" s="116">
        <v>5960.55</v>
      </c>
      <c r="L970" s="116">
        <v>18244.420000000002</v>
      </c>
      <c r="M970" s="116">
        <v>22289.38</v>
      </c>
      <c r="N970" s="116">
        <v>57507.78</v>
      </c>
      <c r="O970" s="116">
        <v>58195.96</v>
      </c>
      <c r="P970" s="116">
        <v>0</v>
      </c>
      <c r="Q970" s="116">
        <v>0</v>
      </c>
      <c r="R970" s="116">
        <v>0</v>
      </c>
      <c r="S970" s="116">
        <v>0</v>
      </c>
      <c r="T970" s="116">
        <v>0</v>
      </c>
      <c r="U970" s="116">
        <v>0</v>
      </c>
      <c r="V970" s="116">
        <v>0</v>
      </c>
      <c r="W970" s="116">
        <v>0</v>
      </c>
      <c r="X970" s="116">
        <v>0</v>
      </c>
      <c r="Y970" s="116">
        <v>0</v>
      </c>
      <c r="Z970" s="116">
        <v>0</v>
      </c>
      <c r="AA970" s="116">
        <v>0</v>
      </c>
      <c r="AB970" s="116">
        <v>0</v>
      </c>
      <c r="AC970" s="116">
        <v>0</v>
      </c>
      <c r="AD970" s="116">
        <v>0</v>
      </c>
      <c r="AE970" s="116">
        <v>0</v>
      </c>
      <c r="AF970" s="116">
        <v>0</v>
      </c>
      <c r="AG970" s="116">
        <v>0</v>
      </c>
      <c r="AH970" s="116">
        <v>0</v>
      </c>
      <c r="AI970" s="116">
        <v>0</v>
      </c>
      <c r="AJ970" s="116">
        <v>0</v>
      </c>
      <c r="AK970" s="116">
        <v>0</v>
      </c>
      <c r="AL970" s="116">
        <v>0</v>
      </c>
      <c r="AM970" s="116">
        <v>0</v>
      </c>
      <c r="AN970" s="116">
        <v>0</v>
      </c>
      <c r="AO970" s="116">
        <v>0</v>
      </c>
      <c r="AP970" s="116">
        <v>0</v>
      </c>
      <c r="AQ970" s="116">
        <v>0</v>
      </c>
      <c r="AR970" s="116">
        <v>0</v>
      </c>
      <c r="AS970" s="116">
        <v>0</v>
      </c>
      <c r="AT970" s="116">
        <v>0</v>
      </c>
      <c r="AU970" s="116">
        <v>0</v>
      </c>
      <c r="AV970" s="116">
        <v>0</v>
      </c>
      <c r="AW970" s="116">
        <v>0</v>
      </c>
      <c r="AX970" s="116">
        <v>0</v>
      </c>
      <c r="AY970" s="116">
        <v>0</v>
      </c>
      <c r="AZ970" s="116">
        <v>0</v>
      </c>
      <c r="BA970" s="116">
        <v>0</v>
      </c>
      <c r="BB970" s="116">
        <v>0</v>
      </c>
      <c r="BC970" s="116">
        <v>0</v>
      </c>
      <c r="BD970" s="115">
        <v>0</v>
      </c>
      <c r="BF970" s="9">
        <f t="shared" si="15"/>
        <v>58195.96</v>
      </c>
    </row>
    <row r="971" spans="1:58" x14ac:dyDescent="0.25">
      <c r="A971" s="112" t="s">
        <v>1077</v>
      </c>
      <c r="B971" s="112" t="s">
        <v>1078</v>
      </c>
      <c r="C971" s="116">
        <v>0</v>
      </c>
      <c r="D971" s="116">
        <v>0</v>
      </c>
      <c r="E971" s="116">
        <v>0</v>
      </c>
      <c r="F971" s="116">
        <v>0</v>
      </c>
      <c r="G971" s="116">
        <v>0</v>
      </c>
      <c r="H971" s="116">
        <v>0</v>
      </c>
      <c r="I971" s="116">
        <v>0</v>
      </c>
      <c r="J971" s="116">
        <v>0</v>
      </c>
      <c r="K971" s="116">
        <v>0</v>
      </c>
      <c r="L971" s="116">
        <v>117793.18</v>
      </c>
      <c r="M971" s="116">
        <v>117935.06999999999</v>
      </c>
      <c r="N971" s="116">
        <v>0</v>
      </c>
      <c r="O971" s="116">
        <v>0</v>
      </c>
      <c r="P971" s="116">
        <v>0</v>
      </c>
      <c r="Q971" s="116">
        <v>0</v>
      </c>
      <c r="R971" s="116">
        <v>0</v>
      </c>
      <c r="S971" s="116">
        <v>0</v>
      </c>
      <c r="T971" s="116">
        <v>0</v>
      </c>
      <c r="U971" s="116">
        <v>0</v>
      </c>
      <c r="V971" s="116">
        <v>0</v>
      </c>
      <c r="W971" s="116">
        <v>0</v>
      </c>
      <c r="X971" s="116">
        <v>0</v>
      </c>
      <c r="Y971" s="116">
        <v>0</v>
      </c>
      <c r="Z971" s="116">
        <v>0</v>
      </c>
      <c r="AA971" s="116">
        <v>0</v>
      </c>
      <c r="AB971" s="116">
        <v>0</v>
      </c>
      <c r="AC971" s="116">
        <v>0</v>
      </c>
      <c r="AD971" s="116">
        <v>0</v>
      </c>
      <c r="AE971" s="116">
        <v>0</v>
      </c>
      <c r="AF971" s="116">
        <v>0</v>
      </c>
      <c r="AG971" s="116">
        <v>0</v>
      </c>
      <c r="AH971" s="116">
        <v>0</v>
      </c>
      <c r="AI971" s="116">
        <v>0</v>
      </c>
      <c r="AJ971" s="116">
        <v>0</v>
      </c>
      <c r="AK971" s="116">
        <v>0</v>
      </c>
      <c r="AL971" s="116">
        <v>0</v>
      </c>
      <c r="AM971" s="116">
        <v>0</v>
      </c>
      <c r="AN971" s="116">
        <v>0</v>
      </c>
      <c r="AO971" s="116">
        <v>0</v>
      </c>
      <c r="AP971" s="116">
        <v>0</v>
      </c>
      <c r="AQ971" s="116">
        <v>0</v>
      </c>
      <c r="AR971" s="116">
        <v>0</v>
      </c>
      <c r="AS971" s="116">
        <v>0</v>
      </c>
      <c r="AT971" s="116">
        <v>0</v>
      </c>
      <c r="AU971" s="116">
        <v>0</v>
      </c>
      <c r="AV971" s="116">
        <v>0</v>
      </c>
      <c r="AW971" s="116">
        <v>0</v>
      </c>
      <c r="AX971" s="116">
        <v>0</v>
      </c>
      <c r="AY971" s="116">
        <v>0</v>
      </c>
      <c r="AZ971" s="116">
        <v>0</v>
      </c>
      <c r="BA971" s="116">
        <v>0</v>
      </c>
      <c r="BB971" s="116">
        <v>0</v>
      </c>
      <c r="BC971" s="116">
        <v>0</v>
      </c>
      <c r="BD971" s="115">
        <v>0</v>
      </c>
      <c r="BF971" s="9">
        <f t="shared" si="15"/>
        <v>117935.06999999999</v>
      </c>
    </row>
    <row r="972" spans="1:58" x14ac:dyDescent="0.25">
      <c r="A972" s="112" t="s">
        <v>1079</v>
      </c>
      <c r="B972" s="112" t="s">
        <v>1080</v>
      </c>
      <c r="C972" s="116">
        <v>0</v>
      </c>
      <c r="D972" s="116">
        <v>0</v>
      </c>
      <c r="E972" s="116">
        <v>0</v>
      </c>
      <c r="F972" s="116">
        <v>0</v>
      </c>
      <c r="G972" s="116">
        <v>0</v>
      </c>
      <c r="H972" s="116">
        <v>0</v>
      </c>
      <c r="I972" s="116">
        <v>0</v>
      </c>
      <c r="J972" s="116">
        <v>0</v>
      </c>
      <c r="K972" s="116">
        <v>0</v>
      </c>
      <c r="L972" s="116">
        <v>0</v>
      </c>
      <c r="M972" s="116">
        <v>0</v>
      </c>
      <c r="N972" s="116">
        <v>0</v>
      </c>
      <c r="O972" s="116">
        <v>0</v>
      </c>
      <c r="P972" s="116">
        <v>0</v>
      </c>
      <c r="Q972" s="116">
        <v>0</v>
      </c>
      <c r="R972" s="116">
        <v>0</v>
      </c>
      <c r="S972" s="116">
        <v>0</v>
      </c>
      <c r="T972" s="116">
        <v>0</v>
      </c>
      <c r="U972" s="116">
        <v>0</v>
      </c>
      <c r="V972" s="116">
        <v>0</v>
      </c>
      <c r="W972" s="116">
        <v>0</v>
      </c>
      <c r="X972" s="116">
        <v>0</v>
      </c>
      <c r="Y972" s="116">
        <v>0</v>
      </c>
      <c r="Z972" s="116">
        <v>0</v>
      </c>
      <c r="AA972" s="116">
        <v>0</v>
      </c>
      <c r="AB972" s="116">
        <v>0</v>
      </c>
      <c r="AC972" s="116">
        <v>0</v>
      </c>
      <c r="AD972" s="116">
        <v>0</v>
      </c>
      <c r="AE972" s="116">
        <v>0</v>
      </c>
      <c r="AF972" s="116">
        <v>0</v>
      </c>
      <c r="AG972" s="116">
        <v>0</v>
      </c>
      <c r="AH972" s="116">
        <v>0</v>
      </c>
      <c r="AI972" s="116">
        <v>0</v>
      </c>
      <c r="AJ972" s="116">
        <v>0</v>
      </c>
      <c r="AK972" s="116">
        <v>0</v>
      </c>
      <c r="AL972" s="116">
        <v>0</v>
      </c>
      <c r="AM972" s="116">
        <v>0</v>
      </c>
      <c r="AN972" s="116">
        <v>334.66</v>
      </c>
      <c r="AO972" s="116">
        <v>878.41000000000008</v>
      </c>
      <c r="AP972" s="116">
        <v>1307.25</v>
      </c>
      <c r="AQ972" s="116">
        <v>70595.789999999994</v>
      </c>
      <c r="AR972" s="116">
        <v>0</v>
      </c>
      <c r="AS972" s="116">
        <v>0</v>
      </c>
      <c r="AT972" s="116">
        <v>0</v>
      </c>
      <c r="AU972" s="116">
        <v>0</v>
      </c>
      <c r="AV972" s="116">
        <v>0</v>
      </c>
      <c r="AW972" s="116">
        <v>0</v>
      </c>
      <c r="AX972" s="116">
        <v>0</v>
      </c>
      <c r="AY972" s="116">
        <v>0</v>
      </c>
      <c r="AZ972" s="116">
        <v>0</v>
      </c>
      <c r="BA972" s="116">
        <v>0</v>
      </c>
      <c r="BB972" s="116">
        <v>0</v>
      </c>
      <c r="BC972" s="116">
        <v>0</v>
      </c>
      <c r="BD972" s="115">
        <v>0</v>
      </c>
      <c r="BF972" s="9">
        <f t="shared" si="15"/>
        <v>70595.789999999994</v>
      </c>
    </row>
    <row r="973" spans="1:58" x14ac:dyDescent="0.25">
      <c r="A973" s="112" t="s">
        <v>1081</v>
      </c>
      <c r="B973" s="112" t="s">
        <v>1082</v>
      </c>
      <c r="C973" s="116">
        <v>0</v>
      </c>
      <c r="D973" s="116">
        <v>0</v>
      </c>
      <c r="E973" s="116">
        <v>0</v>
      </c>
      <c r="F973" s="116">
        <v>0</v>
      </c>
      <c r="G973" s="116">
        <v>0</v>
      </c>
      <c r="H973" s="116">
        <v>0</v>
      </c>
      <c r="I973" s="116">
        <v>0</v>
      </c>
      <c r="J973" s="116">
        <v>0</v>
      </c>
      <c r="K973" s="116">
        <v>0</v>
      </c>
      <c r="L973" s="116">
        <v>0</v>
      </c>
      <c r="M973" s="116">
        <v>0</v>
      </c>
      <c r="N973" s="116">
        <v>0</v>
      </c>
      <c r="O973" s="116">
        <v>0</v>
      </c>
      <c r="P973" s="116">
        <v>0</v>
      </c>
      <c r="Q973" s="116">
        <v>0</v>
      </c>
      <c r="R973" s="116">
        <v>0</v>
      </c>
      <c r="S973" s="116">
        <v>0</v>
      </c>
      <c r="T973" s="116">
        <v>0</v>
      </c>
      <c r="U973" s="116">
        <v>0</v>
      </c>
      <c r="V973" s="116">
        <v>0</v>
      </c>
      <c r="W973" s="116">
        <v>0</v>
      </c>
      <c r="X973" s="116">
        <v>0</v>
      </c>
      <c r="Y973" s="116">
        <v>0</v>
      </c>
      <c r="Z973" s="116">
        <v>0</v>
      </c>
      <c r="AA973" s="116">
        <v>0</v>
      </c>
      <c r="AB973" s="116">
        <v>0</v>
      </c>
      <c r="AC973" s="116">
        <v>0</v>
      </c>
      <c r="AD973" s="116">
        <v>0</v>
      </c>
      <c r="AE973" s="116">
        <v>0</v>
      </c>
      <c r="AF973" s="116">
        <v>0</v>
      </c>
      <c r="AG973" s="116">
        <v>0</v>
      </c>
      <c r="AH973" s="116">
        <v>0</v>
      </c>
      <c r="AI973" s="116">
        <v>0</v>
      </c>
      <c r="AJ973" s="116">
        <v>0</v>
      </c>
      <c r="AK973" s="116">
        <v>0</v>
      </c>
      <c r="AL973" s="116">
        <v>0</v>
      </c>
      <c r="AM973" s="116">
        <v>0</v>
      </c>
      <c r="AN973" s="116">
        <v>0</v>
      </c>
      <c r="AO973" s="116">
        <v>0</v>
      </c>
      <c r="AP973" s="116">
        <v>0</v>
      </c>
      <c r="AQ973" s="116">
        <v>0</v>
      </c>
      <c r="AR973" s="116">
        <v>0</v>
      </c>
      <c r="AS973" s="116">
        <v>0</v>
      </c>
      <c r="AT973" s="116">
        <v>0</v>
      </c>
      <c r="AU973" s="116">
        <v>0</v>
      </c>
      <c r="AV973" s="116">
        <v>0</v>
      </c>
      <c r="AW973" s="116">
        <v>0</v>
      </c>
      <c r="AX973" s="116">
        <v>0</v>
      </c>
      <c r="AY973" s="116">
        <v>0</v>
      </c>
      <c r="AZ973" s="116">
        <v>0</v>
      </c>
      <c r="BA973" s="116">
        <v>0</v>
      </c>
      <c r="BB973" s="116">
        <v>0</v>
      </c>
      <c r="BC973" s="116">
        <v>0</v>
      </c>
      <c r="BD973" s="115">
        <v>0</v>
      </c>
      <c r="BF973" s="9">
        <f t="shared" si="15"/>
        <v>0</v>
      </c>
    </row>
    <row r="974" spans="1:58" x14ac:dyDescent="0.25">
      <c r="A974" s="112" t="s">
        <v>1083</v>
      </c>
      <c r="B974" s="112" t="s">
        <v>1084</v>
      </c>
      <c r="C974" s="116">
        <v>0</v>
      </c>
      <c r="D974" s="116">
        <v>0</v>
      </c>
      <c r="E974" s="116">
        <v>0</v>
      </c>
      <c r="F974" s="116">
        <v>0</v>
      </c>
      <c r="G974" s="116">
        <v>0</v>
      </c>
      <c r="H974" s="116">
        <v>0</v>
      </c>
      <c r="I974" s="116">
        <v>0</v>
      </c>
      <c r="J974" s="116">
        <v>0</v>
      </c>
      <c r="K974" s="116">
        <v>0</v>
      </c>
      <c r="L974" s="116">
        <v>0</v>
      </c>
      <c r="M974" s="116">
        <v>0</v>
      </c>
      <c r="N974" s="116">
        <v>0</v>
      </c>
      <c r="O974" s="116">
        <v>0</v>
      </c>
      <c r="P974" s="116">
        <v>0</v>
      </c>
      <c r="Q974" s="116">
        <v>3053.28</v>
      </c>
      <c r="R974" s="116">
        <v>0</v>
      </c>
      <c r="S974" s="116">
        <v>0</v>
      </c>
      <c r="T974" s="116">
        <v>0</v>
      </c>
      <c r="U974" s="116">
        <v>0</v>
      </c>
      <c r="V974" s="116">
        <v>0</v>
      </c>
      <c r="W974" s="116">
        <v>0</v>
      </c>
      <c r="X974" s="116">
        <v>0</v>
      </c>
      <c r="Y974" s="116">
        <v>0</v>
      </c>
      <c r="Z974" s="116">
        <v>0</v>
      </c>
      <c r="AA974" s="116">
        <v>0</v>
      </c>
      <c r="AB974" s="116">
        <v>0</v>
      </c>
      <c r="AC974" s="116">
        <v>0</v>
      </c>
      <c r="AD974" s="116">
        <v>0</v>
      </c>
      <c r="AE974" s="116">
        <v>0</v>
      </c>
      <c r="AF974" s="116">
        <v>0</v>
      </c>
      <c r="AG974" s="116">
        <v>0</v>
      </c>
      <c r="AH974" s="116">
        <v>0</v>
      </c>
      <c r="AI974" s="116">
        <v>0</v>
      </c>
      <c r="AJ974" s="116">
        <v>0</v>
      </c>
      <c r="AK974" s="116">
        <v>0</v>
      </c>
      <c r="AL974" s="116">
        <v>0</v>
      </c>
      <c r="AM974" s="116">
        <v>0</v>
      </c>
      <c r="AN974" s="116">
        <v>0</v>
      </c>
      <c r="AO974" s="116">
        <v>0</v>
      </c>
      <c r="AP974" s="116">
        <v>0</v>
      </c>
      <c r="AQ974" s="116">
        <v>0</v>
      </c>
      <c r="AR974" s="116">
        <v>0</v>
      </c>
      <c r="AS974" s="116">
        <v>0</v>
      </c>
      <c r="AT974" s="116">
        <v>0</v>
      </c>
      <c r="AU974" s="116">
        <v>0</v>
      </c>
      <c r="AV974" s="116">
        <v>0</v>
      </c>
      <c r="AW974" s="116">
        <v>0</v>
      </c>
      <c r="AX974" s="116">
        <v>0</v>
      </c>
      <c r="AY974" s="116">
        <v>0</v>
      </c>
      <c r="AZ974" s="116">
        <v>0</v>
      </c>
      <c r="BA974" s="116">
        <v>0</v>
      </c>
      <c r="BB974" s="116">
        <v>0</v>
      </c>
      <c r="BC974" s="116">
        <v>0</v>
      </c>
      <c r="BD974" s="115">
        <v>0</v>
      </c>
      <c r="BF974" s="9">
        <f t="shared" si="15"/>
        <v>3053.28</v>
      </c>
    </row>
    <row r="975" spans="1:58" x14ac:dyDescent="0.25">
      <c r="A975" s="112" t="s">
        <v>1085</v>
      </c>
      <c r="B975" s="112" t="s">
        <v>1086</v>
      </c>
      <c r="C975" s="116">
        <v>0</v>
      </c>
      <c r="D975" s="116">
        <v>0</v>
      </c>
      <c r="E975" s="116">
        <v>0</v>
      </c>
      <c r="F975" s="116">
        <v>0</v>
      </c>
      <c r="G975" s="116">
        <v>0</v>
      </c>
      <c r="H975" s="116">
        <v>0</v>
      </c>
      <c r="I975" s="116">
        <v>0</v>
      </c>
      <c r="J975" s="116">
        <v>0</v>
      </c>
      <c r="K975" s="116">
        <v>0</v>
      </c>
      <c r="L975" s="116">
        <v>10662.85</v>
      </c>
      <c r="M975" s="116">
        <v>10662.85</v>
      </c>
      <c r="N975" s="116">
        <v>10673.09</v>
      </c>
      <c r="O975" s="116">
        <v>10673.09</v>
      </c>
      <c r="P975" s="116">
        <v>10673.09</v>
      </c>
      <c r="Q975" s="116">
        <v>10673.09</v>
      </c>
      <c r="R975" s="116">
        <v>10673.09</v>
      </c>
      <c r="S975" s="116">
        <v>22.739999999999782</v>
      </c>
      <c r="T975" s="116">
        <v>22.739999999999782</v>
      </c>
      <c r="U975" s="116">
        <v>22.739999999999782</v>
      </c>
      <c r="V975" s="116">
        <v>22.739999999999782</v>
      </c>
      <c r="W975" s="116">
        <v>22.739999999999782</v>
      </c>
      <c r="X975" s="116">
        <v>22.739999999999782</v>
      </c>
      <c r="Y975" s="116">
        <v>22.739999999999782</v>
      </c>
      <c r="Z975" s="116">
        <v>22.739999999999782</v>
      </c>
      <c r="AA975" s="116">
        <v>22.739999999999782</v>
      </c>
      <c r="AB975" s="116">
        <v>22.739999999999782</v>
      </c>
      <c r="AC975" s="116">
        <v>22.739999999999782</v>
      </c>
      <c r="AD975" s="116">
        <v>22.739999999999782</v>
      </c>
      <c r="AE975" s="116">
        <v>22.739999999999782</v>
      </c>
      <c r="AF975" s="116">
        <v>22.739999999999782</v>
      </c>
      <c r="AG975" s="116">
        <v>22.739999999999782</v>
      </c>
      <c r="AH975" s="116">
        <v>22.739999999999782</v>
      </c>
      <c r="AI975" s="116">
        <v>22.739999999999782</v>
      </c>
      <c r="AJ975" s="116">
        <v>22.739999999999782</v>
      </c>
      <c r="AK975" s="116">
        <v>22.739999999999782</v>
      </c>
      <c r="AL975" s="116">
        <v>22.739999999999782</v>
      </c>
      <c r="AM975" s="116">
        <v>22.739999999999782</v>
      </c>
      <c r="AN975" s="116">
        <v>22.739999999999782</v>
      </c>
      <c r="AO975" s="116">
        <v>22.739999999999782</v>
      </c>
      <c r="AP975" s="116">
        <v>22.739999999999782</v>
      </c>
      <c r="AQ975" s="116">
        <v>22.739999999999782</v>
      </c>
      <c r="AR975" s="116">
        <v>22.739999999999782</v>
      </c>
      <c r="AS975" s="116">
        <v>22.739999999999782</v>
      </c>
      <c r="AT975" s="116">
        <v>22.739999999999782</v>
      </c>
      <c r="AU975" s="116">
        <v>22.739999999999782</v>
      </c>
      <c r="AV975" s="116">
        <v>22.739999999999782</v>
      </c>
      <c r="AW975" s="116">
        <v>22.739999999999782</v>
      </c>
      <c r="AX975" s="116">
        <v>22.739999999999782</v>
      </c>
      <c r="AY975" s="116">
        <v>22.739999999999782</v>
      </c>
      <c r="AZ975" s="116">
        <v>22.739999999999782</v>
      </c>
      <c r="BA975" s="116">
        <v>22.739999999999782</v>
      </c>
      <c r="BB975" s="116">
        <v>22.739999999999782</v>
      </c>
      <c r="BC975" s="116">
        <v>22.739999999999782</v>
      </c>
      <c r="BD975" s="115">
        <v>22.739999999999782</v>
      </c>
      <c r="BF975" s="9">
        <f t="shared" si="15"/>
        <v>10673.09</v>
      </c>
    </row>
    <row r="976" spans="1:58" x14ac:dyDescent="0.25">
      <c r="A976" s="112" t="s">
        <v>1087</v>
      </c>
      <c r="B976" s="112" t="s">
        <v>1088</v>
      </c>
      <c r="C976" s="116">
        <v>0</v>
      </c>
      <c r="D976" s="116">
        <v>0</v>
      </c>
      <c r="E976" s="116">
        <v>0</v>
      </c>
      <c r="F976" s="116">
        <v>0</v>
      </c>
      <c r="G976" s="116">
        <v>0</v>
      </c>
      <c r="H976" s="116">
        <v>0</v>
      </c>
      <c r="I976" s="116">
        <v>0</v>
      </c>
      <c r="J976" s="116">
        <v>0</v>
      </c>
      <c r="K976" s="116">
        <v>0</v>
      </c>
      <c r="L976" s="116">
        <v>0</v>
      </c>
      <c r="M976" s="116">
        <v>-92995.79</v>
      </c>
      <c r="N976" s="116">
        <v>-64285.919999999998</v>
      </c>
      <c r="O976" s="116">
        <v>-64285.919999999998</v>
      </c>
      <c r="P976" s="116">
        <v>-64285.919999999998</v>
      </c>
      <c r="Q976" s="116">
        <v>-64285.919999999998</v>
      </c>
      <c r="R976" s="116">
        <v>-64285.919999999998</v>
      </c>
      <c r="S976" s="116">
        <v>0</v>
      </c>
      <c r="T976" s="116">
        <v>0</v>
      </c>
      <c r="U976" s="116">
        <v>0</v>
      </c>
      <c r="V976" s="116">
        <v>0</v>
      </c>
      <c r="W976" s="116">
        <v>0</v>
      </c>
      <c r="X976" s="116">
        <v>0</v>
      </c>
      <c r="Y976" s="116">
        <v>0</v>
      </c>
      <c r="Z976" s="116">
        <v>0</v>
      </c>
      <c r="AA976" s="116">
        <v>0</v>
      </c>
      <c r="AB976" s="116">
        <v>0</v>
      </c>
      <c r="AC976" s="116">
        <v>0</v>
      </c>
      <c r="AD976" s="116">
        <v>0</v>
      </c>
      <c r="AE976" s="116">
        <v>0</v>
      </c>
      <c r="AF976" s="116">
        <v>0</v>
      </c>
      <c r="AG976" s="116">
        <v>0</v>
      </c>
      <c r="AH976" s="116">
        <v>0</v>
      </c>
      <c r="AI976" s="116">
        <v>0</v>
      </c>
      <c r="AJ976" s="116">
        <v>0</v>
      </c>
      <c r="AK976" s="116">
        <v>0</v>
      </c>
      <c r="AL976" s="116">
        <v>0</v>
      </c>
      <c r="AM976" s="116">
        <v>0</v>
      </c>
      <c r="AN976" s="116">
        <v>0</v>
      </c>
      <c r="AO976" s="116">
        <v>0</v>
      </c>
      <c r="AP976" s="116">
        <v>0</v>
      </c>
      <c r="AQ976" s="116">
        <v>0</v>
      </c>
      <c r="AR976" s="116">
        <v>0</v>
      </c>
      <c r="AS976" s="116">
        <v>0</v>
      </c>
      <c r="AT976" s="116">
        <v>0</v>
      </c>
      <c r="AU976" s="116">
        <v>0</v>
      </c>
      <c r="AV976" s="116">
        <v>0</v>
      </c>
      <c r="AW976" s="116">
        <v>0</v>
      </c>
      <c r="AX976" s="116">
        <v>0</v>
      </c>
      <c r="AY976" s="116">
        <v>0</v>
      </c>
      <c r="AZ976" s="116">
        <v>0</v>
      </c>
      <c r="BA976" s="116">
        <v>0</v>
      </c>
      <c r="BB976" s="116">
        <v>0</v>
      </c>
      <c r="BC976" s="116">
        <v>0</v>
      </c>
      <c r="BD976" s="115">
        <v>0</v>
      </c>
      <c r="BF976" s="9">
        <f t="shared" si="15"/>
        <v>0</v>
      </c>
    </row>
    <row r="977" spans="1:58" x14ac:dyDescent="0.25">
      <c r="A977" s="112" t="s">
        <v>1089</v>
      </c>
      <c r="B977" s="112" t="s">
        <v>1090</v>
      </c>
      <c r="C977" s="116">
        <v>0</v>
      </c>
      <c r="D977" s="116">
        <v>0</v>
      </c>
      <c r="E977" s="116">
        <v>0</v>
      </c>
      <c r="F977" s="116">
        <v>0</v>
      </c>
      <c r="G977" s="116">
        <v>0</v>
      </c>
      <c r="H977" s="116">
        <v>0</v>
      </c>
      <c r="I977" s="116">
        <v>0</v>
      </c>
      <c r="J977" s="116">
        <v>0</v>
      </c>
      <c r="K977" s="116">
        <v>0</v>
      </c>
      <c r="L977" s="116">
        <v>0</v>
      </c>
      <c r="M977" s="116">
        <v>0</v>
      </c>
      <c r="N977" s="116">
        <v>0</v>
      </c>
      <c r="O977" s="116">
        <v>3021.55</v>
      </c>
      <c r="P977" s="116">
        <v>14469.2</v>
      </c>
      <c r="Q977" s="116">
        <v>28696.39</v>
      </c>
      <c r="R977" s="116">
        <v>33310.879999999997</v>
      </c>
      <c r="S977" s="116">
        <v>33779.769999999997</v>
      </c>
      <c r="T977" s="116">
        <v>2.9999999998835847E-2</v>
      </c>
      <c r="U977" s="116">
        <v>9.9999999988358464E-3</v>
      </c>
      <c r="V977" s="116">
        <v>9.9999999988358464E-3</v>
      </c>
      <c r="W977" s="116">
        <v>9.9999999988358464E-3</v>
      </c>
      <c r="X977" s="116">
        <v>9.9999999988358464E-3</v>
      </c>
      <c r="Y977" s="116">
        <v>-1.1641538427697995E-12</v>
      </c>
      <c r="Z977" s="116">
        <v>-1.1641538427697995E-12</v>
      </c>
      <c r="AA977" s="116">
        <v>-1.1641538427697995E-12</v>
      </c>
      <c r="AB977" s="116">
        <v>-1.1641538427697995E-12</v>
      </c>
      <c r="AC977" s="116">
        <v>-1.1641538427697995E-12</v>
      </c>
      <c r="AD977" s="116">
        <v>-1.1641538427697995E-12</v>
      </c>
      <c r="AE977" s="116">
        <v>-1.1641538427697995E-12</v>
      </c>
      <c r="AF977" s="116">
        <v>-1.1641538427697995E-12</v>
      </c>
      <c r="AG977" s="116">
        <v>-1.1641538427697995E-12</v>
      </c>
      <c r="AH977" s="116">
        <v>-1.1641538427697995E-12</v>
      </c>
      <c r="AI977" s="116">
        <v>-1.1641538427697995E-12</v>
      </c>
      <c r="AJ977" s="116">
        <v>-1.1641538427697995E-12</v>
      </c>
      <c r="AK977" s="116">
        <v>-1.1641538427697995E-12</v>
      </c>
      <c r="AL977" s="116">
        <v>-1.1641538427697995E-12</v>
      </c>
      <c r="AM977" s="116">
        <v>-1.1641538427697995E-12</v>
      </c>
      <c r="AN977" s="116">
        <v>-1.1641538427697995E-12</v>
      </c>
      <c r="AO977" s="116">
        <v>-1.1641538427697995E-12</v>
      </c>
      <c r="AP977" s="116">
        <v>-1.1641538427697995E-12</v>
      </c>
      <c r="AQ977" s="116">
        <v>-1.1641538427697995E-12</v>
      </c>
      <c r="AR977" s="116">
        <v>-1.1641538427697995E-12</v>
      </c>
      <c r="AS977" s="116">
        <v>-1.1641538427697995E-12</v>
      </c>
      <c r="AT977" s="116">
        <v>-1.1641538427697995E-12</v>
      </c>
      <c r="AU977" s="116">
        <v>-1.1641538427697995E-12</v>
      </c>
      <c r="AV977" s="116">
        <v>-1.1641538427697995E-12</v>
      </c>
      <c r="AW977" s="116">
        <v>-1.1641538427697995E-12</v>
      </c>
      <c r="AX977" s="116">
        <v>-1.1641538427697995E-12</v>
      </c>
      <c r="AY977" s="116">
        <v>-1.1641538427697995E-12</v>
      </c>
      <c r="AZ977" s="116">
        <v>-1.1641538427697995E-12</v>
      </c>
      <c r="BA977" s="116">
        <v>-1.1641538427697995E-12</v>
      </c>
      <c r="BB977" s="116">
        <v>-1.1641538427697995E-12</v>
      </c>
      <c r="BC977" s="116">
        <v>-1.1641538427697995E-12</v>
      </c>
      <c r="BD977" s="115">
        <v>-1.1641538427697995E-12</v>
      </c>
      <c r="BF977" s="9">
        <f t="shared" si="15"/>
        <v>33779.769999999997</v>
      </c>
    </row>
    <row r="978" spans="1:58" x14ac:dyDescent="0.25">
      <c r="A978" s="112" t="s">
        <v>1091</v>
      </c>
      <c r="B978" s="112" t="s">
        <v>1092</v>
      </c>
      <c r="C978" s="116">
        <v>0</v>
      </c>
      <c r="D978" s="116">
        <v>0</v>
      </c>
      <c r="E978" s="116">
        <v>0</v>
      </c>
      <c r="F978" s="116">
        <v>0</v>
      </c>
      <c r="G978" s="116">
        <v>0</v>
      </c>
      <c r="H978" s="116">
        <v>0</v>
      </c>
      <c r="I978" s="116">
        <v>0</v>
      </c>
      <c r="J978" s="116">
        <v>0</v>
      </c>
      <c r="K978" s="116">
        <v>0</v>
      </c>
      <c r="L978" s="116">
        <v>0</v>
      </c>
      <c r="M978" s="116">
        <v>0</v>
      </c>
      <c r="N978" s="116">
        <v>0</v>
      </c>
      <c r="O978" s="116">
        <v>0</v>
      </c>
      <c r="P978" s="116">
        <v>0</v>
      </c>
      <c r="Q978" s="116">
        <v>0</v>
      </c>
      <c r="R978" s="116">
        <v>0</v>
      </c>
      <c r="S978" s="116">
        <v>0</v>
      </c>
      <c r="T978" s="116">
        <v>0</v>
      </c>
      <c r="U978" s="116">
        <v>0</v>
      </c>
      <c r="V978" s="116">
        <v>0</v>
      </c>
      <c r="W978" s="116">
        <v>0</v>
      </c>
      <c r="X978" s="116">
        <v>0</v>
      </c>
      <c r="Y978" s="116">
        <v>0</v>
      </c>
      <c r="Z978" s="116">
        <v>0</v>
      </c>
      <c r="AA978" s="116">
        <v>0</v>
      </c>
      <c r="AB978" s="116">
        <v>0</v>
      </c>
      <c r="AC978" s="116">
        <v>0</v>
      </c>
      <c r="AD978" s="116">
        <v>0</v>
      </c>
      <c r="AE978" s="116">
        <v>0</v>
      </c>
      <c r="AF978" s="116">
        <v>0</v>
      </c>
      <c r="AG978" s="116">
        <v>0</v>
      </c>
      <c r="AH978" s="116">
        <v>0</v>
      </c>
      <c r="AI978" s="116">
        <v>0</v>
      </c>
      <c r="AJ978" s="116">
        <v>0</v>
      </c>
      <c r="AK978" s="116">
        <v>0</v>
      </c>
      <c r="AL978" s="116">
        <v>0</v>
      </c>
      <c r="AM978" s="116">
        <v>0</v>
      </c>
      <c r="AN978" s="116">
        <v>0</v>
      </c>
      <c r="AO978" s="116">
        <v>0</v>
      </c>
      <c r="AP978" s="116">
        <v>0</v>
      </c>
      <c r="AQ978" s="116">
        <v>0</v>
      </c>
      <c r="AR978" s="116">
        <v>0</v>
      </c>
      <c r="AS978" s="116">
        <v>0</v>
      </c>
      <c r="AT978" s="116">
        <v>0</v>
      </c>
      <c r="AU978" s="116">
        <v>0</v>
      </c>
      <c r="AV978" s="116">
        <v>0</v>
      </c>
      <c r="AW978" s="116">
        <v>0</v>
      </c>
      <c r="AX978" s="116">
        <v>0</v>
      </c>
      <c r="AY978" s="116">
        <v>0</v>
      </c>
      <c r="AZ978" s="116">
        <v>0</v>
      </c>
      <c r="BA978" s="116">
        <v>0</v>
      </c>
      <c r="BB978" s="116">
        <v>0</v>
      </c>
      <c r="BC978" s="116">
        <v>0</v>
      </c>
      <c r="BD978" s="115">
        <v>0</v>
      </c>
      <c r="BF978" s="9">
        <f t="shared" si="15"/>
        <v>0</v>
      </c>
    </row>
    <row r="979" spans="1:58" x14ac:dyDescent="0.25">
      <c r="A979" s="112" t="s">
        <v>1093</v>
      </c>
      <c r="B979" s="112" t="s">
        <v>1094</v>
      </c>
      <c r="C979" s="116">
        <v>0</v>
      </c>
      <c r="D979" s="116">
        <v>0</v>
      </c>
      <c r="E979" s="116">
        <v>0</v>
      </c>
      <c r="F979" s="116">
        <v>0</v>
      </c>
      <c r="G979" s="116">
        <v>0</v>
      </c>
      <c r="H979" s="116">
        <v>0</v>
      </c>
      <c r="I979" s="116">
        <v>0</v>
      </c>
      <c r="J979" s="116">
        <v>0</v>
      </c>
      <c r="K979" s="116">
        <v>0</v>
      </c>
      <c r="L979" s="116">
        <v>0</v>
      </c>
      <c r="M979" s="116">
        <v>0</v>
      </c>
      <c r="N979" s="116">
        <v>0</v>
      </c>
      <c r="O979" s="116">
        <v>0</v>
      </c>
      <c r="P979" s="116">
        <v>0</v>
      </c>
      <c r="Q979" s="116">
        <v>0</v>
      </c>
      <c r="R979" s="116">
        <v>0</v>
      </c>
      <c r="S979" s="116">
        <v>0</v>
      </c>
      <c r="T979" s="116">
        <v>0</v>
      </c>
      <c r="U979" s="116">
        <v>0</v>
      </c>
      <c r="V979" s="116">
        <v>0</v>
      </c>
      <c r="W979" s="116">
        <v>0</v>
      </c>
      <c r="X979" s="116">
        <v>0</v>
      </c>
      <c r="Y979" s="116">
        <v>0</v>
      </c>
      <c r="Z979" s="116">
        <v>0</v>
      </c>
      <c r="AA979" s="116">
        <v>0</v>
      </c>
      <c r="AB979" s="116">
        <v>0</v>
      </c>
      <c r="AC979" s="116">
        <v>0</v>
      </c>
      <c r="AD979" s="116">
        <v>0</v>
      </c>
      <c r="AE979" s="116">
        <v>0</v>
      </c>
      <c r="AF979" s="116">
        <v>0</v>
      </c>
      <c r="AG979" s="116">
        <v>0</v>
      </c>
      <c r="AH979" s="116">
        <v>0</v>
      </c>
      <c r="AI979" s="116">
        <v>0</v>
      </c>
      <c r="AJ979" s="116">
        <v>0</v>
      </c>
      <c r="AK979" s="116">
        <v>0</v>
      </c>
      <c r="AL979" s="116">
        <v>0</v>
      </c>
      <c r="AM979" s="116">
        <v>0</v>
      </c>
      <c r="AN979" s="116">
        <v>0</v>
      </c>
      <c r="AO979" s="116">
        <v>0</v>
      </c>
      <c r="AP979" s="116">
        <v>0</v>
      </c>
      <c r="AQ979" s="116">
        <v>0</v>
      </c>
      <c r="AR979" s="116">
        <v>0</v>
      </c>
      <c r="AS979" s="116">
        <v>0</v>
      </c>
      <c r="AT979" s="116">
        <v>0</v>
      </c>
      <c r="AU979" s="116">
        <v>0</v>
      </c>
      <c r="AV979" s="116">
        <v>0</v>
      </c>
      <c r="AW979" s="116">
        <v>0</v>
      </c>
      <c r="AX979" s="116">
        <v>0</v>
      </c>
      <c r="AY979" s="116">
        <v>0</v>
      </c>
      <c r="AZ979" s="116">
        <v>0</v>
      </c>
      <c r="BA979" s="116">
        <v>0</v>
      </c>
      <c r="BB979" s="116">
        <v>0</v>
      </c>
      <c r="BC979" s="116">
        <v>0</v>
      </c>
      <c r="BD979" s="115">
        <v>0</v>
      </c>
      <c r="BF979" s="9">
        <f t="shared" si="15"/>
        <v>0</v>
      </c>
    </row>
    <row r="980" spans="1:58" x14ac:dyDescent="0.25">
      <c r="A980" s="112" t="s">
        <v>1095</v>
      </c>
      <c r="B980" s="112" t="s">
        <v>1096</v>
      </c>
      <c r="C980" s="116">
        <v>0</v>
      </c>
      <c r="D980" s="116">
        <v>0</v>
      </c>
      <c r="E980" s="116">
        <v>0</v>
      </c>
      <c r="F980" s="116">
        <v>0</v>
      </c>
      <c r="G980" s="116">
        <v>0</v>
      </c>
      <c r="H980" s="116">
        <v>0</v>
      </c>
      <c r="I980" s="116">
        <v>0</v>
      </c>
      <c r="J980" s="116">
        <v>0</v>
      </c>
      <c r="K980" s="116">
        <v>0</v>
      </c>
      <c r="L980" s="116">
        <v>0</v>
      </c>
      <c r="M980" s="116">
        <v>0</v>
      </c>
      <c r="N980" s="116">
        <v>0</v>
      </c>
      <c r="O980" s="116">
        <v>0</v>
      </c>
      <c r="P980" s="116">
        <v>0</v>
      </c>
      <c r="Q980" s="116">
        <v>0</v>
      </c>
      <c r="R980" s="116">
        <v>0</v>
      </c>
      <c r="S980" s="116">
        <v>0</v>
      </c>
      <c r="T980" s="116">
        <v>0</v>
      </c>
      <c r="U980" s="116">
        <v>0</v>
      </c>
      <c r="V980" s="116">
        <v>0</v>
      </c>
      <c r="W980" s="116">
        <v>0</v>
      </c>
      <c r="X980" s="116">
        <v>0</v>
      </c>
      <c r="Y980" s="116">
        <v>0</v>
      </c>
      <c r="Z980" s="116">
        <v>0</v>
      </c>
      <c r="AA980" s="116">
        <v>0</v>
      </c>
      <c r="AB980" s="116">
        <v>0</v>
      </c>
      <c r="AC980" s="116">
        <v>0</v>
      </c>
      <c r="AD980" s="116">
        <v>0</v>
      </c>
      <c r="AE980" s="116">
        <v>0</v>
      </c>
      <c r="AF980" s="116">
        <v>0</v>
      </c>
      <c r="AG980" s="116">
        <v>0</v>
      </c>
      <c r="AH980" s="116">
        <v>0</v>
      </c>
      <c r="AI980" s="116">
        <v>0</v>
      </c>
      <c r="AJ980" s="116">
        <v>0</v>
      </c>
      <c r="AK980" s="116">
        <v>0</v>
      </c>
      <c r="AL980" s="116">
        <v>0</v>
      </c>
      <c r="AM980" s="116">
        <v>0</v>
      </c>
      <c r="AN980" s="116">
        <v>0</v>
      </c>
      <c r="AO980" s="116">
        <v>0</v>
      </c>
      <c r="AP980" s="116">
        <v>0</v>
      </c>
      <c r="AQ980" s="116">
        <v>0</v>
      </c>
      <c r="AR980" s="116">
        <v>0</v>
      </c>
      <c r="AS980" s="116">
        <v>0</v>
      </c>
      <c r="AT980" s="116">
        <v>0</v>
      </c>
      <c r="AU980" s="116">
        <v>0</v>
      </c>
      <c r="AV980" s="116">
        <v>0</v>
      </c>
      <c r="AW980" s="116">
        <v>0</v>
      </c>
      <c r="AX980" s="116">
        <v>0</v>
      </c>
      <c r="AY980" s="116">
        <v>0</v>
      </c>
      <c r="AZ980" s="116">
        <v>0</v>
      </c>
      <c r="BA980" s="116">
        <v>0</v>
      </c>
      <c r="BB980" s="116">
        <v>0</v>
      </c>
      <c r="BC980" s="116">
        <v>0</v>
      </c>
      <c r="BD980" s="115">
        <v>0</v>
      </c>
      <c r="BF980" s="9">
        <f t="shared" si="15"/>
        <v>0</v>
      </c>
    </row>
    <row r="981" spans="1:58" x14ac:dyDescent="0.25">
      <c r="A981" s="112" t="s">
        <v>1097</v>
      </c>
      <c r="B981" s="112" t="s">
        <v>1098</v>
      </c>
      <c r="C981" s="116">
        <v>0</v>
      </c>
      <c r="D981" s="116">
        <v>0</v>
      </c>
      <c r="E981" s="116">
        <v>0</v>
      </c>
      <c r="F981" s="116">
        <v>0</v>
      </c>
      <c r="G981" s="116">
        <v>0</v>
      </c>
      <c r="H981" s="116">
        <v>0</v>
      </c>
      <c r="I981" s="116">
        <v>0</v>
      </c>
      <c r="J981" s="116">
        <v>0</v>
      </c>
      <c r="K981" s="116">
        <v>0</v>
      </c>
      <c r="L981" s="116">
        <v>0</v>
      </c>
      <c r="M981" s="116">
        <v>0</v>
      </c>
      <c r="N981" s="116">
        <v>919.06</v>
      </c>
      <c r="O981" s="116">
        <v>919.06</v>
      </c>
      <c r="P981" s="116">
        <v>17150.96</v>
      </c>
      <c r="Q981" s="116">
        <v>99361.9</v>
      </c>
      <c r="R981" s="116">
        <v>0</v>
      </c>
      <c r="S981" s="116">
        <v>0</v>
      </c>
      <c r="T981" s="116">
        <v>0</v>
      </c>
      <c r="U981" s="116">
        <v>0</v>
      </c>
      <c r="V981" s="116">
        <v>0</v>
      </c>
      <c r="W981" s="116">
        <v>0</v>
      </c>
      <c r="X981" s="116">
        <v>0</v>
      </c>
      <c r="Y981" s="116">
        <v>0</v>
      </c>
      <c r="Z981" s="116">
        <v>0</v>
      </c>
      <c r="AA981" s="116">
        <v>0</v>
      </c>
      <c r="AB981" s="116">
        <v>0</v>
      </c>
      <c r="AC981" s="116">
        <v>0</v>
      </c>
      <c r="AD981" s="116">
        <v>0</v>
      </c>
      <c r="AE981" s="116">
        <v>0</v>
      </c>
      <c r="AF981" s="116">
        <v>0</v>
      </c>
      <c r="AG981" s="116">
        <v>0</v>
      </c>
      <c r="AH981" s="116">
        <v>0</v>
      </c>
      <c r="AI981" s="116">
        <v>0</v>
      </c>
      <c r="AJ981" s="116">
        <v>0</v>
      </c>
      <c r="AK981" s="116">
        <v>0</v>
      </c>
      <c r="AL981" s="116">
        <v>0</v>
      </c>
      <c r="AM981" s="116">
        <v>0</v>
      </c>
      <c r="AN981" s="116">
        <v>0</v>
      </c>
      <c r="AO981" s="116">
        <v>0</v>
      </c>
      <c r="AP981" s="116">
        <v>0</v>
      </c>
      <c r="AQ981" s="116">
        <v>0</v>
      </c>
      <c r="AR981" s="116">
        <v>0</v>
      </c>
      <c r="AS981" s="116">
        <v>0</v>
      </c>
      <c r="AT981" s="116">
        <v>0</v>
      </c>
      <c r="AU981" s="116">
        <v>0</v>
      </c>
      <c r="AV981" s="116">
        <v>0</v>
      </c>
      <c r="AW981" s="116">
        <v>0</v>
      </c>
      <c r="AX981" s="116">
        <v>0</v>
      </c>
      <c r="AY981" s="116">
        <v>0</v>
      </c>
      <c r="AZ981" s="116">
        <v>0</v>
      </c>
      <c r="BA981" s="116">
        <v>0</v>
      </c>
      <c r="BB981" s="116">
        <v>0</v>
      </c>
      <c r="BC981" s="116">
        <v>0</v>
      </c>
      <c r="BD981" s="115">
        <v>0</v>
      </c>
      <c r="BF981" s="9">
        <f t="shared" si="15"/>
        <v>99361.9</v>
      </c>
    </row>
    <row r="982" spans="1:58" x14ac:dyDescent="0.25">
      <c r="A982" s="112" t="s">
        <v>1099</v>
      </c>
      <c r="B982" s="112" t="s">
        <v>1100</v>
      </c>
      <c r="C982" s="116">
        <v>0</v>
      </c>
      <c r="D982" s="116">
        <v>0</v>
      </c>
      <c r="E982" s="116">
        <v>0</v>
      </c>
      <c r="F982" s="116">
        <v>0</v>
      </c>
      <c r="G982" s="116">
        <v>0</v>
      </c>
      <c r="H982" s="116">
        <v>0</v>
      </c>
      <c r="I982" s="116">
        <v>0</v>
      </c>
      <c r="J982" s="116">
        <v>0</v>
      </c>
      <c r="K982" s="116">
        <v>0</v>
      </c>
      <c r="L982" s="116">
        <v>0</v>
      </c>
      <c r="M982" s="116">
        <v>0</v>
      </c>
      <c r="N982" s="116">
        <v>0</v>
      </c>
      <c r="O982" s="116">
        <v>0</v>
      </c>
      <c r="P982" s="116">
        <v>0</v>
      </c>
      <c r="Q982" s="116">
        <v>0</v>
      </c>
      <c r="R982" s="116">
        <v>0</v>
      </c>
      <c r="S982" s="116">
        <v>0</v>
      </c>
      <c r="T982" s="116">
        <v>0</v>
      </c>
      <c r="U982" s="116">
        <v>0</v>
      </c>
      <c r="V982" s="116">
        <v>0</v>
      </c>
      <c r="W982" s="116">
        <v>0</v>
      </c>
      <c r="X982" s="116">
        <v>0</v>
      </c>
      <c r="Y982" s="116">
        <v>0</v>
      </c>
      <c r="Z982" s="116">
        <v>0</v>
      </c>
      <c r="AA982" s="116">
        <v>0</v>
      </c>
      <c r="AB982" s="116">
        <v>0</v>
      </c>
      <c r="AC982" s="116">
        <v>0</v>
      </c>
      <c r="AD982" s="116">
        <v>0</v>
      </c>
      <c r="AE982" s="116">
        <v>0</v>
      </c>
      <c r="AF982" s="116">
        <v>0</v>
      </c>
      <c r="AG982" s="116">
        <v>0</v>
      </c>
      <c r="AH982" s="116">
        <v>0</v>
      </c>
      <c r="AI982" s="116">
        <v>0</v>
      </c>
      <c r="AJ982" s="116">
        <v>0</v>
      </c>
      <c r="AK982" s="116">
        <v>0</v>
      </c>
      <c r="AL982" s="116">
        <v>0</v>
      </c>
      <c r="AM982" s="116">
        <v>0</v>
      </c>
      <c r="AN982" s="116">
        <v>0</v>
      </c>
      <c r="AO982" s="116">
        <v>0</v>
      </c>
      <c r="AP982" s="116">
        <v>0</v>
      </c>
      <c r="AQ982" s="116">
        <v>0</v>
      </c>
      <c r="AR982" s="116">
        <v>0</v>
      </c>
      <c r="AS982" s="116">
        <v>0</v>
      </c>
      <c r="AT982" s="116">
        <v>0</v>
      </c>
      <c r="AU982" s="116">
        <v>0</v>
      </c>
      <c r="AV982" s="116">
        <v>0</v>
      </c>
      <c r="AW982" s="116">
        <v>0</v>
      </c>
      <c r="AX982" s="116">
        <v>0</v>
      </c>
      <c r="AY982" s="116">
        <v>0</v>
      </c>
      <c r="AZ982" s="116">
        <v>0</v>
      </c>
      <c r="BA982" s="116">
        <v>0</v>
      </c>
      <c r="BB982" s="116">
        <v>0</v>
      </c>
      <c r="BC982" s="116">
        <v>0</v>
      </c>
      <c r="BD982" s="115">
        <v>0</v>
      </c>
      <c r="BF982" s="9">
        <f t="shared" si="15"/>
        <v>0</v>
      </c>
    </row>
    <row r="983" spans="1:58" x14ac:dyDescent="0.25">
      <c r="A983" s="112" t="s">
        <v>1101</v>
      </c>
      <c r="B983" s="112" t="s">
        <v>1102</v>
      </c>
      <c r="C983" s="116">
        <v>0</v>
      </c>
      <c r="D983" s="116">
        <v>0</v>
      </c>
      <c r="E983" s="116">
        <v>0</v>
      </c>
      <c r="F983" s="116">
        <v>0</v>
      </c>
      <c r="G983" s="116">
        <v>0</v>
      </c>
      <c r="H983" s="116">
        <v>0</v>
      </c>
      <c r="I983" s="116">
        <v>0</v>
      </c>
      <c r="J983" s="116">
        <v>0</v>
      </c>
      <c r="K983" s="116">
        <v>0</v>
      </c>
      <c r="L983" s="116">
        <v>0</v>
      </c>
      <c r="M983" s="116">
        <v>0</v>
      </c>
      <c r="N983" s="116">
        <v>0</v>
      </c>
      <c r="O983" s="116">
        <v>1474.76</v>
      </c>
      <c r="P983" s="116">
        <v>1477.12</v>
      </c>
      <c r="Q983" s="116">
        <v>1479.4799999999998</v>
      </c>
      <c r="R983" s="116">
        <v>2194.5699999999997</v>
      </c>
      <c r="S983" s="116">
        <v>2198.1999999999998</v>
      </c>
      <c r="T983" s="116">
        <v>2201.8399999999997</v>
      </c>
      <c r="U983" s="116">
        <v>2422.4599999999996</v>
      </c>
      <c r="V983" s="116">
        <v>46019.27</v>
      </c>
      <c r="W983" s="116">
        <v>53512.81</v>
      </c>
      <c r="X983" s="116">
        <v>71306.36</v>
      </c>
      <c r="Y983" s="116">
        <v>74107.02</v>
      </c>
      <c r="Z983" s="116">
        <v>0</v>
      </c>
      <c r="AA983" s="116">
        <v>0</v>
      </c>
      <c r="AB983" s="116">
        <v>0</v>
      </c>
      <c r="AC983" s="116">
        <v>0</v>
      </c>
      <c r="AD983" s="116">
        <v>0</v>
      </c>
      <c r="AE983" s="116">
        <v>0</v>
      </c>
      <c r="AF983" s="116">
        <v>0</v>
      </c>
      <c r="AG983" s="116">
        <v>0</v>
      </c>
      <c r="AH983" s="116">
        <v>0</v>
      </c>
      <c r="AI983" s="116">
        <v>0</v>
      </c>
      <c r="AJ983" s="116">
        <v>0</v>
      </c>
      <c r="AK983" s="116">
        <v>0</v>
      </c>
      <c r="AL983" s="116">
        <v>0</v>
      </c>
      <c r="AM983" s="116">
        <v>0</v>
      </c>
      <c r="AN983" s="116">
        <v>0</v>
      </c>
      <c r="AO983" s="116">
        <v>0</v>
      </c>
      <c r="AP983" s="116">
        <v>0</v>
      </c>
      <c r="AQ983" s="116">
        <v>0</v>
      </c>
      <c r="AR983" s="116">
        <v>0</v>
      </c>
      <c r="AS983" s="116">
        <v>0</v>
      </c>
      <c r="AT983" s="116">
        <v>0</v>
      </c>
      <c r="AU983" s="116">
        <v>0</v>
      </c>
      <c r="AV983" s="116">
        <v>0</v>
      </c>
      <c r="AW983" s="116">
        <v>0</v>
      </c>
      <c r="AX983" s="116">
        <v>0</v>
      </c>
      <c r="AY983" s="116">
        <v>0</v>
      </c>
      <c r="AZ983" s="116">
        <v>0</v>
      </c>
      <c r="BA983" s="116">
        <v>0</v>
      </c>
      <c r="BB983" s="116">
        <v>0</v>
      </c>
      <c r="BC983" s="116">
        <v>0</v>
      </c>
      <c r="BD983" s="115">
        <v>0</v>
      </c>
      <c r="BF983" s="9">
        <f t="shared" ref="BF983:BF1046" si="16">+MAX(C983:BD983)</f>
        <v>74107.02</v>
      </c>
    </row>
    <row r="984" spans="1:58" x14ac:dyDescent="0.25">
      <c r="A984" s="112" t="s">
        <v>1103</v>
      </c>
      <c r="B984" s="112" t="s">
        <v>1104</v>
      </c>
      <c r="C984" s="116">
        <v>0</v>
      </c>
      <c r="D984" s="116">
        <v>0</v>
      </c>
      <c r="E984" s="116">
        <v>0</v>
      </c>
      <c r="F984" s="116">
        <v>0</v>
      </c>
      <c r="G984" s="116">
        <v>0</v>
      </c>
      <c r="H984" s="116">
        <v>0</v>
      </c>
      <c r="I984" s="116">
        <v>0</v>
      </c>
      <c r="J984" s="116">
        <v>0</v>
      </c>
      <c r="K984" s="116">
        <v>0</v>
      </c>
      <c r="L984" s="116">
        <v>0</v>
      </c>
      <c r="M984" s="116">
        <v>0</v>
      </c>
      <c r="N984" s="116">
        <v>0</v>
      </c>
      <c r="O984" s="116">
        <v>0</v>
      </c>
      <c r="P984" s="116">
        <v>0</v>
      </c>
      <c r="Q984" s="116">
        <v>0</v>
      </c>
      <c r="R984" s="116">
        <v>0</v>
      </c>
      <c r="S984" s="116">
        <v>0</v>
      </c>
      <c r="T984" s="116">
        <v>0</v>
      </c>
      <c r="U984" s="116">
        <v>0</v>
      </c>
      <c r="V984" s="116">
        <v>0</v>
      </c>
      <c r="W984" s="116">
        <v>0</v>
      </c>
      <c r="X984" s="116">
        <v>0</v>
      </c>
      <c r="Y984" s="116">
        <v>0</v>
      </c>
      <c r="Z984" s="116">
        <v>0</v>
      </c>
      <c r="AA984" s="116">
        <v>0</v>
      </c>
      <c r="AB984" s="116">
        <v>0</v>
      </c>
      <c r="AC984" s="116">
        <v>0</v>
      </c>
      <c r="AD984" s="116">
        <v>0</v>
      </c>
      <c r="AE984" s="116">
        <v>0</v>
      </c>
      <c r="AF984" s="116">
        <v>0</v>
      </c>
      <c r="AG984" s="116">
        <v>0</v>
      </c>
      <c r="AH984" s="116">
        <v>0</v>
      </c>
      <c r="AI984" s="116">
        <v>0</v>
      </c>
      <c r="AJ984" s="116">
        <v>0</v>
      </c>
      <c r="AK984" s="116">
        <v>0</v>
      </c>
      <c r="AL984" s="116">
        <v>0</v>
      </c>
      <c r="AM984" s="116">
        <v>0</v>
      </c>
      <c r="AN984" s="116">
        <v>0</v>
      </c>
      <c r="AO984" s="116">
        <v>0</v>
      </c>
      <c r="AP984" s="116">
        <v>0</v>
      </c>
      <c r="AQ984" s="116">
        <v>0</v>
      </c>
      <c r="AR984" s="116">
        <v>0</v>
      </c>
      <c r="AS984" s="116">
        <v>0</v>
      </c>
      <c r="AT984" s="116">
        <v>0</v>
      </c>
      <c r="AU984" s="116">
        <v>0</v>
      </c>
      <c r="AV984" s="116">
        <v>0</v>
      </c>
      <c r="AW984" s="116">
        <v>0</v>
      </c>
      <c r="AX984" s="116">
        <v>0</v>
      </c>
      <c r="AY984" s="116">
        <v>0</v>
      </c>
      <c r="AZ984" s="116">
        <v>0</v>
      </c>
      <c r="BA984" s="116">
        <v>0</v>
      </c>
      <c r="BB984" s="116">
        <v>0</v>
      </c>
      <c r="BC984" s="116">
        <v>0</v>
      </c>
      <c r="BD984" s="115">
        <v>0</v>
      </c>
      <c r="BF984" s="9">
        <f t="shared" si="16"/>
        <v>0</v>
      </c>
    </row>
    <row r="985" spans="1:58" x14ac:dyDescent="0.25">
      <c r="A985" s="112" t="s">
        <v>1105</v>
      </c>
      <c r="B985" s="112" t="s">
        <v>1106</v>
      </c>
      <c r="C985" s="116">
        <v>0</v>
      </c>
      <c r="D985" s="116">
        <v>0</v>
      </c>
      <c r="E985" s="116">
        <v>0</v>
      </c>
      <c r="F985" s="116">
        <v>0</v>
      </c>
      <c r="G985" s="116">
        <v>0</v>
      </c>
      <c r="H985" s="116">
        <v>0</v>
      </c>
      <c r="I985" s="116">
        <v>0</v>
      </c>
      <c r="J985" s="116">
        <v>0</v>
      </c>
      <c r="K985" s="116">
        <v>0</v>
      </c>
      <c r="L985" s="116">
        <v>0</v>
      </c>
      <c r="M985" s="116">
        <v>0</v>
      </c>
      <c r="N985" s="116">
        <v>0</v>
      </c>
      <c r="O985" s="116">
        <v>0</v>
      </c>
      <c r="P985" s="116">
        <v>3060.81</v>
      </c>
      <c r="Q985" s="116">
        <v>39099.46</v>
      </c>
      <c r="R985" s="116">
        <v>48588.119999999995</v>
      </c>
      <c r="S985" s="116">
        <v>53136.649999999994</v>
      </c>
      <c r="T985" s="116">
        <v>66755.409999999989</v>
      </c>
      <c r="U985" s="116">
        <v>82657.979999999981</v>
      </c>
      <c r="V985" s="116">
        <v>82911.419999999984</v>
      </c>
      <c r="W985" s="116">
        <v>0</v>
      </c>
      <c r="X985" s="116">
        <v>0</v>
      </c>
      <c r="Y985" s="116">
        <v>0</v>
      </c>
      <c r="Z985" s="116">
        <v>0</v>
      </c>
      <c r="AA985" s="116">
        <v>0</v>
      </c>
      <c r="AB985" s="116">
        <v>0</v>
      </c>
      <c r="AC985" s="116">
        <v>0</v>
      </c>
      <c r="AD985" s="116">
        <v>0</v>
      </c>
      <c r="AE985" s="116">
        <v>0</v>
      </c>
      <c r="AF985" s="116">
        <v>0</v>
      </c>
      <c r="AG985" s="116">
        <v>0</v>
      </c>
      <c r="AH985" s="116">
        <v>0</v>
      </c>
      <c r="AI985" s="116">
        <v>0</v>
      </c>
      <c r="AJ985" s="116">
        <v>0</v>
      </c>
      <c r="AK985" s="116">
        <v>0</v>
      </c>
      <c r="AL985" s="116">
        <v>0</v>
      </c>
      <c r="AM985" s="116">
        <v>0</v>
      </c>
      <c r="AN985" s="116">
        <v>0</v>
      </c>
      <c r="AO985" s="116">
        <v>0</v>
      </c>
      <c r="AP985" s="116">
        <v>0</v>
      </c>
      <c r="AQ985" s="116">
        <v>0</v>
      </c>
      <c r="AR985" s="116">
        <v>0</v>
      </c>
      <c r="AS985" s="116">
        <v>0</v>
      </c>
      <c r="AT985" s="116">
        <v>0</v>
      </c>
      <c r="AU985" s="116">
        <v>0</v>
      </c>
      <c r="AV985" s="116">
        <v>0</v>
      </c>
      <c r="AW985" s="116">
        <v>0</v>
      </c>
      <c r="AX985" s="116">
        <v>0</v>
      </c>
      <c r="AY985" s="116">
        <v>0</v>
      </c>
      <c r="AZ985" s="116">
        <v>0</v>
      </c>
      <c r="BA985" s="116">
        <v>0</v>
      </c>
      <c r="BB985" s="116">
        <v>0</v>
      </c>
      <c r="BC985" s="116">
        <v>0</v>
      </c>
      <c r="BD985" s="115">
        <v>0</v>
      </c>
      <c r="BF985" s="9">
        <f t="shared" si="16"/>
        <v>82911.419999999984</v>
      </c>
    </row>
    <row r="986" spans="1:58" x14ac:dyDescent="0.25">
      <c r="A986" s="112" t="s">
        <v>1107</v>
      </c>
      <c r="B986" s="112" t="s">
        <v>1108</v>
      </c>
      <c r="C986" s="116">
        <v>0</v>
      </c>
      <c r="D986" s="116">
        <v>0</v>
      </c>
      <c r="E986" s="116">
        <v>0</v>
      </c>
      <c r="F986" s="116">
        <v>0</v>
      </c>
      <c r="G986" s="116">
        <v>0</v>
      </c>
      <c r="H986" s="116">
        <v>0</v>
      </c>
      <c r="I986" s="116">
        <v>0</v>
      </c>
      <c r="J986" s="116">
        <v>0</v>
      </c>
      <c r="K986" s="116">
        <v>0</v>
      </c>
      <c r="L986" s="116">
        <v>0</v>
      </c>
      <c r="M986" s="116">
        <v>0</v>
      </c>
      <c r="N986" s="116">
        <v>171781.69</v>
      </c>
      <c r="O986" s="116">
        <v>196223.9</v>
      </c>
      <c r="P986" s="116">
        <v>5.3800000000046566</v>
      </c>
      <c r="Q986" s="116">
        <v>4.6567194544877566E-12</v>
      </c>
      <c r="R986" s="116">
        <v>4.6567194544877566E-12</v>
      </c>
      <c r="S986" s="116">
        <v>4.6567194544877566E-12</v>
      </c>
      <c r="T986" s="116">
        <v>4.6567194544877566E-12</v>
      </c>
      <c r="U986" s="116">
        <v>4.6567194544877566E-12</v>
      </c>
      <c r="V986" s="116">
        <v>4.6567194544877566E-12</v>
      </c>
      <c r="W986" s="116">
        <v>4.6567194544877566E-12</v>
      </c>
      <c r="X986" s="116">
        <v>4.6567194544877566E-12</v>
      </c>
      <c r="Y986" s="116">
        <v>4.6567194544877566E-12</v>
      </c>
      <c r="Z986" s="116">
        <v>4.6567194544877566E-12</v>
      </c>
      <c r="AA986" s="116">
        <v>4.6567194544877566E-12</v>
      </c>
      <c r="AB986" s="116">
        <v>4.6567194544877566E-12</v>
      </c>
      <c r="AC986" s="116">
        <v>4.6567194544877566E-12</v>
      </c>
      <c r="AD986" s="116">
        <v>4.6567194544877566E-12</v>
      </c>
      <c r="AE986" s="116">
        <v>4.6567194544877566E-12</v>
      </c>
      <c r="AF986" s="116">
        <v>4.6567194544877566E-12</v>
      </c>
      <c r="AG986" s="116">
        <v>4.6567194544877566E-12</v>
      </c>
      <c r="AH986" s="116">
        <v>4.6567194544877566E-12</v>
      </c>
      <c r="AI986" s="116">
        <v>4.6567194544877566E-12</v>
      </c>
      <c r="AJ986" s="116">
        <v>4.6567194544877566E-12</v>
      </c>
      <c r="AK986" s="116">
        <v>4.6567194544877566E-12</v>
      </c>
      <c r="AL986" s="116">
        <v>4.6567194544877566E-12</v>
      </c>
      <c r="AM986" s="116">
        <v>4.6567194544877566E-12</v>
      </c>
      <c r="AN986" s="116">
        <v>4.6567194544877566E-12</v>
      </c>
      <c r="AO986" s="116">
        <v>4.6567194544877566E-12</v>
      </c>
      <c r="AP986" s="116">
        <v>4.6567194544877566E-12</v>
      </c>
      <c r="AQ986" s="116">
        <v>4.6567194544877566E-12</v>
      </c>
      <c r="AR986" s="116">
        <v>4.6567194544877566E-12</v>
      </c>
      <c r="AS986" s="116">
        <v>4.6567194544877566E-12</v>
      </c>
      <c r="AT986" s="116">
        <v>4.6567194544877566E-12</v>
      </c>
      <c r="AU986" s="116">
        <v>4.6567194544877566E-12</v>
      </c>
      <c r="AV986" s="116">
        <v>4.6567194544877566E-12</v>
      </c>
      <c r="AW986" s="116">
        <v>4.6567194544877566E-12</v>
      </c>
      <c r="AX986" s="116">
        <v>4.6567194544877566E-12</v>
      </c>
      <c r="AY986" s="116">
        <v>4.6567194544877566E-12</v>
      </c>
      <c r="AZ986" s="116">
        <v>4.6567194544877566E-12</v>
      </c>
      <c r="BA986" s="116">
        <v>4.6567194544877566E-12</v>
      </c>
      <c r="BB986" s="116">
        <v>4.6567194544877566E-12</v>
      </c>
      <c r="BC986" s="116">
        <v>4.6567194544877566E-12</v>
      </c>
      <c r="BD986" s="115">
        <v>4.6567194544877566E-12</v>
      </c>
      <c r="BF986" s="9">
        <f t="shared" si="16"/>
        <v>196223.9</v>
      </c>
    </row>
    <row r="987" spans="1:58" x14ac:dyDescent="0.25">
      <c r="A987" s="112" t="s">
        <v>1109</v>
      </c>
      <c r="B987" s="112" t="s">
        <v>1110</v>
      </c>
      <c r="C987" s="116">
        <v>0</v>
      </c>
      <c r="D987" s="116">
        <v>0</v>
      </c>
      <c r="E987" s="116">
        <v>0</v>
      </c>
      <c r="F987" s="116">
        <v>0</v>
      </c>
      <c r="G987" s="116">
        <v>0</v>
      </c>
      <c r="H987" s="116">
        <v>0</v>
      </c>
      <c r="I987" s="116">
        <v>0</v>
      </c>
      <c r="J987" s="116">
        <v>0</v>
      </c>
      <c r="K987" s="116">
        <v>0</v>
      </c>
      <c r="L987" s="116">
        <v>0</v>
      </c>
      <c r="M987" s="116">
        <v>0</v>
      </c>
      <c r="N987" s="116">
        <v>0</v>
      </c>
      <c r="O987" s="116">
        <v>0</v>
      </c>
      <c r="P987" s="116">
        <v>0</v>
      </c>
      <c r="Q987" s="116">
        <v>4658.96</v>
      </c>
      <c r="R987" s="116">
        <v>10298.439999999999</v>
      </c>
      <c r="S987" s="116">
        <v>10315.499999999998</v>
      </c>
      <c r="T987" s="116">
        <v>23743.919999999998</v>
      </c>
      <c r="U987" s="116">
        <v>0</v>
      </c>
      <c r="V987" s="116">
        <v>0</v>
      </c>
      <c r="W987" s="116">
        <v>0</v>
      </c>
      <c r="X987" s="116">
        <v>0</v>
      </c>
      <c r="Y987" s="116">
        <v>0</v>
      </c>
      <c r="Z987" s="116">
        <v>0</v>
      </c>
      <c r="AA987" s="116">
        <v>0</v>
      </c>
      <c r="AB987" s="116">
        <v>0</v>
      </c>
      <c r="AC987" s="116">
        <v>0</v>
      </c>
      <c r="AD987" s="116">
        <v>0</v>
      </c>
      <c r="AE987" s="116">
        <v>0</v>
      </c>
      <c r="AF987" s="116">
        <v>0</v>
      </c>
      <c r="AG987" s="116">
        <v>0</v>
      </c>
      <c r="AH987" s="116">
        <v>0</v>
      </c>
      <c r="AI987" s="116">
        <v>0</v>
      </c>
      <c r="AJ987" s="116">
        <v>0</v>
      </c>
      <c r="AK987" s="116">
        <v>0</v>
      </c>
      <c r="AL987" s="116">
        <v>0</v>
      </c>
      <c r="AM987" s="116">
        <v>0</v>
      </c>
      <c r="AN987" s="116">
        <v>0</v>
      </c>
      <c r="AO987" s="116">
        <v>0</v>
      </c>
      <c r="AP987" s="116">
        <v>0</v>
      </c>
      <c r="AQ987" s="116">
        <v>0</v>
      </c>
      <c r="AR987" s="116">
        <v>0</v>
      </c>
      <c r="AS987" s="116">
        <v>0</v>
      </c>
      <c r="AT987" s="116">
        <v>0</v>
      </c>
      <c r="AU987" s="116">
        <v>0</v>
      </c>
      <c r="AV987" s="116">
        <v>0</v>
      </c>
      <c r="AW987" s="116">
        <v>0</v>
      </c>
      <c r="AX987" s="116">
        <v>0</v>
      </c>
      <c r="AY987" s="116">
        <v>0</v>
      </c>
      <c r="AZ987" s="116">
        <v>0</v>
      </c>
      <c r="BA987" s="116">
        <v>0</v>
      </c>
      <c r="BB987" s="116">
        <v>0</v>
      </c>
      <c r="BC987" s="116">
        <v>0</v>
      </c>
      <c r="BD987" s="115">
        <v>0</v>
      </c>
      <c r="BF987" s="9">
        <f t="shared" si="16"/>
        <v>23743.919999999998</v>
      </c>
    </row>
    <row r="988" spans="1:58" x14ac:dyDescent="0.25">
      <c r="A988" s="112" t="s">
        <v>1111</v>
      </c>
      <c r="B988" s="112" t="s">
        <v>1112</v>
      </c>
      <c r="C988" s="116">
        <v>0</v>
      </c>
      <c r="D988" s="116">
        <v>0</v>
      </c>
      <c r="E988" s="116">
        <v>0</v>
      </c>
      <c r="F988" s="116">
        <v>0</v>
      </c>
      <c r="G988" s="116">
        <v>0</v>
      </c>
      <c r="H988" s="116">
        <v>0</v>
      </c>
      <c r="I988" s="116">
        <v>0</v>
      </c>
      <c r="J988" s="116">
        <v>0</v>
      </c>
      <c r="K988" s="116">
        <v>0</v>
      </c>
      <c r="L988" s="116">
        <v>0</v>
      </c>
      <c r="M988" s="116">
        <v>0</v>
      </c>
      <c r="N988" s="116">
        <v>0</v>
      </c>
      <c r="O988" s="116">
        <v>0</v>
      </c>
      <c r="P988" s="116">
        <v>1163.8599999999999</v>
      </c>
      <c r="Q988" s="116">
        <v>40753.68</v>
      </c>
      <c r="R988" s="116">
        <v>0</v>
      </c>
      <c r="S988" s="116">
        <v>0</v>
      </c>
      <c r="T988" s="116">
        <v>0</v>
      </c>
      <c r="U988" s="116">
        <v>0</v>
      </c>
      <c r="V988" s="116">
        <v>0</v>
      </c>
      <c r="W988" s="116">
        <v>0</v>
      </c>
      <c r="X988" s="116">
        <v>0</v>
      </c>
      <c r="Y988" s="116">
        <v>0</v>
      </c>
      <c r="Z988" s="116">
        <v>0</v>
      </c>
      <c r="AA988" s="116">
        <v>0</v>
      </c>
      <c r="AB988" s="116">
        <v>0</v>
      </c>
      <c r="AC988" s="116">
        <v>0</v>
      </c>
      <c r="AD988" s="116">
        <v>0</v>
      </c>
      <c r="AE988" s="116">
        <v>0</v>
      </c>
      <c r="AF988" s="116">
        <v>0</v>
      </c>
      <c r="AG988" s="116">
        <v>0</v>
      </c>
      <c r="AH988" s="116">
        <v>0</v>
      </c>
      <c r="AI988" s="116">
        <v>0</v>
      </c>
      <c r="AJ988" s="116">
        <v>0</v>
      </c>
      <c r="AK988" s="116">
        <v>0</v>
      </c>
      <c r="AL988" s="116">
        <v>0</v>
      </c>
      <c r="AM988" s="116">
        <v>0</v>
      </c>
      <c r="AN988" s="116">
        <v>0</v>
      </c>
      <c r="AO988" s="116">
        <v>0</v>
      </c>
      <c r="AP988" s="116">
        <v>0</v>
      </c>
      <c r="AQ988" s="116">
        <v>0</v>
      </c>
      <c r="AR988" s="116">
        <v>0</v>
      </c>
      <c r="AS988" s="116">
        <v>0</v>
      </c>
      <c r="AT988" s="116">
        <v>0</v>
      </c>
      <c r="AU988" s="116">
        <v>0</v>
      </c>
      <c r="AV988" s="116">
        <v>0</v>
      </c>
      <c r="AW988" s="116">
        <v>0</v>
      </c>
      <c r="AX988" s="116">
        <v>0</v>
      </c>
      <c r="AY988" s="116">
        <v>0</v>
      </c>
      <c r="AZ988" s="116">
        <v>0</v>
      </c>
      <c r="BA988" s="116">
        <v>0</v>
      </c>
      <c r="BB988" s="116">
        <v>0</v>
      </c>
      <c r="BC988" s="116">
        <v>0</v>
      </c>
      <c r="BD988" s="115">
        <v>0</v>
      </c>
      <c r="BF988" s="9">
        <f t="shared" si="16"/>
        <v>40753.68</v>
      </c>
    </row>
    <row r="989" spans="1:58" x14ac:dyDescent="0.25">
      <c r="A989" s="112" t="s">
        <v>1113</v>
      </c>
      <c r="B989" s="112" t="s">
        <v>1114</v>
      </c>
      <c r="C989" s="116">
        <v>0</v>
      </c>
      <c r="D989" s="116">
        <v>0</v>
      </c>
      <c r="E989" s="116">
        <v>0</v>
      </c>
      <c r="F989" s="116">
        <v>0</v>
      </c>
      <c r="G989" s="116">
        <v>0</v>
      </c>
      <c r="H989" s="116">
        <v>0</v>
      </c>
      <c r="I989" s="116">
        <v>0</v>
      </c>
      <c r="J989" s="116">
        <v>0</v>
      </c>
      <c r="K989" s="116">
        <v>0</v>
      </c>
      <c r="L989" s="116">
        <v>0</v>
      </c>
      <c r="M989" s="116">
        <v>0</v>
      </c>
      <c r="N989" s="116">
        <v>0</v>
      </c>
      <c r="O989" s="116">
        <v>0</v>
      </c>
      <c r="P989" s="116">
        <v>0</v>
      </c>
      <c r="Q989" s="116">
        <v>7056.76</v>
      </c>
      <c r="R989" s="116">
        <v>9058.19</v>
      </c>
      <c r="S989" s="116">
        <v>12510</v>
      </c>
      <c r="T989" s="116">
        <v>12530.74</v>
      </c>
      <c r="U989" s="116">
        <v>21139.27</v>
      </c>
      <c r="V989" s="116">
        <v>22906.46</v>
      </c>
      <c r="W989" s="116">
        <v>30606.18</v>
      </c>
      <c r="X989" s="116">
        <v>30662.82</v>
      </c>
      <c r="Y989" s="116">
        <v>43859.68</v>
      </c>
      <c r="Z989" s="116">
        <v>53207.37</v>
      </c>
      <c r="AA989" s="116">
        <v>59471.82</v>
      </c>
      <c r="AB989" s="116">
        <v>64989.13</v>
      </c>
      <c r="AC989" s="116">
        <v>65917.89</v>
      </c>
      <c r="AD989" s="116">
        <v>149067.26</v>
      </c>
      <c r="AE989" s="116">
        <v>236942.12</v>
      </c>
      <c r="AF989" s="116">
        <v>254243.75</v>
      </c>
      <c r="AG989" s="116">
        <v>262152.43</v>
      </c>
      <c r="AH989" s="116">
        <v>273772.27999999997</v>
      </c>
      <c r="AI989" s="116">
        <v>284271.34999999998</v>
      </c>
      <c r="AJ989" s="116">
        <v>304937.09999999998</v>
      </c>
      <c r="AK989" s="116">
        <v>345243.91</v>
      </c>
      <c r="AL989" s="116">
        <v>1364271.34</v>
      </c>
      <c r="AM989" s="116">
        <v>0</v>
      </c>
      <c r="AN989" s="116">
        <v>0</v>
      </c>
      <c r="AO989" s="116">
        <v>0</v>
      </c>
      <c r="AP989" s="116">
        <v>0</v>
      </c>
      <c r="AQ989" s="116">
        <v>0</v>
      </c>
      <c r="AR989" s="116">
        <v>0</v>
      </c>
      <c r="AS989" s="116">
        <v>0</v>
      </c>
      <c r="AT989" s="116">
        <v>0</v>
      </c>
      <c r="AU989" s="116">
        <v>0</v>
      </c>
      <c r="AV989" s="116">
        <v>0</v>
      </c>
      <c r="AW989" s="116">
        <v>0</v>
      </c>
      <c r="AX989" s="116">
        <v>0</v>
      </c>
      <c r="AY989" s="116">
        <v>0</v>
      </c>
      <c r="AZ989" s="116">
        <v>0</v>
      </c>
      <c r="BA989" s="116">
        <v>0</v>
      </c>
      <c r="BB989" s="116">
        <v>0</v>
      </c>
      <c r="BC989" s="116">
        <v>0</v>
      </c>
      <c r="BD989" s="115">
        <v>0</v>
      </c>
      <c r="BF989" s="9">
        <f t="shared" si="16"/>
        <v>1364271.34</v>
      </c>
    </row>
    <row r="990" spans="1:58" x14ac:dyDescent="0.25">
      <c r="A990" s="112" t="s">
        <v>1115</v>
      </c>
      <c r="B990" s="112" t="s">
        <v>1116</v>
      </c>
      <c r="C990" s="116">
        <v>0</v>
      </c>
      <c r="D990" s="116">
        <v>0</v>
      </c>
      <c r="E990" s="116">
        <v>0</v>
      </c>
      <c r="F990" s="116">
        <v>0</v>
      </c>
      <c r="G990" s="116">
        <v>0</v>
      </c>
      <c r="H990" s="116">
        <v>0</v>
      </c>
      <c r="I990" s="116">
        <v>0</v>
      </c>
      <c r="J990" s="116">
        <v>0</v>
      </c>
      <c r="K990" s="116">
        <v>0</v>
      </c>
      <c r="L990" s="116">
        <v>0</v>
      </c>
      <c r="M990" s="116">
        <v>0</v>
      </c>
      <c r="N990" s="116">
        <v>0</v>
      </c>
      <c r="O990" s="116">
        <v>0</v>
      </c>
      <c r="P990" s="116">
        <v>0</v>
      </c>
      <c r="Q990" s="116">
        <v>0</v>
      </c>
      <c r="R990" s="116">
        <v>0</v>
      </c>
      <c r="S990" s="116">
        <v>0</v>
      </c>
      <c r="T990" s="116">
        <v>0</v>
      </c>
      <c r="U990" s="116">
        <v>0</v>
      </c>
      <c r="V990" s="116">
        <v>0</v>
      </c>
      <c r="W990" s="116">
        <v>0</v>
      </c>
      <c r="X990" s="116">
        <v>0</v>
      </c>
      <c r="Y990" s="116">
        <v>0</v>
      </c>
      <c r="Z990" s="116">
        <v>0</v>
      </c>
      <c r="AA990" s="116">
        <v>0</v>
      </c>
      <c r="AB990" s="116">
        <v>0</v>
      </c>
      <c r="AC990" s="116">
        <v>0</v>
      </c>
      <c r="AD990" s="116">
        <v>0</v>
      </c>
      <c r="AE990" s="116">
        <v>0</v>
      </c>
      <c r="AF990" s="116">
        <v>0</v>
      </c>
      <c r="AG990" s="116">
        <v>0</v>
      </c>
      <c r="AH990" s="116">
        <v>0</v>
      </c>
      <c r="AI990" s="116">
        <v>0</v>
      </c>
      <c r="AJ990" s="116">
        <v>0</v>
      </c>
      <c r="AK990" s="116">
        <v>0</v>
      </c>
      <c r="AL990" s="116">
        <v>0</v>
      </c>
      <c r="AM990" s="116">
        <v>0</v>
      </c>
      <c r="AN990" s="116">
        <v>0</v>
      </c>
      <c r="AO990" s="116">
        <v>0</v>
      </c>
      <c r="AP990" s="116">
        <v>0</v>
      </c>
      <c r="AQ990" s="116">
        <v>0</v>
      </c>
      <c r="AR990" s="116">
        <v>0</v>
      </c>
      <c r="AS990" s="116">
        <v>0</v>
      </c>
      <c r="AT990" s="116">
        <v>0</v>
      </c>
      <c r="AU990" s="116">
        <v>0</v>
      </c>
      <c r="AV990" s="116">
        <v>0</v>
      </c>
      <c r="AW990" s="116">
        <v>0</v>
      </c>
      <c r="AX990" s="116">
        <v>0</v>
      </c>
      <c r="AY990" s="116">
        <v>0</v>
      </c>
      <c r="AZ990" s="116">
        <v>0</v>
      </c>
      <c r="BA990" s="116">
        <v>0</v>
      </c>
      <c r="BB990" s="116">
        <v>0</v>
      </c>
      <c r="BC990" s="116">
        <v>0</v>
      </c>
      <c r="BD990" s="115">
        <v>0</v>
      </c>
      <c r="BF990" s="9">
        <f t="shared" si="16"/>
        <v>0</v>
      </c>
    </row>
    <row r="991" spans="1:58" x14ac:dyDescent="0.25">
      <c r="A991" s="112" t="s">
        <v>1117</v>
      </c>
      <c r="B991" s="112" t="s">
        <v>1118</v>
      </c>
      <c r="C991" s="116">
        <v>0</v>
      </c>
      <c r="D991" s="116">
        <v>0</v>
      </c>
      <c r="E991" s="116">
        <v>0</v>
      </c>
      <c r="F991" s="116">
        <v>0</v>
      </c>
      <c r="G991" s="116">
        <v>0</v>
      </c>
      <c r="H991" s="116">
        <v>0</v>
      </c>
      <c r="I991" s="116">
        <v>0</v>
      </c>
      <c r="J991" s="116">
        <v>0</v>
      </c>
      <c r="K991" s="116">
        <v>0</v>
      </c>
      <c r="L991" s="116">
        <v>0</v>
      </c>
      <c r="M991" s="116">
        <v>0</v>
      </c>
      <c r="N991" s="116">
        <v>0</v>
      </c>
      <c r="O991" s="116">
        <v>0</v>
      </c>
      <c r="P991" s="116">
        <v>0</v>
      </c>
      <c r="Q991" s="116">
        <v>0</v>
      </c>
      <c r="R991" s="116">
        <v>0</v>
      </c>
      <c r="S991" s="116">
        <v>0</v>
      </c>
      <c r="T991" s="116">
        <v>0</v>
      </c>
      <c r="U991" s="116">
        <v>0</v>
      </c>
      <c r="V991" s="116">
        <v>0</v>
      </c>
      <c r="W991" s="116">
        <v>0</v>
      </c>
      <c r="X991" s="116">
        <v>0</v>
      </c>
      <c r="Y991" s="116">
        <v>0</v>
      </c>
      <c r="Z991" s="116">
        <v>0</v>
      </c>
      <c r="AA991" s="116">
        <v>0</v>
      </c>
      <c r="AB991" s="116">
        <v>0</v>
      </c>
      <c r="AC991" s="116">
        <v>0</v>
      </c>
      <c r="AD991" s="116">
        <v>0</v>
      </c>
      <c r="AE991" s="116">
        <v>0</v>
      </c>
      <c r="AF991" s="116">
        <v>0</v>
      </c>
      <c r="AG991" s="116">
        <v>0</v>
      </c>
      <c r="AH991" s="116">
        <v>0</v>
      </c>
      <c r="AI991" s="116">
        <v>0</v>
      </c>
      <c r="AJ991" s="116">
        <v>0</v>
      </c>
      <c r="AK991" s="116">
        <v>0</v>
      </c>
      <c r="AL991" s="116">
        <v>0</v>
      </c>
      <c r="AM991" s="116">
        <v>0</v>
      </c>
      <c r="AN991" s="116">
        <v>0</v>
      </c>
      <c r="AO991" s="116">
        <v>0</v>
      </c>
      <c r="AP991" s="116">
        <v>0</v>
      </c>
      <c r="AQ991" s="116">
        <v>0</v>
      </c>
      <c r="AR991" s="116">
        <v>0</v>
      </c>
      <c r="AS991" s="116">
        <v>0</v>
      </c>
      <c r="AT991" s="116">
        <v>0</v>
      </c>
      <c r="AU991" s="116">
        <v>0</v>
      </c>
      <c r="AV991" s="116">
        <v>0</v>
      </c>
      <c r="AW991" s="116">
        <v>0</v>
      </c>
      <c r="AX991" s="116">
        <v>0</v>
      </c>
      <c r="AY991" s="116">
        <v>0</v>
      </c>
      <c r="AZ991" s="116">
        <v>0</v>
      </c>
      <c r="BA991" s="116">
        <v>0</v>
      </c>
      <c r="BB991" s="116">
        <v>0</v>
      </c>
      <c r="BC991" s="116">
        <v>0</v>
      </c>
      <c r="BD991" s="115">
        <v>0</v>
      </c>
      <c r="BF991" s="9">
        <f t="shared" si="16"/>
        <v>0</v>
      </c>
    </row>
    <row r="992" spans="1:58" x14ac:dyDescent="0.25">
      <c r="A992" s="112" t="s">
        <v>1119</v>
      </c>
      <c r="B992" s="112" t="s">
        <v>1120</v>
      </c>
      <c r="C992" s="116">
        <v>0</v>
      </c>
      <c r="D992" s="116">
        <v>0</v>
      </c>
      <c r="E992" s="116">
        <v>0</v>
      </c>
      <c r="F992" s="116">
        <v>0</v>
      </c>
      <c r="G992" s="116">
        <v>0</v>
      </c>
      <c r="H992" s="116">
        <v>0</v>
      </c>
      <c r="I992" s="116">
        <v>0</v>
      </c>
      <c r="J992" s="116">
        <v>0</v>
      </c>
      <c r="K992" s="116">
        <v>0</v>
      </c>
      <c r="L992" s="116">
        <v>0</v>
      </c>
      <c r="M992" s="116">
        <v>0</v>
      </c>
      <c r="N992" s="116">
        <v>0</v>
      </c>
      <c r="O992" s="116">
        <v>7095.76</v>
      </c>
      <c r="P992" s="116">
        <v>10170.620000000001</v>
      </c>
      <c r="Q992" s="116">
        <v>67578.679999999993</v>
      </c>
      <c r="R992" s="116">
        <v>0</v>
      </c>
      <c r="S992" s="116">
        <v>0</v>
      </c>
      <c r="T992" s="116">
        <v>0</v>
      </c>
      <c r="U992" s="116">
        <v>0</v>
      </c>
      <c r="V992" s="116">
        <v>0</v>
      </c>
      <c r="W992" s="116">
        <v>0</v>
      </c>
      <c r="X992" s="116">
        <v>0</v>
      </c>
      <c r="Y992" s="116">
        <v>0</v>
      </c>
      <c r="Z992" s="116">
        <v>0</v>
      </c>
      <c r="AA992" s="116">
        <v>0</v>
      </c>
      <c r="AB992" s="116">
        <v>0</v>
      </c>
      <c r="AC992" s="116">
        <v>0</v>
      </c>
      <c r="AD992" s="116">
        <v>0</v>
      </c>
      <c r="AE992" s="116">
        <v>0</v>
      </c>
      <c r="AF992" s="116">
        <v>0</v>
      </c>
      <c r="AG992" s="116">
        <v>0</v>
      </c>
      <c r="AH992" s="116">
        <v>0</v>
      </c>
      <c r="AI992" s="116">
        <v>0</v>
      </c>
      <c r="AJ992" s="116">
        <v>0</v>
      </c>
      <c r="AK992" s="116">
        <v>0</v>
      </c>
      <c r="AL992" s="116">
        <v>0</v>
      </c>
      <c r="AM992" s="116">
        <v>0</v>
      </c>
      <c r="AN992" s="116">
        <v>0</v>
      </c>
      <c r="AO992" s="116">
        <v>0</v>
      </c>
      <c r="AP992" s="116">
        <v>0</v>
      </c>
      <c r="AQ992" s="116">
        <v>0</v>
      </c>
      <c r="AR992" s="116">
        <v>0</v>
      </c>
      <c r="AS992" s="116">
        <v>0</v>
      </c>
      <c r="AT992" s="116">
        <v>0</v>
      </c>
      <c r="AU992" s="116">
        <v>0</v>
      </c>
      <c r="AV992" s="116">
        <v>0</v>
      </c>
      <c r="AW992" s="116">
        <v>0</v>
      </c>
      <c r="AX992" s="116">
        <v>0</v>
      </c>
      <c r="AY992" s="116">
        <v>0</v>
      </c>
      <c r="AZ992" s="116">
        <v>0</v>
      </c>
      <c r="BA992" s="116">
        <v>0</v>
      </c>
      <c r="BB992" s="116">
        <v>0</v>
      </c>
      <c r="BC992" s="116">
        <v>0</v>
      </c>
      <c r="BD992" s="115">
        <v>0</v>
      </c>
      <c r="BF992" s="9">
        <f t="shared" si="16"/>
        <v>67578.679999999993</v>
      </c>
    </row>
    <row r="993" spans="1:58" x14ac:dyDescent="0.25">
      <c r="A993" s="112" t="s">
        <v>1121</v>
      </c>
      <c r="B993" s="112" t="s">
        <v>1122</v>
      </c>
      <c r="C993" s="116">
        <v>0</v>
      </c>
      <c r="D993" s="116">
        <v>0</v>
      </c>
      <c r="E993" s="116">
        <v>0</v>
      </c>
      <c r="F993" s="116">
        <v>0</v>
      </c>
      <c r="G993" s="116">
        <v>0</v>
      </c>
      <c r="H993" s="116">
        <v>0</v>
      </c>
      <c r="I993" s="116">
        <v>0</v>
      </c>
      <c r="J993" s="116">
        <v>0</v>
      </c>
      <c r="K993" s="116">
        <v>0</v>
      </c>
      <c r="L993" s="116">
        <v>0</v>
      </c>
      <c r="M993" s="116">
        <v>0</v>
      </c>
      <c r="N993" s="116">
        <v>0</v>
      </c>
      <c r="O993" s="116">
        <v>0</v>
      </c>
      <c r="P993" s="116">
        <v>0</v>
      </c>
      <c r="Q993" s="116">
        <v>0</v>
      </c>
      <c r="R993" s="116">
        <v>0</v>
      </c>
      <c r="S993" s="116">
        <v>0</v>
      </c>
      <c r="T993" s="116">
        <v>0</v>
      </c>
      <c r="U993" s="116">
        <v>0</v>
      </c>
      <c r="V993" s="116">
        <v>0</v>
      </c>
      <c r="W993" s="116">
        <v>0</v>
      </c>
      <c r="X993" s="116">
        <v>0</v>
      </c>
      <c r="Y993" s="116">
        <v>0</v>
      </c>
      <c r="Z993" s="116">
        <v>0</v>
      </c>
      <c r="AA993" s="116">
        <v>0</v>
      </c>
      <c r="AB993" s="116">
        <v>0</v>
      </c>
      <c r="AC993" s="116">
        <v>0</v>
      </c>
      <c r="AD993" s="116">
        <v>0</v>
      </c>
      <c r="AE993" s="116">
        <v>0</v>
      </c>
      <c r="AF993" s="116">
        <v>0</v>
      </c>
      <c r="AG993" s="116">
        <v>0</v>
      </c>
      <c r="AH993" s="116">
        <v>0</v>
      </c>
      <c r="AI993" s="116">
        <v>0</v>
      </c>
      <c r="AJ993" s="116">
        <v>0</v>
      </c>
      <c r="AK993" s="116">
        <v>0</v>
      </c>
      <c r="AL993" s="116">
        <v>0</v>
      </c>
      <c r="AM993" s="116">
        <v>0</v>
      </c>
      <c r="AN993" s="116">
        <v>0</v>
      </c>
      <c r="AO993" s="116">
        <v>0</v>
      </c>
      <c r="AP993" s="116">
        <v>0</v>
      </c>
      <c r="AQ993" s="116">
        <v>0</v>
      </c>
      <c r="AR993" s="116">
        <v>0</v>
      </c>
      <c r="AS993" s="116">
        <v>0</v>
      </c>
      <c r="AT993" s="116">
        <v>0</v>
      </c>
      <c r="AU993" s="116">
        <v>0</v>
      </c>
      <c r="AV993" s="116">
        <v>0</v>
      </c>
      <c r="AW993" s="116">
        <v>0</v>
      </c>
      <c r="AX993" s="116">
        <v>0</v>
      </c>
      <c r="AY993" s="116">
        <v>0</v>
      </c>
      <c r="AZ993" s="116">
        <v>0</v>
      </c>
      <c r="BA993" s="116">
        <v>0</v>
      </c>
      <c r="BB993" s="116">
        <v>0</v>
      </c>
      <c r="BC993" s="116">
        <v>0</v>
      </c>
      <c r="BD993" s="115">
        <v>0</v>
      </c>
      <c r="BF993" s="9">
        <f t="shared" si="16"/>
        <v>0</v>
      </c>
    </row>
    <row r="994" spans="1:58" x14ac:dyDescent="0.25">
      <c r="A994" s="112" t="s">
        <v>1123</v>
      </c>
      <c r="B994" s="112" t="s">
        <v>1124</v>
      </c>
      <c r="C994" s="116">
        <v>0</v>
      </c>
      <c r="D994" s="116">
        <v>0</v>
      </c>
      <c r="E994" s="116">
        <v>0</v>
      </c>
      <c r="F994" s="116">
        <v>0</v>
      </c>
      <c r="G994" s="116">
        <v>0</v>
      </c>
      <c r="H994" s="116">
        <v>0</v>
      </c>
      <c r="I994" s="116">
        <v>0</v>
      </c>
      <c r="J994" s="116">
        <v>0</v>
      </c>
      <c r="K994" s="116">
        <v>0</v>
      </c>
      <c r="L994" s="116">
        <v>0</v>
      </c>
      <c r="M994" s="116">
        <v>0</v>
      </c>
      <c r="N994" s="116">
        <v>0</v>
      </c>
      <c r="O994" s="116">
        <v>0</v>
      </c>
      <c r="P994" s="116">
        <v>0</v>
      </c>
      <c r="Q994" s="116">
        <v>14021.84</v>
      </c>
      <c r="R994" s="116">
        <v>17025.57</v>
      </c>
      <c r="S994" s="116">
        <v>21694.63</v>
      </c>
      <c r="T994" s="116">
        <v>164280.67000000001</v>
      </c>
      <c r="U994" s="116">
        <v>253634.08000000002</v>
      </c>
      <c r="V994" s="116">
        <v>264934.78000000003</v>
      </c>
      <c r="W994" s="116">
        <v>427473.64</v>
      </c>
      <c r="X994" s="116">
        <v>446149.21</v>
      </c>
      <c r="Y994" s="116">
        <v>0</v>
      </c>
      <c r="Z994" s="116">
        <v>0</v>
      </c>
      <c r="AA994" s="116">
        <v>0</v>
      </c>
      <c r="AB994" s="116">
        <v>0</v>
      </c>
      <c r="AC994" s="116">
        <v>0</v>
      </c>
      <c r="AD994" s="116">
        <v>0</v>
      </c>
      <c r="AE994" s="116">
        <v>0</v>
      </c>
      <c r="AF994" s="116">
        <v>0</v>
      </c>
      <c r="AG994" s="116">
        <v>0</v>
      </c>
      <c r="AH994" s="116">
        <v>0</v>
      </c>
      <c r="AI994" s="116">
        <v>0</v>
      </c>
      <c r="AJ994" s="116">
        <v>0</v>
      </c>
      <c r="AK994" s="116">
        <v>0</v>
      </c>
      <c r="AL994" s="116">
        <v>0</v>
      </c>
      <c r="AM994" s="116">
        <v>0</v>
      </c>
      <c r="AN994" s="116">
        <v>0</v>
      </c>
      <c r="AO994" s="116">
        <v>0</v>
      </c>
      <c r="AP994" s="116">
        <v>0</v>
      </c>
      <c r="AQ994" s="116">
        <v>0</v>
      </c>
      <c r="AR994" s="116">
        <v>0</v>
      </c>
      <c r="AS994" s="116">
        <v>0</v>
      </c>
      <c r="AT994" s="116">
        <v>0</v>
      </c>
      <c r="AU994" s="116">
        <v>0</v>
      </c>
      <c r="AV994" s="116">
        <v>0</v>
      </c>
      <c r="AW994" s="116">
        <v>0</v>
      </c>
      <c r="AX994" s="116">
        <v>0</v>
      </c>
      <c r="AY994" s="116">
        <v>0</v>
      </c>
      <c r="AZ994" s="116">
        <v>0</v>
      </c>
      <c r="BA994" s="116">
        <v>0</v>
      </c>
      <c r="BB994" s="116">
        <v>0</v>
      </c>
      <c r="BC994" s="116">
        <v>0</v>
      </c>
      <c r="BD994" s="115">
        <v>0</v>
      </c>
      <c r="BF994" s="9">
        <f t="shared" si="16"/>
        <v>446149.21</v>
      </c>
    </row>
    <row r="995" spans="1:58" x14ac:dyDescent="0.25">
      <c r="A995" s="112" t="s">
        <v>1125</v>
      </c>
      <c r="B995" s="112" t="s">
        <v>1126</v>
      </c>
      <c r="C995" s="116">
        <v>0</v>
      </c>
      <c r="D995" s="116">
        <v>0</v>
      </c>
      <c r="E995" s="116">
        <v>0</v>
      </c>
      <c r="F995" s="116">
        <v>0</v>
      </c>
      <c r="G995" s="116">
        <v>0</v>
      </c>
      <c r="H995" s="116">
        <v>0</v>
      </c>
      <c r="I995" s="116">
        <v>0</v>
      </c>
      <c r="J995" s="116">
        <v>0</v>
      </c>
      <c r="K995" s="116">
        <v>0</v>
      </c>
      <c r="L995" s="116">
        <v>0</v>
      </c>
      <c r="M995" s="116">
        <v>0</v>
      </c>
      <c r="N995" s="116">
        <v>0</v>
      </c>
      <c r="O995" s="116">
        <v>0</v>
      </c>
      <c r="P995" s="116">
        <v>2370.23</v>
      </c>
      <c r="Q995" s="116">
        <v>0</v>
      </c>
      <c r="R995" s="116">
        <v>0</v>
      </c>
      <c r="S995" s="116">
        <v>0</v>
      </c>
      <c r="T995" s="116">
        <v>0</v>
      </c>
      <c r="U995" s="116">
        <v>0</v>
      </c>
      <c r="V995" s="116">
        <v>0</v>
      </c>
      <c r="W995" s="116">
        <v>0</v>
      </c>
      <c r="X995" s="116">
        <v>0</v>
      </c>
      <c r="Y995" s="116">
        <v>0</v>
      </c>
      <c r="Z995" s="116">
        <v>0</v>
      </c>
      <c r="AA995" s="116">
        <v>0</v>
      </c>
      <c r="AB995" s="116">
        <v>0</v>
      </c>
      <c r="AC995" s="116">
        <v>0</v>
      </c>
      <c r="AD995" s="116">
        <v>0</v>
      </c>
      <c r="AE995" s="116">
        <v>0</v>
      </c>
      <c r="AF995" s="116">
        <v>0</v>
      </c>
      <c r="AG995" s="116">
        <v>0</v>
      </c>
      <c r="AH995" s="116">
        <v>0</v>
      </c>
      <c r="AI995" s="116">
        <v>0</v>
      </c>
      <c r="AJ995" s="116">
        <v>0</v>
      </c>
      <c r="AK995" s="116">
        <v>0</v>
      </c>
      <c r="AL995" s="116">
        <v>0</v>
      </c>
      <c r="AM995" s="116">
        <v>0</v>
      </c>
      <c r="AN995" s="116">
        <v>0</v>
      </c>
      <c r="AO995" s="116">
        <v>0</v>
      </c>
      <c r="AP995" s="116">
        <v>0</v>
      </c>
      <c r="AQ995" s="116">
        <v>0</v>
      </c>
      <c r="AR995" s="116">
        <v>0</v>
      </c>
      <c r="AS995" s="116">
        <v>0</v>
      </c>
      <c r="AT995" s="116">
        <v>0</v>
      </c>
      <c r="AU995" s="116">
        <v>0</v>
      </c>
      <c r="AV995" s="116">
        <v>0</v>
      </c>
      <c r="AW995" s="116">
        <v>0</v>
      </c>
      <c r="AX995" s="116">
        <v>0</v>
      </c>
      <c r="AY995" s="116">
        <v>0</v>
      </c>
      <c r="AZ995" s="116">
        <v>0</v>
      </c>
      <c r="BA995" s="116">
        <v>0</v>
      </c>
      <c r="BB995" s="116">
        <v>0</v>
      </c>
      <c r="BC995" s="116">
        <v>0</v>
      </c>
      <c r="BD995" s="115">
        <v>0</v>
      </c>
      <c r="BF995" s="9">
        <f t="shared" si="16"/>
        <v>2370.23</v>
      </c>
    </row>
    <row r="996" spans="1:58" x14ac:dyDescent="0.25">
      <c r="A996" s="112" t="s">
        <v>1127</v>
      </c>
      <c r="B996" s="112" t="s">
        <v>1128</v>
      </c>
      <c r="C996" s="116">
        <v>0</v>
      </c>
      <c r="D996" s="116">
        <v>0</v>
      </c>
      <c r="E996" s="116">
        <v>0</v>
      </c>
      <c r="F996" s="116">
        <v>0</v>
      </c>
      <c r="G996" s="116">
        <v>0</v>
      </c>
      <c r="H996" s="116">
        <v>0</v>
      </c>
      <c r="I996" s="116">
        <v>0</v>
      </c>
      <c r="J996" s="116">
        <v>0</v>
      </c>
      <c r="K996" s="116">
        <v>0</v>
      </c>
      <c r="L996" s="116">
        <v>0</v>
      </c>
      <c r="M996" s="116">
        <v>0</v>
      </c>
      <c r="N996" s="116">
        <v>0</v>
      </c>
      <c r="O996" s="116">
        <v>0</v>
      </c>
      <c r="P996" s="116">
        <v>0</v>
      </c>
      <c r="Q996" s="116">
        <v>0</v>
      </c>
      <c r="R996" s="116">
        <v>52980.34</v>
      </c>
      <c r="S996" s="116">
        <v>52980.34</v>
      </c>
      <c r="T996" s="116">
        <v>0</v>
      </c>
      <c r="U996" s="116">
        <v>0</v>
      </c>
      <c r="V996" s="116">
        <v>0</v>
      </c>
      <c r="W996" s="116">
        <v>0</v>
      </c>
      <c r="X996" s="116">
        <v>0</v>
      </c>
      <c r="Y996" s="116">
        <v>0</v>
      </c>
      <c r="Z996" s="116">
        <v>0</v>
      </c>
      <c r="AA996" s="116">
        <v>0</v>
      </c>
      <c r="AB996" s="116">
        <v>0</v>
      </c>
      <c r="AC996" s="116">
        <v>0</v>
      </c>
      <c r="AD996" s="116">
        <v>0</v>
      </c>
      <c r="AE996" s="116">
        <v>0</v>
      </c>
      <c r="AF996" s="116">
        <v>0</v>
      </c>
      <c r="AG996" s="116">
        <v>0</v>
      </c>
      <c r="AH996" s="116">
        <v>0</v>
      </c>
      <c r="AI996" s="116">
        <v>0</v>
      </c>
      <c r="AJ996" s="116">
        <v>0</v>
      </c>
      <c r="AK996" s="116">
        <v>0</v>
      </c>
      <c r="AL996" s="116">
        <v>0</v>
      </c>
      <c r="AM996" s="116">
        <v>0</v>
      </c>
      <c r="AN996" s="116">
        <v>0</v>
      </c>
      <c r="AO996" s="116">
        <v>0</v>
      </c>
      <c r="AP996" s="116">
        <v>0</v>
      </c>
      <c r="AQ996" s="116">
        <v>0</v>
      </c>
      <c r="AR996" s="116">
        <v>0</v>
      </c>
      <c r="AS996" s="116">
        <v>0</v>
      </c>
      <c r="AT996" s="116">
        <v>0</v>
      </c>
      <c r="AU996" s="116">
        <v>0</v>
      </c>
      <c r="AV996" s="116">
        <v>0</v>
      </c>
      <c r="AW996" s="116">
        <v>0</v>
      </c>
      <c r="AX996" s="116">
        <v>0</v>
      </c>
      <c r="AY996" s="116">
        <v>0</v>
      </c>
      <c r="AZ996" s="116">
        <v>0</v>
      </c>
      <c r="BA996" s="116">
        <v>0</v>
      </c>
      <c r="BB996" s="116">
        <v>0</v>
      </c>
      <c r="BC996" s="116">
        <v>0</v>
      </c>
      <c r="BD996" s="115">
        <v>0</v>
      </c>
      <c r="BF996" s="9">
        <f t="shared" si="16"/>
        <v>52980.34</v>
      </c>
    </row>
    <row r="997" spans="1:58" x14ac:dyDescent="0.25">
      <c r="A997" s="112" t="s">
        <v>1129</v>
      </c>
      <c r="B997" s="112" t="s">
        <v>1130</v>
      </c>
      <c r="C997" s="116">
        <v>0</v>
      </c>
      <c r="D997" s="116">
        <v>0</v>
      </c>
      <c r="E997" s="116">
        <v>0</v>
      </c>
      <c r="F997" s="116">
        <v>0</v>
      </c>
      <c r="G997" s="116">
        <v>0</v>
      </c>
      <c r="H997" s="116">
        <v>0</v>
      </c>
      <c r="I997" s="116">
        <v>0</v>
      </c>
      <c r="J997" s="116">
        <v>0</v>
      </c>
      <c r="K997" s="116">
        <v>0</v>
      </c>
      <c r="L997" s="116">
        <v>0</v>
      </c>
      <c r="M997" s="116">
        <v>0</v>
      </c>
      <c r="N997" s="116">
        <v>0</v>
      </c>
      <c r="O997" s="116">
        <v>0</v>
      </c>
      <c r="P997" s="116">
        <v>652.78</v>
      </c>
      <c r="Q997" s="116">
        <v>26086.48</v>
      </c>
      <c r="R997" s="116">
        <v>92472.55</v>
      </c>
      <c r="S997" s="116">
        <v>142869.29999999999</v>
      </c>
      <c r="T997" s="116">
        <v>176145.15</v>
      </c>
      <c r="U997" s="116">
        <v>0</v>
      </c>
      <c r="V997" s="116">
        <v>0</v>
      </c>
      <c r="W997" s="116">
        <v>0</v>
      </c>
      <c r="X997" s="116">
        <v>0</v>
      </c>
      <c r="Y997" s="116">
        <v>0</v>
      </c>
      <c r="Z997" s="116">
        <v>0</v>
      </c>
      <c r="AA997" s="116">
        <v>0</v>
      </c>
      <c r="AB997" s="116">
        <v>0</v>
      </c>
      <c r="AC997" s="116">
        <v>0</v>
      </c>
      <c r="AD997" s="116">
        <v>0</v>
      </c>
      <c r="AE997" s="116">
        <v>0</v>
      </c>
      <c r="AF997" s="116">
        <v>0</v>
      </c>
      <c r="AG997" s="116">
        <v>0</v>
      </c>
      <c r="AH997" s="116">
        <v>0</v>
      </c>
      <c r="AI997" s="116">
        <v>0</v>
      </c>
      <c r="AJ997" s="116">
        <v>0</v>
      </c>
      <c r="AK997" s="116">
        <v>0</v>
      </c>
      <c r="AL997" s="116">
        <v>0</v>
      </c>
      <c r="AM997" s="116">
        <v>0</v>
      </c>
      <c r="AN997" s="116">
        <v>0</v>
      </c>
      <c r="AO997" s="116">
        <v>0</v>
      </c>
      <c r="AP997" s="116">
        <v>0</v>
      </c>
      <c r="AQ997" s="116">
        <v>0</v>
      </c>
      <c r="AR997" s="116">
        <v>0</v>
      </c>
      <c r="AS997" s="116">
        <v>0</v>
      </c>
      <c r="AT997" s="116">
        <v>0</v>
      </c>
      <c r="AU997" s="116">
        <v>0</v>
      </c>
      <c r="AV997" s="116">
        <v>0</v>
      </c>
      <c r="AW997" s="116">
        <v>0</v>
      </c>
      <c r="AX997" s="116">
        <v>0</v>
      </c>
      <c r="AY997" s="116">
        <v>0</v>
      </c>
      <c r="AZ997" s="116">
        <v>0</v>
      </c>
      <c r="BA997" s="116">
        <v>0</v>
      </c>
      <c r="BB997" s="116">
        <v>0</v>
      </c>
      <c r="BC997" s="116">
        <v>0</v>
      </c>
      <c r="BD997" s="115">
        <v>0</v>
      </c>
      <c r="BF997" s="9">
        <f t="shared" si="16"/>
        <v>176145.15</v>
      </c>
    </row>
    <row r="998" spans="1:58" x14ac:dyDescent="0.25">
      <c r="A998" s="112" t="s">
        <v>1131</v>
      </c>
      <c r="B998" s="112" t="s">
        <v>1132</v>
      </c>
      <c r="C998" s="116">
        <v>0</v>
      </c>
      <c r="D998" s="116">
        <v>0</v>
      </c>
      <c r="E998" s="116">
        <v>0</v>
      </c>
      <c r="F998" s="116">
        <v>0</v>
      </c>
      <c r="G998" s="116">
        <v>0</v>
      </c>
      <c r="H998" s="116">
        <v>0</v>
      </c>
      <c r="I998" s="116">
        <v>0</v>
      </c>
      <c r="J998" s="116">
        <v>0</v>
      </c>
      <c r="K998" s="116">
        <v>0</v>
      </c>
      <c r="L998" s="116">
        <v>0</v>
      </c>
      <c r="M998" s="116">
        <v>0</v>
      </c>
      <c r="N998" s="116">
        <v>0</v>
      </c>
      <c r="O998" s="116">
        <v>0</v>
      </c>
      <c r="P998" s="116">
        <v>0</v>
      </c>
      <c r="Q998" s="116">
        <v>0</v>
      </c>
      <c r="R998" s="116">
        <v>0</v>
      </c>
      <c r="S998" s="116">
        <v>0</v>
      </c>
      <c r="T998" s="116">
        <v>0</v>
      </c>
      <c r="U998" s="116">
        <v>0</v>
      </c>
      <c r="V998" s="116">
        <v>0</v>
      </c>
      <c r="W998" s="116">
        <v>0</v>
      </c>
      <c r="X998" s="116">
        <v>0</v>
      </c>
      <c r="Y998" s="116">
        <v>0</v>
      </c>
      <c r="Z998" s="116">
        <v>0</v>
      </c>
      <c r="AA998" s="116">
        <v>0</v>
      </c>
      <c r="AB998" s="116">
        <v>0</v>
      </c>
      <c r="AC998" s="116">
        <v>0</v>
      </c>
      <c r="AD998" s="116">
        <v>0</v>
      </c>
      <c r="AE998" s="116">
        <v>0</v>
      </c>
      <c r="AF998" s="116">
        <v>0</v>
      </c>
      <c r="AG998" s="116">
        <v>0</v>
      </c>
      <c r="AH998" s="116">
        <v>0</v>
      </c>
      <c r="AI998" s="116">
        <v>0</v>
      </c>
      <c r="AJ998" s="116">
        <v>0</v>
      </c>
      <c r="AK998" s="116">
        <v>0</v>
      </c>
      <c r="AL998" s="116">
        <v>0</v>
      </c>
      <c r="AM998" s="116">
        <v>0</v>
      </c>
      <c r="AN998" s="116">
        <v>0</v>
      </c>
      <c r="AO998" s="116">
        <v>0</v>
      </c>
      <c r="AP998" s="116">
        <v>0</v>
      </c>
      <c r="AQ998" s="116">
        <v>0</v>
      </c>
      <c r="AR998" s="116">
        <v>0</v>
      </c>
      <c r="AS998" s="116">
        <v>0</v>
      </c>
      <c r="AT998" s="116">
        <v>0</v>
      </c>
      <c r="AU998" s="116">
        <v>0</v>
      </c>
      <c r="AV998" s="116">
        <v>0</v>
      </c>
      <c r="AW998" s="116">
        <v>0</v>
      </c>
      <c r="AX998" s="116">
        <v>0</v>
      </c>
      <c r="AY998" s="116">
        <v>0</v>
      </c>
      <c r="AZ998" s="116">
        <v>0</v>
      </c>
      <c r="BA998" s="116">
        <v>0</v>
      </c>
      <c r="BB998" s="116">
        <v>0</v>
      </c>
      <c r="BC998" s="116">
        <v>0</v>
      </c>
      <c r="BD998" s="115">
        <v>0</v>
      </c>
      <c r="BF998" s="9">
        <f t="shared" si="16"/>
        <v>0</v>
      </c>
    </row>
    <row r="999" spans="1:58" x14ac:dyDescent="0.25">
      <c r="A999" s="112" t="s">
        <v>1133</v>
      </c>
      <c r="B999" s="112" t="s">
        <v>1134</v>
      </c>
      <c r="C999" s="116">
        <v>0</v>
      </c>
      <c r="D999" s="116">
        <v>0</v>
      </c>
      <c r="E999" s="116">
        <v>0</v>
      </c>
      <c r="F999" s="116">
        <v>0</v>
      </c>
      <c r="G999" s="116">
        <v>0</v>
      </c>
      <c r="H999" s="116">
        <v>0</v>
      </c>
      <c r="I999" s="116">
        <v>0</v>
      </c>
      <c r="J999" s="116">
        <v>0</v>
      </c>
      <c r="K999" s="116">
        <v>0</v>
      </c>
      <c r="L999" s="116">
        <v>0</v>
      </c>
      <c r="M999" s="116">
        <v>0</v>
      </c>
      <c r="N999" s="116">
        <v>0</v>
      </c>
      <c r="O999" s="116">
        <v>0</v>
      </c>
      <c r="P999" s="116">
        <v>0</v>
      </c>
      <c r="Q999" s="116">
        <v>0</v>
      </c>
      <c r="R999" s="116">
        <v>0</v>
      </c>
      <c r="S999" s="116">
        <v>0</v>
      </c>
      <c r="T999" s="116">
        <v>0</v>
      </c>
      <c r="U999" s="116">
        <v>0</v>
      </c>
      <c r="V999" s="116">
        <v>0</v>
      </c>
      <c r="W999" s="116">
        <v>0</v>
      </c>
      <c r="X999" s="116">
        <v>0</v>
      </c>
      <c r="Y999" s="116">
        <v>0</v>
      </c>
      <c r="Z999" s="116">
        <v>0</v>
      </c>
      <c r="AA999" s="116">
        <v>0</v>
      </c>
      <c r="AB999" s="116">
        <v>0</v>
      </c>
      <c r="AC999" s="116">
        <v>0</v>
      </c>
      <c r="AD999" s="116">
        <v>0</v>
      </c>
      <c r="AE999" s="116">
        <v>0</v>
      </c>
      <c r="AF999" s="116">
        <v>0</v>
      </c>
      <c r="AG999" s="116">
        <v>0</v>
      </c>
      <c r="AH999" s="116">
        <v>0</v>
      </c>
      <c r="AI999" s="116">
        <v>0</v>
      </c>
      <c r="AJ999" s="116">
        <v>0</v>
      </c>
      <c r="AK999" s="116">
        <v>0</v>
      </c>
      <c r="AL999" s="116">
        <v>0</v>
      </c>
      <c r="AM999" s="116">
        <v>0</v>
      </c>
      <c r="AN999" s="116">
        <v>0</v>
      </c>
      <c r="AO999" s="116">
        <v>0</v>
      </c>
      <c r="AP999" s="116">
        <v>0</v>
      </c>
      <c r="AQ999" s="116">
        <v>0</v>
      </c>
      <c r="AR999" s="116">
        <v>0</v>
      </c>
      <c r="AS999" s="116">
        <v>0</v>
      </c>
      <c r="AT999" s="116">
        <v>0</v>
      </c>
      <c r="AU999" s="116">
        <v>0</v>
      </c>
      <c r="AV999" s="116">
        <v>0</v>
      </c>
      <c r="AW999" s="116">
        <v>0</v>
      </c>
      <c r="AX999" s="116">
        <v>0</v>
      </c>
      <c r="AY999" s="116">
        <v>0</v>
      </c>
      <c r="AZ999" s="116">
        <v>0</v>
      </c>
      <c r="BA999" s="116">
        <v>0</v>
      </c>
      <c r="BB999" s="116">
        <v>0</v>
      </c>
      <c r="BC999" s="116">
        <v>0</v>
      </c>
      <c r="BD999" s="115">
        <v>0</v>
      </c>
      <c r="BF999" s="9">
        <f t="shared" si="16"/>
        <v>0</v>
      </c>
    </row>
    <row r="1000" spans="1:58" x14ac:dyDescent="0.25">
      <c r="A1000" s="112" t="s">
        <v>1135</v>
      </c>
      <c r="B1000" s="112" t="s">
        <v>1136</v>
      </c>
      <c r="C1000" s="116">
        <v>0</v>
      </c>
      <c r="D1000" s="116">
        <v>0</v>
      </c>
      <c r="E1000" s="116">
        <v>0</v>
      </c>
      <c r="F1000" s="116">
        <v>0</v>
      </c>
      <c r="G1000" s="116">
        <v>0</v>
      </c>
      <c r="H1000" s="116">
        <v>0</v>
      </c>
      <c r="I1000" s="116">
        <v>0</v>
      </c>
      <c r="J1000" s="116">
        <v>0</v>
      </c>
      <c r="K1000" s="116">
        <v>0</v>
      </c>
      <c r="L1000" s="116">
        <v>0</v>
      </c>
      <c r="M1000" s="116">
        <v>0</v>
      </c>
      <c r="N1000" s="116">
        <v>0</v>
      </c>
      <c r="O1000" s="116">
        <v>0</v>
      </c>
      <c r="P1000" s="116">
        <v>0</v>
      </c>
      <c r="Q1000" s="116">
        <v>0</v>
      </c>
      <c r="R1000" s="116">
        <v>0</v>
      </c>
      <c r="S1000" s="116">
        <v>0</v>
      </c>
      <c r="T1000" s="116">
        <v>0</v>
      </c>
      <c r="U1000" s="116">
        <v>0</v>
      </c>
      <c r="V1000" s="116">
        <v>0</v>
      </c>
      <c r="W1000" s="116">
        <v>0</v>
      </c>
      <c r="X1000" s="116">
        <v>0</v>
      </c>
      <c r="Y1000" s="116">
        <v>0</v>
      </c>
      <c r="Z1000" s="116">
        <v>0</v>
      </c>
      <c r="AA1000" s="116">
        <v>0</v>
      </c>
      <c r="AB1000" s="116">
        <v>0</v>
      </c>
      <c r="AC1000" s="116">
        <v>0</v>
      </c>
      <c r="AD1000" s="116">
        <v>0</v>
      </c>
      <c r="AE1000" s="116">
        <v>0</v>
      </c>
      <c r="AF1000" s="116">
        <v>0</v>
      </c>
      <c r="AG1000" s="116">
        <v>0</v>
      </c>
      <c r="AH1000" s="116">
        <v>0</v>
      </c>
      <c r="AI1000" s="116">
        <v>0</v>
      </c>
      <c r="AJ1000" s="116">
        <v>0</v>
      </c>
      <c r="AK1000" s="116">
        <v>0</v>
      </c>
      <c r="AL1000" s="116">
        <v>0</v>
      </c>
      <c r="AM1000" s="116">
        <v>0</v>
      </c>
      <c r="AN1000" s="116">
        <v>0</v>
      </c>
      <c r="AO1000" s="116">
        <v>0</v>
      </c>
      <c r="AP1000" s="116">
        <v>0</v>
      </c>
      <c r="AQ1000" s="116">
        <v>0</v>
      </c>
      <c r="AR1000" s="116">
        <v>0</v>
      </c>
      <c r="AS1000" s="116">
        <v>0</v>
      </c>
      <c r="AT1000" s="116">
        <v>0</v>
      </c>
      <c r="AU1000" s="116">
        <v>0</v>
      </c>
      <c r="AV1000" s="116">
        <v>0</v>
      </c>
      <c r="AW1000" s="116">
        <v>0</v>
      </c>
      <c r="AX1000" s="116">
        <v>0</v>
      </c>
      <c r="AY1000" s="116">
        <v>0</v>
      </c>
      <c r="AZ1000" s="116">
        <v>0</v>
      </c>
      <c r="BA1000" s="116">
        <v>0</v>
      </c>
      <c r="BB1000" s="116">
        <v>0</v>
      </c>
      <c r="BC1000" s="116">
        <v>0</v>
      </c>
      <c r="BD1000" s="115">
        <v>0</v>
      </c>
      <c r="BF1000" s="9">
        <f t="shared" si="16"/>
        <v>0</v>
      </c>
    </row>
    <row r="1001" spans="1:58" x14ac:dyDescent="0.25">
      <c r="A1001" s="112" t="s">
        <v>1137</v>
      </c>
      <c r="B1001" s="112" t="s">
        <v>1138</v>
      </c>
      <c r="C1001" s="116">
        <v>0</v>
      </c>
      <c r="D1001" s="116">
        <v>0</v>
      </c>
      <c r="E1001" s="116">
        <v>0</v>
      </c>
      <c r="F1001" s="116">
        <v>0</v>
      </c>
      <c r="G1001" s="116">
        <v>0</v>
      </c>
      <c r="H1001" s="116">
        <v>0</v>
      </c>
      <c r="I1001" s="116">
        <v>0</v>
      </c>
      <c r="J1001" s="116">
        <v>0</v>
      </c>
      <c r="K1001" s="116">
        <v>0</v>
      </c>
      <c r="L1001" s="116">
        <v>0</v>
      </c>
      <c r="M1001" s="116">
        <v>0</v>
      </c>
      <c r="N1001" s="116">
        <v>0</v>
      </c>
      <c r="O1001" s="116">
        <v>0</v>
      </c>
      <c r="P1001" s="116">
        <v>0</v>
      </c>
      <c r="Q1001" s="116">
        <v>0</v>
      </c>
      <c r="R1001" s="116">
        <v>0</v>
      </c>
      <c r="S1001" s="116">
        <v>0</v>
      </c>
      <c r="T1001" s="116">
        <v>0</v>
      </c>
      <c r="U1001" s="116">
        <v>0</v>
      </c>
      <c r="V1001" s="116">
        <v>0</v>
      </c>
      <c r="W1001" s="116">
        <v>0</v>
      </c>
      <c r="X1001" s="116">
        <v>0</v>
      </c>
      <c r="Y1001" s="116">
        <v>0</v>
      </c>
      <c r="Z1001" s="116">
        <v>0</v>
      </c>
      <c r="AA1001" s="116">
        <v>0</v>
      </c>
      <c r="AB1001" s="116">
        <v>0</v>
      </c>
      <c r="AC1001" s="116">
        <v>0</v>
      </c>
      <c r="AD1001" s="116">
        <v>0</v>
      </c>
      <c r="AE1001" s="116">
        <v>0</v>
      </c>
      <c r="AF1001" s="116">
        <v>0</v>
      </c>
      <c r="AG1001" s="116">
        <v>0</v>
      </c>
      <c r="AH1001" s="116">
        <v>0</v>
      </c>
      <c r="AI1001" s="116">
        <v>0</v>
      </c>
      <c r="AJ1001" s="116">
        <v>0</v>
      </c>
      <c r="AK1001" s="116">
        <v>0</v>
      </c>
      <c r="AL1001" s="116">
        <v>0</v>
      </c>
      <c r="AM1001" s="116">
        <v>0</v>
      </c>
      <c r="AN1001" s="116">
        <v>0</v>
      </c>
      <c r="AO1001" s="116">
        <v>0</v>
      </c>
      <c r="AP1001" s="116">
        <v>0</v>
      </c>
      <c r="AQ1001" s="116">
        <v>0</v>
      </c>
      <c r="AR1001" s="116">
        <v>0</v>
      </c>
      <c r="AS1001" s="116">
        <v>0</v>
      </c>
      <c r="AT1001" s="116">
        <v>0</v>
      </c>
      <c r="AU1001" s="116">
        <v>0</v>
      </c>
      <c r="AV1001" s="116">
        <v>0</v>
      </c>
      <c r="AW1001" s="116">
        <v>0</v>
      </c>
      <c r="AX1001" s="116">
        <v>0</v>
      </c>
      <c r="AY1001" s="116">
        <v>0</v>
      </c>
      <c r="AZ1001" s="116">
        <v>0</v>
      </c>
      <c r="BA1001" s="116">
        <v>0</v>
      </c>
      <c r="BB1001" s="116">
        <v>0</v>
      </c>
      <c r="BC1001" s="116">
        <v>0</v>
      </c>
      <c r="BD1001" s="115">
        <v>0</v>
      </c>
      <c r="BF1001" s="9">
        <f t="shared" si="16"/>
        <v>0</v>
      </c>
    </row>
    <row r="1002" spans="1:58" x14ac:dyDescent="0.25">
      <c r="A1002" s="112" t="s">
        <v>1139</v>
      </c>
      <c r="B1002" s="112" t="s">
        <v>1140</v>
      </c>
      <c r="C1002" s="116">
        <v>0</v>
      </c>
      <c r="D1002" s="116">
        <v>0</v>
      </c>
      <c r="E1002" s="116">
        <v>0</v>
      </c>
      <c r="F1002" s="116">
        <v>0</v>
      </c>
      <c r="G1002" s="116">
        <v>0</v>
      </c>
      <c r="H1002" s="116">
        <v>0</v>
      </c>
      <c r="I1002" s="116">
        <v>0</v>
      </c>
      <c r="J1002" s="116">
        <v>0</v>
      </c>
      <c r="K1002" s="116">
        <v>0</v>
      </c>
      <c r="L1002" s="116">
        <v>0</v>
      </c>
      <c r="M1002" s="116">
        <v>0</v>
      </c>
      <c r="N1002" s="116">
        <v>0</v>
      </c>
      <c r="O1002" s="116">
        <v>0</v>
      </c>
      <c r="P1002" s="116">
        <v>0</v>
      </c>
      <c r="Q1002" s="116">
        <v>0</v>
      </c>
      <c r="R1002" s="116">
        <v>0</v>
      </c>
      <c r="S1002" s="116">
        <v>0</v>
      </c>
      <c r="T1002" s="116">
        <v>0</v>
      </c>
      <c r="U1002" s="116">
        <v>0</v>
      </c>
      <c r="V1002" s="116">
        <v>0</v>
      </c>
      <c r="W1002" s="116">
        <v>0</v>
      </c>
      <c r="X1002" s="116">
        <v>0</v>
      </c>
      <c r="Y1002" s="116">
        <v>0</v>
      </c>
      <c r="Z1002" s="116">
        <v>0</v>
      </c>
      <c r="AA1002" s="116">
        <v>0</v>
      </c>
      <c r="AB1002" s="116">
        <v>0</v>
      </c>
      <c r="AC1002" s="116">
        <v>0</v>
      </c>
      <c r="AD1002" s="116">
        <v>0</v>
      </c>
      <c r="AE1002" s="116">
        <v>0</v>
      </c>
      <c r="AF1002" s="116">
        <v>0</v>
      </c>
      <c r="AG1002" s="116">
        <v>0</v>
      </c>
      <c r="AH1002" s="116">
        <v>0</v>
      </c>
      <c r="AI1002" s="116">
        <v>0</v>
      </c>
      <c r="AJ1002" s="116">
        <v>0</v>
      </c>
      <c r="AK1002" s="116">
        <v>0</v>
      </c>
      <c r="AL1002" s="116">
        <v>0</v>
      </c>
      <c r="AM1002" s="116">
        <v>0</v>
      </c>
      <c r="AN1002" s="116">
        <v>0</v>
      </c>
      <c r="AO1002" s="116">
        <v>0</v>
      </c>
      <c r="AP1002" s="116">
        <v>0</v>
      </c>
      <c r="AQ1002" s="116">
        <v>0</v>
      </c>
      <c r="AR1002" s="116">
        <v>0</v>
      </c>
      <c r="AS1002" s="116">
        <v>0</v>
      </c>
      <c r="AT1002" s="116">
        <v>0</v>
      </c>
      <c r="AU1002" s="116">
        <v>0</v>
      </c>
      <c r="AV1002" s="116">
        <v>0</v>
      </c>
      <c r="AW1002" s="116">
        <v>0</v>
      </c>
      <c r="AX1002" s="116">
        <v>0</v>
      </c>
      <c r="AY1002" s="116">
        <v>0</v>
      </c>
      <c r="AZ1002" s="116">
        <v>0</v>
      </c>
      <c r="BA1002" s="116">
        <v>0</v>
      </c>
      <c r="BB1002" s="116">
        <v>0</v>
      </c>
      <c r="BC1002" s="116">
        <v>0</v>
      </c>
      <c r="BD1002" s="115">
        <v>0</v>
      </c>
      <c r="BF1002" s="9">
        <f t="shared" si="16"/>
        <v>0</v>
      </c>
    </row>
    <row r="1003" spans="1:58" x14ac:dyDescent="0.25">
      <c r="A1003" s="112" t="s">
        <v>1141</v>
      </c>
      <c r="B1003" s="112" t="s">
        <v>1142</v>
      </c>
      <c r="C1003" s="116">
        <v>0</v>
      </c>
      <c r="D1003" s="116">
        <v>0</v>
      </c>
      <c r="E1003" s="116">
        <v>0</v>
      </c>
      <c r="F1003" s="116">
        <v>0</v>
      </c>
      <c r="G1003" s="116">
        <v>0</v>
      </c>
      <c r="H1003" s="116">
        <v>0</v>
      </c>
      <c r="I1003" s="116">
        <v>0</v>
      </c>
      <c r="J1003" s="116">
        <v>0</v>
      </c>
      <c r="K1003" s="116">
        <v>0</v>
      </c>
      <c r="L1003" s="116">
        <v>0</v>
      </c>
      <c r="M1003" s="116">
        <v>0</v>
      </c>
      <c r="N1003" s="116">
        <v>0</v>
      </c>
      <c r="O1003" s="116">
        <v>0</v>
      </c>
      <c r="P1003" s="116">
        <v>0</v>
      </c>
      <c r="Q1003" s="116">
        <v>1747.35</v>
      </c>
      <c r="R1003" s="116">
        <v>1971.33</v>
      </c>
      <c r="S1003" s="116">
        <v>27447.57</v>
      </c>
      <c r="T1003" s="116">
        <v>360293.39</v>
      </c>
      <c r="U1003" s="116">
        <v>363462.83</v>
      </c>
      <c r="V1003" s="116">
        <v>0</v>
      </c>
      <c r="W1003" s="116">
        <v>0</v>
      </c>
      <c r="X1003" s="116">
        <v>0</v>
      </c>
      <c r="Y1003" s="116">
        <v>0</v>
      </c>
      <c r="Z1003" s="116">
        <v>0</v>
      </c>
      <c r="AA1003" s="116">
        <v>0</v>
      </c>
      <c r="AB1003" s="116">
        <v>0</v>
      </c>
      <c r="AC1003" s="116">
        <v>0</v>
      </c>
      <c r="AD1003" s="116">
        <v>0</v>
      </c>
      <c r="AE1003" s="116">
        <v>0</v>
      </c>
      <c r="AF1003" s="116">
        <v>0</v>
      </c>
      <c r="AG1003" s="116">
        <v>0</v>
      </c>
      <c r="AH1003" s="116">
        <v>0</v>
      </c>
      <c r="AI1003" s="116">
        <v>0</v>
      </c>
      <c r="AJ1003" s="116">
        <v>0</v>
      </c>
      <c r="AK1003" s="116">
        <v>0</v>
      </c>
      <c r="AL1003" s="116">
        <v>0</v>
      </c>
      <c r="AM1003" s="116">
        <v>0</v>
      </c>
      <c r="AN1003" s="116">
        <v>0</v>
      </c>
      <c r="AO1003" s="116">
        <v>0</v>
      </c>
      <c r="AP1003" s="116">
        <v>0</v>
      </c>
      <c r="AQ1003" s="116">
        <v>0</v>
      </c>
      <c r="AR1003" s="116">
        <v>0</v>
      </c>
      <c r="AS1003" s="116">
        <v>0</v>
      </c>
      <c r="AT1003" s="116">
        <v>0</v>
      </c>
      <c r="AU1003" s="116">
        <v>0</v>
      </c>
      <c r="AV1003" s="116">
        <v>0</v>
      </c>
      <c r="AW1003" s="116">
        <v>0</v>
      </c>
      <c r="AX1003" s="116">
        <v>0</v>
      </c>
      <c r="AY1003" s="116">
        <v>0</v>
      </c>
      <c r="AZ1003" s="116">
        <v>0</v>
      </c>
      <c r="BA1003" s="116">
        <v>0</v>
      </c>
      <c r="BB1003" s="116">
        <v>0</v>
      </c>
      <c r="BC1003" s="116">
        <v>0</v>
      </c>
      <c r="BD1003" s="115">
        <v>0</v>
      </c>
      <c r="BF1003" s="9">
        <f t="shared" si="16"/>
        <v>363462.83</v>
      </c>
    </row>
    <row r="1004" spans="1:58" x14ac:dyDescent="0.25">
      <c r="A1004" s="112" t="s">
        <v>1143</v>
      </c>
      <c r="B1004" s="112" t="s">
        <v>1144</v>
      </c>
      <c r="C1004" s="116">
        <v>0</v>
      </c>
      <c r="D1004" s="116">
        <v>0</v>
      </c>
      <c r="E1004" s="116">
        <v>0</v>
      </c>
      <c r="F1004" s="116">
        <v>0</v>
      </c>
      <c r="G1004" s="116">
        <v>0</v>
      </c>
      <c r="H1004" s="116">
        <v>0</v>
      </c>
      <c r="I1004" s="116">
        <v>0</v>
      </c>
      <c r="J1004" s="116">
        <v>0</v>
      </c>
      <c r="K1004" s="116">
        <v>0</v>
      </c>
      <c r="L1004" s="116">
        <v>0</v>
      </c>
      <c r="M1004" s="116">
        <v>0</v>
      </c>
      <c r="N1004" s="116">
        <v>0</v>
      </c>
      <c r="O1004" s="116">
        <v>0</v>
      </c>
      <c r="P1004" s="116">
        <v>0</v>
      </c>
      <c r="Q1004" s="116">
        <v>0</v>
      </c>
      <c r="R1004" s="116">
        <v>0</v>
      </c>
      <c r="S1004" s="116">
        <v>0</v>
      </c>
      <c r="T1004" s="116">
        <v>0</v>
      </c>
      <c r="U1004" s="116">
        <v>0</v>
      </c>
      <c r="V1004" s="116">
        <v>0</v>
      </c>
      <c r="W1004" s="116">
        <v>0</v>
      </c>
      <c r="X1004" s="116">
        <v>0</v>
      </c>
      <c r="Y1004" s="116">
        <v>0</v>
      </c>
      <c r="Z1004" s="116">
        <v>0</v>
      </c>
      <c r="AA1004" s="116">
        <v>0</v>
      </c>
      <c r="AB1004" s="116">
        <v>0</v>
      </c>
      <c r="AC1004" s="116">
        <v>0</v>
      </c>
      <c r="AD1004" s="116">
        <v>0</v>
      </c>
      <c r="AE1004" s="116">
        <v>0</v>
      </c>
      <c r="AF1004" s="116">
        <v>0</v>
      </c>
      <c r="AG1004" s="116">
        <v>0</v>
      </c>
      <c r="AH1004" s="116">
        <v>0</v>
      </c>
      <c r="AI1004" s="116">
        <v>0</v>
      </c>
      <c r="AJ1004" s="116">
        <v>0</v>
      </c>
      <c r="AK1004" s="116">
        <v>0</v>
      </c>
      <c r="AL1004" s="116">
        <v>0</v>
      </c>
      <c r="AM1004" s="116">
        <v>0</v>
      </c>
      <c r="AN1004" s="116">
        <v>0</v>
      </c>
      <c r="AO1004" s="116">
        <v>0</v>
      </c>
      <c r="AP1004" s="116">
        <v>0</v>
      </c>
      <c r="AQ1004" s="116">
        <v>0</v>
      </c>
      <c r="AR1004" s="116">
        <v>0</v>
      </c>
      <c r="AS1004" s="116">
        <v>0</v>
      </c>
      <c r="AT1004" s="116">
        <v>0</v>
      </c>
      <c r="AU1004" s="116">
        <v>0</v>
      </c>
      <c r="AV1004" s="116">
        <v>0</v>
      </c>
      <c r="AW1004" s="116">
        <v>0</v>
      </c>
      <c r="AX1004" s="116">
        <v>0</v>
      </c>
      <c r="AY1004" s="116">
        <v>0</v>
      </c>
      <c r="AZ1004" s="116">
        <v>0</v>
      </c>
      <c r="BA1004" s="116">
        <v>0</v>
      </c>
      <c r="BB1004" s="116">
        <v>0</v>
      </c>
      <c r="BC1004" s="116">
        <v>0</v>
      </c>
      <c r="BD1004" s="115">
        <v>0</v>
      </c>
      <c r="BF1004" s="9">
        <f t="shared" si="16"/>
        <v>0</v>
      </c>
    </row>
    <row r="1005" spans="1:58" x14ac:dyDescent="0.25">
      <c r="A1005" s="112" t="s">
        <v>1145</v>
      </c>
      <c r="B1005" s="112" t="s">
        <v>1146</v>
      </c>
      <c r="C1005" s="116">
        <v>0</v>
      </c>
      <c r="D1005" s="116">
        <v>0</v>
      </c>
      <c r="E1005" s="116">
        <v>0</v>
      </c>
      <c r="F1005" s="116">
        <v>0</v>
      </c>
      <c r="G1005" s="116">
        <v>0</v>
      </c>
      <c r="H1005" s="116">
        <v>0</v>
      </c>
      <c r="I1005" s="116">
        <v>0</v>
      </c>
      <c r="J1005" s="116">
        <v>0</v>
      </c>
      <c r="K1005" s="116">
        <v>0</v>
      </c>
      <c r="L1005" s="116">
        <v>0</v>
      </c>
      <c r="M1005" s="116">
        <v>0</v>
      </c>
      <c r="N1005" s="116">
        <v>0</v>
      </c>
      <c r="O1005" s="116">
        <v>0</v>
      </c>
      <c r="P1005" s="116">
        <v>0</v>
      </c>
      <c r="Q1005" s="116">
        <v>0</v>
      </c>
      <c r="R1005" s="116">
        <v>0</v>
      </c>
      <c r="S1005" s="116">
        <v>636.34</v>
      </c>
      <c r="T1005" s="116">
        <v>1646.5</v>
      </c>
      <c r="U1005" s="116">
        <v>0</v>
      </c>
      <c r="V1005" s="116">
        <v>0</v>
      </c>
      <c r="W1005" s="116">
        <v>0</v>
      </c>
      <c r="X1005" s="116">
        <v>0</v>
      </c>
      <c r="Y1005" s="116">
        <v>0</v>
      </c>
      <c r="Z1005" s="116">
        <v>0</v>
      </c>
      <c r="AA1005" s="116">
        <v>0</v>
      </c>
      <c r="AB1005" s="116">
        <v>0</v>
      </c>
      <c r="AC1005" s="116">
        <v>0</v>
      </c>
      <c r="AD1005" s="116">
        <v>0</v>
      </c>
      <c r="AE1005" s="116">
        <v>0</v>
      </c>
      <c r="AF1005" s="116">
        <v>0</v>
      </c>
      <c r="AG1005" s="116">
        <v>0</v>
      </c>
      <c r="AH1005" s="116">
        <v>0</v>
      </c>
      <c r="AI1005" s="116">
        <v>0</v>
      </c>
      <c r="AJ1005" s="116">
        <v>0</v>
      </c>
      <c r="AK1005" s="116">
        <v>0</v>
      </c>
      <c r="AL1005" s="116">
        <v>0</v>
      </c>
      <c r="AM1005" s="116">
        <v>0</v>
      </c>
      <c r="AN1005" s="116">
        <v>0</v>
      </c>
      <c r="AO1005" s="116">
        <v>0</v>
      </c>
      <c r="AP1005" s="116">
        <v>0</v>
      </c>
      <c r="AQ1005" s="116">
        <v>0</v>
      </c>
      <c r="AR1005" s="116">
        <v>0</v>
      </c>
      <c r="AS1005" s="116">
        <v>0</v>
      </c>
      <c r="AT1005" s="116">
        <v>0</v>
      </c>
      <c r="AU1005" s="116">
        <v>0</v>
      </c>
      <c r="AV1005" s="116">
        <v>0</v>
      </c>
      <c r="AW1005" s="116">
        <v>0</v>
      </c>
      <c r="AX1005" s="116">
        <v>0</v>
      </c>
      <c r="AY1005" s="116">
        <v>0</v>
      </c>
      <c r="AZ1005" s="116">
        <v>0</v>
      </c>
      <c r="BA1005" s="116">
        <v>0</v>
      </c>
      <c r="BB1005" s="116">
        <v>0</v>
      </c>
      <c r="BC1005" s="116">
        <v>0</v>
      </c>
      <c r="BD1005" s="115">
        <v>0</v>
      </c>
      <c r="BF1005" s="9">
        <f t="shared" si="16"/>
        <v>1646.5</v>
      </c>
    </row>
    <row r="1006" spans="1:58" x14ac:dyDescent="0.25">
      <c r="A1006" s="112" t="s">
        <v>1147</v>
      </c>
      <c r="B1006" s="112" t="s">
        <v>1148</v>
      </c>
      <c r="C1006" s="116">
        <v>0</v>
      </c>
      <c r="D1006" s="116">
        <v>0</v>
      </c>
      <c r="E1006" s="116">
        <v>0</v>
      </c>
      <c r="F1006" s="116">
        <v>0</v>
      </c>
      <c r="G1006" s="116">
        <v>0</v>
      </c>
      <c r="H1006" s="116">
        <v>0</v>
      </c>
      <c r="I1006" s="116">
        <v>0</v>
      </c>
      <c r="J1006" s="116">
        <v>0</v>
      </c>
      <c r="K1006" s="116">
        <v>0</v>
      </c>
      <c r="L1006" s="116">
        <v>0</v>
      </c>
      <c r="M1006" s="116">
        <v>0</v>
      </c>
      <c r="N1006" s="116">
        <v>0</v>
      </c>
      <c r="O1006" s="116">
        <v>0</v>
      </c>
      <c r="P1006" s="116">
        <v>0</v>
      </c>
      <c r="Q1006" s="116">
        <v>0</v>
      </c>
      <c r="R1006" s="116">
        <v>0</v>
      </c>
      <c r="S1006" s="116">
        <v>0</v>
      </c>
      <c r="T1006" s="116">
        <v>78531.929999999993</v>
      </c>
      <c r="U1006" s="116">
        <v>78531.929999999993</v>
      </c>
      <c r="V1006" s="116">
        <v>-1.0000000009313226E-2</v>
      </c>
      <c r="W1006" s="116">
        <v>-1.0000000009313226E-2</v>
      </c>
      <c r="X1006" s="116">
        <v>-1.0000000009313226E-2</v>
      </c>
      <c r="Y1006" s="116">
        <v>-1.0000000009313226E-2</v>
      </c>
      <c r="Z1006" s="116">
        <v>-1.0000000009313226E-2</v>
      </c>
      <c r="AA1006" s="116">
        <v>-1.0000000009313226E-2</v>
      </c>
      <c r="AB1006" s="116">
        <v>-1.0000000009313226E-2</v>
      </c>
      <c r="AC1006" s="116">
        <v>-1.0000000009313226E-2</v>
      </c>
      <c r="AD1006" s="116">
        <v>-1.0000000009313226E-2</v>
      </c>
      <c r="AE1006" s="116">
        <v>-1.0000000009313226E-2</v>
      </c>
      <c r="AF1006" s="116">
        <v>-1.0000000009313226E-2</v>
      </c>
      <c r="AG1006" s="116">
        <v>-1.0000000009313226E-2</v>
      </c>
      <c r="AH1006" s="116">
        <v>-1.0000000009313226E-2</v>
      </c>
      <c r="AI1006" s="116">
        <v>-1.0000000009313226E-2</v>
      </c>
      <c r="AJ1006" s="116">
        <v>-1.0000000009313226E-2</v>
      </c>
      <c r="AK1006" s="116">
        <v>-1.0000000009313226E-2</v>
      </c>
      <c r="AL1006" s="116">
        <v>-1.0000000009313226E-2</v>
      </c>
      <c r="AM1006" s="116">
        <v>-1.0000000009313226E-2</v>
      </c>
      <c r="AN1006" s="116">
        <v>-1.0000000009313226E-2</v>
      </c>
      <c r="AO1006" s="116">
        <v>-1.0000000009313226E-2</v>
      </c>
      <c r="AP1006" s="116">
        <v>-1.0000000009313226E-2</v>
      </c>
      <c r="AQ1006" s="116">
        <v>-1.0000000009313226E-2</v>
      </c>
      <c r="AR1006" s="116">
        <v>-1.0000000009313226E-2</v>
      </c>
      <c r="AS1006" s="116">
        <v>-1.0000000009313226E-2</v>
      </c>
      <c r="AT1006" s="116">
        <v>-1.0000000009313226E-2</v>
      </c>
      <c r="AU1006" s="116">
        <v>-1.0000000009313226E-2</v>
      </c>
      <c r="AV1006" s="116">
        <v>-1.0000000009313226E-2</v>
      </c>
      <c r="AW1006" s="116">
        <v>-1.0000000009313226E-2</v>
      </c>
      <c r="AX1006" s="116">
        <v>-1.0000000009313226E-2</v>
      </c>
      <c r="AY1006" s="116">
        <v>-1.0000000009313226E-2</v>
      </c>
      <c r="AZ1006" s="116">
        <v>-1.0000000009313226E-2</v>
      </c>
      <c r="BA1006" s="116">
        <v>-1.0000000009313226E-2</v>
      </c>
      <c r="BB1006" s="116">
        <v>-1.0000000009313226E-2</v>
      </c>
      <c r="BC1006" s="116">
        <v>-1.0000000009313226E-2</v>
      </c>
      <c r="BD1006" s="115">
        <v>-1.0000000009313226E-2</v>
      </c>
      <c r="BF1006" s="9">
        <f t="shared" si="16"/>
        <v>78531.929999999993</v>
      </c>
    </row>
    <row r="1007" spans="1:58" x14ac:dyDescent="0.25">
      <c r="A1007" s="112" t="s">
        <v>1149</v>
      </c>
      <c r="B1007" s="112" t="s">
        <v>1150</v>
      </c>
      <c r="C1007" s="116">
        <v>0</v>
      </c>
      <c r="D1007" s="116">
        <v>0</v>
      </c>
      <c r="E1007" s="116">
        <v>0</v>
      </c>
      <c r="F1007" s="116">
        <v>0</v>
      </c>
      <c r="G1007" s="116">
        <v>0</v>
      </c>
      <c r="H1007" s="116">
        <v>0</v>
      </c>
      <c r="I1007" s="116">
        <v>0</v>
      </c>
      <c r="J1007" s="116">
        <v>0</v>
      </c>
      <c r="K1007" s="116">
        <v>0</v>
      </c>
      <c r="L1007" s="116">
        <v>0</v>
      </c>
      <c r="M1007" s="116">
        <v>0</v>
      </c>
      <c r="N1007" s="116">
        <v>0</v>
      </c>
      <c r="O1007" s="116">
        <v>0</v>
      </c>
      <c r="P1007" s="116">
        <v>0</v>
      </c>
      <c r="Q1007" s="116">
        <v>0</v>
      </c>
      <c r="R1007" s="116">
        <v>0</v>
      </c>
      <c r="S1007" s="116">
        <v>0</v>
      </c>
      <c r="T1007" s="116">
        <v>0</v>
      </c>
      <c r="U1007" s="116">
        <v>0</v>
      </c>
      <c r="V1007" s="116">
        <v>0</v>
      </c>
      <c r="W1007" s="116">
        <v>0</v>
      </c>
      <c r="X1007" s="116">
        <v>0</v>
      </c>
      <c r="Y1007" s="116">
        <v>0</v>
      </c>
      <c r="Z1007" s="116">
        <v>0</v>
      </c>
      <c r="AA1007" s="116">
        <v>0</v>
      </c>
      <c r="AB1007" s="116">
        <v>0</v>
      </c>
      <c r="AC1007" s="116">
        <v>0</v>
      </c>
      <c r="AD1007" s="116">
        <v>0</v>
      </c>
      <c r="AE1007" s="116">
        <v>0</v>
      </c>
      <c r="AF1007" s="116">
        <v>0</v>
      </c>
      <c r="AG1007" s="116">
        <v>0</v>
      </c>
      <c r="AH1007" s="116">
        <v>0</v>
      </c>
      <c r="AI1007" s="116">
        <v>0</v>
      </c>
      <c r="AJ1007" s="116">
        <v>0</v>
      </c>
      <c r="AK1007" s="116">
        <v>0</v>
      </c>
      <c r="AL1007" s="116">
        <v>0</v>
      </c>
      <c r="AM1007" s="116">
        <v>0</v>
      </c>
      <c r="AN1007" s="116">
        <v>0</v>
      </c>
      <c r="AO1007" s="116">
        <v>0</v>
      </c>
      <c r="AP1007" s="116">
        <v>0</v>
      </c>
      <c r="AQ1007" s="116">
        <v>0</v>
      </c>
      <c r="AR1007" s="116">
        <v>0</v>
      </c>
      <c r="AS1007" s="116">
        <v>0</v>
      </c>
      <c r="AT1007" s="116">
        <v>0</v>
      </c>
      <c r="AU1007" s="116">
        <v>0</v>
      </c>
      <c r="AV1007" s="116">
        <v>0</v>
      </c>
      <c r="AW1007" s="116">
        <v>0</v>
      </c>
      <c r="AX1007" s="116">
        <v>0</v>
      </c>
      <c r="AY1007" s="116">
        <v>0</v>
      </c>
      <c r="AZ1007" s="116">
        <v>0</v>
      </c>
      <c r="BA1007" s="116">
        <v>0</v>
      </c>
      <c r="BB1007" s="116">
        <v>0</v>
      </c>
      <c r="BC1007" s="116">
        <v>0</v>
      </c>
      <c r="BD1007" s="115">
        <v>0</v>
      </c>
      <c r="BF1007" s="9">
        <f t="shared" si="16"/>
        <v>0</v>
      </c>
    </row>
    <row r="1008" spans="1:58" x14ac:dyDescent="0.25">
      <c r="A1008" s="112" t="s">
        <v>1151</v>
      </c>
      <c r="B1008" s="112" t="s">
        <v>1152</v>
      </c>
      <c r="C1008" s="116">
        <v>0</v>
      </c>
      <c r="D1008" s="116">
        <v>0</v>
      </c>
      <c r="E1008" s="116">
        <v>0</v>
      </c>
      <c r="F1008" s="116">
        <v>0</v>
      </c>
      <c r="G1008" s="116">
        <v>0</v>
      </c>
      <c r="H1008" s="116">
        <v>0</v>
      </c>
      <c r="I1008" s="116">
        <v>0</v>
      </c>
      <c r="J1008" s="116">
        <v>0</v>
      </c>
      <c r="K1008" s="116">
        <v>0</v>
      </c>
      <c r="L1008" s="116">
        <v>0</v>
      </c>
      <c r="M1008" s="116">
        <v>0</v>
      </c>
      <c r="N1008" s="116">
        <v>0</v>
      </c>
      <c r="O1008" s="116">
        <v>0</v>
      </c>
      <c r="P1008" s="116">
        <v>0</v>
      </c>
      <c r="Q1008" s="116">
        <v>0</v>
      </c>
      <c r="R1008" s="116">
        <v>0</v>
      </c>
      <c r="S1008" s="116">
        <v>55152.41</v>
      </c>
      <c r="T1008" s="116">
        <v>58015.8</v>
      </c>
      <c r="U1008" s="116">
        <v>58117.170000000006</v>
      </c>
      <c r="V1008" s="116">
        <v>59247.720000000008</v>
      </c>
      <c r="W1008" s="116">
        <v>61021.850000000006</v>
      </c>
      <c r="X1008" s="116">
        <v>62298.640000000007</v>
      </c>
      <c r="Y1008" s="116">
        <v>62815.62000000001</v>
      </c>
      <c r="Z1008" s="116">
        <v>72140.390000000014</v>
      </c>
      <c r="AA1008" s="116">
        <v>85387.650000000009</v>
      </c>
      <c r="AB1008" s="116">
        <v>85552.750000000015</v>
      </c>
      <c r="AC1008" s="116">
        <v>85717.85000000002</v>
      </c>
      <c r="AD1008" s="116">
        <v>95765.660000000018</v>
      </c>
      <c r="AE1008" s="116">
        <v>95765.660000000018</v>
      </c>
      <c r="AF1008" s="116">
        <v>95765.660000000018</v>
      </c>
      <c r="AG1008" s="116">
        <v>95765.660000000018</v>
      </c>
      <c r="AH1008" s="116">
        <v>95765.660000000018</v>
      </c>
      <c r="AI1008" s="116">
        <v>-279.35999999998603</v>
      </c>
      <c r="AJ1008" s="116">
        <v>-279.35999999998603</v>
      </c>
      <c r="AK1008" s="116">
        <v>-279.35999999998603</v>
      </c>
      <c r="AL1008" s="116">
        <v>-279.35999999998603</v>
      </c>
      <c r="AM1008" s="116">
        <v>-279.35999999998603</v>
      </c>
      <c r="AN1008" s="116">
        <v>-279.35999999998603</v>
      </c>
      <c r="AO1008" s="116">
        <v>-279.35999999998603</v>
      </c>
      <c r="AP1008" s="116">
        <v>-279.35999999998603</v>
      </c>
      <c r="AQ1008" s="116">
        <v>-279.35999999998603</v>
      </c>
      <c r="AR1008" s="116">
        <v>-279.35999999998603</v>
      </c>
      <c r="AS1008" s="116">
        <v>-279.35999999998603</v>
      </c>
      <c r="AT1008" s="116">
        <v>-279.35999999998603</v>
      </c>
      <c r="AU1008" s="116">
        <v>-279.35999999998603</v>
      </c>
      <c r="AV1008" s="116">
        <v>-279.35999999998603</v>
      </c>
      <c r="AW1008" s="116">
        <v>-279.35999999998603</v>
      </c>
      <c r="AX1008" s="116">
        <v>-279.35999999998603</v>
      </c>
      <c r="AY1008" s="116">
        <v>-279.35999999998603</v>
      </c>
      <c r="AZ1008" s="116">
        <v>-279.35999999998603</v>
      </c>
      <c r="BA1008" s="116">
        <v>-279.35999999998603</v>
      </c>
      <c r="BB1008" s="116">
        <v>-279.35999999998603</v>
      </c>
      <c r="BC1008" s="116">
        <v>-279.35999999998603</v>
      </c>
      <c r="BD1008" s="115">
        <v>-279.35999999998603</v>
      </c>
      <c r="BF1008" s="9">
        <f t="shared" si="16"/>
        <v>95765.660000000018</v>
      </c>
    </row>
    <row r="1009" spans="1:58" x14ac:dyDescent="0.25">
      <c r="A1009" s="112" t="s">
        <v>2248</v>
      </c>
      <c r="B1009" s="112" t="s">
        <v>2247</v>
      </c>
      <c r="C1009" s="116">
        <v>0</v>
      </c>
      <c r="D1009" s="116">
        <v>0</v>
      </c>
      <c r="E1009" s="116">
        <v>0</v>
      </c>
      <c r="F1009" s="116">
        <v>0</v>
      </c>
      <c r="G1009" s="116">
        <v>0</v>
      </c>
      <c r="H1009" s="116">
        <v>0</v>
      </c>
      <c r="I1009" s="116">
        <v>0</v>
      </c>
      <c r="J1009" s="116">
        <v>0</v>
      </c>
      <c r="K1009" s="116">
        <v>0</v>
      </c>
      <c r="L1009" s="116">
        <v>0</v>
      </c>
      <c r="M1009" s="116">
        <v>0</v>
      </c>
      <c r="N1009" s="116">
        <v>0</v>
      </c>
      <c r="O1009" s="116">
        <v>0</v>
      </c>
      <c r="P1009" s="116">
        <v>0</v>
      </c>
      <c r="Q1009" s="116">
        <v>0</v>
      </c>
      <c r="R1009" s="116">
        <v>0</v>
      </c>
      <c r="S1009" s="116">
        <v>4013.27</v>
      </c>
      <c r="T1009" s="116">
        <v>4419.07</v>
      </c>
      <c r="U1009" s="116">
        <v>0</v>
      </c>
      <c r="V1009" s="116">
        <v>0</v>
      </c>
      <c r="W1009" s="116">
        <v>0</v>
      </c>
      <c r="X1009" s="116">
        <v>0</v>
      </c>
      <c r="Y1009" s="116">
        <v>0</v>
      </c>
      <c r="Z1009" s="116">
        <v>0</v>
      </c>
      <c r="AA1009" s="116">
        <v>0</v>
      </c>
      <c r="AB1009" s="116">
        <v>0</v>
      </c>
      <c r="AC1009" s="116">
        <v>0</v>
      </c>
      <c r="AD1009" s="116">
        <v>0</v>
      </c>
      <c r="AE1009" s="116">
        <v>0</v>
      </c>
      <c r="AF1009" s="116">
        <v>0</v>
      </c>
      <c r="AG1009" s="116">
        <v>0</v>
      </c>
      <c r="AH1009" s="116">
        <v>0</v>
      </c>
      <c r="AI1009" s="116">
        <v>0</v>
      </c>
      <c r="AJ1009" s="116">
        <v>0</v>
      </c>
      <c r="AK1009" s="116">
        <v>0</v>
      </c>
      <c r="AL1009" s="116">
        <v>0</v>
      </c>
      <c r="AM1009" s="116">
        <v>0</v>
      </c>
      <c r="AN1009" s="116">
        <v>0</v>
      </c>
      <c r="AO1009" s="116">
        <v>0</v>
      </c>
      <c r="AP1009" s="116">
        <v>0</v>
      </c>
      <c r="AQ1009" s="116">
        <v>0</v>
      </c>
      <c r="AR1009" s="116">
        <v>0</v>
      </c>
      <c r="AS1009" s="116">
        <v>0</v>
      </c>
      <c r="AT1009" s="116">
        <v>0</v>
      </c>
      <c r="AU1009" s="116">
        <v>0</v>
      </c>
      <c r="AV1009" s="116">
        <v>0</v>
      </c>
      <c r="AW1009" s="116">
        <v>0</v>
      </c>
      <c r="AX1009" s="116">
        <v>0</v>
      </c>
      <c r="AY1009" s="116">
        <v>0</v>
      </c>
      <c r="AZ1009" s="116">
        <v>0</v>
      </c>
      <c r="BA1009" s="116">
        <v>0</v>
      </c>
      <c r="BB1009" s="116">
        <v>0</v>
      </c>
      <c r="BC1009" s="116">
        <v>0</v>
      </c>
      <c r="BD1009" s="115">
        <v>0</v>
      </c>
      <c r="BF1009" s="9">
        <f t="shared" si="16"/>
        <v>4419.07</v>
      </c>
    </row>
    <row r="1010" spans="1:58" x14ac:dyDescent="0.25">
      <c r="A1010" s="112" t="s">
        <v>1153</v>
      </c>
      <c r="B1010" s="112" t="s">
        <v>1154</v>
      </c>
      <c r="C1010" s="116">
        <v>0</v>
      </c>
      <c r="D1010" s="116">
        <v>0</v>
      </c>
      <c r="E1010" s="116">
        <v>0</v>
      </c>
      <c r="F1010" s="116">
        <v>0</v>
      </c>
      <c r="G1010" s="116">
        <v>0</v>
      </c>
      <c r="H1010" s="116">
        <v>0</v>
      </c>
      <c r="I1010" s="116">
        <v>0</v>
      </c>
      <c r="J1010" s="116">
        <v>0</v>
      </c>
      <c r="K1010" s="116">
        <v>0</v>
      </c>
      <c r="L1010" s="116">
        <v>0</v>
      </c>
      <c r="M1010" s="116">
        <v>0</v>
      </c>
      <c r="N1010" s="116">
        <v>0</v>
      </c>
      <c r="O1010" s="116">
        <v>0</v>
      </c>
      <c r="P1010" s="116">
        <v>0</v>
      </c>
      <c r="Q1010" s="116">
        <v>0</v>
      </c>
      <c r="R1010" s="116">
        <v>0</v>
      </c>
      <c r="S1010" s="116">
        <v>7296.38</v>
      </c>
      <c r="T1010" s="116">
        <v>18111.400000000001</v>
      </c>
      <c r="U1010" s="116">
        <v>18111.400000000001</v>
      </c>
      <c r="V1010" s="116">
        <v>0</v>
      </c>
      <c r="W1010" s="116">
        <v>0</v>
      </c>
      <c r="X1010" s="116">
        <v>0</v>
      </c>
      <c r="Y1010" s="116">
        <v>0</v>
      </c>
      <c r="Z1010" s="116">
        <v>0</v>
      </c>
      <c r="AA1010" s="116">
        <v>0</v>
      </c>
      <c r="AB1010" s="116">
        <v>0</v>
      </c>
      <c r="AC1010" s="116">
        <v>0</v>
      </c>
      <c r="AD1010" s="116">
        <v>0</v>
      </c>
      <c r="AE1010" s="116">
        <v>0</v>
      </c>
      <c r="AF1010" s="116">
        <v>0</v>
      </c>
      <c r="AG1010" s="116">
        <v>0</v>
      </c>
      <c r="AH1010" s="116">
        <v>0</v>
      </c>
      <c r="AI1010" s="116">
        <v>0</v>
      </c>
      <c r="AJ1010" s="116">
        <v>0</v>
      </c>
      <c r="AK1010" s="116">
        <v>0</v>
      </c>
      <c r="AL1010" s="116">
        <v>0</v>
      </c>
      <c r="AM1010" s="116">
        <v>0</v>
      </c>
      <c r="AN1010" s="116">
        <v>0</v>
      </c>
      <c r="AO1010" s="116">
        <v>0</v>
      </c>
      <c r="AP1010" s="116">
        <v>0</v>
      </c>
      <c r="AQ1010" s="116">
        <v>0</v>
      </c>
      <c r="AR1010" s="116">
        <v>0</v>
      </c>
      <c r="AS1010" s="116">
        <v>0</v>
      </c>
      <c r="AT1010" s="116">
        <v>0</v>
      </c>
      <c r="AU1010" s="116">
        <v>0</v>
      </c>
      <c r="AV1010" s="116">
        <v>0</v>
      </c>
      <c r="AW1010" s="116">
        <v>0</v>
      </c>
      <c r="AX1010" s="116">
        <v>0</v>
      </c>
      <c r="AY1010" s="116">
        <v>0</v>
      </c>
      <c r="AZ1010" s="116">
        <v>0</v>
      </c>
      <c r="BA1010" s="116">
        <v>0</v>
      </c>
      <c r="BB1010" s="116">
        <v>0</v>
      </c>
      <c r="BC1010" s="116">
        <v>0</v>
      </c>
      <c r="BD1010" s="115">
        <v>0</v>
      </c>
      <c r="BF1010" s="9">
        <f t="shared" si="16"/>
        <v>18111.400000000001</v>
      </c>
    </row>
    <row r="1011" spans="1:58" x14ac:dyDescent="0.25">
      <c r="A1011" s="112" t="s">
        <v>1155</v>
      </c>
      <c r="B1011" s="112" t="s">
        <v>1156</v>
      </c>
      <c r="C1011" s="116">
        <v>0</v>
      </c>
      <c r="D1011" s="116">
        <v>0</v>
      </c>
      <c r="E1011" s="116">
        <v>0</v>
      </c>
      <c r="F1011" s="116">
        <v>0</v>
      </c>
      <c r="G1011" s="116">
        <v>0</v>
      </c>
      <c r="H1011" s="116">
        <v>0</v>
      </c>
      <c r="I1011" s="116">
        <v>0</v>
      </c>
      <c r="J1011" s="116">
        <v>0</v>
      </c>
      <c r="K1011" s="116">
        <v>0</v>
      </c>
      <c r="L1011" s="116">
        <v>0</v>
      </c>
      <c r="M1011" s="116">
        <v>0</v>
      </c>
      <c r="N1011" s="116">
        <v>0</v>
      </c>
      <c r="O1011" s="116">
        <v>0</v>
      </c>
      <c r="P1011" s="116">
        <v>0</v>
      </c>
      <c r="Q1011" s="116">
        <v>0</v>
      </c>
      <c r="R1011" s="116">
        <v>0</v>
      </c>
      <c r="S1011" s="116">
        <v>109887.18</v>
      </c>
      <c r="T1011" s="116">
        <v>0</v>
      </c>
      <c r="U1011" s="116">
        <v>0</v>
      </c>
      <c r="V1011" s="116">
        <v>0</v>
      </c>
      <c r="W1011" s="116">
        <v>0</v>
      </c>
      <c r="X1011" s="116">
        <v>0</v>
      </c>
      <c r="Y1011" s="116">
        <v>0</v>
      </c>
      <c r="Z1011" s="116">
        <v>0</v>
      </c>
      <c r="AA1011" s="116">
        <v>0</v>
      </c>
      <c r="AB1011" s="116">
        <v>0</v>
      </c>
      <c r="AC1011" s="116">
        <v>0</v>
      </c>
      <c r="AD1011" s="116">
        <v>0</v>
      </c>
      <c r="AE1011" s="116">
        <v>0</v>
      </c>
      <c r="AF1011" s="116">
        <v>0</v>
      </c>
      <c r="AG1011" s="116">
        <v>0</v>
      </c>
      <c r="AH1011" s="116">
        <v>0</v>
      </c>
      <c r="AI1011" s="116">
        <v>0</v>
      </c>
      <c r="AJ1011" s="116">
        <v>0</v>
      </c>
      <c r="AK1011" s="116">
        <v>0</v>
      </c>
      <c r="AL1011" s="116">
        <v>0</v>
      </c>
      <c r="AM1011" s="116">
        <v>0</v>
      </c>
      <c r="AN1011" s="116">
        <v>0</v>
      </c>
      <c r="AO1011" s="116">
        <v>0</v>
      </c>
      <c r="AP1011" s="116">
        <v>0</v>
      </c>
      <c r="AQ1011" s="116">
        <v>0</v>
      </c>
      <c r="AR1011" s="116">
        <v>0</v>
      </c>
      <c r="AS1011" s="116">
        <v>0</v>
      </c>
      <c r="AT1011" s="116">
        <v>0</v>
      </c>
      <c r="AU1011" s="116">
        <v>0</v>
      </c>
      <c r="AV1011" s="116">
        <v>0</v>
      </c>
      <c r="AW1011" s="116">
        <v>0</v>
      </c>
      <c r="AX1011" s="116">
        <v>0</v>
      </c>
      <c r="AY1011" s="116">
        <v>0</v>
      </c>
      <c r="AZ1011" s="116">
        <v>0</v>
      </c>
      <c r="BA1011" s="116">
        <v>0</v>
      </c>
      <c r="BB1011" s="116">
        <v>0</v>
      </c>
      <c r="BC1011" s="116">
        <v>0</v>
      </c>
      <c r="BD1011" s="115">
        <v>0</v>
      </c>
      <c r="BF1011" s="9">
        <f t="shared" si="16"/>
        <v>109887.18</v>
      </c>
    </row>
    <row r="1012" spans="1:58" x14ac:dyDescent="0.25">
      <c r="A1012" s="112" t="s">
        <v>1157</v>
      </c>
      <c r="B1012" s="112" t="s">
        <v>1158</v>
      </c>
      <c r="C1012" s="116">
        <v>0</v>
      </c>
      <c r="D1012" s="116">
        <v>0</v>
      </c>
      <c r="E1012" s="116">
        <v>0</v>
      </c>
      <c r="F1012" s="116">
        <v>0</v>
      </c>
      <c r="G1012" s="116">
        <v>0</v>
      </c>
      <c r="H1012" s="116">
        <v>0</v>
      </c>
      <c r="I1012" s="116">
        <v>0</v>
      </c>
      <c r="J1012" s="116">
        <v>0</v>
      </c>
      <c r="K1012" s="116">
        <v>0</v>
      </c>
      <c r="L1012" s="116">
        <v>0</v>
      </c>
      <c r="M1012" s="116">
        <v>0</v>
      </c>
      <c r="N1012" s="116">
        <v>0</v>
      </c>
      <c r="O1012" s="116">
        <v>0</v>
      </c>
      <c r="P1012" s="116">
        <v>0</v>
      </c>
      <c r="Q1012" s="116">
        <v>0</v>
      </c>
      <c r="R1012" s="116">
        <v>0</v>
      </c>
      <c r="S1012" s="116">
        <v>16780.849999999999</v>
      </c>
      <c r="T1012" s="116">
        <v>0</v>
      </c>
      <c r="U1012" s="116">
        <v>0</v>
      </c>
      <c r="V1012" s="116">
        <v>0</v>
      </c>
      <c r="W1012" s="116">
        <v>0</v>
      </c>
      <c r="X1012" s="116">
        <v>0</v>
      </c>
      <c r="Y1012" s="116">
        <v>0</v>
      </c>
      <c r="Z1012" s="116">
        <v>0</v>
      </c>
      <c r="AA1012" s="116">
        <v>0</v>
      </c>
      <c r="AB1012" s="116">
        <v>0</v>
      </c>
      <c r="AC1012" s="116">
        <v>0</v>
      </c>
      <c r="AD1012" s="116">
        <v>0</v>
      </c>
      <c r="AE1012" s="116">
        <v>0</v>
      </c>
      <c r="AF1012" s="116">
        <v>0</v>
      </c>
      <c r="AG1012" s="116">
        <v>0</v>
      </c>
      <c r="AH1012" s="116">
        <v>0</v>
      </c>
      <c r="AI1012" s="116">
        <v>0</v>
      </c>
      <c r="AJ1012" s="116">
        <v>0</v>
      </c>
      <c r="AK1012" s="116">
        <v>0</v>
      </c>
      <c r="AL1012" s="116">
        <v>0</v>
      </c>
      <c r="AM1012" s="116">
        <v>0</v>
      </c>
      <c r="AN1012" s="116">
        <v>0</v>
      </c>
      <c r="AO1012" s="116">
        <v>0</v>
      </c>
      <c r="AP1012" s="116">
        <v>0</v>
      </c>
      <c r="AQ1012" s="116">
        <v>0</v>
      </c>
      <c r="AR1012" s="116">
        <v>0</v>
      </c>
      <c r="AS1012" s="116">
        <v>0</v>
      </c>
      <c r="AT1012" s="116">
        <v>0</v>
      </c>
      <c r="AU1012" s="116">
        <v>0</v>
      </c>
      <c r="AV1012" s="116">
        <v>0</v>
      </c>
      <c r="AW1012" s="116">
        <v>0</v>
      </c>
      <c r="AX1012" s="116">
        <v>0</v>
      </c>
      <c r="AY1012" s="116">
        <v>0</v>
      </c>
      <c r="AZ1012" s="116">
        <v>0</v>
      </c>
      <c r="BA1012" s="116">
        <v>0</v>
      </c>
      <c r="BB1012" s="116">
        <v>0</v>
      </c>
      <c r="BC1012" s="116">
        <v>0</v>
      </c>
      <c r="BD1012" s="115">
        <v>0</v>
      </c>
      <c r="BF1012" s="9">
        <f t="shared" si="16"/>
        <v>16780.849999999999</v>
      </c>
    </row>
    <row r="1013" spans="1:58" x14ac:dyDescent="0.25">
      <c r="A1013" s="112" t="s">
        <v>1159</v>
      </c>
      <c r="B1013" s="112" t="s">
        <v>1160</v>
      </c>
      <c r="C1013" s="116">
        <v>0</v>
      </c>
      <c r="D1013" s="116">
        <v>0</v>
      </c>
      <c r="E1013" s="116">
        <v>0</v>
      </c>
      <c r="F1013" s="116">
        <v>0</v>
      </c>
      <c r="G1013" s="116">
        <v>0</v>
      </c>
      <c r="H1013" s="116">
        <v>0</v>
      </c>
      <c r="I1013" s="116">
        <v>0</v>
      </c>
      <c r="J1013" s="116">
        <v>0</v>
      </c>
      <c r="K1013" s="116">
        <v>0</v>
      </c>
      <c r="L1013" s="116">
        <v>0</v>
      </c>
      <c r="M1013" s="116">
        <v>0</v>
      </c>
      <c r="N1013" s="116">
        <v>0</v>
      </c>
      <c r="O1013" s="116">
        <v>0</v>
      </c>
      <c r="P1013" s="116">
        <v>0</v>
      </c>
      <c r="Q1013" s="116">
        <v>0</v>
      </c>
      <c r="R1013" s="116">
        <v>81616.91</v>
      </c>
      <c r="S1013" s="116">
        <v>180336.89</v>
      </c>
      <c r="T1013" s="116">
        <v>178502.89</v>
      </c>
      <c r="U1013" s="116">
        <v>178502.89</v>
      </c>
      <c r="V1013" s="116">
        <v>1.0000000009313226E-2</v>
      </c>
      <c r="W1013" s="116">
        <v>1.0000000009313226E-2</v>
      </c>
      <c r="X1013" s="116">
        <v>1.0000000009313226E-2</v>
      </c>
      <c r="Y1013" s="116">
        <v>1.0000000009313226E-2</v>
      </c>
      <c r="Z1013" s="116">
        <v>1.0000000009313226E-2</v>
      </c>
      <c r="AA1013" s="116">
        <v>1.0000000009313226E-2</v>
      </c>
      <c r="AB1013" s="116">
        <v>1.0000000009313226E-2</v>
      </c>
      <c r="AC1013" s="116">
        <v>1.0000000009313226E-2</v>
      </c>
      <c r="AD1013" s="116">
        <v>1.0000000009313226E-2</v>
      </c>
      <c r="AE1013" s="116">
        <v>1.0000000009313226E-2</v>
      </c>
      <c r="AF1013" s="116">
        <v>1.0000000009313226E-2</v>
      </c>
      <c r="AG1013" s="116">
        <v>1.0000000009313226E-2</v>
      </c>
      <c r="AH1013" s="116">
        <v>1.0000000009313226E-2</v>
      </c>
      <c r="AI1013" s="116">
        <v>1.0000000009313226E-2</v>
      </c>
      <c r="AJ1013" s="116">
        <v>1.0000000009313226E-2</v>
      </c>
      <c r="AK1013" s="116">
        <v>1.0000000009313226E-2</v>
      </c>
      <c r="AL1013" s="116">
        <v>1.0000000009313226E-2</v>
      </c>
      <c r="AM1013" s="116">
        <v>1.0000000009313226E-2</v>
      </c>
      <c r="AN1013" s="116">
        <v>1.0000000009313226E-2</v>
      </c>
      <c r="AO1013" s="116">
        <v>1.0000000009313226E-2</v>
      </c>
      <c r="AP1013" s="116">
        <v>1.0000000009313226E-2</v>
      </c>
      <c r="AQ1013" s="116">
        <v>1.0000000009313226E-2</v>
      </c>
      <c r="AR1013" s="116">
        <v>1.0000000009313226E-2</v>
      </c>
      <c r="AS1013" s="116">
        <v>1.0000000009313226E-2</v>
      </c>
      <c r="AT1013" s="116">
        <v>1.0000000009313226E-2</v>
      </c>
      <c r="AU1013" s="116">
        <v>1.0000000009313226E-2</v>
      </c>
      <c r="AV1013" s="116">
        <v>1.0000000009313226E-2</v>
      </c>
      <c r="AW1013" s="116">
        <v>1.0000000009313226E-2</v>
      </c>
      <c r="AX1013" s="116">
        <v>1.0000000009313226E-2</v>
      </c>
      <c r="AY1013" s="116">
        <v>1.0000000009313226E-2</v>
      </c>
      <c r="AZ1013" s="116">
        <v>1.0000000009313226E-2</v>
      </c>
      <c r="BA1013" s="116">
        <v>1.0000000009313226E-2</v>
      </c>
      <c r="BB1013" s="116">
        <v>1.0000000009313226E-2</v>
      </c>
      <c r="BC1013" s="116">
        <v>1.0000000009313226E-2</v>
      </c>
      <c r="BD1013" s="115">
        <v>1.0000000009313226E-2</v>
      </c>
      <c r="BF1013" s="9">
        <f t="shared" si="16"/>
        <v>180336.89</v>
      </c>
    </row>
    <row r="1014" spans="1:58" x14ac:dyDescent="0.25">
      <c r="A1014" s="112" t="s">
        <v>1161</v>
      </c>
      <c r="B1014" s="112" t="s">
        <v>1162</v>
      </c>
      <c r="C1014" s="116">
        <v>0</v>
      </c>
      <c r="D1014" s="116">
        <v>0</v>
      </c>
      <c r="E1014" s="116">
        <v>0</v>
      </c>
      <c r="F1014" s="116">
        <v>0</v>
      </c>
      <c r="G1014" s="116">
        <v>0</v>
      </c>
      <c r="H1014" s="116">
        <v>0</v>
      </c>
      <c r="I1014" s="116">
        <v>0</v>
      </c>
      <c r="J1014" s="116">
        <v>0</v>
      </c>
      <c r="K1014" s="116">
        <v>0</v>
      </c>
      <c r="L1014" s="116">
        <v>0</v>
      </c>
      <c r="M1014" s="116">
        <v>0</v>
      </c>
      <c r="N1014" s="116">
        <v>0</v>
      </c>
      <c r="O1014" s="116">
        <v>0</v>
      </c>
      <c r="P1014" s="116">
        <v>0</v>
      </c>
      <c r="Q1014" s="116">
        <v>0</v>
      </c>
      <c r="R1014" s="116">
        <v>0</v>
      </c>
      <c r="S1014" s="116">
        <v>1450.34</v>
      </c>
      <c r="T1014" s="116">
        <v>0</v>
      </c>
      <c r="U1014" s="116">
        <v>0</v>
      </c>
      <c r="V1014" s="116">
        <v>0</v>
      </c>
      <c r="W1014" s="116">
        <v>0</v>
      </c>
      <c r="X1014" s="116">
        <v>0</v>
      </c>
      <c r="Y1014" s="116">
        <v>0</v>
      </c>
      <c r="Z1014" s="116">
        <v>0</v>
      </c>
      <c r="AA1014" s="116">
        <v>0</v>
      </c>
      <c r="AB1014" s="116">
        <v>0</v>
      </c>
      <c r="AC1014" s="116">
        <v>0</v>
      </c>
      <c r="AD1014" s="116">
        <v>0</v>
      </c>
      <c r="AE1014" s="116">
        <v>0</v>
      </c>
      <c r="AF1014" s="116">
        <v>0</v>
      </c>
      <c r="AG1014" s="116">
        <v>0</v>
      </c>
      <c r="AH1014" s="116">
        <v>0</v>
      </c>
      <c r="AI1014" s="116">
        <v>0</v>
      </c>
      <c r="AJ1014" s="116">
        <v>0</v>
      </c>
      <c r="AK1014" s="116">
        <v>0</v>
      </c>
      <c r="AL1014" s="116">
        <v>0</v>
      </c>
      <c r="AM1014" s="116">
        <v>0</v>
      </c>
      <c r="AN1014" s="116">
        <v>0</v>
      </c>
      <c r="AO1014" s="116">
        <v>0</v>
      </c>
      <c r="AP1014" s="116">
        <v>0</v>
      </c>
      <c r="AQ1014" s="116">
        <v>0</v>
      </c>
      <c r="AR1014" s="116">
        <v>0</v>
      </c>
      <c r="AS1014" s="116">
        <v>0</v>
      </c>
      <c r="AT1014" s="116">
        <v>0</v>
      </c>
      <c r="AU1014" s="116">
        <v>0</v>
      </c>
      <c r="AV1014" s="116">
        <v>0</v>
      </c>
      <c r="AW1014" s="116">
        <v>0</v>
      </c>
      <c r="AX1014" s="116">
        <v>0</v>
      </c>
      <c r="AY1014" s="116">
        <v>0</v>
      </c>
      <c r="AZ1014" s="116">
        <v>0</v>
      </c>
      <c r="BA1014" s="116">
        <v>0</v>
      </c>
      <c r="BB1014" s="116">
        <v>0</v>
      </c>
      <c r="BC1014" s="116">
        <v>0</v>
      </c>
      <c r="BD1014" s="115">
        <v>0</v>
      </c>
      <c r="BF1014" s="9">
        <f t="shared" si="16"/>
        <v>1450.34</v>
      </c>
    </row>
    <row r="1015" spans="1:58" x14ac:dyDescent="0.25">
      <c r="A1015" s="112" t="s">
        <v>1163</v>
      </c>
      <c r="B1015" s="112" t="s">
        <v>1164</v>
      </c>
      <c r="C1015" s="116">
        <v>0</v>
      </c>
      <c r="D1015" s="116">
        <v>0</v>
      </c>
      <c r="E1015" s="116">
        <v>0</v>
      </c>
      <c r="F1015" s="116">
        <v>0</v>
      </c>
      <c r="G1015" s="116">
        <v>0</v>
      </c>
      <c r="H1015" s="116">
        <v>0</v>
      </c>
      <c r="I1015" s="116">
        <v>0</v>
      </c>
      <c r="J1015" s="116">
        <v>0</v>
      </c>
      <c r="K1015" s="116">
        <v>0</v>
      </c>
      <c r="L1015" s="116">
        <v>0</v>
      </c>
      <c r="M1015" s="116">
        <v>0</v>
      </c>
      <c r="N1015" s="116">
        <v>0</v>
      </c>
      <c r="O1015" s="116">
        <v>0</v>
      </c>
      <c r="P1015" s="116">
        <v>0</v>
      </c>
      <c r="Q1015" s="116">
        <v>0</v>
      </c>
      <c r="R1015" s="116">
        <v>0</v>
      </c>
      <c r="S1015" s="116">
        <v>0</v>
      </c>
      <c r="T1015" s="116">
        <v>0</v>
      </c>
      <c r="U1015" s="116">
        <v>12381.09</v>
      </c>
      <c r="V1015" s="116">
        <v>13220.72</v>
      </c>
      <c r="W1015" s="116">
        <v>13243.82</v>
      </c>
      <c r="X1015" s="116">
        <v>55630.54</v>
      </c>
      <c r="Y1015" s="116">
        <v>55733.770000000004</v>
      </c>
      <c r="Z1015" s="116">
        <v>0</v>
      </c>
      <c r="AA1015" s="116">
        <v>0</v>
      </c>
      <c r="AB1015" s="116">
        <v>0</v>
      </c>
      <c r="AC1015" s="116">
        <v>0</v>
      </c>
      <c r="AD1015" s="116">
        <v>0</v>
      </c>
      <c r="AE1015" s="116">
        <v>0</v>
      </c>
      <c r="AF1015" s="116">
        <v>0</v>
      </c>
      <c r="AG1015" s="116">
        <v>0</v>
      </c>
      <c r="AH1015" s="116">
        <v>0</v>
      </c>
      <c r="AI1015" s="116">
        <v>0</v>
      </c>
      <c r="AJ1015" s="116">
        <v>0</v>
      </c>
      <c r="AK1015" s="116">
        <v>0</v>
      </c>
      <c r="AL1015" s="116">
        <v>0</v>
      </c>
      <c r="AM1015" s="116">
        <v>0</v>
      </c>
      <c r="AN1015" s="116">
        <v>0</v>
      </c>
      <c r="AO1015" s="116">
        <v>0</v>
      </c>
      <c r="AP1015" s="116">
        <v>0</v>
      </c>
      <c r="AQ1015" s="116">
        <v>0</v>
      </c>
      <c r="AR1015" s="116">
        <v>0</v>
      </c>
      <c r="AS1015" s="116">
        <v>0</v>
      </c>
      <c r="AT1015" s="116">
        <v>0</v>
      </c>
      <c r="AU1015" s="116">
        <v>0</v>
      </c>
      <c r="AV1015" s="116">
        <v>0</v>
      </c>
      <c r="AW1015" s="116">
        <v>0</v>
      </c>
      <c r="AX1015" s="116">
        <v>0</v>
      </c>
      <c r="AY1015" s="116">
        <v>0</v>
      </c>
      <c r="AZ1015" s="116">
        <v>0</v>
      </c>
      <c r="BA1015" s="116">
        <v>0</v>
      </c>
      <c r="BB1015" s="116">
        <v>0</v>
      </c>
      <c r="BC1015" s="116">
        <v>0</v>
      </c>
      <c r="BD1015" s="115">
        <v>0</v>
      </c>
      <c r="BF1015" s="9">
        <f t="shared" si="16"/>
        <v>55733.770000000004</v>
      </c>
    </row>
    <row r="1016" spans="1:58" x14ac:dyDescent="0.25">
      <c r="A1016" s="112" t="s">
        <v>1165</v>
      </c>
      <c r="B1016" s="112" t="s">
        <v>1166</v>
      </c>
      <c r="C1016" s="116">
        <v>0</v>
      </c>
      <c r="D1016" s="116">
        <v>0</v>
      </c>
      <c r="E1016" s="116">
        <v>0</v>
      </c>
      <c r="F1016" s="116">
        <v>0</v>
      </c>
      <c r="G1016" s="116">
        <v>0</v>
      </c>
      <c r="H1016" s="116">
        <v>0</v>
      </c>
      <c r="I1016" s="116">
        <v>0</v>
      </c>
      <c r="J1016" s="116">
        <v>0</v>
      </c>
      <c r="K1016" s="116">
        <v>0</v>
      </c>
      <c r="L1016" s="116">
        <v>0</v>
      </c>
      <c r="M1016" s="116">
        <v>0</v>
      </c>
      <c r="N1016" s="116">
        <v>0</v>
      </c>
      <c r="O1016" s="116">
        <v>0</v>
      </c>
      <c r="P1016" s="116">
        <v>0</v>
      </c>
      <c r="Q1016" s="116">
        <v>0</v>
      </c>
      <c r="R1016" s="116">
        <v>0</v>
      </c>
      <c r="S1016" s="116">
        <v>417.5</v>
      </c>
      <c r="T1016" s="116">
        <v>790.27</v>
      </c>
      <c r="U1016" s="116">
        <v>790.27</v>
      </c>
      <c r="V1016" s="116">
        <v>2576.73</v>
      </c>
      <c r="W1016" s="116">
        <v>2831</v>
      </c>
      <c r="X1016" s="116">
        <v>27978.31</v>
      </c>
      <c r="Y1016" s="116">
        <v>27978.31</v>
      </c>
      <c r="Z1016" s="116">
        <v>0</v>
      </c>
      <c r="AA1016" s="116">
        <v>0</v>
      </c>
      <c r="AB1016" s="116">
        <v>0</v>
      </c>
      <c r="AC1016" s="116">
        <v>0</v>
      </c>
      <c r="AD1016" s="116">
        <v>0</v>
      </c>
      <c r="AE1016" s="116">
        <v>0</v>
      </c>
      <c r="AF1016" s="116">
        <v>0</v>
      </c>
      <c r="AG1016" s="116">
        <v>0</v>
      </c>
      <c r="AH1016" s="116">
        <v>0</v>
      </c>
      <c r="AI1016" s="116">
        <v>0</v>
      </c>
      <c r="AJ1016" s="116">
        <v>0</v>
      </c>
      <c r="AK1016" s="116">
        <v>0</v>
      </c>
      <c r="AL1016" s="116">
        <v>0</v>
      </c>
      <c r="AM1016" s="116">
        <v>0</v>
      </c>
      <c r="AN1016" s="116">
        <v>0</v>
      </c>
      <c r="AO1016" s="116">
        <v>0</v>
      </c>
      <c r="AP1016" s="116">
        <v>0</v>
      </c>
      <c r="AQ1016" s="116">
        <v>0</v>
      </c>
      <c r="AR1016" s="116">
        <v>0</v>
      </c>
      <c r="AS1016" s="116">
        <v>0</v>
      </c>
      <c r="AT1016" s="116">
        <v>0</v>
      </c>
      <c r="AU1016" s="116">
        <v>0</v>
      </c>
      <c r="AV1016" s="116">
        <v>0</v>
      </c>
      <c r="AW1016" s="116">
        <v>0</v>
      </c>
      <c r="AX1016" s="116">
        <v>0</v>
      </c>
      <c r="AY1016" s="116">
        <v>0</v>
      </c>
      <c r="AZ1016" s="116">
        <v>0</v>
      </c>
      <c r="BA1016" s="116">
        <v>0</v>
      </c>
      <c r="BB1016" s="116">
        <v>0</v>
      </c>
      <c r="BC1016" s="116">
        <v>0</v>
      </c>
      <c r="BD1016" s="115">
        <v>0</v>
      </c>
      <c r="BF1016" s="9">
        <f t="shared" si="16"/>
        <v>27978.31</v>
      </c>
    </row>
    <row r="1017" spans="1:58" x14ac:dyDescent="0.25">
      <c r="A1017" s="112" t="s">
        <v>1167</v>
      </c>
      <c r="B1017" s="112" t="s">
        <v>1168</v>
      </c>
      <c r="C1017" s="116">
        <v>0</v>
      </c>
      <c r="D1017" s="116">
        <v>0</v>
      </c>
      <c r="E1017" s="116">
        <v>0</v>
      </c>
      <c r="F1017" s="116">
        <v>0</v>
      </c>
      <c r="G1017" s="116">
        <v>0</v>
      </c>
      <c r="H1017" s="116">
        <v>0</v>
      </c>
      <c r="I1017" s="116">
        <v>0</v>
      </c>
      <c r="J1017" s="116">
        <v>0</v>
      </c>
      <c r="K1017" s="116">
        <v>0</v>
      </c>
      <c r="L1017" s="116">
        <v>0</v>
      </c>
      <c r="M1017" s="116">
        <v>0</v>
      </c>
      <c r="N1017" s="116">
        <v>0</v>
      </c>
      <c r="O1017" s="116">
        <v>0</v>
      </c>
      <c r="P1017" s="116">
        <v>0</v>
      </c>
      <c r="Q1017" s="116">
        <v>0</v>
      </c>
      <c r="R1017" s="116">
        <v>0</v>
      </c>
      <c r="S1017" s="116">
        <v>0</v>
      </c>
      <c r="T1017" s="116">
        <v>0</v>
      </c>
      <c r="U1017" s="116">
        <v>0</v>
      </c>
      <c r="V1017" s="116">
        <v>0</v>
      </c>
      <c r="W1017" s="116">
        <v>0</v>
      </c>
      <c r="X1017" s="116">
        <v>408.52</v>
      </c>
      <c r="Y1017" s="116">
        <v>3281.71</v>
      </c>
      <c r="Z1017" s="116">
        <v>3733.07</v>
      </c>
      <c r="AA1017" s="116">
        <v>3908.55</v>
      </c>
      <c r="AB1017" s="116">
        <v>4266.17</v>
      </c>
      <c r="AC1017" s="116">
        <v>5127.88</v>
      </c>
      <c r="AD1017" s="116">
        <v>5864.93</v>
      </c>
      <c r="AE1017" s="116">
        <v>5905.47</v>
      </c>
      <c r="AF1017" s="116">
        <v>6633.76</v>
      </c>
      <c r="AG1017" s="116">
        <v>7425.24</v>
      </c>
      <c r="AH1017" s="116">
        <v>7425.24</v>
      </c>
      <c r="AI1017" s="116">
        <v>7425.24</v>
      </c>
      <c r="AJ1017" s="116">
        <v>7425.24</v>
      </c>
      <c r="AK1017" s="116">
        <v>7425.24</v>
      </c>
      <c r="AL1017" s="116">
        <v>7410.76</v>
      </c>
      <c r="AM1017" s="116">
        <v>7410.76</v>
      </c>
      <c r="AN1017" s="116">
        <v>69402.679999999993</v>
      </c>
      <c r="AO1017" s="116">
        <v>0</v>
      </c>
      <c r="AP1017" s="116">
        <v>0</v>
      </c>
      <c r="AQ1017" s="116">
        <v>0</v>
      </c>
      <c r="AR1017" s="116">
        <v>0</v>
      </c>
      <c r="AS1017" s="116">
        <v>0</v>
      </c>
      <c r="AT1017" s="116">
        <v>0</v>
      </c>
      <c r="AU1017" s="116">
        <v>0</v>
      </c>
      <c r="AV1017" s="116">
        <v>0</v>
      </c>
      <c r="AW1017" s="116">
        <v>0</v>
      </c>
      <c r="AX1017" s="116">
        <v>0</v>
      </c>
      <c r="AY1017" s="116">
        <v>0</v>
      </c>
      <c r="AZ1017" s="116">
        <v>0</v>
      </c>
      <c r="BA1017" s="116">
        <v>0</v>
      </c>
      <c r="BB1017" s="116">
        <v>0</v>
      </c>
      <c r="BC1017" s="116">
        <v>0</v>
      </c>
      <c r="BD1017" s="115">
        <v>0</v>
      </c>
      <c r="BF1017" s="9">
        <f t="shared" si="16"/>
        <v>69402.679999999993</v>
      </c>
    </row>
    <row r="1018" spans="1:58" x14ac:dyDescent="0.25">
      <c r="A1018" s="112" t="s">
        <v>1169</v>
      </c>
      <c r="B1018" s="112" t="s">
        <v>1170</v>
      </c>
      <c r="C1018" s="116">
        <v>0</v>
      </c>
      <c r="D1018" s="116">
        <v>0</v>
      </c>
      <c r="E1018" s="116">
        <v>0</v>
      </c>
      <c r="F1018" s="116">
        <v>0</v>
      </c>
      <c r="G1018" s="116">
        <v>0</v>
      </c>
      <c r="H1018" s="116">
        <v>0</v>
      </c>
      <c r="I1018" s="116">
        <v>0</v>
      </c>
      <c r="J1018" s="116">
        <v>0</v>
      </c>
      <c r="K1018" s="116">
        <v>0</v>
      </c>
      <c r="L1018" s="116">
        <v>0</v>
      </c>
      <c r="M1018" s="116">
        <v>0</v>
      </c>
      <c r="N1018" s="116">
        <v>0</v>
      </c>
      <c r="O1018" s="116">
        <v>0</v>
      </c>
      <c r="P1018" s="116">
        <v>0</v>
      </c>
      <c r="Q1018" s="116">
        <v>0</v>
      </c>
      <c r="R1018" s="116">
        <v>0</v>
      </c>
      <c r="S1018" s="116">
        <v>0</v>
      </c>
      <c r="T1018" s="116">
        <v>5458.24</v>
      </c>
      <c r="U1018" s="116">
        <v>5925.87</v>
      </c>
      <c r="V1018" s="116">
        <v>5964.0999999999995</v>
      </c>
      <c r="W1018" s="116">
        <v>6319.8899999999994</v>
      </c>
      <c r="X1018" s="116">
        <v>7107.08</v>
      </c>
      <c r="Y1018" s="116">
        <v>7107.08</v>
      </c>
      <c r="Z1018" s="116">
        <v>7799.98</v>
      </c>
      <c r="AA1018" s="116">
        <v>8196.42</v>
      </c>
      <c r="AB1018" s="116">
        <v>8196.42</v>
      </c>
      <c r="AC1018" s="116">
        <v>8987.67</v>
      </c>
      <c r="AD1018" s="116">
        <v>8987.67</v>
      </c>
      <c r="AE1018" s="116">
        <v>8962.66</v>
      </c>
      <c r="AF1018" s="116">
        <v>8962.66</v>
      </c>
      <c r="AG1018" s="116">
        <v>8962.66</v>
      </c>
      <c r="AH1018" s="116">
        <v>8962.66</v>
      </c>
      <c r="AI1018" s="116">
        <v>8962.66</v>
      </c>
      <c r="AJ1018" s="116">
        <v>8962.66</v>
      </c>
      <c r="AK1018" s="116">
        <v>8962.66</v>
      </c>
      <c r="AL1018" s="116">
        <v>0</v>
      </c>
      <c r="AM1018" s="116">
        <v>0</v>
      </c>
      <c r="AN1018" s="116">
        <v>0</v>
      </c>
      <c r="AO1018" s="116">
        <v>0</v>
      </c>
      <c r="AP1018" s="116">
        <v>0</v>
      </c>
      <c r="AQ1018" s="116">
        <v>0</v>
      </c>
      <c r="AR1018" s="116">
        <v>0</v>
      </c>
      <c r="AS1018" s="116">
        <v>0</v>
      </c>
      <c r="AT1018" s="116">
        <v>0</v>
      </c>
      <c r="AU1018" s="116">
        <v>0</v>
      </c>
      <c r="AV1018" s="116">
        <v>0</v>
      </c>
      <c r="AW1018" s="116">
        <v>0</v>
      </c>
      <c r="AX1018" s="116">
        <v>0</v>
      </c>
      <c r="AY1018" s="116">
        <v>0</v>
      </c>
      <c r="AZ1018" s="116">
        <v>0</v>
      </c>
      <c r="BA1018" s="116">
        <v>0</v>
      </c>
      <c r="BB1018" s="116">
        <v>0</v>
      </c>
      <c r="BC1018" s="116">
        <v>0</v>
      </c>
      <c r="BD1018" s="115">
        <v>0</v>
      </c>
      <c r="BF1018" s="9">
        <f t="shared" si="16"/>
        <v>8987.67</v>
      </c>
    </row>
    <row r="1019" spans="1:58" x14ac:dyDescent="0.25">
      <c r="A1019" s="112" t="s">
        <v>1171</v>
      </c>
      <c r="B1019" s="112" t="s">
        <v>1172</v>
      </c>
      <c r="C1019" s="116">
        <v>0</v>
      </c>
      <c r="D1019" s="116">
        <v>0</v>
      </c>
      <c r="E1019" s="116">
        <v>0</v>
      </c>
      <c r="F1019" s="116">
        <v>0</v>
      </c>
      <c r="G1019" s="116">
        <v>0</v>
      </c>
      <c r="H1019" s="116">
        <v>0</v>
      </c>
      <c r="I1019" s="116">
        <v>0</v>
      </c>
      <c r="J1019" s="116">
        <v>0</v>
      </c>
      <c r="K1019" s="116">
        <v>0</v>
      </c>
      <c r="L1019" s="116">
        <v>0</v>
      </c>
      <c r="M1019" s="116">
        <v>0</v>
      </c>
      <c r="N1019" s="116">
        <v>0</v>
      </c>
      <c r="O1019" s="116">
        <v>0</v>
      </c>
      <c r="P1019" s="116">
        <v>0</v>
      </c>
      <c r="Q1019" s="116">
        <v>0</v>
      </c>
      <c r="R1019" s="116">
        <v>0</v>
      </c>
      <c r="S1019" s="116">
        <v>0</v>
      </c>
      <c r="T1019" s="116">
        <v>0</v>
      </c>
      <c r="U1019" s="116">
        <v>95.56</v>
      </c>
      <c r="V1019" s="116">
        <v>95.56</v>
      </c>
      <c r="W1019" s="116">
        <v>143055.20000000001</v>
      </c>
      <c r="X1019" s="116">
        <v>143432.61000000002</v>
      </c>
      <c r="Y1019" s="116">
        <v>143432.61000000002</v>
      </c>
      <c r="Z1019" s="116">
        <v>0</v>
      </c>
      <c r="AA1019" s="116">
        <v>0</v>
      </c>
      <c r="AB1019" s="116">
        <v>0</v>
      </c>
      <c r="AC1019" s="116">
        <v>0</v>
      </c>
      <c r="AD1019" s="116">
        <v>0</v>
      </c>
      <c r="AE1019" s="116">
        <v>0</v>
      </c>
      <c r="AF1019" s="116">
        <v>0</v>
      </c>
      <c r="AG1019" s="116">
        <v>0</v>
      </c>
      <c r="AH1019" s="116">
        <v>0</v>
      </c>
      <c r="AI1019" s="116">
        <v>0</v>
      </c>
      <c r="AJ1019" s="116">
        <v>0</v>
      </c>
      <c r="AK1019" s="116">
        <v>0</v>
      </c>
      <c r="AL1019" s="116">
        <v>0</v>
      </c>
      <c r="AM1019" s="116">
        <v>0</v>
      </c>
      <c r="AN1019" s="116">
        <v>0</v>
      </c>
      <c r="AO1019" s="116">
        <v>0</v>
      </c>
      <c r="AP1019" s="116">
        <v>0</v>
      </c>
      <c r="AQ1019" s="116">
        <v>0</v>
      </c>
      <c r="AR1019" s="116">
        <v>0</v>
      </c>
      <c r="AS1019" s="116">
        <v>0</v>
      </c>
      <c r="AT1019" s="116">
        <v>0</v>
      </c>
      <c r="AU1019" s="116">
        <v>0</v>
      </c>
      <c r="AV1019" s="116">
        <v>0</v>
      </c>
      <c r="AW1019" s="116">
        <v>0</v>
      </c>
      <c r="AX1019" s="116">
        <v>0</v>
      </c>
      <c r="AY1019" s="116">
        <v>0</v>
      </c>
      <c r="AZ1019" s="116">
        <v>0</v>
      </c>
      <c r="BA1019" s="116">
        <v>0</v>
      </c>
      <c r="BB1019" s="116">
        <v>0</v>
      </c>
      <c r="BC1019" s="116">
        <v>0</v>
      </c>
      <c r="BD1019" s="115">
        <v>0</v>
      </c>
      <c r="BF1019" s="9">
        <f t="shared" si="16"/>
        <v>143432.61000000002</v>
      </c>
    </row>
    <row r="1020" spans="1:58" x14ac:dyDescent="0.25">
      <c r="A1020" s="112" t="s">
        <v>1173</v>
      </c>
      <c r="B1020" s="112" t="s">
        <v>1174</v>
      </c>
      <c r="C1020" s="116">
        <v>0</v>
      </c>
      <c r="D1020" s="116">
        <v>0</v>
      </c>
      <c r="E1020" s="116">
        <v>0</v>
      </c>
      <c r="F1020" s="116">
        <v>0</v>
      </c>
      <c r="G1020" s="116">
        <v>0</v>
      </c>
      <c r="H1020" s="116">
        <v>0</v>
      </c>
      <c r="I1020" s="116">
        <v>0</v>
      </c>
      <c r="J1020" s="116">
        <v>0</v>
      </c>
      <c r="K1020" s="116">
        <v>0</v>
      </c>
      <c r="L1020" s="116">
        <v>0</v>
      </c>
      <c r="M1020" s="116">
        <v>0</v>
      </c>
      <c r="N1020" s="116">
        <v>0</v>
      </c>
      <c r="O1020" s="116">
        <v>0</v>
      </c>
      <c r="P1020" s="116">
        <v>0</v>
      </c>
      <c r="Q1020" s="116">
        <v>0</v>
      </c>
      <c r="R1020" s="116">
        <v>0</v>
      </c>
      <c r="S1020" s="116">
        <v>0</v>
      </c>
      <c r="T1020" s="116">
        <v>0</v>
      </c>
      <c r="U1020" s="116">
        <v>0</v>
      </c>
      <c r="V1020" s="116">
        <v>0</v>
      </c>
      <c r="W1020" s="116">
        <v>29672.880000000001</v>
      </c>
      <c r="X1020" s="116">
        <v>44174.18</v>
      </c>
      <c r="Y1020" s="116">
        <v>44174.18</v>
      </c>
      <c r="Z1020" s="116">
        <v>0</v>
      </c>
      <c r="AA1020" s="116">
        <v>0</v>
      </c>
      <c r="AB1020" s="116">
        <v>0</v>
      </c>
      <c r="AC1020" s="116">
        <v>0</v>
      </c>
      <c r="AD1020" s="116">
        <v>0</v>
      </c>
      <c r="AE1020" s="116">
        <v>0</v>
      </c>
      <c r="AF1020" s="116">
        <v>0</v>
      </c>
      <c r="AG1020" s="116">
        <v>0</v>
      </c>
      <c r="AH1020" s="116">
        <v>0</v>
      </c>
      <c r="AI1020" s="116">
        <v>0</v>
      </c>
      <c r="AJ1020" s="116">
        <v>0</v>
      </c>
      <c r="AK1020" s="116">
        <v>0</v>
      </c>
      <c r="AL1020" s="116">
        <v>0</v>
      </c>
      <c r="AM1020" s="116">
        <v>0</v>
      </c>
      <c r="AN1020" s="116">
        <v>0</v>
      </c>
      <c r="AO1020" s="116">
        <v>0</v>
      </c>
      <c r="AP1020" s="116">
        <v>0</v>
      </c>
      <c r="AQ1020" s="116">
        <v>0</v>
      </c>
      <c r="AR1020" s="116">
        <v>0</v>
      </c>
      <c r="AS1020" s="116">
        <v>0</v>
      </c>
      <c r="AT1020" s="116">
        <v>0</v>
      </c>
      <c r="AU1020" s="116">
        <v>0</v>
      </c>
      <c r="AV1020" s="116">
        <v>0</v>
      </c>
      <c r="AW1020" s="116">
        <v>0</v>
      </c>
      <c r="AX1020" s="116">
        <v>0</v>
      </c>
      <c r="AY1020" s="116">
        <v>0</v>
      </c>
      <c r="AZ1020" s="116">
        <v>0</v>
      </c>
      <c r="BA1020" s="116">
        <v>0</v>
      </c>
      <c r="BB1020" s="116">
        <v>0</v>
      </c>
      <c r="BC1020" s="116">
        <v>0</v>
      </c>
      <c r="BD1020" s="115">
        <v>0</v>
      </c>
      <c r="BF1020" s="9">
        <f t="shared" si="16"/>
        <v>44174.18</v>
      </c>
    </row>
    <row r="1021" spans="1:58" x14ac:dyDescent="0.25">
      <c r="A1021" s="112" t="s">
        <v>1175</v>
      </c>
      <c r="B1021" s="112" t="s">
        <v>1176</v>
      </c>
      <c r="C1021" s="116">
        <v>0</v>
      </c>
      <c r="D1021" s="116">
        <v>0</v>
      </c>
      <c r="E1021" s="116">
        <v>0</v>
      </c>
      <c r="F1021" s="116">
        <v>0</v>
      </c>
      <c r="G1021" s="116">
        <v>0</v>
      </c>
      <c r="H1021" s="116">
        <v>0</v>
      </c>
      <c r="I1021" s="116">
        <v>0</v>
      </c>
      <c r="J1021" s="116">
        <v>0</v>
      </c>
      <c r="K1021" s="116">
        <v>0</v>
      </c>
      <c r="L1021" s="116">
        <v>0</v>
      </c>
      <c r="M1021" s="116">
        <v>0</v>
      </c>
      <c r="N1021" s="116">
        <v>0</v>
      </c>
      <c r="O1021" s="116">
        <v>0</v>
      </c>
      <c r="P1021" s="116">
        <v>0</v>
      </c>
      <c r="Q1021" s="116">
        <v>0</v>
      </c>
      <c r="R1021" s="116">
        <v>0</v>
      </c>
      <c r="S1021" s="116">
        <v>3299.52</v>
      </c>
      <c r="T1021" s="116">
        <v>3299.52</v>
      </c>
      <c r="U1021" s="116">
        <v>0</v>
      </c>
      <c r="V1021" s="116">
        <v>0</v>
      </c>
      <c r="W1021" s="116">
        <v>0</v>
      </c>
      <c r="X1021" s="116">
        <v>0</v>
      </c>
      <c r="Y1021" s="116">
        <v>0</v>
      </c>
      <c r="Z1021" s="116">
        <v>0</v>
      </c>
      <c r="AA1021" s="116">
        <v>0</v>
      </c>
      <c r="AB1021" s="116">
        <v>0</v>
      </c>
      <c r="AC1021" s="116">
        <v>0</v>
      </c>
      <c r="AD1021" s="116">
        <v>0</v>
      </c>
      <c r="AE1021" s="116">
        <v>0</v>
      </c>
      <c r="AF1021" s="116">
        <v>0</v>
      </c>
      <c r="AG1021" s="116">
        <v>0</v>
      </c>
      <c r="AH1021" s="116">
        <v>0</v>
      </c>
      <c r="AI1021" s="116">
        <v>0</v>
      </c>
      <c r="AJ1021" s="116">
        <v>0</v>
      </c>
      <c r="AK1021" s="116">
        <v>0</v>
      </c>
      <c r="AL1021" s="116">
        <v>0</v>
      </c>
      <c r="AM1021" s="116">
        <v>0</v>
      </c>
      <c r="AN1021" s="116">
        <v>0</v>
      </c>
      <c r="AO1021" s="116">
        <v>0</v>
      </c>
      <c r="AP1021" s="116">
        <v>0</v>
      </c>
      <c r="AQ1021" s="116">
        <v>0</v>
      </c>
      <c r="AR1021" s="116">
        <v>0</v>
      </c>
      <c r="AS1021" s="116">
        <v>0</v>
      </c>
      <c r="AT1021" s="116">
        <v>0</v>
      </c>
      <c r="AU1021" s="116">
        <v>0</v>
      </c>
      <c r="AV1021" s="116">
        <v>0</v>
      </c>
      <c r="AW1021" s="116">
        <v>0</v>
      </c>
      <c r="AX1021" s="116">
        <v>0</v>
      </c>
      <c r="AY1021" s="116">
        <v>0</v>
      </c>
      <c r="AZ1021" s="116">
        <v>0</v>
      </c>
      <c r="BA1021" s="116">
        <v>0</v>
      </c>
      <c r="BB1021" s="116">
        <v>0</v>
      </c>
      <c r="BC1021" s="116">
        <v>0</v>
      </c>
      <c r="BD1021" s="115">
        <v>0</v>
      </c>
      <c r="BF1021" s="9">
        <f t="shared" si="16"/>
        <v>3299.52</v>
      </c>
    </row>
    <row r="1022" spans="1:58" x14ac:dyDescent="0.25">
      <c r="A1022" s="112" t="s">
        <v>1177</v>
      </c>
      <c r="B1022" s="112" t="s">
        <v>1178</v>
      </c>
      <c r="C1022" s="116">
        <v>0</v>
      </c>
      <c r="D1022" s="116">
        <v>0</v>
      </c>
      <c r="E1022" s="116">
        <v>0</v>
      </c>
      <c r="F1022" s="116">
        <v>0</v>
      </c>
      <c r="G1022" s="116">
        <v>0</v>
      </c>
      <c r="H1022" s="116">
        <v>0</v>
      </c>
      <c r="I1022" s="116">
        <v>0</v>
      </c>
      <c r="J1022" s="116">
        <v>0</v>
      </c>
      <c r="K1022" s="116">
        <v>0</v>
      </c>
      <c r="L1022" s="116">
        <v>0</v>
      </c>
      <c r="M1022" s="116">
        <v>0</v>
      </c>
      <c r="N1022" s="116">
        <v>0</v>
      </c>
      <c r="O1022" s="116">
        <v>0</v>
      </c>
      <c r="P1022" s="116">
        <v>0</v>
      </c>
      <c r="Q1022" s="116">
        <v>0</v>
      </c>
      <c r="R1022" s="116">
        <v>0</v>
      </c>
      <c r="S1022" s="116">
        <v>0</v>
      </c>
      <c r="T1022" s="116">
        <v>6645.76</v>
      </c>
      <c r="U1022" s="116">
        <v>6645.76</v>
      </c>
      <c r="V1022" s="116">
        <v>6645.76</v>
      </c>
      <c r="W1022" s="116">
        <v>12448.560000000001</v>
      </c>
      <c r="X1022" s="116">
        <v>201470.71</v>
      </c>
      <c r="Y1022" s="116">
        <v>0</v>
      </c>
      <c r="Z1022" s="116">
        <v>0</v>
      </c>
      <c r="AA1022" s="116">
        <v>0</v>
      </c>
      <c r="AB1022" s="116">
        <v>0</v>
      </c>
      <c r="AC1022" s="116">
        <v>0</v>
      </c>
      <c r="AD1022" s="116">
        <v>0</v>
      </c>
      <c r="AE1022" s="116">
        <v>0</v>
      </c>
      <c r="AF1022" s="116">
        <v>0</v>
      </c>
      <c r="AG1022" s="116">
        <v>0</v>
      </c>
      <c r="AH1022" s="116">
        <v>0</v>
      </c>
      <c r="AI1022" s="116">
        <v>0</v>
      </c>
      <c r="AJ1022" s="116">
        <v>0</v>
      </c>
      <c r="AK1022" s="116">
        <v>0</v>
      </c>
      <c r="AL1022" s="116">
        <v>0</v>
      </c>
      <c r="AM1022" s="116">
        <v>0</v>
      </c>
      <c r="AN1022" s="116">
        <v>0</v>
      </c>
      <c r="AO1022" s="116">
        <v>0</v>
      </c>
      <c r="AP1022" s="116">
        <v>0</v>
      </c>
      <c r="AQ1022" s="116">
        <v>0</v>
      </c>
      <c r="AR1022" s="116">
        <v>0</v>
      </c>
      <c r="AS1022" s="116">
        <v>0</v>
      </c>
      <c r="AT1022" s="116">
        <v>0</v>
      </c>
      <c r="AU1022" s="116">
        <v>0</v>
      </c>
      <c r="AV1022" s="116">
        <v>0</v>
      </c>
      <c r="AW1022" s="116">
        <v>0</v>
      </c>
      <c r="AX1022" s="116">
        <v>0</v>
      </c>
      <c r="AY1022" s="116">
        <v>0</v>
      </c>
      <c r="AZ1022" s="116">
        <v>0</v>
      </c>
      <c r="BA1022" s="116">
        <v>0</v>
      </c>
      <c r="BB1022" s="116">
        <v>0</v>
      </c>
      <c r="BC1022" s="116">
        <v>0</v>
      </c>
      <c r="BD1022" s="115">
        <v>0</v>
      </c>
      <c r="BF1022" s="9">
        <f t="shared" si="16"/>
        <v>201470.71</v>
      </c>
    </row>
    <row r="1023" spans="1:58" x14ac:dyDescent="0.25">
      <c r="A1023" s="112" t="s">
        <v>1179</v>
      </c>
      <c r="B1023" s="112" t="s">
        <v>1180</v>
      </c>
      <c r="C1023" s="116">
        <v>0</v>
      </c>
      <c r="D1023" s="116">
        <v>0</v>
      </c>
      <c r="E1023" s="116">
        <v>0</v>
      </c>
      <c r="F1023" s="116">
        <v>0</v>
      </c>
      <c r="G1023" s="116">
        <v>0</v>
      </c>
      <c r="H1023" s="116">
        <v>0</v>
      </c>
      <c r="I1023" s="116">
        <v>0</v>
      </c>
      <c r="J1023" s="116">
        <v>0</v>
      </c>
      <c r="K1023" s="116">
        <v>0</v>
      </c>
      <c r="L1023" s="116">
        <v>0</v>
      </c>
      <c r="M1023" s="116">
        <v>0</v>
      </c>
      <c r="N1023" s="116">
        <v>0</v>
      </c>
      <c r="O1023" s="116">
        <v>0</v>
      </c>
      <c r="P1023" s="116">
        <v>0</v>
      </c>
      <c r="Q1023" s="116">
        <v>0</v>
      </c>
      <c r="R1023" s="116">
        <v>0</v>
      </c>
      <c r="S1023" s="116">
        <v>0</v>
      </c>
      <c r="T1023" s="116">
        <v>0</v>
      </c>
      <c r="U1023" s="116">
        <v>0</v>
      </c>
      <c r="V1023" s="116">
        <v>0</v>
      </c>
      <c r="W1023" s="116">
        <v>0</v>
      </c>
      <c r="X1023" s="116">
        <v>0</v>
      </c>
      <c r="Y1023" s="116">
        <v>0</v>
      </c>
      <c r="Z1023" s="116">
        <v>0</v>
      </c>
      <c r="AA1023" s="116">
        <v>0</v>
      </c>
      <c r="AB1023" s="116">
        <v>0</v>
      </c>
      <c r="AC1023" s="116">
        <v>0</v>
      </c>
      <c r="AD1023" s="116">
        <v>0</v>
      </c>
      <c r="AE1023" s="116">
        <v>0</v>
      </c>
      <c r="AF1023" s="116">
        <v>0</v>
      </c>
      <c r="AG1023" s="116">
        <v>0</v>
      </c>
      <c r="AH1023" s="116">
        <v>0</v>
      </c>
      <c r="AI1023" s="116">
        <v>0</v>
      </c>
      <c r="AJ1023" s="116">
        <v>0</v>
      </c>
      <c r="AK1023" s="116">
        <v>0</v>
      </c>
      <c r="AL1023" s="116">
        <v>0</v>
      </c>
      <c r="AM1023" s="116">
        <v>0</v>
      </c>
      <c r="AN1023" s="116">
        <v>0</v>
      </c>
      <c r="AO1023" s="116">
        <v>0</v>
      </c>
      <c r="AP1023" s="116">
        <v>0</v>
      </c>
      <c r="AQ1023" s="116">
        <v>0</v>
      </c>
      <c r="AR1023" s="116">
        <v>0</v>
      </c>
      <c r="AS1023" s="116">
        <v>0</v>
      </c>
      <c r="AT1023" s="116">
        <v>0</v>
      </c>
      <c r="AU1023" s="116">
        <v>0</v>
      </c>
      <c r="AV1023" s="116">
        <v>0</v>
      </c>
      <c r="AW1023" s="116">
        <v>0</v>
      </c>
      <c r="AX1023" s="116">
        <v>0</v>
      </c>
      <c r="AY1023" s="116">
        <v>0</v>
      </c>
      <c r="AZ1023" s="116">
        <v>0</v>
      </c>
      <c r="BA1023" s="116">
        <v>0</v>
      </c>
      <c r="BB1023" s="116">
        <v>0</v>
      </c>
      <c r="BC1023" s="116">
        <v>0</v>
      </c>
      <c r="BD1023" s="115">
        <v>0</v>
      </c>
      <c r="BF1023" s="9">
        <f t="shared" si="16"/>
        <v>0</v>
      </c>
    </row>
    <row r="1024" spans="1:58" x14ac:dyDescent="0.25">
      <c r="A1024" s="112" t="s">
        <v>1181</v>
      </c>
      <c r="B1024" s="112" t="s">
        <v>1182</v>
      </c>
      <c r="C1024" s="116">
        <v>0</v>
      </c>
      <c r="D1024" s="116">
        <v>0</v>
      </c>
      <c r="E1024" s="116">
        <v>0</v>
      </c>
      <c r="F1024" s="116">
        <v>0</v>
      </c>
      <c r="G1024" s="116">
        <v>0</v>
      </c>
      <c r="H1024" s="116">
        <v>0</v>
      </c>
      <c r="I1024" s="116">
        <v>0</v>
      </c>
      <c r="J1024" s="116">
        <v>0</v>
      </c>
      <c r="K1024" s="116">
        <v>0</v>
      </c>
      <c r="L1024" s="116">
        <v>0</v>
      </c>
      <c r="M1024" s="116">
        <v>0</v>
      </c>
      <c r="N1024" s="116">
        <v>0</v>
      </c>
      <c r="O1024" s="116">
        <v>0</v>
      </c>
      <c r="P1024" s="116">
        <v>0</v>
      </c>
      <c r="Q1024" s="116">
        <v>0</v>
      </c>
      <c r="R1024" s="116">
        <v>0</v>
      </c>
      <c r="S1024" s="116">
        <v>0</v>
      </c>
      <c r="T1024" s="116">
        <v>0</v>
      </c>
      <c r="U1024" s="116">
        <v>0</v>
      </c>
      <c r="V1024" s="116">
        <v>0</v>
      </c>
      <c r="W1024" s="116">
        <v>0</v>
      </c>
      <c r="X1024" s="116">
        <v>0</v>
      </c>
      <c r="Y1024" s="116">
        <v>0</v>
      </c>
      <c r="Z1024" s="116">
        <v>0</v>
      </c>
      <c r="AA1024" s="116">
        <v>0</v>
      </c>
      <c r="AB1024" s="116">
        <v>0</v>
      </c>
      <c r="AC1024" s="116">
        <v>0</v>
      </c>
      <c r="AD1024" s="116">
        <v>6935.7</v>
      </c>
      <c r="AE1024" s="116">
        <v>6935.7</v>
      </c>
      <c r="AF1024" s="116">
        <v>6935.7</v>
      </c>
      <c r="AG1024" s="116">
        <v>6935.7</v>
      </c>
      <c r="AH1024" s="116">
        <v>12818.33</v>
      </c>
      <c r="AI1024" s="116">
        <v>12818.33</v>
      </c>
      <c r="AJ1024" s="116">
        <v>12818.33</v>
      </c>
      <c r="AK1024" s="116">
        <v>12818.33</v>
      </c>
      <c r="AL1024" s="116">
        <v>16453.830000000002</v>
      </c>
      <c r="AM1024" s="116">
        <v>24.080000000001746</v>
      </c>
      <c r="AN1024" s="116">
        <v>24.080000000001746</v>
      </c>
      <c r="AO1024" s="116">
        <v>24.080000000001746</v>
      </c>
      <c r="AP1024" s="116">
        <v>24.080000000001746</v>
      </c>
      <c r="AQ1024" s="116">
        <v>24.080000000001746</v>
      </c>
      <c r="AR1024" s="116">
        <v>24.080000000001746</v>
      </c>
      <c r="AS1024" s="116">
        <v>24.080000000001746</v>
      </c>
      <c r="AT1024" s="116">
        <v>24.080000000001746</v>
      </c>
      <c r="AU1024" s="116">
        <v>24.080000000001746</v>
      </c>
      <c r="AV1024" s="116">
        <v>24.080000000001746</v>
      </c>
      <c r="AW1024" s="116">
        <v>24.080000000001746</v>
      </c>
      <c r="AX1024" s="116">
        <v>24.080000000001746</v>
      </c>
      <c r="AY1024" s="116">
        <v>24.080000000001746</v>
      </c>
      <c r="AZ1024" s="116">
        <v>24.080000000001746</v>
      </c>
      <c r="BA1024" s="116">
        <v>24.080000000001746</v>
      </c>
      <c r="BB1024" s="116">
        <v>24.080000000001746</v>
      </c>
      <c r="BC1024" s="116">
        <v>24.080000000001746</v>
      </c>
      <c r="BD1024" s="115">
        <v>24.080000000001746</v>
      </c>
      <c r="BF1024" s="9">
        <f t="shared" si="16"/>
        <v>16453.830000000002</v>
      </c>
    </row>
    <row r="1025" spans="1:58" x14ac:dyDescent="0.25">
      <c r="A1025" s="112" t="s">
        <v>1926</v>
      </c>
      <c r="B1025" s="112" t="s">
        <v>1925</v>
      </c>
      <c r="C1025" s="116">
        <v>0</v>
      </c>
      <c r="D1025" s="116">
        <v>0</v>
      </c>
      <c r="E1025" s="116">
        <v>0</v>
      </c>
      <c r="F1025" s="116">
        <v>0</v>
      </c>
      <c r="G1025" s="116">
        <v>0</v>
      </c>
      <c r="H1025" s="116">
        <v>0</v>
      </c>
      <c r="I1025" s="116">
        <v>0</v>
      </c>
      <c r="J1025" s="116">
        <v>0</v>
      </c>
      <c r="K1025" s="116">
        <v>0</v>
      </c>
      <c r="L1025" s="116">
        <v>0</v>
      </c>
      <c r="M1025" s="116">
        <v>0</v>
      </c>
      <c r="N1025" s="116">
        <v>0</v>
      </c>
      <c r="O1025" s="116">
        <v>0</v>
      </c>
      <c r="P1025" s="116">
        <v>0</v>
      </c>
      <c r="Q1025" s="116">
        <v>0</v>
      </c>
      <c r="R1025" s="116">
        <v>0</v>
      </c>
      <c r="S1025" s="116">
        <v>0</v>
      </c>
      <c r="T1025" s="116">
        <v>0</v>
      </c>
      <c r="U1025" s="116">
        <v>0</v>
      </c>
      <c r="V1025" s="116">
        <v>0</v>
      </c>
      <c r="W1025" s="116">
        <v>0</v>
      </c>
      <c r="X1025" s="116">
        <v>0</v>
      </c>
      <c r="Y1025" s="116">
        <v>0</v>
      </c>
      <c r="Z1025" s="116">
        <v>0</v>
      </c>
      <c r="AA1025" s="116">
        <v>0</v>
      </c>
      <c r="AB1025" s="116">
        <v>0</v>
      </c>
      <c r="AC1025" s="116">
        <v>0</v>
      </c>
      <c r="AD1025" s="116">
        <v>0</v>
      </c>
      <c r="AE1025" s="116">
        <v>0</v>
      </c>
      <c r="AF1025" s="116">
        <v>0</v>
      </c>
      <c r="AG1025" s="116">
        <v>545.57000000000005</v>
      </c>
      <c r="AH1025" s="116">
        <v>1190.46</v>
      </c>
      <c r="AI1025" s="116">
        <v>2890.42</v>
      </c>
      <c r="AJ1025" s="116">
        <v>3322.71</v>
      </c>
      <c r="AK1025" s="116">
        <v>4501.84</v>
      </c>
      <c r="AL1025" s="116">
        <v>4507.09</v>
      </c>
      <c r="AM1025" s="116">
        <v>4507.09</v>
      </c>
      <c r="AN1025" s="116">
        <v>4507.09</v>
      </c>
      <c r="AO1025" s="116">
        <v>4507.09</v>
      </c>
      <c r="AP1025" s="116">
        <v>4507.09</v>
      </c>
      <c r="AQ1025" s="116">
        <v>4823.51</v>
      </c>
      <c r="AR1025" s="116">
        <v>4823.51</v>
      </c>
      <c r="AS1025" s="116">
        <v>4823.51</v>
      </c>
      <c r="AT1025" s="116">
        <v>4911.6000000000004</v>
      </c>
      <c r="AU1025" s="116">
        <v>4911.6000000000004</v>
      </c>
      <c r="AV1025" s="116">
        <v>5214.38</v>
      </c>
      <c r="AW1025" s="116">
        <v>5214.38</v>
      </c>
      <c r="AX1025" s="116">
        <v>7103.5300000000007</v>
      </c>
      <c r="AY1025" s="116">
        <v>7103.5300000000007</v>
      </c>
      <c r="AZ1025" s="116">
        <v>7103.5300000000007</v>
      </c>
      <c r="BA1025" s="116">
        <v>7103.5300000000007</v>
      </c>
      <c r="BB1025" s="116">
        <v>7103.5300000000007</v>
      </c>
      <c r="BC1025" s="116">
        <v>7103.5300000000007</v>
      </c>
      <c r="BD1025" s="115">
        <v>7103.5300000000007</v>
      </c>
      <c r="BF1025" s="9">
        <f t="shared" si="16"/>
        <v>7103.5300000000007</v>
      </c>
    </row>
    <row r="1026" spans="1:58" x14ac:dyDescent="0.25">
      <c r="A1026" s="112" t="s">
        <v>1924</v>
      </c>
      <c r="B1026" s="112" t="s">
        <v>1923</v>
      </c>
      <c r="C1026" s="116">
        <v>0</v>
      </c>
      <c r="D1026" s="116">
        <v>0</v>
      </c>
      <c r="E1026" s="116">
        <v>0</v>
      </c>
      <c r="F1026" s="116">
        <v>0</v>
      </c>
      <c r="G1026" s="116">
        <v>0</v>
      </c>
      <c r="H1026" s="116">
        <v>0</v>
      </c>
      <c r="I1026" s="116">
        <v>0</v>
      </c>
      <c r="J1026" s="116">
        <v>0</v>
      </c>
      <c r="K1026" s="116">
        <v>0</v>
      </c>
      <c r="L1026" s="116">
        <v>0</v>
      </c>
      <c r="M1026" s="116">
        <v>0</v>
      </c>
      <c r="N1026" s="116">
        <v>0</v>
      </c>
      <c r="O1026" s="116">
        <v>0</v>
      </c>
      <c r="P1026" s="116">
        <v>0</v>
      </c>
      <c r="Q1026" s="116">
        <v>0</v>
      </c>
      <c r="R1026" s="116">
        <v>0</v>
      </c>
      <c r="S1026" s="116">
        <v>0</v>
      </c>
      <c r="T1026" s="116">
        <v>0</v>
      </c>
      <c r="U1026" s="116">
        <v>0</v>
      </c>
      <c r="V1026" s="116">
        <v>0</v>
      </c>
      <c r="W1026" s="116">
        <v>0</v>
      </c>
      <c r="X1026" s="116">
        <v>0</v>
      </c>
      <c r="Y1026" s="116">
        <v>0</v>
      </c>
      <c r="Z1026" s="116">
        <v>0</v>
      </c>
      <c r="AA1026" s="116">
        <v>0</v>
      </c>
      <c r="AB1026" s="116">
        <v>0</v>
      </c>
      <c r="AC1026" s="116">
        <v>0</v>
      </c>
      <c r="AD1026" s="116">
        <v>0</v>
      </c>
      <c r="AE1026" s="116">
        <v>0</v>
      </c>
      <c r="AF1026" s="116">
        <v>79.900000000000006</v>
      </c>
      <c r="AG1026" s="116">
        <v>824.31999999999994</v>
      </c>
      <c r="AH1026" s="116">
        <v>824.31999999999994</v>
      </c>
      <c r="AI1026" s="116">
        <v>963.25</v>
      </c>
      <c r="AJ1026" s="116">
        <v>963.25</v>
      </c>
      <c r="AK1026" s="116">
        <v>963.25</v>
      </c>
      <c r="AL1026" s="116">
        <v>964.37</v>
      </c>
      <c r="AM1026" s="116">
        <v>964.37</v>
      </c>
      <c r="AN1026" s="116">
        <v>964.37</v>
      </c>
      <c r="AO1026" s="116">
        <v>964.37</v>
      </c>
      <c r="AP1026" s="116">
        <v>964.37</v>
      </c>
      <c r="AQ1026" s="116">
        <v>1395.91</v>
      </c>
      <c r="AR1026" s="116">
        <v>1395.91</v>
      </c>
      <c r="AS1026" s="116">
        <v>1395.91</v>
      </c>
      <c r="AT1026" s="116">
        <v>1430.95</v>
      </c>
      <c r="AU1026" s="116">
        <v>1430.95</v>
      </c>
      <c r="AV1026" s="116">
        <v>1430.95</v>
      </c>
      <c r="AW1026" s="116">
        <v>1430.95</v>
      </c>
      <c r="AX1026" s="116">
        <v>1429.06</v>
      </c>
      <c r="AY1026" s="116">
        <v>2341.09</v>
      </c>
      <c r="AZ1026" s="116">
        <v>4010.9300000000003</v>
      </c>
      <c r="BA1026" s="116">
        <v>4010.9300000000003</v>
      </c>
      <c r="BB1026" s="116">
        <v>4054.1800000000003</v>
      </c>
      <c r="BC1026" s="116">
        <v>4054.1800000000003</v>
      </c>
      <c r="BD1026" s="115">
        <v>4054.1800000000003</v>
      </c>
      <c r="BF1026" s="9">
        <f t="shared" si="16"/>
        <v>4054.1800000000003</v>
      </c>
    </row>
    <row r="1027" spans="1:58" x14ac:dyDescent="0.25">
      <c r="A1027" s="112" t="s">
        <v>1183</v>
      </c>
      <c r="B1027" s="112" t="s">
        <v>1184</v>
      </c>
      <c r="C1027" s="116">
        <v>0</v>
      </c>
      <c r="D1027" s="116">
        <v>0</v>
      </c>
      <c r="E1027" s="116">
        <v>0</v>
      </c>
      <c r="F1027" s="116">
        <v>0</v>
      </c>
      <c r="G1027" s="116">
        <v>0</v>
      </c>
      <c r="H1027" s="116">
        <v>0</v>
      </c>
      <c r="I1027" s="116">
        <v>0</v>
      </c>
      <c r="J1027" s="116">
        <v>0</v>
      </c>
      <c r="K1027" s="116">
        <v>0</v>
      </c>
      <c r="L1027" s="116">
        <v>0</v>
      </c>
      <c r="M1027" s="116">
        <v>0</v>
      </c>
      <c r="N1027" s="116">
        <v>0</v>
      </c>
      <c r="O1027" s="116">
        <v>0</v>
      </c>
      <c r="P1027" s="116">
        <v>0</v>
      </c>
      <c r="Q1027" s="116">
        <v>0</v>
      </c>
      <c r="R1027" s="116">
        <v>0</v>
      </c>
      <c r="S1027" s="116">
        <v>0</v>
      </c>
      <c r="T1027" s="116">
        <v>0</v>
      </c>
      <c r="U1027" s="116">
        <v>0</v>
      </c>
      <c r="V1027" s="116">
        <v>0</v>
      </c>
      <c r="W1027" s="116">
        <v>0</v>
      </c>
      <c r="X1027" s="116">
        <v>0</v>
      </c>
      <c r="Y1027" s="116">
        <v>0</v>
      </c>
      <c r="Z1027" s="116">
        <v>0</v>
      </c>
      <c r="AA1027" s="116">
        <v>0</v>
      </c>
      <c r="AB1027" s="116">
        <v>0</v>
      </c>
      <c r="AC1027" s="116">
        <v>0</v>
      </c>
      <c r="AD1027" s="116">
        <v>0</v>
      </c>
      <c r="AE1027" s="116">
        <v>0</v>
      </c>
      <c r="AF1027" s="116">
        <v>0</v>
      </c>
      <c r="AG1027" s="116">
        <v>0</v>
      </c>
      <c r="AH1027" s="116">
        <v>0</v>
      </c>
      <c r="AI1027" s="116">
        <v>0</v>
      </c>
      <c r="AJ1027" s="116">
        <v>0</v>
      </c>
      <c r="AK1027" s="116">
        <v>0</v>
      </c>
      <c r="AL1027" s="116">
        <v>0</v>
      </c>
      <c r="AM1027" s="116">
        <v>0</v>
      </c>
      <c r="AN1027" s="116">
        <v>0</v>
      </c>
      <c r="AO1027" s="116">
        <v>0</v>
      </c>
      <c r="AP1027" s="116">
        <v>0</v>
      </c>
      <c r="AQ1027" s="116">
        <v>0</v>
      </c>
      <c r="AR1027" s="116">
        <v>0</v>
      </c>
      <c r="AS1027" s="116">
        <v>0</v>
      </c>
      <c r="AT1027" s="116">
        <v>0</v>
      </c>
      <c r="AU1027" s="116">
        <v>0</v>
      </c>
      <c r="AV1027" s="116">
        <v>0</v>
      </c>
      <c r="AW1027" s="116">
        <v>0</v>
      </c>
      <c r="AX1027" s="116">
        <v>0</v>
      </c>
      <c r="AY1027" s="116">
        <v>0</v>
      </c>
      <c r="AZ1027" s="116">
        <v>0</v>
      </c>
      <c r="BA1027" s="116">
        <v>0</v>
      </c>
      <c r="BB1027" s="116">
        <v>0</v>
      </c>
      <c r="BC1027" s="116">
        <v>0</v>
      </c>
      <c r="BD1027" s="115">
        <v>0</v>
      </c>
      <c r="BF1027" s="9">
        <f t="shared" si="16"/>
        <v>0</v>
      </c>
    </row>
    <row r="1028" spans="1:58" x14ac:dyDescent="0.25">
      <c r="A1028" s="112" t="s">
        <v>1185</v>
      </c>
      <c r="B1028" s="112" t="s">
        <v>1186</v>
      </c>
      <c r="C1028" s="116">
        <v>0</v>
      </c>
      <c r="D1028" s="116">
        <v>0</v>
      </c>
      <c r="E1028" s="116">
        <v>0</v>
      </c>
      <c r="F1028" s="116">
        <v>0</v>
      </c>
      <c r="G1028" s="116">
        <v>0</v>
      </c>
      <c r="H1028" s="116">
        <v>0</v>
      </c>
      <c r="I1028" s="116">
        <v>0</v>
      </c>
      <c r="J1028" s="116">
        <v>0</v>
      </c>
      <c r="K1028" s="116">
        <v>0</v>
      </c>
      <c r="L1028" s="116">
        <v>0</v>
      </c>
      <c r="M1028" s="116">
        <v>0</v>
      </c>
      <c r="N1028" s="116">
        <v>0</v>
      </c>
      <c r="O1028" s="116">
        <v>0</v>
      </c>
      <c r="P1028" s="116">
        <v>0</v>
      </c>
      <c r="Q1028" s="116">
        <v>0</v>
      </c>
      <c r="R1028" s="116">
        <v>0</v>
      </c>
      <c r="S1028" s="116">
        <v>0</v>
      </c>
      <c r="T1028" s="116">
        <v>0</v>
      </c>
      <c r="U1028" s="116">
        <v>0</v>
      </c>
      <c r="V1028" s="116">
        <v>0</v>
      </c>
      <c r="W1028" s="116">
        <v>0</v>
      </c>
      <c r="X1028" s="116">
        <v>0</v>
      </c>
      <c r="Y1028" s="116">
        <v>0</v>
      </c>
      <c r="Z1028" s="116">
        <v>0</v>
      </c>
      <c r="AA1028" s="116">
        <v>0</v>
      </c>
      <c r="AB1028" s="116">
        <v>0</v>
      </c>
      <c r="AC1028" s="116">
        <v>0</v>
      </c>
      <c r="AD1028" s="116">
        <v>0</v>
      </c>
      <c r="AE1028" s="116">
        <v>3774.34</v>
      </c>
      <c r="AF1028" s="116">
        <v>0</v>
      </c>
      <c r="AG1028" s="116">
        <v>0</v>
      </c>
      <c r="AH1028" s="116">
        <v>0</v>
      </c>
      <c r="AI1028" s="116">
        <v>0</v>
      </c>
      <c r="AJ1028" s="116">
        <v>0</v>
      </c>
      <c r="AK1028" s="116">
        <v>0</v>
      </c>
      <c r="AL1028" s="116">
        <v>0</v>
      </c>
      <c r="AM1028" s="116">
        <v>0</v>
      </c>
      <c r="AN1028" s="116">
        <v>0</v>
      </c>
      <c r="AO1028" s="116">
        <v>0</v>
      </c>
      <c r="AP1028" s="116">
        <v>0</v>
      </c>
      <c r="AQ1028" s="116">
        <v>0</v>
      </c>
      <c r="AR1028" s="116">
        <v>0</v>
      </c>
      <c r="AS1028" s="116">
        <v>0</v>
      </c>
      <c r="AT1028" s="116">
        <v>0</v>
      </c>
      <c r="AU1028" s="116">
        <v>0</v>
      </c>
      <c r="AV1028" s="116">
        <v>0</v>
      </c>
      <c r="AW1028" s="116">
        <v>0</v>
      </c>
      <c r="AX1028" s="116">
        <v>0</v>
      </c>
      <c r="AY1028" s="116">
        <v>0</v>
      </c>
      <c r="AZ1028" s="116">
        <v>0</v>
      </c>
      <c r="BA1028" s="116">
        <v>0</v>
      </c>
      <c r="BB1028" s="116">
        <v>0</v>
      </c>
      <c r="BC1028" s="116">
        <v>0</v>
      </c>
      <c r="BD1028" s="115">
        <v>0</v>
      </c>
      <c r="BF1028" s="9">
        <f t="shared" si="16"/>
        <v>3774.34</v>
      </c>
    </row>
    <row r="1029" spans="1:58" x14ac:dyDescent="0.25">
      <c r="A1029" s="112" t="s">
        <v>1187</v>
      </c>
      <c r="B1029" s="112" t="s">
        <v>1188</v>
      </c>
      <c r="C1029" s="116">
        <v>0</v>
      </c>
      <c r="D1029" s="116">
        <v>0</v>
      </c>
      <c r="E1029" s="116">
        <v>0</v>
      </c>
      <c r="F1029" s="116">
        <v>0</v>
      </c>
      <c r="G1029" s="116">
        <v>0</v>
      </c>
      <c r="H1029" s="116">
        <v>0</v>
      </c>
      <c r="I1029" s="116">
        <v>0</v>
      </c>
      <c r="J1029" s="116">
        <v>0</v>
      </c>
      <c r="K1029" s="116">
        <v>0</v>
      </c>
      <c r="L1029" s="116">
        <v>0</v>
      </c>
      <c r="M1029" s="116">
        <v>0</v>
      </c>
      <c r="N1029" s="116">
        <v>0</v>
      </c>
      <c r="O1029" s="116">
        <v>0</v>
      </c>
      <c r="P1029" s="116">
        <v>0</v>
      </c>
      <c r="Q1029" s="116">
        <v>0</v>
      </c>
      <c r="R1029" s="116">
        <v>0</v>
      </c>
      <c r="S1029" s="116">
        <v>0</v>
      </c>
      <c r="T1029" s="116">
        <v>0</v>
      </c>
      <c r="U1029" s="116">
        <v>0</v>
      </c>
      <c r="V1029" s="116">
        <v>0</v>
      </c>
      <c r="W1029" s="116">
        <v>0</v>
      </c>
      <c r="X1029" s="116">
        <v>0</v>
      </c>
      <c r="Y1029" s="116">
        <v>0</v>
      </c>
      <c r="Z1029" s="116">
        <v>0</v>
      </c>
      <c r="AA1029" s="116">
        <v>0</v>
      </c>
      <c r="AB1029" s="116">
        <v>0</v>
      </c>
      <c r="AC1029" s="116">
        <v>0</v>
      </c>
      <c r="AD1029" s="116">
        <v>1379.01</v>
      </c>
      <c r="AE1029" s="116">
        <v>1379.01</v>
      </c>
      <c r="AF1029" s="116">
        <v>9.9999999999909051E-3</v>
      </c>
      <c r="AG1029" s="116">
        <v>9.9999999999909051E-3</v>
      </c>
      <c r="AH1029" s="116">
        <v>9.9999999999909051E-3</v>
      </c>
      <c r="AI1029" s="116">
        <v>9.9999999999909051E-3</v>
      </c>
      <c r="AJ1029" s="116">
        <v>9.9999999999909051E-3</v>
      </c>
      <c r="AK1029" s="116">
        <v>9.9999999999909051E-3</v>
      </c>
      <c r="AL1029" s="116">
        <v>9.9999999999909051E-3</v>
      </c>
      <c r="AM1029" s="116">
        <v>9.9999999999909051E-3</v>
      </c>
      <c r="AN1029" s="116">
        <v>9.9999999999909051E-3</v>
      </c>
      <c r="AO1029" s="116">
        <v>9.9999999999909051E-3</v>
      </c>
      <c r="AP1029" s="116">
        <v>9.9999999999909051E-3</v>
      </c>
      <c r="AQ1029" s="116">
        <v>9.9999999999909051E-3</v>
      </c>
      <c r="AR1029" s="116">
        <v>9.9999999999909051E-3</v>
      </c>
      <c r="AS1029" s="116">
        <v>9.9999999999909051E-3</v>
      </c>
      <c r="AT1029" s="116">
        <v>9.9999999999909051E-3</v>
      </c>
      <c r="AU1029" s="116">
        <v>9.9999999999909051E-3</v>
      </c>
      <c r="AV1029" s="116">
        <v>9.9999999999909051E-3</v>
      </c>
      <c r="AW1029" s="116">
        <v>9.9999999999909051E-3</v>
      </c>
      <c r="AX1029" s="116">
        <v>9.9999999999909051E-3</v>
      </c>
      <c r="AY1029" s="116">
        <v>9.9999999999909051E-3</v>
      </c>
      <c r="AZ1029" s="116">
        <v>9.9999999999909051E-3</v>
      </c>
      <c r="BA1029" s="116">
        <v>9.9999999999909051E-3</v>
      </c>
      <c r="BB1029" s="116">
        <v>9.9999999999909051E-3</v>
      </c>
      <c r="BC1029" s="116">
        <v>9.9999999999909051E-3</v>
      </c>
      <c r="BD1029" s="115">
        <v>9.9999999999909051E-3</v>
      </c>
      <c r="BF1029" s="9">
        <f t="shared" si="16"/>
        <v>1379.01</v>
      </c>
    </row>
    <row r="1030" spans="1:58" x14ac:dyDescent="0.25">
      <c r="A1030" s="112" t="s">
        <v>1189</v>
      </c>
      <c r="B1030" s="112" t="s">
        <v>1190</v>
      </c>
      <c r="C1030" s="116">
        <v>0</v>
      </c>
      <c r="D1030" s="116">
        <v>0</v>
      </c>
      <c r="E1030" s="116">
        <v>0</v>
      </c>
      <c r="F1030" s="116">
        <v>0</v>
      </c>
      <c r="G1030" s="116">
        <v>0</v>
      </c>
      <c r="H1030" s="116">
        <v>0</v>
      </c>
      <c r="I1030" s="116">
        <v>0</v>
      </c>
      <c r="J1030" s="116">
        <v>0</v>
      </c>
      <c r="K1030" s="116">
        <v>0</v>
      </c>
      <c r="L1030" s="116">
        <v>0</v>
      </c>
      <c r="M1030" s="116">
        <v>0</v>
      </c>
      <c r="N1030" s="116">
        <v>0</v>
      </c>
      <c r="O1030" s="116">
        <v>0</v>
      </c>
      <c r="P1030" s="116">
        <v>0</v>
      </c>
      <c r="Q1030" s="116">
        <v>0</v>
      </c>
      <c r="R1030" s="116">
        <v>0</v>
      </c>
      <c r="S1030" s="116">
        <v>0</v>
      </c>
      <c r="T1030" s="116">
        <v>0</v>
      </c>
      <c r="U1030" s="116">
        <v>0</v>
      </c>
      <c r="V1030" s="116">
        <v>0</v>
      </c>
      <c r="W1030" s="116">
        <v>0</v>
      </c>
      <c r="X1030" s="116">
        <v>0</v>
      </c>
      <c r="Y1030" s="116">
        <v>0</v>
      </c>
      <c r="Z1030" s="116">
        <v>0</v>
      </c>
      <c r="AA1030" s="116">
        <v>0</v>
      </c>
      <c r="AB1030" s="116">
        <v>0</v>
      </c>
      <c r="AC1030" s="116">
        <v>0</v>
      </c>
      <c r="AD1030" s="116">
        <v>0</v>
      </c>
      <c r="AE1030" s="116">
        <v>3264.64</v>
      </c>
      <c r="AF1030" s="116">
        <v>0</v>
      </c>
      <c r="AG1030" s="116">
        <v>0</v>
      </c>
      <c r="AH1030" s="116">
        <v>0</v>
      </c>
      <c r="AI1030" s="116">
        <v>0</v>
      </c>
      <c r="AJ1030" s="116">
        <v>0</v>
      </c>
      <c r="AK1030" s="116">
        <v>0</v>
      </c>
      <c r="AL1030" s="116">
        <v>0</v>
      </c>
      <c r="AM1030" s="116">
        <v>0</v>
      </c>
      <c r="AN1030" s="116">
        <v>0</v>
      </c>
      <c r="AO1030" s="116">
        <v>0</v>
      </c>
      <c r="AP1030" s="116">
        <v>0</v>
      </c>
      <c r="AQ1030" s="116">
        <v>0</v>
      </c>
      <c r="AR1030" s="116">
        <v>0</v>
      </c>
      <c r="AS1030" s="116">
        <v>0</v>
      </c>
      <c r="AT1030" s="116">
        <v>0</v>
      </c>
      <c r="AU1030" s="116">
        <v>0</v>
      </c>
      <c r="AV1030" s="116">
        <v>0</v>
      </c>
      <c r="AW1030" s="116">
        <v>0</v>
      </c>
      <c r="AX1030" s="116">
        <v>0</v>
      </c>
      <c r="AY1030" s="116">
        <v>0</v>
      </c>
      <c r="AZ1030" s="116">
        <v>0</v>
      </c>
      <c r="BA1030" s="116">
        <v>0</v>
      </c>
      <c r="BB1030" s="116">
        <v>0</v>
      </c>
      <c r="BC1030" s="116">
        <v>0</v>
      </c>
      <c r="BD1030" s="115">
        <v>0</v>
      </c>
      <c r="BF1030" s="9">
        <f t="shared" si="16"/>
        <v>3264.64</v>
      </c>
    </row>
    <row r="1031" spans="1:58" x14ac:dyDescent="0.25">
      <c r="A1031" s="112" t="s">
        <v>1191</v>
      </c>
      <c r="B1031" s="112" t="s">
        <v>1192</v>
      </c>
      <c r="C1031" s="116">
        <v>0</v>
      </c>
      <c r="D1031" s="116">
        <v>0</v>
      </c>
      <c r="E1031" s="116">
        <v>0</v>
      </c>
      <c r="F1031" s="116">
        <v>0</v>
      </c>
      <c r="G1031" s="116">
        <v>0</v>
      </c>
      <c r="H1031" s="116">
        <v>0</v>
      </c>
      <c r="I1031" s="116">
        <v>0</v>
      </c>
      <c r="J1031" s="116">
        <v>0</v>
      </c>
      <c r="K1031" s="116">
        <v>0</v>
      </c>
      <c r="L1031" s="116">
        <v>0</v>
      </c>
      <c r="M1031" s="116">
        <v>0</v>
      </c>
      <c r="N1031" s="116">
        <v>0</v>
      </c>
      <c r="O1031" s="116">
        <v>0</v>
      </c>
      <c r="P1031" s="116">
        <v>0</v>
      </c>
      <c r="Q1031" s="116">
        <v>0</v>
      </c>
      <c r="R1031" s="116">
        <v>0</v>
      </c>
      <c r="S1031" s="116">
        <v>0</v>
      </c>
      <c r="T1031" s="116">
        <v>0</v>
      </c>
      <c r="U1031" s="116">
        <v>0</v>
      </c>
      <c r="V1031" s="116">
        <v>0</v>
      </c>
      <c r="W1031" s="116">
        <v>0</v>
      </c>
      <c r="X1031" s="116">
        <v>0</v>
      </c>
      <c r="Y1031" s="116">
        <v>0</v>
      </c>
      <c r="Z1031" s="116">
        <v>0</v>
      </c>
      <c r="AA1031" s="116">
        <v>0</v>
      </c>
      <c r="AB1031" s="116">
        <v>0</v>
      </c>
      <c r="AC1031" s="116">
        <v>0</v>
      </c>
      <c r="AD1031" s="116">
        <v>0</v>
      </c>
      <c r="AE1031" s="116">
        <v>0</v>
      </c>
      <c r="AF1031" s="116">
        <v>10280.379999999999</v>
      </c>
      <c r="AG1031" s="116">
        <v>0</v>
      </c>
      <c r="AH1031" s="116">
        <v>0</v>
      </c>
      <c r="AI1031" s="116">
        <v>0</v>
      </c>
      <c r="AJ1031" s="116">
        <v>0</v>
      </c>
      <c r="AK1031" s="116">
        <v>0</v>
      </c>
      <c r="AL1031" s="116">
        <v>0</v>
      </c>
      <c r="AM1031" s="116">
        <v>0</v>
      </c>
      <c r="AN1031" s="116">
        <v>0</v>
      </c>
      <c r="AO1031" s="116">
        <v>0</v>
      </c>
      <c r="AP1031" s="116">
        <v>0</v>
      </c>
      <c r="AQ1031" s="116">
        <v>0</v>
      </c>
      <c r="AR1031" s="116">
        <v>0</v>
      </c>
      <c r="AS1031" s="116">
        <v>0</v>
      </c>
      <c r="AT1031" s="116">
        <v>0</v>
      </c>
      <c r="AU1031" s="116">
        <v>0</v>
      </c>
      <c r="AV1031" s="116">
        <v>0</v>
      </c>
      <c r="AW1031" s="116">
        <v>0</v>
      </c>
      <c r="AX1031" s="116">
        <v>0</v>
      </c>
      <c r="AY1031" s="116">
        <v>0</v>
      </c>
      <c r="AZ1031" s="116">
        <v>0</v>
      </c>
      <c r="BA1031" s="116">
        <v>0</v>
      </c>
      <c r="BB1031" s="116">
        <v>0</v>
      </c>
      <c r="BC1031" s="116">
        <v>0</v>
      </c>
      <c r="BD1031" s="115">
        <v>0</v>
      </c>
      <c r="BF1031" s="9">
        <f t="shared" si="16"/>
        <v>10280.379999999999</v>
      </c>
    </row>
    <row r="1032" spans="1:58" x14ac:dyDescent="0.25">
      <c r="A1032" s="112" t="s">
        <v>1193</v>
      </c>
      <c r="B1032" s="112" t="s">
        <v>1194</v>
      </c>
      <c r="C1032" s="116">
        <v>0</v>
      </c>
      <c r="D1032" s="116">
        <v>0</v>
      </c>
      <c r="E1032" s="116">
        <v>0</v>
      </c>
      <c r="F1032" s="116">
        <v>0</v>
      </c>
      <c r="G1032" s="116">
        <v>0</v>
      </c>
      <c r="H1032" s="116">
        <v>0</v>
      </c>
      <c r="I1032" s="116">
        <v>0</v>
      </c>
      <c r="J1032" s="116">
        <v>0</v>
      </c>
      <c r="K1032" s="116">
        <v>0</v>
      </c>
      <c r="L1032" s="116">
        <v>0</v>
      </c>
      <c r="M1032" s="116">
        <v>0</v>
      </c>
      <c r="N1032" s="116">
        <v>0</v>
      </c>
      <c r="O1032" s="116">
        <v>0</v>
      </c>
      <c r="P1032" s="116">
        <v>0</v>
      </c>
      <c r="Q1032" s="116">
        <v>0</v>
      </c>
      <c r="R1032" s="116">
        <v>0</v>
      </c>
      <c r="S1032" s="116">
        <v>0</v>
      </c>
      <c r="T1032" s="116">
        <v>0</v>
      </c>
      <c r="U1032" s="116">
        <v>0</v>
      </c>
      <c r="V1032" s="116">
        <v>0</v>
      </c>
      <c r="W1032" s="116">
        <v>0</v>
      </c>
      <c r="X1032" s="116">
        <v>0</v>
      </c>
      <c r="Y1032" s="116">
        <v>0</v>
      </c>
      <c r="Z1032" s="116">
        <v>0</v>
      </c>
      <c r="AA1032" s="116">
        <v>0</v>
      </c>
      <c r="AB1032" s="116">
        <v>0</v>
      </c>
      <c r="AC1032" s="116">
        <v>0</v>
      </c>
      <c r="AD1032" s="116">
        <v>0</v>
      </c>
      <c r="AE1032" s="116">
        <v>0</v>
      </c>
      <c r="AF1032" s="116">
        <v>0</v>
      </c>
      <c r="AG1032" s="116">
        <v>0</v>
      </c>
      <c r="AH1032" s="116">
        <v>0</v>
      </c>
      <c r="AI1032" s="116">
        <v>4324.04</v>
      </c>
      <c r="AJ1032" s="116">
        <v>12287.369999999999</v>
      </c>
      <c r="AK1032" s="116">
        <v>13703.75</v>
      </c>
      <c r="AL1032" s="116">
        <v>0</v>
      </c>
      <c r="AM1032" s="116">
        <v>0</v>
      </c>
      <c r="AN1032" s="116">
        <v>0</v>
      </c>
      <c r="AO1032" s="116">
        <v>0</v>
      </c>
      <c r="AP1032" s="116">
        <v>0</v>
      </c>
      <c r="AQ1032" s="116">
        <v>0</v>
      </c>
      <c r="AR1032" s="116">
        <v>0</v>
      </c>
      <c r="AS1032" s="116">
        <v>0</v>
      </c>
      <c r="AT1032" s="116">
        <v>0</v>
      </c>
      <c r="AU1032" s="116">
        <v>0</v>
      </c>
      <c r="AV1032" s="116">
        <v>0</v>
      </c>
      <c r="AW1032" s="116">
        <v>0</v>
      </c>
      <c r="AX1032" s="116">
        <v>0</v>
      </c>
      <c r="AY1032" s="116">
        <v>0</v>
      </c>
      <c r="AZ1032" s="116">
        <v>0</v>
      </c>
      <c r="BA1032" s="116">
        <v>0</v>
      </c>
      <c r="BB1032" s="116">
        <v>0</v>
      </c>
      <c r="BC1032" s="116">
        <v>0</v>
      </c>
      <c r="BD1032" s="115">
        <v>0</v>
      </c>
      <c r="BF1032" s="9">
        <f t="shared" si="16"/>
        <v>13703.75</v>
      </c>
    </row>
    <row r="1033" spans="1:58" x14ac:dyDescent="0.25">
      <c r="A1033" s="112" t="s">
        <v>1195</v>
      </c>
      <c r="B1033" s="112" t="s">
        <v>1196</v>
      </c>
      <c r="C1033" s="116">
        <v>0</v>
      </c>
      <c r="D1033" s="116">
        <v>0</v>
      </c>
      <c r="E1033" s="116">
        <v>0</v>
      </c>
      <c r="F1033" s="116">
        <v>0</v>
      </c>
      <c r="G1033" s="116">
        <v>0</v>
      </c>
      <c r="H1033" s="116">
        <v>0</v>
      </c>
      <c r="I1033" s="116">
        <v>0</v>
      </c>
      <c r="J1033" s="116">
        <v>0</v>
      </c>
      <c r="K1033" s="116">
        <v>0</v>
      </c>
      <c r="L1033" s="116">
        <v>0</v>
      </c>
      <c r="M1033" s="116">
        <v>0</v>
      </c>
      <c r="N1033" s="116">
        <v>0</v>
      </c>
      <c r="O1033" s="116">
        <v>0</v>
      </c>
      <c r="P1033" s="116">
        <v>0</v>
      </c>
      <c r="Q1033" s="116">
        <v>0</v>
      </c>
      <c r="R1033" s="116">
        <v>0</v>
      </c>
      <c r="S1033" s="116">
        <v>0</v>
      </c>
      <c r="T1033" s="116">
        <v>0</v>
      </c>
      <c r="U1033" s="116">
        <v>0</v>
      </c>
      <c r="V1033" s="116">
        <v>0</v>
      </c>
      <c r="W1033" s="116">
        <v>0</v>
      </c>
      <c r="X1033" s="116">
        <v>0</v>
      </c>
      <c r="Y1033" s="116">
        <v>0</v>
      </c>
      <c r="Z1033" s="116">
        <v>0</v>
      </c>
      <c r="AA1033" s="116">
        <v>0</v>
      </c>
      <c r="AB1033" s="116">
        <v>0</v>
      </c>
      <c r="AC1033" s="116">
        <v>0</v>
      </c>
      <c r="AD1033" s="116">
        <v>0</v>
      </c>
      <c r="AE1033" s="116">
        <v>0</v>
      </c>
      <c r="AF1033" s="116">
        <v>0</v>
      </c>
      <c r="AG1033" s="116">
        <v>0</v>
      </c>
      <c r="AH1033" s="116">
        <v>0</v>
      </c>
      <c r="AI1033" s="116">
        <v>0</v>
      </c>
      <c r="AJ1033" s="116">
        <v>0</v>
      </c>
      <c r="AK1033" s="116">
        <v>0</v>
      </c>
      <c r="AL1033" s="116">
        <v>0</v>
      </c>
      <c r="AM1033" s="116">
        <v>0</v>
      </c>
      <c r="AN1033" s="116">
        <v>0</v>
      </c>
      <c r="AO1033" s="116">
        <v>0</v>
      </c>
      <c r="AP1033" s="116">
        <v>0</v>
      </c>
      <c r="AQ1033" s="116">
        <v>0</v>
      </c>
      <c r="AR1033" s="116">
        <v>0</v>
      </c>
      <c r="AS1033" s="116">
        <v>0</v>
      </c>
      <c r="AT1033" s="116">
        <v>0</v>
      </c>
      <c r="AU1033" s="116">
        <v>0</v>
      </c>
      <c r="AV1033" s="116">
        <v>0</v>
      </c>
      <c r="AW1033" s="116">
        <v>0</v>
      </c>
      <c r="AX1033" s="116">
        <v>0</v>
      </c>
      <c r="AY1033" s="116">
        <v>0</v>
      </c>
      <c r="AZ1033" s="116">
        <v>0</v>
      </c>
      <c r="BA1033" s="116">
        <v>0</v>
      </c>
      <c r="BB1033" s="116">
        <v>0</v>
      </c>
      <c r="BC1033" s="116">
        <v>0</v>
      </c>
      <c r="BD1033" s="115">
        <v>0</v>
      </c>
      <c r="BF1033" s="9">
        <f t="shared" si="16"/>
        <v>0</v>
      </c>
    </row>
    <row r="1034" spans="1:58" x14ac:dyDescent="0.25">
      <c r="A1034" s="112" t="s">
        <v>1197</v>
      </c>
      <c r="B1034" s="112" t="s">
        <v>1198</v>
      </c>
      <c r="C1034" s="116">
        <v>0</v>
      </c>
      <c r="D1034" s="116">
        <v>0</v>
      </c>
      <c r="E1034" s="116">
        <v>0</v>
      </c>
      <c r="F1034" s="116">
        <v>0</v>
      </c>
      <c r="G1034" s="116">
        <v>0</v>
      </c>
      <c r="H1034" s="116">
        <v>0</v>
      </c>
      <c r="I1034" s="116">
        <v>0</v>
      </c>
      <c r="J1034" s="116">
        <v>0</v>
      </c>
      <c r="K1034" s="116">
        <v>0</v>
      </c>
      <c r="L1034" s="116">
        <v>0</v>
      </c>
      <c r="M1034" s="116">
        <v>0</v>
      </c>
      <c r="N1034" s="116">
        <v>0</v>
      </c>
      <c r="O1034" s="116">
        <v>0</v>
      </c>
      <c r="P1034" s="116">
        <v>0</v>
      </c>
      <c r="Q1034" s="116">
        <v>0</v>
      </c>
      <c r="R1034" s="116">
        <v>0</v>
      </c>
      <c r="S1034" s="116">
        <v>0</v>
      </c>
      <c r="T1034" s="116">
        <v>0</v>
      </c>
      <c r="U1034" s="116">
        <v>0</v>
      </c>
      <c r="V1034" s="116">
        <v>0</v>
      </c>
      <c r="W1034" s="116">
        <v>0</v>
      </c>
      <c r="X1034" s="116">
        <v>0</v>
      </c>
      <c r="Y1034" s="116">
        <v>0</v>
      </c>
      <c r="Z1034" s="116">
        <v>0</v>
      </c>
      <c r="AA1034" s="116">
        <v>1187.18</v>
      </c>
      <c r="AB1034" s="116">
        <v>4050.99</v>
      </c>
      <c r="AC1034" s="116">
        <v>6534.86</v>
      </c>
      <c r="AD1034" s="116">
        <v>7329.8499999999995</v>
      </c>
      <c r="AE1034" s="116">
        <v>8600.14</v>
      </c>
      <c r="AF1034" s="116">
        <v>10044.009999999998</v>
      </c>
      <c r="AG1034" s="116">
        <v>13395.64</v>
      </c>
      <c r="AH1034" s="116">
        <v>18378.46</v>
      </c>
      <c r="AI1034" s="116">
        <v>20949.47</v>
      </c>
      <c r="AJ1034" s="116">
        <v>24508.620000000003</v>
      </c>
      <c r="AK1034" s="116">
        <v>28165.980000000003</v>
      </c>
      <c r="AL1034" s="116">
        <v>2.0000000004074536E-2</v>
      </c>
      <c r="AM1034" s="116">
        <v>4226.1100000000042</v>
      </c>
      <c r="AN1034" s="116">
        <v>7375.6200000000044</v>
      </c>
      <c r="AO1034" s="116">
        <v>9261.850000000004</v>
      </c>
      <c r="AP1034" s="116">
        <v>10754.930000000004</v>
      </c>
      <c r="AQ1034" s="116">
        <v>12496.650000000003</v>
      </c>
      <c r="AR1034" s="116">
        <v>14550.370000000003</v>
      </c>
      <c r="AS1034" s="116">
        <v>18433.570000000003</v>
      </c>
      <c r="AT1034" s="116">
        <v>21339.760000000002</v>
      </c>
      <c r="AU1034" s="116">
        <v>23429.5</v>
      </c>
      <c r="AV1034" s="116">
        <v>25411.9</v>
      </c>
      <c r="AW1034" s="116">
        <v>26536.190000000002</v>
      </c>
      <c r="AX1034" s="116">
        <v>0</v>
      </c>
      <c r="AY1034" s="116">
        <v>2372.9299999999998</v>
      </c>
      <c r="AZ1034" s="116">
        <v>4883.93</v>
      </c>
      <c r="BA1034" s="116">
        <v>7581.1200000000008</v>
      </c>
      <c r="BB1034" s="116">
        <v>10890.640000000001</v>
      </c>
      <c r="BC1034" s="116">
        <v>13604.800000000001</v>
      </c>
      <c r="BD1034" s="115">
        <v>18254.150000000001</v>
      </c>
      <c r="BF1034" s="9">
        <f t="shared" si="16"/>
        <v>28165.980000000003</v>
      </c>
    </row>
    <row r="1035" spans="1:58" x14ac:dyDescent="0.25">
      <c r="A1035" s="112" t="s">
        <v>1199</v>
      </c>
      <c r="B1035" s="112" t="s">
        <v>1200</v>
      </c>
      <c r="C1035" s="116">
        <v>0</v>
      </c>
      <c r="D1035" s="116">
        <v>0</v>
      </c>
      <c r="E1035" s="116">
        <v>0</v>
      </c>
      <c r="F1035" s="116">
        <v>0</v>
      </c>
      <c r="G1035" s="116">
        <v>0</v>
      </c>
      <c r="H1035" s="116">
        <v>0</v>
      </c>
      <c r="I1035" s="116">
        <v>0</v>
      </c>
      <c r="J1035" s="116">
        <v>0</v>
      </c>
      <c r="K1035" s="116">
        <v>0</v>
      </c>
      <c r="L1035" s="116">
        <v>0</v>
      </c>
      <c r="M1035" s="116">
        <v>0</v>
      </c>
      <c r="N1035" s="116">
        <v>0</v>
      </c>
      <c r="O1035" s="116">
        <v>0</v>
      </c>
      <c r="P1035" s="116">
        <v>0</v>
      </c>
      <c r="Q1035" s="116">
        <v>0</v>
      </c>
      <c r="R1035" s="116">
        <v>0</v>
      </c>
      <c r="S1035" s="116">
        <v>0</v>
      </c>
      <c r="T1035" s="116">
        <v>0</v>
      </c>
      <c r="U1035" s="116">
        <v>0</v>
      </c>
      <c r="V1035" s="116">
        <v>0</v>
      </c>
      <c r="W1035" s="116">
        <v>0</v>
      </c>
      <c r="X1035" s="116">
        <v>0</v>
      </c>
      <c r="Y1035" s="116">
        <v>0</v>
      </c>
      <c r="Z1035" s="116">
        <v>0</v>
      </c>
      <c r="AA1035" s="116">
        <v>0</v>
      </c>
      <c r="AB1035" s="116">
        <v>0</v>
      </c>
      <c r="AC1035" s="116">
        <v>0</v>
      </c>
      <c r="AD1035" s="116">
        <v>0</v>
      </c>
      <c r="AE1035" s="116">
        <v>0</v>
      </c>
      <c r="AF1035" s="116">
        <v>0</v>
      </c>
      <c r="AG1035" s="116">
        <v>0</v>
      </c>
      <c r="AH1035" s="116">
        <v>0</v>
      </c>
      <c r="AI1035" s="116">
        <v>0</v>
      </c>
      <c r="AJ1035" s="116">
        <v>0</v>
      </c>
      <c r="AK1035" s="116">
        <v>0</v>
      </c>
      <c r="AL1035" s="116">
        <v>0</v>
      </c>
      <c r="AM1035" s="116">
        <v>0</v>
      </c>
      <c r="AN1035" s="116">
        <v>0</v>
      </c>
      <c r="AO1035" s="116">
        <v>0</v>
      </c>
      <c r="AP1035" s="116">
        <v>0</v>
      </c>
      <c r="AQ1035" s="116">
        <v>0</v>
      </c>
      <c r="AR1035" s="116">
        <v>0</v>
      </c>
      <c r="AS1035" s="116">
        <v>0</v>
      </c>
      <c r="AT1035" s="116">
        <v>0</v>
      </c>
      <c r="AU1035" s="116">
        <v>0</v>
      </c>
      <c r="AV1035" s="116">
        <v>0</v>
      </c>
      <c r="AW1035" s="116">
        <v>0</v>
      </c>
      <c r="AX1035" s="116">
        <v>0</v>
      </c>
      <c r="AY1035" s="116">
        <v>0</v>
      </c>
      <c r="AZ1035" s="116">
        <v>0</v>
      </c>
      <c r="BA1035" s="116">
        <v>0</v>
      </c>
      <c r="BB1035" s="116">
        <v>0</v>
      </c>
      <c r="BC1035" s="116">
        <v>0</v>
      </c>
      <c r="BD1035" s="115">
        <v>0</v>
      </c>
      <c r="BF1035" s="9">
        <f t="shared" si="16"/>
        <v>0</v>
      </c>
    </row>
    <row r="1036" spans="1:58" x14ac:dyDescent="0.25">
      <c r="A1036" s="112" t="s">
        <v>1201</v>
      </c>
      <c r="B1036" s="112" t="s">
        <v>1202</v>
      </c>
      <c r="C1036" s="116">
        <v>0</v>
      </c>
      <c r="D1036" s="116">
        <v>0</v>
      </c>
      <c r="E1036" s="116">
        <v>0</v>
      </c>
      <c r="F1036" s="116">
        <v>0</v>
      </c>
      <c r="G1036" s="116">
        <v>0</v>
      </c>
      <c r="H1036" s="116">
        <v>0</v>
      </c>
      <c r="I1036" s="116">
        <v>0</v>
      </c>
      <c r="J1036" s="116">
        <v>0</v>
      </c>
      <c r="K1036" s="116">
        <v>0</v>
      </c>
      <c r="L1036" s="116">
        <v>0</v>
      </c>
      <c r="M1036" s="116">
        <v>0</v>
      </c>
      <c r="N1036" s="116">
        <v>0</v>
      </c>
      <c r="O1036" s="116">
        <v>0</v>
      </c>
      <c r="P1036" s="116">
        <v>0</v>
      </c>
      <c r="Q1036" s="116">
        <v>0</v>
      </c>
      <c r="R1036" s="116">
        <v>0</v>
      </c>
      <c r="S1036" s="116">
        <v>0</v>
      </c>
      <c r="T1036" s="116">
        <v>0</v>
      </c>
      <c r="U1036" s="116">
        <v>0</v>
      </c>
      <c r="V1036" s="116">
        <v>0</v>
      </c>
      <c r="W1036" s="116">
        <v>0</v>
      </c>
      <c r="X1036" s="116">
        <v>0</v>
      </c>
      <c r="Y1036" s="116">
        <v>0</v>
      </c>
      <c r="Z1036" s="116">
        <v>0</v>
      </c>
      <c r="AA1036" s="116">
        <v>0</v>
      </c>
      <c r="AB1036" s="116">
        <v>0</v>
      </c>
      <c r="AC1036" s="116">
        <v>0</v>
      </c>
      <c r="AD1036" s="116">
        <v>0</v>
      </c>
      <c r="AE1036" s="116">
        <v>0</v>
      </c>
      <c r="AF1036" s="116">
        <v>0</v>
      </c>
      <c r="AG1036" s="116">
        <v>0</v>
      </c>
      <c r="AH1036" s="116">
        <v>0</v>
      </c>
      <c r="AI1036" s="116">
        <v>0</v>
      </c>
      <c r="AJ1036" s="116">
        <v>0</v>
      </c>
      <c r="AK1036" s="116">
        <v>0</v>
      </c>
      <c r="AL1036" s="116">
        <v>0</v>
      </c>
      <c r="AM1036" s="116">
        <v>0</v>
      </c>
      <c r="AN1036" s="116">
        <v>0</v>
      </c>
      <c r="AO1036" s="116">
        <v>0</v>
      </c>
      <c r="AP1036" s="116">
        <v>0</v>
      </c>
      <c r="AQ1036" s="116">
        <v>0</v>
      </c>
      <c r="AR1036" s="116">
        <v>0</v>
      </c>
      <c r="AS1036" s="116">
        <v>0</v>
      </c>
      <c r="AT1036" s="116">
        <v>0</v>
      </c>
      <c r="AU1036" s="116">
        <v>0</v>
      </c>
      <c r="AV1036" s="116">
        <v>0</v>
      </c>
      <c r="AW1036" s="116">
        <v>0</v>
      </c>
      <c r="AX1036" s="116">
        <v>0</v>
      </c>
      <c r="AY1036" s="116">
        <v>0</v>
      </c>
      <c r="AZ1036" s="116">
        <v>0</v>
      </c>
      <c r="BA1036" s="116">
        <v>0</v>
      </c>
      <c r="BB1036" s="116">
        <v>0</v>
      </c>
      <c r="BC1036" s="116">
        <v>0</v>
      </c>
      <c r="BD1036" s="115">
        <v>0</v>
      </c>
      <c r="BF1036" s="9">
        <f t="shared" si="16"/>
        <v>0</v>
      </c>
    </row>
    <row r="1037" spans="1:58" x14ac:dyDescent="0.25">
      <c r="A1037" s="112" t="s">
        <v>1203</v>
      </c>
      <c r="B1037" s="112" t="s">
        <v>1204</v>
      </c>
      <c r="C1037" s="116">
        <v>0</v>
      </c>
      <c r="D1037" s="116">
        <v>0</v>
      </c>
      <c r="E1037" s="116">
        <v>0</v>
      </c>
      <c r="F1037" s="116">
        <v>0</v>
      </c>
      <c r="G1037" s="116">
        <v>0</v>
      </c>
      <c r="H1037" s="116">
        <v>0</v>
      </c>
      <c r="I1037" s="116">
        <v>0</v>
      </c>
      <c r="J1037" s="116">
        <v>0</v>
      </c>
      <c r="K1037" s="116">
        <v>0</v>
      </c>
      <c r="L1037" s="116">
        <v>0</v>
      </c>
      <c r="M1037" s="116">
        <v>0</v>
      </c>
      <c r="N1037" s="116">
        <v>0</v>
      </c>
      <c r="O1037" s="116">
        <v>0</v>
      </c>
      <c r="P1037" s="116">
        <v>0</v>
      </c>
      <c r="Q1037" s="116">
        <v>0</v>
      </c>
      <c r="R1037" s="116">
        <v>0</v>
      </c>
      <c r="S1037" s="116">
        <v>0</v>
      </c>
      <c r="T1037" s="116">
        <v>0</v>
      </c>
      <c r="U1037" s="116">
        <v>0</v>
      </c>
      <c r="V1037" s="116">
        <v>0</v>
      </c>
      <c r="W1037" s="116">
        <v>0</v>
      </c>
      <c r="X1037" s="116">
        <v>0</v>
      </c>
      <c r="Y1037" s="116">
        <v>0</v>
      </c>
      <c r="Z1037" s="116">
        <v>0</v>
      </c>
      <c r="AA1037" s="116">
        <v>0</v>
      </c>
      <c r="AB1037" s="116">
        <v>0</v>
      </c>
      <c r="AC1037" s="116">
        <v>0</v>
      </c>
      <c r="AD1037" s="116">
        <v>0</v>
      </c>
      <c r="AE1037" s="116">
        <v>0</v>
      </c>
      <c r="AF1037" s="116">
        <v>0</v>
      </c>
      <c r="AG1037" s="116">
        <v>0</v>
      </c>
      <c r="AH1037" s="116">
        <v>0</v>
      </c>
      <c r="AI1037" s="116">
        <v>0</v>
      </c>
      <c r="AJ1037" s="116">
        <v>0</v>
      </c>
      <c r="AK1037" s="116">
        <v>0</v>
      </c>
      <c r="AL1037" s="116">
        <v>0</v>
      </c>
      <c r="AM1037" s="116">
        <v>0</v>
      </c>
      <c r="AN1037" s="116">
        <v>0</v>
      </c>
      <c r="AO1037" s="116">
        <v>0</v>
      </c>
      <c r="AP1037" s="116">
        <v>0</v>
      </c>
      <c r="AQ1037" s="116">
        <v>0</v>
      </c>
      <c r="AR1037" s="116">
        <v>0</v>
      </c>
      <c r="AS1037" s="116">
        <v>0</v>
      </c>
      <c r="AT1037" s="116">
        <v>0</v>
      </c>
      <c r="AU1037" s="116">
        <v>0</v>
      </c>
      <c r="AV1037" s="116">
        <v>0</v>
      </c>
      <c r="AW1037" s="116">
        <v>0</v>
      </c>
      <c r="AX1037" s="116">
        <v>0</v>
      </c>
      <c r="AY1037" s="116">
        <v>0</v>
      </c>
      <c r="AZ1037" s="116">
        <v>0</v>
      </c>
      <c r="BA1037" s="116">
        <v>0</v>
      </c>
      <c r="BB1037" s="116">
        <v>0</v>
      </c>
      <c r="BC1037" s="116">
        <v>0</v>
      </c>
      <c r="BD1037" s="115">
        <v>0</v>
      </c>
      <c r="BF1037" s="9">
        <f t="shared" si="16"/>
        <v>0</v>
      </c>
    </row>
    <row r="1038" spans="1:58" x14ac:dyDescent="0.25">
      <c r="A1038" s="112" t="s">
        <v>1205</v>
      </c>
      <c r="B1038" s="112" t="s">
        <v>1206</v>
      </c>
      <c r="C1038" s="116">
        <v>0</v>
      </c>
      <c r="D1038" s="116">
        <v>0</v>
      </c>
      <c r="E1038" s="116">
        <v>0</v>
      </c>
      <c r="F1038" s="116">
        <v>0</v>
      </c>
      <c r="G1038" s="116">
        <v>0</v>
      </c>
      <c r="H1038" s="116">
        <v>0</v>
      </c>
      <c r="I1038" s="116">
        <v>0</v>
      </c>
      <c r="J1038" s="116">
        <v>0</v>
      </c>
      <c r="K1038" s="116">
        <v>0</v>
      </c>
      <c r="L1038" s="116">
        <v>0</v>
      </c>
      <c r="M1038" s="116">
        <v>0</v>
      </c>
      <c r="N1038" s="116">
        <v>0</v>
      </c>
      <c r="O1038" s="116">
        <v>0</v>
      </c>
      <c r="P1038" s="116">
        <v>0</v>
      </c>
      <c r="Q1038" s="116">
        <v>0</v>
      </c>
      <c r="R1038" s="116">
        <v>0</v>
      </c>
      <c r="S1038" s="116">
        <v>0</v>
      </c>
      <c r="T1038" s="116">
        <v>0</v>
      </c>
      <c r="U1038" s="116">
        <v>0</v>
      </c>
      <c r="V1038" s="116">
        <v>0</v>
      </c>
      <c r="W1038" s="116">
        <v>0</v>
      </c>
      <c r="X1038" s="116">
        <v>0</v>
      </c>
      <c r="Y1038" s="116">
        <v>0</v>
      </c>
      <c r="Z1038" s="116">
        <v>0</v>
      </c>
      <c r="AA1038" s="116">
        <v>0</v>
      </c>
      <c r="AB1038" s="116">
        <v>0</v>
      </c>
      <c r="AC1038" s="116">
        <v>0</v>
      </c>
      <c r="AD1038" s="116">
        <v>0</v>
      </c>
      <c r="AE1038" s="116">
        <v>0</v>
      </c>
      <c r="AF1038" s="116">
        <v>0</v>
      </c>
      <c r="AG1038" s="116">
        <v>0</v>
      </c>
      <c r="AH1038" s="116">
        <v>0</v>
      </c>
      <c r="AI1038" s="116">
        <v>0</v>
      </c>
      <c r="AJ1038" s="116">
        <v>0</v>
      </c>
      <c r="AK1038" s="116">
        <v>0</v>
      </c>
      <c r="AL1038" s="116">
        <v>0</v>
      </c>
      <c r="AM1038" s="116">
        <v>0</v>
      </c>
      <c r="AN1038" s="116">
        <v>0</v>
      </c>
      <c r="AO1038" s="116">
        <v>29627.84</v>
      </c>
      <c r="AP1038" s="116">
        <v>29813.25</v>
      </c>
      <c r="AQ1038" s="116">
        <v>29998.66</v>
      </c>
      <c r="AR1038" s="116">
        <v>30186.39</v>
      </c>
      <c r="AS1038" s="116">
        <v>30794.639999999999</v>
      </c>
      <c r="AT1038" s="116">
        <v>31130.799999999999</v>
      </c>
      <c r="AU1038" s="116">
        <v>0</v>
      </c>
      <c r="AV1038" s="116">
        <v>0</v>
      </c>
      <c r="AW1038" s="116">
        <v>0</v>
      </c>
      <c r="AX1038" s="116">
        <v>0</v>
      </c>
      <c r="AY1038" s="116">
        <v>0</v>
      </c>
      <c r="AZ1038" s="116">
        <v>0</v>
      </c>
      <c r="BA1038" s="116">
        <v>0</v>
      </c>
      <c r="BB1038" s="116">
        <v>0</v>
      </c>
      <c r="BC1038" s="116">
        <v>0</v>
      </c>
      <c r="BD1038" s="115">
        <v>0</v>
      </c>
      <c r="BF1038" s="9">
        <f t="shared" si="16"/>
        <v>31130.799999999999</v>
      </c>
    </row>
    <row r="1039" spans="1:58" x14ac:dyDescent="0.25">
      <c r="A1039" s="112" t="s">
        <v>1207</v>
      </c>
      <c r="B1039" s="112" t="s">
        <v>1208</v>
      </c>
      <c r="C1039" s="116">
        <v>0</v>
      </c>
      <c r="D1039" s="116">
        <v>0</v>
      </c>
      <c r="E1039" s="116">
        <v>0</v>
      </c>
      <c r="F1039" s="116">
        <v>0</v>
      </c>
      <c r="G1039" s="116">
        <v>0</v>
      </c>
      <c r="H1039" s="116">
        <v>0</v>
      </c>
      <c r="I1039" s="116">
        <v>0</v>
      </c>
      <c r="J1039" s="116">
        <v>0</v>
      </c>
      <c r="K1039" s="116">
        <v>0</v>
      </c>
      <c r="L1039" s="116">
        <v>0</v>
      </c>
      <c r="M1039" s="116">
        <v>0</v>
      </c>
      <c r="N1039" s="116">
        <v>0</v>
      </c>
      <c r="O1039" s="116">
        <v>0</v>
      </c>
      <c r="P1039" s="116">
        <v>0</v>
      </c>
      <c r="Q1039" s="116">
        <v>0</v>
      </c>
      <c r="R1039" s="116">
        <v>0</v>
      </c>
      <c r="S1039" s="116">
        <v>0</v>
      </c>
      <c r="T1039" s="116">
        <v>0</v>
      </c>
      <c r="U1039" s="116">
        <v>0</v>
      </c>
      <c r="V1039" s="116">
        <v>0</v>
      </c>
      <c r="W1039" s="116">
        <v>0</v>
      </c>
      <c r="X1039" s="116">
        <v>0</v>
      </c>
      <c r="Y1039" s="116">
        <v>0</v>
      </c>
      <c r="Z1039" s="116">
        <v>0</v>
      </c>
      <c r="AA1039" s="116">
        <v>0</v>
      </c>
      <c r="AB1039" s="116">
        <v>0</v>
      </c>
      <c r="AC1039" s="116">
        <v>0</v>
      </c>
      <c r="AD1039" s="116">
        <v>0</v>
      </c>
      <c r="AE1039" s="116">
        <v>0</v>
      </c>
      <c r="AF1039" s="116">
        <v>0</v>
      </c>
      <c r="AG1039" s="116">
        <v>0</v>
      </c>
      <c r="AH1039" s="116">
        <v>0</v>
      </c>
      <c r="AI1039" s="116">
        <v>0</v>
      </c>
      <c r="AJ1039" s="116">
        <v>0</v>
      </c>
      <c r="AK1039" s="116">
        <v>0</v>
      </c>
      <c r="AL1039" s="116">
        <v>0</v>
      </c>
      <c r="AM1039" s="116">
        <v>0</v>
      </c>
      <c r="AN1039" s="116">
        <v>0</v>
      </c>
      <c r="AO1039" s="116">
        <v>0</v>
      </c>
      <c r="AP1039" s="116">
        <v>0</v>
      </c>
      <c r="AQ1039" s="116">
        <v>0</v>
      </c>
      <c r="AR1039" s="116">
        <v>0</v>
      </c>
      <c r="AS1039" s="116">
        <v>0</v>
      </c>
      <c r="AT1039" s="116">
        <v>0</v>
      </c>
      <c r="AU1039" s="116">
        <v>0</v>
      </c>
      <c r="AV1039" s="116">
        <v>0</v>
      </c>
      <c r="AW1039" s="116">
        <v>0</v>
      </c>
      <c r="AX1039" s="116">
        <v>0</v>
      </c>
      <c r="AY1039" s="116">
        <v>0</v>
      </c>
      <c r="AZ1039" s="116">
        <v>0</v>
      </c>
      <c r="BA1039" s="116">
        <v>0</v>
      </c>
      <c r="BB1039" s="116">
        <v>0</v>
      </c>
      <c r="BC1039" s="116">
        <v>0</v>
      </c>
      <c r="BD1039" s="115">
        <v>0</v>
      </c>
      <c r="BF1039" s="9">
        <f t="shared" si="16"/>
        <v>0</v>
      </c>
    </row>
    <row r="1040" spans="1:58" x14ac:dyDescent="0.25">
      <c r="A1040" s="112" t="s">
        <v>1209</v>
      </c>
      <c r="B1040" s="112" t="s">
        <v>1210</v>
      </c>
      <c r="C1040" s="116">
        <v>0</v>
      </c>
      <c r="D1040" s="116">
        <v>0</v>
      </c>
      <c r="E1040" s="116">
        <v>0</v>
      </c>
      <c r="F1040" s="116">
        <v>0</v>
      </c>
      <c r="G1040" s="116">
        <v>0</v>
      </c>
      <c r="H1040" s="116">
        <v>0</v>
      </c>
      <c r="I1040" s="116">
        <v>0</v>
      </c>
      <c r="J1040" s="116">
        <v>0</v>
      </c>
      <c r="K1040" s="116">
        <v>0</v>
      </c>
      <c r="L1040" s="116">
        <v>0</v>
      </c>
      <c r="M1040" s="116">
        <v>0</v>
      </c>
      <c r="N1040" s="116">
        <v>0</v>
      </c>
      <c r="O1040" s="116">
        <v>0</v>
      </c>
      <c r="P1040" s="116">
        <v>0</v>
      </c>
      <c r="Q1040" s="116">
        <v>0</v>
      </c>
      <c r="R1040" s="116">
        <v>0</v>
      </c>
      <c r="S1040" s="116">
        <v>0</v>
      </c>
      <c r="T1040" s="116">
        <v>0</v>
      </c>
      <c r="U1040" s="116">
        <v>0</v>
      </c>
      <c r="V1040" s="116">
        <v>0</v>
      </c>
      <c r="W1040" s="116">
        <v>0</v>
      </c>
      <c r="X1040" s="116">
        <v>0</v>
      </c>
      <c r="Y1040" s="116">
        <v>0</v>
      </c>
      <c r="Z1040" s="116">
        <v>0</v>
      </c>
      <c r="AA1040" s="116">
        <v>0</v>
      </c>
      <c r="AB1040" s="116">
        <v>0</v>
      </c>
      <c r="AC1040" s="116">
        <v>0</v>
      </c>
      <c r="AD1040" s="116">
        <v>0</v>
      </c>
      <c r="AE1040" s="116">
        <v>0</v>
      </c>
      <c r="AF1040" s="116">
        <v>0</v>
      </c>
      <c r="AG1040" s="116">
        <v>0</v>
      </c>
      <c r="AH1040" s="116">
        <v>0</v>
      </c>
      <c r="AI1040" s="116">
        <v>0</v>
      </c>
      <c r="AJ1040" s="116">
        <v>0</v>
      </c>
      <c r="AK1040" s="116">
        <v>0</v>
      </c>
      <c r="AL1040" s="116">
        <v>0</v>
      </c>
      <c r="AM1040" s="116">
        <v>0</v>
      </c>
      <c r="AN1040" s="116">
        <v>0</v>
      </c>
      <c r="AO1040" s="116">
        <v>0</v>
      </c>
      <c r="AP1040" s="116">
        <v>0</v>
      </c>
      <c r="AQ1040" s="116">
        <v>0</v>
      </c>
      <c r="AR1040" s="116">
        <v>0</v>
      </c>
      <c r="AS1040" s="116">
        <v>0</v>
      </c>
      <c r="AT1040" s="116">
        <v>0</v>
      </c>
      <c r="AU1040" s="116">
        <v>0</v>
      </c>
      <c r="AV1040" s="116">
        <v>0</v>
      </c>
      <c r="AW1040" s="116">
        <v>0</v>
      </c>
      <c r="AX1040" s="116">
        <v>0</v>
      </c>
      <c r="AY1040" s="116">
        <v>0</v>
      </c>
      <c r="AZ1040" s="116">
        <v>0</v>
      </c>
      <c r="BA1040" s="116">
        <v>0</v>
      </c>
      <c r="BB1040" s="116">
        <v>0</v>
      </c>
      <c r="BC1040" s="116">
        <v>0</v>
      </c>
      <c r="BD1040" s="115">
        <v>0</v>
      </c>
      <c r="BF1040" s="9">
        <f t="shared" si="16"/>
        <v>0</v>
      </c>
    </row>
    <row r="1041" spans="1:58" x14ac:dyDescent="0.25">
      <c r="A1041" s="112" t="s">
        <v>2056</v>
      </c>
      <c r="B1041" s="112" t="s">
        <v>2055</v>
      </c>
      <c r="C1041" s="116">
        <v>0</v>
      </c>
      <c r="D1041" s="116">
        <v>0</v>
      </c>
      <c r="E1041" s="116">
        <v>0</v>
      </c>
      <c r="F1041" s="116">
        <v>0</v>
      </c>
      <c r="G1041" s="116">
        <v>0</v>
      </c>
      <c r="H1041" s="116">
        <v>0</v>
      </c>
      <c r="I1041" s="116">
        <v>0</v>
      </c>
      <c r="J1041" s="116">
        <v>0</v>
      </c>
      <c r="K1041" s="116">
        <v>0</v>
      </c>
      <c r="L1041" s="116">
        <v>0</v>
      </c>
      <c r="M1041" s="116">
        <v>0</v>
      </c>
      <c r="N1041" s="116">
        <v>0</v>
      </c>
      <c r="O1041" s="116">
        <v>0</v>
      </c>
      <c r="P1041" s="116">
        <v>0</v>
      </c>
      <c r="Q1041" s="116">
        <v>0</v>
      </c>
      <c r="R1041" s="116">
        <v>0</v>
      </c>
      <c r="S1041" s="116">
        <v>0</v>
      </c>
      <c r="T1041" s="116">
        <v>0</v>
      </c>
      <c r="U1041" s="116">
        <v>0</v>
      </c>
      <c r="V1041" s="116">
        <v>0</v>
      </c>
      <c r="W1041" s="116">
        <v>0</v>
      </c>
      <c r="X1041" s="116">
        <v>0</v>
      </c>
      <c r="Y1041" s="116">
        <v>0</v>
      </c>
      <c r="Z1041" s="116">
        <v>0</v>
      </c>
      <c r="AA1041" s="116">
        <v>0</v>
      </c>
      <c r="AB1041" s="116">
        <v>0</v>
      </c>
      <c r="AC1041" s="116">
        <v>0</v>
      </c>
      <c r="AD1041" s="116">
        <v>0</v>
      </c>
      <c r="AE1041" s="116">
        <v>0</v>
      </c>
      <c r="AF1041" s="116">
        <v>0</v>
      </c>
      <c r="AG1041" s="116">
        <v>0</v>
      </c>
      <c r="AH1041" s="116">
        <v>0</v>
      </c>
      <c r="AI1041" s="116">
        <v>0</v>
      </c>
      <c r="AJ1041" s="116">
        <v>930.95</v>
      </c>
      <c r="AK1041" s="116">
        <v>57854.039999999994</v>
      </c>
      <c r="AL1041" s="116">
        <v>146462.84999999998</v>
      </c>
      <c r="AM1041" s="116">
        <v>144887.74</v>
      </c>
      <c r="AN1041" s="116">
        <v>166664.5</v>
      </c>
      <c r="AO1041" s="116">
        <v>192750.61</v>
      </c>
      <c r="AP1041" s="116">
        <v>269784.03999999998</v>
      </c>
      <c r="AQ1041" s="116">
        <v>298462.94</v>
      </c>
      <c r="AR1041" s="116">
        <v>308083.94</v>
      </c>
      <c r="AS1041" s="116">
        <v>333522.40000000002</v>
      </c>
      <c r="AT1041" s="116">
        <v>352552.54000000004</v>
      </c>
      <c r="AU1041" s="116">
        <v>1587898.61</v>
      </c>
      <c r="AV1041" s="116">
        <v>6479506.1200000001</v>
      </c>
      <c r="AW1041" s="116">
        <v>6653182.3100000005</v>
      </c>
      <c r="AX1041" s="116">
        <v>10768859.74</v>
      </c>
      <c r="AY1041" s="116">
        <v>11645708.550000001</v>
      </c>
      <c r="AZ1041" s="116">
        <v>13166746.100000001</v>
      </c>
      <c r="BA1041" s="116">
        <v>13642234.980000002</v>
      </c>
      <c r="BB1041" s="116">
        <v>13826329.360000003</v>
      </c>
      <c r="BC1041" s="116">
        <v>15263634.350000003</v>
      </c>
      <c r="BD1041" s="115">
        <v>15663410.800000003</v>
      </c>
      <c r="BF1041" s="9">
        <f t="shared" si="16"/>
        <v>15663410.800000003</v>
      </c>
    </row>
    <row r="1042" spans="1:58" x14ac:dyDescent="0.25">
      <c r="A1042" s="112" t="s">
        <v>1211</v>
      </c>
      <c r="B1042" s="112" t="s">
        <v>1212</v>
      </c>
      <c r="C1042" s="116">
        <v>0</v>
      </c>
      <c r="D1042" s="116">
        <v>0</v>
      </c>
      <c r="E1042" s="116">
        <v>0</v>
      </c>
      <c r="F1042" s="116">
        <v>0</v>
      </c>
      <c r="G1042" s="116">
        <v>0</v>
      </c>
      <c r="H1042" s="116">
        <v>0</v>
      </c>
      <c r="I1042" s="116">
        <v>0</v>
      </c>
      <c r="J1042" s="116">
        <v>0</v>
      </c>
      <c r="K1042" s="116">
        <v>0</v>
      </c>
      <c r="L1042" s="116">
        <v>0</v>
      </c>
      <c r="M1042" s="116">
        <v>0</v>
      </c>
      <c r="N1042" s="116">
        <v>0</v>
      </c>
      <c r="O1042" s="116">
        <v>0</v>
      </c>
      <c r="P1042" s="116">
        <v>0</v>
      </c>
      <c r="Q1042" s="116">
        <v>0</v>
      </c>
      <c r="R1042" s="116">
        <v>0</v>
      </c>
      <c r="S1042" s="116">
        <v>0</v>
      </c>
      <c r="T1042" s="116">
        <v>2468.13</v>
      </c>
      <c r="U1042" s="116">
        <v>-599932.98</v>
      </c>
      <c r="V1042" s="116">
        <v>-264564.76</v>
      </c>
      <c r="W1042" s="116">
        <v>0</v>
      </c>
      <c r="X1042" s="116">
        <v>0</v>
      </c>
      <c r="Y1042" s="116">
        <v>0</v>
      </c>
      <c r="Z1042" s="116">
        <v>0</v>
      </c>
      <c r="AA1042" s="116">
        <v>0</v>
      </c>
      <c r="AB1042" s="116">
        <v>0</v>
      </c>
      <c r="AC1042" s="116">
        <v>0</v>
      </c>
      <c r="AD1042" s="116">
        <v>0</v>
      </c>
      <c r="AE1042" s="116">
        <v>0</v>
      </c>
      <c r="AF1042" s="116">
        <v>0</v>
      </c>
      <c r="AG1042" s="116">
        <v>0</v>
      </c>
      <c r="AH1042" s="116">
        <v>0</v>
      </c>
      <c r="AI1042" s="116">
        <v>0</v>
      </c>
      <c r="AJ1042" s="116">
        <v>0</v>
      </c>
      <c r="AK1042" s="116">
        <v>0</v>
      </c>
      <c r="AL1042" s="116">
        <v>0</v>
      </c>
      <c r="AM1042" s="116">
        <v>0</v>
      </c>
      <c r="AN1042" s="116">
        <v>0</v>
      </c>
      <c r="AO1042" s="116">
        <v>0</v>
      </c>
      <c r="AP1042" s="116">
        <v>0</v>
      </c>
      <c r="AQ1042" s="116">
        <v>0</v>
      </c>
      <c r="AR1042" s="116">
        <v>0</v>
      </c>
      <c r="AS1042" s="116">
        <v>0</v>
      </c>
      <c r="AT1042" s="116">
        <v>0</v>
      </c>
      <c r="AU1042" s="116">
        <v>0</v>
      </c>
      <c r="AV1042" s="116">
        <v>0</v>
      </c>
      <c r="AW1042" s="116">
        <v>0</v>
      </c>
      <c r="AX1042" s="116">
        <v>0</v>
      </c>
      <c r="AY1042" s="116">
        <v>0</v>
      </c>
      <c r="AZ1042" s="116">
        <v>0</v>
      </c>
      <c r="BA1042" s="116">
        <v>0</v>
      </c>
      <c r="BB1042" s="116">
        <v>0</v>
      </c>
      <c r="BC1042" s="116">
        <v>0</v>
      </c>
      <c r="BD1042" s="115">
        <v>0</v>
      </c>
      <c r="BF1042" s="9">
        <f t="shared" si="16"/>
        <v>2468.13</v>
      </c>
    </row>
    <row r="1043" spans="1:58" x14ac:dyDescent="0.25">
      <c r="A1043" s="112" t="s">
        <v>1213</v>
      </c>
      <c r="B1043" s="112" t="s">
        <v>2246</v>
      </c>
      <c r="C1043" s="116">
        <v>0</v>
      </c>
      <c r="D1043" s="116">
        <v>0</v>
      </c>
      <c r="E1043" s="116">
        <v>0</v>
      </c>
      <c r="F1043" s="116">
        <v>0</v>
      </c>
      <c r="G1043" s="116">
        <v>0</v>
      </c>
      <c r="H1043" s="116">
        <v>0</v>
      </c>
      <c r="I1043" s="116">
        <v>0</v>
      </c>
      <c r="J1043" s="116">
        <v>0</v>
      </c>
      <c r="K1043" s="116">
        <v>0</v>
      </c>
      <c r="L1043" s="116">
        <v>0</v>
      </c>
      <c r="M1043" s="116">
        <v>0</v>
      </c>
      <c r="N1043" s="116">
        <v>0</v>
      </c>
      <c r="O1043" s="116">
        <v>0</v>
      </c>
      <c r="P1043" s="116">
        <v>0</v>
      </c>
      <c r="Q1043" s="116">
        <v>0</v>
      </c>
      <c r="R1043" s="116">
        <v>0</v>
      </c>
      <c r="S1043" s="116">
        <v>0</v>
      </c>
      <c r="T1043" s="116">
        <v>0</v>
      </c>
      <c r="U1043" s="116">
        <v>0</v>
      </c>
      <c r="V1043" s="116">
        <v>0</v>
      </c>
      <c r="W1043" s="116">
        <v>0</v>
      </c>
      <c r="X1043" s="116">
        <v>0</v>
      </c>
      <c r="Y1043" s="116">
        <v>0</v>
      </c>
      <c r="Z1043" s="116">
        <v>0</v>
      </c>
      <c r="AA1043" s="116">
        <v>0</v>
      </c>
      <c r="AB1043" s="116">
        <v>0</v>
      </c>
      <c r="AC1043" s="116">
        <v>0</v>
      </c>
      <c r="AD1043" s="116">
        <v>0</v>
      </c>
      <c r="AE1043" s="116">
        <v>0</v>
      </c>
      <c r="AF1043" s="116">
        <v>7295.54</v>
      </c>
      <c r="AG1043" s="116">
        <v>7295.54</v>
      </c>
      <c r="AH1043" s="116">
        <v>7295.54</v>
      </c>
      <c r="AI1043" s="116">
        <v>7295.54</v>
      </c>
      <c r="AJ1043" s="116">
        <v>11395.89</v>
      </c>
      <c r="AK1043" s="116">
        <v>11395.89</v>
      </c>
      <c r="AL1043" s="116">
        <v>0</v>
      </c>
      <c r="AM1043" s="116">
        <v>0</v>
      </c>
      <c r="AN1043" s="116">
        <v>0</v>
      </c>
      <c r="AO1043" s="116">
        <v>0</v>
      </c>
      <c r="AP1043" s="116">
        <v>0</v>
      </c>
      <c r="AQ1043" s="116">
        <v>0</v>
      </c>
      <c r="AR1043" s="116">
        <v>0</v>
      </c>
      <c r="AS1043" s="116">
        <v>0</v>
      </c>
      <c r="AT1043" s="116">
        <v>0</v>
      </c>
      <c r="AU1043" s="116">
        <v>0</v>
      </c>
      <c r="AV1043" s="116">
        <v>0</v>
      </c>
      <c r="AW1043" s="116">
        <v>0</v>
      </c>
      <c r="AX1043" s="116">
        <v>0</v>
      </c>
      <c r="AY1043" s="116">
        <v>0</v>
      </c>
      <c r="AZ1043" s="116">
        <v>0</v>
      </c>
      <c r="BA1043" s="116">
        <v>0</v>
      </c>
      <c r="BB1043" s="116">
        <v>0</v>
      </c>
      <c r="BC1043" s="116">
        <v>0</v>
      </c>
      <c r="BD1043" s="115">
        <v>0</v>
      </c>
      <c r="BF1043" s="9">
        <f t="shared" si="16"/>
        <v>11395.89</v>
      </c>
    </row>
    <row r="1044" spans="1:58" x14ac:dyDescent="0.25">
      <c r="A1044" s="112" t="s">
        <v>1214</v>
      </c>
      <c r="B1044" s="112" t="s">
        <v>1215</v>
      </c>
      <c r="C1044" s="116">
        <v>0</v>
      </c>
      <c r="D1044" s="116">
        <v>0</v>
      </c>
      <c r="E1044" s="116">
        <v>0</v>
      </c>
      <c r="F1044" s="116">
        <v>0</v>
      </c>
      <c r="G1044" s="116">
        <v>0</v>
      </c>
      <c r="H1044" s="116">
        <v>0</v>
      </c>
      <c r="I1044" s="116">
        <v>0</v>
      </c>
      <c r="J1044" s="116">
        <v>0</v>
      </c>
      <c r="K1044" s="116">
        <v>0</v>
      </c>
      <c r="L1044" s="116">
        <v>0</v>
      </c>
      <c r="M1044" s="116">
        <v>0</v>
      </c>
      <c r="N1044" s="116">
        <v>0</v>
      </c>
      <c r="O1044" s="116">
        <v>0</v>
      </c>
      <c r="P1044" s="116">
        <v>0</v>
      </c>
      <c r="Q1044" s="116">
        <v>0</v>
      </c>
      <c r="R1044" s="116">
        <v>0</v>
      </c>
      <c r="S1044" s="116">
        <v>0</v>
      </c>
      <c r="T1044" s="116">
        <v>0</v>
      </c>
      <c r="U1044" s="116">
        <v>11125.54</v>
      </c>
      <c r="V1044" s="116">
        <v>11175.94</v>
      </c>
      <c r="W1044" s="116">
        <v>20663.68</v>
      </c>
      <c r="X1044" s="116">
        <v>29796.61</v>
      </c>
      <c r="Y1044" s="116">
        <v>405588.82</v>
      </c>
      <c r="Z1044" s="116">
        <v>0</v>
      </c>
      <c r="AA1044" s="116">
        <v>0</v>
      </c>
      <c r="AB1044" s="116">
        <v>0</v>
      </c>
      <c r="AC1044" s="116">
        <v>0</v>
      </c>
      <c r="AD1044" s="116">
        <v>0</v>
      </c>
      <c r="AE1044" s="116">
        <v>0</v>
      </c>
      <c r="AF1044" s="116">
        <v>0</v>
      </c>
      <c r="AG1044" s="116">
        <v>0</v>
      </c>
      <c r="AH1044" s="116">
        <v>0</v>
      </c>
      <c r="AI1044" s="116">
        <v>0</v>
      </c>
      <c r="AJ1044" s="116">
        <v>0</v>
      </c>
      <c r="AK1044" s="116">
        <v>0</v>
      </c>
      <c r="AL1044" s="116">
        <v>0</v>
      </c>
      <c r="AM1044" s="116">
        <v>0</v>
      </c>
      <c r="AN1044" s="116">
        <v>0</v>
      </c>
      <c r="AO1044" s="116">
        <v>0</v>
      </c>
      <c r="AP1044" s="116">
        <v>0</v>
      </c>
      <c r="AQ1044" s="116">
        <v>0</v>
      </c>
      <c r="AR1044" s="116">
        <v>0</v>
      </c>
      <c r="AS1044" s="116">
        <v>0</v>
      </c>
      <c r="AT1044" s="116">
        <v>0</v>
      </c>
      <c r="AU1044" s="116">
        <v>0</v>
      </c>
      <c r="AV1044" s="116">
        <v>0</v>
      </c>
      <c r="AW1044" s="116">
        <v>0</v>
      </c>
      <c r="AX1044" s="116">
        <v>0</v>
      </c>
      <c r="AY1044" s="116">
        <v>0</v>
      </c>
      <c r="AZ1044" s="116">
        <v>0</v>
      </c>
      <c r="BA1044" s="116">
        <v>0</v>
      </c>
      <c r="BB1044" s="116">
        <v>0</v>
      </c>
      <c r="BC1044" s="116">
        <v>0</v>
      </c>
      <c r="BD1044" s="115">
        <v>0</v>
      </c>
      <c r="BF1044" s="9">
        <f t="shared" si="16"/>
        <v>405588.82</v>
      </c>
    </row>
    <row r="1045" spans="1:58" x14ac:dyDescent="0.25">
      <c r="A1045" s="112" t="s">
        <v>1216</v>
      </c>
      <c r="B1045" s="112" t="s">
        <v>1217</v>
      </c>
      <c r="C1045" s="116">
        <v>0</v>
      </c>
      <c r="D1045" s="116">
        <v>0</v>
      </c>
      <c r="E1045" s="116">
        <v>0</v>
      </c>
      <c r="F1045" s="116">
        <v>0</v>
      </c>
      <c r="G1045" s="116">
        <v>0</v>
      </c>
      <c r="H1045" s="116">
        <v>0</v>
      </c>
      <c r="I1045" s="116">
        <v>0</v>
      </c>
      <c r="J1045" s="116">
        <v>0</v>
      </c>
      <c r="K1045" s="116">
        <v>0</v>
      </c>
      <c r="L1045" s="116">
        <v>0</v>
      </c>
      <c r="M1045" s="116">
        <v>0</v>
      </c>
      <c r="N1045" s="116">
        <v>0</v>
      </c>
      <c r="O1045" s="116">
        <v>0</v>
      </c>
      <c r="P1045" s="116">
        <v>0</v>
      </c>
      <c r="Q1045" s="116">
        <v>0</v>
      </c>
      <c r="R1045" s="116">
        <v>0</v>
      </c>
      <c r="S1045" s="116">
        <v>0</v>
      </c>
      <c r="T1045" s="116">
        <v>0</v>
      </c>
      <c r="U1045" s="116">
        <v>0</v>
      </c>
      <c r="V1045" s="116">
        <v>0</v>
      </c>
      <c r="W1045" s="116">
        <v>0</v>
      </c>
      <c r="X1045" s="116">
        <v>0</v>
      </c>
      <c r="Y1045" s="116">
        <v>0</v>
      </c>
      <c r="Z1045" s="116">
        <v>0</v>
      </c>
      <c r="AA1045" s="116">
        <v>0</v>
      </c>
      <c r="AB1045" s="116">
        <v>0</v>
      </c>
      <c r="AC1045" s="116">
        <v>0</v>
      </c>
      <c r="AD1045" s="116">
        <v>0</v>
      </c>
      <c r="AE1045" s="116">
        <v>0</v>
      </c>
      <c r="AF1045" s="116">
        <v>0</v>
      </c>
      <c r="AG1045" s="116">
        <v>0</v>
      </c>
      <c r="AH1045" s="116">
        <v>0</v>
      </c>
      <c r="AI1045" s="116">
        <v>0</v>
      </c>
      <c r="AJ1045" s="116">
        <v>0</v>
      </c>
      <c r="AK1045" s="116">
        <v>0</v>
      </c>
      <c r="AL1045" s="116">
        <v>0</v>
      </c>
      <c r="AM1045" s="116">
        <v>0</v>
      </c>
      <c r="AN1045" s="116">
        <v>0</v>
      </c>
      <c r="AO1045" s="116">
        <v>0</v>
      </c>
      <c r="AP1045" s="116">
        <v>144276.74</v>
      </c>
      <c r="AQ1045" s="116">
        <v>192631.69</v>
      </c>
      <c r="AR1045" s="116">
        <v>229731.62</v>
      </c>
      <c r="AS1045" s="116">
        <v>230563.37</v>
      </c>
      <c r="AT1045" s="116">
        <v>240532.99</v>
      </c>
      <c r="AU1045" s="116">
        <v>0</v>
      </c>
      <c r="AV1045" s="116">
        <v>0</v>
      </c>
      <c r="AW1045" s="116">
        <v>0</v>
      </c>
      <c r="AX1045" s="116">
        <v>0</v>
      </c>
      <c r="AY1045" s="116">
        <v>0</v>
      </c>
      <c r="AZ1045" s="116">
        <v>0</v>
      </c>
      <c r="BA1045" s="116">
        <v>0</v>
      </c>
      <c r="BB1045" s="116">
        <v>0</v>
      </c>
      <c r="BC1045" s="116">
        <v>0</v>
      </c>
      <c r="BD1045" s="115">
        <v>0</v>
      </c>
      <c r="BF1045" s="9">
        <f t="shared" si="16"/>
        <v>240532.99</v>
      </c>
    </row>
    <row r="1046" spans="1:58" x14ac:dyDescent="0.25">
      <c r="A1046" s="112" t="s">
        <v>1218</v>
      </c>
      <c r="B1046" s="112" t="s">
        <v>1219</v>
      </c>
      <c r="C1046" s="116">
        <v>0</v>
      </c>
      <c r="D1046" s="116">
        <v>0</v>
      </c>
      <c r="E1046" s="116">
        <v>0</v>
      </c>
      <c r="F1046" s="116">
        <v>0</v>
      </c>
      <c r="G1046" s="116">
        <v>0</v>
      </c>
      <c r="H1046" s="116">
        <v>0</v>
      </c>
      <c r="I1046" s="116">
        <v>0</v>
      </c>
      <c r="J1046" s="116">
        <v>0</v>
      </c>
      <c r="K1046" s="116">
        <v>0</v>
      </c>
      <c r="L1046" s="116">
        <v>0</v>
      </c>
      <c r="M1046" s="116">
        <v>0</v>
      </c>
      <c r="N1046" s="116">
        <v>0</v>
      </c>
      <c r="O1046" s="116">
        <v>0</v>
      </c>
      <c r="P1046" s="116">
        <v>0</v>
      </c>
      <c r="Q1046" s="116">
        <v>0</v>
      </c>
      <c r="R1046" s="116">
        <v>0</v>
      </c>
      <c r="S1046" s="116">
        <v>0</v>
      </c>
      <c r="T1046" s="116">
        <v>0</v>
      </c>
      <c r="U1046" s="116">
        <v>0</v>
      </c>
      <c r="V1046" s="116">
        <v>0</v>
      </c>
      <c r="W1046" s="116">
        <v>0</v>
      </c>
      <c r="X1046" s="116">
        <v>0</v>
      </c>
      <c r="Y1046" s="116">
        <v>0</v>
      </c>
      <c r="Z1046" s="116">
        <v>21427.43</v>
      </c>
      <c r="AA1046" s="116">
        <v>21427.43</v>
      </c>
      <c r="AB1046" s="116">
        <v>21427.43</v>
      </c>
      <c r="AC1046" s="116">
        <v>24312.53</v>
      </c>
      <c r="AD1046" s="116">
        <v>24756.86</v>
      </c>
      <c r="AE1046" s="116">
        <v>24756.86</v>
      </c>
      <c r="AF1046" s="116">
        <v>25062.440000000002</v>
      </c>
      <c r="AG1046" s="116">
        <v>30641.170000000002</v>
      </c>
      <c r="AH1046" s="116">
        <v>30641.170000000002</v>
      </c>
      <c r="AI1046" s="116">
        <v>32496.47</v>
      </c>
      <c r="AJ1046" s="116">
        <v>33265.86</v>
      </c>
      <c r="AK1046" s="116">
        <v>33265.86</v>
      </c>
      <c r="AL1046" s="116">
        <v>33522</v>
      </c>
      <c r="AM1046" s="116">
        <v>57522.28</v>
      </c>
      <c r="AN1046" s="116">
        <v>53087.65</v>
      </c>
      <c r="AO1046" s="116">
        <v>53087.65</v>
      </c>
      <c r="AP1046" s="116">
        <v>53087.65</v>
      </c>
      <c r="AQ1046" s="116">
        <v>53087.65</v>
      </c>
      <c r="AR1046" s="116">
        <v>0</v>
      </c>
      <c r="AS1046" s="116">
        <v>0</v>
      </c>
      <c r="AT1046" s="116">
        <v>0</v>
      </c>
      <c r="AU1046" s="116">
        <v>0</v>
      </c>
      <c r="AV1046" s="116">
        <v>0</v>
      </c>
      <c r="AW1046" s="116">
        <v>0</v>
      </c>
      <c r="AX1046" s="116">
        <v>0</v>
      </c>
      <c r="AY1046" s="116">
        <v>0</v>
      </c>
      <c r="AZ1046" s="116">
        <v>0</v>
      </c>
      <c r="BA1046" s="116">
        <v>0</v>
      </c>
      <c r="BB1046" s="116">
        <v>0</v>
      </c>
      <c r="BC1046" s="116">
        <v>0</v>
      </c>
      <c r="BD1046" s="115">
        <v>0</v>
      </c>
      <c r="BF1046" s="9">
        <f t="shared" si="16"/>
        <v>57522.28</v>
      </c>
    </row>
    <row r="1047" spans="1:58" x14ac:dyDescent="0.25">
      <c r="A1047" s="112" t="s">
        <v>1220</v>
      </c>
      <c r="B1047" s="112" t="s">
        <v>1221</v>
      </c>
      <c r="C1047" s="116">
        <v>0</v>
      </c>
      <c r="D1047" s="116">
        <v>0</v>
      </c>
      <c r="E1047" s="116">
        <v>0</v>
      </c>
      <c r="F1047" s="116">
        <v>0</v>
      </c>
      <c r="G1047" s="116">
        <v>0</v>
      </c>
      <c r="H1047" s="116">
        <v>0</v>
      </c>
      <c r="I1047" s="116">
        <v>0</v>
      </c>
      <c r="J1047" s="116">
        <v>0</v>
      </c>
      <c r="K1047" s="116">
        <v>0</v>
      </c>
      <c r="L1047" s="116">
        <v>0</v>
      </c>
      <c r="M1047" s="116">
        <v>0</v>
      </c>
      <c r="N1047" s="116">
        <v>0</v>
      </c>
      <c r="O1047" s="116">
        <v>0</v>
      </c>
      <c r="P1047" s="116">
        <v>0</v>
      </c>
      <c r="Q1047" s="116">
        <v>0</v>
      </c>
      <c r="R1047" s="116">
        <v>0</v>
      </c>
      <c r="S1047" s="116">
        <v>0</v>
      </c>
      <c r="T1047" s="116">
        <v>0</v>
      </c>
      <c r="U1047" s="116">
        <v>0</v>
      </c>
      <c r="V1047" s="116">
        <v>0</v>
      </c>
      <c r="W1047" s="116">
        <v>0</v>
      </c>
      <c r="X1047" s="116">
        <v>0</v>
      </c>
      <c r="Y1047" s="116">
        <v>0</v>
      </c>
      <c r="Z1047" s="116">
        <v>0</v>
      </c>
      <c r="AA1047" s="116">
        <v>0</v>
      </c>
      <c r="AB1047" s="116">
        <v>292.08999999999997</v>
      </c>
      <c r="AC1047" s="116">
        <v>474.47999999999996</v>
      </c>
      <c r="AD1047" s="116">
        <v>51918.590000000004</v>
      </c>
      <c r="AE1047" s="116">
        <v>111214.39999999999</v>
      </c>
      <c r="AF1047" s="116">
        <v>138923.15</v>
      </c>
      <c r="AG1047" s="116">
        <v>195893</v>
      </c>
      <c r="AH1047" s="116">
        <v>279333.03999999998</v>
      </c>
      <c r="AI1047" s="116">
        <v>302773.07999999996</v>
      </c>
      <c r="AJ1047" s="116">
        <v>886931.63</v>
      </c>
      <c r="AK1047" s="116">
        <v>1179658.08</v>
      </c>
      <c r="AL1047" s="116">
        <v>0</v>
      </c>
      <c r="AM1047" s="116">
        <v>0</v>
      </c>
      <c r="AN1047" s="116">
        <v>0</v>
      </c>
      <c r="AO1047" s="116">
        <v>0</v>
      </c>
      <c r="AP1047" s="116">
        <v>0</v>
      </c>
      <c r="AQ1047" s="116">
        <v>0</v>
      </c>
      <c r="AR1047" s="116">
        <v>0</v>
      </c>
      <c r="AS1047" s="116">
        <v>0</v>
      </c>
      <c r="AT1047" s="116">
        <v>0</v>
      </c>
      <c r="AU1047" s="116">
        <v>0</v>
      </c>
      <c r="AV1047" s="116">
        <v>0</v>
      </c>
      <c r="AW1047" s="116">
        <v>0</v>
      </c>
      <c r="AX1047" s="116">
        <v>0</v>
      </c>
      <c r="AY1047" s="116">
        <v>0</v>
      </c>
      <c r="AZ1047" s="116">
        <v>0</v>
      </c>
      <c r="BA1047" s="116">
        <v>0</v>
      </c>
      <c r="BB1047" s="116">
        <v>0</v>
      </c>
      <c r="BC1047" s="116">
        <v>0</v>
      </c>
      <c r="BD1047" s="115">
        <v>0</v>
      </c>
      <c r="BF1047" s="9">
        <f t="shared" ref="BF1047:BF1110" si="17">+MAX(C1047:BD1047)</f>
        <v>1179658.08</v>
      </c>
    </row>
    <row r="1048" spans="1:58" x14ac:dyDescent="0.25">
      <c r="A1048" s="112" t="s">
        <v>1222</v>
      </c>
      <c r="B1048" s="112" t="s">
        <v>1223</v>
      </c>
      <c r="C1048" s="116">
        <v>0</v>
      </c>
      <c r="D1048" s="116">
        <v>0</v>
      </c>
      <c r="E1048" s="116">
        <v>0</v>
      </c>
      <c r="F1048" s="116">
        <v>0</v>
      </c>
      <c r="G1048" s="116">
        <v>0</v>
      </c>
      <c r="H1048" s="116">
        <v>0</v>
      </c>
      <c r="I1048" s="116">
        <v>0</v>
      </c>
      <c r="J1048" s="116">
        <v>0</v>
      </c>
      <c r="K1048" s="116">
        <v>0</v>
      </c>
      <c r="L1048" s="116">
        <v>0</v>
      </c>
      <c r="M1048" s="116">
        <v>0</v>
      </c>
      <c r="N1048" s="116">
        <v>0</v>
      </c>
      <c r="O1048" s="116">
        <v>0</v>
      </c>
      <c r="P1048" s="116">
        <v>0</v>
      </c>
      <c r="Q1048" s="116">
        <v>0</v>
      </c>
      <c r="R1048" s="116">
        <v>0</v>
      </c>
      <c r="S1048" s="116">
        <v>0</v>
      </c>
      <c r="T1048" s="116">
        <v>0</v>
      </c>
      <c r="U1048" s="116">
        <v>0</v>
      </c>
      <c r="V1048" s="116">
        <v>0</v>
      </c>
      <c r="W1048" s="116">
        <v>0</v>
      </c>
      <c r="X1048" s="116">
        <v>0</v>
      </c>
      <c r="Y1048" s="116">
        <v>0</v>
      </c>
      <c r="Z1048" s="116">
        <v>0</v>
      </c>
      <c r="AA1048" s="116">
        <v>0</v>
      </c>
      <c r="AB1048" s="116">
        <v>0</v>
      </c>
      <c r="AC1048" s="116">
        <v>0</v>
      </c>
      <c r="AD1048" s="116">
        <v>0</v>
      </c>
      <c r="AE1048" s="116">
        <v>0</v>
      </c>
      <c r="AF1048" s="116">
        <v>0</v>
      </c>
      <c r="AG1048" s="116">
        <v>0</v>
      </c>
      <c r="AH1048" s="116">
        <v>0</v>
      </c>
      <c r="AI1048" s="116">
        <v>0</v>
      </c>
      <c r="AJ1048" s="116">
        <v>3492.73</v>
      </c>
      <c r="AK1048" s="116">
        <v>3492.73</v>
      </c>
      <c r="AL1048" s="116">
        <v>0</v>
      </c>
      <c r="AM1048" s="116">
        <v>0</v>
      </c>
      <c r="AN1048" s="116">
        <v>0</v>
      </c>
      <c r="AO1048" s="116">
        <v>0</v>
      </c>
      <c r="AP1048" s="116">
        <v>0</v>
      </c>
      <c r="AQ1048" s="116">
        <v>0</v>
      </c>
      <c r="AR1048" s="116">
        <v>0</v>
      </c>
      <c r="AS1048" s="116">
        <v>0</v>
      </c>
      <c r="AT1048" s="116">
        <v>0</v>
      </c>
      <c r="AU1048" s="116">
        <v>0</v>
      </c>
      <c r="AV1048" s="116">
        <v>0</v>
      </c>
      <c r="AW1048" s="116">
        <v>0</v>
      </c>
      <c r="AX1048" s="116">
        <v>0</v>
      </c>
      <c r="AY1048" s="116">
        <v>0</v>
      </c>
      <c r="AZ1048" s="116">
        <v>0</v>
      </c>
      <c r="BA1048" s="116">
        <v>0</v>
      </c>
      <c r="BB1048" s="116">
        <v>0</v>
      </c>
      <c r="BC1048" s="116">
        <v>0</v>
      </c>
      <c r="BD1048" s="115">
        <v>0</v>
      </c>
      <c r="BF1048" s="9">
        <f t="shared" si="17"/>
        <v>3492.73</v>
      </c>
    </row>
    <row r="1049" spans="1:58" x14ac:dyDescent="0.25">
      <c r="A1049" s="112" t="s">
        <v>1224</v>
      </c>
      <c r="B1049" s="112" t="s">
        <v>1225</v>
      </c>
      <c r="C1049" s="116">
        <v>0</v>
      </c>
      <c r="D1049" s="116">
        <v>0</v>
      </c>
      <c r="E1049" s="116">
        <v>0</v>
      </c>
      <c r="F1049" s="116">
        <v>0</v>
      </c>
      <c r="G1049" s="116">
        <v>0</v>
      </c>
      <c r="H1049" s="116">
        <v>0</v>
      </c>
      <c r="I1049" s="116">
        <v>0</v>
      </c>
      <c r="J1049" s="116">
        <v>0</v>
      </c>
      <c r="K1049" s="116">
        <v>0</v>
      </c>
      <c r="L1049" s="116">
        <v>0</v>
      </c>
      <c r="M1049" s="116">
        <v>0</v>
      </c>
      <c r="N1049" s="116">
        <v>0</v>
      </c>
      <c r="O1049" s="116">
        <v>0</v>
      </c>
      <c r="P1049" s="116">
        <v>0</v>
      </c>
      <c r="Q1049" s="116">
        <v>0</v>
      </c>
      <c r="R1049" s="116">
        <v>0</v>
      </c>
      <c r="S1049" s="116">
        <v>0</v>
      </c>
      <c r="T1049" s="116">
        <v>0</v>
      </c>
      <c r="U1049" s="116">
        <v>0</v>
      </c>
      <c r="V1049" s="116">
        <v>0</v>
      </c>
      <c r="W1049" s="116">
        <v>0</v>
      </c>
      <c r="X1049" s="116">
        <v>0</v>
      </c>
      <c r="Y1049" s="116">
        <v>0</v>
      </c>
      <c r="Z1049" s="116">
        <v>0</v>
      </c>
      <c r="AA1049" s="116">
        <v>0</v>
      </c>
      <c r="AB1049" s="116">
        <v>0</v>
      </c>
      <c r="AC1049" s="116">
        <v>0</v>
      </c>
      <c r="AD1049" s="116">
        <v>0</v>
      </c>
      <c r="AE1049" s="116">
        <v>0</v>
      </c>
      <c r="AF1049" s="116">
        <v>0</v>
      </c>
      <c r="AG1049" s="116">
        <v>0</v>
      </c>
      <c r="AH1049" s="116">
        <v>0</v>
      </c>
      <c r="AI1049" s="116">
        <v>0</v>
      </c>
      <c r="AJ1049" s="116">
        <v>0</v>
      </c>
      <c r="AK1049" s="116">
        <v>0</v>
      </c>
      <c r="AL1049" s="116">
        <v>0</v>
      </c>
      <c r="AM1049" s="116">
        <v>0</v>
      </c>
      <c r="AN1049" s="116">
        <v>0</v>
      </c>
      <c r="AO1049" s="116">
        <v>0</v>
      </c>
      <c r="AP1049" s="116">
        <v>0</v>
      </c>
      <c r="AQ1049" s="116">
        <v>0</v>
      </c>
      <c r="AR1049" s="116">
        <v>0</v>
      </c>
      <c r="AS1049" s="116">
        <v>0</v>
      </c>
      <c r="AT1049" s="116">
        <v>0</v>
      </c>
      <c r="AU1049" s="116">
        <v>0</v>
      </c>
      <c r="AV1049" s="116">
        <v>0</v>
      </c>
      <c r="AW1049" s="116">
        <v>0</v>
      </c>
      <c r="AX1049" s="116">
        <v>0</v>
      </c>
      <c r="AY1049" s="116">
        <v>0</v>
      </c>
      <c r="AZ1049" s="116">
        <v>0</v>
      </c>
      <c r="BA1049" s="116">
        <v>0</v>
      </c>
      <c r="BB1049" s="116">
        <v>0</v>
      </c>
      <c r="BC1049" s="116">
        <v>0</v>
      </c>
      <c r="BD1049" s="115">
        <v>0</v>
      </c>
      <c r="BF1049" s="9">
        <f t="shared" si="17"/>
        <v>0</v>
      </c>
    </row>
    <row r="1050" spans="1:58" x14ac:dyDescent="0.25">
      <c r="A1050" s="112" t="s">
        <v>1226</v>
      </c>
      <c r="B1050" s="112" t="s">
        <v>1227</v>
      </c>
      <c r="C1050" s="116">
        <v>0</v>
      </c>
      <c r="D1050" s="116">
        <v>0</v>
      </c>
      <c r="E1050" s="116">
        <v>0</v>
      </c>
      <c r="F1050" s="116">
        <v>0</v>
      </c>
      <c r="G1050" s="116">
        <v>0</v>
      </c>
      <c r="H1050" s="116">
        <v>0</v>
      </c>
      <c r="I1050" s="116">
        <v>0</v>
      </c>
      <c r="J1050" s="116">
        <v>0</v>
      </c>
      <c r="K1050" s="116">
        <v>0</v>
      </c>
      <c r="L1050" s="116">
        <v>0</v>
      </c>
      <c r="M1050" s="116">
        <v>0</v>
      </c>
      <c r="N1050" s="116">
        <v>0</v>
      </c>
      <c r="O1050" s="116">
        <v>0</v>
      </c>
      <c r="P1050" s="116">
        <v>0</v>
      </c>
      <c r="Q1050" s="116">
        <v>0</v>
      </c>
      <c r="R1050" s="116">
        <v>0</v>
      </c>
      <c r="S1050" s="116">
        <v>0</v>
      </c>
      <c r="T1050" s="116">
        <v>0</v>
      </c>
      <c r="U1050" s="116">
        <v>0</v>
      </c>
      <c r="V1050" s="116">
        <v>0</v>
      </c>
      <c r="W1050" s="116">
        <v>0</v>
      </c>
      <c r="X1050" s="116">
        <v>0</v>
      </c>
      <c r="Y1050" s="116">
        <v>0</v>
      </c>
      <c r="Z1050" s="116">
        <v>0</v>
      </c>
      <c r="AA1050" s="116">
        <v>0</v>
      </c>
      <c r="AB1050" s="116">
        <v>14270.04</v>
      </c>
      <c r="AC1050" s="116">
        <v>0</v>
      </c>
      <c r="AD1050" s="116">
        <v>0</v>
      </c>
      <c r="AE1050" s="116">
        <v>0</v>
      </c>
      <c r="AF1050" s="116">
        <v>0</v>
      </c>
      <c r="AG1050" s="116">
        <v>0</v>
      </c>
      <c r="AH1050" s="116">
        <v>0</v>
      </c>
      <c r="AI1050" s="116">
        <v>0</v>
      </c>
      <c r="AJ1050" s="116">
        <v>0</v>
      </c>
      <c r="AK1050" s="116">
        <v>0</v>
      </c>
      <c r="AL1050" s="116">
        <v>0</v>
      </c>
      <c r="AM1050" s="116">
        <v>0</v>
      </c>
      <c r="AN1050" s="116">
        <v>0</v>
      </c>
      <c r="AO1050" s="116">
        <v>0</v>
      </c>
      <c r="AP1050" s="116">
        <v>0</v>
      </c>
      <c r="AQ1050" s="116">
        <v>0</v>
      </c>
      <c r="AR1050" s="116">
        <v>0</v>
      </c>
      <c r="AS1050" s="116">
        <v>0</v>
      </c>
      <c r="AT1050" s="116">
        <v>0</v>
      </c>
      <c r="AU1050" s="116">
        <v>0</v>
      </c>
      <c r="AV1050" s="116">
        <v>0</v>
      </c>
      <c r="AW1050" s="116">
        <v>0</v>
      </c>
      <c r="AX1050" s="116">
        <v>0</v>
      </c>
      <c r="AY1050" s="116">
        <v>0</v>
      </c>
      <c r="AZ1050" s="116">
        <v>0</v>
      </c>
      <c r="BA1050" s="116">
        <v>0</v>
      </c>
      <c r="BB1050" s="116">
        <v>0</v>
      </c>
      <c r="BC1050" s="116">
        <v>0</v>
      </c>
      <c r="BD1050" s="115">
        <v>0</v>
      </c>
      <c r="BF1050" s="9">
        <f t="shared" si="17"/>
        <v>14270.04</v>
      </c>
    </row>
    <row r="1051" spans="1:58" x14ac:dyDescent="0.25">
      <c r="A1051" s="112" t="s">
        <v>1228</v>
      </c>
      <c r="B1051" s="112" t="s">
        <v>1229</v>
      </c>
      <c r="C1051" s="116">
        <v>0</v>
      </c>
      <c r="D1051" s="116">
        <v>0</v>
      </c>
      <c r="E1051" s="116">
        <v>0</v>
      </c>
      <c r="F1051" s="116">
        <v>0</v>
      </c>
      <c r="G1051" s="116">
        <v>0</v>
      </c>
      <c r="H1051" s="116">
        <v>0</v>
      </c>
      <c r="I1051" s="116">
        <v>0</v>
      </c>
      <c r="J1051" s="116">
        <v>0</v>
      </c>
      <c r="K1051" s="116">
        <v>0</v>
      </c>
      <c r="L1051" s="116">
        <v>0</v>
      </c>
      <c r="M1051" s="116">
        <v>0</v>
      </c>
      <c r="N1051" s="116">
        <v>0</v>
      </c>
      <c r="O1051" s="116">
        <v>0</v>
      </c>
      <c r="P1051" s="116">
        <v>0</v>
      </c>
      <c r="Q1051" s="116">
        <v>0</v>
      </c>
      <c r="R1051" s="116">
        <v>0</v>
      </c>
      <c r="S1051" s="116">
        <v>0</v>
      </c>
      <c r="T1051" s="116">
        <v>0</v>
      </c>
      <c r="U1051" s="116">
        <v>0</v>
      </c>
      <c r="V1051" s="116">
        <v>0</v>
      </c>
      <c r="W1051" s="116">
        <v>0</v>
      </c>
      <c r="X1051" s="116">
        <v>0</v>
      </c>
      <c r="Y1051" s="116">
        <v>0</v>
      </c>
      <c r="Z1051" s="116">
        <v>0</v>
      </c>
      <c r="AA1051" s="116">
        <v>4477.63</v>
      </c>
      <c r="AB1051" s="116">
        <v>4477.63</v>
      </c>
      <c r="AC1051" s="116">
        <v>7462.46</v>
      </c>
      <c r="AD1051" s="116">
        <v>-1.0000000000218279E-2</v>
      </c>
      <c r="AE1051" s="116">
        <v>-1.0000000000218279E-2</v>
      </c>
      <c r="AF1051" s="116">
        <v>-1.0000000000218279E-2</v>
      </c>
      <c r="AG1051" s="116">
        <v>-1.0000000000218279E-2</v>
      </c>
      <c r="AH1051" s="116">
        <v>-1.0000000000218279E-2</v>
      </c>
      <c r="AI1051" s="116">
        <v>-1.0000000000218279E-2</v>
      </c>
      <c r="AJ1051" s="116">
        <v>-1.0000000000218279E-2</v>
      </c>
      <c r="AK1051" s="116">
        <v>-1.0000000000218279E-2</v>
      </c>
      <c r="AL1051" s="116">
        <v>-1.0000000000218279E-2</v>
      </c>
      <c r="AM1051" s="116">
        <v>-1.0000000000218279E-2</v>
      </c>
      <c r="AN1051" s="116">
        <v>-1.0000000000218279E-2</v>
      </c>
      <c r="AO1051" s="116">
        <v>-1.0000000000218279E-2</v>
      </c>
      <c r="AP1051" s="116">
        <v>-1.0000000000218279E-2</v>
      </c>
      <c r="AQ1051" s="116">
        <v>-1.0000000000218279E-2</v>
      </c>
      <c r="AR1051" s="116">
        <v>-1.0000000000218279E-2</v>
      </c>
      <c r="AS1051" s="116">
        <v>-1.0000000000218279E-2</v>
      </c>
      <c r="AT1051" s="116">
        <v>-1.0000000000218279E-2</v>
      </c>
      <c r="AU1051" s="116">
        <v>-1.0000000000218279E-2</v>
      </c>
      <c r="AV1051" s="116">
        <v>-1.0000000000218279E-2</v>
      </c>
      <c r="AW1051" s="116">
        <v>-1.0000000000218279E-2</v>
      </c>
      <c r="AX1051" s="116">
        <v>-1.0000000000218279E-2</v>
      </c>
      <c r="AY1051" s="116">
        <v>-1.0000000000218279E-2</v>
      </c>
      <c r="AZ1051" s="116">
        <v>-1.0000000000218279E-2</v>
      </c>
      <c r="BA1051" s="116">
        <v>-1.0000000000218279E-2</v>
      </c>
      <c r="BB1051" s="116">
        <v>-1.0000000000218279E-2</v>
      </c>
      <c r="BC1051" s="116">
        <v>-1.0000000000218279E-2</v>
      </c>
      <c r="BD1051" s="115">
        <v>-1.0000000000218279E-2</v>
      </c>
      <c r="BF1051" s="9">
        <f t="shared" si="17"/>
        <v>7462.46</v>
      </c>
    </row>
    <row r="1052" spans="1:58" x14ac:dyDescent="0.25">
      <c r="A1052" s="112" t="s">
        <v>1230</v>
      </c>
      <c r="B1052" s="112" t="s">
        <v>1231</v>
      </c>
      <c r="C1052" s="116">
        <v>0</v>
      </c>
      <c r="D1052" s="116">
        <v>0</v>
      </c>
      <c r="E1052" s="116">
        <v>0</v>
      </c>
      <c r="F1052" s="116">
        <v>0</v>
      </c>
      <c r="G1052" s="116">
        <v>0</v>
      </c>
      <c r="H1052" s="116">
        <v>0</v>
      </c>
      <c r="I1052" s="116">
        <v>0</v>
      </c>
      <c r="J1052" s="116">
        <v>0</v>
      </c>
      <c r="K1052" s="116">
        <v>0</v>
      </c>
      <c r="L1052" s="116">
        <v>0</v>
      </c>
      <c r="M1052" s="116">
        <v>0</v>
      </c>
      <c r="N1052" s="116">
        <v>0</v>
      </c>
      <c r="O1052" s="116">
        <v>0</v>
      </c>
      <c r="P1052" s="116">
        <v>0</v>
      </c>
      <c r="Q1052" s="116">
        <v>0</v>
      </c>
      <c r="R1052" s="116">
        <v>0</v>
      </c>
      <c r="S1052" s="116">
        <v>0</v>
      </c>
      <c r="T1052" s="116">
        <v>0</v>
      </c>
      <c r="U1052" s="116">
        <v>0</v>
      </c>
      <c r="V1052" s="116">
        <v>0</v>
      </c>
      <c r="W1052" s="116">
        <v>0</v>
      </c>
      <c r="X1052" s="116">
        <v>0</v>
      </c>
      <c r="Y1052" s="116">
        <v>0</v>
      </c>
      <c r="Z1052" s="116">
        <v>0</v>
      </c>
      <c r="AA1052" s="116">
        <v>0</v>
      </c>
      <c r="AB1052" s="116">
        <v>0</v>
      </c>
      <c r="AC1052" s="116">
        <v>0</v>
      </c>
      <c r="AD1052" s="116">
        <v>0</v>
      </c>
      <c r="AE1052" s="116">
        <v>0</v>
      </c>
      <c r="AF1052" s="116">
        <v>0</v>
      </c>
      <c r="AG1052" s="116">
        <v>7021.29</v>
      </c>
      <c r="AH1052" s="116">
        <v>10175.33</v>
      </c>
      <c r="AI1052" s="116">
        <v>0</v>
      </c>
      <c r="AJ1052" s="116">
        <v>0</v>
      </c>
      <c r="AK1052" s="116">
        <v>0</v>
      </c>
      <c r="AL1052" s="116">
        <v>0</v>
      </c>
      <c r="AM1052" s="116">
        <v>0</v>
      </c>
      <c r="AN1052" s="116">
        <v>0</v>
      </c>
      <c r="AO1052" s="116">
        <v>0</v>
      </c>
      <c r="AP1052" s="116">
        <v>0</v>
      </c>
      <c r="AQ1052" s="116">
        <v>0</v>
      </c>
      <c r="AR1052" s="116">
        <v>0</v>
      </c>
      <c r="AS1052" s="116">
        <v>0</v>
      </c>
      <c r="AT1052" s="116">
        <v>0</v>
      </c>
      <c r="AU1052" s="116">
        <v>0</v>
      </c>
      <c r="AV1052" s="116">
        <v>0</v>
      </c>
      <c r="AW1052" s="116">
        <v>0</v>
      </c>
      <c r="AX1052" s="116">
        <v>0</v>
      </c>
      <c r="AY1052" s="116">
        <v>0</v>
      </c>
      <c r="AZ1052" s="116">
        <v>0</v>
      </c>
      <c r="BA1052" s="116">
        <v>0</v>
      </c>
      <c r="BB1052" s="116">
        <v>0</v>
      </c>
      <c r="BC1052" s="116">
        <v>0</v>
      </c>
      <c r="BD1052" s="115">
        <v>0</v>
      </c>
      <c r="BF1052" s="9">
        <f t="shared" si="17"/>
        <v>10175.33</v>
      </c>
    </row>
    <row r="1053" spans="1:58" x14ac:dyDescent="0.25">
      <c r="A1053" s="112" t="s">
        <v>1232</v>
      </c>
      <c r="B1053" s="112" t="s">
        <v>1233</v>
      </c>
      <c r="C1053" s="116">
        <v>0</v>
      </c>
      <c r="D1053" s="116">
        <v>0</v>
      </c>
      <c r="E1053" s="116">
        <v>0</v>
      </c>
      <c r="F1053" s="116">
        <v>0</v>
      </c>
      <c r="G1053" s="116">
        <v>0</v>
      </c>
      <c r="H1053" s="116">
        <v>0</v>
      </c>
      <c r="I1053" s="116">
        <v>0</v>
      </c>
      <c r="J1053" s="116">
        <v>0</v>
      </c>
      <c r="K1053" s="116">
        <v>0</v>
      </c>
      <c r="L1053" s="116">
        <v>0</v>
      </c>
      <c r="M1053" s="116">
        <v>0</v>
      </c>
      <c r="N1053" s="116">
        <v>0</v>
      </c>
      <c r="O1053" s="116">
        <v>0</v>
      </c>
      <c r="P1053" s="116">
        <v>0</v>
      </c>
      <c r="Q1053" s="116">
        <v>0</v>
      </c>
      <c r="R1053" s="116">
        <v>0</v>
      </c>
      <c r="S1053" s="116">
        <v>0</v>
      </c>
      <c r="T1053" s="116">
        <v>0</v>
      </c>
      <c r="U1053" s="116">
        <v>0</v>
      </c>
      <c r="V1053" s="116">
        <v>0</v>
      </c>
      <c r="W1053" s="116">
        <v>0</v>
      </c>
      <c r="X1053" s="116">
        <v>0</v>
      </c>
      <c r="Y1053" s="116">
        <v>0</v>
      </c>
      <c r="Z1053" s="116">
        <v>0</v>
      </c>
      <c r="AA1053" s="116">
        <v>0</v>
      </c>
      <c r="AB1053" s="116">
        <v>0</v>
      </c>
      <c r="AC1053" s="116">
        <v>0</v>
      </c>
      <c r="AD1053" s="116">
        <v>0</v>
      </c>
      <c r="AE1053" s="116">
        <v>1829.62</v>
      </c>
      <c r="AF1053" s="116">
        <v>0</v>
      </c>
      <c r="AG1053" s="116">
        <v>0</v>
      </c>
      <c r="AH1053" s="116">
        <v>0</v>
      </c>
      <c r="AI1053" s="116">
        <v>0</v>
      </c>
      <c r="AJ1053" s="116">
        <v>0</v>
      </c>
      <c r="AK1053" s="116">
        <v>0</v>
      </c>
      <c r="AL1053" s="116">
        <v>0</v>
      </c>
      <c r="AM1053" s="116">
        <v>0</v>
      </c>
      <c r="AN1053" s="116">
        <v>0</v>
      </c>
      <c r="AO1053" s="116">
        <v>0</v>
      </c>
      <c r="AP1053" s="116">
        <v>0</v>
      </c>
      <c r="AQ1053" s="116">
        <v>0</v>
      </c>
      <c r="AR1053" s="116">
        <v>0</v>
      </c>
      <c r="AS1053" s="116">
        <v>0</v>
      </c>
      <c r="AT1053" s="116">
        <v>0</v>
      </c>
      <c r="AU1053" s="116">
        <v>0</v>
      </c>
      <c r="AV1053" s="116">
        <v>0</v>
      </c>
      <c r="AW1053" s="116">
        <v>0</v>
      </c>
      <c r="AX1053" s="116">
        <v>0</v>
      </c>
      <c r="AY1053" s="116">
        <v>0</v>
      </c>
      <c r="AZ1053" s="116">
        <v>0</v>
      </c>
      <c r="BA1053" s="116">
        <v>0</v>
      </c>
      <c r="BB1053" s="116">
        <v>0</v>
      </c>
      <c r="BC1053" s="116">
        <v>0</v>
      </c>
      <c r="BD1053" s="115">
        <v>0</v>
      </c>
      <c r="BF1053" s="9">
        <f t="shared" si="17"/>
        <v>1829.62</v>
      </c>
    </row>
    <row r="1054" spans="1:58" x14ac:dyDescent="0.25">
      <c r="A1054" s="112" t="s">
        <v>1234</v>
      </c>
      <c r="B1054" s="112" t="s">
        <v>1235</v>
      </c>
      <c r="C1054" s="116">
        <v>0</v>
      </c>
      <c r="D1054" s="116">
        <v>0</v>
      </c>
      <c r="E1054" s="116">
        <v>0</v>
      </c>
      <c r="F1054" s="116">
        <v>0</v>
      </c>
      <c r="G1054" s="116">
        <v>0</v>
      </c>
      <c r="H1054" s="116">
        <v>0</v>
      </c>
      <c r="I1054" s="116">
        <v>0</v>
      </c>
      <c r="J1054" s="116">
        <v>0</v>
      </c>
      <c r="K1054" s="116">
        <v>0</v>
      </c>
      <c r="L1054" s="116">
        <v>0</v>
      </c>
      <c r="M1054" s="116">
        <v>0</v>
      </c>
      <c r="N1054" s="116">
        <v>0</v>
      </c>
      <c r="O1054" s="116">
        <v>0</v>
      </c>
      <c r="P1054" s="116">
        <v>0</v>
      </c>
      <c r="Q1054" s="116">
        <v>0</v>
      </c>
      <c r="R1054" s="116">
        <v>0</v>
      </c>
      <c r="S1054" s="116">
        <v>0</v>
      </c>
      <c r="T1054" s="116">
        <v>0</v>
      </c>
      <c r="U1054" s="116">
        <v>0</v>
      </c>
      <c r="V1054" s="116">
        <v>0</v>
      </c>
      <c r="W1054" s="116">
        <v>0</v>
      </c>
      <c r="X1054" s="116">
        <v>0</v>
      </c>
      <c r="Y1054" s="116">
        <v>0</v>
      </c>
      <c r="Z1054" s="116">
        <v>0</v>
      </c>
      <c r="AA1054" s="116">
        <v>0</v>
      </c>
      <c r="AB1054" s="116">
        <v>0</v>
      </c>
      <c r="AC1054" s="116">
        <v>0</v>
      </c>
      <c r="AD1054" s="116">
        <v>46417.99</v>
      </c>
      <c r="AE1054" s="116">
        <v>46417.99</v>
      </c>
      <c r="AF1054" s="116">
        <v>46417.99</v>
      </c>
      <c r="AG1054" s="116">
        <v>46417.99</v>
      </c>
      <c r="AH1054" s="116">
        <v>0</v>
      </c>
      <c r="AI1054" s="116">
        <v>0</v>
      </c>
      <c r="AJ1054" s="116">
        <v>0</v>
      </c>
      <c r="AK1054" s="116">
        <v>0</v>
      </c>
      <c r="AL1054" s="116">
        <v>0</v>
      </c>
      <c r="AM1054" s="116">
        <v>0</v>
      </c>
      <c r="AN1054" s="116">
        <v>0</v>
      </c>
      <c r="AO1054" s="116">
        <v>0</v>
      </c>
      <c r="AP1054" s="116">
        <v>0</v>
      </c>
      <c r="AQ1054" s="116">
        <v>0</v>
      </c>
      <c r="AR1054" s="116">
        <v>0</v>
      </c>
      <c r="AS1054" s="116">
        <v>0</v>
      </c>
      <c r="AT1054" s="116">
        <v>0</v>
      </c>
      <c r="AU1054" s="116">
        <v>0</v>
      </c>
      <c r="AV1054" s="116">
        <v>0</v>
      </c>
      <c r="AW1054" s="116">
        <v>0</v>
      </c>
      <c r="AX1054" s="116">
        <v>0</v>
      </c>
      <c r="AY1054" s="116">
        <v>0</v>
      </c>
      <c r="AZ1054" s="116">
        <v>0</v>
      </c>
      <c r="BA1054" s="116">
        <v>0</v>
      </c>
      <c r="BB1054" s="116">
        <v>0</v>
      </c>
      <c r="BC1054" s="116">
        <v>0</v>
      </c>
      <c r="BD1054" s="115">
        <v>0</v>
      </c>
      <c r="BF1054" s="9">
        <f t="shared" si="17"/>
        <v>46417.99</v>
      </c>
    </row>
    <row r="1055" spans="1:58" x14ac:dyDescent="0.25">
      <c r="A1055" s="112" t="s">
        <v>1236</v>
      </c>
      <c r="B1055" s="112" t="s">
        <v>1237</v>
      </c>
      <c r="C1055" s="116">
        <v>0</v>
      </c>
      <c r="D1055" s="116">
        <v>0</v>
      </c>
      <c r="E1055" s="116">
        <v>0</v>
      </c>
      <c r="F1055" s="116">
        <v>0</v>
      </c>
      <c r="G1055" s="116">
        <v>0</v>
      </c>
      <c r="H1055" s="116">
        <v>0</v>
      </c>
      <c r="I1055" s="116">
        <v>0</v>
      </c>
      <c r="J1055" s="116">
        <v>0</v>
      </c>
      <c r="K1055" s="116">
        <v>0</v>
      </c>
      <c r="L1055" s="116">
        <v>0</v>
      </c>
      <c r="M1055" s="116">
        <v>0</v>
      </c>
      <c r="N1055" s="116">
        <v>0</v>
      </c>
      <c r="O1055" s="116">
        <v>0</v>
      </c>
      <c r="P1055" s="116">
        <v>0</v>
      </c>
      <c r="Q1055" s="116">
        <v>0</v>
      </c>
      <c r="R1055" s="116">
        <v>0</v>
      </c>
      <c r="S1055" s="116">
        <v>0</v>
      </c>
      <c r="T1055" s="116">
        <v>0</v>
      </c>
      <c r="U1055" s="116">
        <v>0</v>
      </c>
      <c r="V1055" s="116">
        <v>0</v>
      </c>
      <c r="W1055" s="116">
        <v>0</v>
      </c>
      <c r="X1055" s="116">
        <v>0</v>
      </c>
      <c r="Y1055" s="116">
        <v>0</v>
      </c>
      <c r="Z1055" s="116">
        <v>0</v>
      </c>
      <c r="AA1055" s="116">
        <v>15445.16</v>
      </c>
      <c r="AB1055" s="116">
        <v>15445.16</v>
      </c>
      <c r="AC1055" s="116">
        <v>15445.16</v>
      </c>
      <c r="AD1055" s="116">
        <v>15445.16</v>
      </c>
      <c r="AE1055" s="116">
        <v>17458.14</v>
      </c>
      <c r="AF1055" s="116">
        <v>18019.27</v>
      </c>
      <c r="AG1055" s="116">
        <v>55519.16</v>
      </c>
      <c r="AH1055" s="116">
        <v>55519.16</v>
      </c>
      <c r="AI1055" s="116">
        <v>55519.16</v>
      </c>
      <c r="AJ1055" s="116">
        <v>78565.950000000012</v>
      </c>
      <c r="AK1055" s="116">
        <v>80338.890000000014</v>
      </c>
      <c r="AL1055" s="116">
        <v>80432.640000000014</v>
      </c>
      <c r="AM1055" s="116">
        <v>80432.640000000014</v>
      </c>
      <c r="AN1055" s="116">
        <v>80432.640000000014</v>
      </c>
      <c r="AO1055" s="116">
        <v>111408.40000000001</v>
      </c>
      <c r="AP1055" s="116">
        <v>111408.40000000001</v>
      </c>
      <c r="AQ1055" s="116">
        <v>111408.40000000001</v>
      </c>
      <c r="AR1055" s="116">
        <v>117.67000000001281</v>
      </c>
      <c r="AS1055" s="116">
        <v>117.67000000001281</v>
      </c>
      <c r="AT1055" s="116">
        <v>117.67000000001281</v>
      </c>
      <c r="AU1055" s="116">
        <v>117.67000000001281</v>
      </c>
      <c r="AV1055" s="116">
        <v>117.67000000001281</v>
      </c>
      <c r="AW1055" s="116">
        <v>117.67000000001281</v>
      </c>
      <c r="AX1055" s="116">
        <v>117.67000000001281</v>
      </c>
      <c r="AY1055" s="116">
        <v>117.67000000001281</v>
      </c>
      <c r="AZ1055" s="116">
        <v>117.67000000001281</v>
      </c>
      <c r="BA1055" s="116">
        <v>117.67000000001281</v>
      </c>
      <c r="BB1055" s="116">
        <v>117.67000000001281</v>
      </c>
      <c r="BC1055" s="116">
        <v>117.67000000001281</v>
      </c>
      <c r="BD1055" s="115">
        <v>117.67000000001281</v>
      </c>
      <c r="BF1055" s="9">
        <f t="shared" si="17"/>
        <v>111408.40000000001</v>
      </c>
    </row>
    <row r="1056" spans="1:58" x14ac:dyDescent="0.25">
      <c r="A1056" s="112" t="s">
        <v>2125</v>
      </c>
      <c r="B1056" s="112" t="s">
        <v>2124</v>
      </c>
      <c r="C1056" s="116">
        <v>0</v>
      </c>
      <c r="D1056" s="116">
        <v>0</v>
      </c>
      <c r="E1056" s="116">
        <v>0</v>
      </c>
      <c r="F1056" s="116">
        <v>0</v>
      </c>
      <c r="G1056" s="116">
        <v>0</v>
      </c>
      <c r="H1056" s="116">
        <v>0</v>
      </c>
      <c r="I1056" s="116">
        <v>0</v>
      </c>
      <c r="J1056" s="116">
        <v>0</v>
      </c>
      <c r="K1056" s="116">
        <v>0</v>
      </c>
      <c r="L1056" s="116">
        <v>0</v>
      </c>
      <c r="M1056" s="116">
        <v>0</v>
      </c>
      <c r="N1056" s="116">
        <v>0</v>
      </c>
      <c r="O1056" s="116">
        <v>0</v>
      </c>
      <c r="P1056" s="116">
        <v>0</v>
      </c>
      <c r="Q1056" s="116">
        <v>0</v>
      </c>
      <c r="R1056" s="116">
        <v>0</v>
      </c>
      <c r="S1056" s="116">
        <v>0</v>
      </c>
      <c r="T1056" s="116">
        <v>0</v>
      </c>
      <c r="U1056" s="116">
        <v>0</v>
      </c>
      <c r="V1056" s="116">
        <v>0</v>
      </c>
      <c r="W1056" s="116">
        <v>0</v>
      </c>
      <c r="X1056" s="116">
        <v>0</v>
      </c>
      <c r="Y1056" s="116">
        <v>0</v>
      </c>
      <c r="Z1056" s="116">
        <v>0</v>
      </c>
      <c r="AA1056" s="116">
        <v>0</v>
      </c>
      <c r="AB1056" s="116">
        <v>0</v>
      </c>
      <c r="AC1056" s="116">
        <v>0</v>
      </c>
      <c r="AD1056" s="116">
        <v>0</v>
      </c>
      <c r="AE1056" s="116">
        <v>0</v>
      </c>
      <c r="AF1056" s="116">
        <v>0</v>
      </c>
      <c r="AG1056" s="116">
        <v>0</v>
      </c>
      <c r="AH1056" s="116">
        <v>0</v>
      </c>
      <c r="AI1056" s="116">
        <v>0</v>
      </c>
      <c r="AJ1056" s="116">
        <v>0</v>
      </c>
      <c r="AK1056" s="116">
        <v>0</v>
      </c>
      <c r="AL1056" s="116">
        <v>0</v>
      </c>
      <c r="AM1056" s="116">
        <v>4239.8500000000004</v>
      </c>
      <c r="AN1056" s="116">
        <v>9141.6500000000015</v>
      </c>
      <c r="AO1056" s="116">
        <v>15303.36</v>
      </c>
      <c r="AP1056" s="116">
        <v>21070.240000000002</v>
      </c>
      <c r="AQ1056" s="116">
        <v>26739.7</v>
      </c>
      <c r="AR1056" s="116">
        <v>42085.15</v>
      </c>
      <c r="AS1056" s="116">
        <v>53779.850000000006</v>
      </c>
      <c r="AT1056" s="116">
        <v>63389.790000000008</v>
      </c>
      <c r="AU1056" s="116">
        <v>76540.320000000007</v>
      </c>
      <c r="AV1056" s="116">
        <v>84813.930000000008</v>
      </c>
      <c r="AW1056" s="116">
        <v>94935.040000000008</v>
      </c>
      <c r="AX1056" s="116">
        <v>157985.48000000001</v>
      </c>
      <c r="AY1056" s="116">
        <v>168717.40000000002</v>
      </c>
      <c r="AZ1056" s="116">
        <v>176813.07000000004</v>
      </c>
      <c r="BA1056" s="116">
        <v>189353.02000000005</v>
      </c>
      <c r="BB1056" s="116">
        <v>209138.60000000003</v>
      </c>
      <c r="BC1056" s="116">
        <v>222583.17000000004</v>
      </c>
      <c r="BD1056" s="115">
        <v>237953.77000000005</v>
      </c>
      <c r="BF1056" s="9">
        <f t="shared" si="17"/>
        <v>237953.77000000005</v>
      </c>
    </row>
    <row r="1057" spans="1:58" x14ac:dyDescent="0.25">
      <c r="A1057" s="112" t="s">
        <v>1238</v>
      </c>
      <c r="B1057" s="112" t="s">
        <v>1239</v>
      </c>
      <c r="C1057" s="116">
        <v>0</v>
      </c>
      <c r="D1057" s="116">
        <v>0</v>
      </c>
      <c r="E1057" s="116">
        <v>0</v>
      </c>
      <c r="F1057" s="116">
        <v>0</v>
      </c>
      <c r="G1057" s="116">
        <v>0</v>
      </c>
      <c r="H1057" s="116">
        <v>0</v>
      </c>
      <c r="I1057" s="116">
        <v>0</v>
      </c>
      <c r="J1057" s="116">
        <v>0</v>
      </c>
      <c r="K1057" s="116">
        <v>0</v>
      </c>
      <c r="L1057" s="116">
        <v>0</v>
      </c>
      <c r="M1057" s="116">
        <v>0</v>
      </c>
      <c r="N1057" s="116">
        <v>0</v>
      </c>
      <c r="O1057" s="116">
        <v>0</v>
      </c>
      <c r="P1057" s="116">
        <v>0</v>
      </c>
      <c r="Q1057" s="116">
        <v>0</v>
      </c>
      <c r="R1057" s="116">
        <v>0</v>
      </c>
      <c r="S1057" s="116">
        <v>0</v>
      </c>
      <c r="T1057" s="116">
        <v>0</v>
      </c>
      <c r="U1057" s="116">
        <v>0</v>
      </c>
      <c r="V1057" s="116">
        <v>0</v>
      </c>
      <c r="W1057" s="116">
        <v>0</v>
      </c>
      <c r="X1057" s="116">
        <v>0</v>
      </c>
      <c r="Y1057" s="116">
        <v>0</v>
      </c>
      <c r="Z1057" s="116">
        <v>0</v>
      </c>
      <c r="AA1057" s="116">
        <v>0</v>
      </c>
      <c r="AB1057" s="116">
        <v>0</v>
      </c>
      <c r="AC1057" s="116">
        <v>0</v>
      </c>
      <c r="AD1057" s="116">
        <v>0</v>
      </c>
      <c r="AE1057" s="116">
        <v>0</v>
      </c>
      <c r="AF1057" s="116">
        <v>0</v>
      </c>
      <c r="AG1057" s="116">
        <v>0</v>
      </c>
      <c r="AH1057" s="116">
        <v>0</v>
      </c>
      <c r="AI1057" s="116">
        <v>0</v>
      </c>
      <c r="AJ1057" s="116">
        <v>0</v>
      </c>
      <c r="AK1057" s="116">
        <v>0</v>
      </c>
      <c r="AL1057" s="116">
        <v>0</v>
      </c>
      <c r="AM1057" s="116">
        <v>0</v>
      </c>
      <c r="AN1057" s="116">
        <v>0</v>
      </c>
      <c r="AO1057" s="116">
        <v>0</v>
      </c>
      <c r="AP1057" s="116">
        <v>0</v>
      </c>
      <c r="AQ1057" s="116">
        <v>0</v>
      </c>
      <c r="AR1057" s="116">
        <v>0</v>
      </c>
      <c r="AS1057" s="116">
        <v>0</v>
      </c>
      <c r="AT1057" s="116">
        <v>0</v>
      </c>
      <c r="AU1057" s="116">
        <v>0</v>
      </c>
      <c r="AV1057" s="116">
        <v>0</v>
      </c>
      <c r="AW1057" s="116">
        <v>0</v>
      </c>
      <c r="AX1057" s="116">
        <v>0</v>
      </c>
      <c r="AY1057" s="116">
        <v>0</v>
      </c>
      <c r="AZ1057" s="116">
        <v>0</v>
      </c>
      <c r="BA1057" s="116">
        <v>0</v>
      </c>
      <c r="BB1057" s="116">
        <v>0</v>
      </c>
      <c r="BC1057" s="116">
        <v>0</v>
      </c>
      <c r="BD1057" s="115">
        <v>0</v>
      </c>
      <c r="BF1057" s="9">
        <f t="shared" si="17"/>
        <v>0</v>
      </c>
    </row>
    <row r="1058" spans="1:58" x14ac:dyDescent="0.25">
      <c r="A1058" s="112" t="s">
        <v>1240</v>
      </c>
      <c r="B1058" s="112" t="s">
        <v>1241</v>
      </c>
      <c r="C1058" s="116">
        <v>0</v>
      </c>
      <c r="D1058" s="116">
        <v>0</v>
      </c>
      <c r="E1058" s="116">
        <v>0</v>
      </c>
      <c r="F1058" s="116">
        <v>0</v>
      </c>
      <c r="G1058" s="116">
        <v>0</v>
      </c>
      <c r="H1058" s="116">
        <v>0</v>
      </c>
      <c r="I1058" s="116">
        <v>0</v>
      </c>
      <c r="J1058" s="116">
        <v>0</v>
      </c>
      <c r="K1058" s="116">
        <v>0</v>
      </c>
      <c r="L1058" s="116">
        <v>0</v>
      </c>
      <c r="M1058" s="116">
        <v>0</v>
      </c>
      <c r="N1058" s="116">
        <v>0</v>
      </c>
      <c r="O1058" s="116">
        <v>0</v>
      </c>
      <c r="P1058" s="116">
        <v>0</v>
      </c>
      <c r="Q1058" s="116">
        <v>0</v>
      </c>
      <c r="R1058" s="116">
        <v>0</v>
      </c>
      <c r="S1058" s="116">
        <v>0</v>
      </c>
      <c r="T1058" s="116">
        <v>0</v>
      </c>
      <c r="U1058" s="116">
        <v>0</v>
      </c>
      <c r="V1058" s="116">
        <v>0</v>
      </c>
      <c r="W1058" s="116">
        <v>0</v>
      </c>
      <c r="X1058" s="116">
        <v>0</v>
      </c>
      <c r="Y1058" s="116">
        <v>0</v>
      </c>
      <c r="Z1058" s="116">
        <v>0</v>
      </c>
      <c r="AA1058" s="116">
        <v>0</v>
      </c>
      <c r="AB1058" s="116">
        <v>0</v>
      </c>
      <c r="AC1058" s="116">
        <v>0</v>
      </c>
      <c r="AD1058" s="116">
        <v>0</v>
      </c>
      <c r="AE1058" s="116">
        <v>0</v>
      </c>
      <c r="AF1058" s="116">
        <v>0</v>
      </c>
      <c r="AG1058" s="116">
        <v>0</v>
      </c>
      <c r="AH1058" s="116">
        <v>0</v>
      </c>
      <c r="AI1058" s="116">
        <v>0</v>
      </c>
      <c r="AJ1058" s="116">
        <v>0</v>
      </c>
      <c r="AK1058" s="116">
        <v>0</v>
      </c>
      <c r="AL1058" s="116">
        <v>0</v>
      </c>
      <c r="AM1058" s="116">
        <v>0</v>
      </c>
      <c r="AN1058" s="116">
        <v>0</v>
      </c>
      <c r="AO1058" s="116">
        <v>0</v>
      </c>
      <c r="AP1058" s="116">
        <v>0</v>
      </c>
      <c r="AQ1058" s="116">
        <v>0</v>
      </c>
      <c r="AR1058" s="116">
        <v>0</v>
      </c>
      <c r="AS1058" s="116">
        <v>0</v>
      </c>
      <c r="AT1058" s="116">
        <v>0</v>
      </c>
      <c r="AU1058" s="116">
        <v>0</v>
      </c>
      <c r="AV1058" s="116">
        <v>0</v>
      </c>
      <c r="AW1058" s="116">
        <v>0</v>
      </c>
      <c r="AX1058" s="116">
        <v>0</v>
      </c>
      <c r="AY1058" s="116">
        <v>0</v>
      </c>
      <c r="AZ1058" s="116">
        <v>0</v>
      </c>
      <c r="BA1058" s="116">
        <v>0</v>
      </c>
      <c r="BB1058" s="116">
        <v>0</v>
      </c>
      <c r="BC1058" s="116">
        <v>0</v>
      </c>
      <c r="BD1058" s="115">
        <v>0</v>
      </c>
      <c r="BF1058" s="9">
        <f t="shared" si="17"/>
        <v>0</v>
      </c>
    </row>
    <row r="1059" spans="1:58" x14ac:dyDescent="0.25">
      <c r="A1059" s="112" t="s">
        <v>1242</v>
      </c>
      <c r="B1059" s="112" t="s">
        <v>1243</v>
      </c>
      <c r="C1059" s="116">
        <v>0</v>
      </c>
      <c r="D1059" s="116">
        <v>0</v>
      </c>
      <c r="E1059" s="116">
        <v>0</v>
      </c>
      <c r="F1059" s="116">
        <v>0</v>
      </c>
      <c r="G1059" s="116">
        <v>0</v>
      </c>
      <c r="H1059" s="116">
        <v>0</v>
      </c>
      <c r="I1059" s="116">
        <v>0</v>
      </c>
      <c r="J1059" s="116">
        <v>0</v>
      </c>
      <c r="K1059" s="116">
        <v>0</v>
      </c>
      <c r="L1059" s="116">
        <v>0</v>
      </c>
      <c r="M1059" s="116">
        <v>0</v>
      </c>
      <c r="N1059" s="116">
        <v>0</v>
      </c>
      <c r="O1059" s="116">
        <v>0</v>
      </c>
      <c r="P1059" s="116">
        <v>0</v>
      </c>
      <c r="Q1059" s="116">
        <v>0</v>
      </c>
      <c r="R1059" s="116">
        <v>0</v>
      </c>
      <c r="S1059" s="116">
        <v>0</v>
      </c>
      <c r="T1059" s="116">
        <v>0</v>
      </c>
      <c r="U1059" s="116">
        <v>0</v>
      </c>
      <c r="V1059" s="116">
        <v>0</v>
      </c>
      <c r="W1059" s="116">
        <v>0</v>
      </c>
      <c r="X1059" s="116">
        <v>0</v>
      </c>
      <c r="Y1059" s="116">
        <v>0</v>
      </c>
      <c r="Z1059" s="116">
        <v>0</v>
      </c>
      <c r="AA1059" s="116">
        <v>0</v>
      </c>
      <c r="AB1059" s="116">
        <v>0</v>
      </c>
      <c r="AC1059" s="116">
        <v>0</v>
      </c>
      <c r="AD1059" s="116">
        <v>0</v>
      </c>
      <c r="AE1059" s="116">
        <v>0</v>
      </c>
      <c r="AF1059" s="116">
        <v>0</v>
      </c>
      <c r="AG1059" s="116">
        <v>16591.060000000001</v>
      </c>
      <c r="AH1059" s="116">
        <v>19799.68</v>
      </c>
      <c r="AI1059" s="116">
        <v>33607.339999999997</v>
      </c>
      <c r="AJ1059" s="116">
        <v>33607.339999999997</v>
      </c>
      <c r="AK1059" s="116">
        <v>37220.899999999994</v>
      </c>
      <c r="AL1059" s="116">
        <v>37264.339999999997</v>
      </c>
      <c r="AM1059" s="116">
        <v>44172.439999999995</v>
      </c>
      <c r="AN1059" s="116">
        <v>44172.439999999995</v>
      </c>
      <c r="AO1059" s="116">
        <v>75005.849999999991</v>
      </c>
      <c r="AP1059" s="116">
        <v>113838.79999999999</v>
      </c>
      <c r="AQ1059" s="116">
        <v>113838.79999999999</v>
      </c>
      <c r="AR1059" s="116">
        <v>131829.31999999998</v>
      </c>
      <c r="AS1059" s="116">
        <v>131829.31999999998</v>
      </c>
      <c r="AT1059" s="116">
        <v>131829.31999999998</v>
      </c>
      <c r="AU1059" s="116">
        <v>54.529999999969732</v>
      </c>
      <c r="AV1059" s="116">
        <v>54.529999999969732</v>
      </c>
      <c r="AW1059" s="116">
        <v>54.529999999969732</v>
      </c>
      <c r="AX1059" s="116">
        <v>54.529999999969732</v>
      </c>
      <c r="AY1059" s="116">
        <v>54.529999999969732</v>
      </c>
      <c r="AZ1059" s="116">
        <v>54.529999999969732</v>
      </c>
      <c r="BA1059" s="116">
        <v>54.529999999969732</v>
      </c>
      <c r="BB1059" s="116">
        <v>54.529999999969732</v>
      </c>
      <c r="BC1059" s="116">
        <v>54.529999999969732</v>
      </c>
      <c r="BD1059" s="115">
        <v>54.529999999969732</v>
      </c>
      <c r="BF1059" s="9">
        <f t="shared" si="17"/>
        <v>131829.31999999998</v>
      </c>
    </row>
    <row r="1060" spans="1:58" x14ac:dyDescent="0.25">
      <c r="A1060" s="112" t="s">
        <v>1244</v>
      </c>
      <c r="B1060" s="112" t="s">
        <v>1245</v>
      </c>
      <c r="C1060" s="116">
        <v>0</v>
      </c>
      <c r="D1060" s="116">
        <v>0</v>
      </c>
      <c r="E1060" s="116">
        <v>0</v>
      </c>
      <c r="F1060" s="116">
        <v>0</v>
      </c>
      <c r="G1060" s="116">
        <v>0</v>
      </c>
      <c r="H1060" s="116">
        <v>0</v>
      </c>
      <c r="I1060" s="116">
        <v>0</v>
      </c>
      <c r="J1060" s="116">
        <v>0</v>
      </c>
      <c r="K1060" s="116">
        <v>0</v>
      </c>
      <c r="L1060" s="116">
        <v>0</v>
      </c>
      <c r="M1060" s="116">
        <v>0</v>
      </c>
      <c r="N1060" s="116">
        <v>0</v>
      </c>
      <c r="O1060" s="116">
        <v>0</v>
      </c>
      <c r="P1060" s="116">
        <v>0</v>
      </c>
      <c r="Q1060" s="116">
        <v>0</v>
      </c>
      <c r="R1060" s="116">
        <v>0</v>
      </c>
      <c r="S1060" s="116">
        <v>0</v>
      </c>
      <c r="T1060" s="116">
        <v>0</v>
      </c>
      <c r="U1060" s="116">
        <v>0</v>
      </c>
      <c r="V1060" s="116">
        <v>0</v>
      </c>
      <c r="W1060" s="116">
        <v>0</v>
      </c>
      <c r="X1060" s="116">
        <v>0</v>
      </c>
      <c r="Y1060" s="116">
        <v>0</v>
      </c>
      <c r="Z1060" s="116">
        <v>0</v>
      </c>
      <c r="AA1060" s="116">
        <v>0</v>
      </c>
      <c r="AB1060" s="116">
        <v>0</v>
      </c>
      <c r="AC1060" s="116">
        <v>0</v>
      </c>
      <c r="AD1060" s="116">
        <v>0</v>
      </c>
      <c r="AE1060" s="116">
        <v>-0.01</v>
      </c>
      <c r="AF1060" s="116">
        <v>-0.01</v>
      </c>
      <c r="AG1060" s="116">
        <v>-0.01</v>
      </c>
      <c r="AH1060" s="116">
        <v>-0.01</v>
      </c>
      <c r="AI1060" s="116">
        <v>-0.01</v>
      </c>
      <c r="AJ1060" s="116">
        <v>-0.01</v>
      </c>
      <c r="AK1060" s="116">
        <v>-0.01</v>
      </c>
      <c r="AL1060" s="116">
        <v>-0.01</v>
      </c>
      <c r="AM1060" s="116">
        <v>-0.01</v>
      </c>
      <c r="AN1060" s="116">
        <v>-0.01</v>
      </c>
      <c r="AO1060" s="116">
        <v>-0.01</v>
      </c>
      <c r="AP1060" s="116">
        <v>-0.02</v>
      </c>
      <c r="AQ1060" s="116">
        <v>-0.02</v>
      </c>
      <c r="AR1060" s="116">
        <v>-0.02</v>
      </c>
      <c r="AS1060" s="116">
        <v>-0.02</v>
      </c>
      <c r="AT1060" s="116">
        <v>-0.02</v>
      </c>
      <c r="AU1060" s="116">
        <v>-0.02</v>
      </c>
      <c r="AV1060" s="116">
        <v>-0.02</v>
      </c>
      <c r="AW1060" s="116">
        <v>-0.02</v>
      </c>
      <c r="AX1060" s="116">
        <v>-0.02</v>
      </c>
      <c r="AY1060" s="116">
        <v>-0.02</v>
      </c>
      <c r="AZ1060" s="116">
        <v>-0.02</v>
      </c>
      <c r="BA1060" s="116">
        <v>-0.02</v>
      </c>
      <c r="BB1060" s="116">
        <v>-0.02</v>
      </c>
      <c r="BC1060" s="116">
        <v>-0.02</v>
      </c>
      <c r="BD1060" s="115">
        <v>-0.02</v>
      </c>
      <c r="BF1060" s="9">
        <f t="shared" si="17"/>
        <v>0</v>
      </c>
    </row>
    <row r="1061" spans="1:58" x14ac:dyDescent="0.25">
      <c r="A1061" s="112" t="s">
        <v>1246</v>
      </c>
      <c r="B1061" s="112" t="s">
        <v>1247</v>
      </c>
      <c r="C1061" s="116">
        <v>0</v>
      </c>
      <c r="D1061" s="116">
        <v>0</v>
      </c>
      <c r="E1061" s="116">
        <v>0</v>
      </c>
      <c r="F1061" s="116">
        <v>0</v>
      </c>
      <c r="G1061" s="116">
        <v>0</v>
      </c>
      <c r="H1061" s="116">
        <v>0</v>
      </c>
      <c r="I1061" s="116">
        <v>0</v>
      </c>
      <c r="J1061" s="116">
        <v>0</v>
      </c>
      <c r="K1061" s="116">
        <v>0</v>
      </c>
      <c r="L1061" s="116">
        <v>0</v>
      </c>
      <c r="M1061" s="116">
        <v>0</v>
      </c>
      <c r="N1061" s="116">
        <v>0</v>
      </c>
      <c r="O1061" s="116">
        <v>0</v>
      </c>
      <c r="P1061" s="116">
        <v>0</v>
      </c>
      <c r="Q1061" s="116">
        <v>0</v>
      </c>
      <c r="R1061" s="116">
        <v>0</v>
      </c>
      <c r="S1061" s="116">
        <v>0</v>
      </c>
      <c r="T1061" s="116">
        <v>0</v>
      </c>
      <c r="U1061" s="116">
        <v>0</v>
      </c>
      <c r="V1061" s="116">
        <v>0</v>
      </c>
      <c r="W1061" s="116">
        <v>0</v>
      </c>
      <c r="X1061" s="116">
        <v>0</v>
      </c>
      <c r="Y1061" s="116">
        <v>0</v>
      </c>
      <c r="Z1061" s="116">
        <v>0</v>
      </c>
      <c r="AA1061" s="116">
        <v>10370.09</v>
      </c>
      <c r="AB1061" s="116">
        <v>10370.09</v>
      </c>
      <c r="AC1061" s="116">
        <v>10370.09</v>
      </c>
      <c r="AD1061" s="116">
        <v>13551.54</v>
      </c>
      <c r="AE1061" s="116">
        <v>13551.54</v>
      </c>
      <c r="AF1061" s="116">
        <v>18813.22</v>
      </c>
      <c r="AG1061" s="116">
        <v>18813.22</v>
      </c>
      <c r="AH1061" s="116">
        <v>18813.22</v>
      </c>
      <c r="AI1061" s="116">
        <v>0</v>
      </c>
      <c r="AJ1061" s="116">
        <v>0</v>
      </c>
      <c r="AK1061" s="116">
        <v>0</v>
      </c>
      <c r="AL1061" s="116">
        <v>0</v>
      </c>
      <c r="AM1061" s="116">
        <v>0</v>
      </c>
      <c r="AN1061" s="116">
        <v>0</v>
      </c>
      <c r="AO1061" s="116">
        <v>0</v>
      </c>
      <c r="AP1061" s="116">
        <v>0</v>
      </c>
      <c r="AQ1061" s="116">
        <v>0</v>
      </c>
      <c r="AR1061" s="116">
        <v>0</v>
      </c>
      <c r="AS1061" s="116">
        <v>0</v>
      </c>
      <c r="AT1061" s="116">
        <v>0</v>
      </c>
      <c r="AU1061" s="116">
        <v>0</v>
      </c>
      <c r="AV1061" s="116">
        <v>0</v>
      </c>
      <c r="AW1061" s="116">
        <v>0</v>
      </c>
      <c r="AX1061" s="116">
        <v>0</v>
      </c>
      <c r="AY1061" s="116">
        <v>0</v>
      </c>
      <c r="AZ1061" s="116">
        <v>0</v>
      </c>
      <c r="BA1061" s="116">
        <v>0</v>
      </c>
      <c r="BB1061" s="116">
        <v>0</v>
      </c>
      <c r="BC1061" s="116">
        <v>0</v>
      </c>
      <c r="BD1061" s="115">
        <v>0</v>
      </c>
      <c r="BF1061" s="9">
        <f t="shared" si="17"/>
        <v>18813.22</v>
      </c>
    </row>
    <row r="1062" spans="1:58" x14ac:dyDescent="0.25">
      <c r="A1062" s="112" t="s">
        <v>1248</v>
      </c>
      <c r="B1062" s="112" t="s">
        <v>1249</v>
      </c>
      <c r="C1062" s="116">
        <v>0</v>
      </c>
      <c r="D1062" s="116">
        <v>0</v>
      </c>
      <c r="E1062" s="116">
        <v>0</v>
      </c>
      <c r="F1062" s="116">
        <v>0</v>
      </c>
      <c r="G1062" s="116">
        <v>0</v>
      </c>
      <c r="H1062" s="116">
        <v>0</v>
      </c>
      <c r="I1062" s="116">
        <v>0</v>
      </c>
      <c r="J1062" s="116">
        <v>0</v>
      </c>
      <c r="K1062" s="116">
        <v>0</v>
      </c>
      <c r="L1062" s="116">
        <v>0</v>
      </c>
      <c r="M1062" s="116">
        <v>0</v>
      </c>
      <c r="N1062" s="116">
        <v>0</v>
      </c>
      <c r="O1062" s="116">
        <v>0</v>
      </c>
      <c r="P1062" s="116">
        <v>0</v>
      </c>
      <c r="Q1062" s="116">
        <v>0</v>
      </c>
      <c r="R1062" s="116">
        <v>0</v>
      </c>
      <c r="S1062" s="116">
        <v>0</v>
      </c>
      <c r="T1062" s="116">
        <v>0</v>
      </c>
      <c r="U1062" s="116">
        <v>0</v>
      </c>
      <c r="V1062" s="116">
        <v>0</v>
      </c>
      <c r="W1062" s="116">
        <v>0</v>
      </c>
      <c r="X1062" s="116">
        <v>0</v>
      </c>
      <c r="Y1062" s="116">
        <v>0</v>
      </c>
      <c r="Z1062" s="116">
        <v>0</v>
      </c>
      <c r="AA1062" s="116">
        <v>0</v>
      </c>
      <c r="AB1062" s="116">
        <v>0</v>
      </c>
      <c r="AC1062" s="116">
        <v>0</v>
      </c>
      <c r="AD1062" s="116">
        <v>0</v>
      </c>
      <c r="AE1062" s="116">
        <v>0</v>
      </c>
      <c r="AF1062" s="116">
        <v>0</v>
      </c>
      <c r="AG1062" s="116">
        <v>0</v>
      </c>
      <c r="AH1062" s="116">
        <v>0</v>
      </c>
      <c r="AI1062" s="116">
        <v>0</v>
      </c>
      <c r="AJ1062" s="116">
        <v>0</v>
      </c>
      <c r="AK1062" s="116">
        <v>0</v>
      </c>
      <c r="AL1062" s="116">
        <v>0</v>
      </c>
      <c r="AM1062" s="116">
        <v>0</v>
      </c>
      <c r="AN1062" s="116">
        <v>0</v>
      </c>
      <c r="AO1062" s="116">
        <v>0</v>
      </c>
      <c r="AP1062" s="116">
        <v>0</v>
      </c>
      <c r="AQ1062" s="116">
        <v>0</v>
      </c>
      <c r="AR1062" s="116">
        <v>0</v>
      </c>
      <c r="AS1062" s="116">
        <v>0</v>
      </c>
      <c r="AT1062" s="116">
        <v>0</v>
      </c>
      <c r="AU1062" s="116">
        <v>0</v>
      </c>
      <c r="AV1062" s="116">
        <v>0</v>
      </c>
      <c r="AW1062" s="116">
        <v>0</v>
      </c>
      <c r="AX1062" s="116">
        <v>0</v>
      </c>
      <c r="AY1062" s="116">
        <v>0</v>
      </c>
      <c r="AZ1062" s="116">
        <v>0</v>
      </c>
      <c r="BA1062" s="116">
        <v>0</v>
      </c>
      <c r="BB1062" s="116">
        <v>0</v>
      </c>
      <c r="BC1062" s="116">
        <v>0</v>
      </c>
      <c r="BD1062" s="115">
        <v>0</v>
      </c>
      <c r="BF1062" s="9">
        <f t="shared" si="17"/>
        <v>0</v>
      </c>
    </row>
    <row r="1063" spans="1:58" x14ac:dyDescent="0.25">
      <c r="A1063" s="112" t="s">
        <v>1250</v>
      </c>
      <c r="B1063" s="112" t="s">
        <v>1251</v>
      </c>
      <c r="C1063" s="116">
        <v>0</v>
      </c>
      <c r="D1063" s="116">
        <v>0</v>
      </c>
      <c r="E1063" s="116">
        <v>0</v>
      </c>
      <c r="F1063" s="116">
        <v>0</v>
      </c>
      <c r="G1063" s="116">
        <v>0</v>
      </c>
      <c r="H1063" s="116">
        <v>0</v>
      </c>
      <c r="I1063" s="116">
        <v>0</v>
      </c>
      <c r="J1063" s="116">
        <v>0</v>
      </c>
      <c r="K1063" s="116">
        <v>0</v>
      </c>
      <c r="L1063" s="116">
        <v>0</v>
      </c>
      <c r="M1063" s="116">
        <v>0</v>
      </c>
      <c r="N1063" s="116">
        <v>0</v>
      </c>
      <c r="O1063" s="116">
        <v>0</v>
      </c>
      <c r="P1063" s="116">
        <v>0</v>
      </c>
      <c r="Q1063" s="116">
        <v>0</v>
      </c>
      <c r="R1063" s="116">
        <v>0</v>
      </c>
      <c r="S1063" s="116">
        <v>0</v>
      </c>
      <c r="T1063" s="116">
        <v>0</v>
      </c>
      <c r="U1063" s="116">
        <v>0</v>
      </c>
      <c r="V1063" s="116">
        <v>0</v>
      </c>
      <c r="W1063" s="116">
        <v>0</v>
      </c>
      <c r="X1063" s="116">
        <v>0</v>
      </c>
      <c r="Y1063" s="116">
        <v>0</v>
      </c>
      <c r="Z1063" s="116">
        <v>0</v>
      </c>
      <c r="AA1063" s="116">
        <v>0</v>
      </c>
      <c r="AB1063" s="116">
        <v>0</v>
      </c>
      <c r="AC1063" s="116">
        <v>0</v>
      </c>
      <c r="AD1063" s="116">
        <v>0</v>
      </c>
      <c r="AE1063" s="116">
        <v>0</v>
      </c>
      <c r="AF1063" s="116">
        <v>0</v>
      </c>
      <c r="AG1063" s="116">
        <v>0</v>
      </c>
      <c r="AH1063" s="116">
        <v>0</v>
      </c>
      <c r="AI1063" s="116">
        <v>0</v>
      </c>
      <c r="AJ1063" s="116">
        <v>0</v>
      </c>
      <c r="AK1063" s="116">
        <v>0</v>
      </c>
      <c r="AL1063" s="116">
        <v>0</v>
      </c>
      <c r="AM1063" s="116">
        <v>0</v>
      </c>
      <c r="AN1063" s="116">
        <v>0</v>
      </c>
      <c r="AO1063" s="116">
        <v>0</v>
      </c>
      <c r="AP1063" s="116">
        <v>0</v>
      </c>
      <c r="AQ1063" s="116">
        <v>0</v>
      </c>
      <c r="AR1063" s="116">
        <v>0</v>
      </c>
      <c r="AS1063" s="116">
        <v>0</v>
      </c>
      <c r="AT1063" s="116">
        <v>0</v>
      </c>
      <c r="AU1063" s="116">
        <v>0</v>
      </c>
      <c r="AV1063" s="116">
        <v>0</v>
      </c>
      <c r="AW1063" s="116">
        <v>0</v>
      </c>
      <c r="AX1063" s="116">
        <v>0</v>
      </c>
      <c r="AY1063" s="116">
        <v>0</v>
      </c>
      <c r="AZ1063" s="116">
        <v>0</v>
      </c>
      <c r="BA1063" s="116">
        <v>0</v>
      </c>
      <c r="BB1063" s="116">
        <v>0</v>
      </c>
      <c r="BC1063" s="116">
        <v>0</v>
      </c>
      <c r="BD1063" s="115">
        <v>0</v>
      </c>
      <c r="BF1063" s="9">
        <f t="shared" si="17"/>
        <v>0</v>
      </c>
    </row>
    <row r="1064" spans="1:58" x14ac:dyDescent="0.25">
      <c r="A1064" s="112" t="s">
        <v>1252</v>
      </c>
      <c r="B1064" s="112" t="s">
        <v>1253</v>
      </c>
      <c r="C1064" s="116">
        <v>0</v>
      </c>
      <c r="D1064" s="116">
        <v>0</v>
      </c>
      <c r="E1064" s="116">
        <v>0</v>
      </c>
      <c r="F1064" s="116">
        <v>0</v>
      </c>
      <c r="G1064" s="116">
        <v>0</v>
      </c>
      <c r="H1064" s="116">
        <v>0</v>
      </c>
      <c r="I1064" s="116">
        <v>0</v>
      </c>
      <c r="J1064" s="116">
        <v>0</v>
      </c>
      <c r="K1064" s="116">
        <v>0</v>
      </c>
      <c r="L1064" s="116">
        <v>0</v>
      </c>
      <c r="M1064" s="116">
        <v>0</v>
      </c>
      <c r="N1064" s="116">
        <v>0</v>
      </c>
      <c r="O1064" s="116">
        <v>0</v>
      </c>
      <c r="P1064" s="116">
        <v>0</v>
      </c>
      <c r="Q1064" s="116">
        <v>0</v>
      </c>
      <c r="R1064" s="116">
        <v>0</v>
      </c>
      <c r="S1064" s="116">
        <v>0</v>
      </c>
      <c r="T1064" s="116">
        <v>0</v>
      </c>
      <c r="U1064" s="116">
        <v>0</v>
      </c>
      <c r="V1064" s="116">
        <v>0</v>
      </c>
      <c r="W1064" s="116">
        <v>0</v>
      </c>
      <c r="X1064" s="116">
        <v>0</v>
      </c>
      <c r="Y1064" s="116">
        <v>0</v>
      </c>
      <c r="Z1064" s="116">
        <v>0</v>
      </c>
      <c r="AA1064" s="116">
        <v>5653.02</v>
      </c>
      <c r="AB1064" s="116">
        <v>5653.02</v>
      </c>
      <c r="AC1064" s="116">
        <v>5653.02</v>
      </c>
      <c r="AD1064" s="116">
        <v>34233.21</v>
      </c>
      <c r="AE1064" s="116">
        <v>34233.21</v>
      </c>
      <c r="AF1064" s="116">
        <v>44356.65</v>
      </c>
      <c r="AG1064" s="116">
        <v>44356.65</v>
      </c>
      <c r="AH1064" s="116">
        <v>44356.65</v>
      </c>
      <c r="AI1064" s="116">
        <v>44356.65</v>
      </c>
      <c r="AJ1064" s="116">
        <v>45963.76</v>
      </c>
      <c r="AK1064" s="116">
        <v>45963.76</v>
      </c>
      <c r="AL1064" s="116">
        <v>0</v>
      </c>
      <c r="AM1064" s="116">
        <v>0</v>
      </c>
      <c r="AN1064" s="116">
        <v>0</v>
      </c>
      <c r="AO1064" s="116">
        <v>0</v>
      </c>
      <c r="AP1064" s="116">
        <v>0</v>
      </c>
      <c r="AQ1064" s="116">
        <v>0</v>
      </c>
      <c r="AR1064" s="116">
        <v>0</v>
      </c>
      <c r="AS1064" s="116">
        <v>0</v>
      </c>
      <c r="AT1064" s="116">
        <v>0</v>
      </c>
      <c r="AU1064" s="116">
        <v>0</v>
      </c>
      <c r="AV1064" s="116">
        <v>0</v>
      </c>
      <c r="AW1064" s="116">
        <v>0</v>
      </c>
      <c r="AX1064" s="116">
        <v>0</v>
      </c>
      <c r="AY1064" s="116">
        <v>0</v>
      </c>
      <c r="AZ1064" s="116">
        <v>0</v>
      </c>
      <c r="BA1064" s="116">
        <v>0</v>
      </c>
      <c r="BB1064" s="116">
        <v>0</v>
      </c>
      <c r="BC1064" s="116">
        <v>0</v>
      </c>
      <c r="BD1064" s="115">
        <v>0</v>
      </c>
      <c r="BF1064" s="9">
        <f t="shared" si="17"/>
        <v>45963.76</v>
      </c>
    </row>
    <row r="1065" spans="1:58" x14ac:dyDescent="0.25">
      <c r="A1065" s="112" t="s">
        <v>1254</v>
      </c>
      <c r="B1065" s="112" t="s">
        <v>1255</v>
      </c>
      <c r="C1065" s="116">
        <v>0</v>
      </c>
      <c r="D1065" s="116">
        <v>0</v>
      </c>
      <c r="E1065" s="116">
        <v>0</v>
      </c>
      <c r="F1065" s="116">
        <v>0</v>
      </c>
      <c r="G1065" s="116">
        <v>0</v>
      </c>
      <c r="H1065" s="116">
        <v>0</v>
      </c>
      <c r="I1065" s="116">
        <v>0</v>
      </c>
      <c r="J1065" s="116">
        <v>0</v>
      </c>
      <c r="K1065" s="116">
        <v>0</v>
      </c>
      <c r="L1065" s="116">
        <v>0</v>
      </c>
      <c r="M1065" s="116">
        <v>0</v>
      </c>
      <c r="N1065" s="116">
        <v>0</v>
      </c>
      <c r="O1065" s="116">
        <v>0</v>
      </c>
      <c r="P1065" s="116">
        <v>0</v>
      </c>
      <c r="Q1065" s="116">
        <v>0</v>
      </c>
      <c r="R1065" s="116">
        <v>0</v>
      </c>
      <c r="S1065" s="116">
        <v>0</v>
      </c>
      <c r="T1065" s="116">
        <v>0</v>
      </c>
      <c r="U1065" s="116">
        <v>0</v>
      </c>
      <c r="V1065" s="116">
        <v>0</v>
      </c>
      <c r="W1065" s="116">
        <v>0</v>
      </c>
      <c r="X1065" s="116">
        <v>0</v>
      </c>
      <c r="Y1065" s="116">
        <v>0</v>
      </c>
      <c r="Z1065" s="116">
        <v>0</v>
      </c>
      <c r="AA1065" s="116">
        <v>11565.99</v>
      </c>
      <c r="AB1065" s="116">
        <v>11565.99</v>
      </c>
      <c r="AC1065" s="116">
        <v>11565.99</v>
      </c>
      <c r="AD1065" s="116">
        <v>35747.89</v>
      </c>
      <c r="AE1065" s="116">
        <v>44624.26</v>
      </c>
      <c r="AF1065" s="116">
        <v>0</v>
      </c>
      <c r="AG1065" s="116">
        <v>0</v>
      </c>
      <c r="AH1065" s="116">
        <v>0</v>
      </c>
      <c r="AI1065" s="116">
        <v>0</v>
      </c>
      <c r="AJ1065" s="116">
        <v>0</v>
      </c>
      <c r="AK1065" s="116">
        <v>0</v>
      </c>
      <c r="AL1065" s="116">
        <v>0</v>
      </c>
      <c r="AM1065" s="116">
        <v>0</v>
      </c>
      <c r="AN1065" s="116">
        <v>0</v>
      </c>
      <c r="AO1065" s="116">
        <v>0</v>
      </c>
      <c r="AP1065" s="116">
        <v>0</v>
      </c>
      <c r="AQ1065" s="116">
        <v>0</v>
      </c>
      <c r="AR1065" s="116">
        <v>0</v>
      </c>
      <c r="AS1065" s="116">
        <v>0</v>
      </c>
      <c r="AT1065" s="116">
        <v>0</v>
      </c>
      <c r="AU1065" s="116">
        <v>0</v>
      </c>
      <c r="AV1065" s="116">
        <v>0</v>
      </c>
      <c r="AW1065" s="116">
        <v>0</v>
      </c>
      <c r="AX1065" s="116">
        <v>0</v>
      </c>
      <c r="AY1065" s="116">
        <v>0</v>
      </c>
      <c r="AZ1065" s="116">
        <v>0</v>
      </c>
      <c r="BA1065" s="116">
        <v>0</v>
      </c>
      <c r="BB1065" s="116">
        <v>0</v>
      </c>
      <c r="BC1065" s="116">
        <v>0</v>
      </c>
      <c r="BD1065" s="115">
        <v>0</v>
      </c>
      <c r="BF1065" s="9">
        <f t="shared" si="17"/>
        <v>44624.26</v>
      </c>
    </row>
    <row r="1066" spans="1:58" x14ac:dyDescent="0.25">
      <c r="A1066" s="112" t="s">
        <v>1256</v>
      </c>
      <c r="B1066" s="112" t="s">
        <v>1257</v>
      </c>
      <c r="C1066" s="116">
        <v>0</v>
      </c>
      <c r="D1066" s="116">
        <v>0</v>
      </c>
      <c r="E1066" s="116">
        <v>0</v>
      </c>
      <c r="F1066" s="116">
        <v>0</v>
      </c>
      <c r="G1066" s="116">
        <v>0</v>
      </c>
      <c r="H1066" s="116">
        <v>0</v>
      </c>
      <c r="I1066" s="116">
        <v>0</v>
      </c>
      <c r="J1066" s="116">
        <v>0</v>
      </c>
      <c r="K1066" s="116">
        <v>0</v>
      </c>
      <c r="L1066" s="116">
        <v>0</v>
      </c>
      <c r="M1066" s="116">
        <v>0</v>
      </c>
      <c r="N1066" s="116">
        <v>0</v>
      </c>
      <c r="O1066" s="116">
        <v>0</v>
      </c>
      <c r="P1066" s="116">
        <v>0</v>
      </c>
      <c r="Q1066" s="116">
        <v>0</v>
      </c>
      <c r="R1066" s="116">
        <v>0</v>
      </c>
      <c r="S1066" s="116">
        <v>0</v>
      </c>
      <c r="T1066" s="116">
        <v>0</v>
      </c>
      <c r="U1066" s="116">
        <v>0</v>
      </c>
      <c r="V1066" s="116">
        <v>0</v>
      </c>
      <c r="W1066" s="116">
        <v>0</v>
      </c>
      <c r="X1066" s="116">
        <v>0</v>
      </c>
      <c r="Y1066" s="116">
        <v>0</v>
      </c>
      <c r="Z1066" s="116">
        <v>0</v>
      </c>
      <c r="AA1066" s="116">
        <v>0</v>
      </c>
      <c r="AB1066" s="116">
        <v>0</v>
      </c>
      <c r="AC1066" s="116">
        <v>0</v>
      </c>
      <c r="AD1066" s="116">
        <v>17012.46</v>
      </c>
      <c r="AE1066" s="116">
        <v>29927.379999999997</v>
      </c>
      <c r="AF1066" s="116">
        <v>30203.609999999997</v>
      </c>
      <c r="AG1066" s="116">
        <v>30203.609999999997</v>
      </c>
      <c r="AH1066" s="116">
        <v>30203.609999999997</v>
      </c>
      <c r="AI1066" s="116">
        <v>0</v>
      </c>
      <c r="AJ1066" s="116">
        <v>0</v>
      </c>
      <c r="AK1066" s="116">
        <v>0</v>
      </c>
      <c r="AL1066" s="116">
        <v>0</v>
      </c>
      <c r="AM1066" s="116">
        <v>0</v>
      </c>
      <c r="AN1066" s="116">
        <v>0</v>
      </c>
      <c r="AO1066" s="116">
        <v>0</v>
      </c>
      <c r="AP1066" s="116">
        <v>0</v>
      </c>
      <c r="AQ1066" s="116">
        <v>0</v>
      </c>
      <c r="AR1066" s="116">
        <v>0</v>
      </c>
      <c r="AS1066" s="116">
        <v>0</v>
      </c>
      <c r="AT1066" s="116">
        <v>0</v>
      </c>
      <c r="AU1066" s="116">
        <v>0</v>
      </c>
      <c r="AV1066" s="116">
        <v>0</v>
      </c>
      <c r="AW1066" s="116">
        <v>0</v>
      </c>
      <c r="AX1066" s="116">
        <v>0</v>
      </c>
      <c r="AY1066" s="116">
        <v>0</v>
      </c>
      <c r="AZ1066" s="116">
        <v>0</v>
      </c>
      <c r="BA1066" s="116">
        <v>0</v>
      </c>
      <c r="BB1066" s="116">
        <v>0</v>
      </c>
      <c r="BC1066" s="116">
        <v>0</v>
      </c>
      <c r="BD1066" s="115">
        <v>0</v>
      </c>
      <c r="BF1066" s="9">
        <f t="shared" si="17"/>
        <v>30203.609999999997</v>
      </c>
    </row>
    <row r="1067" spans="1:58" x14ac:dyDescent="0.25">
      <c r="A1067" s="112" t="s">
        <v>1258</v>
      </c>
      <c r="B1067" s="112" t="s">
        <v>1259</v>
      </c>
      <c r="C1067" s="116">
        <v>0</v>
      </c>
      <c r="D1067" s="116">
        <v>0</v>
      </c>
      <c r="E1067" s="116">
        <v>0</v>
      </c>
      <c r="F1067" s="116">
        <v>0</v>
      </c>
      <c r="G1067" s="116">
        <v>0</v>
      </c>
      <c r="H1067" s="116">
        <v>0</v>
      </c>
      <c r="I1067" s="116">
        <v>0</v>
      </c>
      <c r="J1067" s="116">
        <v>0</v>
      </c>
      <c r="K1067" s="116">
        <v>0</v>
      </c>
      <c r="L1067" s="116">
        <v>0</v>
      </c>
      <c r="M1067" s="116">
        <v>0</v>
      </c>
      <c r="N1067" s="116">
        <v>0</v>
      </c>
      <c r="O1067" s="116">
        <v>0</v>
      </c>
      <c r="P1067" s="116">
        <v>0</v>
      </c>
      <c r="Q1067" s="116">
        <v>0</v>
      </c>
      <c r="R1067" s="116">
        <v>0</v>
      </c>
      <c r="S1067" s="116">
        <v>0</v>
      </c>
      <c r="T1067" s="116">
        <v>0</v>
      </c>
      <c r="U1067" s="116">
        <v>0</v>
      </c>
      <c r="V1067" s="116">
        <v>0</v>
      </c>
      <c r="W1067" s="116">
        <v>0</v>
      </c>
      <c r="X1067" s="116">
        <v>0</v>
      </c>
      <c r="Y1067" s="116">
        <v>0</v>
      </c>
      <c r="Z1067" s="116">
        <v>0</v>
      </c>
      <c r="AA1067" s="116">
        <v>0</v>
      </c>
      <c r="AB1067" s="116">
        <v>0</v>
      </c>
      <c r="AC1067" s="116">
        <v>0</v>
      </c>
      <c r="AD1067" s="116">
        <v>0</v>
      </c>
      <c r="AE1067" s="116">
        <v>0</v>
      </c>
      <c r="AF1067" s="116">
        <v>0</v>
      </c>
      <c r="AG1067" s="116">
        <v>37.94</v>
      </c>
      <c r="AH1067" s="116">
        <v>37178.810000000005</v>
      </c>
      <c r="AI1067" s="116">
        <v>305785.71999999997</v>
      </c>
      <c r="AJ1067" s="116">
        <v>343150.88999999996</v>
      </c>
      <c r="AK1067" s="116">
        <v>459463.61</v>
      </c>
      <c r="AL1067" s="116">
        <v>460047.06</v>
      </c>
      <c r="AM1067" s="116">
        <v>596817.30000000005</v>
      </c>
      <c r="AN1067" s="116">
        <v>623945.10000000009</v>
      </c>
      <c r="AO1067" s="116">
        <v>715901.94000000006</v>
      </c>
      <c r="AP1067" s="116">
        <v>720308.68</v>
      </c>
      <c r="AQ1067" s="116">
        <v>724715.42</v>
      </c>
      <c r="AR1067" s="116">
        <v>741128.46000000008</v>
      </c>
      <c r="AS1067" s="116">
        <v>745713.75000000012</v>
      </c>
      <c r="AT1067" s="116">
        <v>750299.04000000015</v>
      </c>
      <c r="AU1067" s="116">
        <v>0</v>
      </c>
      <c r="AV1067" s="116">
        <v>0</v>
      </c>
      <c r="AW1067" s="116">
        <v>0</v>
      </c>
      <c r="AX1067" s="116">
        <v>0</v>
      </c>
      <c r="AY1067" s="116">
        <v>0</v>
      </c>
      <c r="AZ1067" s="116">
        <v>0</v>
      </c>
      <c r="BA1067" s="116">
        <v>0</v>
      </c>
      <c r="BB1067" s="116">
        <v>0</v>
      </c>
      <c r="BC1067" s="116">
        <v>0</v>
      </c>
      <c r="BD1067" s="115">
        <v>0</v>
      </c>
      <c r="BF1067" s="9">
        <f t="shared" si="17"/>
        <v>750299.04000000015</v>
      </c>
    </row>
    <row r="1068" spans="1:58" x14ac:dyDescent="0.25">
      <c r="A1068" s="112" t="s">
        <v>1260</v>
      </c>
      <c r="B1068" s="112" t="s">
        <v>1261</v>
      </c>
      <c r="C1068" s="116">
        <v>0</v>
      </c>
      <c r="D1068" s="116">
        <v>0</v>
      </c>
      <c r="E1068" s="116">
        <v>0</v>
      </c>
      <c r="F1068" s="116">
        <v>0</v>
      </c>
      <c r="G1068" s="116">
        <v>0</v>
      </c>
      <c r="H1068" s="116">
        <v>0</v>
      </c>
      <c r="I1068" s="116">
        <v>0</v>
      </c>
      <c r="J1068" s="116">
        <v>0</v>
      </c>
      <c r="K1068" s="116">
        <v>0</v>
      </c>
      <c r="L1068" s="116">
        <v>0</v>
      </c>
      <c r="M1068" s="116">
        <v>0</v>
      </c>
      <c r="N1068" s="116">
        <v>0</v>
      </c>
      <c r="O1068" s="116">
        <v>0</v>
      </c>
      <c r="P1068" s="116">
        <v>0</v>
      </c>
      <c r="Q1068" s="116">
        <v>0</v>
      </c>
      <c r="R1068" s="116">
        <v>0</v>
      </c>
      <c r="S1068" s="116">
        <v>0</v>
      </c>
      <c r="T1068" s="116">
        <v>0</v>
      </c>
      <c r="U1068" s="116">
        <v>0</v>
      </c>
      <c r="V1068" s="116">
        <v>0</v>
      </c>
      <c r="W1068" s="116">
        <v>0</v>
      </c>
      <c r="X1068" s="116">
        <v>0</v>
      </c>
      <c r="Y1068" s="116">
        <v>0</v>
      </c>
      <c r="Z1068" s="116">
        <v>0</v>
      </c>
      <c r="AA1068" s="116">
        <v>0</v>
      </c>
      <c r="AB1068" s="116">
        <v>11962.77</v>
      </c>
      <c r="AC1068" s="116">
        <v>11962.77</v>
      </c>
      <c r="AD1068" s="116">
        <v>38013.32</v>
      </c>
      <c r="AE1068" s="116">
        <v>42842.35</v>
      </c>
      <c r="AF1068" s="116">
        <v>43516.65</v>
      </c>
      <c r="AG1068" s="116">
        <v>43516.65</v>
      </c>
      <c r="AH1068" s="116">
        <v>43516.65</v>
      </c>
      <c r="AI1068" s="116">
        <v>43516.65</v>
      </c>
      <c r="AJ1068" s="116">
        <v>43516.65</v>
      </c>
      <c r="AK1068" s="116">
        <v>43516.65</v>
      </c>
      <c r="AL1068" s="116">
        <v>43567.43</v>
      </c>
      <c r="AM1068" s="116">
        <v>43567.43</v>
      </c>
      <c r="AN1068" s="116">
        <v>43567.43</v>
      </c>
      <c r="AO1068" s="116">
        <v>43567.43</v>
      </c>
      <c r="AP1068" s="116">
        <v>43567.43</v>
      </c>
      <c r="AQ1068" s="116">
        <v>43567.43</v>
      </c>
      <c r="AR1068" s="116">
        <v>43567.43</v>
      </c>
      <c r="AS1068" s="116">
        <v>43567.43</v>
      </c>
      <c r="AT1068" s="116">
        <v>43567.43</v>
      </c>
      <c r="AU1068" s="116">
        <v>43567.43</v>
      </c>
      <c r="AV1068" s="116">
        <v>43567.43</v>
      </c>
      <c r="AW1068" s="116">
        <v>43567.43</v>
      </c>
      <c r="AX1068" s="116">
        <v>0</v>
      </c>
      <c r="AY1068" s="116">
        <v>0</v>
      </c>
      <c r="AZ1068" s="116">
        <v>0</v>
      </c>
      <c r="BA1068" s="116">
        <v>0</v>
      </c>
      <c r="BB1068" s="116">
        <v>0</v>
      </c>
      <c r="BC1068" s="116">
        <v>0</v>
      </c>
      <c r="BD1068" s="115">
        <v>0</v>
      </c>
      <c r="BF1068" s="9">
        <f t="shared" si="17"/>
        <v>43567.43</v>
      </c>
    </row>
    <row r="1069" spans="1:58" x14ac:dyDescent="0.25">
      <c r="A1069" s="112" t="s">
        <v>1262</v>
      </c>
      <c r="B1069" s="112" t="s">
        <v>1263</v>
      </c>
      <c r="C1069" s="116">
        <v>0</v>
      </c>
      <c r="D1069" s="116">
        <v>0</v>
      </c>
      <c r="E1069" s="116">
        <v>0</v>
      </c>
      <c r="F1069" s="116">
        <v>0</v>
      </c>
      <c r="G1069" s="116">
        <v>0</v>
      </c>
      <c r="H1069" s="116">
        <v>0</v>
      </c>
      <c r="I1069" s="116">
        <v>0</v>
      </c>
      <c r="J1069" s="116">
        <v>0</v>
      </c>
      <c r="K1069" s="116">
        <v>0</v>
      </c>
      <c r="L1069" s="116">
        <v>0</v>
      </c>
      <c r="M1069" s="116">
        <v>0</v>
      </c>
      <c r="N1069" s="116">
        <v>0</v>
      </c>
      <c r="O1069" s="116">
        <v>0</v>
      </c>
      <c r="P1069" s="116">
        <v>0</v>
      </c>
      <c r="Q1069" s="116">
        <v>0</v>
      </c>
      <c r="R1069" s="116">
        <v>0</v>
      </c>
      <c r="S1069" s="116">
        <v>0</v>
      </c>
      <c r="T1069" s="116">
        <v>0</v>
      </c>
      <c r="U1069" s="116">
        <v>0</v>
      </c>
      <c r="V1069" s="116">
        <v>0</v>
      </c>
      <c r="W1069" s="116">
        <v>0</v>
      </c>
      <c r="X1069" s="116">
        <v>0</v>
      </c>
      <c r="Y1069" s="116">
        <v>0</v>
      </c>
      <c r="Z1069" s="116">
        <v>0</v>
      </c>
      <c r="AA1069" s="116">
        <v>0</v>
      </c>
      <c r="AB1069" s="116">
        <v>0</v>
      </c>
      <c r="AC1069" s="116">
        <v>0</v>
      </c>
      <c r="AD1069" s="116">
        <v>0</v>
      </c>
      <c r="AE1069" s="116">
        <v>0</v>
      </c>
      <c r="AF1069" s="116">
        <v>0</v>
      </c>
      <c r="AG1069" s="116">
        <v>0</v>
      </c>
      <c r="AH1069" s="116">
        <v>0</v>
      </c>
      <c r="AI1069" s="116">
        <v>0</v>
      </c>
      <c r="AJ1069" s="116">
        <v>0</v>
      </c>
      <c r="AK1069" s="116">
        <v>0</v>
      </c>
      <c r="AL1069" s="116">
        <v>0</v>
      </c>
      <c r="AM1069" s="116">
        <v>0</v>
      </c>
      <c r="AN1069" s="116">
        <v>0</v>
      </c>
      <c r="AO1069" s="116">
        <v>0</v>
      </c>
      <c r="AP1069" s="116">
        <v>0</v>
      </c>
      <c r="AQ1069" s="116">
        <v>0</v>
      </c>
      <c r="AR1069" s="116">
        <v>0</v>
      </c>
      <c r="AS1069" s="116">
        <v>0</v>
      </c>
      <c r="AT1069" s="116">
        <v>0</v>
      </c>
      <c r="AU1069" s="116">
        <v>0</v>
      </c>
      <c r="AV1069" s="116">
        <v>0</v>
      </c>
      <c r="AW1069" s="116">
        <v>0</v>
      </c>
      <c r="AX1069" s="116">
        <v>0</v>
      </c>
      <c r="AY1069" s="116">
        <v>0</v>
      </c>
      <c r="AZ1069" s="116">
        <v>0</v>
      </c>
      <c r="BA1069" s="116">
        <v>0</v>
      </c>
      <c r="BB1069" s="116">
        <v>0</v>
      </c>
      <c r="BC1069" s="116">
        <v>0</v>
      </c>
      <c r="BD1069" s="115">
        <v>0</v>
      </c>
      <c r="BF1069" s="9">
        <f t="shared" si="17"/>
        <v>0</v>
      </c>
    </row>
    <row r="1070" spans="1:58" x14ac:dyDescent="0.25">
      <c r="A1070" s="112" t="s">
        <v>1264</v>
      </c>
      <c r="B1070" s="112" t="s">
        <v>1265</v>
      </c>
      <c r="C1070" s="116">
        <v>0</v>
      </c>
      <c r="D1070" s="116">
        <v>0</v>
      </c>
      <c r="E1070" s="116">
        <v>0</v>
      </c>
      <c r="F1070" s="116">
        <v>0</v>
      </c>
      <c r="G1070" s="116">
        <v>0</v>
      </c>
      <c r="H1070" s="116">
        <v>0</v>
      </c>
      <c r="I1070" s="116">
        <v>0</v>
      </c>
      <c r="J1070" s="116">
        <v>0</v>
      </c>
      <c r="K1070" s="116">
        <v>0</v>
      </c>
      <c r="L1070" s="116">
        <v>0</v>
      </c>
      <c r="M1070" s="116">
        <v>0</v>
      </c>
      <c r="N1070" s="116">
        <v>0</v>
      </c>
      <c r="O1070" s="116">
        <v>0</v>
      </c>
      <c r="P1070" s="116">
        <v>0</v>
      </c>
      <c r="Q1070" s="116">
        <v>0</v>
      </c>
      <c r="R1070" s="116">
        <v>0</v>
      </c>
      <c r="S1070" s="116">
        <v>0</v>
      </c>
      <c r="T1070" s="116">
        <v>0</v>
      </c>
      <c r="U1070" s="116">
        <v>0</v>
      </c>
      <c r="V1070" s="116">
        <v>0</v>
      </c>
      <c r="W1070" s="116">
        <v>0</v>
      </c>
      <c r="X1070" s="116">
        <v>0</v>
      </c>
      <c r="Y1070" s="116">
        <v>0</v>
      </c>
      <c r="Z1070" s="116">
        <v>0</v>
      </c>
      <c r="AA1070" s="116">
        <v>0</v>
      </c>
      <c r="AB1070" s="116">
        <v>0</v>
      </c>
      <c r="AC1070" s="116">
        <v>0</v>
      </c>
      <c r="AD1070" s="116">
        <v>0</v>
      </c>
      <c r="AE1070" s="116">
        <v>2236.44</v>
      </c>
      <c r="AF1070" s="116">
        <v>2236.44</v>
      </c>
      <c r="AG1070" s="116">
        <v>2236.44</v>
      </c>
      <c r="AH1070" s="116">
        <v>2236.44</v>
      </c>
      <c r="AI1070" s="116">
        <v>0</v>
      </c>
      <c r="AJ1070" s="116">
        <v>0</v>
      </c>
      <c r="AK1070" s="116">
        <v>0</v>
      </c>
      <c r="AL1070" s="116">
        <v>0</v>
      </c>
      <c r="AM1070" s="116">
        <v>0</v>
      </c>
      <c r="AN1070" s="116">
        <v>0</v>
      </c>
      <c r="AO1070" s="116">
        <v>0</v>
      </c>
      <c r="AP1070" s="116">
        <v>0</v>
      </c>
      <c r="AQ1070" s="116">
        <v>0</v>
      </c>
      <c r="AR1070" s="116">
        <v>0</v>
      </c>
      <c r="AS1070" s="116">
        <v>0</v>
      </c>
      <c r="AT1070" s="116">
        <v>0</v>
      </c>
      <c r="AU1070" s="116">
        <v>0</v>
      </c>
      <c r="AV1070" s="116">
        <v>0</v>
      </c>
      <c r="AW1070" s="116">
        <v>0</v>
      </c>
      <c r="AX1070" s="116">
        <v>0</v>
      </c>
      <c r="AY1070" s="116">
        <v>0</v>
      </c>
      <c r="AZ1070" s="116">
        <v>0</v>
      </c>
      <c r="BA1070" s="116">
        <v>0</v>
      </c>
      <c r="BB1070" s="116">
        <v>0</v>
      </c>
      <c r="BC1070" s="116">
        <v>0</v>
      </c>
      <c r="BD1070" s="115">
        <v>0</v>
      </c>
      <c r="BF1070" s="9">
        <f t="shared" si="17"/>
        <v>2236.44</v>
      </c>
    </row>
    <row r="1071" spans="1:58" x14ac:dyDescent="0.25">
      <c r="A1071" s="112" t="s">
        <v>1266</v>
      </c>
      <c r="B1071" s="112" t="s">
        <v>1267</v>
      </c>
      <c r="C1071" s="116">
        <v>0</v>
      </c>
      <c r="D1071" s="116">
        <v>0</v>
      </c>
      <c r="E1071" s="116">
        <v>0</v>
      </c>
      <c r="F1071" s="116">
        <v>0</v>
      </c>
      <c r="G1071" s="116">
        <v>0</v>
      </c>
      <c r="H1071" s="116">
        <v>0</v>
      </c>
      <c r="I1071" s="116">
        <v>0</v>
      </c>
      <c r="J1071" s="116">
        <v>0</v>
      </c>
      <c r="K1071" s="116">
        <v>0</v>
      </c>
      <c r="L1071" s="116">
        <v>0</v>
      </c>
      <c r="M1071" s="116">
        <v>0</v>
      </c>
      <c r="N1071" s="116">
        <v>0</v>
      </c>
      <c r="O1071" s="116">
        <v>0</v>
      </c>
      <c r="P1071" s="116">
        <v>0</v>
      </c>
      <c r="Q1071" s="116">
        <v>0</v>
      </c>
      <c r="R1071" s="116">
        <v>0</v>
      </c>
      <c r="S1071" s="116">
        <v>0</v>
      </c>
      <c r="T1071" s="116">
        <v>0</v>
      </c>
      <c r="U1071" s="116">
        <v>0</v>
      </c>
      <c r="V1071" s="116">
        <v>0</v>
      </c>
      <c r="W1071" s="116">
        <v>0</v>
      </c>
      <c r="X1071" s="116">
        <v>0</v>
      </c>
      <c r="Y1071" s="116">
        <v>0</v>
      </c>
      <c r="Z1071" s="116">
        <v>11979.26</v>
      </c>
      <c r="AA1071" s="116">
        <v>11979.300000000001</v>
      </c>
      <c r="AB1071" s="116">
        <v>11979.300000000001</v>
      </c>
      <c r="AC1071" s="116">
        <v>11979.300000000001</v>
      </c>
      <c r="AD1071" s="116">
        <v>13145.36</v>
      </c>
      <c r="AE1071" s="116">
        <v>17500.36</v>
      </c>
      <c r="AF1071" s="116">
        <v>17500.36</v>
      </c>
      <c r="AG1071" s="116">
        <v>17500.36</v>
      </c>
      <c r="AH1071" s="116">
        <v>17500.36</v>
      </c>
      <c r="AI1071" s="116">
        <v>19079.54</v>
      </c>
      <c r="AJ1071" s="116">
        <v>19079.54</v>
      </c>
      <c r="AK1071" s="116">
        <v>0</v>
      </c>
      <c r="AL1071" s="116">
        <v>0</v>
      </c>
      <c r="AM1071" s="116">
        <v>0</v>
      </c>
      <c r="AN1071" s="116">
        <v>0</v>
      </c>
      <c r="AO1071" s="116">
        <v>0</v>
      </c>
      <c r="AP1071" s="116">
        <v>0</v>
      </c>
      <c r="AQ1071" s="116">
        <v>0</v>
      </c>
      <c r="AR1071" s="116">
        <v>0</v>
      </c>
      <c r="AS1071" s="116">
        <v>0</v>
      </c>
      <c r="AT1071" s="116">
        <v>0</v>
      </c>
      <c r="AU1071" s="116">
        <v>0</v>
      </c>
      <c r="AV1071" s="116">
        <v>0</v>
      </c>
      <c r="AW1071" s="116">
        <v>0</v>
      </c>
      <c r="AX1071" s="116">
        <v>0</v>
      </c>
      <c r="AY1071" s="116">
        <v>0</v>
      </c>
      <c r="AZ1071" s="116">
        <v>0</v>
      </c>
      <c r="BA1071" s="116">
        <v>0</v>
      </c>
      <c r="BB1071" s="116">
        <v>0</v>
      </c>
      <c r="BC1071" s="116">
        <v>0</v>
      </c>
      <c r="BD1071" s="115">
        <v>0</v>
      </c>
      <c r="BF1071" s="9">
        <f t="shared" si="17"/>
        <v>19079.54</v>
      </c>
    </row>
    <row r="1072" spans="1:58" x14ac:dyDescent="0.25">
      <c r="A1072" s="112" t="s">
        <v>1268</v>
      </c>
      <c r="B1072" s="112" t="s">
        <v>1269</v>
      </c>
      <c r="C1072" s="116">
        <v>0</v>
      </c>
      <c r="D1072" s="116">
        <v>0</v>
      </c>
      <c r="E1072" s="116">
        <v>0</v>
      </c>
      <c r="F1072" s="116">
        <v>0</v>
      </c>
      <c r="G1072" s="116">
        <v>0</v>
      </c>
      <c r="H1072" s="116">
        <v>0</v>
      </c>
      <c r="I1072" s="116">
        <v>0</v>
      </c>
      <c r="J1072" s="116">
        <v>0</v>
      </c>
      <c r="K1072" s="116">
        <v>0</v>
      </c>
      <c r="L1072" s="116">
        <v>0</v>
      </c>
      <c r="M1072" s="116">
        <v>0</v>
      </c>
      <c r="N1072" s="116">
        <v>0</v>
      </c>
      <c r="O1072" s="116">
        <v>0</v>
      </c>
      <c r="P1072" s="116">
        <v>0</v>
      </c>
      <c r="Q1072" s="116">
        <v>0</v>
      </c>
      <c r="R1072" s="116">
        <v>0</v>
      </c>
      <c r="S1072" s="116">
        <v>0</v>
      </c>
      <c r="T1072" s="116">
        <v>0</v>
      </c>
      <c r="U1072" s="116">
        <v>0</v>
      </c>
      <c r="V1072" s="116">
        <v>0</v>
      </c>
      <c r="W1072" s="116">
        <v>0</v>
      </c>
      <c r="X1072" s="116">
        <v>0</v>
      </c>
      <c r="Y1072" s="116">
        <v>0</v>
      </c>
      <c r="Z1072" s="116">
        <v>0</v>
      </c>
      <c r="AA1072" s="116">
        <v>0</v>
      </c>
      <c r="AB1072" s="116">
        <v>0</v>
      </c>
      <c r="AC1072" s="116">
        <v>0</v>
      </c>
      <c r="AD1072" s="116">
        <v>1874.65</v>
      </c>
      <c r="AE1072" s="116">
        <v>6124.2800000000007</v>
      </c>
      <c r="AF1072" s="116">
        <v>8060.4800000000005</v>
      </c>
      <c r="AG1072" s="116">
        <v>26634.739999999998</v>
      </c>
      <c r="AH1072" s="116">
        <v>32792.57</v>
      </c>
      <c r="AI1072" s="116">
        <v>43705.58</v>
      </c>
      <c r="AJ1072" s="116">
        <v>89103.14</v>
      </c>
      <c r="AK1072" s="116">
        <v>97610.559999999998</v>
      </c>
      <c r="AL1072" s="116">
        <v>103789.77</v>
      </c>
      <c r="AM1072" s="116">
        <v>104425.81</v>
      </c>
      <c r="AN1072" s="116">
        <v>105440.95999999999</v>
      </c>
      <c r="AO1072" s="116">
        <v>106078.82999999999</v>
      </c>
      <c r="AP1072" s="116">
        <v>113222.05999999998</v>
      </c>
      <c r="AQ1072" s="116">
        <v>116886.80999999998</v>
      </c>
      <c r="AR1072" s="116">
        <v>123529.04999999999</v>
      </c>
      <c r="AS1072" s="116">
        <v>128140.01</v>
      </c>
      <c r="AT1072" s="116">
        <v>130064.98999999999</v>
      </c>
      <c r="AU1072" s="116">
        <v>133547.75999999998</v>
      </c>
      <c r="AV1072" s="116">
        <v>233614.83</v>
      </c>
      <c r="AW1072" s="116">
        <v>830466.04999999993</v>
      </c>
      <c r="AX1072" s="116">
        <v>870032.03999999992</v>
      </c>
      <c r="AY1072" s="116">
        <v>0</v>
      </c>
      <c r="AZ1072" s="116">
        <v>0</v>
      </c>
      <c r="BA1072" s="116">
        <v>0</v>
      </c>
      <c r="BB1072" s="116">
        <v>0</v>
      </c>
      <c r="BC1072" s="116">
        <v>0</v>
      </c>
      <c r="BD1072" s="115">
        <v>0</v>
      </c>
      <c r="BF1072" s="9">
        <f t="shared" si="17"/>
        <v>870032.03999999992</v>
      </c>
    </row>
    <row r="1073" spans="1:58" x14ac:dyDescent="0.25">
      <c r="A1073" s="112" t="s">
        <v>1270</v>
      </c>
      <c r="B1073" s="112" t="s">
        <v>1271</v>
      </c>
      <c r="C1073" s="116">
        <v>0</v>
      </c>
      <c r="D1073" s="116">
        <v>0</v>
      </c>
      <c r="E1073" s="116">
        <v>0</v>
      </c>
      <c r="F1073" s="116">
        <v>0</v>
      </c>
      <c r="G1073" s="116">
        <v>0</v>
      </c>
      <c r="H1073" s="116">
        <v>0</v>
      </c>
      <c r="I1073" s="116">
        <v>0</v>
      </c>
      <c r="J1073" s="116">
        <v>0</v>
      </c>
      <c r="K1073" s="116">
        <v>0</v>
      </c>
      <c r="L1073" s="116">
        <v>0</v>
      </c>
      <c r="M1073" s="116">
        <v>0</v>
      </c>
      <c r="N1073" s="116">
        <v>0</v>
      </c>
      <c r="O1073" s="116">
        <v>0</v>
      </c>
      <c r="P1073" s="116">
        <v>0</v>
      </c>
      <c r="Q1073" s="116">
        <v>0</v>
      </c>
      <c r="R1073" s="116">
        <v>0</v>
      </c>
      <c r="S1073" s="116">
        <v>0</v>
      </c>
      <c r="T1073" s="116">
        <v>0</v>
      </c>
      <c r="U1073" s="116">
        <v>0</v>
      </c>
      <c r="V1073" s="116">
        <v>0</v>
      </c>
      <c r="W1073" s="116">
        <v>0</v>
      </c>
      <c r="X1073" s="116">
        <v>0</v>
      </c>
      <c r="Y1073" s="116">
        <v>0</v>
      </c>
      <c r="Z1073" s="116">
        <v>0</v>
      </c>
      <c r="AA1073" s="116">
        <v>0</v>
      </c>
      <c r="AB1073" s="116">
        <v>0</v>
      </c>
      <c r="AC1073" s="116">
        <v>0</v>
      </c>
      <c r="AD1073" s="116">
        <v>3261.2</v>
      </c>
      <c r="AE1073" s="116">
        <v>32427.93</v>
      </c>
      <c r="AF1073" s="116">
        <v>45429.2</v>
      </c>
      <c r="AG1073" s="116">
        <v>67283.399999999994</v>
      </c>
      <c r="AH1073" s="116">
        <v>79165.2</v>
      </c>
      <c r="AI1073" s="116">
        <v>84284.44</v>
      </c>
      <c r="AJ1073" s="116">
        <v>87989.82</v>
      </c>
      <c r="AK1073" s="116">
        <v>119272.89000000001</v>
      </c>
      <c r="AL1073" s="116">
        <v>633947.80000000005</v>
      </c>
      <c r="AM1073" s="116">
        <v>0</v>
      </c>
      <c r="AN1073" s="116">
        <v>0</v>
      </c>
      <c r="AO1073" s="116">
        <v>0</v>
      </c>
      <c r="AP1073" s="116">
        <v>0</v>
      </c>
      <c r="AQ1073" s="116">
        <v>0</v>
      </c>
      <c r="AR1073" s="116">
        <v>0</v>
      </c>
      <c r="AS1073" s="116">
        <v>0</v>
      </c>
      <c r="AT1073" s="116">
        <v>0</v>
      </c>
      <c r="AU1073" s="116">
        <v>0</v>
      </c>
      <c r="AV1073" s="116">
        <v>0</v>
      </c>
      <c r="AW1073" s="116">
        <v>0</v>
      </c>
      <c r="AX1073" s="116">
        <v>0</v>
      </c>
      <c r="AY1073" s="116">
        <v>0</v>
      </c>
      <c r="AZ1073" s="116">
        <v>0</v>
      </c>
      <c r="BA1073" s="116">
        <v>0</v>
      </c>
      <c r="BB1073" s="116">
        <v>0</v>
      </c>
      <c r="BC1073" s="116">
        <v>0</v>
      </c>
      <c r="BD1073" s="115">
        <v>0</v>
      </c>
      <c r="BF1073" s="9">
        <f t="shared" si="17"/>
        <v>633947.80000000005</v>
      </c>
    </row>
    <row r="1074" spans="1:58" x14ac:dyDescent="0.25">
      <c r="A1074" s="112" t="s">
        <v>2245</v>
      </c>
      <c r="B1074" s="112" t="s">
        <v>2244</v>
      </c>
      <c r="C1074" s="116">
        <v>0</v>
      </c>
      <c r="D1074" s="116">
        <v>0</v>
      </c>
      <c r="E1074" s="116">
        <v>0</v>
      </c>
      <c r="F1074" s="116">
        <v>0</v>
      </c>
      <c r="G1074" s="116">
        <v>0</v>
      </c>
      <c r="H1074" s="116">
        <v>0</v>
      </c>
      <c r="I1074" s="116">
        <v>0</v>
      </c>
      <c r="J1074" s="116">
        <v>0</v>
      </c>
      <c r="K1074" s="116">
        <v>0</v>
      </c>
      <c r="L1074" s="116">
        <v>0</v>
      </c>
      <c r="M1074" s="116">
        <v>0</v>
      </c>
      <c r="N1074" s="116">
        <v>0</v>
      </c>
      <c r="O1074" s="116">
        <v>0</v>
      </c>
      <c r="P1074" s="116">
        <v>0</v>
      </c>
      <c r="Q1074" s="116">
        <v>0</v>
      </c>
      <c r="R1074" s="116">
        <v>0</v>
      </c>
      <c r="S1074" s="116">
        <v>0</v>
      </c>
      <c r="T1074" s="116">
        <v>0</v>
      </c>
      <c r="U1074" s="116">
        <v>0</v>
      </c>
      <c r="V1074" s="116">
        <v>0</v>
      </c>
      <c r="W1074" s="116">
        <v>0</v>
      </c>
      <c r="X1074" s="116">
        <v>0</v>
      </c>
      <c r="Y1074" s="116">
        <v>0</v>
      </c>
      <c r="Z1074" s="116">
        <v>0</v>
      </c>
      <c r="AA1074" s="116">
        <v>0</v>
      </c>
      <c r="AB1074" s="116">
        <v>0</v>
      </c>
      <c r="AC1074" s="116">
        <v>0</v>
      </c>
      <c r="AD1074" s="116">
        <v>0</v>
      </c>
      <c r="AE1074" s="116">
        <v>0</v>
      </c>
      <c r="AF1074" s="116">
        <v>0</v>
      </c>
      <c r="AG1074" s="116">
        <v>1657.99</v>
      </c>
      <c r="AH1074" s="116">
        <v>1817.19</v>
      </c>
      <c r="AI1074" s="116">
        <v>2071.91</v>
      </c>
      <c r="AJ1074" s="116">
        <v>3218.7</v>
      </c>
      <c r="AK1074" s="116">
        <v>4428.62</v>
      </c>
      <c r="AL1074" s="116">
        <v>5772.63</v>
      </c>
      <c r="AM1074" s="116">
        <v>5772.63</v>
      </c>
      <c r="AN1074" s="116">
        <v>6153.04</v>
      </c>
      <c r="AO1074" s="116">
        <v>8239.69</v>
      </c>
      <c r="AP1074" s="116">
        <v>9254.1200000000008</v>
      </c>
      <c r="AQ1074" s="116">
        <v>9951.5300000000007</v>
      </c>
      <c r="AR1074" s="116">
        <v>10078.400000000001</v>
      </c>
      <c r="AS1074" s="116">
        <v>10078.400000000001</v>
      </c>
      <c r="AT1074" s="116">
        <v>10078.400000000001</v>
      </c>
      <c r="AU1074" s="116">
        <v>10078.400000000001</v>
      </c>
      <c r="AV1074" s="116">
        <v>10078.400000000001</v>
      </c>
      <c r="AW1074" s="116">
        <v>10078.400000000001</v>
      </c>
      <c r="AX1074" s="116">
        <v>10060.970000000001</v>
      </c>
      <c r="AY1074" s="116">
        <v>10060.970000000001</v>
      </c>
      <c r="AZ1074" s="116">
        <v>10060.970000000001</v>
      </c>
      <c r="BA1074" s="116">
        <v>10060.970000000001</v>
      </c>
      <c r="BB1074" s="116">
        <v>10060.970000000001</v>
      </c>
      <c r="BC1074" s="116">
        <v>-2249.5799999999981</v>
      </c>
      <c r="BD1074" s="115">
        <v>11.160000000001673</v>
      </c>
      <c r="BF1074" s="9">
        <f t="shared" si="17"/>
        <v>10078.400000000001</v>
      </c>
    </row>
    <row r="1075" spans="1:58" x14ac:dyDescent="0.25">
      <c r="A1075" s="112" t="s">
        <v>1272</v>
      </c>
      <c r="B1075" s="112" t="s">
        <v>1273</v>
      </c>
      <c r="C1075" s="116">
        <v>0</v>
      </c>
      <c r="D1075" s="116">
        <v>0</v>
      </c>
      <c r="E1075" s="116">
        <v>0</v>
      </c>
      <c r="F1075" s="116">
        <v>0</v>
      </c>
      <c r="G1075" s="116">
        <v>0</v>
      </c>
      <c r="H1075" s="116">
        <v>0</v>
      </c>
      <c r="I1075" s="116">
        <v>0</v>
      </c>
      <c r="J1075" s="116">
        <v>0</v>
      </c>
      <c r="K1075" s="116">
        <v>0</v>
      </c>
      <c r="L1075" s="116">
        <v>0</v>
      </c>
      <c r="M1075" s="116">
        <v>0</v>
      </c>
      <c r="N1075" s="116">
        <v>0</v>
      </c>
      <c r="O1075" s="116">
        <v>0</v>
      </c>
      <c r="P1075" s="116">
        <v>0</v>
      </c>
      <c r="Q1075" s="116">
        <v>0</v>
      </c>
      <c r="R1075" s="116">
        <v>0</v>
      </c>
      <c r="S1075" s="116">
        <v>0</v>
      </c>
      <c r="T1075" s="116">
        <v>0</v>
      </c>
      <c r="U1075" s="116">
        <v>0</v>
      </c>
      <c r="V1075" s="116">
        <v>0</v>
      </c>
      <c r="W1075" s="116">
        <v>0</v>
      </c>
      <c r="X1075" s="116">
        <v>0</v>
      </c>
      <c r="Y1075" s="116">
        <v>0</v>
      </c>
      <c r="Z1075" s="116">
        <v>0</v>
      </c>
      <c r="AA1075" s="116">
        <v>5761.76</v>
      </c>
      <c r="AB1075" s="116">
        <v>5701.13</v>
      </c>
      <c r="AC1075" s="116">
        <v>5712.13</v>
      </c>
      <c r="AD1075" s="116">
        <v>5727.7300000000005</v>
      </c>
      <c r="AE1075" s="116">
        <v>5743.3300000000008</v>
      </c>
      <c r="AF1075" s="116">
        <v>5759.0800000000008</v>
      </c>
      <c r="AG1075" s="116">
        <v>40467.64</v>
      </c>
      <c r="AH1075" s="116">
        <v>41643.64</v>
      </c>
      <c r="AI1075" s="116">
        <v>41775.339999999997</v>
      </c>
      <c r="AJ1075" s="116">
        <v>45926.219999999994</v>
      </c>
      <c r="AK1075" s="116">
        <v>46575.34</v>
      </c>
      <c r="AL1075" s="116">
        <v>57226.299999999996</v>
      </c>
      <c r="AM1075" s="116">
        <v>58268.52</v>
      </c>
      <c r="AN1075" s="116">
        <v>58622.82</v>
      </c>
      <c r="AO1075" s="116">
        <v>59243.49</v>
      </c>
      <c r="AP1075" s="116">
        <v>59606.15</v>
      </c>
      <c r="AQ1075" s="116">
        <v>59968.810000000005</v>
      </c>
      <c r="AR1075" s="116">
        <v>60343.570000000007</v>
      </c>
      <c r="AS1075" s="116">
        <v>64176.260000000009</v>
      </c>
      <c r="AT1075" s="116">
        <v>71571.330000000016</v>
      </c>
      <c r="AU1075" s="116">
        <v>98376.60000000002</v>
      </c>
      <c r="AV1075" s="116">
        <v>120351.91000000002</v>
      </c>
      <c r="AW1075" s="116">
        <v>135055.07</v>
      </c>
      <c r="AX1075" s="116">
        <v>83.700000000011642</v>
      </c>
      <c r="AY1075" s="116">
        <v>83.710000000011647</v>
      </c>
      <c r="AZ1075" s="116">
        <v>83.720000000011652</v>
      </c>
      <c r="BA1075" s="116">
        <v>83.720000000011652</v>
      </c>
      <c r="BB1075" s="116">
        <v>83.720000000011652</v>
      </c>
      <c r="BC1075" s="116">
        <v>83.720000000011652</v>
      </c>
      <c r="BD1075" s="115">
        <v>83.720000000011652</v>
      </c>
      <c r="BF1075" s="9">
        <f t="shared" si="17"/>
        <v>135055.07</v>
      </c>
    </row>
    <row r="1076" spans="1:58" x14ac:dyDescent="0.25">
      <c r="A1076" s="112" t="s">
        <v>2123</v>
      </c>
      <c r="B1076" s="112" t="s">
        <v>2122</v>
      </c>
      <c r="C1076" s="116">
        <v>0</v>
      </c>
      <c r="D1076" s="116">
        <v>0</v>
      </c>
      <c r="E1076" s="116">
        <v>0</v>
      </c>
      <c r="F1076" s="116">
        <v>0</v>
      </c>
      <c r="G1076" s="116">
        <v>0</v>
      </c>
      <c r="H1076" s="116">
        <v>0</v>
      </c>
      <c r="I1076" s="116">
        <v>0</v>
      </c>
      <c r="J1076" s="116">
        <v>0</v>
      </c>
      <c r="K1076" s="116">
        <v>0</v>
      </c>
      <c r="L1076" s="116">
        <v>0</v>
      </c>
      <c r="M1076" s="116">
        <v>0</v>
      </c>
      <c r="N1076" s="116">
        <v>0</v>
      </c>
      <c r="O1076" s="116">
        <v>0</v>
      </c>
      <c r="P1076" s="116">
        <v>0</v>
      </c>
      <c r="Q1076" s="116">
        <v>0</v>
      </c>
      <c r="R1076" s="116">
        <v>0</v>
      </c>
      <c r="S1076" s="116">
        <v>0</v>
      </c>
      <c r="T1076" s="116">
        <v>0</v>
      </c>
      <c r="U1076" s="116">
        <v>0</v>
      </c>
      <c r="V1076" s="116">
        <v>0</v>
      </c>
      <c r="W1076" s="116">
        <v>0</v>
      </c>
      <c r="X1076" s="116">
        <v>0</v>
      </c>
      <c r="Y1076" s="116">
        <v>0</v>
      </c>
      <c r="Z1076" s="116">
        <v>0</v>
      </c>
      <c r="AA1076" s="116">
        <v>0</v>
      </c>
      <c r="AB1076" s="116">
        <v>0</v>
      </c>
      <c r="AC1076" s="116">
        <v>0</v>
      </c>
      <c r="AD1076" s="116">
        <v>0</v>
      </c>
      <c r="AE1076" s="116">
        <v>0</v>
      </c>
      <c r="AF1076" s="116">
        <v>0</v>
      </c>
      <c r="AG1076" s="116">
        <v>0</v>
      </c>
      <c r="AH1076" s="116">
        <v>0</v>
      </c>
      <c r="AI1076" s="116">
        <v>0</v>
      </c>
      <c r="AJ1076" s="116">
        <v>0</v>
      </c>
      <c r="AK1076" s="116">
        <v>0</v>
      </c>
      <c r="AL1076" s="116">
        <v>0</v>
      </c>
      <c r="AM1076" s="116">
        <v>0</v>
      </c>
      <c r="AN1076" s="116">
        <v>0</v>
      </c>
      <c r="AO1076" s="116">
        <v>0</v>
      </c>
      <c r="AP1076" s="116">
        <v>0</v>
      </c>
      <c r="AQ1076" s="116">
        <v>0</v>
      </c>
      <c r="AR1076" s="116">
        <v>0</v>
      </c>
      <c r="AS1076" s="116">
        <v>0</v>
      </c>
      <c r="AT1076" s="116">
        <v>0</v>
      </c>
      <c r="AU1076" s="116">
        <v>0</v>
      </c>
      <c r="AV1076" s="116">
        <v>0</v>
      </c>
      <c r="AW1076" s="116">
        <v>0</v>
      </c>
      <c r="AX1076" s="116">
        <v>0</v>
      </c>
      <c r="AY1076" s="116">
        <v>0</v>
      </c>
      <c r="AZ1076" s="116">
        <v>130.58000000000001</v>
      </c>
      <c r="BA1076" s="116">
        <v>26550.440000000002</v>
      </c>
      <c r="BB1076" s="116">
        <v>26737.61</v>
      </c>
      <c r="BC1076" s="116">
        <v>72132.78</v>
      </c>
      <c r="BD1076" s="115">
        <v>74592.959999999992</v>
      </c>
      <c r="BF1076" s="9">
        <f t="shared" si="17"/>
        <v>74592.959999999992</v>
      </c>
    </row>
    <row r="1077" spans="1:58" x14ac:dyDescent="0.25">
      <c r="A1077" s="112" t="s">
        <v>1274</v>
      </c>
      <c r="B1077" s="112" t="s">
        <v>1210</v>
      </c>
      <c r="C1077" s="116">
        <v>0</v>
      </c>
      <c r="D1077" s="116">
        <v>0</v>
      </c>
      <c r="E1077" s="116">
        <v>0</v>
      </c>
      <c r="F1077" s="116">
        <v>0</v>
      </c>
      <c r="G1077" s="116">
        <v>0</v>
      </c>
      <c r="H1077" s="116">
        <v>0</v>
      </c>
      <c r="I1077" s="116">
        <v>0</v>
      </c>
      <c r="J1077" s="116">
        <v>0</v>
      </c>
      <c r="K1077" s="116">
        <v>0</v>
      </c>
      <c r="L1077" s="116">
        <v>0</v>
      </c>
      <c r="M1077" s="116">
        <v>0</v>
      </c>
      <c r="N1077" s="116">
        <v>0</v>
      </c>
      <c r="O1077" s="116">
        <v>0</v>
      </c>
      <c r="P1077" s="116">
        <v>0</v>
      </c>
      <c r="Q1077" s="116">
        <v>0</v>
      </c>
      <c r="R1077" s="116">
        <v>0</v>
      </c>
      <c r="S1077" s="116">
        <v>0</v>
      </c>
      <c r="T1077" s="116">
        <v>0</v>
      </c>
      <c r="U1077" s="116">
        <v>0</v>
      </c>
      <c r="V1077" s="116">
        <v>0</v>
      </c>
      <c r="W1077" s="116">
        <v>0</v>
      </c>
      <c r="X1077" s="116">
        <v>0</v>
      </c>
      <c r="Y1077" s="116">
        <v>0</v>
      </c>
      <c r="Z1077" s="116">
        <v>0</v>
      </c>
      <c r="AA1077" s="116">
        <v>0</v>
      </c>
      <c r="AB1077" s="116">
        <v>0</v>
      </c>
      <c r="AC1077" s="116">
        <v>0</v>
      </c>
      <c r="AD1077" s="116">
        <v>0</v>
      </c>
      <c r="AE1077" s="116">
        <v>0</v>
      </c>
      <c r="AF1077" s="116">
        <v>0</v>
      </c>
      <c r="AG1077" s="116">
        <v>0</v>
      </c>
      <c r="AH1077" s="116">
        <v>0</v>
      </c>
      <c r="AI1077" s="116">
        <v>0</v>
      </c>
      <c r="AJ1077" s="116">
        <v>0</v>
      </c>
      <c r="AK1077" s="116">
        <v>0</v>
      </c>
      <c r="AL1077" s="116">
        <v>0</v>
      </c>
      <c r="AM1077" s="116">
        <v>0</v>
      </c>
      <c r="AN1077" s="116">
        <v>0</v>
      </c>
      <c r="AO1077" s="116">
        <v>0</v>
      </c>
      <c r="AP1077" s="116">
        <v>0</v>
      </c>
      <c r="AQ1077" s="116">
        <v>0</v>
      </c>
      <c r="AR1077" s="116">
        <v>0</v>
      </c>
      <c r="AS1077" s="116">
        <v>0</v>
      </c>
      <c r="AT1077" s="116">
        <v>0</v>
      </c>
      <c r="AU1077" s="116">
        <v>0</v>
      </c>
      <c r="AV1077" s="116">
        <v>0</v>
      </c>
      <c r="AW1077" s="116">
        <v>0</v>
      </c>
      <c r="AX1077" s="116">
        <v>0</v>
      </c>
      <c r="AY1077" s="116">
        <v>0</v>
      </c>
      <c r="AZ1077" s="116">
        <v>0</v>
      </c>
      <c r="BA1077" s="116">
        <v>0</v>
      </c>
      <c r="BB1077" s="116">
        <v>0</v>
      </c>
      <c r="BC1077" s="116">
        <v>0</v>
      </c>
      <c r="BD1077" s="115">
        <v>0</v>
      </c>
      <c r="BF1077" s="9">
        <f t="shared" si="17"/>
        <v>0</v>
      </c>
    </row>
    <row r="1078" spans="1:58" x14ac:dyDescent="0.25">
      <c r="A1078" s="112" t="s">
        <v>1275</v>
      </c>
      <c r="B1078" s="112" t="s">
        <v>1276</v>
      </c>
      <c r="C1078" s="116">
        <v>0</v>
      </c>
      <c r="D1078" s="116">
        <v>0</v>
      </c>
      <c r="E1078" s="116">
        <v>0</v>
      </c>
      <c r="F1078" s="116">
        <v>0</v>
      </c>
      <c r="G1078" s="116">
        <v>0</v>
      </c>
      <c r="H1078" s="116">
        <v>0</v>
      </c>
      <c r="I1078" s="116">
        <v>0</v>
      </c>
      <c r="J1078" s="116">
        <v>0</v>
      </c>
      <c r="K1078" s="116">
        <v>0</v>
      </c>
      <c r="L1078" s="116">
        <v>0</v>
      </c>
      <c r="M1078" s="116">
        <v>0</v>
      </c>
      <c r="N1078" s="116">
        <v>0</v>
      </c>
      <c r="O1078" s="116">
        <v>0</v>
      </c>
      <c r="P1078" s="116">
        <v>0</v>
      </c>
      <c r="Q1078" s="116">
        <v>0</v>
      </c>
      <c r="R1078" s="116">
        <v>0</v>
      </c>
      <c r="S1078" s="116">
        <v>0</v>
      </c>
      <c r="T1078" s="116">
        <v>0</v>
      </c>
      <c r="U1078" s="116">
        <v>0</v>
      </c>
      <c r="V1078" s="116">
        <v>0</v>
      </c>
      <c r="W1078" s="116">
        <v>0</v>
      </c>
      <c r="X1078" s="116">
        <v>0</v>
      </c>
      <c r="Y1078" s="116">
        <v>0</v>
      </c>
      <c r="Z1078" s="116">
        <v>0</v>
      </c>
      <c r="AA1078" s="116">
        <v>0</v>
      </c>
      <c r="AB1078" s="116">
        <v>0</v>
      </c>
      <c r="AC1078" s="116">
        <v>0</v>
      </c>
      <c r="AD1078" s="116">
        <v>0</v>
      </c>
      <c r="AE1078" s="116">
        <v>0</v>
      </c>
      <c r="AF1078" s="116">
        <v>21040.61</v>
      </c>
      <c r="AG1078" s="116">
        <v>34756.18</v>
      </c>
      <c r="AH1078" s="116">
        <v>67806.040000000008</v>
      </c>
      <c r="AI1078" s="116">
        <v>265690.28000000003</v>
      </c>
      <c r="AJ1078" s="116">
        <v>711812.54</v>
      </c>
      <c r="AK1078" s="116">
        <v>0</v>
      </c>
      <c r="AL1078" s="116">
        <v>0</v>
      </c>
      <c r="AM1078" s="116">
        <v>0</v>
      </c>
      <c r="AN1078" s="116">
        <v>0</v>
      </c>
      <c r="AO1078" s="116">
        <v>0</v>
      </c>
      <c r="AP1078" s="116">
        <v>0</v>
      </c>
      <c r="AQ1078" s="116">
        <v>0</v>
      </c>
      <c r="AR1078" s="116">
        <v>0</v>
      </c>
      <c r="AS1078" s="116">
        <v>0</v>
      </c>
      <c r="AT1078" s="116">
        <v>0</v>
      </c>
      <c r="AU1078" s="116">
        <v>0</v>
      </c>
      <c r="AV1078" s="116">
        <v>0</v>
      </c>
      <c r="AW1078" s="116">
        <v>0</v>
      </c>
      <c r="AX1078" s="116">
        <v>0</v>
      </c>
      <c r="AY1078" s="116">
        <v>0</v>
      </c>
      <c r="AZ1078" s="116">
        <v>0</v>
      </c>
      <c r="BA1078" s="116">
        <v>0</v>
      </c>
      <c r="BB1078" s="116">
        <v>0</v>
      </c>
      <c r="BC1078" s="116">
        <v>0</v>
      </c>
      <c r="BD1078" s="115">
        <v>0</v>
      </c>
      <c r="BF1078" s="9">
        <f t="shared" si="17"/>
        <v>711812.54</v>
      </c>
    </row>
    <row r="1079" spans="1:58" x14ac:dyDescent="0.25">
      <c r="A1079" s="112" t="s">
        <v>1277</v>
      </c>
      <c r="B1079" s="112" t="s">
        <v>1278</v>
      </c>
      <c r="C1079" s="116">
        <v>0</v>
      </c>
      <c r="D1079" s="116">
        <v>0</v>
      </c>
      <c r="E1079" s="116">
        <v>0</v>
      </c>
      <c r="F1079" s="116">
        <v>0</v>
      </c>
      <c r="G1079" s="116">
        <v>0</v>
      </c>
      <c r="H1079" s="116">
        <v>0</v>
      </c>
      <c r="I1079" s="116">
        <v>0</v>
      </c>
      <c r="J1079" s="116">
        <v>0</v>
      </c>
      <c r="K1079" s="116">
        <v>0</v>
      </c>
      <c r="L1079" s="116">
        <v>0</v>
      </c>
      <c r="M1079" s="116">
        <v>0</v>
      </c>
      <c r="N1079" s="116">
        <v>0</v>
      </c>
      <c r="O1079" s="116">
        <v>0</v>
      </c>
      <c r="P1079" s="116">
        <v>0</v>
      </c>
      <c r="Q1079" s="116">
        <v>0</v>
      </c>
      <c r="R1079" s="116">
        <v>0</v>
      </c>
      <c r="S1079" s="116">
        <v>0</v>
      </c>
      <c r="T1079" s="116">
        <v>0</v>
      </c>
      <c r="U1079" s="116">
        <v>186.39</v>
      </c>
      <c r="V1079" s="116">
        <v>0</v>
      </c>
      <c r="W1079" s="116">
        <v>0</v>
      </c>
      <c r="X1079" s="116">
        <v>0</v>
      </c>
      <c r="Y1079" s="116">
        <v>0</v>
      </c>
      <c r="Z1079" s="116">
        <v>0</v>
      </c>
      <c r="AA1079" s="116">
        <v>0</v>
      </c>
      <c r="AB1079" s="116">
        <v>0</v>
      </c>
      <c r="AC1079" s="116">
        <v>0</v>
      </c>
      <c r="AD1079" s="116">
        <v>0</v>
      </c>
      <c r="AE1079" s="116">
        <v>0</v>
      </c>
      <c r="AF1079" s="116">
        <v>0</v>
      </c>
      <c r="AG1079" s="116">
        <v>0</v>
      </c>
      <c r="AH1079" s="116">
        <v>0</v>
      </c>
      <c r="AI1079" s="116">
        <v>0</v>
      </c>
      <c r="AJ1079" s="116">
        <v>0</v>
      </c>
      <c r="AK1079" s="116">
        <v>0</v>
      </c>
      <c r="AL1079" s="116">
        <v>0</v>
      </c>
      <c r="AM1079" s="116">
        <v>0</v>
      </c>
      <c r="AN1079" s="116">
        <v>0</v>
      </c>
      <c r="AO1079" s="116">
        <v>0</v>
      </c>
      <c r="AP1079" s="116">
        <v>0</v>
      </c>
      <c r="AQ1079" s="116">
        <v>0</v>
      </c>
      <c r="AR1079" s="116">
        <v>0</v>
      </c>
      <c r="AS1079" s="116">
        <v>0</v>
      </c>
      <c r="AT1079" s="116">
        <v>0</v>
      </c>
      <c r="AU1079" s="116">
        <v>0</v>
      </c>
      <c r="AV1079" s="116">
        <v>0</v>
      </c>
      <c r="AW1079" s="116">
        <v>0</v>
      </c>
      <c r="AX1079" s="116">
        <v>0</v>
      </c>
      <c r="AY1079" s="116">
        <v>0</v>
      </c>
      <c r="AZ1079" s="116">
        <v>0</v>
      </c>
      <c r="BA1079" s="116">
        <v>0</v>
      </c>
      <c r="BB1079" s="116">
        <v>0</v>
      </c>
      <c r="BC1079" s="116">
        <v>0</v>
      </c>
      <c r="BD1079" s="115">
        <v>0</v>
      </c>
      <c r="BF1079" s="9">
        <f t="shared" si="17"/>
        <v>186.39</v>
      </c>
    </row>
    <row r="1080" spans="1:58" x14ac:dyDescent="0.25">
      <c r="A1080" s="112" t="s">
        <v>1279</v>
      </c>
      <c r="B1080" s="112" t="s">
        <v>1280</v>
      </c>
      <c r="C1080" s="116">
        <v>0</v>
      </c>
      <c r="D1080" s="116">
        <v>0</v>
      </c>
      <c r="E1080" s="116">
        <v>0</v>
      </c>
      <c r="F1080" s="116">
        <v>0</v>
      </c>
      <c r="G1080" s="116">
        <v>0</v>
      </c>
      <c r="H1080" s="116">
        <v>0</v>
      </c>
      <c r="I1080" s="116">
        <v>0</v>
      </c>
      <c r="J1080" s="116">
        <v>0</v>
      </c>
      <c r="K1080" s="116">
        <v>0</v>
      </c>
      <c r="L1080" s="116">
        <v>0</v>
      </c>
      <c r="M1080" s="116">
        <v>0</v>
      </c>
      <c r="N1080" s="116">
        <v>0</v>
      </c>
      <c r="O1080" s="116">
        <v>0</v>
      </c>
      <c r="P1080" s="116">
        <v>0</v>
      </c>
      <c r="Q1080" s="116">
        <v>0</v>
      </c>
      <c r="R1080" s="116">
        <v>0</v>
      </c>
      <c r="S1080" s="116">
        <v>0</v>
      </c>
      <c r="T1080" s="116">
        <v>0</v>
      </c>
      <c r="U1080" s="116">
        <v>0</v>
      </c>
      <c r="V1080" s="116">
        <v>0</v>
      </c>
      <c r="W1080" s="116">
        <v>0</v>
      </c>
      <c r="X1080" s="116">
        <v>0</v>
      </c>
      <c r="Y1080" s="116">
        <v>0</v>
      </c>
      <c r="Z1080" s="116">
        <v>0</v>
      </c>
      <c r="AA1080" s="116">
        <v>0</v>
      </c>
      <c r="AB1080" s="116">
        <v>0</v>
      </c>
      <c r="AC1080" s="116">
        <v>0</v>
      </c>
      <c r="AD1080" s="116">
        <v>0</v>
      </c>
      <c r="AE1080" s="116">
        <v>0</v>
      </c>
      <c r="AF1080" s="116">
        <v>0</v>
      </c>
      <c r="AG1080" s="116">
        <v>0</v>
      </c>
      <c r="AH1080" s="116">
        <v>0</v>
      </c>
      <c r="AI1080" s="116">
        <v>0</v>
      </c>
      <c r="AJ1080" s="116">
        <v>0</v>
      </c>
      <c r="AK1080" s="116">
        <v>0</v>
      </c>
      <c r="AL1080" s="116">
        <v>0</v>
      </c>
      <c r="AM1080" s="116">
        <v>0</v>
      </c>
      <c r="AN1080" s="116">
        <v>0</v>
      </c>
      <c r="AO1080" s="116">
        <v>0</v>
      </c>
      <c r="AP1080" s="116">
        <v>0</v>
      </c>
      <c r="AQ1080" s="116">
        <v>0</v>
      </c>
      <c r="AR1080" s="116">
        <v>0</v>
      </c>
      <c r="AS1080" s="116">
        <v>0</v>
      </c>
      <c r="AT1080" s="116">
        <v>0</v>
      </c>
      <c r="AU1080" s="116">
        <v>0</v>
      </c>
      <c r="AV1080" s="116">
        <v>0</v>
      </c>
      <c r="AW1080" s="116">
        <v>0</v>
      </c>
      <c r="AX1080" s="116">
        <v>0</v>
      </c>
      <c r="AY1080" s="116">
        <v>0</v>
      </c>
      <c r="AZ1080" s="116">
        <v>0</v>
      </c>
      <c r="BA1080" s="116">
        <v>0</v>
      </c>
      <c r="BB1080" s="116">
        <v>0</v>
      </c>
      <c r="BC1080" s="116">
        <v>0</v>
      </c>
      <c r="BD1080" s="115">
        <v>0</v>
      </c>
      <c r="BF1080" s="9">
        <f t="shared" si="17"/>
        <v>0</v>
      </c>
    </row>
    <row r="1081" spans="1:58" x14ac:dyDescent="0.25">
      <c r="A1081" s="112" t="s">
        <v>2243</v>
      </c>
      <c r="B1081" s="112" t="s">
        <v>2242</v>
      </c>
      <c r="C1081" s="116">
        <v>0</v>
      </c>
      <c r="D1081" s="116">
        <v>0</v>
      </c>
      <c r="E1081" s="116">
        <v>0</v>
      </c>
      <c r="F1081" s="116">
        <v>0</v>
      </c>
      <c r="G1081" s="116">
        <v>0</v>
      </c>
      <c r="H1081" s="116">
        <v>0</v>
      </c>
      <c r="I1081" s="116">
        <v>0</v>
      </c>
      <c r="J1081" s="116">
        <v>0</v>
      </c>
      <c r="K1081" s="116">
        <v>0</v>
      </c>
      <c r="L1081" s="116">
        <v>0</v>
      </c>
      <c r="M1081" s="116">
        <v>0</v>
      </c>
      <c r="N1081" s="116">
        <v>0</v>
      </c>
      <c r="O1081" s="116">
        <v>0</v>
      </c>
      <c r="P1081" s="116">
        <v>0</v>
      </c>
      <c r="Q1081" s="116">
        <v>0</v>
      </c>
      <c r="R1081" s="116">
        <v>0</v>
      </c>
      <c r="S1081" s="116">
        <v>0</v>
      </c>
      <c r="T1081" s="116">
        <v>0</v>
      </c>
      <c r="U1081" s="116">
        <v>0</v>
      </c>
      <c r="V1081" s="116">
        <v>2435.27</v>
      </c>
      <c r="W1081" s="116">
        <v>2435.27</v>
      </c>
      <c r="X1081" s="116">
        <v>2435.27</v>
      </c>
      <c r="Y1081" s="116">
        <v>2435.27</v>
      </c>
      <c r="Z1081" s="116">
        <v>2415.1</v>
      </c>
      <c r="AA1081" s="116">
        <v>2415.1</v>
      </c>
      <c r="AB1081" s="116">
        <v>2415.1</v>
      </c>
      <c r="AC1081" s="116">
        <v>2415.1</v>
      </c>
      <c r="AD1081" s="116">
        <v>2415.1</v>
      </c>
      <c r="AE1081" s="116">
        <v>2415.1</v>
      </c>
      <c r="AF1081" s="116">
        <v>2415.1</v>
      </c>
      <c r="AG1081" s="116">
        <v>2415.1</v>
      </c>
      <c r="AH1081" s="116">
        <v>2415.1</v>
      </c>
      <c r="AI1081" s="116">
        <v>2415.1</v>
      </c>
      <c r="AJ1081" s="116">
        <v>2415.1</v>
      </c>
      <c r="AK1081" s="116">
        <v>2415.1</v>
      </c>
      <c r="AL1081" s="116">
        <v>2415.1</v>
      </c>
      <c r="AM1081" s="116">
        <v>0</v>
      </c>
      <c r="AN1081" s="116">
        <v>0</v>
      </c>
      <c r="AO1081" s="116">
        <v>0</v>
      </c>
      <c r="AP1081" s="116">
        <v>0</v>
      </c>
      <c r="AQ1081" s="116">
        <v>0</v>
      </c>
      <c r="AR1081" s="116">
        <v>0</v>
      </c>
      <c r="AS1081" s="116">
        <v>0</v>
      </c>
      <c r="AT1081" s="116">
        <v>0</v>
      </c>
      <c r="AU1081" s="116">
        <v>0</v>
      </c>
      <c r="AV1081" s="116">
        <v>0</v>
      </c>
      <c r="AW1081" s="116">
        <v>0</v>
      </c>
      <c r="AX1081" s="116">
        <v>0</v>
      </c>
      <c r="AY1081" s="116">
        <v>0</v>
      </c>
      <c r="AZ1081" s="116">
        <v>0</v>
      </c>
      <c r="BA1081" s="116">
        <v>0</v>
      </c>
      <c r="BB1081" s="116">
        <v>0</v>
      </c>
      <c r="BC1081" s="116">
        <v>0</v>
      </c>
      <c r="BD1081" s="115">
        <v>0</v>
      </c>
      <c r="BF1081" s="9">
        <f t="shared" si="17"/>
        <v>2435.27</v>
      </c>
    </row>
    <row r="1082" spans="1:58" x14ac:dyDescent="0.25">
      <c r="A1082" s="112" t="s">
        <v>1281</v>
      </c>
      <c r="B1082" s="112" t="s">
        <v>1282</v>
      </c>
      <c r="C1082" s="116">
        <v>0</v>
      </c>
      <c r="D1082" s="116">
        <v>0</v>
      </c>
      <c r="E1082" s="116">
        <v>0</v>
      </c>
      <c r="F1082" s="116">
        <v>0</v>
      </c>
      <c r="G1082" s="116">
        <v>0</v>
      </c>
      <c r="H1082" s="116">
        <v>0</v>
      </c>
      <c r="I1082" s="116">
        <v>0</v>
      </c>
      <c r="J1082" s="116">
        <v>0</v>
      </c>
      <c r="K1082" s="116">
        <v>0</v>
      </c>
      <c r="L1082" s="116">
        <v>0</v>
      </c>
      <c r="M1082" s="116">
        <v>0</v>
      </c>
      <c r="N1082" s="116">
        <v>0</v>
      </c>
      <c r="O1082" s="116">
        <v>0</v>
      </c>
      <c r="P1082" s="116">
        <v>0</v>
      </c>
      <c r="Q1082" s="116">
        <v>0</v>
      </c>
      <c r="R1082" s="116">
        <v>0</v>
      </c>
      <c r="S1082" s="116">
        <v>0</v>
      </c>
      <c r="T1082" s="116">
        <v>0</v>
      </c>
      <c r="U1082" s="116">
        <v>0</v>
      </c>
      <c r="V1082" s="116">
        <v>0</v>
      </c>
      <c r="W1082" s="116">
        <v>131.28</v>
      </c>
      <c r="X1082" s="116">
        <v>1378.1499999999999</v>
      </c>
      <c r="Y1082" s="116">
        <v>1380.7099999999998</v>
      </c>
      <c r="Z1082" s="116">
        <v>0</v>
      </c>
      <c r="AA1082" s="116">
        <v>0</v>
      </c>
      <c r="AB1082" s="116">
        <v>0</v>
      </c>
      <c r="AC1082" s="116">
        <v>0</v>
      </c>
      <c r="AD1082" s="116">
        <v>0</v>
      </c>
      <c r="AE1082" s="116">
        <v>0</v>
      </c>
      <c r="AF1082" s="116">
        <v>0</v>
      </c>
      <c r="AG1082" s="116">
        <v>0</v>
      </c>
      <c r="AH1082" s="116">
        <v>0</v>
      </c>
      <c r="AI1082" s="116">
        <v>0</v>
      </c>
      <c r="AJ1082" s="116">
        <v>0</v>
      </c>
      <c r="AK1082" s="116">
        <v>0</v>
      </c>
      <c r="AL1082" s="116">
        <v>0</v>
      </c>
      <c r="AM1082" s="116">
        <v>0</v>
      </c>
      <c r="AN1082" s="116">
        <v>0</v>
      </c>
      <c r="AO1082" s="116">
        <v>0</v>
      </c>
      <c r="AP1082" s="116">
        <v>0</v>
      </c>
      <c r="AQ1082" s="116">
        <v>0</v>
      </c>
      <c r="AR1082" s="116">
        <v>0</v>
      </c>
      <c r="AS1082" s="116">
        <v>0</v>
      </c>
      <c r="AT1082" s="116">
        <v>0</v>
      </c>
      <c r="AU1082" s="116">
        <v>0</v>
      </c>
      <c r="AV1082" s="116">
        <v>0</v>
      </c>
      <c r="AW1082" s="116">
        <v>0</v>
      </c>
      <c r="AX1082" s="116">
        <v>0</v>
      </c>
      <c r="AY1082" s="116">
        <v>0</v>
      </c>
      <c r="AZ1082" s="116">
        <v>0</v>
      </c>
      <c r="BA1082" s="116">
        <v>0</v>
      </c>
      <c r="BB1082" s="116">
        <v>0</v>
      </c>
      <c r="BC1082" s="116">
        <v>0</v>
      </c>
      <c r="BD1082" s="115">
        <v>0</v>
      </c>
      <c r="BF1082" s="9">
        <f t="shared" si="17"/>
        <v>1380.7099999999998</v>
      </c>
    </row>
    <row r="1083" spans="1:58" x14ac:dyDescent="0.25">
      <c r="A1083" s="112" t="s">
        <v>1283</v>
      </c>
      <c r="B1083" s="112" t="s">
        <v>1284</v>
      </c>
      <c r="C1083" s="116">
        <v>0</v>
      </c>
      <c r="D1083" s="116">
        <v>0</v>
      </c>
      <c r="E1083" s="116">
        <v>0</v>
      </c>
      <c r="F1083" s="116">
        <v>0</v>
      </c>
      <c r="G1083" s="116">
        <v>0</v>
      </c>
      <c r="H1083" s="116">
        <v>0</v>
      </c>
      <c r="I1083" s="116">
        <v>0</v>
      </c>
      <c r="J1083" s="116">
        <v>0</v>
      </c>
      <c r="K1083" s="116">
        <v>0</v>
      </c>
      <c r="L1083" s="116">
        <v>0</v>
      </c>
      <c r="M1083" s="116">
        <v>0</v>
      </c>
      <c r="N1083" s="116">
        <v>0</v>
      </c>
      <c r="O1083" s="116">
        <v>0</v>
      </c>
      <c r="P1083" s="116">
        <v>0</v>
      </c>
      <c r="Q1083" s="116">
        <v>0</v>
      </c>
      <c r="R1083" s="116">
        <v>0</v>
      </c>
      <c r="S1083" s="116">
        <v>0</v>
      </c>
      <c r="T1083" s="116">
        <v>0</v>
      </c>
      <c r="U1083" s="116">
        <v>0</v>
      </c>
      <c r="V1083" s="116">
        <v>0</v>
      </c>
      <c r="W1083" s="116">
        <v>0</v>
      </c>
      <c r="X1083" s="116">
        <v>0</v>
      </c>
      <c r="Y1083" s="116">
        <v>0</v>
      </c>
      <c r="Z1083" s="116">
        <v>0</v>
      </c>
      <c r="AA1083" s="116">
        <v>2551.3000000000002</v>
      </c>
      <c r="AB1083" s="116">
        <v>0</v>
      </c>
      <c r="AC1083" s="116">
        <v>0</v>
      </c>
      <c r="AD1083" s="116">
        <v>0</v>
      </c>
      <c r="AE1083" s="116">
        <v>0</v>
      </c>
      <c r="AF1083" s="116">
        <v>0</v>
      </c>
      <c r="AG1083" s="116">
        <v>0</v>
      </c>
      <c r="AH1083" s="116">
        <v>0</v>
      </c>
      <c r="AI1083" s="116">
        <v>0</v>
      </c>
      <c r="AJ1083" s="116">
        <v>0</v>
      </c>
      <c r="AK1083" s="116">
        <v>0</v>
      </c>
      <c r="AL1083" s="116">
        <v>0</v>
      </c>
      <c r="AM1083" s="116">
        <v>0</v>
      </c>
      <c r="AN1083" s="116">
        <v>0</v>
      </c>
      <c r="AO1083" s="116">
        <v>0</v>
      </c>
      <c r="AP1083" s="116">
        <v>0</v>
      </c>
      <c r="AQ1083" s="116">
        <v>0</v>
      </c>
      <c r="AR1083" s="116">
        <v>0</v>
      </c>
      <c r="AS1083" s="116">
        <v>0</v>
      </c>
      <c r="AT1083" s="116">
        <v>0</v>
      </c>
      <c r="AU1083" s="116">
        <v>0</v>
      </c>
      <c r="AV1083" s="116">
        <v>0</v>
      </c>
      <c r="AW1083" s="116">
        <v>0</v>
      </c>
      <c r="AX1083" s="116">
        <v>0</v>
      </c>
      <c r="AY1083" s="116">
        <v>0</v>
      </c>
      <c r="AZ1083" s="116">
        <v>0</v>
      </c>
      <c r="BA1083" s="116">
        <v>0</v>
      </c>
      <c r="BB1083" s="116">
        <v>0</v>
      </c>
      <c r="BC1083" s="116">
        <v>0</v>
      </c>
      <c r="BD1083" s="115">
        <v>0</v>
      </c>
      <c r="BF1083" s="9">
        <f t="shared" si="17"/>
        <v>2551.3000000000002</v>
      </c>
    </row>
    <row r="1084" spans="1:58" x14ac:dyDescent="0.25">
      <c r="A1084" s="112" t="s">
        <v>1285</v>
      </c>
      <c r="B1084" s="112" t="s">
        <v>1286</v>
      </c>
      <c r="C1084" s="116">
        <v>0</v>
      </c>
      <c r="D1084" s="116">
        <v>0</v>
      </c>
      <c r="E1084" s="116">
        <v>0</v>
      </c>
      <c r="F1084" s="116">
        <v>0</v>
      </c>
      <c r="G1084" s="116">
        <v>0</v>
      </c>
      <c r="H1084" s="116">
        <v>0</v>
      </c>
      <c r="I1084" s="116">
        <v>0</v>
      </c>
      <c r="J1084" s="116">
        <v>0</v>
      </c>
      <c r="K1084" s="116">
        <v>0</v>
      </c>
      <c r="L1084" s="116">
        <v>0</v>
      </c>
      <c r="M1084" s="116">
        <v>0</v>
      </c>
      <c r="N1084" s="116">
        <v>0</v>
      </c>
      <c r="O1084" s="116">
        <v>0</v>
      </c>
      <c r="P1084" s="116">
        <v>0</v>
      </c>
      <c r="Q1084" s="116">
        <v>0</v>
      </c>
      <c r="R1084" s="116">
        <v>0</v>
      </c>
      <c r="S1084" s="116">
        <v>0</v>
      </c>
      <c r="T1084" s="116">
        <v>0</v>
      </c>
      <c r="U1084" s="116">
        <v>0</v>
      </c>
      <c r="V1084" s="116">
        <v>0</v>
      </c>
      <c r="W1084" s="116">
        <v>0</v>
      </c>
      <c r="X1084" s="116">
        <v>0</v>
      </c>
      <c r="Y1084" s="116">
        <v>0</v>
      </c>
      <c r="Z1084" s="116">
        <v>0</v>
      </c>
      <c r="AA1084" s="116">
        <v>0</v>
      </c>
      <c r="AB1084" s="116">
        <v>0</v>
      </c>
      <c r="AC1084" s="116">
        <v>1137.8800000000001</v>
      </c>
      <c r="AD1084" s="116">
        <v>1137.8800000000001</v>
      </c>
      <c r="AE1084" s="116">
        <v>0</v>
      </c>
      <c r="AF1084" s="116">
        <v>0</v>
      </c>
      <c r="AG1084" s="116">
        <v>0</v>
      </c>
      <c r="AH1084" s="116">
        <v>0</v>
      </c>
      <c r="AI1084" s="116">
        <v>0</v>
      </c>
      <c r="AJ1084" s="116">
        <v>0</v>
      </c>
      <c r="AK1084" s="116">
        <v>0</v>
      </c>
      <c r="AL1084" s="116">
        <v>0</v>
      </c>
      <c r="AM1084" s="116">
        <v>0</v>
      </c>
      <c r="AN1084" s="116">
        <v>0</v>
      </c>
      <c r="AO1084" s="116">
        <v>0</v>
      </c>
      <c r="AP1084" s="116">
        <v>0</v>
      </c>
      <c r="AQ1084" s="116">
        <v>0</v>
      </c>
      <c r="AR1084" s="116">
        <v>0</v>
      </c>
      <c r="AS1084" s="116">
        <v>0</v>
      </c>
      <c r="AT1084" s="116">
        <v>0</v>
      </c>
      <c r="AU1084" s="116">
        <v>0</v>
      </c>
      <c r="AV1084" s="116">
        <v>0</v>
      </c>
      <c r="AW1084" s="116">
        <v>0</v>
      </c>
      <c r="AX1084" s="116">
        <v>0</v>
      </c>
      <c r="AY1084" s="116">
        <v>0</v>
      </c>
      <c r="AZ1084" s="116">
        <v>0</v>
      </c>
      <c r="BA1084" s="116">
        <v>0</v>
      </c>
      <c r="BB1084" s="116">
        <v>0</v>
      </c>
      <c r="BC1084" s="116">
        <v>0</v>
      </c>
      <c r="BD1084" s="115">
        <v>0</v>
      </c>
      <c r="BF1084" s="9">
        <f t="shared" si="17"/>
        <v>1137.8800000000001</v>
      </c>
    </row>
    <row r="1085" spans="1:58" x14ac:dyDescent="0.25">
      <c r="A1085" s="112" t="s">
        <v>1287</v>
      </c>
      <c r="B1085" s="112" t="s">
        <v>1288</v>
      </c>
      <c r="C1085" s="116">
        <v>0</v>
      </c>
      <c r="D1085" s="116">
        <v>0</v>
      </c>
      <c r="E1085" s="116">
        <v>0</v>
      </c>
      <c r="F1085" s="116">
        <v>0</v>
      </c>
      <c r="G1085" s="116">
        <v>0</v>
      </c>
      <c r="H1085" s="116">
        <v>0</v>
      </c>
      <c r="I1085" s="116">
        <v>0</v>
      </c>
      <c r="J1085" s="116">
        <v>0</v>
      </c>
      <c r="K1085" s="116">
        <v>0</v>
      </c>
      <c r="L1085" s="116">
        <v>0</v>
      </c>
      <c r="M1085" s="116">
        <v>0</v>
      </c>
      <c r="N1085" s="116">
        <v>0</v>
      </c>
      <c r="O1085" s="116">
        <v>0</v>
      </c>
      <c r="P1085" s="116">
        <v>0</v>
      </c>
      <c r="Q1085" s="116">
        <v>0</v>
      </c>
      <c r="R1085" s="116">
        <v>0</v>
      </c>
      <c r="S1085" s="116">
        <v>0</v>
      </c>
      <c r="T1085" s="116">
        <v>0</v>
      </c>
      <c r="U1085" s="116">
        <v>0</v>
      </c>
      <c r="V1085" s="116">
        <v>105.99</v>
      </c>
      <c r="W1085" s="116">
        <v>9.9999999999909051E-3</v>
      </c>
      <c r="X1085" s="116">
        <v>9.9999999999909051E-3</v>
      </c>
      <c r="Y1085" s="116">
        <v>9.9999999999909051E-3</v>
      </c>
      <c r="Z1085" s="116">
        <v>9.9999999999909051E-3</v>
      </c>
      <c r="AA1085" s="116">
        <v>9.9999999999909051E-3</v>
      </c>
      <c r="AB1085" s="116">
        <v>9.9999999999909051E-3</v>
      </c>
      <c r="AC1085" s="116">
        <v>9.9999999999909051E-3</v>
      </c>
      <c r="AD1085" s="116">
        <v>9.9999999999909051E-3</v>
      </c>
      <c r="AE1085" s="116">
        <v>9.9999999999909051E-3</v>
      </c>
      <c r="AF1085" s="116">
        <v>9.9999999999909051E-3</v>
      </c>
      <c r="AG1085" s="116">
        <v>9.9999999999909051E-3</v>
      </c>
      <c r="AH1085" s="116">
        <v>9.9999999999909051E-3</v>
      </c>
      <c r="AI1085" s="116">
        <v>9.9999999999909051E-3</v>
      </c>
      <c r="AJ1085" s="116">
        <v>9.9999999999909051E-3</v>
      </c>
      <c r="AK1085" s="116">
        <v>9.9999999999909051E-3</v>
      </c>
      <c r="AL1085" s="116">
        <v>9.9999999999909051E-3</v>
      </c>
      <c r="AM1085" s="116">
        <v>9.9999999999909051E-3</v>
      </c>
      <c r="AN1085" s="116">
        <v>9.9999999999909051E-3</v>
      </c>
      <c r="AO1085" s="116">
        <v>9.9999999999909051E-3</v>
      </c>
      <c r="AP1085" s="116">
        <v>9.9999999999909051E-3</v>
      </c>
      <c r="AQ1085" s="116">
        <v>9.9999999999909051E-3</v>
      </c>
      <c r="AR1085" s="116">
        <v>9.9999999999909051E-3</v>
      </c>
      <c r="AS1085" s="116">
        <v>9.9999999999909051E-3</v>
      </c>
      <c r="AT1085" s="116">
        <v>9.9999999999909051E-3</v>
      </c>
      <c r="AU1085" s="116">
        <v>9.9999999999909051E-3</v>
      </c>
      <c r="AV1085" s="116">
        <v>9.9999999999909051E-3</v>
      </c>
      <c r="AW1085" s="116">
        <v>9.9999999999909051E-3</v>
      </c>
      <c r="AX1085" s="116">
        <v>9.9999999999909051E-3</v>
      </c>
      <c r="AY1085" s="116">
        <v>9.9999999999909051E-3</v>
      </c>
      <c r="AZ1085" s="116">
        <v>9.9999999999909051E-3</v>
      </c>
      <c r="BA1085" s="116">
        <v>9.9999999999909051E-3</v>
      </c>
      <c r="BB1085" s="116">
        <v>9.9999999999909051E-3</v>
      </c>
      <c r="BC1085" s="116">
        <v>9.9999999999909051E-3</v>
      </c>
      <c r="BD1085" s="115">
        <v>9.9999999999909051E-3</v>
      </c>
      <c r="BF1085" s="9">
        <f t="shared" si="17"/>
        <v>105.99</v>
      </c>
    </row>
    <row r="1086" spans="1:58" x14ac:dyDescent="0.25">
      <c r="A1086" s="112" t="s">
        <v>1289</v>
      </c>
      <c r="B1086" s="112" t="s">
        <v>1290</v>
      </c>
      <c r="C1086" s="116">
        <v>0</v>
      </c>
      <c r="D1086" s="116">
        <v>0</v>
      </c>
      <c r="E1086" s="116">
        <v>0</v>
      </c>
      <c r="F1086" s="116">
        <v>0</v>
      </c>
      <c r="G1086" s="116">
        <v>0</v>
      </c>
      <c r="H1086" s="116">
        <v>0</v>
      </c>
      <c r="I1086" s="116">
        <v>0</v>
      </c>
      <c r="J1086" s="116">
        <v>0</v>
      </c>
      <c r="K1086" s="116">
        <v>0</v>
      </c>
      <c r="L1086" s="116">
        <v>0</v>
      </c>
      <c r="M1086" s="116">
        <v>0</v>
      </c>
      <c r="N1086" s="116">
        <v>0</v>
      </c>
      <c r="O1086" s="116">
        <v>0</v>
      </c>
      <c r="P1086" s="116">
        <v>0</v>
      </c>
      <c r="Q1086" s="116">
        <v>0</v>
      </c>
      <c r="R1086" s="116">
        <v>0</v>
      </c>
      <c r="S1086" s="116">
        <v>0</v>
      </c>
      <c r="T1086" s="116">
        <v>0</v>
      </c>
      <c r="U1086" s="116">
        <v>6992.92</v>
      </c>
      <c r="V1086" s="116">
        <v>7321.9</v>
      </c>
      <c r="W1086" s="116">
        <v>10506.72</v>
      </c>
      <c r="X1086" s="116">
        <v>58326.18</v>
      </c>
      <c r="Y1086" s="116">
        <v>67313.59</v>
      </c>
      <c r="Z1086" s="116">
        <v>0</v>
      </c>
      <c r="AA1086" s="116">
        <v>0</v>
      </c>
      <c r="AB1086" s="116">
        <v>0</v>
      </c>
      <c r="AC1086" s="116">
        <v>0</v>
      </c>
      <c r="AD1086" s="116">
        <v>0</v>
      </c>
      <c r="AE1086" s="116">
        <v>0</v>
      </c>
      <c r="AF1086" s="116">
        <v>0</v>
      </c>
      <c r="AG1086" s="116">
        <v>0</v>
      </c>
      <c r="AH1086" s="116">
        <v>0</v>
      </c>
      <c r="AI1086" s="116">
        <v>0</v>
      </c>
      <c r="AJ1086" s="116">
        <v>0</v>
      </c>
      <c r="AK1086" s="116">
        <v>0</v>
      </c>
      <c r="AL1086" s="116">
        <v>0</v>
      </c>
      <c r="AM1086" s="116">
        <v>0</v>
      </c>
      <c r="AN1086" s="116">
        <v>0</v>
      </c>
      <c r="AO1086" s="116">
        <v>0</v>
      </c>
      <c r="AP1086" s="116">
        <v>0</v>
      </c>
      <c r="AQ1086" s="116">
        <v>0</v>
      </c>
      <c r="AR1086" s="116">
        <v>0</v>
      </c>
      <c r="AS1086" s="116">
        <v>0</v>
      </c>
      <c r="AT1086" s="116">
        <v>0</v>
      </c>
      <c r="AU1086" s="116">
        <v>0</v>
      </c>
      <c r="AV1086" s="116">
        <v>0</v>
      </c>
      <c r="AW1086" s="116">
        <v>0</v>
      </c>
      <c r="AX1086" s="116">
        <v>0</v>
      </c>
      <c r="AY1086" s="116">
        <v>0</v>
      </c>
      <c r="AZ1086" s="116">
        <v>0</v>
      </c>
      <c r="BA1086" s="116">
        <v>0</v>
      </c>
      <c r="BB1086" s="116">
        <v>0</v>
      </c>
      <c r="BC1086" s="116">
        <v>0</v>
      </c>
      <c r="BD1086" s="115">
        <v>0</v>
      </c>
      <c r="BF1086" s="9">
        <f t="shared" si="17"/>
        <v>67313.59</v>
      </c>
    </row>
    <row r="1087" spans="1:58" x14ac:dyDescent="0.25">
      <c r="A1087" s="112" t="s">
        <v>1291</v>
      </c>
      <c r="B1087" s="112" t="s">
        <v>1292</v>
      </c>
      <c r="C1087" s="116">
        <v>0</v>
      </c>
      <c r="D1087" s="116">
        <v>0</v>
      </c>
      <c r="E1087" s="116">
        <v>0</v>
      </c>
      <c r="F1087" s="116">
        <v>0</v>
      </c>
      <c r="G1087" s="116">
        <v>0</v>
      </c>
      <c r="H1087" s="116">
        <v>0</v>
      </c>
      <c r="I1087" s="116">
        <v>0</v>
      </c>
      <c r="J1087" s="116">
        <v>0</v>
      </c>
      <c r="K1087" s="116">
        <v>0</v>
      </c>
      <c r="L1087" s="116">
        <v>0</v>
      </c>
      <c r="M1087" s="116">
        <v>0</v>
      </c>
      <c r="N1087" s="116">
        <v>0</v>
      </c>
      <c r="O1087" s="116">
        <v>0</v>
      </c>
      <c r="P1087" s="116">
        <v>0</v>
      </c>
      <c r="Q1087" s="116">
        <v>0</v>
      </c>
      <c r="R1087" s="116">
        <v>0</v>
      </c>
      <c r="S1087" s="116">
        <v>0</v>
      </c>
      <c r="T1087" s="116">
        <v>0</v>
      </c>
      <c r="U1087" s="116">
        <v>0</v>
      </c>
      <c r="V1087" s="116">
        <v>0</v>
      </c>
      <c r="W1087" s="116">
        <v>0</v>
      </c>
      <c r="X1087" s="116">
        <v>0</v>
      </c>
      <c r="Y1087" s="116">
        <v>0</v>
      </c>
      <c r="Z1087" s="116">
        <v>0</v>
      </c>
      <c r="AA1087" s="116">
        <v>0</v>
      </c>
      <c r="AB1087" s="116">
        <v>0</v>
      </c>
      <c r="AC1087" s="116">
        <v>0</v>
      </c>
      <c r="AD1087" s="116">
        <v>0</v>
      </c>
      <c r="AE1087" s="116">
        <v>0</v>
      </c>
      <c r="AF1087" s="116">
        <v>0</v>
      </c>
      <c r="AG1087" s="116">
        <v>0</v>
      </c>
      <c r="AH1087" s="116">
        <v>-852684.38</v>
      </c>
      <c r="AI1087" s="116">
        <v>-828781.31</v>
      </c>
      <c r="AJ1087" s="116">
        <v>39283.54999999993</v>
      </c>
      <c r="AK1087" s="116">
        <v>-7.2759576141834259E-11</v>
      </c>
      <c r="AL1087" s="116">
        <v>-7.2759576141834259E-11</v>
      </c>
      <c r="AM1087" s="116">
        <v>-7.2759576141834259E-11</v>
      </c>
      <c r="AN1087" s="116">
        <v>-7.2759576141834259E-11</v>
      </c>
      <c r="AO1087" s="116">
        <v>-7.2759576141834259E-11</v>
      </c>
      <c r="AP1087" s="116">
        <v>-7.2759576141834259E-11</v>
      </c>
      <c r="AQ1087" s="116">
        <v>-7.2759576141834259E-11</v>
      </c>
      <c r="AR1087" s="116">
        <v>-7.2759576141834259E-11</v>
      </c>
      <c r="AS1087" s="116">
        <v>-7.2759576141834259E-11</v>
      </c>
      <c r="AT1087" s="116">
        <v>-7.2759576141834259E-11</v>
      </c>
      <c r="AU1087" s="116">
        <v>-7.2759576141834259E-11</v>
      </c>
      <c r="AV1087" s="116">
        <v>-7.2759576141834259E-11</v>
      </c>
      <c r="AW1087" s="116">
        <v>-7.2759576141834259E-11</v>
      </c>
      <c r="AX1087" s="116">
        <v>-7.2759576141834259E-11</v>
      </c>
      <c r="AY1087" s="116">
        <v>-7.2759576141834259E-11</v>
      </c>
      <c r="AZ1087" s="116">
        <v>-7.2759576141834259E-11</v>
      </c>
      <c r="BA1087" s="116">
        <v>-7.2759576141834259E-11</v>
      </c>
      <c r="BB1087" s="116">
        <v>-7.2759576141834259E-11</v>
      </c>
      <c r="BC1087" s="116">
        <v>-7.2759576141834259E-11</v>
      </c>
      <c r="BD1087" s="115">
        <v>-7.2759576141834259E-11</v>
      </c>
      <c r="BF1087" s="9">
        <f t="shared" si="17"/>
        <v>39283.54999999993</v>
      </c>
    </row>
    <row r="1088" spans="1:58" x14ac:dyDescent="0.25">
      <c r="A1088" s="112" t="s">
        <v>1293</v>
      </c>
      <c r="B1088" s="112" t="s">
        <v>1294</v>
      </c>
      <c r="C1088" s="116">
        <v>0</v>
      </c>
      <c r="D1088" s="116">
        <v>0</v>
      </c>
      <c r="E1088" s="116">
        <v>0</v>
      </c>
      <c r="F1088" s="116">
        <v>0</v>
      </c>
      <c r="G1088" s="116">
        <v>0</v>
      </c>
      <c r="H1088" s="116">
        <v>0</v>
      </c>
      <c r="I1088" s="116">
        <v>0</v>
      </c>
      <c r="J1088" s="116">
        <v>0</v>
      </c>
      <c r="K1088" s="116">
        <v>0</v>
      </c>
      <c r="L1088" s="116">
        <v>0</v>
      </c>
      <c r="M1088" s="116">
        <v>0</v>
      </c>
      <c r="N1088" s="116">
        <v>0</v>
      </c>
      <c r="O1088" s="116">
        <v>0</v>
      </c>
      <c r="P1088" s="116">
        <v>0</v>
      </c>
      <c r="Q1088" s="116">
        <v>0</v>
      </c>
      <c r="R1088" s="116">
        <v>0</v>
      </c>
      <c r="S1088" s="116">
        <v>0</v>
      </c>
      <c r="T1088" s="116">
        <v>0</v>
      </c>
      <c r="U1088" s="116">
        <v>0</v>
      </c>
      <c r="V1088" s="116">
        <v>14778.27</v>
      </c>
      <c r="W1088" s="116">
        <v>0</v>
      </c>
      <c r="X1088" s="116">
        <v>0</v>
      </c>
      <c r="Y1088" s="116">
        <v>0</v>
      </c>
      <c r="Z1088" s="116">
        <v>0</v>
      </c>
      <c r="AA1088" s="116">
        <v>0</v>
      </c>
      <c r="AB1088" s="116">
        <v>0</v>
      </c>
      <c r="AC1088" s="116">
        <v>0</v>
      </c>
      <c r="AD1088" s="116">
        <v>0</v>
      </c>
      <c r="AE1088" s="116">
        <v>0</v>
      </c>
      <c r="AF1088" s="116">
        <v>0</v>
      </c>
      <c r="AG1088" s="116">
        <v>0</v>
      </c>
      <c r="AH1088" s="116">
        <v>0</v>
      </c>
      <c r="AI1088" s="116">
        <v>0</v>
      </c>
      <c r="AJ1088" s="116">
        <v>0</v>
      </c>
      <c r="AK1088" s="116">
        <v>0</v>
      </c>
      <c r="AL1088" s="116">
        <v>0</v>
      </c>
      <c r="AM1088" s="116">
        <v>0</v>
      </c>
      <c r="AN1088" s="116">
        <v>0</v>
      </c>
      <c r="AO1088" s="116">
        <v>0</v>
      </c>
      <c r="AP1088" s="116">
        <v>0</v>
      </c>
      <c r="AQ1088" s="116">
        <v>0</v>
      </c>
      <c r="AR1088" s="116">
        <v>0</v>
      </c>
      <c r="AS1088" s="116">
        <v>0</v>
      </c>
      <c r="AT1088" s="116">
        <v>0</v>
      </c>
      <c r="AU1088" s="116">
        <v>0</v>
      </c>
      <c r="AV1088" s="116">
        <v>0</v>
      </c>
      <c r="AW1088" s="116">
        <v>0</v>
      </c>
      <c r="AX1088" s="116">
        <v>0</v>
      </c>
      <c r="AY1088" s="116">
        <v>0</v>
      </c>
      <c r="AZ1088" s="116">
        <v>0</v>
      </c>
      <c r="BA1088" s="116">
        <v>0</v>
      </c>
      <c r="BB1088" s="116">
        <v>0</v>
      </c>
      <c r="BC1088" s="116">
        <v>0</v>
      </c>
      <c r="BD1088" s="115">
        <v>0</v>
      </c>
      <c r="BF1088" s="9">
        <f t="shared" si="17"/>
        <v>14778.27</v>
      </c>
    </row>
    <row r="1089" spans="1:58" x14ac:dyDescent="0.25">
      <c r="A1089" s="112" t="s">
        <v>1295</v>
      </c>
      <c r="B1089" s="112" t="s">
        <v>1296</v>
      </c>
      <c r="C1089" s="116">
        <v>0</v>
      </c>
      <c r="D1089" s="116">
        <v>0</v>
      </c>
      <c r="E1089" s="116">
        <v>0</v>
      </c>
      <c r="F1089" s="116">
        <v>0</v>
      </c>
      <c r="G1089" s="116">
        <v>0</v>
      </c>
      <c r="H1089" s="116">
        <v>0</v>
      </c>
      <c r="I1089" s="116">
        <v>0</v>
      </c>
      <c r="J1089" s="116">
        <v>0</v>
      </c>
      <c r="K1089" s="116">
        <v>0</v>
      </c>
      <c r="L1089" s="116">
        <v>0</v>
      </c>
      <c r="M1089" s="116">
        <v>0</v>
      </c>
      <c r="N1089" s="116">
        <v>0</v>
      </c>
      <c r="O1089" s="116">
        <v>0</v>
      </c>
      <c r="P1089" s="116">
        <v>0</v>
      </c>
      <c r="Q1089" s="116">
        <v>0</v>
      </c>
      <c r="R1089" s="116">
        <v>0</v>
      </c>
      <c r="S1089" s="116">
        <v>0</v>
      </c>
      <c r="T1089" s="116">
        <v>0</v>
      </c>
      <c r="U1089" s="116">
        <v>0</v>
      </c>
      <c r="V1089" s="116">
        <v>9566.94</v>
      </c>
      <c r="W1089" s="116">
        <v>9469.58</v>
      </c>
      <c r="X1089" s="116">
        <v>9469.58</v>
      </c>
      <c r="Y1089" s="116">
        <v>26344.879999999997</v>
      </c>
      <c r="Z1089" s="116">
        <v>0</v>
      </c>
      <c r="AA1089" s="116">
        <v>0</v>
      </c>
      <c r="AB1089" s="116">
        <v>0</v>
      </c>
      <c r="AC1089" s="116">
        <v>0</v>
      </c>
      <c r="AD1089" s="116">
        <v>0</v>
      </c>
      <c r="AE1089" s="116">
        <v>0</v>
      </c>
      <c r="AF1089" s="116">
        <v>0</v>
      </c>
      <c r="AG1089" s="116">
        <v>0</v>
      </c>
      <c r="AH1089" s="116">
        <v>0</v>
      </c>
      <c r="AI1089" s="116">
        <v>0</v>
      </c>
      <c r="AJ1089" s="116">
        <v>0</v>
      </c>
      <c r="AK1089" s="116">
        <v>0</v>
      </c>
      <c r="AL1089" s="116">
        <v>0</v>
      </c>
      <c r="AM1089" s="116">
        <v>0</v>
      </c>
      <c r="AN1089" s="116">
        <v>0</v>
      </c>
      <c r="AO1089" s="116">
        <v>0</v>
      </c>
      <c r="AP1089" s="116">
        <v>0</v>
      </c>
      <c r="AQ1089" s="116">
        <v>0</v>
      </c>
      <c r="AR1089" s="116">
        <v>0</v>
      </c>
      <c r="AS1089" s="116">
        <v>0</v>
      </c>
      <c r="AT1089" s="116">
        <v>0</v>
      </c>
      <c r="AU1089" s="116">
        <v>0</v>
      </c>
      <c r="AV1089" s="116">
        <v>0</v>
      </c>
      <c r="AW1089" s="116">
        <v>0</v>
      </c>
      <c r="AX1089" s="116">
        <v>0</v>
      </c>
      <c r="AY1089" s="116">
        <v>0</v>
      </c>
      <c r="AZ1089" s="116">
        <v>0</v>
      </c>
      <c r="BA1089" s="116">
        <v>0</v>
      </c>
      <c r="BB1089" s="116">
        <v>0</v>
      </c>
      <c r="BC1089" s="116">
        <v>0</v>
      </c>
      <c r="BD1089" s="115">
        <v>0</v>
      </c>
      <c r="BF1089" s="9">
        <f t="shared" si="17"/>
        <v>26344.879999999997</v>
      </c>
    </row>
    <row r="1090" spans="1:58" x14ac:dyDescent="0.25">
      <c r="A1090" s="112" t="s">
        <v>1297</v>
      </c>
      <c r="B1090" s="112" t="s">
        <v>1298</v>
      </c>
      <c r="C1090" s="116">
        <v>0</v>
      </c>
      <c r="D1090" s="116">
        <v>0</v>
      </c>
      <c r="E1090" s="116">
        <v>0</v>
      </c>
      <c r="F1090" s="116">
        <v>0</v>
      </c>
      <c r="G1090" s="116">
        <v>0</v>
      </c>
      <c r="H1090" s="116">
        <v>0</v>
      </c>
      <c r="I1090" s="116">
        <v>0</v>
      </c>
      <c r="J1090" s="116">
        <v>0</v>
      </c>
      <c r="K1090" s="116">
        <v>0</v>
      </c>
      <c r="L1090" s="116">
        <v>0</v>
      </c>
      <c r="M1090" s="116">
        <v>0</v>
      </c>
      <c r="N1090" s="116">
        <v>0</v>
      </c>
      <c r="O1090" s="116">
        <v>0</v>
      </c>
      <c r="P1090" s="116">
        <v>0</v>
      </c>
      <c r="Q1090" s="116">
        <v>0</v>
      </c>
      <c r="R1090" s="116">
        <v>0</v>
      </c>
      <c r="S1090" s="116">
        <v>0</v>
      </c>
      <c r="T1090" s="116">
        <v>0</v>
      </c>
      <c r="U1090" s="116">
        <v>0</v>
      </c>
      <c r="V1090" s="116">
        <v>0</v>
      </c>
      <c r="W1090" s="116">
        <v>0</v>
      </c>
      <c r="X1090" s="116">
        <v>0</v>
      </c>
      <c r="Y1090" s="116">
        <v>0</v>
      </c>
      <c r="Z1090" s="116">
        <v>0</v>
      </c>
      <c r="AA1090" s="116">
        <v>0</v>
      </c>
      <c r="AB1090" s="116">
        <v>0</v>
      </c>
      <c r="AC1090" s="116">
        <v>0</v>
      </c>
      <c r="AD1090" s="116">
        <v>0</v>
      </c>
      <c r="AE1090" s="116">
        <v>0</v>
      </c>
      <c r="AF1090" s="116">
        <v>0</v>
      </c>
      <c r="AG1090" s="116">
        <v>0</v>
      </c>
      <c r="AH1090" s="116">
        <v>0</v>
      </c>
      <c r="AI1090" s="116">
        <v>0</v>
      </c>
      <c r="AJ1090" s="116">
        <v>0</v>
      </c>
      <c r="AK1090" s="116">
        <v>0</v>
      </c>
      <c r="AL1090" s="116">
        <v>0</v>
      </c>
      <c r="AM1090" s="116">
        <v>0</v>
      </c>
      <c r="AN1090" s="116">
        <v>0</v>
      </c>
      <c r="AO1090" s="116">
        <v>0</v>
      </c>
      <c r="AP1090" s="116">
        <v>0</v>
      </c>
      <c r="AQ1090" s="116">
        <v>0</v>
      </c>
      <c r="AR1090" s="116">
        <v>0</v>
      </c>
      <c r="AS1090" s="116">
        <v>0</v>
      </c>
      <c r="AT1090" s="116">
        <v>0</v>
      </c>
      <c r="AU1090" s="116">
        <v>0</v>
      </c>
      <c r="AV1090" s="116">
        <v>0</v>
      </c>
      <c r="AW1090" s="116">
        <v>0</v>
      </c>
      <c r="AX1090" s="116">
        <v>0</v>
      </c>
      <c r="AY1090" s="116">
        <v>0</v>
      </c>
      <c r="AZ1090" s="116">
        <v>0</v>
      </c>
      <c r="BA1090" s="116">
        <v>0</v>
      </c>
      <c r="BB1090" s="116">
        <v>0</v>
      </c>
      <c r="BC1090" s="116">
        <v>0</v>
      </c>
      <c r="BD1090" s="115">
        <v>0</v>
      </c>
      <c r="BF1090" s="9">
        <f t="shared" si="17"/>
        <v>0</v>
      </c>
    </row>
    <row r="1091" spans="1:58" x14ac:dyDescent="0.25">
      <c r="A1091" s="112" t="s">
        <v>1299</v>
      </c>
      <c r="B1091" s="112" t="s">
        <v>1300</v>
      </c>
      <c r="C1091" s="116">
        <v>0</v>
      </c>
      <c r="D1091" s="116">
        <v>0</v>
      </c>
      <c r="E1091" s="116">
        <v>0</v>
      </c>
      <c r="F1091" s="116">
        <v>0</v>
      </c>
      <c r="G1091" s="116">
        <v>0</v>
      </c>
      <c r="H1091" s="116">
        <v>0</v>
      </c>
      <c r="I1091" s="116">
        <v>0</v>
      </c>
      <c r="J1091" s="116">
        <v>0</v>
      </c>
      <c r="K1091" s="116">
        <v>0</v>
      </c>
      <c r="L1091" s="116">
        <v>0</v>
      </c>
      <c r="M1091" s="116">
        <v>0</v>
      </c>
      <c r="N1091" s="116">
        <v>0</v>
      </c>
      <c r="O1091" s="116">
        <v>0</v>
      </c>
      <c r="P1091" s="116">
        <v>0</v>
      </c>
      <c r="Q1091" s="116">
        <v>0</v>
      </c>
      <c r="R1091" s="116">
        <v>0</v>
      </c>
      <c r="S1091" s="116">
        <v>0</v>
      </c>
      <c r="T1091" s="116">
        <v>0</v>
      </c>
      <c r="U1091" s="116">
        <v>0</v>
      </c>
      <c r="V1091" s="116">
        <v>186.39</v>
      </c>
      <c r="W1091" s="116">
        <v>186.39</v>
      </c>
      <c r="X1091" s="116">
        <v>186.39</v>
      </c>
      <c r="Y1091" s="116">
        <v>186.39</v>
      </c>
      <c r="Z1091" s="116">
        <v>639.57999999999993</v>
      </c>
      <c r="AA1091" s="116">
        <v>4015.41</v>
      </c>
      <c r="AB1091" s="116">
        <v>131387.93</v>
      </c>
      <c r="AC1091" s="116">
        <v>153999.37</v>
      </c>
      <c r="AD1091" s="116">
        <v>154310.78</v>
      </c>
      <c r="AE1091" s="116">
        <v>0</v>
      </c>
      <c r="AF1091" s="116">
        <v>0</v>
      </c>
      <c r="AG1091" s="116">
        <v>0</v>
      </c>
      <c r="AH1091" s="116">
        <v>0</v>
      </c>
      <c r="AI1091" s="116">
        <v>0</v>
      </c>
      <c r="AJ1091" s="116">
        <v>0</v>
      </c>
      <c r="AK1091" s="116">
        <v>0</v>
      </c>
      <c r="AL1091" s="116">
        <v>0</v>
      </c>
      <c r="AM1091" s="116">
        <v>0</v>
      </c>
      <c r="AN1091" s="116">
        <v>0</v>
      </c>
      <c r="AO1091" s="116">
        <v>0</v>
      </c>
      <c r="AP1091" s="116">
        <v>0</v>
      </c>
      <c r="AQ1091" s="116">
        <v>0</v>
      </c>
      <c r="AR1091" s="116">
        <v>0</v>
      </c>
      <c r="AS1091" s="116">
        <v>0</v>
      </c>
      <c r="AT1091" s="116">
        <v>0</v>
      </c>
      <c r="AU1091" s="116">
        <v>0</v>
      </c>
      <c r="AV1091" s="116">
        <v>0</v>
      </c>
      <c r="AW1091" s="116">
        <v>0</v>
      </c>
      <c r="AX1091" s="116">
        <v>0</v>
      </c>
      <c r="AY1091" s="116">
        <v>0</v>
      </c>
      <c r="AZ1091" s="116">
        <v>0</v>
      </c>
      <c r="BA1091" s="116">
        <v>0</v>
      </c>
      <c r="BB1091" s="116">
        <v>0</v>
      </c>
      <c r="BC1091" s="116">
        <v>0</v>
      </c>
      <c r="BD1091" s="115">
        <v>0</v>
      </c>
      <c r="BF1091" s="9">
        <f t="shared" si="17"/>
        <v>154310.78</v>
      </c>
    </row>
    <row r="1092" spans="1:58" x14ac:dyDescent="0.25">
      <c r="A1092" s="112" t="s">
        <v>1301</v>
      </c>
      <c r="B1092" s="112" t="s">
        <v>1302</v>
      </c>
      <c r="C1092" s="116">
        <v>0</v>
      </c>
      <c r="D1092" s="116">
        <v>0</v>
      </c>
      <c r="E1092" s="116">
        <v>0</v>
      </c>
      <c r="F1092" s="116">
        <v>0</v>
      </c>
      <c r="G1092" s="116">
        <v>0</v>
      </c>
      <c r="H1092" s="116">
        <v>0</v>
      </c>
      <c r="I1092" s="116">
        <v>0</v>
      </c>
      <c r="J1092" s="116">
        <v>0</v>
      </c>
      <c r="K1092" s="116">
        <v>0</v>
      </c>
      <c r="L1092" s="116">
        <v>0</v>
      </c>
      <c r="M1092" s="116">
        <v>0</v>
      </c>
      <c r="N1092" s="116">
        <v>0</v>
      </c>
      <c r="O1092" s="116">
        <v>0</v>
      </c>
      <c r="P1092" s="116">
        <v>0</v>
      </c>
      <c r="Q1092" s="116">
        <v>0</v>
      </c>
      <c r="R1092" s="116">
        <v>0</v>
      </c>
      <c r="S1092" s="116">
        <v>0</v>
      </c>
      <c r="T1092" s="116">
        <v>0</v>
      </c>
      <c r="U1092" s="116">
        <v>0</v>
      </c>
      <c r="V1092" s="116">
        <v>0</v>
      </c>
      <c r="W1092" s="116">
        <v>0</v>
      </c>
      <c r="X1092" s="116">
        <v>0</v>
      </c>
      <c r="Y1092" s="116">
        <v>0</v>
      </c>
      <c r="Z1092" s="116">
        <v>0</v>
      </c>
      <c r="AA1092" s="116">
        <v>0</v>
      </c>
      <c r="AB1092" s="116">
        <v>0</v>
      </c>
      <c r="AC1092" s="116">
        <v>6882.87</v>
      </c>
      <c r="AD1092" s="116">
        <v>8705.619999999999</v>
      </c>
      <c r="AE1092" s="116">
        <v>17583.449999999997</v>
      </c>
      <c r="AF1092" s="116">
        <v>18748.229999999996</v>
      </c>
      <c r="AG1092" s="116">
        <v>19458.459999999995</v>
      </c>
      <c r="AH1092" s="116">
        <v>19458.459999999995</v>
      </c>
      <c r="AI1092" s="116">
        <v>19941.419999999995</v>
      </c>
      <c r="AJ1092" s="116">
        <v>-1.0000000005675247E-2</v>
      </c>
      <c r="AK1092" s="116">
        <v>-1.0000000005675247E-2</v>
      </c>
      <c r="AL1092" s="116">
        <v>-1.0000000005675247E-2</v>
      </c>
      <c r="AM1092" s="116">
        <v>-1.0000000005675247E-2</v>
      </c>
      <c r="AN1092" s="116">
        <v>-1.0000000005675247E-2</v>
      </c>
      <c r="AO1092" s="116">
        <v>-1.0000000005675247E-2</v>
      </c>
      <c r="AP1092" s="116">
        <v>-1.0000000005675247E-2</v>
      </c>
      <c r="AQ1092" s="116">
        <v>-1.0000000005675247E-2</v>
      </c>
      <c r="AR1092" s="116">
        <v>-1.0000000005675247E-2</v>
      </c>
      <c r="AS1092" s="116">
        <v>-1.0000000005675247E-2</v>
      </c>
      <c r="AT1092" s="116">
        <v>-1.0000000005675247E-2</v>
      </c>
      <c r="AU1092" s="116">
        <v>-1.0000000005675247E-2</v>
      </c>
      <c r="AV1092" s="116">
        <v>-1.0000000005675247E-2</v>
      </c>
      <c r="AW1092" s="116">
        <v>-1.0000000005675247E-2</v>
      </c>
      <c r="AX1092" s="116">
        <v>-1.0000000005675247E-2</v>
      </c>
      <c r="AY1092" s="116">
        <v>-1.0000000005675247E-2</v>
      </c>
      <c r="AZ1092" s="116">
        <v>-1.0000000005675247E-2</v>
      </c>
      <c r="BA1092" s="116">
        <v>-1.0000000005675247E-2</v>
      </c>
      <c r="BB1092" s="116">
        <v>-1.0000000005675247E-2</v>
      </c>
      <c r="BC1092" s="116">
        <v>-1.0000000005675247E-2</v>
      </c>
      <c r="BD1092" s="115">
        <v>-1.0000000005675247E-2</v>
      </c>
      <c r="BF1092" s="9">
        <f t="shared" si="17"/>
        <v>19941.419999999995</v>
      </c>
    </row>
    <row r="1093" spans="1:58" x14ac:dyDescent="0.25">
      <c r="A1093" s="112" t="s">
        <v>1303</v>
      </c>
      <c r="B1093" s="112" t="s">
        <v>1304</v>
      </c>
      <c r="C1093" s="116">
        <v>0</v>
      </c>
      <c r="D1093" s="116">
        <v>0</v>
      </c>
      <c r="E1093" s="116">
        <v>0</v>
      </c>
      <c r="F1093" s="116">
        <v>0</v>
      </c>
      <c r="G1093" s="116">
        <v>0</v>
      </c>
      <c r="H1093" s="116">
        <v>0</v>
      </c>
      <c r="I1093" s="116">
        <v>0</v>
      </c>
      <c r="J1093" s="116">
        <v>0</v>
      </c>
      <c r="K1093" s="116">
        <v>0</v>
      </c>
      <c r="L1093" s="116">
        <v>0</v>
      </c>
      <c r="M1093" s="116">
        <v>0</v>
      </c>
      <c r="N1093" s="116">
        <v>0</v>
      </c>
      <c r="O1093" s="116">
        <v>0</v>
      </c>
      <c r="P1093" s="116">
        <v>0</v>
      </c>
      <c r="Q1093" s="116">
        <v>0</v>
      </c>
      <c r="R1093" s="116">
        <v>0</v>
      </c>
      <c r="S1093" s="116">
        <v>0</v>
      </c>
      <c r="T1093" s="116">
        <v>0</v>
      </c>
      <c r="U1093" s="116">
        <v>0</v>
      </c>
      <c r="V1093" s="116">
        <v>0</v>
      </c>
      <c r="W1093" s="116">
        <v>0</v>
      </c>
      <c r="X1093" s="116">
        <v>0</v>
      </c>
      <c r="Y1093" s="116">
        <v>0</v>
      </c>
      <c r="Z1093" s="116">
        <v>0</v>
      </c>
      <c r="AA1093" s="116">
        <v>0</v>
      </c>
      <c r="AB1093" s="116">
        <v>0</v>
      </c>
      <c r="AC1093" s="116">
        <v>0</v>
      </c>
      <c r="AD1093" s="116">
        <v>0</v>
      </c>
      <c r="AE1093" s="116">
        <v>0</v>
      </c>
      <c r="AF1093" s="116">
        <v>0</v>
      </c>
      <c r="AG1093" s="116">
        <v>0</v>
      </c>
      <c r="AH1093" s="116">
        <v>0</v>
      </c>
      <c r="AI1093" s="116">
        <v>0</v>
      </c>
      <c r="AJ1093" s="116">
        <v>0</v>
      </c>
      <c r="AK1093" s="116">
        <v>0</v>
      </c>
      <c r="AL1093" s="116">
        <v>0</v>
      </c>
      <c r="AM1093" s="116">
        <v>0</v>
      </c>
      <c r="AN1093" s="116">
        <v>0</v>
      </c>
      <c r="AO1093" s="116">
        <v>628.65</v>
      </c>
      <c r="AP1093" s="116">
        <v>632.57999999999993</v>
      </c>
      <c r="AQ1093" s="116">
        <v>636.50999999999988</v>
      </c>
      <c r="AR1093" s="116">
        <v>4798.8600000000006</v>
      </c>
      <c r="AS1093" s="116">
        <v>29320.36</v>
      </c>
      <c r="AT1093" s="116">
        <v>48910.01</v>
      </c>
      <c r="AU1093" s="116">
        <v>72831</v>
      </c>
      <c r="AV1093" s="116">
        <v>114466.28</v>
      </c>
      <c r="AW1093" s="116">
        <v>157883.34</v>
      </c>
      <c r="AX1093" s="116">
        <v>161764.75</v>
      </c>
      <c r="AY1093" s="116">
        <v>0</v>
      </c>
      <c r="AZ1093" s="116">
        <v>0</v>
      </c>
      <c r="BA1093" s="116">
        <v>0</v>
      </c>
      <c r="BB1093" s="116">
        <v>0</v>
      </c>
      <c r="BC1093" s="116">
        <v>0</v>
      </c>
      <c r="BD1093" s="115">
        <v>0</v>
      </c>
      <c r="BF1093" s="9">
        <f t="shared" si="17"/>
        <v>161764.75</v>
      </c>
    </row>
    <row r="1094" spans="1:58" x14ac:dyDescent="0.25">
      <c r="A1094" s="112" t="s">
        <v>1305</v>
      </c>
      <c r="B1094" s="112" t="s">
        <v>1306</v>
      </c>
      <c r="C1094" s="116">
        <v>0</v>
      </c>
      <c r="D1094" s="116">
        <v>0</v>
      </c>
      <c r="E1094" s="116">
        <v>0</v>
      </c>
      <c r="F1094" s="116">
        <v>0</v>
      </c>
      <c r="G1094" s="116">
        <v>0</v>
      </c>
      <c r="H1094" s="116">
        <v>0</v>
      </c>
      <c r="I1094" s="116">
        <v>0</v>
      </c>
      <c r="J1094" s="116">
        <v>0</v>
      </c>
      <c r="K1094" s="116">
        <v>0</v>
      </c>
      <c r="L1094" s="116">
        <v>0</v>
      </c>
      <c r="M1094" s="116">
        <v>0</v>
      </c>
      <c r="N1094" s="116">
        <v>0</v>
      </c>
      <c r="O1094" s="116">
        <v>0</v>
      </c>
      <c r="P1094" s="116">
        <v>0</v>
      </c>
      <c r="Q1094" s="116">
        <v>0</v>
      </c>
      <c r="R1094" s="116">
        <v>0</v>
      </c>
      <c r="S1094" s="116">
        <v>0</v>
      </c>
      <c r="T1094" s="116">
        <v>0</v>
      </c>
      <c r="U1094" s="116">
        <v>0</v>
      </c>
      <c r="V1094" s="116">
        <v>0</v>
      </c>
      <c r="W1094" s="116">
        <v>0</v>
      </c>
      <c r="X1094" s="116">
        <v>0</v>
      </c>
      <c r="Y1094" s="116">
        <v>0</v>
      </c>
      <c r="Z1094" s="116">
        <v>0</v>
      </c>
      <c r="AA1094" s="116">
        <v>0</v>
      </c>
      <c r="AB1094" s="116">
        <v>0</v>
      </c>
      <c r="AC1094" s="116">
        <v>0</v>
      </c>
      <c r="AD1094" s="116">
        <v>0</v>
      </c>
      <c r="AE1094" s="116">
        <v>0</v>
      </c>
      <c r="AF1094" s="116">
        <v>0</v>
      </c>
      <c r="AG1094" s="116">
        <v>0</v>
      </c>
      <c r="AH1094" s="116">
        <v>0</v>
      </c>
      <c r="AI1094" s="116">
        <v>0</v>
      </c>
      <c r="AJ1094" s="116">
        <v>0</v>
      </c>
      <c r="AK1094" s="116">
        <v>0</v>
      </c>
      <c r="AL1094" s="116">
        <v>0</v>
      </c>
      <c r="AM1094" s="116">
        <v>0</v>
      </c>
      <c r="AN1094" s="116">
        <v>0</v>
      </c>
      <c r="AO1094" s="116">
        <v>0</v>
      </c>
      <c r="AP1094" s="116">
        <v>0</v>
      </c>
      <c r="AQ1094" s="116">
        <v>0</v>
      </c>
      <c r="AR1094" s="116">
        <v>0</v>
      </c>
      <c r="AS1094" s="116">
        <v>0</v>
      </c>
      <c r="AT1094" s="116">
        <v>0</v>
      </c>
      <c r="AU1094" s="116">
        <v>0</v>
      </c>
      <c r="AV1094" s="116">
        <v>0</v>
      </c>
      <c r="AW1094" s="116">
        <v>0</v>
      </c>
      <c r="AX1094" s="116">
        <v>0</v>
      </c>
      <c r="AY1094" s="116">
        <v>0</v>
      </c>
      <c r="AZ1094" s="116">
        <v>0</v>
      </c>
      <c r="BA1094" s="116">
        <v>0</v>
      </c>
      <c r="BB1094" s="116">
        <v>0</v>
      </c>
      <c r="BC1094" s="116">
        <v>0</v>
      </c>
      <c r="BD1094" s="115">
        <v>0</v>
      </c>
      <c r="BF1094" s="9">
        <f t="shared" si="17"/>
        <v>0</v>
      </c>
    </row>
    <row r="1095" spans="1:58" x14ac:dyDescent="0.25">
      <c r="A1095" s="112" t="s">
        <v>1307</v>
      </c>
      <c r="B1095" s="112" t="s">
        <v>1308</v>
      </c>
      <c r="C1095" s="116">
        <v>0</v>
      </c>
      <c r="D1095" s="116">
        <v>0</v>
      </c>
      <c r="E1095" s="116">
        <v>0</v>
      </c>
      <c r="F1095" s="116">
        <v>0</v>
      </c>
      <c r="G1095" s="116">
        <v>0</v>
      </c>
      <c r="H1095" s="116">
        <v>0</v>
      </c>
      <c r="I1095" s="116">
        <v>0</v>
      </c>
      <c r="J1095" s="116">
        <v>0</v>
      </c>
      <c r="K1095" s="116">
        <v>0</v>
      </c>
      <c r="L1095" s="116">
        <v>0</v>
      </c>
      <c r="M1095" s="116">
        <v>0</v>
      </c>
      <c r="N1095" s="116">
        <v>0</v>
      </c>
      <c r="O1095" s="116">
        <v>0</v>
      </c>
      <c r="P1095" s="116">
        <v>0</v>
      </c>
      <c r="Q1095" s="116">
        <v>0</v>
      </c>
      <c r="R1095" s="116">
        <v>0</v>
      </c>
      <c r="S1095" s="116">
        <v>0</v>
      </c>
      <c r="T1095" s="116">
        <v>0</v>
      </c>
      <c r="U1095" s="116">
        <v>0</v>
      </c>
      <c r="V1095" s="116">
        <v>0</v>
      </c>
      <c r="W1095" s="116">
        <v>0</v>
      </c>
      <c r="X1095" s="116">
        <v>7084.83</v>
      </c>
      <c r="Y1095" s="116">
        <v>18226.96</v>
      </c>
      <c r="Z1095" s="116">
        <v>190758.5</v>
      </c>
      <c r="AA1095" s="116">
        <v>198289.88</v>
      </c>
      <c r="AB1095" s="116">
        <v>199027.97</v>
      </c>
      <c r="AC1095" s="116">
        <v>125147.5</v>
      </c>
      <c r="AD1095" s="116">
        <v>0</v>
      </c>
      <c r="AE1095" s="116">
        <v>0</v>
      </c>
      <c r="AF1095" s="116">
        <v>0</v>
      </c>
      <c r="AG1095" s="116">
        <v>0</v>
      </c>
      <c r="AH1095" s="116">
        <v>0</v>
      </c>
      <c r="AI1095" s="116">
        <v>0</v>
      </c>
      <c r="AJ1095" s="116">
        <v>0</v>
      </c>
      <c r="AK1095" s="116">
        <v>0</v>
      </c>
      <c r="AL1095" s="116">
        <v>0</v>
      </c>
      <c r="AM1095" s="116">
        <v>0</v>
      </c>
      <c r="AN1095" s="116">
        <v>0</v>
      </c>
      <c r="AO1095" s="116">
        <v>0</v>
      </c>
      <c r="AP1095" s="116">
        <v>0</v>
      </c>
      <c r="AQ1095" s="116">
        <v>0</v>
      </c>
      <c r="AR1095" s="116">
        <v>0</v>
      </c>
      <c r="AS1095" s="116">
        <v>0</v>
      </c>
      <c r="AT1095" s="116">
        <v>0</v>
      </c>
      <c r="AU1095" s="116">
        <v>0</v>
      </c>
      <c r="AV1095" s="116">
        <v>0</v>
      </c>
      <c r="AW1095" s="116">
        <v>0</v>
      </c>
      <c r="AX1095" s="116">
        <v>0</v>
      </c>
      <c r="AY1095" s="116">
        <v>0</v>
      </c>
      <c r="AZ1095" s="116">
        <v>0</v>
      </c>
      <c r="BA1095" s="116">
        <v>0</v>
      </c>
      <c r="BB1095" s="116">
        <v>0</v>
      </c>
      <c r="BC1095" s="116">
        <v>0</v>
      </c>
      <c r="BD1095" s="115">
        <v>0</v>
      </c>
      <c r="BF1095" s="9">
        <f t="shared" si="17"/>
        <v>199027.97</v>
      </c>
    </row>
    <row r="1096" spans="1:58" x14ac:dyDescent="0.25">
      <c r="A1096" s="112" t="s">
        <v>1309</v>
      </c>
      <c r="B1096" s="112" t="s">
        <v>1310</v>
      </c>
      <c r="C1096" s="116">
        <v>0</v>
      </c>
      <c r="D1096" s="116">
        <v>0</v>
      </c>
      <c r="E1096" s="116">
        <v>0</v>
      </c>
      <c r="F1096" s="116">
        <v>0</v>
      </c>
      <c r="G1096" s="116">
        <v>0</v>
      </c>
      <c r="H1096" s="116">
        <v>0</v>
      </c>
      <c r="I1096" s="116">
        <v>0</v>
      </c>
      <c r="J1096" s="116">
        <v>0</v>
      </c>
      <c r="K1096" s="116">
        <v>0</v>
      </c>
      <c r="L1096" s="116">
        <v>0</v>
      </c>
      <c r="M1096" s="116">
        <v>0</v>
      </c>
      <c r="N1096" s="116">
        <v>0</v>
      </c>
      <c r="O1096" s="116">
        <v>0</v>
      </c>
      <c r="P1096" s="116">
        <v>0</v>
      </c>
      <c r="Q1096" s="116">
        <v>0</v>
      </c>
      <c r="R1096" s="116">
        <v>0</v>
      </c>
      <c r="S1096" s="116">
        <v>0</v>
      </c>
      <c r="T1096" s="116">
        <v>0</v>
      </c>
      <c r="U1096" s="116">
        <v>0</v>
      </c>
      <c r="V1096" s="116">
        <v>0</v>
      </c>
      <c r="W1096" s="116">
        <v>0</v>
      </c>
      <c r="X1096" s="116">
        <v>0</v>
      </c>
      <c r="Y1096" s="116">
        <v>0</v>
      </c>
      <c r="Z1096" s="116">
        <v>29371.02</v>
      </c>
      <c r="AA1096" s="116">
        <v>29371.02</v>
      </c>
      <c r="AB1096" s="116">
        <v>29371.02</v>
      </c>
      <c r="AC1096" s="116">
        <v>29371.02</v>
      </c>
      <c r="AD1096" s="116">
        <v>-113.72999999999956</v>
      </c>
      <c r="AE1096" s="116">
        <v>-113.72999999999956</v>
      </c>
      <c r="AF1096" s="116">
        <v>-113.72999999999956</v>
      </c>
      <c r="AG1096" s="116">
        <v>-113.72999999999956</v>
      </c>
      <c r="AH1096" s="116">
        <v>-113.72999999999956</v>
      </c>
      <c r="AI1096" s="116">
        <v>-113.72999999999956</v>
      </c>
      <c r="AJ1096" s="116">
        <v>-113.72999999999956</v>
      </c>
      <c r="AK1096" s="116">
        <v>-113.72999999999956</v>
      </c>
      <c r="AL1096" s="116">
        <v>-113.72999999999956</v>
      </c>
      <c r="AM1096" s="116">
        <v>-113.72999999999956</v>
      </c>
      <c r="AN1096" s="116">
        <v>-113.72999999999956</v>
      </c>
      <c r="AO1096" s="116">
        <v>-113.72999999999956</v>
      </c>
      <c r="AP1096" s="116">
        <v>-113.72999999999956</v>
      </c>
      <c r="AQ1096" s="116">
        <v>-113.72999999999956</v>
      </c>
      <c r="AR1096" s="116">
        <v>-113.72999999999956</v>
      </c>
      <c r="AS1096" s="116">
        <v>-113.72999999999956</v>
      </c>
      <c r="AT1096" s="116">
        <v>-113.72999999999956</v>
      </c>
      <c r="AU1096" s="116">
        <v>-113.72999999999956</v>
      </c>
      <c r="AV1096" s="116">
        <v>-113.72999999999956</v>
      </c>
      <c r="AW1096" s="116">
        <v>-113.72999999999956</v>
      </c>
      <c r="AX1096" s="116">
        <v>-113.72999999999956</v>
      </c>
      <c r="AY1096" s="116">
        <v>-113.72999999999956</v>
      </c>
      <c r="AZ1096" s="116">
        <v>-113.72999999999956</v>
      </c>
      <c r="BA1096" s="116">
        <v>-113.72999999999956</v>
      </c>
      <c r="BB1096" s="116">
        <v>-113.72999999999956</v>
      </c>
      <c r="BC1096" s="116">
        <v>-113.72999999999956</v>
      </c>
      <c r="BD1096" s="115">
        <v>-113.72999999999956</v>
      </c>
      <c r="BF1096" s="9">
        <f t="shared" si="17"/>
        <v>29371.02</v>
      </c>
    </row>
    <row r="1097" spans="1:58" x14ac:dyDescent="0.25">
      <c r="A1097" s="112" t="s">
        <v>1311</v>
      </c>
      <c r="B1097" s="112" t="s">
        <v>1312</v>
      </c>
      <c r="C1097" s="116">
        <v>0</v>
      </c>
      <c r="D1097" s="116">
        <v>0</v>
      </c>
      <c r="E1097" s="116">
        <v>0</v>
      </c>
      <c r="F1097" s="116">
        <v>0</v>
      </c>
      <c r="G1097" s="116">
        <v>0</v>
      </c>
      <c r="H1097" s="116">
        <v>0</v>
      </c>
      <c r="I1097" s="116">
        <v>0</v>
      </c>
      <c r="J1097" s="116">
        <v>0</v>
      </c>
      <c r="K1097" s="116">
        <v>0</v>
      </c>
      <c r="L1097" s="116">
        <v>0</v>
      </c>
      <c r="M1097" s="116">
        <v>0</v>
      </c>
      <c r="N1097" s="116">
        <v>0</v>
      </c>
      <c r="O1097" s="116">
        <v>0</v>
      </c>
      <c r="P1097" s="116">
        <v>0</v>
      </c>
      <c r="Q1097" s="116">
        <v>0</v>
      </c>
      <c r="R1097" s="116">
        <v>0</v>
      </c>
      <c r="S1097" s="116">
        <v>0</v>
      </c>
      <c r="T1097" s="116">
        <v>0</v>
      </c>
      <c r="U1097" s="116">
        <v>0</v>
      </c>
      <c r="V1097" s="116">
        <v>0</v>
      </c>
      <c r="W1097" s="116">
        <v>0</v>
      </c>
      <c r="X1097" s="116">
        <v>1802.24</v>
      </c>
      <c r="Y1097" s="116">
        <v>1802.24</v>
      </c>
      <c r="Z1097" s="116">
        <v>16604.64</v>
      </c>
      <c r="AA1097" s="116">
        <v>18533.29</v>
      </c>
      <c r="AB1097" s="116">
        <v>67210.179999999993</v>
      </c>
      <c r="AC1097" s="116">
        <v>71774.509999999995</v>
      </c>
      <c r="AD1097" s="116">
        <v>71774.509999999995</v>
      </c>
      <c r="AE1097" s="116">
        <v>71774.509999999995</v>
      </c>
      <c r="AF1097" s="116">
        <v>71774.509999999995</v>
      </c>
      <c r="AG1097" s="116">
        <v>71774.509999999995</v>
      </c>
      <c r="AH1097" s="116">
        <v>71774.509999999995</v>
      </c>
      <c r="AI1097" s="116">
        <v>72480.709999999992</v>
      </c>
      <c r="AJ1097" s="116">
        <v>74779.37</v>
      </c>
      <c r="AK1097" s="116">
        <v>79031.199999999997</v>
      </c>
      <c r="AL1097" s="116">
        <v>0</v>
      </c>
      <c r="AM1097" s="116">
        <v>0</v>
      </c>
      <c r="AN1097" s="116">
        <v>0</v>
      </c>
      <c r="AO1097" s="116">
        <v>0</v>
      </c>
      <c r="AP1097" s="116">
        <v>0</v>
      </c>
      <c r="AQ1097" s="116">
        <v>0</v>
      </c>
      <c r="AR1097" s="116">
        <v>0</v>
      </c>
      <c r="AS1097" s="116">
        <v>0</v>
      </c>
      <c r="AT1097" s="116">
        <v>0</v>
      </c>
      <c r="AU1097" s="116">
        <v>0</v>
      </c>
      <c r="AV1097" s="116">
        <v>0</v>
      </c>
      <c r="AW1097" s="116">
        <v>0</v>
      </c>
      <c r="AX1097" s="116">
        <v>0</v>
      </c>
      <c r="AY1097" s="116">
        <v>0</v>
      </c>
      <c r="AZ1097" s="116">
        <v>0</v>
      </c>
      <c r="BA1097" s="116">
        <v>0</v>
      </c>
      <c r="BB1097" s="116">
        <v>0</v>
      </c>
      <c r="BC1097" s="116">
        <v>0</v>
      </c>
      <c r="BD1097" s="115">
        <v>0</v>
      </c>
      <c r="BF1097" s="9">
        <f t="shared" si="17"/>
        <v>79031.199999999997</v>
      </c>
    </row>
    <row r="1098" spans="1:58" x14ac:dyDescent="0.25">
      <c r="A1098" s="112" t="s">
        <v>1313</v>
      </c>
      <c r="B1098" s="112" t="s">
        <v>1314</v>
      </c>
      <c r="C1098" s="116">
        <v>0</v>
      </c>
      <c r="D1098" s="116">
        <v>0</v>
      </c>
      <c r="E1098" s="116">
        <v>0</v>
      </c>
      <c r="F1098" s="116">
        <v>0</v>
      </c>
      <c r="G1098" s="116">
        <v>0</v>
      </c>
      <c r="H1098" s="116">
        <v>0</v>
      </c>
      <c r="I1098" s="116">
        <v>0</v>
      </c>
      <c r="J1098" s="116">
        <v>0</v>
      </c>
      <c r="K1098" s="116">
        <v>0</v>
      </c>
      <c r="L1098" s="116">
        <v>0</v>
      </c>
      <c r="M1098" s="116">
        <v>0</v>
      </c>
      <c r="N1098" s="116">
        <v>0</v>
      </c>
      <c r="O1098" s="116">
        <v>0</v>
      </c>
      <c r="P1098" s="116">
        <v>0</v>
      </c>
      <c r="Q1098" s="116">
        <v>0</v>
      </c>
      <c r="R1098" s="116">
        <v>0</v>
      </c>
      <c r="S1098" s="116">
        <v>0</v>
      </c>
      <c r="T1098" s="116">
        <v>0</v>
      </c>
      <c r="U1098" s="116">
        <v>0</v>
      </c>
      <c r="V1098" s="116">
        <v>0</v>
      </c>
      <c r="W1098" s="116">
        <v>1201.3</v>
      </c>
      <c r="X1098" s="116">
        <v>1255.0999999999999</v>
      </c>
      <c r="Y1098" s="116">
        <v>0</v>
      </c>
      <c r="Z1098" s="116">
        <v>0</v>
      </c>
      <c r="AA1098" s="116">
        <v>0</v>
      </c>
      <c r="AB1098" s="116">
        <v>0</v>
      </c>
      <c r="AC1098" s="116">
        <v>0</v>
      </c>
      <c r="AD1098" s="116">
        <v>0</v>
      </c>
      <c r="AE1098" s="116">
        <v>0</v>
      </c>
      <c r="AF1098" s="116">
        <v>0</v>
      </c>
      <c r="AG1098" s="116">
        <v>0</v>
      </c>
      <c r="AH1098" s="116">
        <v>0</v>
      </c>
      <c r="AI1098" s="116">
        <v>0</v>
      </c>
      <c r="AJ1098" s="116">
        <v>0</v>
      </c>
      <c r="AK1098" s="116">
        <v>0</v>
      </c>
      <c r="AL1098" s="116">
        <v>0</v>
      </c>
      <c r="AM1098" s="116">
        <v>0</v>
      </c>
      <c r="AN1098" s="116">
        <v>0</v>
      </c>
      <c r="AO1098" s="116">
        <v>0</v>
      </c>
      <c r="AP1098" s="116">
        <v>0</v>
      </c>
      <c r="AQ1098" s="116">
        <v>0</v>
      </c>
      <c r="AR1098" s="116">
        <v>0</v>
      </c>
      <c r="AS1098" s="116">
        <v>0</v>
      </c>
      <c r="AT1098" s="116">
        <v>0</v>
      </c>
      <c r="AU1098" s="116">
        <v>0</v>
      </c>
      <c r="AV1098" s="116">
        <v>0</v>
      </c>
      <c r="AW1098" s="116">
        <v>0</v>
      </c>
      <c r="AX1098" s="116">
        <v>0</v>
      </c>
      <c r="AY1098" s="116">
        <v>0</v>
      </c>
      <c r="AZ1098" s="116">
        <v>0</v>
      </c>
      <c r="BA1098" s="116">
        <v>0</v>
      </c>
      <c r="BB1098" s="116">
        <v>0</v>
      </c>
      <c r="BC1098" s="116">
        <v>0</v>
      </c>
      <c r="BD1098" s="115">
        <v>0</v>
      </c>
      <c r="BF1098" s="9">
        <f t="shared" si="17"/>
        <v>1255.0999999999999</v>
      </c>
    </row>
    <row r="1099" spans="1:58" x14ac:dyDescent="0.25">
      <c r="A1099" s="112" t="s">
        <v>1315</v>
      </c>
      <c r="B1099" s="112" t="s">
        <v>1316</v>
      </c>
      <c r="C1099" s="116">
        <v>0</v>
      </c>
      <c r="D1099" s="116">
        <v>0</v>
      </c>
      <c r="E1099" s="116">
        <v>0</v>
      </c>
      <c r="F1099" s="116">
        <v>0</v>
      </c>
      <c r="G1099" s="116">
        <v>0</v>
      </c>
      <c r="H1099" s="116">
        <v>0</v>
      </c>
      <c r="I1099" s="116">
        <v>0</v>
      </c>
      <c r="J1099" s="116">
        <v>0</v>
      </c>
      <c r="K1099" s="116">
        <v>0</v>
      </c>
      <c r="L1099" s="116">
        <v>0</v>
      </c>
      <c r="M1099" s="116">
        <v>0</v>
      </c>
      <c r="N1099" s="116">
        <v>0</v>
      </c>
      <c r="O1099" s="116">
        <v>0</v>
      </c>
      <c r="P1099" s="116">
        <v>0</v>
      </c>
      <c r="Q1099" s="116">
        <v>0</v>
      </c>
      <c r="R1099" s="116">
        <v>0</v>
      </c>
      <c r="S1099" s="116">
        <v>0</v>
      </c>
      <c r="T1099" s="116">
        <v>0</v>
      </c>
      <c r="U1099" s="116">
        <v>0</v>
      </c>
      <c r="V1099" s="116">
        <v>0</v>
      </c>
      <c r="W1099" s="116">
        <v>0</v>
      </c>
      <c r="X1099" s="116">
        <v>1232.69</v>
      </c>
      <c r="Y1099" s="116">
        <v>0</v>
      </c>
      <c r="Z1099" s="116">
        <v>0</v>
      </c>
      <c r="AA1099" s="116">
        <v>0</v>
      </c>
      <c r="AB1099" s="116">
        <v>0</v>
      </c>
      <c r="AC1099" s="116">
        <v>0</v>
      </c>
      <c r="AD1099" s="116">
        <v>0</v>
      </c>
      <c r="AE1099" s="116">
        <v>0</v>
      </c>
      <c r="AF1099" s="116">
        <v>0</v>
      </c>
      <c r="AG1099" s="116">
        <v>0</v>
      </c>
      <c r="AH1099" s="116">
        <v>0</v>
      </c>
      <c r="AI1099" s="116">
        <v>0</v>
      </c>
      <c r="AJ1099" s="116">
        <v>0</v>
      </c>
      <c r="AK1099" s="116">
        <v>0</v>
      </c>
      <c r="AL1099" s="116">
        <v>0</v>
      </c>
      <c r="AM1099" s="116">
        <v>0</v>
      </c>
      <c r="AN1099" s="116">
        <v>0</v>
      </c>
      <c r="AO1099" s="116">
        <v>0</v>
      </c>
      <c r="AP1099" s="116">
        <v>0</v>
      </c>
      <c r="AQ1099" s="116">
        <v>0</v>
      </c>
      <c r="AR1099" s="116">
        <v>0</v>
      </c>
      <c r="AS1099" s="116">
        <v>0</v>
      </c>
      <c r="AT1099" s="116">
        <v>0</v>
      </c>
      <c r="AU1099" s="116">
        <v>0</v>
      </c>
      <c r="AV1099" s="116">
        <v>0</v>
      </c>
      <c r="AW1099" s="116">
        <v>0</v>
      </c>
      <c r="AX1099" s="116">
        <v>0</v>
      </c>
      <c r="AY1099" s="116">
        <v>0</v>
      </c>
      <c r="AZ1099" s="116">
        <v>0</v>
      </c>
      <c r="BA1099" s="116">
        <v>0</v>
      </c>
      <c r="BB1099" s="116">
        <v>0</v>
      </c>
      <c r="BC1099" s="116">
        <v>0</v>
      </c>
      <c r="BD1099" s="115">
        <v>0</v>
      </c>
      <c r="BF1099" s="9">
        <f t="shared" si="17"/>
        <v>1232.69</v>
      </c>
    </row>
    <row r="1100" spans="1:58" x14ac:dyDescent="0.25">
      <c r="A1100" s="112" t="s">
        <v>1317</v>
      </c>
      <c r="B1100" s="112" t="s">
        <v>1318</v>
      </c>
      <c r="C1100" s="116">
        <v>0</v>
      </c>
      <c r="D1100" s="116">
        <v>0</v>
      </c>
      <c r="E1100" s="116">
        <v>0</v>
      </c>
      <c r="F1100" s="116">
        <v>0</v>
      </c>
      <c r="G1100" s="116">
        <v>0</v>
      </c>
      <c r="H1100" s="116">
        <v>0</v>
      </c>
      <c r="I1100" s="116">
        <v>0</v>
      </c>
      <c r="J1100" s="116">
        <v>0</v>
      </c>
      <c r="K1100" s="116">
        <v>0</v>
      </c>
      <c r="L1100" s="116">
        <v>0</v>
      </c>
      <c r="M1100" s="116">
        <v>0</v>
      </c>
      <c r="N1100" s="116">
        <v>0</v>
      </c>
      <c r="O1100" s="116">
        <v>0</v>
      </c>
      <c r="P1100" s="116">
        <v>0</v>
      </c>
      <c r="Q1100" s="116">
        <v>0</v>
      </c>
      <c r="R1100" s="116">
        <v>0</v>
      </c>
      <c r="S1100" s="116">
        <v>0</v>
      </c>
      <c r="T1100" s="116">
        <v>0</v>
      </c>
      <c r="U1100" s="116">
        <v>0</v>
      </c>
      <c r="V1100" s="116">
        <v>0</v>
      </c>
      <c r="W1100" s="116">
        <v>0</v>
      </c>
      <c r="X1100" s="116">
        <v>415.75</v>
      </c>
      <c r="Y1100" s="116">
        <v>0</v>
      </c>
      <c r="Z1100" s="116">
        <v>0</v>
      </c>
      <c r="AA1100" s="116">
        <v>0</v>
      </c>
      <c r="AB1100" s="116">
        <v>0</v>
      </c>
      <c r="AC1100" s="116">
        <v>0</v>
      </c>
      <c r="AD1100" s="116">
        <v>0</v>
      </c>
      <c r="AE1100" s="116">
        <v>0</v>
      </c>
      <c r="AF1100" s="116">
        <v>0</v>
      </c>
      <c r="AG1100" s="116">
        <v>0</v>
      </c>
      <c r="AH1100" s="116">
        <v>0</v>
      </c>
      <c r="AI1100" s="116">
        <v>0</v>
      </c>
      <c r="AJ1100" s="116">
        <v>0</v>
      </c>
      <c r="AK1100" s="116">
        <v>0</v>
      </c>
      <c r="AL1100" s="116">
        <v>0</v>
      </c>
      <c r="AM1100" s="116">
        <v>0</v>
      </c>
      <c r="AN1100" s="116">
        <v>0</v>
      </c>
      <c r="AO1100" s="116">
        <v>0</v>
      </c>
      <c r="AP1100" s="116">
        <v>0</v>
      </c>
      <c r="AQ1100" s="116">
        <v>0</v>
      </c>
      <c r="AR1100" s="116">
        <v>0</v>
      </c>
      <c r="AS1100" s="116">
        <v>0</v>
      </c>
      <c r="AT1100" s="116">
        <v>0</v>
      </c>
      <c r="AU1100" s="116">
        <v>0</v>
      </c>
      <c r="AV1100" s="116">
        <v>0</v>
      </c>
      <c r="AW1100" s="116">
        <v>0</v>
      </c>
      <c r="AX1100" s="116">
        <v>0</v>
      </c>
      <c r="AY1100" s="116">
        <v>0</v>
      </c>
      <c r="AZ1100" s="116">
        <v>0</v>
      </c>
      <c r="BA1100" s="116">
        <v>0</v>
      </c>
      <c r="BB1100" s="116">
        <v>0</v>
      </c>
      <c r="BC1100" s="116">
        <v>0</v>
      </c>
      <c r="BD1100" s="115">
        <v>0</v>
      </c>
      <c r="BF1100" s="9">
        <f t="shared" si="17"/>
        <v>415.75</v>
      </c>
    </row>
    <row r="1101" spans="1:58" x14ac:dyDescent="0.25">
      <c r="A1101" s="112" t="s">
        <v>1319</v>
      </c>
      <c r="B1101" s="112" t="s">
        <v>1320</v>
      </c>
      <c r="C1101" s="116">
        <v>0</v>
      </c>
      <c r="D1101" s="116">
        <v>0</v>
      </c>
      <c r="E1101" s="116">
        <v>0</v>
      </c>
      <c r="F1101" s="116">
        <v>0</v>
      </c>
      <c r="G1101" s="116">
        <v>0</v>
      </c>
      <c r="H1101" s="116">
        <v>0</v>
      </c>
      <c r="I1101" s="116">
        <v>0</v>
      </c>
      <c r="J1101" s="116">
        <v>0</v>
      </c>
      <c r="K1101" s="116">
        <v>0</v>
      </c>
      <c r="L1101" s="116">
        <v>0</v>
      </c>
      <c r="M1101" s="116">
        <v>0</v>
      </c>
      <c r="N1101" s="116">
        <v>0</v>
      </c>
      <c r="O1101" s="116">
        <v>0</v>
      </c>
      <c r="P1101" s="116">
        <v>0</v>
      </c>
      <c r="Q1101" s="116">
        <v>0</v>
      </c>
      <c r="R1101" s="116">
        <v>0</v>
      </c>
      <c r="S1101" s="116">
        <v>0</v>
      </c>
      <c r="T1101" s="116">
        <v>0</v>
      </c>
      <c r="U1101" s="116">
        <v>0</v>
      </c>
      <c r="V1101" s="116">
        <v>0</v>
      </c>
      <c r="W1101" s="116">
        <v>0</v>
      </c>
      <c r="X1101" s="116">
        <v>300.95999999999998</v>
      </c>
      <c r="Y1101" s="116">
        <v>31070.129999999997</v>
      </c>
      <c r="Z1101" s="116">
        <v>0</v>
      </c>
      <c r="AA1101" s="116">
        <v>0</v>
      </c>
      <c r="AB1101" s="116">
        <v>0</v>
      </c>
      <c r="AC1101" s="116">
        <v>0</v>
      </c>
      <c r="AD1101" s="116">
        <v>0</v>
      </c>
      <c r="AE1101" s="116">
        <v>0</v>
      </c>
      <c r="AF1101" s="116">
        <v>0</v>
      </c>
      <c r="AG1101" s="116">
        <v>0</v>
      </c>
      <c r="AH1101" s="116">
        <v>0</v>
      </c>
      <c r="AI1101" s="116">
        <v>0</v>
      </c>
      <c r="AJ1101" s="116">
        <v>0</v>
      </c>
      <c r="AK1101" s="116">
        <v>0</v>
      </c>
      <c r="AL1101" s="116">
        <v>0</v>
      </c>
      <c r="AM1101" s="116">
        <v>0</v>
      </c>
      <c r="AN1101" s="116">
        <v>0</v>
      </c>
      <c r="AO1101" s="116">
        <v>0</v>
      </c>
      <c r="AP1101" s="116">
        <v>0</v>
      </c>
      <c r="AQ1101" s="116">
        <v>0</v>
      </c>
      <c r="AR1101" s="116">
        <v>0</v>
      </c>
      <c r="AS1101" s="116">
        <v>0</v>
      </c>
      <c r="AT1101" s="116">
        <v>0</v>
      </c>
      <c r="AU1101" s="116">
        <v>0</v>
      </c>
      <c r="AV1101" s="116">
        <v>0</v>
      </c>
      <c r="AW1101" s="116">
        <v>0</v>
      </c>
      <c r="AX1101" s="116">
        <v>0</v>
      </c>
      <c r="AY1101" s="116">
        <v>0</v>
      </c>
      <c r="AZ1101" s="116">
        <v>0</v>
      </c>
      <c r="BA1101" s="116">
        <v>0</v>
      </c>
      <c r="BB1101" s="116">
        <v>0</v>
      </c>
      <c r="BC1101" s="116">
        <v>0</v>
      </c>
      <c r="BD1101" s="115">
        <v>0</v>
      </c>
      <c r="BF1101" s="9">
        <f t="shared" si="17"/>
        <v>31070.129999999997</v>
      </c>
    </row>
    <row r="1102" spans="1:58" x14ac:dyDescent="0.25">
      <c r="A1102" s="112" t="s">
        <v>2052</v>
      </c>
      <c r="B1102" s="112" t="s">
        <v>2051</v>
      </c>
      <c r="C1102" s="116">
        <v>0</v>
      </c>
      <c r="D1102" s="116">
        <v>0</v>
      </c>
      <c r="E1102" s="116">
        <v>0</v>
      </c>
      <c r="F1102" s="116">
        <v>0</v>
      </c>
      <c r="G1102" s="116">
        <v>0</v>
      </c>
      <c r="H1102" s="116">
        <v>0</v>
      </c>
      <c r="I1102" s="116">
        <v>0</v>
      </c>
      <c r="J1102" s="116">
        <v>0</v>
      </c>
      <c r="K1102" s="116">
        <v>0</v>
      </c>
      <c r="L1102" s="116">
        <v>0</v>
      </c>
      <c r="M1102" s="116">
        <v>0</v>
      </c>
      <c r="N1102" s="116">
        <v>0</v>
      </c>
      <c r="O1102" s="116">
        <v>0</v>
      </c>
      <c r="P1102" s="116">
        <v>0</v>
      </c>
      <c r="Q1102" s="116">
        <v>0</v>
      </c>
      <c r="R1102" s="116">
        <v>0</v>
      </c>
      <c r="S1102" s="116">
        <v>0</v>
      </c>
      <c r="T1102" s="116">
        <v>0</v>
      </c>
      <c r="U1102" s="116">
        <v>0</v>
      </c>
      <c r="V1102" s="116">
        <v>0</v>
      </c>
      <c r="W1102" s="116">
        <v>0</v>
      </c>
      <c r="X1102" s="116">
        <v>3877.67</v>
      </c>
      <c r="Y1102" s="116">
        <v>3877.67</v>
      </c>
      <c r="Z1102" s="116">
        <v>13538.960000000001</v>
      </c>
      <c r="AA1102" s="116">
        <v>15661.260000000002</v>
      </c>
      <c r="AB1102" s="116">
        <v>16987.910000000003</v>
      </c>
      <c r="AC1102" s="116">
        <v>16987.910000000003</v>
      </c>
      <c r="AD1102" s="116">
        <v>16987.910000000003</v>
      </c>
      <c r="AE1102" s="116">
        <v>16987.910000000003</v>
      </c>
      <c r="AF1102" s="116">
        <v>18204.430000000004</v>
      </c>
      <c r="AG1102" s="116">
        <v>18204.420000000006</v>
      </c>
      <c r="AH1102" s="116">
        <v>18204.420000000006</v>
      </c>
      <c r="AI1102" s="116">
        <v>18204.420000000006</v>
      </c>
      <c r="AJ1102" s="116">
        <v>18204.420000000006</v>
      </c>
      <c r="AK1102" s="116">
        <v>18204.420000000006</v>
      </c>
      <c r="AL1102" s="116">
        <v>18186.120000000006</v>
      </c>
      <c r="AM1102" s="116">
        <v>18186.120000000006</v>
      </c>
      <c r="AN1102" s="116">
        <v>18186.120000000006</v>
      </c>
      <c r="AO1102" s="116">
        <v>18186.120000000006</v>
      </c>
      <c r="AP1102" s="116">
        <v>18186.120000000006</v>
      </c>
      <c r="AQ1102" s="116">
        <v>18186.120000000006</v>
      </c>
      <c r="AR1102" s="116">
        <v>18186.120000000006</v>
      </c>
      <c r="AS1102" s="116">
        <v>18186.120000000006</v>
      </c>
      <c r="AT1102" s="116">
        <v>19250.070000000007</v>
      </c>
      <c r="AU1102" s="116">
        <v>22371.190000000006</v>
      </c>
      <c r="AV1102" s="116">
        <v>29580.910000000007</v>
      </c>
      <c r="AW1102" s="116">
        <v>29580.910000000007</v>
      </c>
      <c r="AX1102" s="116">
        <v>31306.040000000008</v>
      </c>
      <c r="AY1102" s="116">
        <v>31306.040000000008</v>
      </c>
      <c r="AZ1102" s="116">
        <v>31306.040000000008</v>
      </c>
      <c r="BA1102" s="116">
        <v>31306.040000000008</v>
      </c>
      <c r="BB1102" s="116">
        <v>32471.290000000008</v>
      </c>
      <c r="BC1102" s="116">
        <v>32471.290000000008</v>
      </c>
      <c r="BD1102" s="115">
        <v>32471.290000000008</v>
      </c>
      <c r="BF1102" s="9">
        <f t="shared" si="17"/>
        <v>32471.290000000008</v>
      </c>
    </row>
    <row r="1103" spans="1:58" x14ac:dyDescent="0.25">
      <c r="A1103" s="112" t="s">
        <v>1321</v>
      </c>
      <c r="B1103" s="112" t="s">
        <v>1322</v>
      </c>
      <c r="C1103" s="116">
        <v>0</v>
      </c>
      <c r="D1103" s="116">
        <v>0</v>
      </c>
      <c r="E1103" s="116">
        <v>0</v>
      </c>
      <c r="F1103" s="116">
        <v>0</v>
      </c>
      <c r="G1103" s="116">
        <v>0</v>
      </c>
      <c r="H1103" s="116">
        <v>0</v>
      </c>
      <c r="I1103" s="116">
        <v>0</v>
      </c>
      <c r="J1103" s="116">
        <v>0</v>
      </c>
      <c r="K1103" s="116">
        <v>0</v>
      </c>
      <c r="L1103" s="116">
        <v>0</v>
      </c>
      <c r="M1103" s="116">
        <v>0</v>
      </c>
      <c r="N1103" s="116">
        <v>0</v>
      </c>
      <c r="O1103" s="116">
        <v>0</v>
      </c>
      <c r="P1103" s="116">
        <v>0</v>
      </c>
      <c r="Q1103" s="116">
        <v>0</v>
      </c>
      <c r="R1103" s="116">
        <v>0</v>
      </c>
      <c r="S1103" s="116">
        <v>0</v>
      </c>
      <c r="T1103" s="116">
        <v>0</v>
      </c>
      <c r="U1103" s="116">
        <v>0</v>
      </c>
      <c r="V1103" s="116">
        <v>0</v>
      </c>
      <c r="W1103" s="116">
        <v>0</v>
      </c>
      <c r="X1103" s="116">
        <v>0</v>
      </c>
      <c r="Y1103" s="116">
        <v>0</v>
      </c>
      <c r="Z1103" s="116">
        <v>0</v>
      </c>
      <c r="AA1103" s="116">
        <v>0</v>
      </c>
      <c r="AB1103" s="116">
        <v>0</v>
      </c>
      <c r="AC1103" s="116">
        <v>0</v>
      </c>
      <c r="AD1103" s="116">
        <v>633.44000000000005</v>
      </c>
      <c r="AE1103" s="116">
        <v>633.44000000000005</v>
      </c>
      <c r="AF1103" s="116">
        <v>633.44000000000005</v>
      </c>
      <c r="AG1103" s="116">
        <v>5241.3600000000006</v>
      </c>
      <c r="AH1103" s="116">
        <v>5760.2500000000009</v>
      </c>
      <c r="AI1103" s="116">
        <v>0</v>
      </c>
      <c r="AJ1103" s="116">
        <v>0</v>
      </c>
      <c r="AK1103" s="116">
        <v>0</v>
      </c>
      <c r="AL1103" s="116">
        <v>0</v>
      </c>
      <c r="AM1103" s="116">
        <v>0</v>
      </c>
      <c r="AN1103" s="116">
        <v>0</v>
      </c>
      <c r="AO1103" s="116">
        <v>0</v>
      </c>
      <c r="AP1103" s="116">
        <v>0</v>
      </c>
      <c r="AQ1103" s="116">
        <v>0</v>
      </c>
      <c r="AR1103" s="116">
        <v>0</v>
      </c>
      <c r="AS1103" s="116">
        <v>0</v>
      </c>
      <c r="AT1103" s="116">
        <v>0</v>
      </c>
      <c r="AU1103" s="116">
        <v>0</v>
      </c>
      <c r="AV1103" s="116">
        <v>0</v>
      </c>
      <c r="AW1103" s="116">
        <v>0</v>
      </c>
      <c r="AX1103" s="116">
        <v>0</v>
      </c>
      <c r="AY1103" s="116">
        <v>0</v>
      </c>
      <c r="AZ1103" s="116">
        <v>0</v>
      </c>
      <c r="BA1103" s="116">
        <v>0</v>
      </c>
      <c r="BB1103" s="116">
        <v>0</v>
      </c>
      <c r="BC1103" s="116">
        <v>0</v>
      </c>
      <c r="BD1103" s="115">
        <v>0</v>
      </c>
      <c r="BF1103" s="9">
        <f t="shared" si="17"/>
        <v>5760.2500000000009</v>
      </c>
    </row>
    <row r="1104" spans="1:58" x14ac:dyDescent="0.25">
      <c r="A1104" s="112" t="s">
        <v>1323</v>
      </c>
      <c r="B1104" s="112" t="s">
        <v>1324</v>
      </c>
      <c r="C1104" s="116">
        <v>0</v>
      </c>
      <c r="D1104" s="116">
        <v>0</v>
      </c>
      <c r="E1104" s="116">
        <v>0</v>
      </c>
      <c r="F1104" s="116">
        <v>0</v>
      </c>
      <c r="G1104" s="116">
        <v>0</v>
      </c>
      <c r="H1104" s="116">
        <v>0</v>
      </c>
      <c r="I1104" s="116">
        <v>0</v>
      </c>
      <c r="J1104" s="116">
        <v>0</v>
      </c>
      <c r="K1104" s="116">
        <v>0</v>
      </c>
      <c r="L1104" s="116">
        <v>0</v>
      </c>
      <c r="M1104" s="116">
        <v>0</v>
      </c>
      <c r="N1104" s="116">
        <v>0</v>
      </c>
      <c r="O1104" s="116">
        <v>0</v>
      </c>
      <c r="P1104" s="116">
        <v>0</v>
      </c>
      <c r="Q1104" s="116">
        <v>0</v>
      </c>
      <c r="R1104" s="116">
        <v>0</v>
      </c>
      <c r="S1104" s="116">
        <v>0</v>
      </c>
      <c r="T1104" s="116">
        <v>0</v>
      </c>
      <c r="U1104" s="116">
        <v>0</v>
      </c>
      <c r="V1104" s="116">
        <v>0</v>
      </c>
      <c r="W1104" s="116">
        <v>0</v>
      </c>
      <c r="X1104" s="116">
        <v>0</v>
      </c>
      <c r="Y1104" s="116">
        <v>0</v>
      </c>
      <c r="Z1104" s="116">
        <v>0</v>
      </c>
      <c r="AA1104" s="116">
        <v>0</v>
      </c>
      <c r="AB1104" s="116">
        <v>0</v>
      </c>
      <c r="AC1104" s="116">
        <v>0</v>
      </c>
      <c r="AD1104" s="116">
        <v>0</v>
      </c>
      <c r="AE1104" s="116">
        <v>0</v>
      </c>
      <c r="AF1104" s="116">
        <v>0</v>
      </c>
      <c r="AG1104" s="116">
        <v>0</v>
      </c>
      <c r="AH1104" s="116">
        <v>0</v>
      </c>
      <c r="AI1104" s="116">
        <v>0</v>
      </c>
      <c r="AJ1104" s="116">
        <v>0</v>
      </c>
      <c r="AK1104" s="116">
        <v>0</v>
      </c>
      <c r="AL1104" s="116">
        <v>0</v>
      </c>
      <c r="AM1104" s="116">
        <v>0</v>
      </c>
      <c r="AN1104" s="116">
        <v>0</v>
      </c>
      <c r="AO1104" s="116">
        <v>0</v>
      </c>
      <c r="AP1104" s="116">
        <v>0</v>
      </c>
      <c r="AQ1104" s="116">
        <v>0</v>
      </c>
      <c r="AR1104" s="116">
        <v>0</v>
      </c>
      <c r="AS1104" s="116">
        <v>0</v>
      </c>
      <c r="AT1104" s="116">
        <v>0</v>
      </c>
      <c r="AU1104" s="116">
        <v>0</v>
      </c>
      <c r="AV1104" s="116">
        <v>0</v>
      </c>
      <c r="AW1104" s="116">
        <v>0</v>
      </c>
      <c r="AX1104" s="116">
        <v>0</v>
      </c>
      <c r="AY1104" s="116">
        <v>0</v>
      </c>
      <c r="AZ1104" s="116">
        <v>0</v>
      </c>
      <c r="BA1104" s="116">
        <v>0</v>
      </c>
      <c r="BB1104" s="116">
        <v>0</v>
      </c>
      <c r="BC1104" s="116">
        <v>0</v>
      </c>
      <c r="BD1104" s="115">
        <v>0</v>
      </c>
      <c r="BF1104" s="9">
        <f t="shared" si="17"/>
        <v>0</v>
      </c>
    </row>
    <row r="1105" spans="1:58" x14ac:dyDescent="0.25">
      <c r="A1105" s="112" t="s">
        <v>1325</v>
      </c>
      <c r="B1105" s="112" t="s">
        <v>1326</v>
      </c>
      <c r="C1105" s="116">
        <v>0</v>
      </c>
      <c r="D1105" s="116">
        <v>0</v>
      </c>
      <c r="E1105" s="116">
        <v>0</v>
      </c>
      <c r="F1105" s="116">
        <v>0</v>
      </c>
      <c r="G1105" s="116">
        <v>0</v>
      </c>
      <c r="H1105" s="116">
        <v>0</v>
      </c>
      <c r="I1105" s="116">
        <v>0</v>
      </c>
      <c r="J1105" s="116">
        <v>0</v>
      </c>
      <c r="K1105" s="116">
        <v>0</v>
      </c>
      <c r="L1105" s="116">
        <v>0</v>
      </c>
      <c r="M1105" s="116">
        <v>0</v>
      </c>
      <c r="N1105" s="116">
        <v>0</v>
      </c>
      <c r="O1105" s="116">
        <v>0</v>
      </c>
      <c r="P1105" s="116">
        <v>0</v>
      </c>
      <c r="Q1105" s="116">
        <v>0</v>
      </c>
      <c r="R1105" s="116">
        <v>0</v>
      </c>
      <c r="S1105" s="116">
        <v>0</v>
      </c>
      <c r="T1105" s="116">
        <v>0</v>
      </c>
      <c r="U1105" s="116">
        <v>0</v>
      </c>
      <c r="V1105" s="116">
        <v>0</v>
      </c>
      <c r="W1105" s="116">
        <v>0</v>
      </c>
      <c r="X1105" s="116">
        <v>0</v>
      </c>
      <c r="Y1105" s="116">
        <v>0</v>
      </c>
      <c r="Z1105" s="116">
        <v>0</v>
      </c>
      <c r="AA1105" s="116">
        <v>0</v>
      </c>
      <c r="AB1105" s="116">
        <v>0</v>
      </c>
      <c r="AC1105" s="116">
        <v>0</v>
      </c>
      <c r="AD1105" s="116">
        <v>0</v>
      </c>
      <c r="AE1105" s="116">
        <v>0</v>
      </c>
      <c r="AF1105" s="116">
        <v>0</v>
      </c>
      <c r="AG1105" s="116">
        <v>0</v>
      </c>
      <c r="AH1105" s="116">
        <v>0</v>
      </c>
      <c r="AI1105" s="116">
        <v>0</v>
      </c>
      <c r="AJ1105" s="116">
        <v>0</v>
      </c>
      <c r="AK1105" s="116">
        <v>0</v>
      </c>
      <c r="AL1105" s="116">
        <v>0</v>
      </c>
      <c r="AM1105" s="116">
        <v>0</v>
      </c>
      <c r="AN1105" s="116">
        <v>0</v>
      </c>
      <c r="AO1105" s="116">
        <v>0</v>
      </c>
      <c r="AP1105" s="116">
        <v>0</v>
      </c>
      <c r="AQ1105" s="116">
        <v>0</v>
      </c>
      <c r="AR1105" s="116">
        <v>0</v>
      </c>
      <c r="AS1105" s="116">
        <v>0</v>
      </c>
      <c r="AT1105" s="116">
        <v>0</v>
      </c>
      <c r="AU1105" s="116">
        <v>0</v>
      </c>
      <c r="AV1105" s="116">
        <v>0</v>
      </c>
      <c r="AW1105" s="116">
        <v>0</v>
      </c>
      <c r="AX1105" s="116">
        <v>0</v>
      </c>
      <c r="AY1105" s="116">
        <v>0</v>
      </c>
      <c r="AZ1105" s="116">
        <v>0</v>
      </c>
      <c r="BA1105" s="116">
        <v>0</v>
      </c>
      <c r="BB1105" s="116">
        <v>0</v>
      </c>
      <c r="BC1105" s="116">
        <v>0</v>
      </c>
      <c r="BD1105" s="115">
        <v>0</v>
      </c>
      <c r="BF1105" s="9">
        <f t="shared" si="17"/>
        <v>0</v>
      </c>
    </row>
    <row r="1106" spans="1:58" x14ac:dyDescent="0.25">
      <c r="A1106" s="112" t="s">
        <v>2050</v>
      </c>
      <c r="B1106" s="112" t="s">
        <v>2049</v>
      </c>
      <c r="C1106" s="116">
        <v>0</v>
      </c>
      <c r="D1106" s="116">
        <v>0</v>
      </c>
      <c r="E1106" s="116">
        <v>0</v>
      </c>
      <c r="F1106" s="116">
        <v>0</v>
      </c>
      <c r="G1106" s="116">
        <v>0</v>
      </c>
      <c r="H1106" s="116">
        <v>0</v>
      </c>
      <c r="I1106" s="116">
        <v>0</v>
      </c>
      <c r="J1106" s="116">
        <v>0</v>
      </c>
      <c r="K1106" s="116">
        <v>0</v>
      </c>
      <c r="L1106" s="116">
        <v>0</v>
      </c>
      <c r="M1106" s="116">
        <v>0</v>
      </c>
      <c r="N1106" s="116">
        <v>0</v>
      </c>
      <c r="O1106" s="116">
        <v>0</v>
      </c>
      <c r="P1106" s="116">
        <v>0</v>
      </c>
      <c r="Q1106" s="116">
        <v>0</v>
      </c>
      <c r="R1106" s="116">
        <v>0</v>
      </c>
      <c r="S1106" s="116">
        <v>0</v>
      </c>
      <c r="T1106" s="116">
        <v>0</v>
      </c>
      <c r="U1106" s="116">
        <v>0</v>
      </c>
      <c r="V1106" s="116">
        <v>0</v>
      </c>
      <c r="W1106" s="116">
        <v>0</v>
      </c>
      <c r="X1106" s="116">
        <v>0</v>
      </c>
      <c r="Y1106" s="116">
        <v>1622.33</v>
      </c>
      <c r="Z1106" s="116">
        <v>-1711727.3699999999</v>
      </c>
      <c r="AA1106" s="116">
        <v>-1664709.5499999998</v>
      </c>
      <c r="AB1106" s="116">
        <v>-1664316.5499999998</v>
      </c>
      <c r="AC1106" s="116">
        <v>-1656404.1799999997</v>
      </c>
      <c r="AD1106" s="116">
        <v>-1655866.7499999998</v>
      </c>
      <c r="AE1106" s="116">
        <v>-1626924.0399999998</v>
      </c>
      <c r="AF1106" s="116">
        <v>-1626117.3099999998</v>
      </c>
      <c r="AG1106" s="116">
        <v>-1625635.5599999998</v>
      </c>
      <c r="AH1106" s="116">
        <v>-1570157.6999999997</v>
      </c>
      <c r="AI1106" s="116">
        <v>-1552745.1799999997</v>
      </c>
      <c r="AJ1106" s="116">
        <v>-1544804.8099999996</v>
      </c>
      <c r="AK1106" s="116">
        <v>-1543816.1599999997</v>
      </c>
      <c r="AL1106" s="116">
        <v>-1499832.2499999998</v>
      </c>
      <c r="AM1106" s="116">
        <v>-1493824.3799999997</v>
      </c>
      <c r="AN1106" s="116">
        <v>-1427238.5999999996</v>
      </c>
      <c r="AO1106" s="116">
        <v>-1415625.8899999997</v>
      </c>
      <c r="AP1106" s="116">
        <v>-1405756.6699999997</v>
      </c>
      <c r="AQ1106" s="116">
        <v>-1384257.9899999998</v>
      </c>
      <c r="AR1106" s="116">
        <v>-1376882.4899999998</v>
      </c>
      <c r="AS1106" s="116">
        <v>-1366757.8799999997</v>
      </c>
      <c r="AT1106" s="116">
        <v>-1366148.1899999997</v>
      </c>
      <c r="AU1106" s="116">
        <v>-1351449.5699999996</v>
      </c>
      <c r="AV1106" s="116">
        <v>-1308668.9699999995</v>
      </c>
      <c r="AW1106" s="116">
        <v>-1307913.7299999995</v>
      </c>
      <c r="AX1106" s="116">
        <v>-1297774.7199999995</v>
      </c>
      <c r="AY1106" s="116">
        <v>-1299721.5399999996</v>
      </c>
      <c r="AZ1106" s="116">
        <v>-1288803.4499999995</v>
      </c>
      <c r="BA1106" s="116">
        <v>-1275059.9799999995</v>
      </c>
      <c r="BB1106" s="116">
        <v>-1256005.8799999994</v>
      </c>
      <c r="BC1106" s="116">
        <v>-1249314.1099999994</v>
      </c>
      <c r="BD1106" s="115">
        <v>-1236751.8899999994</v>
      </c>
      <c r="BF1106" s="9">
        <f t="shared" si="17"/>
        <v>1622.33</v>
      </c>
    </row>
    <row r="1107" spans="1:58" x14ac:dyDescent="0.25">
      <c r="A1107" s="112" t="s">
        <v>1327</v>
      </c>
      <c r="B1107" s="112" t="s">
        <v>1328</v>
      </c>
      <c r="C1107" s="116">
        <v>0</v>
      </c>
      <c r="D1107" s="116">
        <v>0</v>
      </c>
      <c r="E1107" s="116">
        <v>0</v>
      </c>
      <c r="F1107" s="116">
        <v>0</v>
      </c>
      <c r="G1107" s="116">
        <v>0</v>
      </c>
      <c r="H1107" s="116">
        <v>0</v>
      </c>
      <c r="I1107" s="116">
        <v>0</v>
      </c>
      <c r="J1107" s="116">
        <v>0</v>
      </c>
      <c r="K1107" s="116">
        <v>0</v>
      </c>
      <c r="L1107" s="116">
        <v>0</v>
      </c>
      <c r="M1107" s="116">
        <v>0</v>
      </c>
      <c r="N1107" s="116">
        <v>0</v>
      </c>
      <c r="O1107" s="116">
        <v>0</v>
      </c>
      <c r="P1107" s="116">
        <v>0</v>
      </c>
      <c r="Q1107" s="116">
        <v>0</v>
      </c>
      <c r="R1107" s="116">
        <v>0</v>
      </c>
      <c r="S1107" s="116">
        <v>0</v>
      </c>
      <c r="T1107" s="116">
        <v>0</v>
      </c>
      <c r="U1107" s="116">
        <v>0</v>
      </c>
      <c r="V1107" s="116">
        <v>0</v>
      </c>
      <c r="W1107" s="116">
        <v>0</v>
      </c>
      <c r="X1107" s="116">
        <v>1424.39</v>
      </c>
      <c r="Y1107" s="116">
        <v>0</v>
      </c>
      <c r="Z1107" s="116">
        <v>0</v>
      </c>
      <c r="AA1107" s="116">
        <v>0</v>
      </c>
      <c r="AB1107" s="116">
        <v>0</v>
      </c>
      <c r="AC1107" s="116">
        <v>0</v>
      </c>
      <c r="AD1107" s="116">
        <v>0</v>
      </c>
      <c r="AE1107" s="116">
        <v>0</v>
      </c>
      <c r="AF1107" s="116">
        <v>0</v>
      </c>
      <c r="AG1107" s="116">
        <v>0</v>
      </c>
      <c r="AH1107" s="116">
        <v>0</v>
      </c>
      <c r="AI1107" s="116">
        <v>0</v>
      </c>
      <c r="AJ1107" s="116">
        <v>0</v>
      </c>
      <c r="AK1107" s="116">
        <v>0</v>
      </c>
      <c r="AL1107" s="116">
        <v>0</v>
      </c>
      <c r="AM1107" s="116">
        <v>0</v>
      </c>
      <c r="AN1107" s="116">
        <v>0</v>
      </c>
      <c r="AO1107" s="116">
        <v>0</v>
      </c>
      <c r="AP1107" s="116">
        <v>0</v>
      </c>
      <c r="AQ1107" s="116">
        <v>0</v>
      </c>
      <c r="AR1107" s="116">
        <v>0</v>
      </c>
      <c r="AS1107" s="116">
        <v>0</v>
      </c>
      <c r="AT1107" s="116">
        <v>0</v>
      </c>
      <c r="AU1107" s="116">
        <v>0</v>
      </c>
      <c r="AV1107" s="116">
        <v>0</v>
      </c>
      <c r="AW1107" s="116">
        <v>0</v>
      </c>
      <c r="AX1107" s="116">
        <v>0</v>
      </c>
      <c r="AY1107" s="116">
        <v>0</v>
      </c>
      <c r="AZ1107" s="116">
        <v>0</v>
      </c>
      <c r="BA1107" s="116">
        <v>0</v>
      </c>
      <c r="BB1107" s="116">
        <v>0</v>
      </c>
      <c r="BC1107" s="116">
        <v>0</v>
      </c>
      <c r="BD1107" s="115">
        <v>0</v>
      </c>
      <c r="BF1107" s="9">
        <f t="shared" si="17"/>
        <v>1424.39</v>
      </c>
    </row>
    <row r="1108" spans="1:58" x14ac:dyDescent="0.25">
      <c r="A1108" s="112" t="s">
        <v>1329</v>
      </c>
      <c r="B1108" s="112" t="s">
        <v>1330</v>
      </c>
      <c r="C1108" s="116">
        <v>0</v>
      </c>
      <c r="D1108" s="116">
        <v>0</v>
      </c>
      <c r="E1108" s="116">
        <v>0</v>
      </c>
      <c r="F1108" s="116">
        <v>0</v>
      </c>
      <c r="G1108" s="116">
        <v>0</v>
      </c>
      <c r="H1108" s="116">
        <v>0</v>
      </c>
      <c r="I1108" s="116">
        <v>0</v>
      </c>
      <c r="J1108" s="116">
        <v>0</v>
      </c>
      <c r="K1108" s="116">
        <v>0</v>
      </c>
      <c r="L1108" s="116">
        <v>0</v>
      </c>
      <c r="M1108" s="116">
        <v>0</v>
      </c>
      <c r="N1108" s="116">
        <v>0</v>
      </c>
      <c r="O1108" s="116">
        <v>0</v>
      </c>
      <c r="P1108" s="116">
        <v>0</v>
      </c>
      <c r="Q1108" s="116">
        <v>0</v>
      </c>
      <c r="R1108" s="116">
        <v>0</v>
      </c>
      <c r="S1108" s="116">
        <v>0</v>
      </c>
      <c r="T1108" s="116">
        <v>0</v>
      </c>
      <c r="U1108" s="116">
        <v>0</v>
      </c>
      <c r="V1108" s="116">
        <v>0</v>
      </c>
      <c r="W1108" s="116">
        <v>0</v>
      </c>
      <c r="X1108" s="116">
        <v>1223.5999999999999</v>
      </c>
      <c r="Y1108" s="116">
        <v>13713.08</v>
      </c>
      <c r="Z1108" s="116">
        <v>0</v>
      </c>
      <c r="AA1108" s="116">
        <v>0</v>
      </c>
      <c r="AB1108" s="116">
        <v>0</v>
      </c>
      <c r="AC1108" s="116">
        <v>0</v>
      </c>
      <c r="AD1108" s="116">
        <v>0</v>
      </c>
      <c r="AE1108" s="116">
        <v>0</v>
      </c>
      <c r="AF1108" s="116">
        <v>0</v>
      </c>
      <c r="AG1108" s="116">
        <v>0</v>
      </c>
      <c r="AH1108" s="116">
        <v>0</v>
      </c>
      <c r="AI1108" s="116">
        <v>0</v>
      </c>
      <c r="AJ1108" s="116">
        <v>0</v>
      </c>
      <c r="AK1108" s="116">
        <v>0</v>
      </c>
      <c r="AL1108" s="116">
        <v>0</v>
      </c>
      <c r="AM1108" s="116">
        <v>0</v>
      </c>
      <c r="AN1108" s="116">
        <v>0</v>
      </c>
      <c r="AO1108" s="116">
        <v>0</v>
      </c>
      <c r="AP1108" s="116">
        <v>0</v>
      </c>
      <c r="AQ1108" s="116">
        <v>0</v>
      </c>
      <c r="AR1108" s="116">
        <v>0</v>
      </c>
      <c r="AS1108" s="116">
        <v>0</v>
      </c>
      <c r="AT1108" s="116">
        <v>0</v>
      </c>
      <c r="AU1108" s="116">
        <v>0</v>
      </c>
      <c r="AV1108" s="116">
        <v>0</v>
      </c>
      <c r="AW1108" s="116">
        <v>0</v>
      </c>
      <c r="AX1108" s="116">
        <v>0</v>
      </c>
      <c r="AY1108" s="116">
        <v>0</v>
      </c>
      <c r="AZ1108" s="116">
        <v>0</v>
      </c>
      <c r="BA1108" s="116">
        <v>0</v>
      </c>
      <c r="BB1108" s="116">
        <v>0</v>
      </c>
      <c r="BC1108" s="116">
        <v>0</v>
      </c>
      <c r="BD1108" s="115">
        <v>0</v>
      </c>
      <c r="BF1108" s="9">
        <f t="shared" si="17"/>
        <v>13713.08</v>
      </c>
    </row>
    <row r="1109" spans="1:58" x14ac:dyDescent="0.25">
      <c r="A1109" s="112" t="s">
        <v>2241</v>
      </c>
      <c r="B1109" s="112" t="s">
        <v>2240</v>
      </c>
      <c r="C1109" s="116">
        <v>0</v>
      </c>
      <c r="D1109" s="116">
        <v>0</v>
      </c>
      <c r="E1109" s="116">
        <v>0</v>
      </c>
      <c r="F1109" s="116">
        <v>0</v>
      </c>
      <c r="G1109" s="116">
        <v>0</v>
      </c>
      <c r="H1109" s="116">
        <v>0</v>
      </c>
      <c r="I1109" s="116">
        <v>0</v>
      </c>
      <c r="J1109" s="116">
        <v>0</v>
      </c>
      <c r="K1109" s="116">
        <v>0</v>
      </c>
      <c r="L1109" s="116">
        <v>0</v>
      </c>
      <c r="M1109" s="116">
        <v>0</v>
      </c>
      <c r="N1109" s="116">
        <v>0</v>
      </c>
      <c r="O1109" s="116">
        <v>0</v>
      </c>
      <c r="P1109" s="116">
        <v>0</v>
      </c>
      <c r="Q1109" s="116">
        <v>0</v>
      </c>
      <c r="R1109" s="116">
        <v>0</v>
      </c>
      <c r="S1109" s="116">
        <v>0</v>
      </c>
      <c r="T1109" s="116">
        <v>0</v>
      </c>
      <c r="U1109" s="116">
        <v>0</v>
      </c>
      <c r="V1109" s="116">
        <v>0</v>
      </c>
      <c r="W1109" s="116">
        <v>0</v>
      </c>
      <c r="X1109" s="116">
        <v>0</v>
      </c>
      <c r="Y1109" s="116">
        <v>101.14</v>
      </c>
      <c r="Z1109" s="116">
        <v>105.94</v>
      </c>
      <c r="AA1109" s="116">
        <v>105.94</v>
      </c>
      <c r="AB1109" s="116">
        <v>105.94</v>
      </c>
      <c r="AC1109" s="116">
        <v>105.94</v>
      </c>
      <c r="AD1109" s="116">
        <v>105.94</v>
      </c>
      <c r="AE1109" s="116">
        <v>105.94</v>
      </c>
      <c r="AF1109" s="116">
        <v>105.94</v>
      </c>
      <c r="AG1109" s="116">
        <v>105.94</v>
      </c>
      <c r="AH1109" s="116">
        <v>105.94</v>
      </c>
      <c r="AI1109" s="116">
        <v>105.94</v>
      </c>
      <c r="AJ1109" s="116">
        <v>105.94</v>
      </c>
      <c r="AK1109" s="116">
        <v>105.94</v>
      </c>
      <c r="AL1109" s="116">
        <v>105.94</v>
      </c>
      <c r="AM1109" s="116">
        <v>105.94</v>
      </c>
      <c r="AN1109" s="116">
        <v>105.94</v>
      </c>
      <c r="AO1109" s="116">
        <v>105.94</v>
      </c>
      <c r="AP1109" s="116">
        <v>105.94</v>
      </c>
      <c r="AQ1109" s="116">
        <v>105.94</v>
      </c>
      <c r="AR1109" s="116">
        <v>105.94</v>
      </c>
      <c r="AS1109" s="116">
        <v>105.94</v>
      </c>
      <c r="AT1109" s="116">
        <v>105.94</v>
      </c>
      <c r="AU1109" s="116">
        <v>105.94</v>
      </c>
      <c r="AV1109" s="116">
        <v>0.56000000000000227</v>
      </c>
      <c r="AW1109" s="116">
        <v>2.2204460492503131E-15</v>
      </c>
      <c r="AX1109" s="116">
        <v>2.2204460492503131E-15</v>
      </c>
      <c r="AY1109" s="116">
        <v>2.2204460492503131E-15</v>
      </c>
      <c r="AZ1109" s="116">
        <v>2.2204460492503131E-15</v>
      </c>
      <c r="BA1109" s="116">
        <v>2.2204460492503131E-15</v>
      </c>
      <c r="BB1109" s="116">
        <v>2.2204460492503131E-15</v>
      </c>
      <c r="BC1109" s="116">
        <v>2.2204460492503131E-15</v>
      </c>
      <c r="BD1109" s="115">
        <v>2.2204460492503131E-15</v>
      </c>
      <c r="BF1109" s="9">
        <f t="shared" si="17"/>
        <v>105.94</v>
      </c>
    </row>
    <row r="1110" spans="1:58" x14ac:dyDescent="0.25">
      <c r="A1110" s="112" t="s">
        <v>1331</v>
      </c>
      <c r="B1110" s="112" t="s">
        <v>1332</v>
      </c>
      <c r="C1110" s="116">
        <v>0</v>
      </c>
      <c r="D1110" s="116">
        <v>0</v>
      </c>
      <c r="E1110" s="116">
        <v>0</v>
      </c>
      <c r="F1110" s="116">
        <v>0</v>
      </c>
      <c r="G1110" s="116">
        <v>0</v>
      </c>
      <c r="H1110" s="116">
        <v>0</v>
      </c>
      <c r="I1110" s="116">
        <v>0</v>
      </c>
      <c r="J1110" s="116">
        <v>0</v>
      </c>
      <c r="K1110" s="116">
        <v>0</v>
      </c>
      <c r="L1110" s="116">
        <v>0</v>
      </c>
      <c r="M1110" s="116">
        <v>0</v>
      </c>
      <c r="N1110" s="116">
        <v>0</v>
      </c>
      <c r="O1110" s="116">
        <v>0</v>
      </c>
      <c r="P1110" s="116">
        <v>0</v>
      </c>
      <c r="Q1110" s="116">
        <v>0</v>
      </c>
      <c r="R1110" s="116">
        <v>0</v>
      </c>
      <c r="S1110" s="116">
        <v>0</v>
      </c>
      <c r="T1110" s="116">
        <v>0</v>
      </c>
      <c r="U1110" s="116">
        <v>0</v>
      </c>
      <c r="V1110" s="116">
        <v>0</v>
      </c>
      <c r="W1110" s="116">
        <v>0</v>
      </c>
      <c r="X1110" s="116">
        <v>0</v>
      </c>
      <c r="Y1110" s="116">
        <v>64.489999999999995</v>
      </c>
      <c r="Z1110" s="116">
        <v>67.55</v>
      </c>
      <c r="AA1110" s="116">
        <v>67.55</v>
      </c>
      <c r="AB1110" s="116">
        <v>67.55</v>
      </c>
      <c r="AC1110" s="116">
        <v>67.55</v>
      </c>
      <c r="AD1110" s="116">
        <v>67.55</v>
      </c>
      <c r="AE1110" s="116">
        <v>67.55</v>
      </c>
      <c r="AF1110" s="116">
        <v>0</v>
      </c>
      <c r="AG1110" s="116">
        <v>0</v>
      </c>
      <c r="AH1110" s="116">
        <v>0</v>
      </c>
      <c r="AI1110" s="116">
        <v>0</v>
      </c>
      <c r="AJ1110" s="116">
        <v>0</v>
      </c>
      <c r="AK1110" s="116">
        <v>0</v>
      </c>
      <c r="AL1110" s="116">
        <v>0</v>
      </c>
      <c r="AM1110" s="116">
        <v>0</v>
      </c>
      <c r="AN1110" s="116">
        <v>0</v>
      </c>
      <c r="AO1110" s="116">
        <v>0</v>
      </c>
      <c r="AP1110" s="116">
        <v>0</v>
      </c>
      <c r="AQ1110" s="116">
        <v>0</v>
      </c>
      <c r="AR1110" s="116">
        <v>0</v>
      </c>
      <c r="AS1110" s="116">
        <v>0</v>
      </c>
      <c r="AT1110" s="116">
        <v>0</v>
      </c>
      <c r="AU1110" s="116">
        <v>0</v>
      </c>
      <c r="AV1110" s="116">
        <v>0</v>
      </c>
      <c r="AW1110" s="116">
        <v>0</v>
      </c>
      <c r="AX1110" s="116">
        <v>0</v>
      </c>
      <c r="AY1110" s="116">
        <v>0</v>
      </c>
      <c r="AZ1110" s="116">
        <v>0</v>
      </c>
      <c r="BA1110" s="116">
        <v>0</v>
      </c>
      <c r="BB1110" s="116">
        <v>0</v>
      </c>
      <c r="BC1110" s="116">
        <v>0</v>
      </c>
      <c r="BD1110" s="115">
        <v>0</v>
      </c>
      <c r="BF1110" s="9">
        <f t="shared" si="17"/>
        <v>67.55</v>
      </c>
    </row>
    <row r="1111" spans="1:58" x14ac:dyDescent="0.25">
      <c r="A1111" s="112" t="s">
        <v>1333</v>
      </c>
      <c r="B1111" s="112" t="s">
        <v>891</v>
      </c>
      <c r="C1111" s="116">
        <v>0</v>
      </c>
      <c r="D1111" s="116">
        <v>0</v>
      </c>
      <c r="E1111" s="116">
        <v>0</v>
      </c>
      <c r="F1111" s="116">
        <v>0</v>
      </c>
      <c r="G1111" s="116">
        <v>0</v>
      </c>
      <c r="H1111" s="116">
        <v>0</v>
      </c>
      <c r="I1111" s="116">
        <v>0</v>
      </c>
      <c r="J1111" s="116">
        <v>0</v>
      </c>
      <c r="K1111" s="116">
        <v>0</v>
      </c>
      <c r="L1111" s="116">
        <v>0</v>
      </c>
      <c r="M1111" s="116">
        <v>0</v>
      </c>
      <c r="N1111" s="116">
        <v>0</v>
      </c>
      <c r="O1111" s="116">
        <v>0</v>
      </c>
      <c r="P1111" s="116">
        <v>0</v>
      </c>
      <c r="Q1111" s="116">
        <v>0</v>
      </c>
      <c r="R1111" s="116">
        <v>0</v>
      </c>
      <c r="S1111" s="116">
        <v>0</v>
      </c>
      <c r="T1111" s="116">
        <v>0</v>
      </c>
      <c r="U1111" s="116">
        <v>0</v>
      </c>
      <c r="V1111" s="116">
        <v>0</v>
      </c>
      <c r="W1111" s="116">
        <v>0</v>
      </c>
      <c r="X1111" s="116">
        <v>0</v>
      </c>
      <c r="Y1111" s="116">
        <v>2913.58</v>
      </c>
      <c r="Z1111" s="116">
        <v>0</v>
      </c>
      <c r="AA1111" s="116">
        <v>0</v>
      </c>
      <c r="AB1111" s="116">
        <v>0</v>
      </c>
      <c r="AC1111" s="116">
        <v>0</v>
      </c>
      <c r="AD1111" s="116">
        <v>0</v>
      </c>
      <c r="AE1111" s="116">
        <v>0</v>
      </c>
      <c r="AF1111" s="116">
        <v>0</v>
      </c>
      <c r="AG1111" s="116">
        <v>0</v>
      </c>
      <c r="AH1111" s="116">
        <v>0</v>
      </c>
      <c r="AI1111" s="116">
        <v>0</v>
      </c>
      <c r="AJ1111" s="116">
        <v>0</v>
      </c>
      <c r="AK1111" s="116">
        <v>0</v>
      </c>
      <c r="AL1111" s="116">
        <v>0</v>
      </c>
      <c r="AM1111" s="116">
        <v>0</v>
      </c>
      <c r="AN1111" s="116">
        <v>0</v>
      </c>
      <c r="AO1111" s="116">
        <v>0</v>
      </c>
      <c r="AP1111" s="116">
        <v>0</v>
      </c>
      <c r="AQ1111" s="116">
        <v>0</v>
      </c>
      <c r="AR1111" s="116">
        <v>0</v>
      </c>
      <c r="AS1111" s="116">
        <v>0</v>
      </c>
      <c r="AT1111" s="116">
        <v>0</v>
      </c>
      <c r="AU1111" s="116">
        <v>0</v>
      </c>
      <c r="AV1111" s="116">
        <v>0</v>
      </c>
      <c r="AW1111" s="116">
        <v>0</v>
      </c>
      <c r="AX1111" s="116">
        <v>0</v>
      </c>
      <c r="AY1111" s="116">
        <v>0</v>
      </c>
      <c r="AZ1111" s="116">
        <v>0</v>
      </c>
      <c r="BA1111" s="116">
        <v>0</v>
      </c>
      <c r="BB1111" s="116">
        <v>0</v>
      </c>
      <c r="BC1111" s="116">
        <v>0</v>
      </c>
      <c r="BD1111" s="115">
        <v>0</v>
      </c>
      <c r="BF1111" s="9">
        <f t="shared" ref="BF1111:BF1174" si="18">+MAX(C1111:BD1111)</f>
        <v>2913.58</v>
      </c>
    </row>
    <row r="1112" spans="1:58" x14ac:dyDescent="0.25">
      <c r="A1112" s="112" t="s">
        <v>1334</v>
      </c>
      <c r="B1112" s="112" t="s">
        <v>1335</v>
      </c>
      <c r="C1112" s="116">
        <v>0</v>
      </c>
      <c r="D1112" s="116">
        <v>0</v>
      </c>
      <c r="E1112" s="116">
        <v>0</v>
      </c>
      <c r="F1112" s="116">
        <v>0</v>
      </c>
      <c r="G1112" s="116">
        <v>0</v>
      </c>
      <c r="H1112" s="116">
        <v>0</v>
      </c>
      <c r="I1112" s="116">
        <v>0</v>
      </c>
      <c r="J1112" s="116">
        <v>0</v>
      </c>
      <c r="K1112" s="116">
        <v>0</v>
      </c>
      <c r="L1112" s="116">
        <v>0</v>
      </c>
      <c r="M1112" s="116">
        <v>0</v>
      </c>
      <c r="N1112" s="116">
        <v>0</v>
      </c>
      <c r="O1112" s="116">
        <v>0</v>
      </c>
      <c r="P1112" s="116">
        <v>0</v>
      </c>
      <c r="Q1112" s="116">
        <v>0</v>
      </c>
      <c r="R1112" s="116">
        <v>0</v>
      </c>
      <c r="S1112" s="116">
        <v>0</v>
      </c>
      <c r="T1112" s="116">
        <v>0</v>
      </c>
      <c r="U1112" s="116">
        <v>0</v>
      </c>
      <c r="V1112" s="116">
        <v>0</v>
      </c>
      <c r="W1112" s="116">
        <v>0</v>
      </c>
      <c r="X1112" s="116">
        <v>0</v>
      </c>
      <c r="Y1112" s="116">
        <v>0</v>
      </c>
      <c r="Z1112" s="116">
        <v>26904.97</v>
      </c>
      <c r="AA1112" s="116">
        <v>30491.760000000002</v>
      </c>
      <c r="AB1112" s="116">
        <v>31153.29</v>
      </c>
      <c r="AC1112" s="116">
        <v>105208.32999999999</v>
      </c>
      <c r="AD1112" s="116">
        <v>110401.08999999998</v>
      </c>
      <c r="AE1112" s="116">
        <v>0</v>
      </c>
      <c r="AF1112" s="116">
        <v>0</v>
      </c>
      <c r="AG1112" s="116">
        <v>0</v>
      </c>
      <c r="AH1112" s="116">
        <v>0</v>
      </c>
      <c r="AI1112" s="116">
        <v>0</v>
      </c>
      <c r="AJ1112" s="116">
        <v>0</v>
      </c>
      <c r="AK1112" s="116">
        <v>0</v>
      </c>
      <c r="AL1112" s="116">
        <v>0</v>
      </c>
      <c r="AM1112" s="116">
        <v>0</v>
      </c>
      <c r="AN1112" s="116">
        <v>0</v>
      </c>
      <c r="AO1112" s="116">
        <v>0</v>
      </c>
      <c r="AP1112" s="116">
        <v>0</v>
      </c>
      <c r="AQ1112" s="116">
        <v>0</v>
      </c>
      <c r="AR1112" s="116">
        <v>0</v>
      </c>
      <c r="AS1112" s="116">
        <v>0</v>
      </c>
      <c r="AT1112" s="116">
        <v>0</v>
      </c>
      <c r="AU1112" s="116">
        <v>0</v>
      </c>
      <c r="AV1112" s="116">
        <v>0</v>
      </c>
      <c r="AW1112" s="116">
        <v>0</v>
      </c>
      <c r="AX1112" s="116">
        <v>0</v>
      </c>
      <c r="AY1112" s="116">
        <v>0</v>
      </c>
      <c r="AZ1112" s="116">
        <v>0</v>
      </c>
      <c r="BA1112" s="116">
        <v>0</v>
      </c>
      <c r="BB1112" s="116">
        <v>0</v>
      </c>
      <c r="BC1112" s="116">
        <v>0</v>
      </c>
      <c r="BD1112" s="115">
        <v>0</v>
      </c>
      <c r="BF1112" s="9">
        <f t="shared" si="18"/>
        <v>110401.08999999998</v>
      </c>
    </row>
    <row r="1113" spans="1:58" x14ac:dyDescent="0.25">
      <c r="A1113" s="112" t="s">
        <v>1336</v>
      </c>
      <c r="B1113" s="112" t="s">
        <v>1337</v>
      </c>
      <c r="C1113" s="116">
        <v>0</v>
      </c>
      <c r="D1113" s="116">
        <v>0</v>
      </c>
      <c r="E1113" s="116">
        <v>0</v>
      </c>
      <c r="F1113" s="116">
        <v>0</v>
      </c>
      <c r="G1113" s="116">
        <v>0</v>
      </c>
      <c r="H1113" s="116">
        <v>0</v>
      </c>
      <c r="I1113" s="116">
        <v>0</v>
      </c>
      <c r="J1113" s="116">
        <v>0</v>
      </c>
      <c r="K1113" s="116">
        <v>0</v>
      </c>
      <c r="L1113" s="116">
        <v>0</v>
      </c>
      <c r="M1113" s="116">
        <v>0</v>
      </c>
      <c r="N1113" s="116">
        <v>0</v>
      </c>
      <c r="O1113" s="116">
        <v>0</v>
      </c>
      <c r="P1113" s="116">
        <v>0</v>
      </c>
      <c r="Q1113" s="116">
        <v>0</v>
      </c>
      <c r="R1113" s="116">
        <v>0</v>
      </c>
      <c r="S1113" s="116">
        <v>0</v>
      </c>
      <c r="T1113" s="116">
        <v>0</v>
      </c>
      <c r="U1113" s="116">
        <v>0</v>
      </c>
      <c r="V1113" s="116">
        <v>0</v>
      </c>
      <c r="W1113" s="116">
        <v>0</v>
      </c>
      <c r="X1113" s="116">
        <v>0</v>
      </c>
      <c r="Y1113" s="116">
        <v>0</v>
      </c>
      <c r="Z1113" s="116">
        <v>0</v>
      </c>
      <c r="AA1113" s="116">
        <v>0</v>
      </c>
      <c r="AB1113" s="116">
        <v>0</v>
      </c>
      <c r="AC1113" s="116">
        <v>0</v>
      </c>
      <c r="AD1113" s="116">
        <v>0</v>
      </c>
      <c r="AE1113" s="116">
        <v>0</v>
      </c>
      <c r="AF1113" s="116">
        <v>0</v>
      </c>
      <c r="AG1113" s="116">
        <v>0</v>
      </c>
      <c r="AH1113" s="116">
        <v>0</v>
      </c>
      <c r="AI1113" s="116">
        <v>0</v>
      </c>
      <c r="AJ1113" s="116">
        <v>0</v>
      </c>
      <c r="AK1113" s="116">
        <v>0</v>
      </c>
      <c r="AL1113" s="116">
        <v>0</v>
      </c>
      <c r="AM1113" s="116">
        <v>0</v>
      </c>
      <c r="AN1113" s="116">
        <v>0</v>
      </c>
      <c r="AO1113" s="116">
        <v>0</v>
      </c>
      <c r="AP1113" s="116">
        <v>0</v>
      </c>
      <c r="AQ1113" s="116">
        <v>0</v>
      </c>
      <c r="AR1113" s="116">
        <v>0</v>
      </c>
      <c r="AS1113" s="116">
        <v>0</v>
      </c>
      <c r="AT1113" s="116">
        <v>0</v>
      </c>
      <c r="AU1113" s="116">
        <v>0</v>
      </c>
      <c r="AV1113" s="116">
        <v>0</v>
      </c>
      <c r="AW1113" s="116">
        <v>0</v>
      </c>
      <c r="AX1113" s="116">
        <v>0</v>
      </c>
      <c r="AY1113" s="116">
        <v>0</v>
      </c>
      <c r="AZ1113" s="116">
        <v>0</v>
      </c>
      <c r="BA1113" s="116">
        <v>0</v>
      </c>
      <c r="BB1113" s="116">
        <v>0</v>
      </c>
      <c r="BC1113" s="116">
        <v>0</v>
      </c>
      <c r="BD1113" s="115">
        <v>0</v>
      </c>
      <c r="BF1113" s="9">
        <f t="shared" si="18"/>
        <v>0</v>
      </c>
    </row>
    <row r="1114" spans="1:58" x14ac:dyDescent="0.25">
      <c r="A1114" s="112" t="s">
        <v>1338</v>
      </c>
      <c r="B1114" s="112" t="s">
        <v>1339</v>
      </c>
      <c r="C1114" s="116">
        <v>0</v>
      </c>
      <c r="D1114" s="116">
        <v>0</v>
      </c>
      <c r="E1114" s="116">
        <v>0</v>
      </c>
      <c r="F1114" s="116">
        <v>0</v>
      </c>
      <c r="G1114" s="116">
        <v>0</v>
      </c>
      <c r="H1114" s="116">
        <v>0</v>
      </c>
      <c r="I1114" s="116">
        <v>0</v>
      </c>
      <c r="J1114" s="116">
        <v>0</v>
      </c>
      <c r="K1114" s="116">
        <v>0</v>
      </c>
      <c r="L1114" s="116">
        <v>0</v>
      </c>
      <c r="M1114" s="116">
        <v>0</v>
      </c>
      <c r="N1114" s="116">
        <v>0</v>
      </c>
      <c r="O1114" s="116">
        <v>0</v>
      </c>
      <c r="P1114" s="116">
        <v>0</v>
      </c>
      <c r="Q1114" s="116">
        <v>0</v>
      </c>
      <c r="R1114" s="116">
        <v>0</v>
      </c>
      <c r="S1114" s="116">
        <v>0</v>
      </c>
      <c r="T1114" s="116">
        <v>0</v>
      </c>
      <c r="U1114" s="116">
        <v>0</v>
      </c>
      <c r="V1114" s="116">
        <v>0</v>
      </c>
      <c r="W1114" s="116">
        <v>0</v>
      </c>
      <c r="X1114" s="116">
        <v>0</v>
      </c>
      <c r="Y1114" s="116">
        <v>0</v>
      </c>
      <c r="Z1114" s="116">
        <v>994.53</v>
      </c>
      <c r="AA1114" s="116">
        <v>994.53</v>
      </c>
      <c r="AB1114" s="116">
        <v>0</v>
      </c>
      <c r="AC1114" s="116">
        <v>0</v>
      </c>
      <c r="AD1114" s="116">
        <v>0</v>
      </c>
      <c r="AE1114" s="116">
        <v>0</v>
      </c>
      <c r="AF1114" s="116">
        <v>0</v>
      </c>
      <c r="AG1114" s="116">
        <v>0</v>
      </c>
      <c r="AH1114" s="116">
        <v>0</v>
      </c>
      <c r="AI1114" s="116">
        <v>0</v>
      </c>
      <c r="AJ1114" s="116">
        <v>0</v>
      </c>
      <c r="AK1114" s="116">
        <v>0</v>
      </c>
      <c r="AL1114" s="116">
        <v>0</v>
      </c>
      <c r="AM1114" s="116">
        <v>0</v>
      </c>
      <c r="AN1114" s="116">
        <v>0</v>
      </c>
      <c r="AO1114" s="116">
        <v>0</v>
      </c>
      <c r="AP1114" s="116">
        <v>0</v>
      </c>
      <c r="AQ1114" s="116">
        <v>0</v>
      </c>
      <c r="AR1114" s="116">
        <v>0</v>
      </c>
      <c r="AS1114" s="116">
        <v>0</v>
      </c>
      <c r="AT1114" s="116">
        <v>0</v>
      </c>
      <c r="AU1114" s="116">
        <v>0</v>
      </c>
      <c r="AV1114" s="116">
        <v>0</v>
      </c>
      <c r="AW1114" s="116">
        <v>0</v>
      </c>
      <c r="AX1114" s="116">
        <v>0</v>
      </c>
      <c r="AY1114" s="116">
        <v>0</v>
      </c>
      <c r="AZ1114" s="116">
        <v>0</v>
      </c>
      <c r="BA1114" s="116">
        <v>0</v>
      </c>
      <c r="BB1114" s="116">
        <v>0</v>
      </c>
      <c r="BC1114" s="116">
        <v>0</v>
      </c>
      <c r="BD1114" s="115">
        <v>0</v>
      </c>
      <c r="BF1114" s="9">
        <f t="shared" si="18"/>
        <v>994.53</v>
      </c>
    </row>
    <row r="1115" spans="1:58" x14ac:dyDescent="0.25">
      <c r="A1115" s="112" t="s">
        <v>1340</v>
      </c>
      <c r="B1115" s="112" t="s">
        <v>1341</v>
      </c>
      <c r="C1115" s="116">
        <v>0</v>
      </c>
      <c r="D1115" s="116">
        <v>0</v>
      </c>
      <c r="E1115" s="116">
        <v>0</v>
      </c>
      <c r="F1115" s="116">
        <v>0</v>
      </c>
      <c r="G1115" s="116">
        <v>0</v>
      </c>
      <c r="H1115" s="116">
        <v>0</v>
      </c>
      <c r="I1115" s="116">
        <v>0</v>
      </c>
      <c r="J1115" s="116">
        <v>0</v>
      </c>
      <c r="K1115" s="116">
        <v>0</v>
      </c>
      <c r="L1115" s="116">
        <v>0</v>
      </c>
      <c r="M1115" s="116">
        <v>0</v>
      </c>
      <c r="N1115" s="116">
        <v>0</v>
      </c>
      <c r="O1115" s="116">
        <v>0</v>
      </c>
      <c r="P1115" s="116">
        <v>0</v>
      </c>
      <c r="Q1115" s="116">
        <v>0</v>
      </c>
      <c r="R1115" s="116">
        <v>0</v>
      </c>
      <c r="S1115" s="116">
        <v>0</v>
      </c>
      <c r="T1115" s="116">
        <v>0</v>
      </c>
      <c r="U1115" s="116">
        <v>0</v>
      </c>
      <c r="V1115" s="116">
        <v>0</v>
      </c>
      <c r="W1115" s="116">
        <v>0</v>
      </c>
      <c r="X1115" s="116">
        <v>0</v>
      </c>
      <c r="Y1115" s="116">
        <v>0</v>
      </c>
      <c r="Z1115" s="116">
        <v>0</v>
      </c>
      <c r="AA1115" s="116">
        <v>0</v>
      </c>
      <c r="AB1115" s="116">
        <v>0</v>
      </c>
      <c r="AC1115" s="116">
        <v>0</v>
      </c>
      <c r="AD1115" s="116">
        <v>0</v>
      </c>
      <c r="AE1115" s="116">
        <v>0</v>
      </c>
      <c r="AF1115" s="116">
        <v>0</v>
      </c>
      <c r="AG1115" s="116">
        <v>0</v>
      </c>
      <c r="AH1115" s="116">
        <v>0</v>
      </c>
      <c r="AI1115" s="116">
        <v>692.43</v>
      </c>
      <c r="AJ1115" s="116">
        <v>0</v>
      </c>
      <c r="AK1115" s="116">
        <v>0</v>
      </c>
      <c r="AL1115" s="116">
        <v>0</v>
      </c>
      <c r="AM1115" s="116">
        <v>0</v>
      </c>
      <c r="AN1115" s="116">
        <v>0</v>
      </c>
      <c r="AO1115" s="116">
        <v>0</v>
      </c>
      <c r="AP1115" s="116">
        <v>0</v>
      </c>
      <c r="AQ1115" s="116">
        <v>0</v>
      </c>
      <c r="AR1115" s="116">
        <v>0</v>
      </c>
      <c r="AS1115" s="116">
        <v>0</v>
      </c>
      <c r="AT1115" s="116">
        <v>0</v>
      </c>
      <c r="AU1115" s="116">
        <v>0</v>
      </c>
      <c r="AV1115" s="116">
        <v>0</v>
      </c>
      <c r="AW1115" s="116">
        <v>0</v>
      </c>
      <c r="AX1115" s="116">
        <v>0</v>
      </c>
      <c r="AY1115" s="116">
        <v>0</v>
      </c>
      <c r="AZ1115" s="116">
        <v>0</v>
      </c>
      <c r="BA1115" s="116">
        <v>0</v>
      </c>
      <c r="BB1115" s="116">
        <v>0</v>
      </c>
      <c r="BC1115" s="116">
        <v>0</v>
      </c>
      <c r="BD1115" s="115">
        <v>0</v>
      </c>
      <c r="BF1115" s="9">
        <f t="shared" si="18"/>
        <v>692.43</v>
      </c>
    </row>
    <row r="1116" spans="1:58" x14ac:dyDescent="0.25">
      <c r="A1116" s="112" t="s">
        <v>1342</v>
      </c>
      <c r="B1116" s="112" t="s">
        <v>1343</v>
      </c>
      <c r="C1116" s="116">
        <v>0</v>
      </c>
      <c r="D1116" s="116">
        <v>0</v>
      </c>
      <c r="E1116" s="116">
        <v>0</v>
      </c>
      <c r="F1116" s="116">
        <v>0</v>
      </c>
      <c r="G1116" s="116">
        <v>0</v>
      </c>
      <c r="H1116" s="116">
        <v>0</v>
      </c>
      <c r="I1116" s="116">
        <v>0</v>
      </c>
      <c r="J1116" s="116">
        <v>0</v>
      </c>
      <c r="K1116" s="116">
        <v>0</v>
      </c>
      <c r="L1116" s="116">
        <v>0</v>
      </c>
      <c r="M1116" s="116">
        <v>0</v>
      </c>
      <c r="N1116" s="116">
        <v>0</v>
      </c>
      <c r="O1116" s="116">
        <v>0</v>
      </c>
      <c r="P1116" s="116">
        <v>0</v>
      </c>
      <c r="Q1116" s="116">
        <v>0</v>
      </c>
      <c r="R1116" s="116">
        <v>0</v>
      </c>
      <c r="S1116" s="116">
        <v>0</v>
      </c>
      <c r="T1116" s="116">
        <v>0</v>
      </c>
      <c r="U1116" s="116">
        <v>0</v>
      </c>
      <c r="V1116" s="116">
        <v>0</v>
      </c>
      <c r="W1116" s="116">
        <v>0</v>
      </c>
      <c r="X1116" s="116">
        <v>0</v>
      </c>
      <c r="Y1116" s="116">
        <v>0</v>
      </c>
      <c r="Z1116" s="116">
        <v>0</v>
      </c>
      <c r="AA1116" s="116">
        <v>0</v>
      </c>
      <c r="AB1116" s="116">
        <v>0</v>
      </c>
      <c r="AC1116" s="116">
        <v>0</v>
      </c>
      <c r="AD1116" s="116">
        <v>0</v>
      </c>
      <c r="AE1116" s="116">
        <v>0</v>
      </c>
      <c r="AF1116" s="116">
        <v>0</v>
      </c>
      <c r="AG1116" s="116">
        <v>0</v>
      </c>
      <c r="AH1116" s="116">
        <v>128.72</v>
      </c>
      <c r="AI1116" s="116">
        <v>0</v>
      </c>
      <c r="AJ1116" s="116">
        <v>0</v>
      </c>
      <c r="AK1116" s="116">
        <v>0</v>
      </c>
      <c r="AL1116" s="116">
        <v>0</v>
      </c>
      <c r="AM1116" s="116">
        <v>0</v>
      </c>
      <c r="AN1116" s="116">
        <v>0</v>
      </c>
      <c r="AO1116" s="116">
        <v>0</v>
      </c>
      <c r="AP1116" s="116">
        <v>0</v>
      </c>
      <c r="AQ1116" s="116">
        <v>0</v>
      </c>
      <c r="AR1116" s="116">
        <v>0</v>
      </c>
      <c r="AS1116" s="116">
        <v>0</v>
      </c>
      <c r="AT1116" s="116">
        <v>0</v>
      </c>
      <c r="AU1116" s="116">
        <v>0</v>
      </c>
      <c r="AV1116" s="116">
        <v>0</v>
      </c>
      <c r="AW1116" s="116">
        <v>0</v>
      </c>
      <c r="AX1116" s="116">
        <v>0</v>
      </c>
      <c r="AY1116" s="116">
        <v>0</v>
      </c>
      <c r="AZ1116" s="116">
        <v>0</v>
      </c>
      <c r="BA1116" s="116">
        <v>0</v>
      </c>
      <c r="BB1116" s="116">
        <v>0</v>
      </c>
      <c r="BC1116" s="116">
        <v>0</v>
      </c>
      <c r="BD1116" s="115">
        <v>0</v>
      </c>
      <c r="BF1116" s="9">
        <f t="shared" si="18"/>
        <v>128.72</v>
      </c>
    </row>
    <row r="1117" spans="1:58" x14ac:dyDescent="0.25">
      <c r="A1117" s="112" t="s">
        <v>1344</v>
      </c>
      <c r="B1117" s="112" t="s">
        <v>1345</v>
      </c>
      <c r="C1117" s="116">
        <v>0</v>
      </c>
      <c r="D1117" s="116">
        <v>0</v>
      </c>
      <c r="E1117" s="116">
        <v>0</v>
      </c>
      <c r="F1117" s="116">
        <v>0</v>
      </c>
      <c r="G1117" s="116">
        <v>0</v>
      </c>
      <c r="H1117" s="116">
        <v>0</v>
      </c>
      <c r="I1117" s="116">
        <v>0</v>
      </c>
      <c r="J1117" s="116">
        <v>0</v>
      </c>
      <c r="K1117" s="116">
        <v>0</v>
      </c>
      <c r="L1117" s="116">
        <v>0</v>
      </c>
      <c r="M1117" s="116">
        <v>0</v>
      </c>
      <c r="N1117" s="116">
        <v>0</v>
      </c>
      <c r="O1117" s="116">
        <v>0</v>
      </c>
      <c r="P1117" s="116">
        <v>0</v>
      </c>
      <c r="Q1117" s="116">
        <v>0</v>
      </c>
      <c r="R1117" s="116">
        <v>0</v>
      </c>
      <c r="S1117" s="116">
        <v>0</v>
      </c>
      <c r="T1117" s="116">
        <v>0</v>
      </c>
      <c r="U1117" s="116">
        <v>0</v>
      </c>
      <c r="V1117" s="116">
        <v>0</v>
      </c>
      <c r="W1117" s="116">
        <v>0</v>
      </c>
      <c r="X1117" s="116">
        <v>0</v>
      </c>
      <c r="Y1117" s="116">
        <v>0</v>
      </c>
      <c r="Z1117" s="116">
        <v>0</v>
      </c>
      <c r="AA1117" s="116">
        <v>0</v>
      </c>
      <c r="AB1117" s="116">
        <v>0</v>
      </c>
      <c r="AC1117" s="116">
        <v>0</v>
      </c>
      <c r="AD1117" s="116">
        <v>0</v>
      </c>
      <c r="AE1117" s="116">
        <v>0</v>
      </c>
      <c r="AF1117" s="116">
        <v>0</v>
      </c>
      <c r="AG1117" s="116">
        <v>0</v>
      </c>
      <c r="AH1117" s="116">
        <v>0</v>
      </c>
      <c r="AI1117" s="116">
        <v>0</v>
      </c>
      <c r="AJ1117" s="116">
        <v>0</v>
      </c>
      <c r="AK1117" s="116">
        <v>0</v>
      </c>
      <c r="AL1117" s="116">
        <v>0</v>
      </c>
      <c r="AM1117" s="116">
        <v>0</v>
      </c>
      <c r="AN1117" s="116">
        <v>0</v>
      </c>
      <c r="AO1117" s="116">
        <v>0</v>
      </c>
      <c r="AP1117" s="116">
        <v>0</v>
      </c>
      <c r="AQ1117" s="116">
        <v>0</v>
      </c>
      <c r="AR1117" s="116">
        <v>0</v>
      </c>
      <c r="AS1117" s="116">
        <v>0</v>
      </c>
      <c r="AT1117" s="116">
        <v>0</v>
      </c>
      <c r="AU1117" s="116">
        <v>0</v>
      </c>
      <c r="AV1117" s="116">
        <v>0</v>
      </c>
      <c r="AW1117" s="116">
        <v>0</v>
      </c>
      <c r="AX1117" s="116">
        <v>0</v>
      </c>
      <c r="AY1117" s="116">
        <v>0</v>
      </c>
      <c r="AZ1117" s="116">
        <v>0</v>
      </c>
      <c r="BA1117" s="116">
        <v>0</v>
      </c>
      <c r="BB1117" s="116">
        <v>0</v>
      </c>
      <c r="BC1117" s="116">
        <v>0</v>
      </c>
      <c r="BD1117" s="115">
        <v>0</v>
      </c>
      <c r="BF1117" s="9">
        <f t="shared" si="18"/>
        <v>0</v>
      </c>
    </row>
    <row r="1118" spans="1:58" x14ac:dyDescent="0.25">
      <c r="A1118" s="112" t="s">
        <v>1346</v>
      </c>
      <c r="B1118" s="112" t="s">
        <v>1347</v>
      </c>
      <c r="C1118" s="116">
        <v>0</v>
      </c>
      <c r="D1118" s="116">
        <v>0</v>
      </c>
      <c r="E1118" s="116">
        <v>0</v>
      </c>
      <c r="F1118" s="116">
        <v>0</v>
      </c>
      <c r="G1118" s="116">
        <v>0</v>
      </c>
      <c r="H1118" s="116">
        <v>0</v>
      </c>
      <c r="I1118" s="116">
        <v>0</v>
      </c>
      <c r="J1118" s="116">
        <v>0</v>
      </c>
      <c r="K1118" s="116">
        <v>0</v>
      </c>
      <c r="L1118" s="116">
        <v>0</v>
      </c>
      <c r="M1118" s="116">
        <v>0</v>
      </c>
      <c r="N1118" s="116">
        <v>0</v>
      </c>
      <c r="O1118" s="116">
        <v>0</v>
      </c>
      <c r="P1118" s="116">
        <v>0</v>
      </c>
      <c r="Q1118" s="116">
        <v>0</v>
      </c>
      <c r="R1118" s="116">
        <v>0</v>
      </c>
      <c r="S1118" s="116">
        <v>0</v>
      </c>
      <c r="T1118" s="116">
        <v>0</v>
      </c>
      <c r="U1118" s="116">
        <v>0</v>
      </c>
      <c r="V1118" s="116">
        <v>0</v>
      </c>
      <c r="W1118" s="116">
        <v>0</v>
      </c>
      <c r="X1118" s="116">
        <v>0</v>
      </c>
      <c r="Y1118" s="116">
        <v>0</v>
      </c>
      <c r="Z1118" s="116">
        <v>0</v>
      </c>
      <c r="AA1118" s="116">
        <v>0</v>
      </c>
      <c r="AB1118" s="116">
        <v>0</v>
      </c>
      <c r="AC1118" s="116">
        <v>0</v>
      </c>
      <c r="AD1118" s="116">
        <v>0</v>
      </c>
      <c r="AE1118" s="116">
        <v>0</v>
      </c>
      <c r="AF1118" s="116">
        <v>0</v>
      </c>
      <c r="AG1118" s="116">
        <v>0</v>
      </c>
      <c r="AH1118" s="116">
        <v>0</v>
      </c>
      <c r="AI1118" s="116">
        <v>0</v>
      </c>
      <c r="AJ1118" s="116">
        <v>0</v>
      </c>
      <c r="AK1118" s="116">
        <v>0</v>
      </c>
      <c r="AL1118" s="116">
        <v>0</v>
      </c>
      <c r="AM1118" s="116">
        <v>0</v>
      </c>
      <c r="AN1118" s="116">
        <v>0</v>
      </c>
      <c r="AO1118" s="116">
        <v>0</v>
      </c>
      <c r="AP1118" s="116">
        <v>0</v>
      </c>
      <c r="AQ1118" s="116">
        <v>0</v>
      </c>
      <c r="AR1118" s="116">
        <v>0</v>
      </c>
      <c r="AS1118" s="116">
        <v>0</v>
      </c>
      <c r="AT1118" s="116">
        <v>0</v>
      </c>
      <c r="AU1118" s="116">
        <v>0</v>
      </c>
      <c r="AV1118" s="116">
        <v>0</v>
      </c>
      <c r="AW1118" s="116">
        <v>0</v>
      </c>
      <c r="AX1118" s="116">
        <v>0</v>
      </c>
      <c r="AY1118" s="116">
        <v>0</v>
      </c>
      <c r="AZ1118" s="116">
        <v>0</v>
      </c>
      <c r="BA1118" s="116">
        <v>0</v>
      </c>
      <c r="BB1118" s="116">
        <v>0</v>
      </c>
      <c r="BC1118" s="116">
        <v>0</v>
      </c>
      <c r="BD1118" s="115">
        <v>0</v>
      </c>
      <c r="BF1118" s="9">
        <f t="shared" si="18"/>
        <v>0</v>
      </c>
    </row>
    <row r="1119" spans="1:58" x14ac:dyDescent="0.25">
      <c r="A1119" s="112" t="s">
        <v>1348</v>
      </c>
      <c r="B1119" s="112" t="s">
        <v>1349</v>
      </c>
      <c r="C1119" s="116">
        <v>0</v>
      </c>
      <c r="D1119" s="116">
        <v>0</v>
      </c>
      <c r="E1119" s="116">
        <v>0</v>
      </c>
      <c r="F1119" s="116">
        <v>0</v>
      </c>
      <c r="G1119" s="116">
        <v>0</v>
      </c>
      <c r="H1119" s="116">
        <v>0</v>
      </c>
      <c r="I1119" s="116">
        <v>0</v>
      </c>
      <c r="J1119" s="116">
        <v>0</v>
      </c>
      <c r="K1119" s="116">
        <v>0</v>
      </c>
      <c r="L1119" s="116">
        <v>0</v>
      </c>
      <c r="M1119" s="116">
        <v>0</v>
      </c>
      <c r="N1119" s="116">
        <v>0</v>
      </c>
      <c r="O1119" s="116">
        <v>0</v>
      </c>
      <c r="P1119" s="116">
        <v>0</v>
      </c>
      <c r="Q1119" s="116">
        <v>0</v>
      </c>
      <c r="R1119" s="116">
        <v>0</v>
      </c>
      <c r="S1119" s="116">
        <v>0</v>
      </c>
      <c r="T1119" s="116">
        <v>0</v>
      </c>
      <c r="U1119" s="116">
        <v>0</v>
      </c>
      <c r="V1119" s="116">
        <v>0</v>
      </c>
      <c r="W1119" s="116">
        <v>0</v>
      </c>
      <c r="X1119" s="116">
        <v>0</v>
      </c>
      <c r="Y1119" s="116">
        <v>0</v>
      </c>
      <c r="Z1119" s="116">
        <v>257675.83</v>
      </c>
      <c r="AA1119" s="116">
        <v>255290.05</v>
      </c>
      <c r="AB1119" s="116">
        <v>257785.9</v>
      </c>
      <c r="AC1119" s="116">
        <v>258403.62</v>
      </c>
      <c r="AD1119" s="116">
        <v>259110.81</v>
      </c>
      <c r="AE1119" s="116">
        <v>260090.48</v>
      </c>
      <c r="AF1119" s="116">
        <v>371208.9</v>
      </c>
      <c r="AG1119" s="116">
        <v>376984.06</v>
      </c>
      <c r="AH1119" s="116">
        <v>378178.14</v>
      </c>
      <c r="AI1119" s="116">
        <v>381316.95</v>
      </c>
      <c r="AJ1119" s="116">
        <v>384275.82</v>
      </c>
      <c r="AK1119" s="116">
        <v>385964.81</v>
      </c>
      <c r="AL1119" s="116">
        <v>-997.78000000002794</v>
      </c>
      <c r="AM1119" s="116">
        <v>-997.78000000002794</v>
      </c>
      <c r="AN1119" s="116">
        <v>-997.78000000002794</v>
      </c>
      <c r="AO1119" s="116">
        <v>-997.78000000002794</v>
      </c>
      <c r="AP1119" s="116">
        <v>-997.78000000002794</v>
      </c>
      <c r="AQ1119" s="116">
        <v>-997.78000000002794</v>
      </c>
      <c r="AR1119" s="116">
        <v>-997.78000000002794</v>
      </c>
      <c r="AS1119" s="116">
        <v>-997.78000000002794</v>
      </c>
      <c r="AT1119" s="116">
        <v>-997.78000000002794</v>
      </c>
      <c r="AU1119" s="116">
        <v>-997.78000000002794</v>
      </c>
      <c r="AV1119" s="116">
        <v>-997.78000000002794</v>
      </c>
      <c r="AW1119" s="116">
        <v>-997.78000000002794</v>
      </c>
      <c r="AX1119" s="116">
        <v>-997.78000000002794</v>
      </c>
      <c r="AY1119" s="116">
        <v>-997.78000000002794</v>
      </c>
      <c r="AZ1119" s="116">
        <v>-997.78000000002794</v>
      </c>
      <c r="BA1119" s="116">
        <v>-997.78000000002794</v>
      </c>
      <c r="BB1119" s="116">
        <v>-997.78000000002794</v>
      </c>
      <c r="BC1119" s="116">
        <v>-997.78000000002794</v>
      </c>
      <c r="BD1119" s="115">
        <v>-997.78000000002794</v>
      </c>
      <c r="BF1119" s="9">
        <f t="shared" si="18"/>
        <v>385964.81</v>
      </c>
    </row>
    <row r="1120" spans="1:58" x14ac:dyDescent="0.25">
      <c r="A1120" s="112" t="s">
        <v>1350</v>
      </c>
      <c r="B1120" s="112" t="s">
        <v>1351</v>
      </c>
      <c r="C1120" s="116">
        <v>0</v>
      </c>
      <c r="D1120" s="116">
        <v>0</v>
      </c>
      <c r="E1120" s="116">
        <v>0</v>
      </c>
      <c r="F1120" s="116">
        <v>0</v>
      </c>
      <c r="G1120" s="116">
        <v>0</v>
      </c>
      <c r="H1120" s="116">
        <v>0</v>
      </c>
      <c r="I1120" s="116">
        <v>0</v>
      </c>
      <c r="J1120" s="116">
        <v>0</v>
      </c>
      <c r="K1120" s="116">
        <v>0</v>
      </c>
      <c r="L1120" s="116">
        <v>0</v>
      </c>
      <c r="M1120" s="116">
        <v>0</v>
      </c>
      <c r="N1120" s="116">
        <v>0</v>
      </c>
      <c r="O1120" s="116">
        <v>0</v>
      </c>
      <c r="P1120" s="116">
        <v>0</v>
      </c>
      <c r="Q1120" s="116">
        <v>0</v>
      </c>
      <c r="R1120" s="116">
        <v>0</v>
      </c>
      <c r="S1120" s="116">
        <v>0</v>
      </c>
      <c r="T1120" s="116">
        <v>0</v>
      </c>
      <c r="U1120" s="116">
        <v>0</v>
      </c>
      <c r="V1120" s="116">
        <v>0</v>
      </c>
      <c r="W1120" s="116">
        <v>0</v>
      </c>
      <c r="X1120" s="116">
        <v>0</v>
      </c>
      <c r="Y1120" s="116">
        <v>0</v>
      </c>
      <c r="Z1120" s="116">
        <v>28919.41</v>
      </c>
      <c r="AA1120" s="116">
        <v>94255.48</v>
      </c>
      <c r="AB1120" s="116">
        <v>94437.78</v>
      </c>
      <c r="AC1120" s="116">
        <v>94620.08</v>
      </c>
      <c r="AD1120" s="116">
        <v>94878.680000000008</v>
      </c>
      <c r="AE1120" s="116">
        <v>95137.280000000013</v>
      </c>
      <c r="AF1120" s="116">
        <v>95398.46</v>
      </c>
      <c r="AG1120" s="116">
        <v>95700.88</v>
      </c>
      <c r="AH1120" s="116">
        <v>96003.3</v>
      </c>
      <c r="AI1120" s="116">
        <v>96305.72</v>
      </c>
      <c r="AJ1120" s="116">
        <v>96613.66</v>
      </c>
      <c r="AK1120" s="116">
        <v>96921.600000000006</v>
      </c>
      <c r="AL1120" s="116">
        <v>97311.49</v>
      </c>
      <c r="AM1120" s="116">
        <v>97907.07</v>
      </c>
      <c r="AN1120" s="116">
        <v>97907.07</v>
      </c>
      <c r="AO1120" s="116">
        <v>30.560000000012224</v>
      </c>
      <c r="AP1120" s="116">
        <v>30.560000000012224</v>
      </c>
      <c r="AQ1120" s="116">
        <v>30.560000000012224</v>
      </c>
      <c r="AR1120" s="116">
        <v>30.560000000012224</v>
      </c>
      <c r="AS1120" s="116">
        <v>30.560000000012224</v>
      </c>
      <c r="AT1120" s="116">
        <v>30.560000000012224</v>
      </c>
      <c r="AU1120" s="116">
        <v>30.560000000012224</v>
      </c>
      <c r="AV1120" s="116">
        <v>30.560000000012224</v>
      </c>
      <c r="AW1120" s="116">
        <v>30.560000000012224</v>
      </c>
      <c r="AX1120" s="116">
        <v>30.560000000012224</v>
      </c>
      <c r="AY1120" s="116">
        <v>30.560000000012224</v>
      </c>
      <c r="AZ1120" s="116">
        <v>30.560000000012224</v>
      </c>
      <c r="BA1120" s="116">
        <v>30.560000000012224</v>
      </c>
      <c r="BB1120" s="116">
        <v>30.560000000012224</v>
      </c>
      <c r="BC1120" s="116">
        <v>30.560000000012224</v>
      </c>
      <c r="BD1120" s="115">
        <v>30.560000000012224</v>
      </c>
      <c r="BF1120" s="9">
        <f t="shared" si="18"/>
        <v>97907.07</v>
      </c>
    </row>
    <row r="1121" spans="1:58" x14ac:dyDescent="0.25">
      <c r="A1121" s="112" t="s">
        <v>1352</v>
      </c>
      <c r="B1121" s="112" t="s">
        <v>1353</v>
      </c>
      <c r="C1121" s="116">
        <v>0</v>
      </c>
      <c r="D1121" s="116">
        <v>0</v>
      </c>
      <c r="E1121" s="116">
        <v>0</v>
      </c>
      <c r="F1121" s="116">
        <v>0</v>
      </c>
      <c r="G1121" s="116">
        <v>0</v>
      </c>
      <c r="H1121" s="116">
        <v>0</v>
      </c>
      <c r="I1121" s="116">
        <v>0</v>
      </c>
      <c r="J1121" s="116">
        <v>0</v>
      </c>
      <c r="K1121" s="116">
        <v>0</v>
      </c>
      <c r="L1121" s="116">
        <v>0</v>
      </c>
      <c r="M1121" s="116">
        <v>0</v>
      </c>
      <c r="N1121" s="116">
        <v>0</v>
      </c>
      <c r="O1121" s="116">
        <v>0</v>
      </c>
      <c r="P1121" s="116">
        <v>0</v>
      </c>
      <c r="Q1121" s="116">
        <v>0</v>
      </c>
      <c r="R1121" s="116">
        <v>0</v>
      </c>
      <c r="S1121" s="116">
        <v>0</v>
      </c>
      <c r="T1121" s="116">
        <v>0</v>
      </c>
      <c r="U1121" s="116">
        <v>0</v>
      </c>
      <c r="V1121" s="116">
        <v>0</v>
      </c>
      <c r="W1121" s="116">
        <v>0</v>
      </c>
      <c r="X1121" s="116">
        <v>0</v>
      </c>
      <c r="Y1121" s="116">
        <v>0</v>
      </c>
      <c r="Z1121" s="116">
        <v>0</v>
      </c>
      <c r="AA1121" s="116">
        <v>14937.67</v>
      </c>
      <c r="AB1121" s="116">
        <v>14937.67</v>
      </c>
      <c r="AC1121" s="116">
        <v>0</v>
      </c>
      <c r="AD1121" s="116">
        <v>0</v>
      </c>
      <c r="AE1121" s="116">
        <v>0</v>
      </c>
      <c r="AF1121" s="116">
        <v>0</v>
      </c>
      <c r="AG1121" s="116">
        <v>0</v>
      </c>
      <c r="AH1121" s="116">
        <v>0</v>
      </c>
      <c r="AI1121" s="116">
        <v>0</v>
      </c>
      <c r="AJ1121" s="116">
        <v>0</v>
      </c>
      <c r="AK1121" s="116">
        <v>0</v>
      </c>
      <c r="AL1121" s="116">
        <v>0</v>
      </c>
      <c r="AM1121" s="116">
        <v>0</v>
      </c>
      <c r="AN1121" s="116">
        <v>0</v>
      </c>
      <c r="AO1121" s="116">
        <v>0</v>
      </c>
      <c r="AP1121" s="116">
        <v>0</v>
      </c>
      <c r="AQ1121" s="116">
        <v>0</v>
      </c>
      <c r="AR1121" s="116">
        <v>0</v>
      </c>
      <c r="AS1121" s="116">
        <v>0</v>
      </c>
      <c r="AT1121" s="116">
        <v>0</v>
      </c>
      <c r="AU1121" s="116">
        <v>0</v>
      </c>
      <c r="AV1121" s="116">
        <v>0</v>
      </c>
      <c r="AW1121" s="116">
        <v>0</v>
      </c>
      <c r="AX1121" s="116">
        <v>0</v>
      </c>
      <c r="AY1121" s="116">
        <v>0</v>
      </c>
      <c r="AZ1121" s="116">
        <v>0</v>
      </c>
      <c r="BA1121" s="116">
        <v>0</v>
      </c>
      <c r="BB1121" s="116">
        <v>0</v>
      </c>
      <c r="BC1121" s="116">
        <v>0</v>
      </c>
      <c r="BD1121" s="115">
        <v>0</v>
      </c>
      <c r="BF1121" s="9">
        <f t="shared" si="18"/>
        <v>14937.67</v>
      </c>
    </row>
    <row r="1122" spans="1:58" x14ac:dyDescent="0.25">
      <c r="A1122" s="112" t="s">
        <v>1354</v>
      </c>
      <c r="B1122" s="112" t="s">
        <v>1355</v>
      </c>
      <c r="C1122" s="116">
        <v>0</v>
      </c>
      <c r="D1122" s="116">
        <v>0</v>
      </c>
      <c r="E1122" s="116">
        <v>0</v>
      </c>
      <c r="F1122" s="116">
        <v>0</v>
      </c>
      <c r="G1122" s="116">
        <v>0</v>
      </c>
      <c r="H1122" s="116">
        <v>0</v>
      </c>
      <c r="I1122" s="116">
        <v>0</v>
      </c>
      <c r="J1122" s="116">
        <v>0</v>
      </c>
      <c r="K1122" s="116">
        <v>0</v>
      </c>
      <c r="L1122" s="116">
        <v>0</v>
      </c>
      <c r="M1122" s="116">
        <v>0</v>
      </c>
      <c r="N1122" s="116">
        <v>0</v>
      </c>
      <c r="O1122" s="116">
        <v>0</v>
      </c>
      <c r="P1122" s="116">
        <v>0</v>
      </c>
      <c r="Q1122" s="116">
        <v>0</v>
      </c>
      <c r="R1122" s="116">
        <v>0</v>
      </c>
      <c r="S1122" s="116">
        <v>0</v>
      </c>
      <c r="T1122" s="116">
        <v>0</v>
      </c>
      <c r="U1122" s="116">
        <v>0</v>
      </c>
      <c r="V1122" s="116">
        <v>0</v>
      </c>
      <c r="W1122" s="116">
        <v>0</v>
      </c>
      <c r="X1122" s="116">
        <v>0</v>
      </c>
      <c r="Y1122" s="116">
        <v>0</v>
      </c>
      <c r="Z1122" s="116">
        <v>0</v>
      </c>
      <c r="AA1122" s="116">
        <v>3447.66</v>
      </c>
      <c r="AB1122" s="116">
        <v>3447.66</v>
      </c>
      <c r="AC1122" s="116">
        <v>3447.66</v>
      </c>
      <c r="AD1122" s="116">
        <v>6895.32</v>
      </c>
      <c r="AE1122" s="116">
        <v>0</v>
      </c>
      <c r="AF1122" s="116">
        <v>0</v>
      </c>
      <c r="AG1122" s="116">
        <v>0</v>
      </c>
      <c r="AH1122" s="116">
        <v>0</v>
      </c>
      <c r="AI1122" s="116">
        <v>0</v>
      </c>
      <c r="AJ1122" s="116">
        <v>0</v>
      </c>
      <c r="AK1122" s="116">
        <v>0</v>
      </c>
      <c r="AL1122" s="116">
        <v>0</v>
      </c>
      <c r="AM1122" s="116">
        <v>0</v>
      </c>
      <c r="AN1122" s="116">
        <v>0</v>
      </c>
      <c r="AO1122" s="116">
        <v>0</v>
      </c>
      <c r="AP1122" s="116">
        <v>0</v>
      </c>
      <c r="AQ1122" s="116">
        <v>0</v>
      </c>
      <c r="AR1122" s="116">
        <v>0</v>
      </c>
      <c r="AS1122" s="116">
        <v>0</v>
      </c>
      <c r="AT1122" s="116">
        <v>0</v>
      </c>
      <c r="AU1122" s="116">
        <v>0</v>
      </c>
      <c r="AV1122" s="116">
        <v>0</v>
      </c>
      <c r="AW1122" s="116">
        <v>0</v>
      </c>
      <c r="AX1122" s="116">
        <v>0</v>
      </c>
      <c r="AY1122" s="116">
        <v>0</v>
      </c>
      <c r="AZ1122" s="116">
        <v>0</v>
      </c>
      <c r="BA1122" s="116">
        <v>0</v>
      </c>
      <c r="BB1122" s="116">
        <v>0</v>
      </c>
      <c r="BC1122" s="116">
        <v>0</v>
      </c>
      <c r="BD1122" s="115">
        <v>0</v>
      </c>
      <c r="BF1122" s="9">
        <f t="shared" si="18"/>
        <v>6895.32</v>
      </c>
    </row>
    <row r="1123" spans="1:58" x14ac:dyDescent="0.25">
      <c r="A1123" s="112" t="s">
        <v>1356</v>
      </c>
      <c r="B1123" s="112" t="s">
        <v>1357</v>
      </c>
      <c r="C1123" s="116">
        <v>0</v>
      </c>
      <c r="D1123" s="116">
        <v>0</v>
      </c>
      <c r="E1123" s="116">
        <v>0</v>
      </c>
      <c r="F1123" s="116">
        <v>0</v>
      </c>
      <c r="G1123" s="116">
        <v>0</v>
      </c>
      <c r="H1123" s="116">
        <v>0</v>
      </c>
      <c r="I1123" s="116">
        <v>0</v>
      </c>
      <c r="J1123" s="116">
        <v>0</v>
      </c>
      <c r="K1123" s="116">
        <v>0</v>
      </c>
      <c r="L1123" s="116">
        <v>0</v>
      </c>
      <c r="M1123" s="116">
        <v>0</v>
      </c>
      <c r="N1123" s="116">
        <v>0</v>
      </c>
      <c r="O1123" s="116">
        <v>0</v>
      </c>
      <c r="P1123" s="116">
        <v>0</v>
      </c>
      <c r="Q1123" s="116">
        <v>0</v>
      </c>
      <c r="R1123" s="116">
        <v>0</v>
      </c>
      <c r="S1123" s="116">
        <v>0</v>
      </c>
      <c r="T1123" s="116">
        <v>0</v>
      </c>
      <c r="U1123" s="116">
        <v>0</v>
      </c>
      <c r="V1123" s="116">
        <v>0</v>
      </c>
      <c r="W1123" s="116">
        <v>0</v>
      </c>
      <c r="X1123" s="116">
        <v>0</v>
      </c>
      <c r="Y1123" s="116">
        <v>0</v>
      </c>
      <c r="Z1123" s="116">
        <v>0</v>
      </c>
      <c r="AA1123" s="116">
        <v>0</v>
      </c>
      <c r="AB1123" s="116">
        <v>0</v>
      </c>
      <c r="AC1123" s="116">
        <v>0</v>
      </c>
      <c r="AD1123" s="116">
        <v>0</v>
      </c>
      <c r="AE1123" s="116">
        <v>0</v>
      </c>
      <c r="AF1123" s="116">
        <v>0</v>
      </c>
      <c r="AG1123" s="116">
        <v>0</v>
      </c>
      <c r="AH1123" s="116">
        <v>0</v>
      </c>
      <c r="AI1123" s="116">
        <v>0</v>
      </c>
      <c r="AJ1123" s="116">
        <v>0</v>
      </c>
      <c r="AK1123" s="116">
        <v>0</v>
      </c>
      <c r="AL1123" s="116">
        <v>0</v>
      </c>
      <c r="AM1123" s="116">
        <v>0</v>
      </c>
      <c r="AN1123" s="116">
        <v>0</v>
      </c>
      <c r="AO1123" s="116">
        <v>0</v>
      </c>
      <c r="AP1123" s="116">
        <v>0</v>
      </c>
      <c r="AQ1123" s="116">
        <v>0</v>
      </c>
      <c r="AR1123" s="116">
        <v>0</v>
      </c>
      <c r="AS1123" s="116">
        <v>0</v>
      </c>
      <c r="AT1123" s="116">
        <v>0</v>
      </c>
      <c r="AU1123" s="116">
        <v>0</v>
      </c>
      <c r="AV1123" s="116">
        <v>0</v>
      </c>
      <c r="AW1123" s="116">
        <v>20166.21</v>
      </c>
      <c r="AX1123" s="116">
        <v>20065.349999999999</v>
      </c>
      <c r="AY1123" s="116">
        <v>20065.349999999999</v>
      </c>
      <c r="AZ1123" s="116">
        <v>20065.349999999999</v>
      </c>
      <c r="BA1123" s="116">
        <v>20065.349999999999</v>
      </c>
      <c r="BB1123" s="116">
        <v>20065.349999999999</v>
      </c>
      <c r="BC1123" s="116">
        <v>20065.349999999999</v>
      </c>
      <c r="BD1123" s="115">
        <v>20065.349999999999</v>
      </c>
      <c r="BF1123" s="9">
        <f t="shared" si="18"/>
        <v>20166.21</v>
      </c>
    </row>
    <row r="1124" spans="1:58" x14ac:dyDescent="0.25">
      <c r="A1124" s="112" t="s">
        <v>1358</v>
      </c>
      <c r="B1124" s="112" t="s">
        <v>1359</v>
      </c>
      <c r="C1124" s="116">
        <v>0</v>
      </c>
      <c r="D1124" s="116">
        <v>0</v>
      </c>
      <c r="E1124" s="116">
        <v>0</v>
      </c>
      <c r="F1124" s="116">
        <v>0</v>
      </c>
      <c r="G1124" s="116">
        <v>0</v>
      </c>
      <c r="H1124" s="116">
        <v>0</v>
      </c>
      <c r="I1124" s="116">
        <v>0</v>
      </c>
      <c r="J1124" s="116">
        <v>0</v>
      </c>
      <c r="K1124" s="116">
        <v>0</v>
      </c>
      <c r="L1124" s="116">
        <v>0</v>
      </c>
      <c r="M1124" s="116">
        <v>0</v>
      </c>
      <c r="N1124" s="116">
        <v>0</v>
      </c>
      <c r="O1124" s="116">
        <v>0</v>
      </c>
      <c r="P1124" s="116">
        <v>0</v>
      </c>
      <c r="Q1124" s="116">
        <v>0</v>
      </c>
      <c r="R1124" s="116">
        <v>0</v>
      </c>
      <c r="S1124" s="116">
        <v>0</v>
      </c>
      <c r="T1124" s="116">
        <v>0</v>
      </c>
      <c r="U1124" s="116">
        <v>0</v>
      </c>
      <c r="V1124" s="116">
        <v>0</v>
      </c>
      <c r="W1124" s="116">
        <v>0</v>
      </c>
      <c r="X1124" s="116">
        <v>0</v>
      </c>
      <c r="Y1124" s="116">
        <v>0</v>
      </c>
      <c r="Z1124" s="116">
        <v>0</v>
      </c>
      <c r="AA1124" s="116">
        <v>0</v>
      </c>
      <c r="AB1124" s="116">
        <v>0</v>
      </c>
      <c r="AC1124" s="116">
        <v>0</v>
      </c>
      <c r="AD1124" s="116">
        <v>0</v>
      </c>
      <c r="AE1124" s="116">
        <v>0</v>
      </c>
      <c r="AF1124" s="116">
        <v>0</v>
      </c>
      <c r="AG1124" s="116">
        <v>0</v>
      </c>
      <c r="AH1124" s="116">
        <v>0</v>
      </c>
      <c r="AI1124" s="116">
        <v>0</v>
      </c>
      <c r="AJ1124" s="116">
        <v>0</v>
      </c>
      <c r="AK1124" s="116">
        <v>0</v>
      </c>
      <c r="AL1124" s="116">
        <v>0</v>
      </c>
      <c r="AM1124" s="116">
        <v>0</v>
      </c>
      <c r="AN1124" s="116">
        <v>0</v>
      </c>
      <c r="AO1124" s="116">
        <v>0</v>
      </c>
      <c r="AP1124" s="116">
        <v>0</v>
      </c>
      <c r="AQ1124" s="116">
        <v>0</v>
      </c>
      <c r="AR1124" s="116">
        <v>0</v>
      </c>
      <c r="AS1124" s="116">
        <v>0</v>
      </c>
      <c r="AT1124" s="116">
        <v>0</v>
      </c>
      <c r="AU1124" s="116">
        <v>0</v>
      </c>
      <c r="AV1124" s="116">
        <v>0</v>
      </c>
      <c r="AW1124" s="116">
        <v>0</v>
      </c>
      <c r="AX1124" s="116">
        <v>0</v>
      </c>
      <c r="AY1124" s="116">
        <v>0</v>
      </c>
      <c r="AZ1124" s="116">
        <v>0</v>
      </c>
      <c r="BA1124" s="116">
        <v>0</v>
      </c>
      <c r="BB1124" s="116">
        <v>0</v>
      </c>
      <c r="BC1124" s="116">
        <v>0</v>
      </c>
      <c r="BD1124" s="115">
        <v>0</v>
      </c>
      <c r="BF1124" s="9">
        <f t="shared" si="18"/>
        <v>0</v>
      </c>
    </row>
    <row r="1125" spans="1:58" x14ac:dyDescent="0.25">
      <c r="A1125" s="112" t="s">
        <v>1360</v>
      </c>
      <c r="B1125" s="112" t="s">
        <v>1361</v>
      </c>
      <c r="C1125" s="116">
        <v>0</v>
      </c>
      <c r="D1125" s="116">
        <v>0</v>
      </c>
      <c r="E1125" s="116">
        <v>0</v>
      </c>
      <c r="F1125" s="116">
        <v>0</v>
      </c>
      <c r="G1125" s="116">
        <v>0</v>
      </c>
      <c r="H1125" s="116">
        <v>0</v>
      </c>
      <c r="I1125" s="116">
        <v>0</v>
      </c>
      <c r="J1125" s="116">
        <v>0</v>
      </c>
      <c r="K1125" s="116">
        <v>0</v>
      </c>
      <c r="L1125" s="116">
        <v>0</v>
      </c>
      <c r="M1125" s="116">
        <v>0</v>
      </c>
      <c r="N1125" s="116">
        <v>0</v>
      </c>
      <c r="O1125" s="116">
        <v>0</v>
      </c>
      <c r="P1125" s="116">
        <v>0</v>
      </c>
      <c r="Q1125" s="116">
        <v>0</v>
      </c>
      <c r="R1125" s="116">
        <v>0</v>
      </c>
      <c r="S1125" s="116">
        <v>0</v>
      </c>
      <c r="T1125" s="116">
        <v>0</v>
      </c>
      <c r="U1125" s="116">
        <v>0</v>
      </c>
      <c r="V1125" s="116">
        <v>0</v>
      </c>
      <c r="W1125" s="116">
        <v>0</v>
      </c>
      <c r="X1125" s="116">
        <v>0</v>
      </c>
      <c r="Y1125" s="116">
        <v>0</v>
      </c>
      <c r="Z1125" s="116">
        <v>0</v>
      </c>
      <c r="AA1125" s="116">
        <v>0.01</v>
      </c>
      <c r="AB1125" s="116">
        <v>0.01</v>
      </c>
      <c r="AC1125" s="116">
        <v>0.01</v>
      </c>
      <c r="AD1125" s="116">
        <v>0.01</v>
      </c>
      <c r="AE1125" s="116">
        <v>0.01</v>
      </c>
      <c r="AF1125" s="116">
        <v>0.01</v>
      </c>
      <c r="AG1125" s="116">
        <v>0.01</v>
      </c>
      <c r="AH1125" s="116">
        <v>0.01</v>
      </c>
      <c r="AI1125" s="116">
        <v>0.01</v>
      </c>
      <c r="AJ1125" s="116">
        <v>0.01</v>
      </c>
      <c r="AK1125" s="116">
        <v>0.01</v>
      </c>
      <c r="AL1125" s="116">
        <v>0.01</v>
      </c>
      <c r="AM1125" s="116">
        <v>0.01</v>
      </c>
      <c r="AN1125" s="116">
        <v>0.01</v>
      </c>
      <c r="AO1125" s="116">
        <v>0.01</v>
      </c>
      <c r="AP1125" s="116">
        <v>0.01</v>
      </c>
      <c r="AQ1125" s="116">
        <v>0.01</v>
      </c>
      <c r="AR1125" s="116">
        <v>0.01</v>
      </c>
      <c r="AS1125" s="116">
        <v>0.01</v>
      </c>
      <c r="AT1125" s="116">
        <v>0.01</v>
      </c>
      <c r="AU1125" s="116">
        <v>0.01</v>
      </c>
      <c r="AV1125" s="116">
        <v>0.01</v>
      </c>
      <c r="AW1125" s="116">
        <v>0.01</v>
      </c>
      <c r="AX1125" s="116">
        <v>0.01</v>
      </c>
      <c r="AY1125" s="116">
        <v>0.01</v>
      </c>
      <c r="AZ1125" s="116">
        <v>0.01</v>
      </c>
      <c r="BA1125" s="116">
        <v>0.01</v>
      </c>
      <c r="BB1125" s="116">
        <v>0.01</v>
      </c>
      <c r="BC1125" s="116">
        <v>0.01</v>
      </c>
      <c r="BD1125" s="115">
        <v>0.01</v>
      </c>
      <c r="BF1125" s="9">
        <f t="shared" si="18"/>
        <v>0.01</v>
      </c>
    </row>
    <row r="1126" spans="1:58" x14ac:dyDescent="0.25">
      <c r="A1126" s="112" t="s">
        <v>1362</v>
      </c>
      <c r="B1126" s="112" t="s">
        <v>1363</v>
      </c>
      <c r="C1126" s="116">
        <v>0</v>
      </c>
      <c r="D1126" s="116">
        <v>0</v>
      </c>
      <c r="E1126" s="116">
        <v>0</v>
      </c>
      <c r="F1126" s="116">
        <v>0</v>
      </c>
      <c r="G1126" s="116">
        <v>0</v>
      </c>
      <c r="H1126" s="116">
        <v>0</v>
      </c>
      <c r="I1126" s="116">
        <v>0</v>
      </c>
      <c r="J1126" s="116">
        <v>0</v>
      </c>
      <c r="K1126" s="116">
        <v>0</v>
      </c>
      <c r="L1126" s="116">
        <v>0</v>
      </c>
      <c r="M1126" s="116">
        <v>0</v>
      </c>
      <c r="N1126" s="116">
        <v>0</v>
      </c>
      <c r="O1126" s="116">
        <v>0</v>
      </c>
      <c r="P1126" s="116">
        <v>0</v>
      </c>
      <c r="Q1126" s="116">
        <v>0</v>
      </c>
      <c r="R1126" s="116">
        <v>0</v>
      </c>
      <c r="S1126" s="116">
        <v>0</v>
      </c>
      <c r="T1126" s="116">
        <v>0</v>
      </c>
      <c r="U1126" s="116">
        <v>0</v>
      </c>
      <c r="V1126" s="116">
        <v>0</v>
      </c>
      <c r="W1126" s="116">
        <v>0</v>
      </c>
      <c r="X1126" s="116">
        <v>0</v>
      </c>
      <c r="Y1126" s="116">
        <v>0</v>
      </c>
      <c r="Z1126" s="116">
        <v>0</v>
      </c>
      <c r="AA1126" s="116">
        <v>1700.75</v>
      </c>
      <c r="AB1126" s="116">
        <v>4114.99</v>
      </c>
      <c r="AC1126" s="116">
        <v>0</v>
      </c>
      <c r="AD1126" s="116">
        <v>0</v>
      </c>
      <c r="AE1126" s="116">
        <v>0</v>
      </c>
      <c r="AF1126" s="116">
        <v>0</v>
      </c>
      <c r="AG1126" s="116">
        <v>0</v>
      </c>
      <c r="AH1126" s="116">
        <v>0</v>
      </c>
      <c r="AI1126" s="116">
        <v>0</v>
      </c>
      <c r="AJ1126" s="116">
        <v>0</v>
      </c>
      <c r="AK1126" s="116">
        <v>0</v>
      </c>
      <c r="AL1126" s="116">
        <v>0</v>
      </c>
      <c r="AM1126" s="116">
        <v>0</v>
      </c>
      <c r="AN1126" s="116">
        <v>0</v>
      </c>
      <c r="AO1126" s="116">
        <v>0</v>
      </c>
      <c r="AP1126" s="116">
        <v>0</v>
      </c>
      <c r="AQ1126" s="116">
        <v>0</v>
      </c>
      <c r="AR1126" s="116">
        <v>0</v>
      </c>
      <c r="AS1126" s="116">
        <v>0</v>
      </c>
      <c r="AT1126" s="116">
        <v>0</v>
      </c>
      <c r="AU1126" s="116">
        <v>0</v>
      </c>
      <c r="AV1126" s="116">
        <v>0</v>
      </c>
      <c r="AW1126" s="116">
        <v>0</v>
      </c>
      <c r="AX1126" s="116">
        <v>0</v>
      </c>
      <c r="AY1126" s="116">
        <v>0</v>
      </c>
      <c r="AZ1126" s="116">
        <v>0</v>
      </c>
      <c r="BA1126" s="116">
        <v>0</v>
      </c>
      <c r="BB1126" s="116">
        <v>0</v>
      </c>
      <c r="BC1126" s="116">
        <v>0</v>
      </c>
      <c r="BD1126" s="115">
        <v>0</v>
      </c>
      <c r="BF1126" s="9">
        <f t="shared" si="18"/>
        <v>4114.99</v>
      </c>
    </row>
    <row r="1127" spans="1:58" x14ac:dyDescent="0.25">
      <c r="A1127" s="112" t="s">
        <v>1364</v>
      </c>
      <c r="B1127" s="112" t="s">
        <v>1365</v>
      </c>
      <c r="C1127" s="116">
        <v>0</v>
      </c>
      <c r="D1127" s="116">
        <v>0</v>
      </c>
      <c r="E1127" s="116">
        <v>0</v>
      </c>
      <c r="F1127" s="116">
        <v>0</v>
      </c>
      <c r="G1127" s="116">
        <v>0</v>
      </c>
      <c r="H1127" s="116">
        <v>0</v>
      </c>
      <c r="I1127" s="116">
        <v>0</v>
      </c>
      <c r="J1127" s="116">
        <v>0</v>
      </c>
      <c r="K1127" s="116">
        <v>0</v>
      </c>
      <c r="L1127" s="116">
        <v>0</v>
      </c>
      <c r="M1127" s="116">
        <v>0</v>
      </c>
      <c r="N1127" s="116">
        <v>0</v>
      </c>
      <c r="O1127" s="116">
        <v>0</v>
      </c>
      <c r="P1127" s="116">
        <v>0</v>
      </c>
      <c r="Q1127" s="116">
        <v>0</v>
      </c>
      <c r="R1127" s="116">
        <v>0</v>
      </c>
      <c r="S1127" s="116">
        <v>0</v>
      </c>
      <c r="T1127" s="116">
        <v>0</v>
      </c>
      <c r="U1127" s="116">
        <v>0</v>
      </c>
      <c r="V1127" s="116">
        <v>0</v>
      </c>
      <c r="W1127" s="116">
        <v>0</v>
      </c>
      <c r="X1127" s="116">
        <v>0</v>
      </c>
      <c r="Y1127" s="116">
        <v>0</v>
      </c>
      <c r="Z1127" s="116">
        <v>0</v>
      </c>
      <c r="AA1127" s="116">
        <v>264.04000000000002</v>
      </c>
      <c r="AB1127" s="116">
        <v>0</v>
      </c>
      <c r="AC1127" s="116">
        <v>0</v>
      </c>
      <c r="AD1127" s="116">
        <v>0</v>
      </c>
      <c r="AE1127" s="116">
        <v>0</v>
      </c>
      <c r="AF1127" s="116">
        <v>0</v>
      </c>
      <c r="AG1127" s="116">
        <v>0</v>
      </c>
      <c r="AH1127" s="116">
        <v>0</v>
      </c>
      <c r="AI1127" s="116">
        <v>0</v>
      </c>
      <c r="AJ1127" s="116">
        <v>0</v>
      </c>
      <c r="AK1127" s="116">
        <v>0</v>
      </c>
      <c r="AL1127" s="116">
        <v>0</v>
      </c>
      <c r="AM1127" s="116">
        <v>0</v>
      </c>
      <c r="AN1127" s="116">
        <v>0</v>
      </c>
      <c r="AO1127" s="116">
        <v>0</v>
      </c>
      <c r="AP1127" s="116">
        <v>0</v>
      </c>
      <c r="AQ1127" s="116">
        <v>0</v>
      </c>
      <c r="AR1127" s="116">
        <v>0</v>
      </c>
      <c r="AS1127" s="116">
        <v>0</v>
      </c>
      <c r="AT1127" s="116">
        <v>0</v>
      </c>
      <c r="AU1127" s="116">
        <v>0</v>
      </c>
      <c r="AV1127" s="116">
        <v>0</v>
      </c>
      <c r="AW1127" s="116">
        <v>0</v>
      </c>
      <c r="AX1127" s="116">
        <v>0</v>
      </c>
      <c r="AY1127" s="116">
        <v>0</v>
      </c>
      <c r="AZ1127" s="116">
        <v>0</v>
      </c>
      <c r="BA1127" s="116">
        <v>0</v>
      </c>
      <c r="BB1127" s="116">
        <v>0</v>
      </c>
      <c r="BC1127" s="116">
        <v>0</v>
      </c>
      <c r="BD1127" s="115">
        <v>0</v>
      </c>
      <c r="BF1127" s="9">
        <f t="shared" si="18"/>
        <v>264.04000000000002</v>
      </c>
    </row>
    <row r="1128" spans="1:58" x14ac:dyDescent="0.25">
      <c r="A1128" s="112" t="s">
        <v>1366</v>
      </c>
      <c r="B1128" s="112" t="s">
        <v>1367</v>
      </c>
      <c r="C1128" s="116">
        <v>0</v>
      </c>
      <c r="D1128" s="116">
        <v>0</v>
      </c>
      <c r="E1128" s="116">
        <v>0</v>
      </c>
      <c r="F1128" s="116">
        <v>0</v>
      </c>
      <c r="G1128" s="116">
        <v>0</v>
      </c>
      <c r="H1128" s="116">
        <v>0</v>
      </c>
      <c r="I1128" s="116">
        <v>0</v>
      </c>
      <c r="J1128" s="116">
        <v>0</v>
      </c>
      <c r="K1128" s="116">
        <v>0</v>
      </c>
      <c r="L1128" s="116">
        <v>0</v>
      </c>
      <c r="M1128" s="116">
        <v>0</v>
      </c>
      <c r="N1128" s="116">
        <v>0</v>
      </c>
      <c r="O1128" s="116">
        <v>0</v>
      </c>
      <c r="P1128" s="116">
        <v>0</v>
      </c>
      <c r="Q1128" s="116">
        <v>0</v>
      </c>
      <c r="R1128" s="116">
        <v>0</v>
      </c>
      <c r="S1128" s="116">
        <v>0</v>
      </c>
      <c r="T1128" s="116">
        <v>0</v>
      </c>
      <c r="U1128" s="116">
        <v>0</v>
      </c>
      <c r="V1128" s="116">
        <v>0</v>
      </c>
      <c r="W1128" s="116">
        <v>0</v>
      </c>
      <c r="X1128" s="116">
        <v>0</v>
      </c>
      <c r="Y1128" s="116">
        <v>0</v>
      </c>
      <c r="Z1128" s="116">
        <v>0</v>
      </c>
      <c r="AA1128" s="116">
        <v>1124.1199999999999</v>
      </c>
      <c r="AB1128" s="116">
        <v>1267.8499999999999</v>
      </c>
      <c r="AC1128" s="116">
        <v>3148.73</v>
      </c>
      <c r="AD1128" s="116">
        <v>3284.42</v>
      </c>
      <c r="AE1128" s="116">
        <v>3545.25</v>
      </c>
      <c r="AF1128" s="116">
        <v>3545.25</v>
      </c>
      <c r="AG1128" s="116">
        <v>4551.57</v>
      </c>
      <c r="AH1128" s="116">
        <v>5764.94</v>
      </c>
      <c r="AI1128" s="116">
        <v>6161.7</v>
      </c>
      <c r="AJ1128" s="116">
        <v>6497.8099999999995</v>
      </c>
      <c r="AK1128" s="116">
        <v>6497.8099999999995</v>
      </c>
      <c r="AL1128" s="116">
        <v>6505.1299999999992</v>
      </c>
      <c r="AM1128" s="116">
        <v>6505.1299999999992</v>
      </c>
      <c r="AN1128" s="116">
        <v>6212.4699999999993</v>
      </c>
      <c r="AO1128" s="116">
        <v>7224.19</v>
      </c>
      <c r="AP1128" s="116">
        <v>7224.19</v>
      </c>
      <c r="AQ1128" s="116">
        <v>0</v>
      </c>
      <c r="AR1128" s="116">
        <v>0</v>
      </c>
      <c r="AS1128" s="116">
        <v>0</v>
      </c>
      <c r="AT1128" s="116">
        <v>0</v>
      </c>
      <c r="AU1128" s="116">
        <v>0</v>
      </c>
      <c r="AV1128" s="116">
        <v>0</v>
      </c>
      <c r="AW1128" s="116">
        <v>0</v>
      </c>
      <c r="AX1128" s="116">
        <v>0</v>
      </c>
      <c r="AY1128" s="116">
        <v>0</v>
      </c>
      <c r="AZ1128" s="116">
        <v>0</v>
      </c>
      <c r="BA1128" s="116">
        <v>0</v>
      </c>
      <c r="BB1128" s="116">
        <v>0</v>
      </c>
      <c r="BC1128" s="116">
        <v>0</v>
      </c>
      <c r="BD1128" s="115">
        <v>0</v>
      </c>
      <c r="BF1128" s="9">
        <f t="shared" si="18"/>
        <v>7224.19</v>
      </c>
    </row>
    <row r="1129" spans="1:58" x14ac:dyDescent="0.25">
      <c r="A1129" s="112" t="s">
        <v>1368</v>
      </c>
      <c r="B1129" s="112" t="s">
        <v>1369</v>
      </c>
      <c r="C1129" s="116">
        <v>0</v>
      </c>
      <c r="D1129" s="116">
        <v>0</v>
      </c>
      <c r="E1129" s="116">
        <v>0</v>
      </c>
      <c r="F1129" s="116">
        <v>0</v>
      </c>
      <c r="G1129" s="116">
        <v>0</v>
      </c>
      <c r="H1129" s="116">
        <v>0</v>
      </c>
      <c r="I1129" s="116">
        <v>0</v>
      </c>
      <c r="J1129" s="116">
        <v>0</v>
      </c>
      <c r="K1129" s="116">
        <v>0</v>
      </c>
      <c r="L1129" s="116">
        <v>0</v>
      </c>
      <c r="M1129" s="116">
        <v>0</v>
      </c>
      <c r="N1129" s="116">
        <v>0</v>
      </c>
      <c r="O1129" s="116">
        <v>0</v>
      </c>
      <c r="P1129" s="116">
        <v>0</v>
      </c>
      <c r="Q1129" s="116">
        <v>0</v>
      </c>
      <c r="R1129" s="116">
        <v>0</v>
      </c>
      <c r="S1129" s="116">
        <v>0</v>
      </c>
      <c r="T1129" s="116">
        <v>0</v>
      </c>
      <c r="U1129" s="116">
        <v>0</v>
      </c>
      <c r="V1129" s="116">
        <v>0</v>
      </c>
      <c r="W1129" s="116">
        <v>0</v>
      </c>
      <c r="X1129" s="116">
        <v>0</v>
      </c>
      <c r="Y1129" s="116">
        <v>0</v>
      </c>
      <c r="Z1129" s="116">
        <v>0</v>
      </c>
      <c r="AA1129" s="116">
        <v>0</v>
      </c>
      <c r="AB1129" s="116">
        <v>0</v>
      </c>
      <c r="AC1129" s="116">
        <v>0</v>
      </c>
      <c r="AD1129" s="116">
        <v>124963.9</v>
      </c>
      <c r="AE1129" s="116">
        <v>0</v>
      </c>
      <c r="AF1129" s="116">
        <v>0</v>
      </c>
      <c r="AG1129" s="116">
        <v>0</v>
      </c>
      <c r="AH1129" s="116">
        <v>0</v>
      </c>
      <c r="AI1129" s="116">
        <v>0</v>
      </c>
      <c r="AJ1129" s="116">
        <v>0</v>
      </c>
      <c r="AK1129" s="116">
        <v>0</v>
      </c>
      <c r="AL1129" s="116">
        <v>0</v>
      </c>
      <c r="AM1129" s="116">
        <v>0</v>
      </c>
      <c r="AN1129" s="116">
        <v>0</v>
      </c>
      <c r="AO1129" s="116">
        <v>0</v>
      </c>
      <c r="AP1129" s="116">
        <v>0</v>
      </c>
      <c r="AQ1129" s="116">
        <v>0</v>
      </c>
      <c r="AR1129" s="116">
        <v>0</v>
      </c>
      <c r="AS1129" s="116">
        <v>0</v>
      </c>
      <c r="AT1129" s="116">
        <v>0</v>
      </c>
      <c r="AU1129" s="116">
        <v>0</v>
      </c>
      <c r="AV1129" s="116">
        <v>0</v>
      </c>
      <c r="AW1129" s="116">
        <v>0</v>
      </c>
      <c r="AX1129" s="116">
        <v>0</v>
      </c>
      <c r="AY1129" s="116">
        <v>0</v>
      </c>
      <c r="AZ1129" s="116">
        <v>0</v>
      </c>
      <c r="BA1129" s="116">
        <v>0</v>
      </c>
      <c r="BB1129" s="116">
        <v>0</v>
      </c>
      <c r="BC1129" s="116">
        <v>0</v>
      </c>
      <c r="BD1129" s="115">
        <v>0</v>
      </c>
      <c r="BF1129" s="9">
        <f t="shared" si="18"/>
        <v>124963.9</v>
      </c>
    </row>
    <row r="1130" spans="1:58" x14ac:dyDescent="0.25">
      <c r="A1130" s="112" t="s">
        <v>1370</v>
      </c>
      <c r="B1130" s="112" t="s">
        <v>1371</v>
      </c>
      <c r="C1130" s="116">
        <v>0</v>
      </c>
      <c r="D1130" s="116">
        <v>0</v>
      </c>
      <c r="E1130" s="116">
        <v>0</v>
      </c>
      <c r="F1130" s="116">
        <v>0</v>
      </c>
      <c r="G1130" s="116">
        <v>0</v>
      </c>
      <c r="H1130" s="116">
        <v>0</v>
      </c>
      <c r="I1130" s="116">
        <v>0</v>
      </c>
      <c r="J1130" s="116">
        <v>0</v>
      </c>
      <c r="K1130" s="116">
        <v>0</v>
      </c>
      <c r="L1130" s="116">
        <v>0</v>
      </c>
      <c r="M1130" s="116">
        <v>0</v>
      </c>
      <c r="N1130" s="116">
        <v>0</v>
      </c>
      <c r="O1130" s="116">
        <v>0</v>
      </c>
      <c r="P1130" s="116">
        <v>0</v>
      </c>
      <c r="Q1130" s="116">
        <v>0</v>
      </c>
      <c r="R1130" s="116">
        <v>0</v>
      </c>
      <c r="S1130" s="116">
        <v>0</v>
      </c>
      <c r="T1130" s="116">
        <v>0</v>
      </c>
      <c r="U1130" s="116">
        <v>0</v>
      </c>
      <c r="V1130" s="116">
        <v>0</v>
      </c>
      <c r="W1130" s="116">
        <v>0</v>
      </c>
      <c r="X1130" s="116">
        <v>0</v>
      </c>
      <c r="Y1130" s="116">
        <v>0</v>
      </c>
      <c r="Z1130" s="116">
        <v>0</v>
      </c>
      <c r="AA1130" s="116">
        <v>0</v>
      </c>
      <c r="AB1130" s="116">
        <v>0</v>
      </c>
      <c r="AC1130" s="116">
        <v>0</v>
      </c>
      <c r="AD1130" s="116">
        <v>0</v>
      </c>
      <c r="AE1130" s="116">
        <v>0</v>
      </c>
      <c r="AF1130" s="116">
        <v>0</v>
      </c>
      <c r="AG1130" s="116">
        <v>0</v>
      </c>
      <c r="AH1130" s="116">
        <v>0</v>
      </c>
      <c r="AI1130" s="116">
        <v>0</v>
      </c>
      <c r="AJ1130" s="116">
        <v>765.78</v>
      </c>
      <c r="AK1130" s="116">
        <v>765.78</v>
      </c>
      <c r="AL1130" s="116">
        <v>11949.140000000001</v>
      </c>
      <c r="AM1130" s="116">
        <v>11949.140000000001</v>
      </c>
      <c r="AN1130" s="116">
        <v>23912.46</v>
      </c>
      <c r="AO1130" s="116">
        <v>30812.23</v>
      </c>
      <c r="AP1130" s="116">
        <v>30812.23</v>
      </c>
      <c r="AQ1130" s="116">
        <v>30812.23</v>
      </c>
      <c r="AR1130" s="116">
        <v>31161.11</v>
      </c>
      <c r="AS1130" s="116">
        <v>31754.21</v>
      </c>
      <c r="AT1130" s="116">
        <v>31947.48</v>
      </c>
      <c r="AU1130" s="116">
        <v>45670.54</v>
      </c>
      <c r="AV1130" s="116">
        <v>142592.62</v>
      </c>
      <c r="AW1130" s="116">
        <v>145513.32</v>
      </c>
      <c r="AX1130" s="116">
        <v>0</v>
      </c>
      <c r="AY1130" s="116">
        <v>0</v>
      </c>
      <c r="AZ1130" s="116">
        <v>0</v>
      </c>
      <c r="BA1130" s="116">
        <v>0</v>
      </c>
      <c r="BB1130" s="116">
        <v>0</v>
      </c>
      <c r="BC1130" s="116">
        <v>0</v>
      </c>
      <c r="BD1130" s="115">
        <v>0</v>
      </c>
      <c r="BF1130" s="9">
        <f t="shared" si="18"/>
        <v>145513.32</v>
      </c>
    </row>
    <row r="1131" spans="1:58" x14ac:dyDescent="0.25">
      <c r="A1131" s="112" t="s">
        <v>1372</v>
      </c>
      <c r="B1131" s="112" t="s">
        <v>1373</v>
      </c>
      <c r="C1131" s="116">
        <v>0</v>
      </c>
      <c r="D1131" s="116">
        <v>0</v>
      </c>
      <c r="E1131" s="116">
        <v>0</v>
      </c>
      <c r="F1131" s="116">
        <v>0</v>
      </c>
      <c r="G1131" s="116">
        <v>0</v>
      </c>
      <c r="H1131" s="116">
        <v>0</v>
      </c>
      <c r="I1131" s="116">
        <v>0</v>
      </c>
      <c r="J1131" s="116">
        <v>0</v>
      </c>
      <c r="K1131" s="116">
        <v>0</v>
      </c>
      <c r="L1131" s="116">
        <v>0</v>
      </c>
      <c r="M1131" s="116">
        <v>0</v>
      </c>
      <c r="N1131" s="116">
        <v>0</v>
      </c>
      <c r="O1131" s="116">
        <v>0</v>
      </c>
      <c r="P1131" s="116">
        <v>0</v>
      </c>
      <c r="Q1131" s="116">
        <v>0</v>
      </c>
      <c r="R1131" s="116">
        <v>0</v>
      </c>
      <c r="S1131" s="116">
        <v>0</v>
      </c>
      <c r="T1131" s="116">
        <v>0</v>
      </c>
      <c r="U1131" s="116">
        <v>0</v>
      </c>
      <c r="V1131" s="116">
        <v>0</v>
      </c>
      <c r="W1131" s="116">
        <v>0</v>
      </c>
      <c r="X1131" s="116">
        <v>0</v>
      </c>
      <c r="Y1131" s="116">
        <v>0</v>
      </c>
      <c r="Z1131" s="116">
        <v>0</v>
      </c>
      <c r="AA1131" s="116">
        <v>0</v>
      </c>
      <c r="AB1131" s="116">
        <v>-15527.7</v>
      </c>
      <c r="AC1131" s="116">
        <v>-12423.730000000001</v>
      </c>
      <c r="AD1131" s="116">
        <v>-12423.730000000001</v>
      </c>
      <c r="AE1131" s="116">
        <v>-12423.730000000001</v>
      </c>
      <c r="AF1131" s="116">
        <v>-12423.730000000001</v>
      </c>
      <c r="AG1131" s="116">
        <v>4907.8099999999995</v>
      </c>
      <c r="AH1131" s="116">
        <v>4907.8099999999995</v>
      </c>
      <c r="AI1131" s="116">
        <v>4907.8099999999995</v>
      </c>
      <c r="AJ1131" s="116">
        <v>4907.2099999999991</v>
      </c>
      <c r="AK1131" s="116">
        <v>4907.2099999999991</v>
      </c>
      <c r="AL1131" s="116">
        <v>4839.2299999999996</v>
      </c>
      <c r="AM1131" s="116">
        <v>4839.2299999999996</v>
      </c>
      <c r="AN1131" s="116">
        <v>4839.2299999999996</v>
      </c>
      <c r="AO1131" s="116">
        <v>4839.2299999999996</v>
      </c>
      <c r="AP1131" s="116">
        <v>0</v>
      </c>
      <c r="AQ1131" s="116">
        <v>0</v>
      </c>
      <c r="AR1131" s="116">
        <v>0</v>
      </c>
      <c r="AS1131" s="116">
        <v>0</v>
      </c>
      <c r="AT1131" s="116">
        <v>0</v>
      </c>
      <c r="AU1131" s="116">
        <v>0</v>
      </c>
      <c r="AV1131" s="116">
        <v>0</v>
      </c>
      <c r="AW1131" s="116">
        <v>0</v>
      </c>
      <c r="AX1131" s="116">
        <v>0</v>
      </c>
      <c r="AY1131" s="116">
        <v>0</v>
      </c>
      <c r="AZ1131" s="116">
        <v>0</v>
      </c>
      <c r="BA1131" s="116">
        <v>0</v>
      </c>
      <c r="BB1131" s="116">
        <v>0</v>
      </c>
      <c r="BC1131" s="116">
        <v>0</v>
      </c>
      <c r="BD1131" s="115">
        <v>0</v>
      </c>
      <c r="BF1131" s="9">
        <f t="shared" si="18"/>
        <v>4907.8099999999995</v>
      </c>
    </row>
    <row r="1132" spans="1:58" x14ac:dyDescent="0.25">
      <c r="A1132" s="112" t="s">
        <v>1374</v>
      </c>
      <c r="B1132" s="112" t="s">
        <v>891</v>
      </c>
      <c r="C1132" s="116">
        <v>0</v>
      </c>
      <c r="D1132" s="116">
        <v>0</v>
      </c>
      <c r="E1132" s="116">
        <v>0</v>
      </c>
      <c r="F1132" s="116">
        <v>0</v>
      </c>
      <c r="G1132" s="116">
        <v>0</v>
      </c>
      <c r="H1132" s="116">
        <v>0</v>
      </c>
      <c r="I1132" s="116">
        <v>0</v>
      </c>
      <c r="J1132" s="116">
        <v>0</v>
      </c>
      <c r="K1132" s="116">
        <v>0</v>
      </c>
      <c r="L1132" s="116">
        <v>0</v>
      </c>
      <c r="M1132" s="116">
        <v>0</v>
      </c>
      <c r="N1132" s="116">
        <v>0</v>
      </c>
      <c r="O1132" s="116">
        <v>0</v>
      </c>
      <c r="P1132" s="116">
        <v>0</v>
      </c>
      <c r="Q1132" s="116">
        <v>0</v>
      </c>
      <c r="R1132" s="116">
        <v>0</v>
      </c>
      <c r="S1132" s="116">
        <v>0</v>
      </c>
      <c r="T1132" s="116">
        <v>0</v>
      </c>
      <c r="U1132" s="116">
        <v>0</v>
      </c>
      <c r="V1132" s="116">
        <v>0</v>
      </c>
      <c r="W1132" s="116">
        <v>0</v>
      </c>
      <c r="X1132" s="116">
        <v>0</v>
      </c>
      <c r="Y1132" s="116">
        <v>0</v>
      </c>
      <c r="Z1132" s="116">
        <v>0</v>
      </c>
      <c r="AA1132" s="116">
        <v>0</v>
      </c>
      <c r="AB1132" s="116">
        <v>6404.69</v>
      </c>
      <c r="AC1132" s="116">
        <v>6404.69</v>
      </c>
      <c r="AD1132" s="116">
        <v>6404.69</v>
      </c>
      <c r="AE1132" s="116">
        <v>6404.69</v>
      </c>
      <c r="AF1132" s="116">
        <v>6404.69</v>
      </c>
      <c r="AG1132" s="116">
        <v>6404.69</v>
      </c>
      <c r="AH1132" s="116">
        <v>6404.69</v>
      </c>
      <c r="AI1132" s="116">
        <v>6404.69</v>
      </c>
      <c r="AJ1132" s="116">
        <v>6404.69</v>
      </c>
      <c r="AK1132" s="116">
        <v>6404.69</v>
      </c>
      <c r="AL1132" s="116">
        <v>0</v>
      </c>
      <c r="AM1132" s="116">
        <v>0</v>
      </c>
      <c r="AN1132" s="116">
        <v>0</v>
      </c>
      <c r="AO1132" s="116">
        <v>0</v>
      </c>
      <c r="AP1132" s="116">
        <v>0</v>
      </c>
      <c r="AQ1132" s="116">
        <v>0</v>
      </c>
      <c r="AR1132" s="116">
        <v>0</v>
      </c>
      <c r="AS1132" s="116">
        <v>0</v>
      </c>
      <c r="AT1132" s="116">
        <v>0</v>
      </c>
      <c r="AU1132" s="116">
        <v>0</v>
      </c>
      <c r="AV1132" s="116">
        <v>0</v>
      </c>
      <c r="AW1132" s="116">
        <v>0</v>
      </c>
      <c r="AX1132" s="116">
        <v>0</v>
      </c>
      <c r="AY1132" s="116">
        <v>0</v>
      </c>
      <c r="AZ1132" s="116">
        <v>0</v>
      </c>
      <c r="BA1132" s="116">
        <v>0</v>
      </c>
      <c r="BB1132" s="116">
        <v>0</v>
      </c>
      <c r="BC1132" s="116">
        <v>0</v>
      </c>
      <c r="BD1132" s="115">
        <v>0</v>
      </c>
      <c r="BF1132" s="9">
        <f t="shared" si="18"/>
        <v>6404.69</v>
      </c>
    </row>
    <row r="1133" spans="1:58" x14ac:dyDescent="0.25">
      <c r="A1133" s="112" t="s">
        <v>1375</v>
      </c>
      <c r="B1133" s="112" t="s">
        <v>1376</v>
      </c>
      <c r="C1133" s="116">
        <v>0</v>
      </c>
      <c r="D1133" s="116">
        <v>0</v>
      </c>
      <c r="E1133" s="116">
        <v>0</v>
      </c>
      <c r="F1133" s="116">
        <v>0</v>
      </c>
      <c r="G1133" s="116">
        <v>0</v>
      </c>
      <c r="H1133" s="116">
        <v>0</v>
      </c>
      <c r="I1133" s="116">
        <v>0</v>
      </c>
      <c r="J1133" s="116">
        <v>0</v>
      </c>
      <c r="K1133" s="116">
        <v>0</v>
      </c>
      <c r="L1133" s="116">
        <v>0</v>
      </c>
      <c r="M1133" s="116">
        <v>0</v>
      </c>
      <c r="N1133" s="116">
        <v>0</v>
      </c>
      <c r="O1133" s="116">
        <v>0</v>
      </c>
      <c r="P1133" s="116">
        <v>0</v>
      </c>
      <c r="Q1133" s="116">
        <v>0</v>
      </c>
      <c r="R1133" s="116">
        <v>0</v>
      </c>
      <c r="S1133" s="116">
        <v>0</v>
      </c>
      <c r="T1133" s="116">
        <v>0</v>
      </c>
      <c r="U1133" s="116">
        <v>0</v>
      </c>
      <c r="V1133" s="116">
        <v>0</v>
      </c>
      <c r="W1133" s="116">
        <v>0</v>
      </c>
      <c r="X1133" s="116">
        <v>0</v>
      </c>
      <c r="Y1133" s="116">
        <v>0</v>
      </c>
      <c r="Z1133" s="116">
        <v>0</v>
      </c>
      <c r="AA1133" s="116">
        <v>0</v>
      </c>
      <c r="AB1133" s="116">
        <v>0</v>
      </c>
      <c r="AC1133" s="116">
        <v>0</v>
      </c>
      <c r="AD1133" s="116">
        <v>0</v>
      </c>
      <c r="AE1133" s="116">
        <v>0</v>
      </c>
      <c r="AF1133" s="116">
        <v>0</v>
      </c>
      <c r="AG1133" s="116">
        <v>0</v>
      </c>
      <c r="AH1133" s="116">
        <v>0</v>
      </c>
      <c r="AI1133" s="116">
        <v>0</v>
      </c>
      <c r="AJ1133" s="116">
        <v>0</v>
      </c>
      <c r="AK1133" s="116">
        <v>0</v>
      </c>
      <c r="AL1133" s="116">
        <v>0</v>
      </c>
      <c r="AM1133" s="116">
        <v>0</v>
      </c>
      <c r="AN1133" s="116">
        <v>0</v>
      </c>
      <c r="AO1133" s="116">
        <v>0</v>
      </c>
      <c r="AP1133" s="116">
        <v>0</v>
      </c>
      <c r="AQ1133" s="116">
        <v>0</v>
      </c>
      <c r="AR1133" s="116">
        <v>0</v>
      </c>
      <c r="AS1133" s="116">
        <v>0</v>
      </c>
      <c r="AT1133" s="116">
        <v>0</v>
      </c>
      <c r="AU1133" s="116">
        <v>0</v>
      </c>
      <c r="AV1133" s="116">
        <v>0</v>
      </c>
      <c r="AW1133" s="116">
        <v>0</v>
      </c>
      <c r="AX1133" s="116">
        <v>0</v>
      </c>
      <c r="AY1133" s="116">
        <v>0</v>
      </c>
      <c r="AZ1133" s="116">
        <v>0</v>
      </c>
      <c r="BA1133" s="116">
        <v>0</v>
      </c>
      <c r="BB1133" s="116">
        <v>0</v>
      </c>
      <c r="BC1133" s="116">
        <v>0</v>
      </c>
      <c r="BD1133" s="115">
        <v>0</v>
      </c>
      <c r="BF1133" s="9">
        <f t="shared" si="18"/>
        <v>0</v>
      </c>
    </row>
    <row r="1134" spans="1:58" x14ac:dyDescent="0.25">
      <c r="A1134" s="112" t="s">
        <v>1377</v>
      </c>
      <c r="B1134" s="112" t="s">
        <v>1378</v>
      </c>
      <c r="C1134" s="116">
        <v>0</v>
      </c>
      <c r="D1134" s="116">
        <v>0</v>
      </c>
      <c r="E1134" s="116">
        <v>0</v>
      </c>
      <c r="F1134" s="116">
        <v>0</v>
      </c>
      <c r="G1134" s="116">
        <v>0</v>
      </c>
      <c r="H1134" s="116">
        <v>0</v>
      </c>
      <c r="I1134" s="116">
        <v>0</v>
      </c>
      <c r="J1134" s="116">
        <v>0</v>
      </c>
      <c r="K1134" s="116">
        <v>0</v>
      </c>
      <c r="L1134" s="116">
        <v>0</v>
      </c>
      <c r="M1134" s="116">
        <v>0</v>
      </c>
      <c r="N1134" s="116">
        <v>0</v>
      </c>
      <c r="O1134" s="116">
        <v>0</v>
      </c>
      <c r="P1134" s="116">
        <v>0</v>
      </c>
      <c r="Q1134" s="116">
        <v>0</v>
      </c>
      <c r="R1134" s="116">
        <v>0</v>
      </c>
      <c r="S1134" s="116">
        <v>0</v>
      </c>
      <c r="T1134" s="116">
        <v>0</v>
      </c>
      <c r="U1134" s="116">
        <v>0</v>
      </c>
      <c r="V1134" s="116">
        <v>0</v>
      </c>
      <c r="W1134" s="116">
        <v>0</v>
      </c>
      <c r="X1134" s="116">
        <v>0</v>
      </c>
      <c r="Y1134" s="116">
        <v>0</v>
      </c>
      <c r="Z1134" s="116">
        <v>0</v>
      </c>
      <c r="AA1134" s="116">
        <v>0</v>
      </c>
      <c r="AB1134" s="116">
        <v>0</v>
      </c>
      <c r="AC1134" s="116">
        <v>0</v>
      </c>
      <c r="AD1134" s="116">
        <v>0</v>
      </c>
      <c r="AE1134" s="116">
        <v>0</v>
      </c>
      <c r="AF1134" s="116">
        <v>0</v>
      </c>
      <c r="AG1134" s="116">
        <v>0</v>
      </c>
      <c r="AH1134" s="116">
        <v>0</v>
      </c>
      <c r="AI1134" s="116">
        <v>0</v>
      </c>
      <c r="AJ1134" s="116">
        <v>0</v>
      </c>
      <c r="AK1134" s="116">
        <v>0</v>
      </c>
      <c r="AL1134" s="116">
        <v>0</v>
      </c>
      <c r="AM1134" s="116">
        <v>0</v>
      </c>
      <c r="AN1134" s="116">
        <v>0</v>
      </c>
      <c r="AO1134" s="116">
        <v>0</v>
      </c>
      <c r="AP1134" s="116">
        <v>0</v>
      </c>
      <c r="AQ1134" s="116">
        <v>0</v>
      </c>
      <c r="AR1134" s="116">
        <v>0</v>
      </c>
      <c r="AS1134" s="116">
        <v>0</v>
      </c>
      <c r="AT1134" s="116">
        <v>0</v>
      </c>
      <c r="AU1134" s="116">
        <v>0</v>
      </c>
      <c r="AV1134" s="116">
        <v>0</v>
      </c>
      <c r="AW1134" s="116">
        <v>0</v>
      </c>
      <c r="AX1134" s="116">
        <v>0</v>
      </c>
      <c r="AY1134" s="116">
        <v>0</v>
      </c>
      <c r="AZ1134" s="116">
        <v>0</v>
      </c>
      <c r="BA1134" s="116">
        <v>0</v>
      </c>
      <c r="BB1134" s="116">
        <v>0</v>
      </c>
      <c r="BC1134" s="116">
        <v>0</v>
      </c>
      <c r="BD1134" s="115">
        <v>0</v>
      </c>
      <c r="BF1134" s="9">
        <f t="shared" si="18"/>
        <v>0</v>
      </c>
    </row>
    <row r="1135" spans="1:58" x14ac:dyDescent="0.25">
      <c r="A1135" s="112" t="s">
        <v>1379</v>
      </c>
      <c r="B1135" s="112" t="s">
        <v>1380</v>
      </c>
      <c r="C1135" s="116">
        <v>0</v>
      </c>
      <c r="D1135" s="116">
        <v>0</v>
      </c>
      <c r="E1135" s="116">
        <v>0</v>
      </c>
      <c r="F1135" s="116">
        <v>0</v>
      </c>
      <c r="G1135" s="116">
        <v>0</v>
      </c>
      <c r="H1135" s="116">
        <v>0</v>
      </c>
      <c r="I1135" s="116">
        <v>0</v>
      </c>
      <c r="J1135" s="116">
        <v>0</v>
      </c>
      <c r="K1135" s="116">
        <v>0</v>
      </c>
      <c r="L1135" s="116">
        <v>0</v>
      </c>
      <c r="M1135" s="116">
        <v>0</v>
      </c>
      <c r="N1135" s="116">
        <v>0</v>
      </c>
      <c r="O1135" s="116">
        <v>0</v>
      </c>
      <c r="P1135" s="116">
        <v>0</v>
      </c>
      <c r="Q1135" s="116">
        <v>0</v>
      </c>
      <c r="R1135" s="116">
        <v>0</v>
      </c>
      <c r="S1135" s="116">
        <v>0</v>
      </c>
      <c r="T1135" s="116">
        <v>0</v>
      </c>
      <c r="U1135" s="116">
        <v>0</v>
      </c>
      <c r="V1135" s="116">
        <v>0</v>
      </c>
      <c r="W1135" s="116">
        <v>0</v>
      </c>
      <c r="X1135" s="116">
        <v>0</v>
      </c>
      <c r="Y1135" s="116">
        <v>0</v>
      </c>
      <c r="Z1135" s="116">
        <v>0</v>
      </c>
      <c r="AA1135" s="116">
        <v>0</v>
      </c>
      <c r="AB1135" s="116">
        <v>0</v>
      </c>
      <c r="AC1135" s="116">
        <v>1987.94</v>
      </c>
      <c r="AD1135" s="116">
        <v>0</v>
      </c>
      <c r="AE1135" s="116">
        <v>0</v>
      </c>
      <c r="AF1135" s="116">
        <v>0</v>
      </c>
      <c r="AG1135" s="116">
        <v>0</v>
      </c>
      <c r="AH1135" s="116">
        <v>0</v>
      </c>
      <c r="AI1135" s="116">
        <v>0</v>
      </c>
      <c r="AJ1135" s="116">
        <v>0</v>
      </c>
      <c r="AK1135" s="116">
        <v>0</v>
      </c>
      <c r="AL1135" s="116">
        <v>0</v>
      </c>
      <c r="AM1135" s="116">
        <v>0</v>
      </c>
      <c r="AN1135" s="116">
        <v>0</v>
      </c>
      <c r="AO1135" s="116">
        <v>0</v>
      </c>
      <c r="AP1135" s="116">
        <v>0</v>
      </c>
      <c r="AQ1135" s="116">
        <v>0</v>
      </c>
      <c r="AR1135" s="116">
        <v>0</v>
      </c>
      <c r="AS1135" s="116">
        <v>0</v>
      </c>
      <c r="AT1135" s="116">
        <v>0</v>
      </c>
      <c r="AU1135" s="116">
        <v>0</v>
      </c>
      <c r="AV1135" s="116">
        <v>0</v>
      </c>
      <c r="AW1135" s="116">
        <v>0</v>
      </c>
      <c r="AX1135" s="116">
        <v>0</v>
      </c>
      <c r="AY1135" s="116">
        <v>0</v>
      </c>
      <c r="AZ1135" s="116">
        <v>0</v>
      </c>
      <c r="BA1135" s="116">
        <v>0</v>
      </c>
      <c r="BB1135" s="116">
        <v>0</v>
      </c>
      <c r="BC1135" s="116">
        <v>0</v>
      </c>
      <c r="BD1135" s="115">
        <v>0</v>
      </c>
      <c r="BF1135" s="9">
        <f t="shared" si="18"/>
        <v>1987.94</v>
      </c>
    </row>
    <row r="1136" spans="1:58" x14ac:dyDescent="0.25">
      <c r="A1136" s="112" t="s">
        <v>1381</v>
      </c>
      <c r="B1136" s="112" t="s">
        <v>1382</v>
      </c>
      <c r="C1136" s="116">
        <v>0</v>
      </c>
      <c r="D1136" s="116">
        <v>0</v>
      </c>
      <c r="E1136" s="116">
        <v>0</v>
      </c>
      <c r="F1136" s="116">
        <v>0</v>
      </c>
      <c r="G1136" s="116">
        <v>0</v>
      </c>
      <c r="H1136" s="116">
        <v>0</v>
      </c>
      <c r="I1136" s="116">
        <v>0</v>
      </c>
      <c r="J1136" s="116">
        <v>0</v>
      </c>
      <c r="K1136" s="116">
        <v>0</v>
      </c>
      <c r="L1136" s="116">
        <v>0</v>
      </c>
      <c r="M1136" s="116">
        <v>0</v>
      </c>
      <c r="N1136" s="116">
        <v>0</v>
      </c>
      <c r="O1136" s="116">
        <v>0</v>
      </c>
      <c r="P1136" s="116">
        <v>0</v>
      </c>
      <c r="Q1136" s="116">
        <v>0</v>
      </c>
      <c r="R1136" s="116">
        <v>0</v>
      </c>
      <c r="S1136" s="116">
        <v>0</v>
      </c>
      <c r="T1136" s="116">
        <v>0</v>
      </c>
      <c r="U1136" s="116">
        <v>0</v>
      </c>
      <c r="V1136" s="116">
        <v>0</v>
      </c>
      <c r="W1136" s="116">
        <v>0</v>
      </c>
      <c r="X1136" s="116">
        <v>0</v>
      </c>
      <c r="Y1136" s="116">
        <v>0</v>
      </c>
      <c r="Z1136" s="116">
        <v>0</v>
      </c>
      <c r="AA1136" s="116">
        <v>0</v>
      </c>
      <c r="AB1136" s="116">
        <v>0</v>
      </c>
      <c r="AC1136" s="116">
        <v>0</v>
      </c>
      <c r="AD1136" s="116">
        <v>0</v>
      </c>
      <c r="AE1136" s="116">
        <v>0</v>
      </c>
      <c r="AF1136" s="116">
        <v>0</v>
      </c>
      <c r="AG1136" s="116">
        <v>0</v>
      </c>
      <c r="AH1136" s="116">
        <v>0</v>
      </c>
      <c r="AI1136" s="116">
        <v>0</v>
      </c>
      <c r="AJ1136" s="116">
        <v>0</v>
      </c>
      <c r="AK1136" s="116">
        <v>0</v>
      </c>
      <c r="AL1136" s="116">
        <v>0</v>
      </c>
      <c r="AM1136" s="116">
        <v>0</v>
      </c>
      <c r="AN1136" s="116">
        <v>0</v>
      </c>
      <c r="AO1136" s="116">
        <v>0</v>
      </c>
      <c r="AP1136" s="116">
        <v>0</v>
      </c>
      <c r="AQ1136" s="116">
        <v>0</v>
      </c>
      <c r="AR1136" s="116">
        <v>0</v>
      </c>
      <c r="AS1136" s="116">
        <v>0</v>
      </c>
      <c r="AT1136" s="116">
        <v>0</v>
      </c>
      <c r="AU1136" s="116">
        <v>0</v>
      </c>
      <c r="AV1136" s="116">
        <v>0</v>
      </c>
      <c r="AW1136" s="116">
        <v>0</v>
      </c>
      <c r="AX1136" s="116">
        <v>0</v>
      </c>
      <c r="AY1136" s="116">
        <v>0</v>
      </c>
      <c r="AZ1136" s="116">
        <v>0</v>
      </c>
      <c r="BA1136" s="116">
        <v>0</v>
      </c>
      <c r="BB1136" s="116">
        <v>0</v>
      </c>
      <c r="BC1136" s="116">
        <v>0</v>
      </c>
      <c r="BD1136" s="115">
        <v>0</v>
      </c>
      <c r="BF1136" s="9">
        <f t="shared" si="18"/>
        <v>0</v>
      </c>
    </row>
    <row r="1137" spans="1:58" x14ac:dyDescent="0.25">
      <c r="A1137" s="112" t="s">
        <v>1383</v>
      </c>
      <c r="B1137" s="112" t="s">
        <v>1384</v>
      </c>
      <c r="C1137" s="116">
        <v>0</v>
      </c>
      <c r="D1137" s="116">
        <v>0</v>
      </c>
      <c r="E1137" s="116">
        <v>0</v>
      </c>
      <c r="F1137" s="116">
        <v>0</v>
      </c>
      <c r="G1137" s="116">
        <v>0</v>
      </c>
      <c r="H1137" s="116">
        <v>0</v>
      </c>
      <c r="I1137" s="116">
        <v>0</v>
      </c>
      <c r="J1137" s="116">
        <v>0</v>
      </c>
      <c r="K1137" s="116">
        <v>0</v>
      </c>
      <c r="L1137" s="116">
        <v>0</v>
      </c>
      <c r="M1137" s="116">
        <v>0</v>
      </c>
      <c r="N1137" s="116">
        <v>0</v>
      </c>
      <c r="O1137" s="116">
        <v>0</v>
      </c>
      <c r="P1137" s="116">
        <v>0</v>
      </c>
      <c r="Q1137" s="116">
        <v>0</v>
      </c>
      <c r="R1137" s="116">
        <v>0</v>
      </c>
      <c r="S1137" s="116">
        <v>0</v>
      </c>
      <c r="T1137" s="116">
        <v>0</v>
      </c>
      <c r="U1137" s="116">
        <v>0</v>
      </c>
      <c r="V1137" s="116">
        <v>0</v>
      </c>
      <c r="W1137" s="116">
        <v>0</v>
      </c>
      <c r="X1137" s="116">
        <v>0</v>
      </c>
      <c r="Y1137" s="116">
        <v>0</v>
      </c>
      <c r="Z1137" s="116">
        <v>0</v>
      </c>
      <c r="AA1137" s="116">
        <v>0</v>
      </c>
      <c r="AB1137" s="116">
        <v>0</v>
      </c>
      <c r="AC1137" s="116">
        <v>3898.35</v>
      </c>
      <c r="AD1137" s="116">
        <v>52488.17</v>
      </c>
      <c r="AE1137" s="116">
        <v>60180.89</v>
      </c>
      <c r="AF1137" s="116">
        <v>0</v>
      </c>
      <c r="AG1137" s="116">
        <v>0</v>
      </c>
      <c r="AH1137" s="116">
        <v>0</v>
      </c>
      <c r="AI1137" s="116">
        <v>0</v>
      </c>
      <c r="AJ1137" s="116">
        <v>0</v>
      </c>
      <c r="AK1137" s="116">
        <v>0</v>
      </c>
      <c r="AL1137" s="116">
        <v>0</v>
      </c>
      <c r="AM1137" s="116">
        <v>0</v>
      </c>
      <c r="AN1137" s="116">
        <v>0</v>
      </c>
      <c r="AO1137" s="116">
        <v>0</v>
      </c>
      <c r="AP1137" s="116">
        <v>0</v>
      </c>
      <c r="AQ1137" s="116">
        <v>0</v>
      </c>
      <c r="AR1137" s="116">
        <v>0</v>
      </c>
      <c r="AS1137" s="116">
        <v>0</v>
      </c>
      <c r="AT1137" s="116">
        <v>0</v>
      </c>
      <c r="AU1137" s="116">
        <v>0</v>
      </c>
      <c r="AV1137" s="116">
        <v>0</v>
      </c>
      <c r="AW1137" s="116">
        <v>0</v>
      </c>
      <c r="AX1137" s="116">
        <v>0</v>
      </c>
      <c r="AY1137" s="116">
        <v>0</v>
      </c>
      <c r="AZ1137" s="116">
        <v>0</v>
      </c>
      <c r="BA1137" s="116">
        <v>0</v>
      </c>
      <c r="BB1137" s="116">
        <v>0</v>
      </c>
      <c r="BC1137" s="116">
        <v>0</v>
      </c>
      <c r="BD1137" s="115">
        <v>0</v>
      </c>
      <c r="BF1137" s="9">
        <f t="shared" si="18"/>
        <v>60180.89</v>
      </c>
    </row>
    <row r="1138" spans="1:58" x14ac:dyDescent="0.25">
      <c r="A1138" s="112" t="s">
        <v>1385</v>
      </c>
      <c r="B1138" s="112" t="s">
        <v>1386</v>
      </c>
      <c r="C1138" s="116">
        <v>0</v>
      </c>
      <c r="D1138" s="116">
        <v>0</v>
      </c>
      <c r="E1138" s="116">
        <v>0</v>
      </c>
      <c r="F1138" s="116">
        <v>0</v>
      </c>
      <c r="G1138" s="116">
        <v>0</v>
      </c>
      <c r="H1138" s="116">
        <v>0</v>
      </c>
      <c r="I1138" s="116">
        <v>0</v>
      </c>
      <c r="J1138" s="116">
        <v>0</v>
      </c>
      <c r="K1138" s="116">
        <v>0</v>
      </c>
      <c r="L1138" s="116">
        <v>0</v>
      </c>
      <c r="M1138" s="116">
        <v>0</v>
      </c>
      <c r="N1138" s="116">
        <v>0</v>
      </c>
      <c r="O1138" s="116">
        <v>0</v>
      </c>
      <c r="P1138" s="116">
        <v>0</v>
      </c>
      <c r="Q1138" s="116">
        <v>0</v>
      </c>
      <c r="R1138" s="116">
        <v>0</v>
      </c>
      <c r="S1138" s="116">
        <v>0</v>
      </c>
      <c r="T1138" s="116">
        <v>0</v>
      </c>
      <c r="U1138" s="116">
        <v>0</v>
      </c>
      <c r="V1138" s="116">
        <v>0</v>
      </c>
      <c r="W1138" s="116">
        <v>0</v>
      </c>
      <c r="X1138" s="116">
        <v>0</v>
      </c>
      <c r="Y1138" s="116">
        <v>0</v>
      </c>
      <c r="Z1138" s="116">
        <v>0</v>
      </c>
      <c r="AA1138" s="116">
        <v>0</v>
      </c>
      <c r="AB1138" s="116">
        <v>0</v>
      </c>
      <c r="AC1138" s="116">
        <v>0</v>
      </c>
      <c r="AD1138" s="116">
        <v>0</v>
      </c>
      <c r="AE1138" s="116">
        <v>0</v>
      </c>
      <c r="AF1138" s="116">
        <v>0</v>
      </c>
      <c r="AG1138" s="116">
        <v>0</v>
      </c>
      <c r="AH1138" s="116">
        <v>0</v>
      </c>
      <c r="AI1138" s="116">
        <v>0</v>
      </c>
      <c r="AJ1138" s="116">
        <v>0</v>
      </c>
      <c r="AK1138" s="116">
        <v>0</v>
      </c>
      <c r="AL1138" s="116">
        <v>0</v>
      </c>
      <c r="AM1138" s="116">
        <v>0</v>
      </c>
      <c r="AN1138" s="116">
        <v>0</v>
      </c>
      <c r="AO1138" s="116">
        <v>0</v>
      </c>
      <c r="AP1138" s="116">
        <v>0</v>
      </c>
      <c r="AQ1138" s="116">
        <v>0</v>
      </c>
      <c r="AR1138" s="116">
        <v>0</v>
      </c>
      <c r="AS1138" s="116">
        <v>0</v>
      </c>
      <c r="AT1138" s="116">
        <v>0</v>
      </c>
      <c r="AU1138" s="116">
        <v>0</v>
      </c>
      <c r="AV1138" s="116">
        <v>0</v>
      </c>
      <c r="AW1138" s="116">
        <v>0</v>
      </c>
      <c r="AX1138" s="116">
        <v>0</v>
      </c>
      <c r="AY1138" s="116">
        <v>0</v>
      </c>
      <c r="AZ1138" s="116">
        <v>0</v>
      </c>
      <c r="BA1138" s="116">
        <v>0</v>
      </c>
      <c r="BB1138" s="116">
        <v>0</v>
      </c>
      <c r="BC1138" s="116">
        <v>0</v>
      </c>
      <c r="BD1138" s="115">
        <v>0</v>
      </c>
      <c r="BF1138" s="9">
        <f t="shared" si="18"/>
        <v>0</v>
      </c>
    </row>
    <row r="1139" spans="1:58" x14ac:dyDescent="0.25">
      <c r="A1139" s="112" t="s">
        <v>1387</v>
      </c>
      <c r="B1139" s="112" t="s">
        <v>1388</v>
      </c>
      <c r="C1139" s="116">
        <v>0</v>
      </c>
      <c r="D1139" s="116">
        <v>0</v>
      </c>
      <c r="E1139" s="116">
        <v>0</v>
      </c>
      <c r="F1139" s="116">
        <v>0</v>
      </c>
      <c r="G1139" s="116">
        <v>0</v>
      </c>
      <c r="H1139" s="116">
        <v>0</v>
      </c>
      <c r="I1139" s="116">
        <v>0</v>
      </c>
      <c r="J1139" s="116">
        <v>0</v>
      </c>
      <c r="K1139" s="116">
        <v>0</v>
      </c>
      <c r="L1139" s="116">
        <v>0</v>
      </c>
      <c r="M1139" s="116">
        <v>0</v>
      </c>
      <c r="N1139" s="116">
        <v>0</v>
      </c>
      <c r="O1139" s="116">
        <v>0</v>
      </c>
      <c r="P1139" s="116">
        <v>0</v>
      </c>
      <c r="Q1139" s="116">
        <v>0</v>
      </c>
      <c r="R1139" s="116">
        <v>0</v>
      </c>
      <c r="S1139" s="116">
        <v>0</v>
      </c>
      <c r="T1139" s="116">
        <v>0</v>
      </c>
      <c r="U1139" s="116">
        <v>0</v>
      </c>
      <c r="V1139" s="116">
        <v>0</v>
      </c>
      <c r="W1139" s="116">
        <v>0</v>
      </c>
      <c r="X1139" s="116">
        <v>0</v>
      </c>
      <c r="Y1139" s="116">
        <v>0</v>
      </c>
      <c r="Z1139" s="116">
        <v>0</v>
      </c>
      <c r="AA1139" s="116">
        <v>0</v>
      </c>
      <c r="AB1139" s="116">
        <v>0</v>
      </c>
      <c r="AC1139" s="116">
        <v>0</v>
      </c>
      <c r="AD1139" s="116">
        <v>0</v>
      </c>
      <c r="AE1139" s="116">
        <v>21199.15</v>
      </c>
      <c r="AF1139" s="116">
        <v>23115.61</v>
      </c>
      <c r="AG1139" s="116">
        <v>23115.61</v>
      </c>
      <c r="AH1139" s="116">
        <v>33254.230000000003</v>
      </c>
      <c r="AI1139" s="116">
        <v>33254.230000000003</v>
      </c>
      <c r="AJ1139" s="116">
        <v>33254.230000000003</v>
      </c>
      <c r="AK1139" s="116">
        <v>0</v>
      </c>
      <c r="AL1139" s="116">
        <v>0</v>
      </c>
      <c r="AM1139" s="116">
        <v>0</v>
      </c>
      <c r="AN1139" s="116">
        <v>0</v>
      </c>
      <c r="AO1139" s="116">
        <v>0</v>
      </c>
      <c r="AP1139" s="116">
        <v>0</v>
      </c>
      <c r="AQ1139" s="116">
        <v>0</v>
      </c>
      <c r="AR1139" s="116">
        <v>0</v>
      </c>
      <c r="AS1139" s="116">
        <v>0</v>
      </c>
      <c r="AT1139" s="116">
        <v>0</v>
      </c>
      <c r="AU1139" s="116">
        <v>0</v>
      </c>
      <c r="AV1139" s="116">
        <v>0</v>
      </c>
      <c r="AW1139" s="116">
        <v>0</v>
      </c>
      <c r="AX1139" s="116">
        <v>0</v>
      </c>
      <c r="AY1139" s="116">
        <v>0</v>
      </c>
      <c r="AZ1139" s="116">
        <v>0</v>
      </c>
      <c r="BA1139" s="116">
        <v>0</v>
      </c>
      <c r="BB1139" s="116">
        <v>0</v>
      </c>
      <c r="BC1139" s="116">
        <v>0</v>
      </c>
      <c r="BD1139" s="115">
        <v>0</v>
      </c>
      <c r="BF1139" s="9">
        <f t="shared" si="18"/>
        <v>33254.230000000003</v>
      </c>
    </row>
    <row r="1140" spans="1:58" x14ac:dyDescent="0.25">
      <c r="A1140" s="112" t="s">
        <v>1389</v>
      </c>
      <c r="B1140" s="112" t="s">
        <v>1390</v>
      </c>
      <c r="C1140" s="116">
        <v>0</v>
      </c>
      <c r="D1140" s="116">
        <v>0</v>
      </c>
      <c r="E1140" s="116">
        <v>0</v>
      </c>
      <c r="F1140" s="116">
        <v>0</v>
      </c>
      <c r="G1140" s="116">
        <v>0</v>
      </c>
      <c r="H1140" s="116">
        <v>0</v>
      </c>
      <c r="I1140" s="116">
        <v>0</v>
      </c>
      <c r="J1140" s="116">
        <v>0</v>
      </c>
      <c r="K1140" s="116">
        <v>0</v>
      </c>
      <c r="L1140" s="116">
        <v>0</v>
      </c>
      <c r="M1140" s="116">
        <v>0</v>
      </c>
      <c r="N1140" s="116">
        <v>0</v>
      </c>
      <c r="O1140" s="116">
        <v>0</v>
      </c>
      <c r="P1140" s="116">
        <v>0</v>
      </c>
      <c r="Q1140" s="116">
        <v>0</v>
      </c>
      <c r="R1140" s="116">
        <v>0</v>
      </c>
      <c r="S1140" s="116">
        <v>0</v>
      </c>
      <c r="T1140" s="116">
        <v>0</v>
      </c>
      <c r="U1140" s="116">
        <v>0</v>
      </c>
      <c r="V1140" s="116">
        <v>0</v>
      </c>
      <c r="W1140" s="116">
        <v>0</v>
      </c>
      <c r="X1140" s="116">
        <v>0</v>
      </c>
      <c r="Y1140" s="116">
        <v>0</v>
      </c>
      <c r="Z1140" s="116">
        <v>0</v>
      </c>
      <c r="AA1140" s="116">
        <v>0</v>
      </c>
      <c r="AB1140" s="116">
        <v>0</v>
      </c>
      <c r="AC1140" s="116">
        <v>0</v>
      </c>
      <c r="AD1140" s="116">
        <v>0</v>
      </c>
      <c r="AE1140" s="116">
        <v>0</v>
      </c>
      <c r="AF1140" s="116">
        <v>0</v>
      </c>
      <c r="AG1140" s="116">
        <v>0</v>
      </c>
      <c r="AH1140" s="116">
        <v>4940.8</v>
      </c>
      <c r="AI1140" s="116">
        <v>12915.73</v>
      </c>
      <c r="AJ1140" s="116">
        <v>22913.4</v>
      </c>
      <c r="AK1140" s="116">
        <v>33998.68</v>
      </c>
      <c r="AL1140" s="116">
        <v>38398.51</v>
      </c>
      <c r="AM1140" s="116">
        <v>0</v>
      </c>
      <c r="AN1140" s="116">
        <v>0</v>
      </c>
      <c r="AO1140" s="116">
        <v>0</v>
      </c>
      <c r="AP1140" s="116">
        <v>233103.5</v>
      </c>
      <c r="AQ1140" s="116">
        <v>0</v>
      </c>
      <c r="AR1140" s="116">
        <v>0</v>
      </c>
      <c r="AS1140" s="116">
        <v>0</v>
      </c>
      <c r="AT1140" s="116">
        <v>0</v>
      </c>
      <c r="AU1140" s="116">
        <v>0</v>
      </c>
      <c r="AV1140" s="116">
        <v>0</v>
      </c>
      <c r="AW1140" s="116">
        <v>0</v>
      </c>
      <c r="AX1140" s="116">
        <v>0</v>
      </c>
      <c r="AY1140" s="116">
        <v>0</v>
      </c>
      <c r="AZ1140" s="116">
        <v>0</v>
      </c>
      <c r="BA1140" s="116">
        <v>0</v>
      </c>
      <c r="BB1140" s="116">
        <v>0</v>
      </c>
      <c r="BC1140" s="116">
        <v>0</v>
      </c>
      <c r="BD1140" s="115">
        <v>0</v>
      </c>
      <c r="BF1140" s="9">
        <f t="shared" si="18"/>
        <v>233103.5</v>
      </c>
    </row>
    <row r="1141" spans="1:58" x14ac:dyDescent="0.25">
      <c r="A1141" s="112" t="s">
        <v>1391</v>
      </c>
      <c r="B1141" s="112" t="s">
        <v>1392</v>
      </c>
      <c r="C1141" s="116">
        <v>0</v>
      </c>
      <c r="D1141" s="116">
        <v>0</v>
      </c>
      <c r="E1141" s="116">
        <v>0</v>
      </c>
      <c r="F1141" s="116">
        <v>0</v>
      </c>
      <c r="G1141" s="116">
        <v>0</v>
      </c>
      <c r="H1141" s="116">
        <v>0</v>
      </c>
      <c r="I1141" s="116">
        <v>0</v>
      </c>
      <c r="J1141" s="116">
        <v>0</v>
      </c>
      <c r="K1141" s="116">
        <v>0</v>
      </c>
      <c r="L1141" s="116">
        <v>0</v>
      </c>
      <c r="M1141" s="116">
        <v>0</v>
      </c>
      <c r="N1141" s="116">
        <v>0</v>
      </c>
      <c r="O1141" s="116">
        <v>0</v>
      </c>
      <c r="P1141" s="116">
        <v>0</v>
      </c>
      <c r="Q1141" s="116">
        <v>0</v>
      </c>
      <c r="R1141" s="116">
        <v>0</v>
      </c>
      <c r="S1141" s="116">
        <v>0</v>
      </c>
      <c r="T1141" s="116">
        <v>0</v>
      </c>
      <c r="U1141" s="116">
        <v>0</v>
      </c>
      <c r="V1141" s="116">
        <v>0</v>
      </c>
      <c r="W1141" s="116">
        <v>0</v>
      </c>
      <c r="X1141" s="116">
        <v>0</v>
      </c>
      <c r="Y1141" s="116">
        <v>0</v>
      </c>
      <c r="Z1141" s="116">
        <v>0</v>
      </c>
      <c r="AA1141" s="116">
        <v>0</v>
      </c>
      <c r="AB1141" s="116">
        <v>0</v>
      </c>
      <c r="AC1141" s="116">
        <v>0</v>
      </c>
      <c r="AD1141" s="116">
        <v>12294.87</v>
      </c>
      <c r="AE1141" s="116">
        <v>32470.660000000003</v>
      </c>
      <c r="AF1141" s="116">
        <v>47068.19</v>
      </c>
      <c r="AG1141" s="116">
        <v>52377.100000000006</v>
      </c>
      <c r="AH1141" s="116">
        <v>52542.640000000007</v>
      </c>
      <c r="AI1141" s="116">
        <v>53275.87000000001</v>
      </c>
      <c r="AJ1141" s="116">
        <v>55437.220000000008</v>
      </c>
      <c r="AK1141" s="116">
        <v>0</v>
      </c>
      <c r="AL1141" s="116">
        <v>0</v>
      </c>
      <c r="AM1141" s="116">
        <v>0</v>
      </c>
      <c r="AN1141" s="116">
        <v>0</v>
      </c>
      <c r="AO1141" s="116">
        <v>0</v>
      </c>
      <c r="AP1141" s="116">
        <v>0</v>
      </c>
      <c r="AQ1141" s="116">
        <v>0</v>
      </c>
      <c r="AR1141" s="116">
        <v>0</v>
      </c>
      <c r="AS1141" s="116">
        <v>0</v>
      </c>
      <c r="AT1141" s="116">
        <v>0</v>
      </c>
      <c r="AU1141" s="116">
        <v>0</v>
      </c>
      <c r="AV1141" s="116">
        <v>0</v>
      </c>
      <c r="AW1141" s="116">
        <v>0</v>
      </c>
      <c r="AX1141" s="116">
        <v>0</v>
      </c>
      <c r="AY1141" s="116">
        <v>0</v>
      </c>
      <c r="AZ1141" s="116">
        <v>0</v>
      </c>
      <c r="BA1141" s="116">
        <v>0</v>
      </c>
      <c r="BB1141" s="116">
        <v>0</v>
      </c>
      <c r="BC1141" s="116">
        <v>0</v>
      </c>
      <c r="BD1141" s="115">
        <v>0</v>
      </c>
      <c r="BF1141" s="9">
        <f t="shared" si="18"/>
        <v>55437.220000000008</v>
      </c>
    </row>
    <row r="1142" spans="1:58" x14ac:dyDescent="0.25">
      <c r="A1142" s="112" t="s">
        <v>2046</v>
      </c>
      <c r="B1142" s="112" t="s">
        <v>2045</v>
      </c>
      <c r="C1142" s="116">
        <v>0</v>
      </c>
      <c r="D1142" s="116">
        <v>0</v>
      </c>
      <c r="E1142" s="116">
        <v>0</v>
      </c>
      <c r="F1142" s="116">
        <v>0</v>
      </c>
      <c r="G1142" s="116">
        <v>0</v>
      </c>
      <c r="H1142" s="116">
        <v>0</v>
      </c>
      <c r="I1142" s="116">
        <v>0</v>
      </c>
      <c r="J1142" s="116">
        <v>0</v>
      </c>
      <c r="K1142" s="116">
        <v>0</v>
      </c>
      <c r="L1142" s="116">
        <v>0</v>
      </c>
      <c r="M1142" s="116">
        <v>0</v>
      </c>
      <c r="N1142" s="116">
        <v>0</v>
      </c>
      <c r="O1142" s="116">
        <v>0</v>
      </c>
      <c r="P1142" s="116">
        <v>0</v>
      </c>
      <c r="Q1142" s="116">
        <v>0</v>
      </c>
      <c r="R1142" s="116">
        <v>0</v>
      </c>
      <c r="S1142" s="116">
        <v>0</v>
      </c>
      <c r="T1142" s="116">
        <v>0</v>
      </c>
      <c r="U1142" s="116">
        <v>0</v>
      </c>
      <c r="V1142" s="116">
        <v>0</v>
      </c>
      <c r="W1142" s="116">
        <v>0</v>
      </c>
      <c r="X1142" s="116">
        <v>0</v>
      </c>
      <c r="Y1142" s="116">
        <v>0</v>
      </c>
      <c r="Z1142" s="116">
        <v>0</v>
      </c>
      <c r="AA1142" s="116">
        <v>0</v>
      </c>
      <c r="AB1142" s="116">
        <v>0</v>
      </c>
      <c r="AC1142" s="116">
        <v>0</v>
      </c>
      <c r="AD1142" s="116">
        <v>0</v>
      </c>
      <c r="AE1142" s="116">
        <v>0</v>
      </c>
      <c r="AF1142" s="116">
        <v>0</v>
      </c>
      <c r="AG1142" s="116">
        <v>0</v>
      </c>
      <c r="AH1142" s="116">
        <v>0</v>
      </c>
      <c r="AI1142" s="116">
        <v>0</v>
      </c>
      <c r="AJ1142" s="116">
        <v>0</v>
      </c>
      <c r="AK1142" s="116">
        <v>0</v>
      </c>
      <c r="AL1142" s="116">
        <v>0</v>
      </c>
      <c r="AM1142" s="116">
        <v>0</v>
      </c>
      <c r="AN1142" s="116">
        <v>0</v>
      </c>
      <c r="AO1142" s="116">
        <v>0</v>
      </c>
      <c r="AP1142" s="116">
        <v>0</v>
      </c>
      <c r="AQ1142" s="116">
        <v>0</v>
      </c>
      <c r="AR1142" s="116">
        <v>0</v>
      </c>
      <c r="AS1142" s="116">
        <v>0</v>
      </c>
      <c r="AT1142" s="116">
        <v>0</v>
      </c>
      <c r="AU1142" s="116">
        <v>0</v>
      </c>
      <c r="AV1142" s="116">
        <v>0</v>
      </c>
      <c r="AW1142" s="116">
        <v>0</v>
      </c>
      <c r="AX1142" s="116">
        <v>0</v>
      </c>
      <c r="AY1142" s="116">
        <v>0</v>
      </c>
      <c r="AZ1142" s="116">
        <v>0</v>
      </c>
      <c r="BA1142" s="116">
        <v>0</v>
      </c>
      <c r="BB1142" s="116">
        <v>0</v>
      </c>
      <c r="BC1142" s="116">
        <v>291.06</v>
      </c>
      <c r="BD1142" s="115">
        <v>754.25</v>
      </c>
      <c r="BF1142" s="9">
        <f t="shared" si="18"/>
        <v>754.25</v>
      </c>
    </row>
    <row r="1143" spans="1:58" x14ac:dyDescent="0.25">
      <c r="A1143" s="112" t="s">
        <v>1393</v>
      </c>
      <c r="B1143" s="112" t="s">
        <v>1394</v>
      </c>
      <c r="C1143" s="116">
        <v>0</v>
      </c>
      <c r="D1143" s="116">
        <v>0</v>
      </c>
      <c r="E1143" s="116">
        <v>0</v>
      </c>
      <c r="F1143" s="116">
        <v>0</v>
      </c>
      <c r="G1143" s="116">
        <v>0</v>
      </c>
      <c r="H1143" s="116">
        <v>0</v>
      </c>
      <c r="I1143" s="116">
        <v>0</v>
      </c>
      <c r="J1143" s="116">
        <v>0</v>
      </c>
      <c r="K1143" s="116">
        <v>0</v>
      </c>
      <c r="L1143" s="116">
        <v>0</v>
      </c>
      <c r="M1143" s="116">
        <v>0</v>
      </c>
      <c r="N1143" s="116">
        <v>0</v>
      </c>
      <c r="O1143" s="116">
        <v>0</v>
      </c>
      <c r="P1143" s="116">
        <v>0</v>
      </c>
      <c r="Q1143" s="116">
        <v>0</v>
      </c>
      <c r="R1143" s="116">
        <v>0</v>
      </c>
      <c r="S1143" s="116">
        <v>0</v>
      </c>
      <c r="T1143" s="116">
        <v>0</v>
      </c>
      <c r="U1143" s="116">
        <v>0</v>
      </c>
      <c r="V1143" s="116">
        <v>0</v>
      </c>
      <c r="W1143" s="116">
        <v>0</v>
      </c>
      <c r="X1143" s="116">
        <v>0</v>
      </c>
      <c r="Y1143" s="116">
        <v>0</v>
      </c>
      <c r="Z1143" s="116">
        <v>0</v>
      </c>
      <c r="AA1143" s="116">
        <v>0</v>
      </c>
      <c r="AB1143" s="116">
        <v>0</v>
      </c>
      <c r="AC1143" s="116">
        <v>0</v>
      </c>
      <c r="AD1143" s="116">
        <v>0</v>
      </c>
      <c r="AE1143" s="116">
        <v>0</v>
      </c>
      <c r="AF1143" s="116">
        <v>0</v>
      </c>
      <c r="AG1143" s="116">
        <v>0</v>
      </c>
      <c r="AH1143" s="116">
        <v>2919.1</v>
      </c>
      <c r="AI1143" s="116">
        <v>0</v>
      </c>
      <c r="AJ1143" s="116">
        <v>0</v>
      </c>
      <c r="AK1143" s="116">
        <v>0</v>
      </c>
      <c r="AL1143" s="116">
        <v>0</v>
      </c>
      <c r="AM1143" s="116">
        <v>0</v>
      </c>
      <c r="AN1143" s="116">
        <v>0</v>
      </c>
      <c r="AO1143" s="116">
        <v>0</v>
      </c>
      <c r="AP1143" s="116">
        <v>0</v>
      </c>
      <c r="AQ1143" s="116">
        <v>0</v>
      </c>
      <c r="AR1143" s="116">
        <v>0</v>
      </c>
      <c r="AS1143" s="116">
        <v>0</v>
      </c>
      <c r="AT1143" s="116">
        <v>0</v>
      </c>
      <c r="AU1143" s="116">
        <v>0</v>
      </c>
      <c r="AV1143" s="116">
        <v>0</v>
      </c>
      <c r="AW1143" s="116">
        <v>0</v>
      </c>
      <c r="AX1143" s="116">
        <v>0</v>
      </c>
      <c r="AY1143" s="116">
        <v>0</v>
      </c>
      <c r="AZ1143" s="116">
        <v>0</v>
      </c>
      <c r="BA1143" s="116">
        <v>0</v>
      </c>
      <c r="BB1143" s="116">
        <v>0</v>
      </c>
      <c r="BC1143" s="116">
        <v>0</v>
      </c>
      <c r="BD1143" s="115">
        <v>0</v>
      </c>
      <c r="BF1143" s="9">
        <f t="shared" si="18"/>
        <v>2919.1</v>
      </c>
    </row>
    <row r="1144" spans="1:58" x14ac:dyDescent="0.25">
      <c r="A1144" s="112" t="s">
        <v>1395</v>
      </c>
      <c r="B1144" s="112" t="s">
        <v>1396</v>
      </c>
      <c r="C1144" s="116">
        <v>0</v>
      </c>
      <c r="D1144" s="116">
        <v>0</v>
      </c>
      <c r="E1144" s="116">
        <v>0</v>
      </c>
      <c r="F1144" s="116">
        <v>0</v>
      </c>
      <c r="G1144" s="116">
        <v>0</v>
      </c>
      <c r="H1144" s="116">
        <v>0</v>
      </c>
      <c r="I1144" s="116">
        <v>0</v>
      </c>
      <c r="J1144" s="116">
        <v>0</v>
      </c>
      <c r="K1144" s="116">
        <v>0</v>
      </c>
      <c r="L1144" s="116">
        <v>0</v>
      </c>
      <c r="M1144" s="116">
        <v>0</v>
      </c>
      <c r="N1144" s="116">
        <v>0</v>
      </c>
      <c r="O1144" s="116">
        <v>0</v>
      </c>
      <c r="P1144" s="116">
        <v>0</v>
      </c>
      <c r="Q1144" s="116">
        <v>0</v>
      </c>
      <c r="R1144" s="116">
        <v>0</v>
      </c>
      <c r="S1144" s="116">
        <v>0</v>
      </c>
      <c r="T1144" s="116">
        <v>0</v>
      </c>
      <c r="U1144" s="116">
        <v>0</v>
      </c>
      <c r="V1144" s="116">
        <v>0</v>
      </c>
      <c r="W1144" s="116">
        <v>0</v>
      </c>
      <c r="X1144" s="116">
        <v>0</v>
      </c>
      <c r="Y1144" s="116">
        <v>0</v>
      </c>
      <c r="Z1144" s="116">
        <v>0</v>
      </c>
      <c r="AA1144" s="116">
        <v>0</v>
      </c>
      <c r="AB1144" s="116">
        <v>0</v>
      </c>
      <c r="AC1144" s="116">
        <v>0</v>
      </c>
      <c r="AD1144" s="116">
        <v>0</v>
      </c>
      <c r="AE1144" s="116">
        <v>0</v>
      </c>
      <c r="AF1144" s="116">
        <v>0</v>
      </c>
      <c r="AG1144" s="116">
        <v>0</v>
      </c>
      <c r="AH1144" s="116">
        <v>0</v>
      </c>
      <c r="AI1144" s="116">
        <v>0</v>
      </c>
      <c r="AJ1144" s="116">
        <v>32830.94</v>
      </c>
      <c r="AK1144" s="116">
        <v>32830.94</v>
      </c>
      <c r="AL1144" s="116">
        <v>0</v>
      </c>
      <c r="AM1144" s="116">
        <v>0</v>
      </c>
      <c r="AN1144" s="116">
        <v>0</v>
      </c>
      <c r="AO1144" s="116">
        <v>0</v>
      </c>
      <c r="AP1144" s="116">
        <v>0</v>
      </c>
      <c r="AQ1144" s="116">
        <v>0</v>
      </c>
      <c r="AR1144" s="116">
        <v>0</v>
      </c>
      <c r="AS1144" s="116">
        <v>0</v>
      </c>
      <c r="AT1144" s="116">
        <v>0</v>
      </c>
      <c r="AU1144" s="116">
        <v>0</v>
      </c>
      <c r="AV1144" s="116">
        <v>0</v>
      </c>
      <c r="AW1144" s="116">
        <v>0</v>
      </c>
      <c r="AX1144" s="116">
        <v>0</v>
      </c>
      <c r="AY1144" s="116">
        <v>0</v>
      </c>
      <c r="AZ1144" s="116">
        <v>0</v>
      </c>
      <c r="BA1144" s="116">
        <v>0</v>
      </c>
      <c r="BB1144" s="116">
        <v>0</v>
      </c>
      <c r="BC1144" s="116">
        <v>0</v>
      </c>
      <c r="BD1144" s="115">
        <v>0</v>
      </c>
      <c r="BF1144" s="9">
        <f t="shared" si="18"/>
        <v>32830.94</v>
      </c>
    </row>
    <row r="1145" spans="1:58" x14ac:dyDescent="0.25">
      <c r="A1145" s="112" t="s">
        <v>1397</v>
      </c>
      <c r="B1145" s="112" t="s">
        <v>1398</v>
      </c>
      <c r="C1145" s="116">
        <v>0</v>
      </c>
      <c r="D1145" s="116">
        <v>0</v>
      </c>
      <c r="E1145" s="116">
        <v>0</v>
      </c>
      <c r="F1145" s="116">
        <v>0</v>
      </c>
      <c r="G1145" s="116">
        <v>0</v>
      </c>
      <c r="H1145" s="116">
        <v>0</v>
      </c>
      <c r="I1145" s="116">
        <v>0</v>
      </c>
      <c r="J1145" s="116">
        <v>0</v>
      </c>
      <c r="K1145" s="116">
        <v>0</v>
      </c>
      <c r="L1145" s="116">
        <v>0</v>
      </c>
      <c r="M1145" s="116">
        <v>0</v>
      </c>
      <c r="N1145" s="116">
        <v>0</v>
      </c>
      <c r="O1145" s="116">
        <v>0</v>
      </c>
      <c r="P1145" s="116">
        <v>0</v>
      </c>
      <c r="Q1145" s="116">
        <v>0</v>
      </c>
      <c r="R1145" s="116">
        <v>0</v>
      </c>
      <c r="S1145" s="116">
        <v>0</v>
      </c>
      <c r="T1145" s="116">
        <v>0</v>
      </c>
      <c r="U1145" s="116">
        <v>0</v>
      </c>
      <c r="V1145" s="116">
        <v>0</v>
      </c>
      <c r="W1145" s="116">
        <v>0</v>
      </c>
      <c r="X1145" s="116">
        <v>0</v>
      </c>
      <c r="Y1145" s="116">
        <v>0</v>
      </c>
      <c r="Z1145" s="116">
        <v>0</v>
      </c>
      <c r="AA1145" s="116">
        <v>0</v>
      </c>
      <c r="AB1145" s="116">
        <v>0</v>
      </c>
      <c r="AC1145" s="116">
        <v>0</v>
      </c>
      <c r="AD1145" s="116">
        <v>6868.76</v>
      </c>
      <c r="AE1145" s="116">
        <v>19434.989999999998</v>
      </c>
      <c r="AF1145" s="116">
        <v>30465.879999999997</v>
      </c>
      <c r="AG1145" s="116">
        <v>31373.53</v>
      </c>
      <c r="AH1145" s="116">
        <v>75237.040000000008</v>
      </c>
      <c r="AI1145" s="116">
        <v>316087.90000000002</v>
      </c>
      <c r="AJ1145" s="116">
        <v>363130.57</v>
      </c>
      <c r="AK1145" s="116">
        <v>0</v>
      </c>
      <c r="AL1145" s="116">
        <v>0</v>
      </c>
      <c r="AM1145" s="116">
        <v>0</v>
      </c>
      <c r="AN1145" s="116">
        <v>0</v>
      </c>
      <c r="AO1145" s="116">
        <v>0</v>
      </c>
      <c r="AP1145" s="116">
        <v>0</v>
      </c>
      <c r="AQ1145" s="116">
        <v>0</v>
      </c>
      <c r="AR1145" s="116">
        <v>0</v>
      </c>
      <c r="AS1145" s="116">
        <v>0</v>
      </c>
      <c r="AT1145" s="116">
        <v>0</v>
      </c>
      <c r="AU1145" s="116">
        <v>0</v>
      </c>
      <c r="AV1145" s="116">
        <v>0</v>
      </c>
      <c r="AW1145" s="116">
        <v>0</v>
      </c>
      <c r="AX1145" s="116">
        <v>0</v>
      </c>
      <c r="AY1145" s="116">
        <v>0</v>
      </c>
      <c r="AZ1145" s="116">
        <v>0</v>
      </c>
      <c r="BA1145" s="116">
        <v>0</v>
      </c>
      <c r="BB1145" s="116">
        <v>0</v>
      </c>
      <c r="BC1145" s="116">
        <v>0</v>
      </c>
      <c r="BD1145" s="115">
        <v>0</v>
      </c>
      <c r="BF1145" s="9">
        <f t="shared" si="18"/>
        <v>363130.57</v>
      </c>
    </row>
    <row r="1146" spans="1:58" x14ac:dyDescent="0.25">
      <c r="A1146" s="112" t="s">
        <v>1399</v>
      </c>
      <c r="B1146" s="112" t="s">
        <v>1400</v>
      </c>
      <c r="C1146" s="116">
        <v>0</v>
      </c>
      <c r="D1146" s="116">
        <v>0</v>
      </c>
      <c r="E1146" s="116">
        <v>0</v>
      </c>
      <c r="F1146" s="116">
        <v>0</v>
      </c>
      <c r="G1146" s="116">
        <v>0</v>
      </c>
      <c r="H1146" s="116">
        <v>0</v>
      </c>
      <c r="I1146" s="116">
        <v>0</v>
      </c>
      <c r="J1146" s="116">
        <v>0</v>
      </c>
      <c r="K1146" s="116">
        <v>0</v>
      </c>
      <c r="L1146" s="116">
        <v>0</v>
      </c>
      <c r="M1146" s="116">
        <v>0</v>
      </c>
      <c r="N1146" s="116">
        <v>0</v>
      </c>
      <c r="O1146" s="116">
        <v>0</v>
      </c>
      <c r="P1146" s="116">
        <v>0</v>
      </c>
      <c r="Q1146" s="116">
        <v>0</v>
      </c>
      <c r="R1146" s="116">
        <v>0</v>
      </c>
      <c r="S1146" s="116">
        <v>0</v>
      </c>
      <c r="T1146" s="116">
        <v>0</v>
      </c>
      <c r="U1146" s="116">
        <v>0</v>
      </c>
      <c r="V1146" s="116">
        <v>0</v>
      </c>
      <c r="W1146" s="116">
        <v>0</v>
      </c>
      <c r="X1146" s="116">
        <v>0</v>
      </c>
      <c r="Y1146" s="116">
        <v>0</v>
      </c>
      <c r="Z1146" s="116">
        <v>0</v>
      </c>
      <c r="AA1146" s="116">
        <v>0</v>
      </c>
      <c r="AB1146" s="116">
        <v>0</v>
      </c>
      <c r="AC1146" s="116">
        <v>636.02</v>
      </c>
      <c r="AD1146" s="116">
        <v>0</v>
      </c>
      <c r="AE1146" s="116">
        <v>0</v>
      </c>
      <c r="AF1146" s="116">
        <v>0</v>
      </c>
      <c r="AG1146" s="116">
        <v>0</v>
      </c>
      <c r="AH1146" s="116">
        <v>0</v>
      </c>
      <c r="AI1146" s="116">
        <v>0</v>
      </c>
      <c r="AJ1146" s="116">
        <v>0</v>
      </c>
      <c r="AK1146" s="116">
        <v>0</v>
      </c>
      <c r="AL1146" s="116">
        <v>0</v>
      </c>
      <c r="AM1146" s="116">
        <v>0</v>
      </c>
      <c r="AN1146" s="116">
        <v>0</v>
      </c>
      <c r="AO1146" s="116">
        <v>0</v>
      </c>
      <c r="AP1146" s="116">
        <v>0</v>
      </c>
      <c r="AQ1146" s="116">
        <v>0</v>
      </c>
      <c r="AR1146" s="116">
        <v>0</v>
      </c>
      <c r="AS1146" s="116">
        <v>0</v>
      </c>
      <c r="AT1146" s="116">
        <v>0</v>
      </c>
      <c r="AU1146" s="116">
        <v>0</v>
      </c>
      <c r="AV1146" s="116">
        <v>0</v>
      </c>
      <c r="AW1146" s="116">
        <v>0</v>
      </c>
      <c r="AX1146" s="116">
        <v>0</v>
      </c>
      <c r="AY1146" s="116">
        <v>0</v>
      </c>
      <c r="AZ1146" s="116">
        <v>0</v>
      </c>
      <c r="BA1146" s="116">
        <v>0</v>
      </c>
      <c r="BB1146" s="116">
        <v>0</v>
      </c>
      <c r="BC1146" s="116">
        <v>0</v>
      </c>
      <c r="BD1146" s="115">
        <v>0</v>
      </c>
      <c r="BF1146" s="9">
        <f t="shared" si="18"/>
        <v>636.02</v>
      </c>
    </row>
    <row r="1147" spans="1:58" x14ac:dyDescent="0.25">
      <c r="A1147" s="112" t="s">
        <v>2044</v>
      </c>
      <c r="B1147" s="112" t="s">
        <v>2043</v>
      </c>
      <c r="C1147" s="116">
        <v>0</v>
      </c>
      <c r="D1147" s="116">
        <v>0</v>
      </c>
      <c r="E1147" s="116">
        <v>0</v>
      </c>
      <c r="F1147" s="116">
        <v>0</v>
      </c>
      <c r="G1147" s="116">
        <v>0</v>
      </c>
      <c r="H1147" s="116">
        <v>0</v>
      </c>
      <c r="I1147" s="116">
        <v>0</v>
      </c>
      <c r="J1147" s="116">
        <v>0</v>
      </c>
      <c r="K1147" s="116">
        <v>0</v>
      </c>
      <c r="L1147" s="116">
        <v>0</v>
      </c>
      <c r="M1147" s="116">
        <v>0</v>
      </c>
      <c r="N1147" s="116">
        <v>0</v>
      </c>
      <c r="O1147" s="116">
        <v>0</v>
      </c>
      <c r="P1147" s="116">
        <v>0</v>
      </c>
      <c r="Q1147" s="116">
        <v>0</v>
      </c>
      <c r="R1147" s="116">
        <v>0</v>
      </c>
      <c r="S1147" s="116">
        <v>0</v>
      </c>
      <c r="T1147" s="116">
        <v>0</v>
      </c>
      <c r="U1147" s="116">
        <v>0</v>
      </c>
      <c r="V1147" s="116">
        <v>0</v>
      </c>
      <c r="W1147" s="116">
        <v>0</v>
      </c>
      <c r="X1147" s="116">
        <v>0</v>
      </c>
      <c r="Y1147" s="116">
        <v>0</v>
      </c>
      <c r="Z1147" s="116">
        <v>0</v>
      </c>
      <c r="AA1147" s="116">
        <v>0</v>
      </c>
      <c r="AB1147" s="116">
        <v>0</v>
      </c>
      <c r="AC1147" s="116">
        <v>0</v>
      </c>
      <c r="AD1147" s="116">
        <v>1687.58</v>
      </c>
      <c r="AE1147" s="116">
        <v>1973.19</v>
      </c>
      <c r="AF1147" s="116">
        <v>9685.49</v>
      </c>
      <c r="AG1147" s="116">
        <v>22942.53</v>
      </c>
      <c r="AH1147" s="116">
        <v>24170.73</v>
      </c>
      <c r="AI1147" s="116">
        <v>28188.07</v>
      </c>
      <c r="AJ1147" s="116">
        <v>28436.85</v>
      </c>
      <c r="AK1147" s="116">
        <v>28527.89</v>
      </c>
      <c r="AL1147" s="116">
        <v>28509.27</v>
      </c>
      <c r="AM1147" s="116">
        <v>28683.81</v>
      </c>
      <c r="AN1147" s="116">
        <v>28858.350000000002</v>
      </c>
      <c r="AO1147" s="116">
        <v>29032.890000000003</v>
      </c>
      <c r="AP1147" s="116">
        <v>29210.720000000005</v>
      </c>
      <c r="AQ1147" s="116">
        <v>29388.550000000007</v>
      </c>
      <c r="AR1147" s="116">
        <v>29572.460000000006</v>
      </c>
      <c r="AS1147" s="116">
        <v>29755.400000000005</v>
      </c>
      <c r="AT1147" s="116">
        <v>29938.340000000004</v>
      </c>
      <c r="AU1147" s="116">
        <v>30121.280000000002</v>
      </c>
      <c r="AV1147" s="116">
        <v>30308.400000000001</v>
      </c>
      <c r="AW1147" s="116">
        <v>30495.52</v>
      </c>
      <c r="AX1147" s="116">
        <v>30689.68</v>
      </c>
      <c r="AY1147" s="116">
        <v>33407.919999999998</v>
      </c>
      <c r="AZ1147" s="116">
        <v>33630.99</v>
      </c>
      <c r="BA1147" s="116">
        <v>33854.06</v>
      </c>
      <c r="BB1147" s="116">
        <v>33854.06</v>
      </c>
      <c r="BC1147" s="116">
        <v>33854.06</v>
      </c>
      <c r="BD1147" s="115">
        <v>33854.06</v>
      </c>
      <c r="BF1147" s="9">
        <f t="shared" si="18"/>
        <v>33854.06</v>
      </c>
    </row>
    <row r="1148" spans="1:58" x14ac:dyDescent="0.25">
      <c r="A1148" s="112" t="s">
        <v>1401</v>
      </c>
      <c r="B1148" s="112" t="s">
        <v>1402</v>
      </c>
      <c r="C1148" s="116">
        <v>0</v>
      </c>
      <c r="D1148" s="116">
        <v>0</v>
      </c>
      <c r="E1148" s="116">
        <v>0</v>
      </c>
      <c r="F1148" s="116">
        <v>0</v>
      </c>
      <c r="G1148" s="116">
        <v>0</v>
      </c>
      <c r="H1148" s="116">
        <v>0</v>
      </c>
      <c r="I1148" s="116">
        <v>0</v>
      </c>
      <c r="J1148" s="116">
        <v>0</v>
      </c>
      <c r="K1148" s="116">
        <v>0</v>
      </c>
      <c r="L1148" s="116">
        <v>0</v>
      </c>
      <c r="M1148" s="116">
        <v>0</v>
      </c>
      <c r="N1148" s="116">
        <v>0</v>
      </c>
      <c r="O1148" s="116">
        <v>0</v>
      </c>
      <c r="P1148" s="116">
        <v>0</v>
      </c>
      <c r="Q1148" s="116">
        <v>0</v>
      </c>
      <c r="R1148" s="116">
        <v>0</v>
      </c>
      <c r="S1148" s="116">
        <v>0</v>
      </c>
      <c r="T1148" s="116">
        <v>0</v>
      </c>
      <c r="U1148" s="116">
        <v>0</v>
      </c>
      <c r="V1148" s="116">
        <v>0</v>
      </c>
      <c r="W1148" s="116">
        <v>0</v>
      </c>
      <c r="X1148" s="116">
        <v>0</v>
      </c>
      <c r="Y1148" s="116">
        <v>0</v>
      </c>
      <c r="Z1148" s="116">
        <v>0</v>
      </c>
      <c r="AA1148" s="116">
        <v>0</v>
      </c>
      <c r="AB1148" s="116">
        <v>0</v>
      </c>
      <c r="AC1148" s="116">
        <v>0</v>
      </c>
      <c r="AD1148" s="116">
        <v>0</v>
      </c>
      <c r="AE1148" s="116">
        <v>0</v>
      </c>
      <c r="AF1148" s="116">
        <v>0</v>
      </c>
      <c r="AG1148" s="116">
        <v>0</v>
      </c>
      <c r="AH1148" s="116">
        <v>0</v>
      </c>
      <c r="AI1148" s="116">
        <v>0</v>
      </c>
      <c r="AJ1148" s="116">
        <v>0</v>
      </c>
      <c r="AK1148" s="116">
        <v>0</v>
      </c>
      <c r="AL1148" s="116">
        <v>0</v>
      </c>
      <c r="AM1148" s="116">
        <v>0</v>
      </c>
      <c r="AN1148" s="116">
        <v>0</v>
      </c>
      <c r="AO1148" s="116">
        <v>0</v>
      </c>
      <c r="AP1148" s="116">
        <v>0</v>
      </c>
      <c r="AQ1148" s="116">
        <v>0</v>
      </c>
      <c r="AR1148" s="116">
        <v>0</v>
      </c>
      <c r="AS1148" s="116">
        <v>0</v>
      </c>
      <c r="AT1148" s="116">
        <v>0</v>
      </c>
      <c r="AU1148" s="116">
        <v>0</v>
      </c>
      <c r="AV1148" s="116">
        <v>0</v>
      </c>
      <c r="AW1148" s="116">
        <v>0</v>
      </c>
      <c r="AX1148" s="116">
        <v>0</v>
      </c>
      <c r="AY1148" s="116">
        <v>0</v>
      </c>
      <c r="AZ1148" s="116">
        <v>0</v>
      </c>
      <c r="BA1148" s="116">
        <v>0</v>
      </c>
      <c r="BB1148" s="116">
        <v>0</v>
      </c>
      <c r="BC1148" s="116">
        <v>0</v>
      </c>
      <c r="BD1148" s="115">
        <v>0</v>
      </c>
      <c r="BF1148" s="9">
        <f t="shared" si="18"/>
        <v>0</v>
      </c>
    </row>
    <row r="1149" spans="1:58" x14ac:dyDescent="0.25">
      <c r="A1149" s="112" t="s">
        <v>1403</v>
      </c>
      <c r="B1149" s="112" t="s">
        <v>1404</v>
      </c>
      <c r="C1149" s="116">
        <v>0</v>
      </c>
      <c r="D1149" s="116">
        <v>0</v>
      </c>
      <c r="E1149" s="116">
        <v>0</v>
      </c>
      <c r="F1149" s="116">
        <v>0</v>
      </c>
      <c r="G1149" s="116">
        <v>0</v>
      </c>
      <c r="H1149" s="116">
        <v>0</v>
      </c>
      <c r="I1149" s="116">
        <v>0</v>
      </c>
      <c r="J1149" s="116">
        <v>0</v>
      </c>
      <c r="K1149" s="116">
        <v>0</v>
      </c>
      <c r="L1149" s="116">
        <v>0</v>
      </c>
      <c r="M1149" s="116">
        <v>0</v>
      </c>
      <c r="N1149" s="116">
        <v>0</v>
      </c>
      <c r="O1149" s="116">
        <v>0</v>
      </c>
      <c r="P1149" s="116">
        <v>0</v>
      </c>
      <c r="Q1149" s="116">
        <v>0</v>
      </c>
      <c r="R1149" s="116">
        <v>0</v>
      </c>
      <c r="S1149" s="116">
        <v>0</v>
      </c>
      <c r="T1149" s="116">
        <v>0</v>
      </c>
      <c r="U1149" s="116">
        <v>0</v>
      </c>
      <c r="V1149" s="116">
        <v>0</v>
      </c>
      <c r="W1149" s="116">
        <v>0</v>
      </c>
      <c r="X1149" s="116">
        <v>0</v>
      </c>
      <c r="Y1149" s="116">
        <v>0</v>
      </c>
      <c r="Z1149" s="116">
        <v>0</v>
      </c>
      <c r="AA1149" s="116">
        <v>0</v>
      </c>
      <c r="AB1149" s="116">
        <v>0</v>
      </c>
      <c r="AC1149" s="116">
        <v>0</v>
      </c>
      <c r="AD1149" s="116">
        <v>-28736.639999999999</v>
      </c>
      <c r="AE1149" s="116">
        <v>0</v>
      </c>
      <c r="AF1149" s="116">
        <v>0</v>
      </c>
      <c r="AG1149" s="116">
        <v>0</v>
      </c>
      <c r="AH1149" s="116">
        <v>0</v>
      </c>
      <c r="AI1149" s="116">
        <v>0</v>
      </c>
      <c r="AJ1149" s="116">
        <v>0</v>
      </c>
      <c r="AK1149" s="116">
        <v>0</v>
      </c>
      <c r="AL1149" s="116">
        <v>0</v>
      </c>
      <c r="AM1149" s="116">
        <v>0</v>
      </c>
      <c r="AN1149" s="116">
        <v>0</v>
      </c>
      <c r="AO1149" s="116">
        <v>0</v>
      </c>
      <c r="AP1149" s="116">
        <v>0</v>
      </c>
      <c r="AQ1149" s="116">
        <v>0</v>
      </c>
      <c r="AR1149" s="116">
        <v>0</v>
      </c>
      <c r="AS1149" s="116">
        <v>0</v>
      </c>
      <c r="AT1149" s="116">
        <v>0</v>
      </c>
      <c r="AU1149" s="116">
        <v>0</v>
      </c>
      <c r="AV1149" s="116">
        <v>0</v>
      </c>
      <c r="AW1149" s="116">
        <v>0</v>
      </c>
      <c r="AX1149" s="116">
        <v>0</v>
      </c>
      <c r="AY1149" s="116">
        <v>0</v>
      </c>
      <c r="AZ1149" s="116">
        <v>0</v>
      </c>
      <c r="BA1149" s="116">
        <v>0</v>
      </c>
      <c r="BB1149" s="116">
        <v>0</v>
      </c>
      <c r="BC1149" s="116">
        <v>0</v>
      </c>
      <c r="BD1149" s="115">
        <v>0</v>
      </c>
      <c r="BF1149" s="9">
        <f t="shared" si="18"/>
        <v>0</v>
      </c>
    </row>
    <row r="1150" spans="1:58" x14ac:dyDescent="0.25">
      <c r="A1150" s="112" t="s">
        <v>1405</v>
      </c>
      <c r="B1150" s="112" t="s">
        <v>1134</v>
      </c>
      <c r="C1150" s="116">
        <v>0</v>
      </c>
      <c r="D1150" s="116">
        <v>0</v>
      </c>
      <c r="E1150" s="116">
        <v>0</v>
      </c>
      <c r="F1150" s="116">
        <v>0</v>
      </c>
      <c r="G1150" s="116">
        <v>0</v>
      </c>
      <c r="H1150" s="116">
        <v>0</v>
      </c>
      <c r="I1150" s="116">
        <v>0</v>
      </c>
      <c r="J1150" s="116">
        <v>0</v>
      </c>
      <c r="K1150" s="116">
        <v>0</v>
      </c>
      <c r="L1150" s="116">
        <v>0</v>
      </c>
      <c r="M1150" s="116">
        <v>0</v>
      </c>
      <c r="N1150" s="116">
        <v>0</v>
      </c>
      <c r="O1150" s="116">
        <v>0</v>
      </c>
      <c r="P1150" s="116">
        <v>0</v>
      </c>
      <c r="Q1150" s="116">
        <v>0</v>
      </c>
      <c r="R1150" s="116">
        <v>0</v>
      </c>
      <c r="S1150" s="116">
        <v>0</v>
      </c>
      <c r="T1150" s="116">
        <v>0</v>
      </c>
      <c r="U1150" s="116">
        <v>0</v>
      </c>
      <c r="V1150" s="116">
        <v>0</v>
      </c>
      <c r="W1150" s="116">
        <v>0</v>
      </c>
      <c r="X1150" s="116">
        <v>0</v>
      </c>
      <c r="Y1150" s="116">
        <v>0</v>
      </c>
      <c r="Z1150" s="116">
        <v>0</v>
      </c>
      <c r="AA1150" s="116">
        <v>0</v>
      </c>
      <c r="AB1150" s="116">
        <v>0</v>
      </c>
      <c r="AC1150" s="116">
        <v>0</v>
      </c>
      <c r="AD1150" s="116">
        <v>0</v>
      </c>
      <c r="AE1150" s="116">
        <v>0</v>
      </c>
      <c r="AF1150" s="116">
        <v>0</v>
      </c>
      <c r="AG1150" s="116">
        <v>0</v>
      </c>
      <c r="AH1150" s="116">
        <v>0</v>
      </c>
      <c r="AI1150" s="116">
        <v>0</v>
      </c>
      <c r="AJ1150" s="116">
        <v>0</v>
      </c>
      <c r="AK1150" s="116">
        <v>0</v>
      </c>
      <c r="AL1150" s="116">
        <v>0</v>
      </c>
      <c r="AM1150" s="116">
        <v>0</v>
      </c>
      <c r="AN1150" s="116">
        <v>0</v>
      </c>
      <c r="AO1150" s="116">
        <v>0</v>
      </c>
      <c r="AP1150" s="116">
        <v>0</v>
      </c>
      <c r="AQ1150" s="116">
        <v>0</v>
      </c>
      <c r="AR1150" s="116">
        <v>0</v>
      </c>
      <c r="AS1150" s="116">
        <v>0</v>
      </c>
      <c r="AT1150" s="116">
        <v>0</v>
      </c>
      <c r="AU1150" s="116">
        <v>0</v>
      </c>
      <c r="AV1150" s="116">
        <v>0</v>
      </c>
      <c r="AW1150" s="116">
        <v>0</v>
      </c>
      <c r="AX1150" s="116">
        <v>0</v>
      </c>
      <c r="AY1150" s="116">
        <v>0</v>
      </c>
      <c r="AZ1150" s="116">
        <v>0</v>
      </c>
      <c r="BA1150" s="116">
        <v>0</v>
      </c>
      <c r="BB1150" s="116">
        <v>0</v>
      </c>
      <c r="BC1150" s="116">
        <v>0</v>
      </c>
      <c r="BD1150" s="115">
        <v>0</v>
      </c>
      <c r="BF1150" s="9">
        <f t="shared" si="18"/>
        <v>0</v>
      </c>
    </row>
    <row r="1151" spans="1:58" x14ac:dyDescent="0.25">
      <c r="A1151" s="112" t="s">
        <v>2042</v>
      </c>
      <c r="B1151" s="112" t="s">
        <v>2041</v>
      </c>
      <c r="C1151" s="116">
        <v>0</v>
      </c>
      <c r="D1151" s="116">
        <v>0</v>
      </c>
      <c r="E1151" s="116">
        <v>0</v>
      </c>
      <c r="F1151" s="116">
        <v>0</v>
      </c>
      <c r="G1151" s="116">
        <v>0</v>
      </c>
      <c r="H1151" s="116">
        <v>0</v>
      </c>
      <c r="I1151" s="116">
        <v>0</v>
      </c>
      <c r="J1151" s="116">
        <v>0</v>
      </c>
      <c r="K1151" s="116">
        <v>0</v>
      </c>
      <c r="L1151" s="116">
        <v>0</v>
      </c>
      <c r="M1151" s="116">
        <v>0</v>
      </c>
      <c r="N1151" s="116">
        <v>0</v>
      </c>
      <c r="O1151" s="116">
        <v>0</v>
      </c>
      <c r="P1151" s="116">
        <v>0</v>
      </c>
      <c r="Q1151" s="116">
        <v>0</v>
      </c>
      <c r="R1151" s="116">
        <v>0</v>
      </c>
      <c r="S1151" s="116">
        <v>0</v>
      </c>
      <c r="T1151" s="116">
        <v>0</v>
      </c>
      <c r="U1151" s="116">
        <v>0</v>
      </c>
      <c r="V1151" s="116">
        <v>0</v>
      </c>
      <c r="W1151" s="116">
        <v>0</v>
      </c>
      <c r="X1151" s="116">
        <v>0</v>
      </c>
      <c r="Y1151" s="116">
        <v>0</v>
      </c>
      <c r="Z1151" s="116">
        <v>0</v>
      </c>
      <c r="AA1151" s="116">
        <v>0</v>
      </c>
      <c r="AB1151" s="116">
        <v>0</v>
      </c>
      <c r="AC1151" s="116">
        <v>0</v>
      </c>
      <c r="AD1151" s="116">
        <v>0</v>
      </c>
      <c r="AE1151" s="116">
        <v>0</v>
      </c>
      <c r="AF1151" s="116">
        <v>0</v>
      </c>
      <c r="AG1151" s="116">
        <v>7121.54</v>
      </c>
      <c r="AH1151" s="116">
        <v>32408.370000000003</v>
      </c>
      <c r="AI1151" s="116">
        <v>84660.3</v>
      </c>
      <c r="AJ1151" s="116">
        <v>84933.61</v>
      </c>
      <c r="AK1151" s="116">
        <v>99874.18</v>
      </c>
      <c r="AL1151" s="116">
        <v>99770.909999999989</v>
      </c>
      <c r="AM1151" s="116">
        <v>100381.71999999999</v>
      </c>
      <c r="AN1151" s="116">
        <v>100992.52999999998</v>
      </c>
      <c r="AO1151" s="116">
        <v>101603.33999999998</v>
      </c>
      <c r="AP1151" s="116">
        <v>102225.68999999999</v>
      </c>
      <c r="AQ1151" s="116">
        <v>102848.04</v>
      </c>
      <c r="AR1151" s="116">
        <v>103491.65999999999</v>
      </c>
      <c r="AS1151" s="116">
        <v>104131.88999999998</v>
      </c>
      <c r="AT1151" s="116">
        <v>104772.11999999998</v>
      </c>
      <c r="AU1151" s="116">
        <v>105412.34999999998</v>
      </c>
      <c r="AV1151" s="116">
        <v>106067.17999999998</v>
      </c>
      <c r="AW1151" s="116">
        <v>106722.00999999998</v>
      </c>
      <c r="AX1151" s="116">
        <v>107401.50999999998</v>
      </c>
      <c r="AY1151" s="116">
        <v>108122.73999999998</v>
      </c>
      <c r="AZ1151" s="116">
        <v>108843.96999999997</v>
      </c>
      <c r="BA1151" s="116">
        <v>109565.19999999997</v>
      </c>
      <c r="BB1151" s="116">
        <v>109565.19999999997</v>
      </c>
      <c r="BC1151" s="116">
        <v>109565.19999999997</v>
      </c>
      <c r="BD1151" s="115">
        <v>109565.19999999997</v>
      </c>
      <c r="BF1151" s="9">
        <f t="shared" si="18"/>
        <v>109565.19999999997</v>
      </c>
    </row>
    <row r="1152" spans="1:58" x14ac:dyDescent="0.25">
      <c r="A1152" s="112" t="s">
        <v>1406</v>
      </c>
      <c r="B1152" s="112" t="s">
        <v>1407</v>
      </c>
      <c r="C1152" s="116">
        <v>0</v>
      </c>
      <c r="D1152" s="116">
        <v>0</v>
      </c>
      <c r="E1152" s="116">
        <v>0</v>
      </c>
      <c r="F1152" s="116">
        <v>0</v>
      </c>
      <c r="G1152" s="116">
        <v>0</v>
      </c>
      <c r="H1152" s="116">
        <v>0</v>
      </c>
      <c r="I1152" s="116">
        <v>0</v>
      </c>
      <c r="J1152" s="116">
        <v>0</v>
      </c>
      <c r="K1152" s="116">
        <v>0</v>
      </c>
      <c r="L1152" s="116">
        <v>0</v>
      </c>
      <c r="M1152" s="116">
        <v>0</v>
      </c>
      <c r="N1152" s="116">
        <v>0</v>
      </c>
      <c r="O1152" s="116">
        <v>0</v>
      </c>
      <c r="P1152" s="116">
        <v>0</v>
      </c>
      <c r="Q1152" s="116">
        <v>0</v>
      </c>
      <c r="R1152" s="116">
        <v>0</v>
      </c>
      <c r="S1152" s="116">
        <v>0</v>
      </c>
      <c r="T1152" s="116">
        <v>0</v>
      </c>
      <c r="U1152" s="116">
        <v>0</v>
      </c>
      <c r="V1152" s="116">
        <v>0</v>
      </c>
      <c r="W1152" s="116">
        <v>0</v>
      </c>
      <c r="X1152" s="116">
        <v>0</v>
      </c>
      <c r="Y1152" s="116">
        <v>0</v>
      </c>
      <c r="Z1152" s="116">
        <v>0</v>
      </c>
      <c r="AA1152" s="116">
        <v>0</v>
      </c>
      <c r="AB1152" s="116">
        <v>0</v>
      </c>
      <c r="AC1152" s="116">
        <v>0</v>
      </c>
      <c r="AD1152" s="116">
        <v>805.71</v>
      </c>
      <c r="AE1152" s="116">
        <v>33478.6</v>
      </c>
      <c r="AF1152" s="116">
        <v>0</v>
      </c>
      <c r="AG1152" s="116">
        <v>0</v>
      </c>
      <c r="AH1152" s="116">
        <v>0</v>
      </c>
      <c r="AI1152" s="116">
        <v>0</v>
      </c>
      <c r="AJ1152" s="116">
        <v>0</v>
      </c>
      <c r="AK1152" s="116">
        <v>0</v>
      </c>
      <c r="AL1152" s="116">
        <v>0</v>
      </c>
      <c r="AM1152" s="116">
        <v>0</v>
      </c>
      <c r="AN1152" s="116">
        <v>0</v>
      </c>
      <c r="AO1152" s="116">
        <v>0</v>
      </c>
      <c r="AP1152" s="116">
        <v>0</v>
      </c>
      <c r="AQ1152" s="116">
        <v>0</v>
      </c>
      <c r="AR1152" s="116">
        <v>0</v>
      </c>
      <c r="AS1152" s="116">
        <v>0</v>
      </c>
      <c r="AT1152" s="116">
        <v>0</v>
      </c>
      <c r="AU1152" s="116">
        <v>0</v>
      </c>
      <c r="AV1152" s="116">
        <v>0</v>
      </c>
      <c r="AW1152" s="116">
        <v>0</v>
      </c>
      <c r="AX1152" s="116">
        <v>0</v>
      </c>
      <c r="AY1152" s="116">
        <v>0</v>
      </c>
      <c r="AZ1152" s="116">
        <v>0</v>
      </c>
      <c r="BA1152" s="116">
        <v>0</v>
      </c>
      <c r="BB1152" s="116">
        <v>0</v>
      </c>
      <c r="BC1152" s="116">
        <v>0</v>
      </c>
      <c r="BD1152" s="115">
        <v>0</v>
      </c>
      <c r="BF1152" s="9">
        <f t="shared" si="18"/>
        <v>33478.6</v>
      </c>
    </row>
    <row r="1153" spans="1:58" x14ac:dyDescent="0.25">
      <c r="A1153" s="112" t="s">
        <v>1408</v>
      </c>
      <c r="B1153" s="112" t="s">
        <v>1409</v>
      </c>
      <c r="C1153" s="116">
        <v>0</v>
      </c>
      <c r="D1153" s="116">
        <v>0</v>
      </c>
      <c r="E1153" s="116">
        <v>0</v>
      </c>
      <c r="F1153" s="116">
        <v>0</v>
      </c>
      <c r="G1153" s="116">
        <v>0</v>
      </c>
      <c r="H1153" s="116">
        <v>0</v>
      </c>
      <c r="I1153" s="116">
        <v>0</v>
      </c>
      <c r="J1153" s="116">
        <v>0</v>
      </c>
      <c r="K1153" s="116">
        <v>0</v>
      </c>
      <c r="L1153" s="116">
        <v>0</v>
      </c>
      <c r="M1153" s="116">
        <v>0</v>
      </c>
      <c r="N1153" s="116">
        <v>0</v>
      </c>
      <c r="O1153" s="116">
        <v>0</v>
      </c>
      <c r="P1153" s="116">
        <v>0</v>
      </c>
      <c r="Q1153" s="116">
        <v>0</v>
      </c>
      <c r="R1153" s="116">
        <v>0</v>
      </c>
      <c r="S1153" s="116">
        <v>0</v>
      </c>
      <c r="T1153" s="116">
        <v>0</v>
      </c>
      <c r="U1153" s="116">
        <v>0</v>
      </c>
      <c r="V1153" s="116">
        <v>0</v>
      </c>
      <c r="W1153" s="116">
        <v>0</v>
      </c>
      <c r="X1153" s="116">
        <v>0</v>
      </c>
      <c r="Y1153" s="116">
        <v>0</v>
      </c>
      <c r="Z1153" s="116">
        <v>0</v>
      </c>
      <c r="AA1153" s="116">
        <v>0</v>
      </c>
      <c r="AB1153" s="116">
        <v>0</v>
      </c>
      <c r="AC1153" s="116">
        <v>0</v>
      </c>
      <c r="AD1153" s="116">
        <v>0</v>
      </c>
      <c r="AE1153" s="116">
        <v>0</v>
      </c>
      <c r="AF1153" s="116">
        <v>0</v>
      </c>
      <c r="AG1153" s="116">
        <v>0</v>
      </c>
      <c r="AH1153" s="116">
        <v>0</v>
      </c>
      <c r="AI1153" s="116">
        <v>0</v>
      </c>
      <c r="AJ1153" s="116">
        <v>0</v>
      </c>
      <c r="AK1153" s="116">
        <v>0</v>
      </c>
      <c r="AL1153" s="116">
        <v>0</v>
      </c>
      <c r="AM1153" s="116">
        <v>0</v>
      </c>
      <c r="AN1153" s="116">
        <v>0</v>
      </c>
      <c r="AO1153" s="116">
        <v>0</v>
      </c>
      <c r="AP1153" s="116">
        <v>0</v>
      </c>
      <c r="AQ1153" s="116">
        <v>0</v>
      </c>
      <c r="AR1153" s="116">
        <v>0</v>
      </c>
      <c r="AS1153" s="116">
        <v>0</v>
      </c>
      <c r="AT1153" s="116">
        <v>0</v>
      </c>
      <c r="AU1153" s="116">
        <v>0</v>
      </c>
      <c r="AV1153" s="116">
        <v>0</v>
      </c>
      <c r="AW1153" s="116">
        <v>0</v>
      </c>
      <c r="AX1153" s="116">
        <v>0</v>
      </c>
      <c r="AY1153" s="116">
        <v>0</v>
      </c>
      <c r="AZ1153" s="116">
        <v>0</v>
      </c>
      <c r="BA1153" s="116">
        <v>0</v>
      </c>
      <c r="BB1153" s="116">
        <v>0</v>
      </c>
      <c r="BC1153" s="116">
        <v>0</v>
      </c>
      <c r="BD1153" s="115">
        <v>0</v>
      </c>
      <c r="BF1153" s="9">
        <f t="shared" si="18"/>
        <v>0</v>
      </c>
    </row>
    <row r="1154" spans="1:58" x14ac:dyDescent="0.25">
      <c r="A1154" s="112" t="s">
        <v>1410</v>
      </c>
      <c r="B1154" s="112" t="s">
        <v>1411</v>
      </c>
      <c r="C1154" s="116">
        <v>0</v>
      </c>
      <c r="D1154" s="116">
        <v>0</v>
      </c>
      <c r="E1154" s="116">
        <v>0</v>
      </c>
      <c r="F1154" s="116">
        <v>0</v>
      </c>
      <c r="G1154" s="116">
        <v>0</v>
      </c>
      <c r="H1154" s="116">
        <v>0</v>
      </c>
      <c r="I1154" s="116">
        <v>0</v>
      </c>
      <c r="J1154" s="116">
        <v>0</v>
      </c>
      <c r="K1154" s="116">
        <v>0</v>
      </c>
      <c r="L1154" s="116">
        <v>0</v>
      </c>
      <c r="M1154" s="116">
        <v>0</v>
      </c>
      <c r="N1154" s="116">
        <v>0</v>
      </c>
      <c r="O1154" s="116">
        <v>0</v>
      </c>
      <c r="P1154" s="116">
        <v>0</v>
      </c>
      <c r="Q1154" s="116">
        <v>0</v>
      </c>
      <c r="R1154" s="116">
        <v>0</v>
      </c>
      <c r="S1154" s="116">
        <v>0</v>
      </c>
      <c r="T1154" s="116">
        <v>0</v>
      </c>
      <c r="U1154" s="116">
        <v>0</v>
      </c>
      <c r="V1154" s="116">
        <v>0</v>
      </c>
      <c r="W1154" s="116">
        <v>0</v>
      </c>
      <c r="X1154" s="116">
        <v>0</v>
      </c>
      <c r="Y1154" s="116">
        <v>0</v>
      </c>
      <c r="Z1154" s="116">
        <v>0</v>
      </c>
      <c r="AA1154" s="116">
        <v>0</v>
      </c>
      <c r="AB1154" s="116">
        <v>0</v>
      </c>
      <c r="AC1154" s="116">
        <v>1726.76</v>
      </c>
      <c r="AD1154" s="116">
        <v>0</v>
      </c>
      <c r="AE1154" s="116">
        <v>0</v>
      </c>
      <c r="AF1154" s="116">
        <v>0</v>
      </c>
      <c r="AG1154" s="116">
        <v>0</v>
      </c>
      <c r="AH1154" s="116">
        <v>0</v>
      </c>
      <c r="AI1154" s="116">
        <v>0</v>
      </c>
      <c r="AJ1154" s="116">
        <v>0</v>
      </c>
      <c r="AK1154" s="116">
        <v>0</v>
      </c>
      <c r="AL1154" s="116">
        <v>0</v>
      </c>
      <c r="AM1154" s="116">
        <v>0</v>
      </c>
      <c r="AN1154" s="116">
        <v>0</v>
      </c>
      <c r="AO1154" s="116">
        <v>0</v>
      </c>
      <c r="AP1154" s="116">
        <v>0</v>
      </c>
      <c r="AQ1154" s="116">
        <v>0</v>
      </c>
      <c r="AR1154" s="116">
        <v>0</v>
      </c>
      <c r="AS1154" s="116">
        <v>0</v>
      </c>
      <c r="AT1154" s="116">
        <v>0</v>
      </c>
      <c r="AU1154" s="116">
        <v>0</v>
      </c>
      <c r="AV1154" s="116">
        <v>0</v>
      </c>
      <c r="AW1154" s="116">
        <v>0</v>
      </c>
      <c r="AX1154" s="116">
        <v>0</v>
      </c>
      <c r="AY1154" s="116">
        <v>0</v>
      </c>
      <c r="AZ1154" s="116">
        <v>0</v>
      </c>
      <c r="BA1154" s="116">
        <v>0</v>
      </c>
      <c r="BB1154" s="116">
        <v>0</v>
      </c>
      <c r="BC1154" s="116">
        <v>0</v>
      </c>
      <c r="BD1154" s="115">
        <v>0</v>
      </c>
      <c r="BF1154" s="9">
        <f t="shared" si="18"/>
        <v>1726.76</v>
      </c>
    </row>
    <row r="1155" spans="1:58" x14ac:dyDescent="0.25">
      <c r="A1155" s="112" t="s">
        <v>1412</v>
      </c>
      <c r="B1155" s="112" t="s">
        <v>1413</v>
      </c>
      <c r="C1155" s="116">
        <v>0</v>
      </c>
      <c r="D1155" s="116">
        <v>0</v>
      </c>
      <c r="E1155" s="116">
        <v>0</v>
      </c>
      <c r="F1155" s="116">
        <v>0</v>
      </c>
      <c r="G1155" s="116">
        <v>0</v>
      </c>
      <c r="H1155" s="116">
        <v>0</v>
      </c>
      <c r="I1155" s="116">
        <v>0</v>
      </c>
      <c r="J1155" s="116">
        <v>0</v>
      </c>
      <c r="K1155" s="116">
        <v>0</v>
      </c>
      <c r="L1155" s="116">
        <v>0</v>
      </c>
      <c r="M1155" s="116">
        <v>0</v>
      </c>
      <c r="N1155" s="116">
        <v>0</v>
      </c>
      <c r="O1155" s="116">
        <v>0</v>
      </c>
      <c r="P1155" s="116">
        <v>0</v>
      </c>
      <c r="Q1155" s="116">
        <v>0</v>
      </c>
      <c r="R1155" s="116">
        <v>0</v>
      </c>
      <c r="S1155" s="116">
        <v>0</v>
      </c>
      <c r="T1155" s="116">
        <v>0</v>
      </c>
      <c r="U1155" s="116">
        <v>0</v>
      </c>
      <c r="V1155" s="116">
        <v>0</v>
      </c>
      <c r="W1155" s="116">
        <v>0</v>
      </c>
      <c r="X1155" s="116">
        <v>0</v>
      </c>
      <c r="Y1155" s="116">
        <v>0</v>
      </c>
      <c r="Z1155" s="116">
        <v>0</v>
      </c>
      <c r="AA1155" s="116">
        <v>0</v>
      </c>
      <c r="AB1155" s="116">
        <v>0</v>
      </c>
      <c r="AC1155" s="116">
        <v>0</v>
      </c>
      <c r="AD1155" s="116">
        <v>938.74</v>
      </c>
      <c r="AE1155" s="116">
        <v>3896.3199999999997</v>
      </c>
      <c r="AF1155" s="116">
        <v>4085.4799999999996</v>
      </c>
      <c r="AG1155" s="116">
        <v>82321.399999999994</v>
      </c>
      <c r="AH1155" s="116">
        <v>84074.799999999988</v>
      </c>
      <c r="AI1155" s="116">
        <v>0</v>
      </c>
      <c r="AJ1155" s="116">
        <v>0</v>
      </c>
      <c r="AK1155" s="116">
        <v>0</v>
      </c>
      <c r="AL1155" s="116">
        <v>0</v>
      </c>
      <c r="AM1155" s="116">
        <v>0</v>
      </c>
      <c r="AN1155" s="116">
        <v>0</v>
      </c>
      <c r="AO1155" s="116">
        <v>0</v>
      </c>
      <c r="AP1155" s="116">
        <v>0</v>
      </c>
      <c r="AQ1155" s="116">
        <v>0</v>
      </c>
      <c r="AR1155" s="116">
        <v>0</v>
      </c>
      <c r="AS1155" s="116">
        <v>0</v>
      </c>
      <c r="AT1155" s="116">
        <v>0</v>
      </c>
      <c r="AU1155" s="116">
        <v>0</v>
      </c>
      <c r="AV1155" s="116">
        <v>0</v>
      </c>
      <c r="AW1155" s="116">
        <v>0</v>
      </c>
      <c r="AX1155" s="116">
        <v>0</v>
      </c>
      <c r="AY1155" s="116">
        <v>0</v>
      </c>
      <c r="AZ1155" s="116">
        <v>0</v>
      </c>
      <c r="BA1155" s="116">
        <v>0</v>
      </c>
      <c r="BB1155" s="116">
        <v>0</v>
      </c>
      <c r="BC1155" s="116">
        <v>0</v>
      </c>
      <c r="BD1155" s="115">
        <v>0</v>
      </c>
      <c r="BF1155" s="9">
        <f t="shared" si="18"/>
        <v>84074.799999999988</v>
      </c>
    </row>
    <row r="1156" spans="1:58" x14ac:dyDescent="0.25">
      <c r="A1156" s="112" t="s">
        <v>1414</v>
      </c>
      <c r="B1156" s="112" t="s">
        <v>1415</v>
      </c>
      <c r="C1156" s="116">
        <v>0</v>
      </c>
      <c r="D1156" s="116">
        <v>0</v>
      </c>
      <c r="E1156" s="116">
        <v>0</v>
      </c>
      <c r="F1156" s="116">
        <v>0</v>
      </c>
      <c r="G1156" s="116">
        <v>0</v>
      </c>
      <c r="H1156" s="116">
        <v>0</v>
      </c>
      <c r="I1156" s="116">
        <v>0</v>
      </c>
      <c r="J1156" s="116">
        <v>0</v>
      </c>
      <c r="K1156" s="116">
        <v>0</v>
      </c>
      <c r="L1156" s="116">
        <v>0</v>
      </c>
      <c r="M1156" s="116">
        <v>0</v>
      </c>
      <c r="N1156" s="116">
        <v>0</v>
      </c>
      <c r="O1156" s="116">
        <v>0</v>
      </c>
      <c r="P1156" s="116">
        <v>0</v>
      </c>
      <c r="Q1156" s="116">
        <v>0</v>
      </c>
      <c r="R1156" s="116">
        <v>0</v>
      </c>
      <c r="S1156" s="116">
        <v>0</v>
      </c>
      <c r="T1156" s="116">
        <v>0</v>
      </c>
      <c r="U1156" s="116">
        <v>0</v>
      </c>
      <c r="V1156" s="116">
        <v>0</v>
      </c>
      <c r="W1156" s="116">
        <v>0</v>
      </c>
      <c r="X1156" s="116">
        <v>0</v>
      </c>
      <c r="Y1156" s="116">
        <v>0</v>
      </c>
      <c r="Z1156" s="116">
        <v>0</v>
      </c>
      <c r="AA1156" s="116">
        <v>0</v>
      </c>
      <c r="AB1156" s="116">
        <v>0</v>
      </c>
      <c r="AC1156" s="116">
        <v>0</v>
      </c>
      <c r="AD1156" s="116">
        <v>0</v>
      </c>
      <c r="AE1156" s="116">
        <v>0</v>
      </c>
      <c r="AF1156" s="116">
        <v>0</v>
      </c>
      <c r="AG1156" s="116">
        <v>0</v>
      </c>
      <c r="AH1156" s="116">
        <v>0</v>
      </c>
      <c r="AI1156" s="116">
        <v>0</v>
      </c>
      <c r="AJ1156" s="116">
        <v>0</v>
      </c>
      <c r="AK1156" s="116">
        <v>0</v>
      </c>
      <c r="AL1156" s="116">
        <v>0</v>
      </c>
      <c r="AM1156" s="116">
        <v>0</v>
      </c>
      <c r="AN1156" s="116">
        <v>0</v>
      </c>
      <c r="AO1156" s="116">
        <v>0</v>
      </c>
      <c r="AP1156" s="116">
        <v>0</v>
      </c>
      <c r="AQ1156" s="116">
        <v>0</v>
      </c>
      <c r="AR1156" s="116">
        <v>0</v>
      </c>
      <c r="AS1156" s="116">
        <v>0</v>
      </c>
      <c r="AT1156" s="116">
        <v>0</v>
      </c>
      <c r="AU1156" s="116">
        <v>0</v>
      </c>
      <c r="AV1156" s="116">
        <v>0</v>
      </c>
      <c r="AW1156" s="116">
        <v>0</v>
      </c>
      <c r="AX1156" s="116">
        <v>0</v>
      </c>
      <c r="AY1156" s="116">
        <v>0</v>
      </c>
      <c r="AZ1156" s="116">
        <v>0</v>
      </c>
      <c r="BA1156" s="116">
        <v>0</v>
      </c>
      <c r="BB1156" s="116">
        <v>0</v>
      </c>
      <c r="BC1156" s="116">
        <v>0</v>
      </c>
      <c r="BD1156" s="115">
        <v>0</v>
      </c>
      <c r="BF1156" s="9">
        <f t="shared" si="18"/>
        <v>0</v>
      </c>
    </row>
    <row r="1157" spans="1:58" x14ac:dyDescent="0.25">
      <c r="A1157" s="112" t="s">
        <v>1416</v>
      </c>
      <c r="B1157" s="112" t="s">
        <v>1417</v>
      </c>
      <c r="C1157" s="116">
        <v>0</v>
      </c>
      <c r="D1157" s="116">
        <v>0</v>
      </c>
      <c r="E1157" s="116">
        <v>0</v>
      </c>
      <c r="F1157" s="116">
        <v>0</v>
      </c>
      <c r="G1157" s="116">
        <v>0</v>
      </c>
      <c r="H1157" s="116">
        <v>0</v>
      </c>
      <c r="I1157" s="116">
        <v>0</v>
      </c>
      <c r="J1157" s="116">
        <v>0</v>
      </c>
      <c r="K1157" s="116">
        <v>0</v>
      </c>
      <c r="L1157" s="116">
        <v>0</v>
      </c>
      <c r="M1157" s="116">
        <v>0</v>
      </c>
      <c r="N1157" s="116">
        <v>0</v>
      </c>
      <c r="O1157" s="116">
        <v>0</v>
      </c>
      <c r="P1157" s="116">
        <v>0</v>
      </c>
      <c r="Q1157" s="116">
        <v>0</v>
      </c>
      <c r="R1157" s="116">
        <v>0</v>
      </c>
      <c r="S1157" s="116">
        <v>0</v>
      </c>
      <c r="T1157" s="116">
        <v>0</v>
      </c>
      <c r="U1157" s="116">
        <v>0</v>
      </c>
      <c r="V1157" s="116">
        <v>0</v>
      </c>
      <c r="W1157" s="116">
        <v>0</v>
      </c>
      <c r="X1157" s="116">
        <v>0</v>
      </c>
      <c r="Y1157" s="116">
        <v>0</v>
      </c>
      <c r="Z1157" s="116">
        <v>0</v>
      </c>
      <c r="AA1157" s="116">
        <v>0</v>
      </c>
      <c r="AB1157" s="116">
        <v>0</v>
      </c>
      <c r="AC1157" s="116">
        <v>0</v>
      </c>
      <c r="AD1157" s="116">
        <v>463.91</v>
      </c>
      <c r="AE1157" s="116">
        <v>219252.71</v>
      </c>
      <c r="AF1157" s="116">
        <v>0</v>
      </c>
      <c r="AG1157" s="116">
        <v>0</v>
      </c>
      <c r="AH1157" s="116">
        <v>0</v>
      </c>
      <c r="AI1157" s="116">
        <v>0</v>
      </c>
      <c r="AJ1157" s="116">
        <v>0</v>
      </c>
      <c r="AK1157" s="116">
        <v>0</v>
      </c>
      <c r="AL1157" s="116">
        <v>0</v>
      </c>
      <c r="AM1157" s="116">
        <v>0</v>
      </c>
      <c r="AN1157" s="116">
        <v>0</v>
      </c>
      <c r="AO1157" s="116">
        <v>0</v>
      </c>
      <c r="AP1157" s="116">
        <v>0</v>
      </c>
      <c r="AQ1157" s="116">
        <v>0</v>
      </c>
      <c r="AR1157" s="116">
        <v>0</v>
      </c>
      <c r="AS1157" s="116">
        <v>0</v>
      </c>
      <c r="AT1157" s="116">
        <v>0</v>
      </c>
      <c r="AU1157" s="116">
        <v>0</v>
      </c>
      <c r="AV1157" s="116">
        <v>0</v>
      </c>
      <c r="AW1157" s="116">
        <v>0</v>
      </c>
      <c r="AX1157" s="116">
        <v>0</v>
      </c>
      <c r="AY1157" s="116">
        <v>0</v>
      </c>
      <c r="AZ1157" s="116">
        <v>0</v>
      </c>
      <c r="BA1157" s="116">
        <v>0</v>
      </c>
      <c r="BB1157" s="116">
        <v>0</v>
      </c>
      <c r="BC1157" s="116">
        <v>0</v>
      </c>
      <c r="BD1157" s="115">
        <v>0</v>
      </c>
      <c r="BF1157" s="9">
        <f t="shared" si="18"/>
        <v>219252.71</v>
      </c>
    </row>
    <row r="1158" spans="1:58" x14ac:dyDescent="0.25">
      <c r="A1158" s="112" t="s">
        <v>1418</v>
      </c>
      <c r="B1158" s="112" t="s">
        <v>1419</v>
      </c>
      <c r="C1158" s="116">
        <v>0</v>
      </c>
      <c r="D1158" s="116">
        <v>0</v>
      </c>
      <c r="E1158" s="116">
        <v>0</v>
      </c>
      <c r="F1158" s="116">
        <v>0</v>
      </c>
      <c r="G1158" s="116">
        <v>0</v>
      </c>
      <c r="H1158" s="116">
        <v>0</v>
      </c>
      <c r="I1158" s="116">
        <v>0</v>
      </c>
      <c r="J1158" s="116">
        <v>0</v>
      </c>
      <c r="K1158" s="116">
        <v>0</v>
      </c>
      <c r="L1158" s="116">
        <v>0</v>
      </c>
      <c r="M1158" s="116">
        <v>0</v>
      </c>
      <c r="N1158" s="116">
        <v>0</v>
      </c>
      <c r="O1158" s="116">
        <v>0</v>
      </c>
      <c r="P1158" s="116">
        <v>0</v>
      </c>
      <c r="Q1158" s="116">
        <v>0</v>
      </c>
      <c r="R1158" s="116">
        <v>0</v>
      </c>
      <c r="S1158" s="116">
        <v>0</v>
      </c>
      <c r="T1158" s="116">
        <v>0</v>
      </c>
      <c r="U1158" s="116">
        <v>0</v>
      </c>
      <c r="V1158" s="116">
        <v>0</v>
      </c>
      <c r="W1158" s="116">
        <v>0</v>
      </c>
      <c r="X1158" s="116">
        <v>0</v>
      </c>
      <c r="Y1158" s="116">
        <v>0</v>
      </c>
      <c r="Z1158" s="116">
        <v>0</v>
      </c>
      <c r="AA1158" s="116">
        <v>0</v>
      </c>
      <c r="AB1158" s="116">
        <v>0</v>
      </c>
      <c r="AC1158" s="116">
        <v>0</v>
      </c>
      <c r="AD1158" s="116">
        <v>0</v>
      </c>
      <c r="AE1158" s="116">
        <v>53.64</v>
      </c>
      <c r="AF1158" s="116">
        <v>308.89</v>
      </c>
      <c r="AG1158" s="116">
        <v>451.26</v>
      </c>
      <c r="AH1158" s="116">
        <v>2427.73</v>
      </c>
      <c r="AI1158" s="116">
        <v>2435.4299999999998</v>
      </c>
      <c r="AJ1158" s="116">
        <v>2443.27</v>
      </c>
      <c r="AK1158" s="116">
        <v>2689.88</v>
      </c>
      <c r="AL1158" s="116">
        <v>7245.77</v>
      </c>
      <c r="AM1158" s="116">
        <v>15884.15</v>
      </c>
      <c r="AN1158" s="116">
        <v>15981.38</v>
      </c>
      <c r="AO1158" s="116">
        <v>20685.699999999997</v>
      </c>
      <c r="AP1158" s="116">
        <v>28877.189999999995</v>
      </c>
      <c r="AQ1158" s="116">
        <v>34416.289999999994</v>
      </c>
      <c r="AR1158" s="116">
        <v>34631.669999999991</v>
      </c>
      <c r="AS1158" s="116">
        <v>361068.13</v>
      </c>
      <c r="AT1158" s="116">
        <v>0</v>
      </c>
      <c r="AU1158" s="116">
        <v>0</v>
      </c>
      <c r="AV1158" s="116">
        <v>0</v>
      </c>
      <c r="AW1158" s="116">
        <v>0</v>
      </c>
      <c r="AX1158" s="116">
        <v>0</v>
      </c>
      <c r="AY1158" s="116">
        <v>0</v>
      </c>
      <c r="AZ1158" s="116">
        <v>0</v>
      </c>
      <c r="BA1158" s="116">
        <v>0</v>
      </c>
      <c r="BB1158" s="116">
        <v>0</v>
      </c>
      <c r="BC1158" s="116">
        <v>0</v>
      </c>
      <c r="BD1158" s="115">
        <v>0</v>
      </c>
      <c r="BF1158" s="9">
        <f t="shared" si="18"/>
        <v>361068.13</v>
      </c>
    </row>
    <row r="1159" spans="1:58" x14ac:dyDescent="0.25">
      <c r="A1159" s="112" t="s">
        <v>1420</v>
      </c>
      <c r="B1159" s="112" t="s">
        <v>1421</v>
      </c>
      <c r="C1159" s="116">
        <v>0</v>
      </c>
      <c r="D1159" s="116">
        <v>0</v>
      </c>
      <c r="E1159" s="116">
        <v>0</v>
      </c>
      <c r="F1159" s="116">
        <v>0</v>
      </c>
      <c r="G1159" s="116">
        <v>0</v>
      </c>
      <c r="H1159" s="116">
        <v>0</v>
      </c>
      <c r="I1159" s="116">
        <v>0</v>
      </c>
      <c r="J1159" s="116">
        <v>0</v>
      </c>
      <c r="K1159" s="116">
        <v>0</v>
      </c>
      <c r="L1159" s="116">
        <v>0</v>
      </c>
      <c r="M1159" s="116">
        <v>0</v>
      </c>
      <c r="N1159" s="116">
        <v>0</v>
      </c>
      <c r="O1159" s="116">
        <v>0</v>
      </c>
      <c r="P1159" s="116">
        <v>0</v>
      </c>
      <c r="Q1159" s="116">
        <v>0</v>
      </c>
      <c r="R1159" s="116">
        <v>0</v>
      </c>
      <c r="S1159" s="116">
        <v>0</v>
      </c>
      <c r="T1159" s="116">
        <v>0</v>
      </c>
      <c r="U1159" s="116">
        <v>0</v>
      </c>
      <c r="V1159" s="116">
        <v>0</v>
      </c>
      <c r="W1159" s="116">
        <v>0</v>
      </c>
      <c r="X1159" s="116">
        <v>0</v>
      </c>
      <c r="Y1159" s="116">
        <v>0</v>
      </c>
      <c r="Z1159" s="116">
        <v>0</v>
      </c>
      <c r="AA1159" s="116">
        <v>0</v>
      </c>
      <c r="AB1159" s="116">
        <v>0</v>
      </c>
      <c r="AC1159" s="116">
        <v>0</v>
      </c>
      <c r="AD1159" s="116">
        <v>0</v>
      </c>
      <c r="AE1159" s="116">
        <v>0</v>
      </c>
      <c r="AF1159" s="116">
        <v>0</v>
      </c>
      <c r="AG1159" s="116">
        <v>0</v>
      </c>
      <c r="AH1159" s="116">
        <v>0</v>
      </c>
      <c r="AI1159" s="116">
        <v>0</v>
      </c>
      <c r="AJ1159" s="116">
        <v>0</v>
      </c>
      <c r="AK1159" s="116">
        <v>0</v>
      </c>
      <c r="AL1159" s="116">
        <v>0</v>
      </c>
      <c r="AM1159" s="116">
        <v>0</v>
      </c>
      <c r="AN1159" s="116">
        <v>0</v>
      </c>
      <c r="AO1159" s="116">
        <v>0</v>
      </c>
      <c r="AP1159" s="116">
        <v>0</v>
      </c>
      <c r="AQ1159" s="116">
        <v>0</v>
      </c>
      <c r="AR1159" s="116">
        <v>0</v>
      </c>
      <c r="AS1159" s="116">
        <v>0</v>
      </c>
      <c r="AT1159" s="116">
        <v>0</v>
      </c>
      <c r="AU1159" s="116">
        <v>0</v>
      </c>
      <c r="AV1159" s="116">
        <v>0</v>
      </c>
      <c r="AW1159" s="116">
        <v>0</v>
      </c>
      <c r="AX1159" s="116">
        <v>0</v>
      </c>
      <c r="AY1159" s="116">
        <v>0</v>
      </c>
      <c r="AZ1159" s="116">
        <v>0</v>
      </c>
      <c r="BA1159" s="116">
        <v>0</v>
      </c>
      <c r="BB1159" s="116">
        <v>0</v>
      </c>
      <c r="BC1159" s="116">
        <v>0</v>
      </c>
      <c r="BD1159" s="115">
        <v>0</v>
      </c>
      <c r="BF1159" s="9">
        <f t="shared" si="18"/>
        <v>0</v>
      </c>
    </row>
    <row r="1160" spans="1:58" x14ac:dyDescent="0.25">
      <c r="A1160" s="112" t="s">
        <v>1422</v>
      </c>
      <c r="B1160" s="112" t="s">
        <v>1423</v>
      </c>
      <c r="C1160" s="116">
        <v>0</v>
      </c>
      <c r="D1160" s="116">
        <v>0</v>
      </c>
      <c r="E1160" s="116">
        <v>0</v>
      </c>
      <c r="F1160" s="116">
        <v>0</v>
      </c>
      <c r="G1160" s="116">
        <v>0</v>
      </c>
      <c r="H1160" s="116">
        <v>0</v>
      </c>
      <c r="I1160" s="116">
        <v>0</v>
      </c>
      <c r="J1160" s="116">
        <v>0</v>
      </c>
      <c r="K1160" s="116">
        <v>0</v>
      </c>
      <c r="L1160" s="116">
        <v>0</v>
      </c>
      <c r="M1160" s="116">
        <v>0</v>
      </c>
      <c r="N1160" s="116">
        <v>0</v>
      </c>
      <c r="O1160" s="116">
        <v>0</v>
      </c>
      <c r="P1160" s="116">
        <v>0</v>
      </c>
      <c r="Q1160" s="116">
        <v>0</v>
      </c>
      <c r="R1160" s="116">
        <v>0</v>
      </c>
      <c r="S1160" s="116">
        <v>0</v>
      </c>
      <c r="T1160" s="116">
        <v>0</v>
      </c>
      <c r="U1160" s="116">
        <v>0</v>
      </c>
      <c r="V1160" s="116">
        <v>0</v>
      </c>
      <c r="W1160" s="116">
        <v>0</v>
      </c>
      <c r="X1160" s="116">
        <v>0</v>
      </c>
      <c r="Y1160" s="116">
        <v>0</v>
      </c>
      <c r="Z1160" s="116">
        <v>0</v>
      </c>
      <c r="AA1160" s="116">
        <v>0</v>
      </c>
      <c r="AB1160" s="116">
        <v>0</v>
      </c>
      <c r="AC1160" s="116">
        <v>0</v>
      </c>
      <c r="AD1160" s="116">
        <v>0</v>
      </c>
      <c r="AE1160" s="116">
        <v>0</v>
      </c>
      <c r="AF1160" s="116">
        <v>20374.36</v>
      </c>
      <c r="AG1160" s="116">
        <v>35096.42</v>
      </c>
      <c r="AH1160" s="116">
        <v>36708.14</v>
      </c>
      <c r="AI1160" s="116">
        <v>124804.64</v>
      </c>
      <c r="AJ1160" s="116">
        <v>124804.64</v>
      </c>
      <c r="AK1160" s="116">
        <v>124804.64</v>
      </c>
      <c r="AL1160" s="116">
        <v>124315.06</v>
      </c>
      <c r="AM1160" s="116">
        <v>124315.06</v>
      </c>
      <c r="AN1160" s="116">
        <v>124315.06</v>
      </c>
      <c r="AO1160" s="116">
        <v>124315.06</v>
      </c>
      <c r="AP1160" s="116">
        <v>124315.06</v>
      </c>
      <c r="AQ1160" s="116">
        <v>124315.06</v>
      </c>
      <c r="AR1160" s="116">
        <v>124315.06</v>
      </c>
      <c r="AS1160" s="116">
        <v>124315.06</v>
      </c>
      <c r="AT1160" s="116">
        <v>124315.06</v>
      </c>
      <c r="AU1160" s="116">
        <v>124315.06</v>
      </c>
      <c r="AV1160" s="116">
        <v>0</v>
      </c>
      <c r="AW1160" s="116">
        <v>0</v>
      </c>
      <c r="AX1160" s="116">
        <v>0</v>
      </c>
      <c r="AY1160" s="116">
        <v>0</v>
      </c>
      <c r="AZ1160" s="116">
        <v>0</v>
      </c>
      <c r="BA1160" s="116">
        <v>0</v>
      </c>
      <c r="BB1160" s="116">
        <v>0</v>
      </c>
      <c r="BC1160" s="116">
        <v>0</v>
      </c>
      <c r="BD1160" s="115">
        <v>0</v>
      </c>
      <c r="BF1160" s="9">
        <f t="shared" si="18"/>
        <v>124804.64</v>
      </c>
    </row>
    <row r="1161" spans="1:58" x14ac:dyDescent="0.25">
      <c r="A1161" s="112" t="s">
        <v>1424</v>
      </c>
      <c r="B1161" s="112" t="s">
        <v>1425</v>
      </c>
      <c r="C1161" s="116">
        <v>0</v>
      </c>
      <c r="D1161" s="116">
        <v>0</v>
      </c>
      <c r="E1161" s="116">
        <v>0</v>
      </c>
      <c r="F1161" s="116">
        <v>0</v>
      </c>
      <c r="G1161" s="116">
        <v>0</v>
      </c>
      <c r="H1161" s="116">
        <v>0</v>
      </c>
      <c r="I1161" s="116">
        <v>0</v>
      </c>
      <c r="J1161" s="116">
        <v>0</v>
      </c>
      <c r="K1161" s="116">
        <v>0</v>
      </c>
      <c r="L1161" s="116">
        <v>0</v>
      </c>
      <c r="M1161" s="116">
        <v>0</v>
      </c>
      <c r="N1161" s="116">
        <v>0</v>
      </c>
      <c r="O1161" s="116">
        <v>0</v>
      </c>
      <c r="P1161" s="116">
        <v>0</v>
      </c>
      <c r="Q1161" s="116">
        <v>0</v>
      </c>
      <c r="R1161" s="116">
        <v>0</v>
      </c>
      <c r="S1161" s="116">
        <v>0</v>
      </c>
      <c r="T1161" s="116">
        <v>0</v>
      </c>
      <c r="U1161" s="116">
        <v>0</v>
      </c>
      <c r="V1161" s="116">
        <v>0</v>
      </c>
      <c r="W1161" s="116">
        <v>0</v>
      </c>
      <c r="X1161" s="116">
        <v>0</v>
      </c>
      <c r="Y1161" s="116">
        <v>0</v>
      </c>
      <c r="Z1161" s="116">
        <v>0</v>
      </c>
      <c r="AA1161" s="116">
        <v>0</v>
      </c>
      <c r="AB1161" s="116">
        <v>0</v>
      </c>
      <c r="AC1161" s="116">
        <v>0</v>
      </c>
      <c r="AD1161" s="116">
        <v>0</v>
      </c>
      <c r="AE1161" s="116">
        <v>5650</v>
      </c>
      <c r="AF1161" s="116">
        <v>14473.34</v>
      </c>
      <c r="AG1161" s="116">
        <v>23726.22</v>
      </c>
      <c r="AH1161" s="116">
        <v>199037.83</v>
      </c>
      <c r="AI1161" s="116">
        <v>209102.15999999997</v>
      </c>
      <c r="AJ1161" s="116">
        <v>0</v>
      </c>
      <c r="AK1161" s="116">
        <v>0</v>
      </c>
      <c r="AL1161" s="116">
        <v>0</v>
      </c>
      <c r="AM1161" s="116">
        <v>0</v>
      </c>
      <c r="AN1161" s="116">
        <v>0</v>
      </c>
      <c r="AO1161" s="116">
        <v>0</v>
      </c>
      <c r="AP1161" s="116">
        <v>0</v>
      </c>
      <c r="AQ1161" s="116">
        <v>0</v>
      </c>
      <c r="AR1161" s="116">
        <v>0</v>
      </c>
      <c r="AS1161" s="116">
        <v>0</v>
      </c>
      <c r="AT1161" s="116">
        <v>0</v>
      </c>
      <c r="AU1161" s="116">
        <v>0</v>
      </c>
      <c r="AV1161" s="116">
        <v>0</v>
      </c>
      <c r="AW1161" s="116">
        <v>0</v>
      </c>
      <c r="AX1161" s="116">
        <v>0</v>
      </c>
      <c r="AY1161" s="116">
        <v>0</v>
      </c>
      <c r="AZ1161" s="116">
        <v>0</v>
      </c>
      <c r="BA1161" s="116">
        <v>0</v>
      </c>
      <c r="BB1161" s="116">
        <v>0</v>
      </c>
      <c r="BC1161" s="116">
        <v>0</v>
      </c>
      <c r="BD1161" s="115">
        <v>0</v>
      </c>
      <c r="BF1161" s="9">
        <f t="shared" si="18"/>
        <v>209102.15999999997</v>
      </c>
    </row>
    <row r="1162" spans="1:58" x14ac:dyDescent="0.25">
      <c r="A1162" s="112" t="s">
        <v>1426</v>
      </c>
      <c r="B1162" s="112" t="s">
        <v>1427</v>
      </c>
      <c r="C1162" s="116">
        <v>0</v>
      </c>
      <c r="D1162" s="116">
        <v>0</v>
      </c>
      <c r="E1162" s="116">
        <v>0</v>
      </c>
      <c r="F1162" s="116">
        <v>0</v>
      </c>
      <c r="G1162" s="116">
        <v>0</v>
      </c>
      <c r="H1162" s="116">
        <v>0</v>
      </c>
      <c r="I1162" s="116">
        <v>0</v>
      </c>
      <c r="J1162" s="116">
        <v>0</v>
      </c>
      <c r="K1162" s="116">
        <v>0</v>
      </c>
      <c r="L1162" s="116">
        <v>0</v>
      </c>
      <c r="M1162" s="116">
        <v>0</v>
      </c>
      <c r="N1162" s="116">
        <v>0</v>
      </c>
      <c r="O1162" s="116">
        <v>0</v>
      </c>
      <c r="P1162" s="116">
        <v>0</v>
      </c>
      <c r="Q1162" s="116">
        <v>0</v>
      </c>
      <c r="R1162" s="116">
        <v>0</v>
      </c>
      <c r="S1162" s="116">
        <v>0</v>
      </c>
      <c r="T1162" s="116">
        <v>0</v>
      </c>
      <c r="U1162" s="116">
        <v>0</v>
      </c>
      <c r="V1162" s="116">
        <v>0</v>
      </c>
      <c r="W1162" s="116">
        <v>0</v>
      </c>
      <c r="X1162" s="116">
        <v>0</v>
      </c>
      <c r="Y1162" s="116">
        <v>0</v>
      </c>
      <c r="Z1162" s="116">
        <v>0</v>
      </c>
      <c r="AA1162" s="116">
        <v>0</v>
      </c>
      <c r="AB1162" s="116">
        <v>0</v>
      </c>
      <c r="AC1162" s="116">
        <v>0</v>
      </c>
      <c r="AD1162" s="116">
        <v>0</v>
      </c>
      <c r="AE1162" s="116">
        <v>29.01</v>
      </c>
      <c r="AF1162" s="116">
        <v>0</v>
      </c>
      <c r="AG1162" s="116">
        <v>0</v>
      </c>
      <c r="AH1162" s="116">
        <v>0</v>
      </c>
      <c r="AI1162" s="116">
        <v>0</v>
      </c>
      <c r="AJ1162" s="116">
        <v>0</v>
      </c>
      <c r="AK1162" s="116">
        <v>0</v>
      </c>
      <c r="AL1162" s="116">
        <v>0</v>
      </c>
      <c r="AM1162" s="116">
        <v>0</v>
      </c>
      <c r="AN1162" s="116">
        <v>0</v>
      </c>
      <c r="AO1162" s="116">
        <v>0</v>
      </c>
      <c r="AP1162" s="116">
        <v>0</v>
      </c>
      <c r="AQ1162" s="116">
        <v>0</v>
      </c>
      <c r="AR1162" s="116">
        <v>0</v>
      </c>
      <c r="AS1162" s="116">
        <v>0</v>
      </c>
      <c r="AT1162" s="116">
        <v>0</v>
      </c>
      <c r="AU1162" s="116">
        <v>0</v>
      </c>
      <c r="AV1162" s="116">
        <v>0</v>
      </c>
      <c r="AW1162" s="116">
        <v>0</v>
      </c>
      <c r="AX1162" s="116">
        <v>0</v>
      </c>
      <c r="AY1162" s="116">
        <v>0</v>
      </c>
      <c r="AZ1162" s="116">
        <v>0</v>
      </c>
      <c r="BA1162" s="116">
        <v>0</v>
      </c>
      <c r="BB1162" s="116">
        <v>0</v>
      </c>
      <c r="BC1162" s="116">
        <v>0</v>
      </c>
      <c r="BD1162" s="115">
        <v>0</v>
      </c>
      <c r="BF1162" s="9">
        <f t="shared" si="18"/>
        <v>29.01</v>
      </c>
    </row>
    <row r="1163" spans="1:58" x14ac:dyDescent="0.25">
      <c r="A1163" s="112" t="s">
        <v>1428</v>
      </c>
      <c r="B1163" s="112" t="s">
        <v>1318</v>
      </c>
      <c r="C1163" s="116">
        <v>0</v>
      </c>
      <c r="D1163" s="116">
        <v>0</v>
      </c>
      <c r="E1163" s="116">
        <v>0</v>
      </c>
      <c r="F1163" s="116">
        <v>0</v>
      </c>
      <c r="G1163" s="116">
        <v>0</v>
      </c>
      <c r="H1163" s="116">
        <v>0</v>
      </c>
      <c r="I1163" s="116">
        <v>0</v>
      </c>
      <c r="J1163" s="116">
        <v>0</v>
      </c>
      <c r="K1163" s="116">
        <v>0</v>
      </c>
      <c r="L1163" s="116">
        <v>0</v>
      </c>
      <c r="M1163" s="116">
        <v>0</v>
      </c>
      <c r="N1163" s="116">
        <v>0</v>
      </c>
      <c r="O1163" s="116">
        <v>0</v>
      </c>
      <c r="P1163" s="116">
        <v>0</v>
      </c>
      <c r="Q1163" s="116">
        <v>0</v>
      </c>
      <c r="R1163" s="116">
        <v>0</v>
      </c>
      <c r="S1163" s="116">
        <v>0</v>
      </c>
      <c r="T1163" s="116">
        <v>0</v>
      </c>
      <c r="U1163" s="116">
        <v>0</v>
      </c>
      <c r="V1163" s="116">
        <v>0</v>
      </c>
      <c r="W1163" s="116">
        <v>0</v>
      </c>
      <c r="X1163" s="116">
        <v>0</v>
      </c>
      <c r="Y1163" s="116">
        <v>0</v>
      </c>
      <c r="Z1163" s="116">
        <v>0</v>
      </c>
      <c r="AA1163" s="116">
        <v>0</v>
      </c>
      <c r="AB1163" s="116">
        <v>0</v>
      </c>
      <c r="AC1163" s="116">
        <v>0</v>
      </c>
      <c r="AD1163" s="116">
        <v>0</v>
      </c>
      <c r="AE1163" s="116">
        <v>0</v>
      </c>
      <c r="AF1163" s="116">
        <v>0</v>
      </c>
      <c r="AG1163" s="116">
        <v>76.849999999999994</v>
      </c>
      <c r="AH1163" s="116">
        <v>77.089999999999989</v>
      </c>
      <c r="AI1163" s="116">
        <v>77.329999999999984</v>
      </c>
      <c r="AJ1163" s="116">
        <v>0</v>
      </c>
      <c r="AK1163" s="116">
        <v>0</v>
      </c>
      <c r="AL1163" s="116">
        <v>0</v>
      </c>
      <c r="AM1163" s="116">
        <v>0</v>
      </c>
      <c r="AN1163" s="116">
        <v>0</v>
      </c>
      <c r="AO1163" s="116">
        <v>0</v>
      </c>
      <c r="AP1163" s="116">
        <v>0</v>
      </c>
      <c r="AQ1163" s="116">
        <v>0</v>
      </c>
      <c r="AR1163" s="116">
        <v>0</v>
      </c>
      <c r="AS1163" s="116">
        <v>0</v>
      </c>
      <c r="AT1163" s="116">
        <v>0</v>
      </c>
      <c r="AU1163" s="116">
        <v>0</v>
      </c>
      <c r="AV1163" s="116">
        <v>0</v>
      </c>
      <c r="AW1163" s="116">
        <v>0</v>
      </c>
      <c r="AX1163" s="116">
        <v>0</v>
      </c>
      <c r="AY1163" s="116">
        <v>0</v>
      </c>
      <c r="AZ1163" s="116">
        <v>0</v>
      </c>
      <c r="BA1163" s="116">
        <v>0</v>
      </c>
      <c r="BB1163" s="116">
        <v>0</v>
      </c>
      <c r="BC1163" s="116">
        <v>0</v>
      </c>
      <c r="BD1163" s="115">
        <v>0</v>
      </c>
      <c r="BF1163" s="9">
        <f t="shared" si="18"/>
        <v>77.329999999999984</v>
      </c>
    </row>
    <row r="1164" spans="1:58" x14ac:dyDescent="0.25">
      <c r="A1164" s="112" t="s">
        <v>1429</v>
      </c>
      <c r="B1164" s="112" t="s">
        <v>1430</v>
      </c>
      <c r="C1164" s="116">
        <v>0</v>
      </c>
      <c r="D1164" s="116">
        <v>0</v>
      </c>
      <c r="E1164" s="116">
        <v>0</v>
      </c>
      <c r="F1164" s="116">
        <v>0</v>
      </c>
      <c r="G1164" s="116">
        <v>0</v>
      </c>
      <c r="H1164" s="116">
        <v>0</v>
      </c>
      <c r="I1164" s="116">
        <v>0</v>
      </c>
      <c r="J1164" s="116">
        <v>0</v>
      </c>
      <c r="K1164" s="116">
        <v>0</v>
      </c>
      <c r="L1164" s="116">
        <v>0</v>
      </c>
      <c r="M1164" s="116">
        <v>0</v>
      </c>
      <c r="N1164" s="116">
        <v>0</v>
      </c>
      <c r="O1164" s="116">
        <v>0</v>
      </c>
      <c r="P1164" s="116">
        <v>0</v>
      </c>
      <c r="Q1164" s="116">
        <v>0</v>
      </c>
      <c r="R1164" s="116">
        <v>0</v>
      </c>
      <c r="S1164" s="116">
        <v>0</v>
      </c>
      <c r="T1164" s="116">
        <v>0</v>
      </c>
      <c r="U1164" s="116">
        <v>0</v>
      </c>
      <c r="V1164" s="116">
        <v>0</v>
      </c>
      <c r="W1164" s="116">
        <v>0</v>
      </c>
      <c r="X1164" s="116">
        <v>0</v>
      </c>
      <c r="Y1164" s="116">
        <v>0</v>
      </c>
      <c r="Z1164" s="116">
        <v>0</v>
      </c>
      <c r="AA1164" s="116">
        <v>0</v>
      </c>
      <c r="AB1164" s="116">
        <v>0</v>
      </c>
      <c r="AC1164" s="116">
        <v>0</v>
      </c>
      <c r="AD1164" s="116">
        <v>0</v>
      </c>
      <c r="AE1164" s="116">
        <v>0</v>
      </c>
      <c r="AF1164" s="116">
        <v>-0.01</v>
      </c>
      <c r="AG1164" s="116">
        <v>-0.01</v>
      </c>
      <c r="AH1164" s="116">
        <v>-0.01</v>
      </c>
      <c r="AI1164" s="116">
        <v>-0.01</v>
      </c>
      <c r="AJ1164" s="116">
        <v>-0.01</v>
      </c>
      <c r="AK1164" s="116">
        <v>-0.01</v>
      </c>
      <c r="AL1164" s="116">
        <v>-0.01</v>
      </c>
      <c r="AM1164" s="116">
        <v>-0.01</v>
      </c>
      <c r="AN1164" s="116">
        <v>-0.01</v>
      </c>
      <c r="AO1164" s="116">
        <v>-0.01</v>
      </c>
      <c r="AP1164" s="116">
        <v>-0.01</v>
      </c>
      <c r="AQ1164" s="116">
        <v>-0.01</v>
      </c>
      <c r="AR1164" s="116">
        <v>-0.01</v>
      </c>
      <c r="AS1164" s="116">
        <v>-0.01</v>
      </c>
      <c r="AT1164" s="116">
        <v>-0.01</v>
      </c>
      <c r="AU1164" s="116">
        <v>-0.01</v>
      </c>
      <c r="AV1164" s="116">
        <v>-0.01</v>
      </c>
      <c r="AW1164" s="116">
        <v>-0.01</v>
      </c>
      <c r="AX1164" s="116">
        <v>-0.01</v>
      </c>
      <c r="AY1164" s="116">
        <v>-0.01</v>
      </c>
      <c r="AZ1164" s="116">
        <v>-0.01</v>
      </c>
      <c r="BA1164" s="116">
        <v>-0.01</v>
      </c>
      <c r="BB1164" s="116">
        <v>-0.01</v>
      </c>
      <c r="BC1164" s="116">
        <v>-0.01</v>
      </c>
      <c r="BD1164" s="115">
        <v>-0.01</v>
      </c>
      <c r="BF1164" s="9">
        <f t="shared" si="18"/>
        <v>0</v>
      </c>
    </row>
    <row r="1165" spans="1:58" x14ac:dyDescent="0.25">
      <c r="A1165" s="112" t="s">
        <v>1431</v>
      </c>
      <c r="B1165" s="112" t="s">
        <v>1432</v>
      </c>
      <c r="C1165" s="116">
        <v>0</v>
      </c>
      <c r="D1165" s="116">
        <v>0</v>
      </c>
      <c r="E1165" s="116">
        <v>0</v>
      </c>
      <c r="F1165" s="116">
        <v>0</v>
      </c>
      <c r="G1165" s="116">
        <v>0</v>
      </c>
      <c r="H1165" s="116">
        <v>0</v>
      </c>
      <c r="I1165" s="116">
        <v>0</v>
      </c>
      <c r="J1165" s="116">
        <v>0</v>
      </c>
      <c r="K1165" s="116">
        <v>0</v>
      </c>
      <c r="L1165" s="116">
        <v>0</v>
      </c>
      <c r="M1165" s="116">
        <v>0</v>
      </c>
      <c r="N1165" s="116">
        <v>0</v>
      </c>
      <c r="O1165" s="116">
        <v>0</v>
      </c>
      <c r="P1165" s="116">
        <v>0</v>
      </c>
      <c r="Q1165" s="116">
        <v>0</v>
      </c>
      <c r="R1165" s="116">
        <v>0</v>
      </c>
      <c r="S1165" s="116">
        <v>0</v>
      </c>
      <c r="T1165" s="116">
        <v>0</v>
      </c>
      <c r="U1165" s="116">
        <v>0</v>
      </c>
      <c r="V1165" s="116">
        <v>0</v>
      </c>
      <c r="W1165" s="116">
        <v>0</v>
      </c>
      <c r="X1165" s="116">
        <v>0</v>
      </c>
      <c r="Y1165" s="116">
        <v>0</v>
      </c>
      <c r="Z1165" s="116">
        <v>0</v>
      </c>
      <c r="AA1165" s="116">
        <v>0</v>
      </c>
      <c r="AB1165" s="116">
        <v>0</v>
      </c>
      <c r="AC1165" s="116">
        <v>0</v>
      </c>
      <c r="AD1165" s="116">
        <v>0</v>
      </c>
      <c r="AE1165" s="116">
        <v>14953.71</v>
      </c>
      <c r="AF1165" s="116">
        <v>14994.71</v>
      </c>
      <c r="AG1165" s="116">
        <v>91424.489999999991</v>
      </c>
      <c r="AH1165" s="116">
        <v>91714.48</v>
      </c>
      <c r="AI1165" s="116">
        <v>0</v>
      </c>
      <c r="AJ1165" s="116">
        <v>0</v>
      </c>
      <c r="AK1165" s="116">
        <v>0</v>
      </c>
      <c r="AL1165" s="116">
        <v>0</v>
      </c>
      <c r="AM1165" s="116">
        <v>0</v>
      </c>
      <c r="AN1165" s="116">
        <v>0</v>
      </c>
      <c r="AO1165" s="116">
        <v>0</v>
      </c>
      <c r="AP1165" s="116">
        <v>0</v>
      </c>
      <c r="AQ1165" s="116">
        <v>0</v>
      </c>
      <c r="AR1165" s="116">
        <v>0</v>
      </c>
      <c r="AS1165" s="116">
        <v>0</v>
      </c>
      <c r="AT1165" s="116">
        <v>0</v>
      </c>
      <c r="AU1165" s="116">
        <v>0</v>
      </c>
      <c r="AV1165" s="116">
        <v>0</v>
      </c>
      <c r="AW1165" s="116">
        <v>0</v>
      </c>
      <c r="AX1165" s="116">
        <v>0</v>
      </c>
      <c r="AY1165" s="116">
        <v>0</v>
      </c>
      <c r="AZ1165" s="116">
        <v>0</v>
      </c>
      <c r="BA1165" s="116">
        <v>0</v>
      </c>
      <c r="BB1165" s="116">
        <v>0</v>
      </c>
      <c r="BC1165" s="116">
        <v>0</v>
      </c>
      <c r="BD1165" s="115">
        <v>0</v>
      </c>
      <c r="BF1165" s="9">
        <f t="shared" si="18"/>
        <v>91714.48</v>
      </c>
    </row>
    <row r="1166" spans="1:58" x14ac:dyDescent="0.25">
      <c r="A1166" s="112" t="s">
        <v>1433</v>
      </c>
      <c r="B1166" s="112" t="s">
        <v>1434</v>
      </c>
      <c r="C1166" s="116">
        <v>0</v>
      </c>
      <c r="D1166" s="116">
        <v>0</v>
      </c>
      <c r="E1166" s="116">
        <v>0</v>
      </c>
      <c r="F1166" s="116">
        <v>0</v>
      </c>
      <c r="G1166" s="116">
        <v>0</v>
      </c>
      <c r="H1166" s="116">
        <v>0</v>
      </c>
      <c r="I1166" s="116">
        <v>0</v>
      </c>
      <c r="J1166" s="116">
        <v>0</v>
      </c>
      <c r="K1166" s="116">
        <v>0</v>
      </c>
      <c r="L1166" s="116">
        <v>0</v>
      </c>
      <c r="M1166" s="116">
        <v>0</v>
      </c>
      <c r="N1166" s="116">
        <v>0</v>
      </c>
      <c r="O1166" s="116">
        <v>0</v>
      </c>
      <c r="P1166" s="116">
        <v>0</v>
      </c>
      <c r="Q1166" s="116">
        <v>0</v>
      </c>
      <c r="R1166" s="116">
        <v>0</v>
      </c>
      <c r="S1166" s="116">
        <v>0</v>
      </c>
      <c r="T1166" s="116">
        <v>0</v>
      </c>
      <c r="U1166" s="116">
        <v>0</v>
      </c>
      <c r="V1166" s="116">
        <v>0</v>
      </c>
      <c r="W1166" s="116">
        <v>0</v>
      </c>
      <c r="X1166" s="116">
        <v>0</v>
      </c>
      <c r="Y1166" s="116">
        <v>0</v>
      </c>
      <c r="Z1166" s="116">
        <v>0</v>
      </c>
      <c r="AA1166" s="116">
        <v>0</v>
      </c>
      <c r="AB1166" s="116">
        <v>0</v>
      </c>
      <c r="AC1166" s="116">
        <v>0</v>
      </c>
      <c r="AD1166" s="116">
        <v>0</v>
      </c>
      <c r="AE1166" s="116">
        <v>0</v>
      </c>
      <c r="AF1166" s="116">
        <v>0</v>
      </c>
      <c r="AG1166" s="116">
        <v>10158.299999999999</v>
      </c>
      <c r="AH1166" s="116">
        <v>10158.299999999999</v>
      </c>
      <c r="AI1166" s="116">
        <v>10158.299999999999</v>
      </c>
      <c r="AJ1166" s="116">
        <v>128341.01000000001</v>
      </c>
      <c r="AK1166" s="116">
        <v>140201.79</v>
      </c>
      <c r="AL1166" s="116">
        <v>145185.81</v>
      </c>
      <c r="AM1166" s="116">
        <v>157069.46</v>
      </c>
      <c r="AN1166" s="116">
        <v>0</v>
      </c>
      <c r="AO1166" s="116">
        <v>0</v>
      </c>
      <c r="AP1166" s="116">
        <v>0</v>
      </c>
      <c r="AQ1166" s="116">
        <v>0</v>
      </c>
      <c r="AR1166" s="116">
        <v>0</v>
      </c>
      <c r="AS1166" s="116">
        <v>0</v>
      </c>
      <c r="AT1166" s="116">
        <v>0</v>
      </c>
      <c r="AU1166" s="116">
        <v>0</v>
      </c>
      <c r="AV1166" s="116">
        <v>0</v>
      </c>
      <c r="AW1166" s="116">
        <v>0</v>
      </c>
      <c r="AX1166" s="116">
        <v>0</v>
      </c>
      <c r="AY1166" s="116">
        <v>0</v>
      </c>
      <c r="AZ1166" s="116">
        <v>0</v>
      </c>
      <c r="BA1166" s="116">
        <v>0</v>
      </c>
      <c r="BB1166" s="116">
        <v>0</v>
      </c>
      <c r="BC1166" s="116">
        <v>0</v>
      </c>
      <c r="BD1166" s="115">
        <v>0</v>
      </c>
      <c r="BF1166" s="9">
        <f t="shared" si="18"/>
        <v>157069.46</v>
      </c>
    </row>
    <row r="1167" spans="1:58" x14ac:dyDescent="0.25">
      <c r="A1167" s="112" t="s">
        <v>1435</v>
      </c>
      <c r="B1167" s="112" t="s">
        <v>1382</v>
      </c>
      <c r="C1167" s="116">
        <v>0</v>
      </c>
      <c r="D1167" s="116">
        <v>0</v>
      </c>
      <c r="E1167" s="116">
        <v>0</v>
      </c>
      <c r="F1167" s="116">
        <v>0</v>
      </c>
      <c r="G1167" s="116">
        <v>0</v>
      </c>
      <c r="H1167" s="116">
        <v>0</v>
      </c>
      <c r="I1167" s="116">
        <v>0</v>
      </c>
      <c r="J1167" s="116">
        <v>0</v>
      </c>
      <c r="K1167" s="116">
        <v>0</v>
      </c>
      <c r="L1167" s="116">
        <v>0</v>
      </c>
      <c r="M1167" s="116">
        <v>0</v>
      </c>
      <c r="N1167" s="116">
        <v>0</v>
      </c>
      <c r="O1167" s="116">
        <v>0</v>
      </c>
      <c r="P1167" s="116">
        <v>0</v>
      </c>
      <c r="Q1167" s="116">
        <v>0</v>
      </c>
      <c r="R1167" s="116">
        <v>0</v>
      </c>
      <c r="S1167" s="116">
        <v>0</v>
      </c>
      <c r="T1167" s="116">
        <v>0</v>
      </c>
      <c r="U1167" s="116">
        <v>0</v>
      </c>
      <c r="V1167" s="116">
        <v>0</v>
      </c>
      <c r="W1167" s="116">
        <v>0</v>
      </c>
      <c r="X1167" s="116">
        <v>0</v>
      </c>
      <c r="Y1167" s="116">
        <v>0</v>
      </c>
      <c r="Z1167" s="116">
        <v>0</v>
      </c>
      <c r="AA1167" s="116">
        <v>0</v>
      </c>
      <c r="AB1167" s="116">
        <v>0</v>
      </c>
      <c r="AC1167" s="116">
        <v>0</v>
      </c>
      <c r="AD1167" s="116">
        <v>0</v>
      </c>
      <c r="AE1167" s="116">
        <v>0</v>
      </c>
      <c r="AF1167" s="116">
        <v>0</v>
      </c>
      <c r="AG1167" s="116">
        <v>0</v>
      </c>
      <c r="AH1167" s="116">
        <v>0</v>
      </c>
      <c r="AI1167" s="116">
        <v>0</v>
      </c>
      <c r="AJ1167" s="116">
        <v>0</v>
      </c>
      <c r="AK1167" s="116">
        <v>0</v>
      </c>
      <c r="AL1167" s="116">
        <v>0</v>
      </c>
      <c r="AM1167" s="116">
        <v>0</v>
      </c>
      <c r="AN1167" s="116">
        <v>0</v>
      </c>
      <c r="AO1167" s="116">
        <v>0</v>
      </c>
      <c r="AP1167" s="116">
        <v>0</v>
      </c>
      <c r="AQ1167" s="116">
        <v>0</v>
      </c>
      <c r="AR1167" s="116">
        <v>0</v>
      </c>
      <c r="AS1167" s="116">
        <v>0</v>
      </c>
      <c r="AT1167" s="116">
        <v>0</v>
      </c>
      <c r="AU1167" s="116">
        <v>0</v>
      </c>
      <c r="AV1167" s="116">
        <v>0</v>
      </c>
      <c r="AW1167" s="116">
        <v>0</v>
      </c>
      <c r="AX1167" s="116">
        <v>0</v>
      </c>
      <c r="AY1167" s="116">
        <v>0</v>
      </c>
      <c r="AZ1167" s="116">
        <v>0</v>
      </c>
      <c r="BA1167" s="116">
        <v>0</v>
      </c>
      <c r="BB1167" s="116">
        <v>0</v>
      </c>
      <c r="BC1167" s="116">
        <v>0</v>
      </c>
      <c r="BD1167" s="115">
        <v>0</v>
      </c>
      <c r="BF1167" s="9">
        <f t="shared" si="18"/>
        <v>0</v>
      </c>
    </row>
    <row r="1168" spans="1:58" x14ac:dyDescent="0.25">
      <c r="A1168" s="112" t="s">
        <v>1436</v>
      </c>
      <c r="B1168" s="112" t="s">
        <v>1437</v>
      </c>
      <c r="C1168" s="116">
        <v>0</v>
      </c>
      <c r="D1168" s="116">
        <v>0</v>
      </c>
      <c r="E1168" s="116">
        <v>0</v>
      </c>
      <c r="F1168" s="116">
        <v>0</v>
      </c>
      <c r="G1168" s="116">
        <v>0</v>
      </c>
      <c r="H1168" s="116">
        <v>0</v>
      </c>
      <c r="I1168" s="116">
        <v>0</v>
      </c>
      <c r="J1168" s="116">
        <v>0</v>
      </c>
      <c r="K1168" s="116">
        <v>0</v>
      </c>
      <c r="L1168" s="116">
        <v>0</v>
      </c>
      <c r="M1168" s="116">
        <v>0</v>
      </c>
      <c r="N1168" s="116">
        <v>0</v>
      </c>
      <c r="O1168" s="116">
        <v>0</v>
      </c>
      <c r="P1168" s="116">
        <v>0</v>
      </c>
      <c r="Q1168" s="116">
        <v>0</v>
      </c>
      <c r="R1168" s="116">
        <v>0</v>
      </c>
      <c r="S1168" s="116">
        <v>0</v>
      </c>
      <c r="T1168" s="116">
        <v>0</v>
      </c>
      <c r="U1168" s="116">
        <v>0</v>
      </c>
      <c r="V1168" s="116">
        <v>0</v>
      </c>
      <c r="W1168" s="116">
        <v>0</v>
      </c>
      <c r="X1168" s="116">
        <v>0</v>
      </c>
      <c r="Y1168" s="116">
        <v>0</v>
      </c>
      <c r="Z1168" s="116">
        <v>0</v>
      </c>
      <c r="AA1168" s="116">
        <v>0</v>
      </c>
      <c r="AB1168" s="116">
        <v>0</v>
      </c>
      <c r="AC1168" s="116">
        <v>0</v>
      </c>
      <c r="AD1168" s="116">
        <v>0</v>
      </c>
      <c r="AE1168" s="116">
        <v>0</v>
      </c>
      <c r="AF1168" s="116">
        <v>320.05</v>
      </c>
      <c r="AG1168" s="116">
        <v>44750.82</v>
      </c>
      <c r="AH1168" s="116">
        <v>54006.559999999998</v>
      </c>
      <c r="AI1168" s="116">
        <v>66341.289999999994</v>
      </c>
      <c r="AJ1168" s="116">
        <v>67495.829999999987</v>
      </c>
      <c r="AK1168" s="116">
        <v>67712.349999999991</v>
      </c>
      <c r="AL1168" s="116">
        <v>67666.189999999988</v>
      </c>
      <c r="AM1168" s="116">
        <v>68080.449999999983</v>
      </c>
      <c r="AN1168" s="116">
        <v>68494.709999999977</v>
      </c>
      <c r="AO1168" s="116">
        <v>70020.309999999983</v>
      </c>
      <c r="AP1168" s="116">
        <v>71302.919999999984</v>
      </c>
      <c r="AQ1168" s="116">
        <v>94891.339999999982</v>
      </c>
      <c r="AR1168" s="116">
        <v>0</v>
      </c>
      <c r="AS1168" s="116">
        <v>0</v>
      </c>
      <c r="AT1168" s="116">
        <v>0</v>
      </c>
      <c r="AU1168" s="116">
        <v>0</v>
      </c>
      <c r="AV1168" s="116">
        <v>0</v>
      </c>
      <c r="AW1168" s="116">
        <v>0</v>
      </c>
      <c r="AX1168" s="116">
        <v>0</v>
      </c>
      <c r="AY1168" s="116">
        <v>0</v>
      </c>
      <c r="AZ1168" s="116">
        <v>0</v>
      </c>
      <c r="BA1168" s="116">
        <v>0</v>
      </c>
      <c r="BB1168" s="116">
        <v>0</v>
      </c>
      <c r="BC1168" s="116">
        <v>0</v>
      </c>
      <c r="BD1168" s="115">
        <v>0</v>
      </c>
      <c r="BF1168" s="9">
        <f t="shared" si="18"/>
        <v>94891.339999999982</v>
      </c>
    </row>
    <row r="1169" spans="1:58" x14ac:dyDescent="0.25">
      <c r="A1169" s="112" t="s">
        <v>1438</v>
      </c>
      <c r="B1169" s="112" t="s">
        <v>1439</v>
      </c>
      <c r="C1169" s="116">
        <v>0</v>
      </c>
      <c r="D1169" s="116">
        <v>0</v>
      </c>
      <c r="E1169" s="116">
        <v>0</v>
      </c>
      <c r="F1169" s="116">
        <v>0</v>
      </c>
      <c r="G1169" s="116">
        <v>0</v>
      </c>
      <c r="H1169" s="116">
        <v>0</v>
      </c>
      <c r="I1169" s="116">
        <v>0</v>
      </c>
      <c r="J1169" s="116">
        <v>0</v>
      </c>
      <c r="K1169" s="116">
        <v>0</v>
      </c>
      <c r="L1169" s="116">
        <v>0</v>
      </c>
      <c r="M1169" s="116">
        <v>0</v>
      </c>
      <c r="N1169" s="116">
        <v>0</v>
      </c>
      <c r="O1169" s="116">
        <v>0</v>
      </c>
      <c r="P1169" s="116">
        <v>0</v>
      </c>
      <c r="Q1169" s="116">
        <v>0</v>
      </c>
      <c r="R1169" s="116">
        <v>0</v>
      </c>
      <c r="S1169" s="116">
        <v>0</v>
      </c>
      <c r="T1169" s="116">
        <v>0</v>
      </c>
      <c r="U1169" s="116">
        <v>0</v>
      </c>
      <c r="V1169" s="116">
        <v>0</v>
      </c>
      <c r="W1169" s="116">
        <v>0</v>
      </c>
      <c r="X1169" s="116">
        <v>0</v>
      </c>
      <c r="Y1169" s="116">
        <v>0</v>
      </c>
      <c r="Z1169" s="116">
        <v>0</v>
      </c>
      <c r="AA1169" s="116">
        <v>0</v>
      </c>
      <c r="AB1169" s="116">
        <v>0</v>
      </c>
      <c r="AC1169" s="116">
        <v>0</v>
      </c>
      <c r="AD1169" s="116">
        <v>0</v>
      </c>
      <c r="AE1169" s="116">
        <v>0</v>
      </c>
      <c r="AF1169" s="116">
        <v>0</v>
      </c>
      <c r="AG1169" s="116">
        <v>959.77</v>
      </c>
      <c r="AH1169" s="116">
        <v>3510.94</v>
      </c>
      <c r="AI1169" s="116">
        <v>34464.9</v>
      </c>
      <c r="AJ1169" s="116">
        <v>0</v>
      </c>
      <c r="AK1169" s="116">
        <v>0</v>
      </c>
      <c r="AL1169" s="116">
        <v>0</v>
      </c>
      <c r="AM1169" s="116">
        <v>0</v>
      </c>
      <c r="AN1169" s="116">
        <v>0</v>
      </c>
      <c r="AO1169" s="116">
        <v>0</v>
      </c>
      <c r="AP1169" s="116">
        <v>0</v>
      </c>
      <c r="AQ1169" s="116">
        <v>0</v>
      </c>
      <c r="AR1169" s="116">
        <v>0</v>
      </c>
      <c r="AS1169" s="116">
        <v>0</v>
      </c>
      <c r="AT1169" s="116">
        <v>0</v>
      </c>
      <c r="AU1169" s="116">
        <v>0</v>
      </c>
      <c r="AV1169" s="116">
        <v>0</v>
      </c>
      <c r="AW1169" s="116">
        <v>0</v>
      </c>
      <c r="AX1169" s="116">
        <v>0</v>
      </c>
      <c r="AY1169" s="116">
        <v>0</v>
      </c>
      <c r="AZ1169" s="116">
        <v>0</v>
      </c>
      <c r="BA1169" s="116">
        <v>0</v>
      </c>
      <c r="BB1169" s="116">
        <v>0</v>
      </c>
      <c r="BC1169" s="116">
        <v>0</v>
      </c>
      <c r="BD1169" s="115">
        <v>0</v>
      </c>
      <c r="BF1169" s="9">
        <f t="shared" si="18"/>
        <v>34464.9</v>
      </c>
    </row>
    <row r="1170" spans="1:58" x14ac:dyDescent="0.25">
      <c r="A1170" s="112" t="s">
        <v>1440</v>
      </c>
      <c r="B1170" s="112" t="s">
        <v>1441</v>
      </c>
      <c r="C1170" s="116">
        <v>0</v>
      </c>
      <c r="D1170" s="116">
        <v>0</v>
      </c>
      <c r="E1170" s="116">
        <v>0</v>
      </c>
      <c r="F1170" s="116">
        <v>0</v>
      </c>
      <c r="G1170" s="116">
        <v>0</v>
      </c>
      <c r="H1170" s="116">
        <v>0</v>
      </c>
      <c r="I1170" s="116">
        <v>0</v>
      </c>
      <c r="J1170" s="116">
        <v>0</v>
      </c>
      <c r="K1170" s="116">
        <v>0</v>
      </c>
      <c r="L1170" s="116">
        <v>0</v>
      </c>
      <c r="M1170" s="116">
        <v>0</v>
      </c>
      <c r="N1170" s="116">
        <v>0</v>
      </c>
      <c r="O1170" s="116">
        <v>0</v>
      </c>
      <c r="P1170" s="116">
        <v>0</v>
      </c>
      <c r="Q1170" s="116">
        <v>0</v>
      </c>
      <c r="R1170" s="116">
        <v>0</v>
      </c>
      <c r="S1170" s="116">
        <v>0</v>
      </c>
      <c r="T1170" s="116">
        <v>0</v>
      </c>
      <c r="U1170" s="116">
        <v>0</v>
      </c>
      <c r="V1170" s="116">
        <v>0</v>
      </c>
      <c r="W1170" s="116">
        <v>0</v>
      </c>
      <c r="X1170" s="116">
        <v>0</v>
      </c>
      <c r="Y1170" s="116">
        <v>0</v>
      </c>
      <c r="Z1170" s="116">
        <v>0</v>
      </c>
      <c r="AA1170" s="116">
        <v>0</v>
      </c>
      <c r="AB1170" s="116">
        <v>0</v>
      </c>
      <c r="AC1170" s="116">
        <v>0</v>
      </c>
      <c r="AD1170" s="116">
        <v>0</v>
      </c>
      <c r="AE1170" s="116">
        <v>0</v>
      </c>
      <c r="AF1170" s="116">
        <v>0</v>
      </c>
      <c r="AG1170" s="116">
        <v>1474.27</v>
      </c>
      <c r="AH1170" s="116">
        <v>2664.17</v>
      </c>
      <c r="AI1170" s="116">
        <v>2806.62</v>
      </c>
      <c r="AJ1170" s="116">
        <v>0</v>
      </c>
      <c r="AK1170" s="116">
        <v>0</v>
      </c>
      <c r="AL1170" s="116">
        <v>0</v>
      </c>
      <c r="AM1170" s="116">
        <v>0</v>
      </c>
      <c r="AN1170" s="116">
        <v>0</v>
      </c>
      <c r="AO1170" s="116">
        <v>0</v>
      </c>
      <c r="AP1170" s="116">
        <v>0</v>
      </c>
      <c r="AQ1170" s="116">
        <v>0</v>
      </c>
      <c r="AR1170" s="116">
        <v>0</v>
      </c>
      <c r="AS1170" s="116">
        <v>0</v>
      </c>
      <c r="AT1170" s="116">
        <v>0</v>
      </c>
      <c r="AU1170" s="116">
        <v>0</v>
      </c>
      <c r="AV1170" s="116">
        <v>0</v>
      </c>
      <c r="AW1170" s="116">
        <v>0</v>
      </c>
      <c r="AX1170" s="116">
        <v>0</v>
      </c>
      <c r="AY1170" s="116">
        <v>0</v>
      </c>
      <c r="AZ1170" s="116">
        <v>0</v>
      </c>
      <c r="BA1170" s="116">
        <v>0</v>
      </c>
      <c r="BB1170" s="116">
        <v>0</v>
      </c>
      <c r="BC1170" s="116">
        <v>0</v>
      </c>
      <c r="BD1170" s="115">
        <v>0</v>
      </c>
      <c r="BF1170" s="9">
        <f t="shared" si="18"/>
        <v>2806.62</v>
      </c>
    </row>
    <row r="1171" spans="1:58" x14ac:dyDescent="0.25">
      <c r="A1171" s="112" t="s">
        <v>1442</v>
      </c>
      <c r="B1171" s="112" t="s">
        <v>1443</v>
      </c>
      <c r="C1171" s="116">
        <v>0</v>
      </c>
      <c r="D1171" s="116">
        <v>0</v>
      </c>
      <c r="E1171" s="116">
        <v>0</v>
      </c>
      <c r="F1171" s="116">
        <v>0</v>
      </c>
      <c r="G1171" s="116">
        <v>0</v>
      </c>
      <c r="H1171" s="116">
        <v>0</v>
      </c>
      <c r="I1171" s="116">
        <v>0</v>
      </c>
      <c r="J1171" s="116">
        <v>0</v>
      </c>
      <c r="K1171" s="116">
        <v>0</v>
      </c>
      <c r="L1171" s="116">
        <v>0</v>
      </c>
      <c r="M1171" s="116">
        <v>0</v>
      </c>
      <c r="N1171" s="116">
        <v>0</v>
      </c>
      <c r="O1171" s="116">
        <v>0</v>
      </c>
      <c r="P1171" s="116">
        <v>0</v>
      </c>
      <c r="Q1171" s="116">
        <v>0</v>
      </c>
      <c r="R1171" s="116">
        <v>0</v>
      </c>
      <c r="S1171" s="116">
        <v>0</v>
      </c>
      <c r="T1171" s="116">
        <v>0</v>
      </c>
      <c r="U1171" s="116">
        <v>0</v>
      </c>
      <c r="V1171" s="116">
        <v>0</v>
      </c>
      <c r="W1171" s="116">
        <v>0</v>
      </c>
      <c r="X1171" s="116">
        <v>0</v>
      </c>
      <c r="Y1171" s="116">
        <v>0</v>
      </c>
      <c r="Z1171" s="116">
        <v>0</v>
      </c>
      <c r="AA1171" s="116">
        <v>0</v>
      </c>
      <c r="AB1171" s="116">
        <v>0</v>
      </c>
      <c r="AC1171" s="116">
        <v>0</v>
      </c>
      <c r="AD1171" s="116">
        <v>0</v>
      </c>
      <c r="AE1171" s="116">
        <v>0</v>
      </c>
      <c r="AF1171" s="116">
        <v>0</v>
      </c>
      <c r="AG1171" s="116">
        <v>0</v>
      </c>
      <c r="AH1171" s="116">
        <v>152.47</v>
      </c>
      <c r="AI1171" s="116">
        <v>287.69</v>
      </c>
      <c r="AJ1171" s="116">
        <v>2062.42</v>
      </c>
      <c r="AK1171" s="116">
        <v>0</v>
      </c>
      <c r="AL1171" s="116">
        <v>0</v>
      </c>
      <c r="AM1171" s="116">
        <v>0</v>
      </c>
      <c r="AN1171" s="116">
        <v>0</v>
      </c>
      <c r="AO1171" s="116">
        <v>0</v>
      </c>
      <c r="AP1171" s="116">
        <v>0</v>
      </c>
      <c r="AQ1171" s="116">
        <v>0</v>
      </c>
      <c r="AR1171" s="116">
        <v>0</v>
      </c>
      <c r="AS1171" s="116">
        <v>0</v>
      </c>
      <c r="AT1171" s="116">
        <v>0</v>
      </c>
      <c r="AU1171" s="116">
        <v>0</v>
      </c>
      <c r="AV1171" s="116">
        <v>0</v>
      </c>
      <c r="AW1171" s="116">
        <v>0</v>
      </c>
      <c r="AX1171" s="116">
        <v>0</v>
      </c>
      <c r="AY1171" s="116">
        <v>0</v>
      </c>
      <c r="AZ1171" s="116">
        <v>0</v>
      </c>
      <c r="BA1171" s="116">
        <v>0</v>
      </c>
      <c r="BB1171" s="116">
        <v>0</v>
      </c>
      <c r="BC1171" s="116">
        <v>0</v>
      </c>
      <c r="BD1171" s="115">
        <v>0</v>
      </c>
      <c r="BF1171" s="9">
        <f t="shared" si="18"/>
        <v>2062.42</v>
      </c>
    </row>
    <row r="1172" spans="1:58" x14ac:dyDescent="0.25">
      <c r="A1172" s="112" t="s">
        <v>1444</v>
      </c>
      <c r="B1172" s="112" t="s">
        <v>1445</v>
      </c>
      <c r="C1172" s="116">
        <v>0</v>
      </c>
      <c r="D1172" s="116">
        <v>0</v>
      </c>
      <c r="E1172" s="116">
        <v>0</v>
      </c>
      <c r="F1172" s="116">
        <v>0</v>
      </c>
      <c r="G1172" s="116">
        <v>0</v>
      </c>
      <c r="H1172" s="116">
        <v>0</v>
      </c>
      <c r="I1172" s="116">
        <v>0</v>
      </c>
      <c r="J1172" s="116">
        <v>0</v>
      </c>
      <c r="K1172" s="116">
        <v>0</v>
      </c>
      <c r="L1172" s="116">
        <v>0</v>
      </c>
      <c r="M1172" s="116">
        <v>0</v>
      </c>
      <c r="N1172" s="116">
        <v>0</v>
      </c>
      <c r="O1172" s="116">
        <v>0</v>
      </c>
      <c r="P1172" s="116">
        <v>0</v>
      </c>
      <c r="Q1172" s="116">
        <v>0</v>
      </c>
      <c r="R1172" s="116">
        <v>0</v>
      </c>
      <c r="S1172" s="116">
        <v>0</v>
      </c>
      <c r="T1172" s="116">
        <v>0</v>
      </c>
      <c r="U1172" s="116">
        <v>0</v>
      </c>
      <c r="V1172" s="116">
        <v>0</v>
      </c>
      <c r="W1172" s="116">
        <v>0</v>
      </c>
      <c r="X1172" s="116">
        <v>0</v>
      </c>
      <c r="Y1172" s="116">
        <v>0</v>
      </c>
      <c r="Z1172" s="116">
        <v>0</v>
      </c>
      <c r="AA1172" s="116">
        <v>0</v>
      </c>
      <c r="AB1172" s="116">
        <v>0</v>
      </c>
      <c r="AC1172" s="116">
        <v>0</v>
      </c>
      <c r="AD1172" s="116">
        <v>0</v>
      </c>
      <c r="AE1172" s="116">
        <v>0</v>
      </c>
      <c r="AF1172" s="116">
        <v>0</v>
      </c>
      <c r="AG1172" s="116">
        <v>0</v>
      </c>
      <c r="AH1172" s="116">
        <v>1001.05</v>
      </c>
      <c r="AI1172" s="116">
        <v>1133.6099999999999</v>
      </c>
      <c r="AJ1172" s="116">
        <v>0</v>
      </c>
      <c r="AK1172" s="116">
        <v>0</v>
      </c>
      <c r="AL1172" s="116">
        <v>0</v>
      </c>
      <c r="AM1172" s="116">
        <v>0</v>
      </c>
      <c r="AN1172" s="116">
        <v>0</v>
      </c>
      <c r="AO1172" s="116">
        <v>0</v>
      </c>
      <c r="AP1172" s="116">
        <v>0</v>
      </c>
      <c r="AQ1172" s="116">
        <v>0</v>
      </c>
      <c r="AR1172" s="116">
        <v>0</v>
      </c>
      <c r="AS1172" s="116">
        <v>0</v>
      </c>
      <c r="AT1172" s="116">
        <v>0</v>
      </c>
      <c r="AU1172" s="116">
        <v>0</v>
      </c>
      <c r="AV1172" s="116">
        <v>0</v>
      </c>
      <c r="AW1172" s="116">
        <v>0</v>
      </c>
      <c r="AX1172" s="116">
        <v>0</v>
      </c>
      <c r="AY1172" s="116">
        <v>0</v>
      </c>
      <c r="AZ1172" s="116">
        <v>0</v>
      </c>
      <c r="BA1172" s="116">
        <v>0</v>
      </c>
      <c r="BB1172" s="116">
        <v>0</v>
      </c>
      <c r="BC1172" s="116">
        <v>0</v>
      </c>
      <c r="BD1172" s="115">
        <v>0</v>
      </c>
      <c r="BF1172" s="9">
        <f t="shared" si="18"/>
        <v>1133.6099999999999</v>
      </c>
    </row>
    <row r="1173" spans="1:58" x14ac:dyDescent="0.25">
      <c r="A1173" s="112" t="s">
        <v>1446</v>
      </c>
      <c r="B1173" s="112" t="s">
        <v>1447</v>
      </c>
      <c r="C1173" s="116">
        <v>0</v>
      </c>
      <c r="D1173" s="116">
        <v>0</v>
      </c>
      <c r="E1173" s="116">
        <v>0</v>
      </c>
      <c r="F1173" s="116">
        <v>0</v>
      </c>
      <c r="G1173" s="116">
        <v>0</v>
      </c>
      <c r="H1173" s="116">
        <v>0</v>
      </c>
      <c r="I1173" s="116">
        <v>0</v>
      </c>
      <c r="J1173" s="116">
        <v>0</v>
      </c>
      <c r="K1173" s="116">
        <v>0</v>
      </c>
      <c r="L1173" s="116">
        <v>0</v>
      </c>
      <c r="M1173" s="116">
        <v>0</v>
      </c>
      <c r="N1173" s="116">
        <v>0</v>
      </c>
      <c r="O1173" s="116">
        <v>0</v>
      </c>
      <c r="P1173" s="116">
        <v>0</v>
      </c>
      <c r="Q1173" s="116">
        <v>0</v>
      </c>
      <c r="R1173" s="116">
        <v>0</v>
      </c>
      <c r="S1173" s="116">
        <v>0</v>
      </c>
      <c r="T1173" s="116">
        <v>0</v>
      </c>
      <c r="U1173" s="116">
        <v>0</v>
      </c>
      <c r="V1173" s="116">
        <v>0</v>
      </c>
      <c r="W1173" s="116">
        <v>0</v>
      </c>
      <c r="X1173" s="116">
        <v>0</v>
      </c>
      <c r="Y1173" s="116">
        <v>0</v>
      </c>
      <c r="Z1173" s="116">
        <v>0</v>
      </c>
      <c r="AA1173" s="116">
        <v>0</v>
      </c>
      <c r="AB1173" s="116">
        <v>0</v>
      </c>
      <c r="AC1173" s="116">
        <v>0</v>
      </c>
      <c r="AD1173" s="116">
        <v>0</v>
      </c>
      <c r="AE1173" s="116">
        <v>0</v>
      </c>
      <c r="AF1173" s="116">
        <v>0</v>
      </c>
      <c r="AG1173" s="116">
        <v>0</v>
      </c>
      <c r="AH1173" s="116">
        <v>0</v>
      </c>
      <c r="AI1173" s="116">
        <v>0</v>
      </c>
      <c r="AJ1173" s="116">
        <v>0</v>
      </c>
      <c r="AK1173" s="116">
        <v>0</v>
      </c>
      <c r="AL1173" s="116">
        <v>0</v>
      </c>
      <c r="AM1173" s="116">
        <v>0</v>
      </c>
      <c r="AN1173" s="116">
        <v>0</v>
      </c>
      <c r="AO1173" s="116">
        <v>14701.8</v>
      </c>
      <c r="AP1173" s="116">
        <v>20830.96</v>
      </c>
      <c r="AQ1173" s="116">
        <v>26485.67</v>
      </c>
      <c r="AR1173" s="116">
        <v>26485.67</v>
      </c>
      <c r="AS1173" s="116">
        <v>26485.67</v>
      </c>
      <c r="AT1173" s="116">
        <v>26485.67</v>
      </c>
      <c r="AU1173" s="116">
        <v>0</v>
      </c>
      <c r="AV1173" s="116">
        <v>0</v>
      </c>
      <c r="AW1173" s="116">
        <v>0</v>
      </c>
      <c r="AX1173" s="116">
        <v>0</v>
      </c>
      <c r="AY1173" s="116">
        <v>0</v>
      </c>
      <c r="AZ1173" s="116">
        <v>0</v>
      </c>
      <c r="BA1173" s="116">
        <v>0</v>
      </c>
      <c r="BB1173" s="116">
        <v>0</v>
      </c>
      <c r="BC1173" s="116">
        <v>0</v>
      </c>
      <c r="BD1173" s="115">
        <v>0</v>
      </c>
      <c r="BF1173" s="9">
        <f t="shared" si="18"/>
        <v>26485.67</v>
      </c>
    </row>
    <row r="1174" spans="1:58" x14ac:dyDescent="0.25">
      <c r="A1174" s="112" t="s">
        <v>1448</v>
      </c>
      <c r="B1174" s="112" t="s">
        <v>1449</v>
      </c>
      <c r="C1174" s="116">
        <v>0</v>
      </c>
      <c r="D1174" s="116">
        <v>0</v>
      </c>
      <c r="E1174" s="116">
        <v>0</v>
      </c>
      <c r="F1174" s="116">
        <v>0</v>
      </c>
      <c r="G1174" s="116">
        <v>0</v>
      </c>
      <c r="H1174" s="116">
        <v>0</v>
      </c>
      <c r="I1174" s="116">
        <v>0</v>
      </c>
      <c r="J1174" s="116">
        <v>0</v>
      </c>
      <c r="K1174" s="116">
        <v>0</v>
      </c>
      <c r="L1174" s="116">
        <v>0</v>
      </c>
      <c r="M1174" s="116">
        <v>0</v>
      </c>
      <c r="N1174" s="116">
        <v>0</v>
      </c>
      <c r="O1174" s="116">
        <v>0</v>
      </c>
      <c r="P1174" s="116">
        <v>0</v>
      </c>
      <c r="Q1174" s="116">
        <v>0</v>
      </c>
      <c r="R1174" s="116">
        <v>0</v>
      </c>
      <c r="S1174" s="116">
        <v>0</v>
      </c>
      <c r="T1174" s="116">
        <v>0</v>
      </c>
      <c r="U1174" s="116">
        <v>0</v>
      </c>
      <c r="V1174" s="116">
        <v>0</v>
      </c>
      <c r="W1174" s="116">
        <v>0</v>
      </c>
      <c r="X1174" s="116">
        <v>0</v>
      </c>
      <c r="Y1174" s="116">
        <v>0</v>
      </c>
      <c r="Z1174" s="116">
        <v>0</v>
      </c>
      <c r="AA1174" s="116">
        <v>0</v>
      </c>
      <c r="AB1174" s="116">
        <v>0</v>
      </c>
      <c r="AC1174" s="116">
        <v>0</v>
      </c>
      <c r="AD1174" s="116">
        <v>0</v>
      </c>
      <c r="AE1174" s="116">
        <v>0</v>
      </c>
      <c r="AF1174" s="116">
        <v>0</v>
      </c>
      <c r="AG1174" s="116">
        <v>0</v>
      </c>
      <c r="AH1174" s="116">
        <v>0</v>
      </c>
      <c r="AI1174" s="116">
        <v>0</v>
      </c>
      <c r="AJ1174" s="116">
        <v>0</v>
      </c>
      <c r="AK1174" s="116">
        <v>0</v>
      </c>
      <c r="AL1174" s="116">
        <v>0</v>
      </c>
      <c r="AM1174" s="116">
        <v>0</v>
      </c>
      <c r="AN1174" s="116">
        <v>1172.1300000000001</v>
      </c>
      <c r="AO1174" s="116">
        <v>1169.98</v>
      </c>
      <c r="AP1174" s="116">
        <v>1169.98</v>
      </c>
      <c r="AQ1174" s="116">
        <v>1680.95</v>
      </c>
      <c r="AR1174" s="116">
        <v>1680.95</v>
      </c>
      <c r="AS1174" s="116">
        <v>1680.95</v>
      </c>
      <c r="AT1174" s="116">
        <v>1680.95</v>
      </c>
      <c r="AU1174" s="116">
        <v>0</v>
      </c>
      <c r="AV1174" s="116">
        <v>0</v>
      </c>
      <c r="AW1174" s="116">
        <v>0</v>
      </c>
      <c r="AX1174" s="116">
        <v>0</v>
      </c>
      <c r="AY1174" s="116">
        <v>0</v>
      </c>
      <c r="AZ1174" s="116">
        <v>0</v>
      </c>
      <c r="BA1174" s="116">
        <v>0</v>
      </c>
      <c r="BB1174" s="116">
        <v>0</v>
      </c>
      <c r="BC1174" s="116">
        <v>0</v>
      </c>
      <c r="BD1174" s="115">
        <v>0</v>
      </c>
      <c r="BF1174" s="9">
        <f t="shared" si="18"/>
        <v>1680.95</v>
      </c>
    </row>
    <row r="1175" spans="1:58" x14ac:dyDescent="0.25">
      <c r="A1175" s="112" t="s">
        <v>1450</v>
      </c>
      <c r="B1175" s="112" t="s">
        <v>1451</v>
      </c>
      <c r="C1175" s="116">
        <v>0</v>
      </c>
      <c r="D1175" s="116">
        <v>0</v>
      </c>
      <c r="E1175" s="116">
        <v>0</v>
      </c>
      <c r="F1175" s="116">
        <v>0</v>
      </c>
      <c r="G1175" s="116">
        <v>0</v>
      </c>
      <c r="H1175" s="116">
        <v>0</v>
      </c>
      <c r="I1175" s="116">
        <v>0</v>
      </c>
      <c r="J1175" s="116">
        <v>0</v>
      </c>
      <c r="K1175" s="116">
        <v>0</v>
      </c>
      <c r="L1175" s="116">
        <v>0</v>
      </c>
      <c r="M1175" s="116">
        <v>0</v>
      </c>
      <c r="N1175" s="116">
        <v>0</v>
      </c>
      <c r="O1175" s="116">
        <v>0</v>
      </c>
      <c r="P1175" s="116">
        <v>0</v>
      </c>
      <c r="Q1175" s="116">
        <v>0</v>
      </c>
      <c r="R1175" s="116">
        <v>0</v>
      </c>
      <c r="S1175" s="116">
        <v>0</v>
      </c>
      <c r="T1175" s="116">
        <v>0</v>
      </c>
      <c r="U1175" s="116">
        <v>0</v>
      </c>
      <c r="V1175" s="116">
        <v>0</v>
      </c>
      <c r="W1175" s="116">
        <v>0</v>
      </c>
      <c r="X1175" s="116">
        <v>0</v>
      </c>
      <c r="Y1175" s="116">
        <v>0</v>
      </c>
      <c r="Z1175" s="116">
        <v>0</v>
      </c>
      <c r="AA1175" s="116">
        <v>0</v>
      </c>
      <c r="AB1175" s="116">
        <v>0</v>
      </c>
      <c r="AC1175" s="116">
        <v>0</v>
      </c>
      <c r="AD1175" s="116">
        <v>0</v>
      </c>
      <c r="AE1175" s="116">
        <v>0</v>
      </c>
      <c r="AF1175" s="116">
        <v>0</v>
      </c>
      <c r="AG1175" s="116">
        <v>56.05</v>
      </c>
      <c r="AH1175" s="116">
        <v>20236.399999999998</v>
      </c>
      <c r="AI1175" s="116">
        <v>20525.899999999998</v>
      </c>
      <c r="AJ1175" s="116">
        <v>113757.51</v>
      </c>
      <c r="AK1175" s="116">
        <v>217250.84</v>
      </c>
      <c r="AL1175" s="116">
        <v>256363.58</v>
      </c>
      <c r="AM1175" s="116">
        <v>318036.55</v>
      </c>
      <c r="AN1175" s="116">
        <v>417956.8</v>
      </c>
      <c r="AO1175" s="116">
        <v>431698.64</v>
      </c>
      <c r="AP1175" s="116">
        <v>434357.95</v>
      </c>
      <c r="AQ1175" s="116">
        <v>437017.26</v>
      </c>
      <c r="AR1175" s="116">
        <v>443021.61</v>
      </c>
      <c r="AS1175" s="116">
        <v>445762.39999999997</v>
      </c>
      <c r="AT1175" s="116">
        <v>448503.18999999994</v>
      </c>
      <c r="AU1175" s="116">
        <v>0</v>
      </c>
      <c r="AV1175" s="116">
        <v>0</v>
      </c>
      <c r="AW1175" s="116">
        <v>0</v>
      </c>
      <c r="AX1175" s="116">
        <v>0</v>
      </c>
      <c r="AY1175" s="116">
        <v>0</v>
      </c>
      <c r="AZ1175" s="116">
        <v>0</v>
      </c>
      <c r="BA1175" s="116">
        <v>0</v>
      </c>
      <c r="BB1175" s="116">
        <v>0</v>
      </c>
      <c r="BC1175" s="116">
        <v>0</v>
      </c>
      <c r="BD1175" s="115">
        <v>0</v>
      </c>
      <c r="BF1175" s="9">
        <f t="shared" ref="BF1175:BF1238" si="19">+MAX(C1175:BD1175)</f>
        <v>448503.18999999994</v>
      </c>
    </row>
    <row r="1176" spans="1:58" x14ac:dyDescent="0.25">
      <c r="A1176" s="112" t="s">
        <v>1452</v>
      </c>
      <c r="B1176" s="112" t="s">
        <v>1386</v>
      </c>
      <c r="C1176" s="116">
        <v>0</v>
      </c>
      <c r="D1176" s="116">
        <v>0</v>
      </c>
      <c r="E1176" s="116">
        <v>0</v>
      </c>
      <c r="F1176" s="116">
        <v>0</v>
      </c>
      <c r="G1176" s="116">
        <v>0</v>
      </c>
      <c r="H1176" s="116">
        <v>0</v>
      </c>
      <c r="I1176" s="116">
        <v>0</v>
      </c>
      <c r="J1176" s="116">
        <v>0</v>
      </c>
      <c r="K1176" s="116">
        <v>0</v>
      </c>
      <c r="L1176" s="116">
        <v>0</v>
      </c>
      <c r="M1176" s="116">
        <v>0</v>
      </c>
      <c r="N1176" s="116">
        <v>0</v>
      </c>
      <c r="O1176" s="116">
        <v>0</v>
      </c>
      <c r="P1176" s="116">
        <v>0</v>
      </c>
      <c r="Q1176" s="116">
        <v>0</v>
      </c>
      <c r="R1176" s="116">
        <v>0</v>
      </c>
      <c r="S1176" s="116">
        <v>0</v>
      </c>
      <c r="T1176" s="116">
        <v>0</v>
      </c>
      <c r="U1176" s="116">
        <v>0</v>
      </c>
      <c r="V1176" s="116">
        <v>0</v>
      </c>
      <c r="W1176" s="116">
        <v>0</v>
      </c>
      <c r="X1176" s="116">
        <v>0</v>
      </c>
      <c r="Y1176" s="116">
        <v>0</v>
      </c>
      <c r="Z1176" s="116">
        <v>0</v>
      </c>
      <c r="AA1176" s="116">
        <v>0</v>
      </c>
      <c r="AB1176" s="116">
        <v>0</v>
      </c>
      <c r="AC1176" s="116">
        <v>0</v>
      </c>
      <c r="AD1176" s="116">
        <v>0</v>
      </c>
      <c r="AE1176" s="116">
        <v>0</v>
      </c>
      <c r="AF1176" s="116">
        <v>0</v>
      </c>
      <c r="AG1176" s="116">
        <v>0</v>
      </c>
      <c r="AH1176" s="116">
        <v>0</v>
      </c>
      <c r="AI1176" s="116">
        <v>0</v>
      </c>
      <c r="AJ1176" s="116">
        <v>0</v>
      </c>
      <c r="AK1176" s="116">
        <v>0</v>
      </c>
      <c r="AL1176" s="116">
        <v>0</v>
      </c>
      <c r="AM1176" s="116">
        <v>0</v>
      </c>
      <c r="AN1176" s="116">
        <v>0</v>
      </c>
      <c r="AO1176" s="116">
        <v>0</v>
      </c>
      <c r="AP1176" s="116">
        <v>0</v>
      </c>
      <c r="AQ1176" s="116">
        <v>0</v>
      </c>
      <c r="AR1176" s="116">
        <v>0</v>
      </c>
      <c r="AS1176" s="116">
        <v>0</v>
      </c>
      <c r="AT1176" s="116">
        <v>0</v>
      </c>
      <c r="AU1176" s="116">
        <v>0</v>
      </c>
      <c r="AV1176" s="116">
        <v>0</v>
      </c>
      <c r="AW1176" s="116">
        <v>0</v>
      </c>
      <c r="AX1176" s="116">
        <v>0</v>
      </c>
      <c r="AY1176" s="116">
        <v>0</v>
      </c>
      <c r="AZ1176" s="116">
        <v>0</v>
      </c>
      <c r="BA1176" s="116">
        <v>0</v>
      </c>
      <c r="BB1176" s="116">
        <v>0</v>
      </c>
      <c r="BC1176" s="116">
        <v>0</v>
      </c>
      <c r="BD1176" s="115">
        <v>0</v>
      </c>
      <c r="BF1176" s="9">
        <f t="shared" si="19"/>
        <v>0</v>
      </c>
    </row>
    <row r="1177" spans="1:58" x14ac:dyDescent="0.25">
      <c r="A1177" s="112" t="s">
        <v>1453</v>
      </c>
      <c r="B1177" s="112" t="s">
        <v>1454</v>
      </c>
      <c r="C1177" s="116">
        <v>0</v>
      </c>
      <c r="D1177" s="116">
        <v>0</v>
      </c>
      <c r="E1177" s="116">
        <v>0</v>
      </c>
      <c r="F1177" s="116">
        <v>0</v>
      </c>
      <c r="G1177" s="116">
        <v>0</v>
      </c>
      <c r="H1177" s="116">
        <v>0</v>
      </c>
      <c r="I1177" s="116">
        <v>0</v>
      </c>
      <c r="J1177" s="116">
        <v>0</v>
      </c>
      <c r="K1177" s="116">
        <v>0</v>
      </c>
      <c r="L1177" s="116">
        <v>0</v>
      </c>
      <c r="M1177" s="116">
        <v>0</v>
      </c>
      <c r="N1177" s="116">
        <v>0</v>
      </c>
      <c r="O1177" s="116">
        <v>0</v>
      </c>
      <c r="P1177" s="116">
        <v>0</v>
      </c>
      <c r="Q1177" s="116">
        <v>0</v>
      </c>
      <c r="R1177" s="116">
        <v>0</v>
      </c>
      <c r="S1177" s="116">
        <v>0</v>
      </c>
      <c r="T1177" s="116">
        <v>0</v>
      </c>
      <c r="U1177" s="116">
        <v>0</v>
      </c>
      <c r="V1177" s="116">
        <v>0</v>
      </c>
      <c r="W1177" s="116">
        <v>0</v>
      </c>
      <c r="X1177" s="116">
        <v>0</v>
      </c>
      <c r="Y1177" s="116">
        <v>0</v>
      </c>
      <c r="Z1177" s="116">
        <v>0</v>
      </c>
      <c r="AA1177" s="116">
        <v>0</v>
      </c>
      <c r="AB1177" s="116">
        <v>0</v>
      </c>
      <c r="AC1177" s="116">
        <v>0</v>
      </c>
      <c r="AD1177" s="116">
        <v>0</v>
      </c>
      <c r="AE1177" s="116">
        <v>0</v>
      </c>
      <c r="AF1177" s="116">
        <v>0</v>
      </c>
      <c r="AG1177" s="116">
        <v>0</v>
      </c>
      <c r="AH1177" s="116">
        <v>8175.75</v>
      </c>
      <c r="AI1177" s="116">
        <v>0</v>
      </c>
      <c r="AJ1177" s="116">
        <v>0</v>
      </c>
      <c r="AK1177" s="116">
        <v>0</v>
      </c>
      <c r="AL1177" s="116">
        <v>0</v>
      </c>
      <c r="AM1177" s="116">
        <v>0</v>
      </c>
      <c r="AN1177" s="116">
        <v>0</v>
      </c>
      <c r="AO1177" s="116">
        <v>0</v>
      </c>
      <c r="AP1177" s="116">
        <v>0</v>
      </c>
      <c r="AQ1177" s="116">
        <v>0</v>
      </c>
      <c r="AR1177" s="116">
        <v>0</v>
      </c>
      <c r="AS1177" s="116">
        <v>0</v>
      </c>
      <c r="AT1177" s="116">
        <v>0</v>
      </c>
      <c r="AU1177" s="116">
        <v>0</v>
      </c>
      <c r="AV1177" s="116">
        <v>0</v>
      </c>
      <c r="AW1177" s="116">
        <v>0</v>
      </c>
      <c r="AX1177" s="116">
        <v>0</v>
      </c>
      <c r="AY1177" s="116">
        <v>0</v>
      </c>
      <c r="AZ1177" s="116">
        <v>0</v>
      </c>
      <c r="BA1177" s="116">
        <v>0</v>
      </c>
      <c r="BB1177" s="116">
        <v>0</v>
      </c>
      <c r="BC1177" s="116">
        <v>0</v>
      </c>
      <c r="BD1177" s="115">
        <v>0</v>
      </c>
      <c r="BF1177" s="9">
        <f t="shared" si="19"/>
        <v>8175.75</v>
      </c>
    </row>
    <row r="1178" spans="1:58" x14ac:dyDescent="0.25">
      <c r="A1178" s="112" t="s">
        <v>1455</v>
      </c>
      <c r="B1178" s="112" t="s">
        <v>1456</v>
      </c>
      <c r="C1178" s="116">
        <v>0</v>
      </c>
      <c r="D1178" s="116">
        <v>0</v>
      </c>
      <c r="E1178" s="116">
        <v>0</v>
      </c>
      <c r="F1178" s="116">
        <v>0</v>
      </c>
      <c r="G1178" s="116">
        <v>0</v>
      </c>
      <c r="H1178" s="116">
        <v>0</v>
      </c>
      <c r="I1178" s="116">
        <v>0</v>
      </c>
      <c r="J1178" s="116">
        <v>0</v>
      </c>
      <c r="K1178" s="116">
        <v>0</v>
      </c>
      <c r="L1178" s="116">
        <v>0</v>
      </c>
      <c r="M1178" s="116">
        <v>0</v>
      </c>
      <c r="N1178" s="116">
        <v>0</v>
      </c>
      <c r="O1178" s="116">
        <v>0</v>
      </c>
      <c r="P1178" s="116">
        <v>0</v>
      </c>
      <c r="Q1178" s="116">
        <v>0</v>
      </c>
      <c r="R1178" s="116">
        <v>0</v>
      </c>
      <c r="S1178" s="116">
        <v>0</v>
      </c>
      <c r="T1178" s="116">
        <v>0</v>
      </c>
      <c r="U1178" s="116">
        <v>0</v>
      </c>
      <c r="V1178" s="116">
        <v>0</v>
      </c>
      <c r="W1178" s="116">
        <v>0</v>
      </c>
      <c r="X1178" s="116">
        <v>0</v>
      </c>
      <c r="Y1178" s="116">
        <v>0</v>
      </c>
      <c r="Z1178" s="116">
        <v>0</v>
      </c>
      <c r="AA1178" s="116">
        <v>0</v>
      </c>
      <c r="AB1178" s="116">
        <v>0</v>
      </c>
      <c r="AC1178" s="116">
        <v>0</v>
      </c>
      <c r="AD1178" s="116">
        <v>0</v>
      </c>
      <c r="AE1178" s="116">
        <v>0</v>
      </c>
      <c r="AF1178" s="116">
        <v>0</v>
      </c>
      <c r="AG1178" s="116">
        <v>0</v>
      </c>
      <c r="AH1178" s="116">
        <v>0</v>
      </c>
      <c r="AI1178" s="116">
        <v>0</v>
      </c>
      <c r="AJ1178" s="116">
        <v>0</v>
      </c>
      <c r="AK1178" s="116">
        <v>0</v>
      </c>
      <c r="AL1178" s="116">
        <v>367.64</v>
      </c>
      <c r="AM1178" s="116">
        <v>5185.34</v>
      </c>
      <c r="AN1178" s="116">
        <v>17689.599999999999</v>
      </c>
      <c r="AO1178" s="116">
        <v>0</v>
      </c>
      <c r="AP1178" s="116">
        <v>0</v>
      </c>
      <c r="AQ1178" s="116">
        <v>0</v>
      </c>
      <c r="AR1178" s="116">
        <v>0</v>
      </c>
      <c r="AS1178" s="116">
        <v>0</v>
      </c>
      <c r="AT1178" s="116">
        <v>0</v>
      </c>
      <c r="AU1178" s="116">
        <v>0</v>
      </c>
      <c r="AV1178" s="116">
        <v>0</v>
      </c>
      <c r="AW1178" s="116">
        <v>0</v>
      </c>
      <c r="AX1178" s="116">
        <v>0</v>
      </c>
      <c r="AY1178" s="116">
        <v>0</v>
      </c>
      <c r="AZ1178" s="116">
        <v>0</v>
      </c>
      <c r="BA1178" s="116">
        <v>0</v>
      </c>
      <c r="BB1178" s="116">
        <v>0</v>
      </c>
      <c r="BC1178" s="116">
        <v>0</v>
      </c>
      <c r="BD1178" s="115">
        <v>0</v>
      </c>
      <c r="BF1178" s="9">
        <f t="shared" si="19"/>
        <v>17689.599999999999</v>
      </c>
    </row>
    <row r="1179" spans="1:58" x14ac:dyDescent="0.25">
      <c r="A1179" s="112" t="s">
        <v>1457</v>
      </c>
      <c r="B1179" s="112" t="s">
        <v>1458</v>
      </c>
      <c r="C1179" s="116">
        <v>0</v>
      </c>
      <c r="D1179" s="116">
        <v>0</v>
      </c>
      <c r="E1179" s="116">
        <v>0</v>
      </c>
      <c r="F1179" s="116">
        <v>0</v>
      </c>
      <c r="G1179" s="116">
        <v>0</v>
      </c>
      <c r="H1179" s="116">
        <v>0</v>
      </c>
      <c r="I1179" s="116">
        <v>0</v>
      </c>
      <c r="J1179" s="116">
        <v>0</v>
      </c>
      <c r="K1179" s="116">
        <v>0</v>
      </c>
      <c r="L1179" s="116">
        <v>0</v>
      </c>
      <c r="M1179" s="116">
        <v>0</v>
      </c>
      <c r="N1179" s="116">
        <v>0</v>
      </c>
      <c r="O1179" s="116">
        <v>0</v>
      </c>
      <c r="P1179" s="116">
        <v>0</v>
      </c>
      <c r="Q1179" s="116">
        <v>0</v>
      </c>
      <c r="R1179" s="116">
        <v>0</v>
      </c>
      <c r="S1179" s="116">
        <v>0</v>
      </c>
      <c r="T1179" s="116">
        <v>0</v>
      </c>
      <c r="U1179" s="116">
        <v>0</v>
      </c>
      <c r="V1179" s="116">
        <v>0</v>
      </c>
      <c r="W1179" s="116">
        <v>0</v>
      </c>
      <c r="X1179" s="116">
        <v>0</v>
      </c>
      <c r="Y1179" s="116">
        <v>0</v>
      </c>
      <c r="Z1179" s="116">
        <v>0</v>
      </c>
      <c r="AA1179" s="116">
        <v>0</v>
      </c>
      <c r="AB1179" s="116">
        <v>0</v>
      </c>
      <c r="AC1179" s="116">
        <v>0</v>
      </c>
      <c r="AD1179" s="116">
        <v>0</v>
      </c>
      <c r="AE1179" s="116">
        <v>0</v>
      </c>
      <c r="AF1179" s="116">
        <v>0</v>
      </c>
      <c r="AG1179" s="116">
        <v>0</v>
      </c>
      <c r="AH1179" s="116">
        <v>0</v>
      </c>
      <c r="AI1179" s="116">
        <v>0</v>
      </c>
      <c r="AJ1179" s="116">
        <v>0</v>
      </c>
      <c r="AK1179" s="116">
        <v>0</v>
      </c>
      <c r="AL1179" s="116">
        <v>0</v>
      </c>
      <c r="AM1179" s="116">
        <v>0</v>
      </c>
      <c r="AN1179" s="116">
        <v>0</v>
      </c>
      <c r="AO1179" s="116">
        <v>0</v>
      </c>
      <c r="AP1179" s="116">
        <v>0</v>
      </c>
      <c r="AQ1179" s="116">
        <v>0</v>
      </c>
      <c r="AR1179" s="116">
        <v>0</v>
      </c>
      <c r="AS1179" s="116">
        <v>0</v>
      </c>
      <c r="AT1179" s="116">
        <v>0</v>
      </c>
      <c r="AU1179" s="116">
        <v>0</v>
      </c>
      <c r="AV1179" s="116">
        <v>31506.959999999999</v>
      </c>
      <c r="AW1179" s="116">
        <v>31506.959999999999</v>
      </c>
      <c r="AX1179" s="116">
        <v>0</v>
      </c>
      <c r="AY1179" s="116">
        <v>0</v>
      </c>
      <c r="AZ1179" s="116">
        <v>0</v>
      </c>
      <c r="BA1179" s="116">
        <v>0</v>
      </c>
      <c r="BB1179" s="116">
        <v>0</v>
      </c>
      <c r="BC1179" s="116">
        <v>0</v>
      </c>
      <c r="BD1179" s="115">
        <v>0</v>
      </c>
      <c r="BF1179" s="9">
        <f t="shared" si="19"/>
        <v>31506.959999999999</v>
      </c>
    </row>
    <row r="1180" spans="1:58" x14ac:dyDescent="0.25">
      <c r="A1180" s="112" t="s">
        <v>1459</v>
      </c>
      <c r="B1180" s="112" t="s">
        <v>1460</v>
      </c>
      <c r="C1180" s="116">
        <v>0</v>
      </c>
      <c r="D1180" s="116">
        <v>0</v>
      </c>
      <c r="E1180" s="116">
        <v>0</v>
      </c>
      <c r="F1180" s="116">
        <v>0</v>
      </c>
      <c r="G1180" s="116">
        <v>0</v>
      </c>
      <c r="H1180" s="116">
        <v>0</v>
      </c>
      <c r="I1180" s="116">
        <v>0</v>
      </c>
      <c r="J1180" s="116">
        <v>0</v>
      </c>
      <c r="K1180" s="116">
        <v>0</v>
      </c>
      <c r="L1180" s="116">
        <v>0</v>
      </c>
      <c r="M1180" s="116">
        <v>0</v>
      </c>
      <c r="N1180" s="116">
        <v>0</v>
      </c>
      <c r="O1180" s="116">
        <v>0</v>
      </c>
      <c r="P1180" s="116">
        <v>0</v>
      </c>
      <c r="Q1180" s="116">
        <v>0</v>
      </c>
      <c r="R1180" s="116">
        <v>0</v>
      </c>
      <c r="S1180" s="116">
        <v>0</v>
      </c>
      <c r="T1180" s="116">
        <v>0</v>
      </c>
      <c r="U1180" s="116">
        <v>0</v>
      </c>
      <c r="V1180" s="116">
        <v>0</v>
      </c>
      <c r="W1180" s="116">
        <v>0</v>
      </c>
      <c r="X1180" s="116">
        <v>0</v>
      </c>
      <c r="Y1180" s="116">
        <v>0</v>
      </c>
      <c r="Z1180" s="116">
        <v>0</v>
      </c>
      <c r="AA1180" s="116">
        <v>0</v>
      </c>
      <c r="AB1180" s="116">
        <v>0</v>
      </c>
      <c r="AC1180" s="116">
        <v>0</v>
      </c>
      <c r="AD1180" s="116">
        <v>0</v>
      </c>
      <c r="AE1180" s="116">
        <v>0</v>
      </c>
      <c r="AF1180" s="116">
        <v>0</v>
      </c>
      <c r="AG1180" s="116">
        <v>0</v>
      </c>
      <c r="AH1180" s="116">
        <v>0</v>
      </c>
      <c r="AI1180" s="116">
        <v>0</v>
      </c>
      <c r="AJ1180" s="116">
        <v>0</v>
      </c>
      <c r="AK1180" s="116">
        <v>0</v>
      </c>
      <c r="AL1180" s="116">
        <v>0</v>
      </c>
      <c r="AM1180" s="116">
        <v>0</v>
      </c>
      <c r="AN1180" s="116">
        <v>0</v>
      </c>
      <c r="AO1180" s="116">
        <v>0</v>
      </c>
      <c r="AP1180" s="116">
        <v>0</v>
      </c>
      <c r="AQ1180" s="116">
        <v>0</v>
      </c>
      <c r="AR1180" s="116">
        <v>0</v>
      </c>
      <c r="AS1180" s="116">
        <v>0</v>
      </c>
      <c r="AT1180" s="116">
        <v>0</v>
      </c>
      <c r="AU1180" s="116">
        <v>0</v>
      </c>
      <c r="AV1180" s="116">
        <v>0</v>
      </c>
      <c r="AW1180" s="116">
        <v>0</v>
      </c>
      <c r="AX1180" s="116">
        <v>0</v>
      </c>
      <c r="AY1180" s="116">
        <v>0</v>
      </c>
      <c r="AZ1180" s="116">
        <v>0</v>
      </c>
      <c r="BA1180" s="116">
        <v>0</v>
      </c>
      <c r="BB1180" s="116">
        <v>0</v>
      </c>
      <c r="BC1180" s="116">
        <v>0</v>
      </c>
      <c r="BD1180" s="115">
        <v>0</v>
      </c>
      <c r="BF1180" s="9">
        <f t="shared" si="19"/>
        <v>0</v>
      </c>
    </row>
    <row r="1181" spans="1:58" x14ac:dyDescent="0.25">
      <c r="A1181" s="112" t="s">
        <v>1461</v>
      </c>
      <c r="B1181" s="112" t="s">
        <v>1462</v>
      </c>
      <c r="C1181" s="116">
        <v>0</v>
      </c>
      <c r="D1181" s="116">
        <v>0</v>
      </c>
      <c r="E1181" s="116">
        <v>0</v>
      </c>
      <c r="F1181" s="116">
        <v>0</v>
      </c>
      <c r="G1181" s="116">
        <v>0</v>
      </c>
      <c r="H1181" s="116">
        <v>0</v>
      </c>
      <c r="I1181" s="116">
        <v>0</v>
      </c>
      <c r="J1181" s="116">
        <v>0</v>
      </c>
      <c r="K1181" s="116">
        <v>0</v>
      </c>
      <c r="L1181" s="116">
        <v>0</v>
      </c>
      <c r="M1181" s="116">
        <v>0</v>
      </c>
      <c r="N1181" s="116">
        <v>0</v>
      </c>
      <c r="O1181" s="116">
        <v>0</v>
      </c>
      <c r="P1181" s="116">
        <v>0</v>
      </c>
      <c r="Q1181" s="116">
        <v>0</v>
      </c>
      <c r="R1181" s="116">
        <v>0</v>
      </c>
      <c r="S1181" s="116">
        <v>0</v>
      </c>
      <c r="T1181" s="116">
        <v>0</v>
      </c>
      <c r="U1181" s="116">
        <v>0</v>
      </c>
      <c r="V1181" s="116">
        <v>0</v>
      </c>
      <c r="W1181" s="116">
        <v>0</v>
      </c>
      <c r="X1181" s="116">
        <v>0</v>
      </c>
      <c r="Y1181" s="116">
        <v>0</v>
      </c>
      <c r="Z1181" s="116">
        <v>0</v>
      </c>
      <c r="AA1181" s="116">
        <v>0</v>
      </c>
      <c r="AB1181" s="116">
        <v>0</v>
      </c>
      <c r="AC1181" s="116">
        <v>0</v>
      </c>
      <c r="AD1181" s="116">
        <v>0</v>
      </c>
      <c r="AE1181" s="116">
        <v>0</v>
      </c>
      <c r="AF1181" s="116">
        <v>268.16000000000003</v>
      </c>
      <c r="AG1181" s="116">
        <v>0</v>
      </c>
      <c r="AH1181" s="116">
        <v>0</v>
      </c>
      <c r="AI1181" s="116">
        <v>0</v>
      </c>
      <c r="AJ1181" s="116">
        <v>0</v>
      </c>
      <c r="AK1181" s="116">
        <v>0</v>
      </c>
      <c r="AL1181" s="116">
        <v>0</v>
      </c>
      <c r="AM1181" s="116">
        <v>0</v>
      </c>
      <c r="AN1181" s="116">
        <v>0</v>
      </c>
      <c r="AO1181" s="116">
        <v>0</v>
      </c>
      <c r="AP1181" s="116">
        <v>0</v>
      </c>
      <c r="AQ1181" s="116">
        <v>0</v>
      </c>
      <c r="AR1181" s="116">
        <v>0</v>
      </c>
      <c r="AS1181" s="116">
        <v>0</v>
      </c>
      <c r="AT1181" s="116">
        <v>0</v>
      </c>
      <c r="AU1181" s="116">
        <v>0</v>
      </c>
      <c r="AV1181" s="116">
        <v>0</v>
      </c>
      <c r="AW1181" s="116">
        <v>0</v>
      </c>
      <c r="AX1181" s="116">
        <v>0</v>
      </c>
      <c r="AY1181" s="116">
        <v>0</v>
      </c>
      <c r="AZ1181" s="116">
        <v>0</v>
      </c>
      <c r="BA1181" s="116">
        <v>0</v>
      </c>
      <c r="BB1181" s="116">
        <v>0</v>
      </c>
      <c r="BC1181" s="116">
        <v>0</v>
      </c>
      <c r="BD1181" s="115">
        <v>0</v>
      </c>
      <c r="BF1181" s="9">
        <f t="shared" si="19"/>
        <v>268.16000000000003</v>
      </c>
    </row>
    <row r="1182" spans="1:58" x14ac:dyDescent="0.25">
      <c r="A1182" s="112" t="s">
        <v>1463</v>
      </c>
      <c r="B1182" s="112" t="s">
        <v>1464</v>
      </c>
      <c r="C1182" s="116">
        <v>0</v>
      </c>
      <c r="D1182" s="116">
        <v>0</v>
      </c>
      <c r="E1182" s="116">
        <v>0</v>
      </c>
      <c r="F1182" s="116">
        <v>0</v>
      </c>
      <c r="G1182" s="116">
        <v>0</v>
      </c>
      <c r="H1182" s="116">
        <v>0</v>
      </c>
      <c r="I1182" s="116">
        <v>0</v>
      </c>
      <c r="J1182" s="116">
        <v>0</v>
      </c>
      <c r="K1182" s="116">
        <v>0</v>
      </c>
      <c r="L1182" s="116">
        <v>0</v>
      </c>
      <c r="M1182" s="116">
        <v>0</v>
      </c>
      <c r="N1182" s="116">
        <v>0</v>
      </c>
      <c r="O1182" s="116">
        <v>0</v>
      </c>
      <c r="P1182" s="116">
        <v>0</v>
      </c>
      <c r="Q1182" s="116">
        <v>0</v>
      </c>
      <c r="R1182" s="116">
        <v>0</v>
      </c>
      <c r="S1182" s="116">
        <v>0</v>
      </c>
      <c r="T1182" s="116">
        <v>0</v>
      </c>
      <c r="U1182" s="116">
        <v>0</v>
      </c>
      <c r="V1182" s="116">
        <v>0</v>
      </c>
      <c r="W1182" s="116">
        <v>0</v>
      </c>
      <c r="X1182" s="116">
        <v>0</v>
      </c>
      <c r="Y1182" s="116">
        <v>0</v>
      </c>
      <c r="Z1182" s="116">
        <v>0</v>
      </c>
      <c r="AA1182" s="116">
        <v>0</v>
      </c>
      <c r="AB1182" s="116">
        <v>0</v>
      </c>
      <c r="AC1182" s="116">
        <v>0</v>
      </c>
      <c r="AD1182" s="116">
        <v>0</v>
      </c>
      <c r="AE1182" s="116">
        <v>0</v>
      </c>
      <c r="AF1182" s="116">
        <v>0</v>
      </c>
      <c r="AG1182" s="116">
        <v>0</v>
      </c>
      <c r="AH1182" s="116">
        <v>0</v>
      </c>
      <c r="AI1182" s="116">
        <v>0</v>
      </c>
      <c r="AJ1182" s="116">
        <v>0</v>
      </c>
      <c r="AK1182" s="116">
        <v>0</v>
      </c>
      <c r="AL1182" s="116">
        <v>0</v>
      </c>
      <c r="AM1182" s="116">
        <v>0</v>
      </c>
      <c r="AN1182" s="116">
        <v>0</v>
      </c>
      <c r="AO1182" s="116">
        <v>0</v>
      </c>
      <c r="AP1182" s="116">
        <v>0</v>
      </c>
      <c r="AQ1182" s="116">
        <v>35193.96</v>
      </c>
      <c r="AR1182" s="116">
        <v>38989.81</v>
      </c>
      <c r="AS1182" s="116">
        <v>56005.46</v>
      </c>
      <c r="AT1182" s="116">
        <v>56762.409999999996</v>
      </c>
      <c r="AU1182" s="116">
        <v>59455.13</v>
      </c>
      <c r="AV1182" s="116">
        <v>-2.0000000004074536E-2</v>
      </c>
      <c r="AW1182" s="116">
        <v>-2.0000000004074536E-2</v>
      </c>
      <c r="AX1182" s="116">
        <v>-2.0000000004074536E-2</v>
      </c>
      <c r="AY1182" s="116">
        <v>-2.0000000004074536E-2</v>
      </c>
      <c r="AZ1182" s="116">
        <v>-2.0000000004074536E-2</v>
      </c>
      <c r="BA1182" s="116">
        <v>-2.0000000004074536E-2</v>
      </c>
      <c r="BB1182" s="116">
        <v>-2.0000000004074536E-2</v>
      </c>
      <c r="BC1182" s="116">
        <v>-2.0000000004074536E-2</v>
      </c>
      <c r="BD1182" s="115">
        <v>-2.0000000004074536E-2</v>
      </c>
      <c r="BF1182" s="9">
        <f t="shared" si="19"/>
        <v>59455.13</v>
      </c>
    </row>
    <row r="1183" spans="1:58" x14ac:dyDescent="0.25">
      <c r="A1183" s="112" t="s">
        <v>1465</v>
      </c>
      <c r="B1183" s="112" t="s">
        <v>1466</v>
      </c>
      <c r="C1183" s="116">
        <v>0</v>
      </c>
      <c r="D1183" s="116">
        <v>0</v>
      </c>
      <c r="E1183" s="116">
        <v>0</v>
      </c>
      <c r="F1183" s="116">
        <v>0</v>
      </c>
      <c r="G1183" s="116">
        <v>0</v>
      </c>
      <c r="H1183" s="116">
        <v>0</v>
      </c>
      <c r="I1183" s="116">
        <v>0</v>
      </c>
      <c r="J1183" s="116">
        <v>0</v>
      </c>
      <c r="K1183" s="116">
        <v>0</v>
      </c>
      <c r="L1183" s="116">
        <v>0</v>
      </c>
      <c r="M1183" s="116">
        <v>0</v>
      </c>
      <c r="N1183" s="116">
        <v>0</v>
      </c>
      <c r="O1183" s="116">
        <v>0</v>
      </c>
      <c r="P1183" s="116">
        <v>0</v>
      </c>
      <c r="Q1183" s="116">
        <v>0</v>
      </c>
      <c r="R1183" s="116">
        <v>0</v>
      </c>
      <c r="S1183" s="116">
        <v>0</v>
      </c>
      <c r="T1183" s="116">
        <v>0</v>
      </c>
      <c r="U1183" s="116">
        <v>0</v>
      </c>
      <c r="V1183" s="116">
        <v>0</v>
      </c>
      <c r="W1183" s="116">
        <v>0</v>
      </c>
      <c r="X1183" s="116">
        <v>0</v>
      </c>
      <c r="Y1183" s="116">
        <v>0</v>
      </c>
      <c r="Z1183" s="116">
        <v>0</v>
      </c>
      <c r="AA1183" s="116">
        <v>0</v>
      </c>
      <c r="AB1183" s="116">
        <v>0</v>
      </c>
      <c r="AC1183" s="116">
        <v>0</v>
      </c>
      <c r="AD1183" s="116">
        <v>0</v>
      </c>
      <c r="AE1183" s="116">
        <v>0</v>
      </c>
      <c r="AF1183" s="116">
        <v>0</v>
      </c>
      <c r="AG1183" s="116">
        <v>0</v>
      </c>
      <c r="AH1183" s="116">
        <v>0</v>
      </c>
      <c r="AI1183" s="116">
        <v>0</v>
      </c>
      <c r="AJ1183" s="116">
        <v>0</v>
      </c>
      <c r="AK1183" s="116">
        <v>0</v>
      </c>
      <c r="AL1183" s="116">
        <v>0</v>
      </c>
      <c r="AM1183" s="116">
        <v>0</v>
      </c>
      <c r="AN1183" s="116">
        <v>0</v>
      </c>
      <c r="AO1183" s="116">
        <v>0</v>
      </c>
      <c r="AP1183" s="116">
        <v>0</v>
      </c>
      <c r="AQ1183" s="116">
        <v>0</v>
      </c>
      <c r="AR1183" s="116">
        <v>2318.1</v>
      </c>
      <c r="AS1183" s="116">
        <v>2318.1</v>
      </c>
      <c r="AT1183" s="116">
        <v>2318.1</v>
      </c>
      <c r="AU1183" s="116">
        <v>2318.1</v>
      </c>
      <c r="AV1183" s="116">
        <v>0</v>
      </c>
      <c r="AW1183" s="116">
        <v>0</v>
      </c>
      <c r="AX1183" s="116">
        <v>0</v>
      </c>
      <c r="AY1183" s="116">
        <v>0</v>
      </c>
      <c r="AZ1183" s="116">
        <v>0</v>
      </c>
      <c r="BA1183" s="116">
        <v>0</v>
      </c>
      <c r="BB1183" s="116">
        <v>0</v>
      </c>
      <c r="BC1183" s="116">
        <v>0</v>
      </c>
      <c r="BD1183" s="115">
        <v>0</v>
      </c>
      <c r="BF1183" s="9">
        <f t="shared" si="19"/>
        <v>2318.1</v>
      </c>
    </row>
    <row r="1184" spans="1:58" x14ac:dyDescent="0.25">
      <c r="A1184" s="112" t="s">
        <v>1467</v>
      </c>
      <c r="B1184" s="112" t="s">
        <v>1468</v>
      </c>
      <c r="C1184" s="116">
        <v>0</v>
      </c>
      <c r="D1184" s="116">
        <v>0</v>
      </c>
      <c r="E1184" s="116">
        <v>0</v>
      </c>
      <c r="F1184" s="116">
        <v>0</v>
      </c>
      <c r="G1184" s="116">
        <v>0</v>
      </c>
      <c r="H1184" s="116">
        <v>0</v>
      </c>
      <c r="I1184" s="116">
        <v>0</v>
      </c>
      <c r="J1184" s="116">
        <v>0</v>
      </c>
      <c r="K1184" s="116">
        <v>0</v>
      </c>
      <c r="L1184" s="116">
        <v>0</v>
      </c>
      <c r="M1184" s="116">
        <v>0</v>
      </c>
      <c r="N1184" s="116">
        <v>0</v>
      </c>
      <c r="O1184" s="116">
        <v>0</v>
      </c>
      <c r="P1184" s="116">
        <v>0</v>
      </c>
      <c r="Q1184" s="116">
        <v>0</v>
      </c>
      <c r="R1184" s="116">
        <v>0</v>
      </c>
      <c r="S1184" s="116">
        <v>0</v>
      </c>
      <c r="T1184" s="116">
        <v>0</v>
      </c>
      <c r="U1184" s="116">
        <v>0</v>
      </c>
      <c r="V1184" s="116">
        <v>0</v>
      </c>
      <c r="W1184" s="116">
        <v>0</v>
      </c>
      <c r="X1184" s="116">
        <v>0</v>
      </c>
      <c r="Y1184" s="116">
        <v>0</v>
      </c>
      <c r="Z1184" s="116">
        <v>0</v>
      </c>
      <c r="AA1184" s="116">
        <v>0</v>
      </c>
      <c r="AB1184" s="116">
        <v>0</v>
      </c>
      <c r="AC1184" s="116">
        <v>0</v>
      </c>
      <c r="AD1184" s="116">
        <v>0</v>
      </c>
      <c r="AE1184" s="116">
        <v>0</v>
      </c>
      <c r="AF1184" s="116">
        <v>0</v>
      </c>
      <c r="AG1184" s="116">
        <v>0</v>
      </c>
      <c r="AH1184" s="116">
        <v>0</v>
      </c>
      <c r="AI1184" s="116">
        <v>0</v>
      </c>
      <c r="AJ1184" s="116">
        <v>0</v>
      </c>
      <c r="AK1184" s="116">
        <v>0</v>
      </c>
      <c r="AL1184" s="116">
        <v>0</v>
      </c>
      <c r="AM1184" s="116">
        <v>0</v>
      </c>
      <c r="AN1184" s="116">
        <v>0</v>
      </c>
      <c r="AO1184" s="116">
        <v>0</v>
      </c>
      <c r="AP1184" s="116">
        <v>0</v>
      </c>
      <c r="AQ1184" s="116">
        <v>0</v>
      </c>
      <c r="AR1184" s="116">
        <v>0</v>
      </c>
      <c r="AS1184" s="116">
        <v>0</v>
      </c>
      <c r="AT1184" s="116">
        <v>0</v>
      </c>
      <c r="AU1184" s="116">
        <v>0</v>
      </c>
      <c r="AV1184" s="116">
        <v>0</v>
      </c>
      <c r="AW1184" s="116">
        <v>0</v>
      </c>
      <c r="AX1184" s="116">
        <v>0</v>
      </c>
      <c r="AY1184" s="116">
        <v>0</v>
      </c>
      <c r="AZ1184" s="116">
        <v>0</v>
      </c>
      <c r="BA1184" s="116">
        <v>0</v>
      </c>
      <c r="BB1184" s="116">
        <v>0</v>
      </c>
      <c r="BC1184" s="116">
        <v>0</v>
      </c>
      <c r="BD1184" s="115">
        <v>0</v>
      </c>
      <c r="BF1184" s="9">
        <f t="shared" si="19"/>
        <v>0</v>
      </c>
    </row>
    <row r="1185" spans="1:58" x14ac:dyDescent="0.25">
      <c r="A1185" s="112" t="s">
        <v>1469</v>
      </c>
      <c r="B1185" s="112" t="s">
        <v>1470</v>
      </c>
      <c r="C1185" s="116">
        <v>0</v>
      </c>
      <c r="D1185" s="116">
        <v>0</v>
      </c>
      <c r="E1185" s="116">
        <v>0</v>
      </c>
      <c r="F1185" s="116">
        <v>0</v>
      </c>
      <c r="G1185" s="116">
        <v>0</v>
      </c>
      <c r="H1185" s="116">
        <v>0</v>
      </c>
      <c r="I1185" s="116">
        <v>0</v>
      </c>
      <c r="J1185" s="116">
        <v>0</v>
      </c>
      <c r="K1185" s="116">
        <v>0</v>
      </c>
      <c r="L1185" s="116">
        <v>0</v>
      </c>
      <c r="M1185" s="116">
        <v>0</v>
      </c>
      <c r="N1185" s="116">
        <v>0</v>
      </c>
      <c r="O1185" s="116">
        <v>0</v>
      </c>
      <c r="P1185" s="116">
        <v>0</v>
      </c>
      <c r="Q1185" s="116">
        <v>0</v>
      </c>
      <c r="R1185" s="116">
        <v>0</v>
      </c>
      <c r="S1185" s="116">
        <v>0</v>
      </c>
      <c r="T1185" s="116">
        <v>0</v>
      </c>
      <c r="U1185" s="116">
        <v>0</v>
      </c>
      <c r="V1185" s="116">
        <v>0</v>
      </c>
      <c r="W1185" s="116">
        <v>0</v>
      </c>
      <c r="X1185" s="116">
        <v>0</v>
      </c>
      <c r="Y1185" s="116">
        <v>0</v>
      </c>
      <c r="Z1185" s="116">
        <v>0</v>
      </c>
      <c r="AA1185" s="116">
        <v>0</v>
      </c>
      <c r="AB1185" s="116">
        <v>0</v>
      </c>
      <c r="AC1185" s="116">
        <v>0</v>
      </c>
      <c r="AD1185" s="116">
        <v>0</v>
      </c>
      <c r="AE1185" s="116">
        <v>0</v>
      </c>
      <c r="AF1185" s="116">
        <v>0</v>
      </c>
      <c r="AG1185" s="116">
        <v>0</v>
      </c>
      <c r="AH1185" s="116">
        <v>0</v>
      </c>
      <c r="AI1185" s="116">
        <v>0</v>
      </c>
      <c r="AJ1185" s="116">
        <v>0</v>
      </c>
      <c r="AK1185" s="116">
        <v>0</v>
      </c>
      <c r="AL1185" s="116">
        <v>0</v>
      </c>
      <c r="AM1185" s="116">
        <v>0</v>
      </c>
      <c r="AN1185" s="116">
        <v>0</v>
      </c>
      <c r="AO1185" s="116">
        <v>0</v>
      </c>
      <c r="AP1185" s="116">
        <v>0</v>
      </c>
      <c r="AQ1185" s="116">
        <v>0</v>
      </c>
      <c r="AR1185" s="116">
        <v>0</v>
      </c>
      <c r="AS1185" s="116">
        <v>0</v>
      </c>
      <c r="AT1185" s="116">
        <v>0</v>
      </c>
      <c r="AU1185" s="116">
        <v>0</v>
      </c>
      <c r="AV1185" s="116">
        <v>0</v>
      </c>
      <c r="AW1185" s="116">
        <v>0</v>
      </c>
      <c r="AX1185" s="116">
        <v>0</v>
      </c>
      <c r="AY1185" s="116">
        <v>0</v>
      </c>
      <c r="AZ1185" s="116">
        <v>0</v>
      </c>
      <c r="BA1185" s="116">
        <v>0</v>
      </c>
      <c r="BB1185" s="116">
        <v>0</v>
      </c>
      <c r="BC1185" s="116">
        <v>0</v>
      </c>
      <c r="BD1185" s="115">
        <v>0</v>
      </c>
      <c r="BF1185" s="9">
        <f t="shared" si="19"/>
        <v>0</v>
      </c>
    </row>
    <row r="1186" spans="1:58" x14ac:dyDescent="0.25">
      <c r="A1186" s="112" t="s">
        <v>1471</v>
      </c>
      <c r="B1186" s="112" t="s">
        <v>1472</v>
      </c>
      <c r="C1186" s="116">
        <v>0</v>
      </c>
      <c r="D1186" s="116">
        <v>0</v>
      </c>
      <c r="E1186" s="116">
        <v>0</v>
      </c>
      <c r="F1186" s="116">
        <v>0</v>
      </c>
      <c r="G1186" s="116">
        <v>0</v>
      </c>
      <c r="H1186" s="116">
        <v>0</v>
      </c>
      <c r="I1186" s="116">
        <v>0</v>
      </c>
      <c r="J1186" s="116">
        <v>0</v>
      </c>
      <c r="K1186" s="116">
        <v>0</v>
      </c>
      <c r="L1186" s="116">
        <v>0</v>
      </c>
      <c r="M1186" s="116">
        <v>0</v>
      </c>
      <c r="N1186" s="116">
        <v>0</v>
      </c>
      <c r="O1186" s="116">
        <v>0</v>
      </c>
      <c r="P1186" s="116">
        <v>0</v>
      </c>
      <c r="Q1186" s="116">
        <v>0</v>
      </c>
      <c r="R1186" s="116">
        <v>0</v>
      </c>
      <c r="S1186" s="116">
        <v>0</v>
      </c>
      <c r="T1186" s="116">
        <v>0</v>
      </c>
      <c r="U1186" s="116">
        <v>0</v>
      </c>
      <c r="V1186" s="116">
        <v>0</v>
      </c>
      <c r="W1186" s="116">
        <v>0</v>
      </c>
      <c r="X1186" s="116">
        <v>0</v>
      </c>
      <c r="Y1186" s="116">
        <v>0</v>
      </c>
      <c r="Z1186" s="116">
        <v>0</v>
      </c>
      <c r="AA1186" s="116">
        <v>0</v>
      </c>
      <c r="AB1186" s="116">
        <v>0</v>
      </c>
      <c r="AC1186" s="116">
        <v>0</v>
      </c>
      <c r="AD1186" s="116">
        <v>0</v>
      </c>
      <c r="AE1186" s="116">
        <v>0</v>
      </c>
      <c r="AF1186" s="116">
        <v>0</v>
      </c>
      <c r="AG1186" s="116">
        <v>0</v>
      </c>
      <c r="AH1186" s="116">
        <v>0</v>
      </c>
      <c r="AI1186" s="116">
        <v>0</v>
      </c>
      <c r="AJ1186" s="116">
        <v>0</v>
      </c>
      <c r="AK1186" s="116">
        <v>0</v>
      </c>
      <c r="AL1186" s="116">
        <v>0</v>
      </c>
      <c r="AM1186" s="116">
        <v>0</v>
      </c>
      <c r="AN1186" s="116">
        <v>0</v>
      </c>
      <c r="AO1186" s="116">
        <v>0</v>
      </c>
      <c r="AP1186" s="116">
        <v>0</v>
      </c>
      <c r="AQ1186" s="116">
        <v>0</v>
      </c>
      <c r="AR1186" s="116">
        <v>0</v>
      </c>
      <c r="AS1186" s="116">
        <v>0</v>
      </c>
      <c r="AT1186" s="116">
        <v>0</v>
      </c>
      <c r="AU1186" s="116">
        <v>0</v>
      </c>
      <c r="AV1186" s="116">
        <v>0</v>
      </c>
      <c r="AW1186" s="116">
        <v>0</v>
      </c>
      <c r="AX1186" s="116">
        <v>0</v>
      </c>
      <c r="AY1186" s="116">
        <v>0</v>
      </c>
      <c r="AZ1186" s="116">
        <v>0</v>
      </c>
      <c r="BA1186" s="116">
        <v>0</v>
      </c>
      <c r="BB1186" s="116">
        <v>0</v>
      </c>
      <c r="BC1186" s="116">
        <v>0</v>
      </c>
      <c r="BD1186" s="115">
        <v>0</v>
      </c>
      <c r="BF1186" s="9">
        <f t="shared" si="19"/>
        <v>0</v>
      </c>
    </row>
    <row r="1187" spans="1:58" x14ac:dyDescent="0.25">
      <c r="A1187" s="112" t="s">
        <v>1473</v>
      </c>
      <c r="B1187" s="112" t="s">
        <v>1474</v>
      </c>
      <c r="C1187" s="116">
        <v>0</v>
      </c>
      <c r="D1187" s="116">
        <v>0</v>
      </c>
      <c r="E1187" s="116">
        <v>0</v>
      </c>
      <c r="F1187" s="116">
        <v>0</v>
      </c>
      <c r="G1187" s="116">
        <v>0</v>
      </c>
      <c r="H1187" s="116">
        <v>0</v>
      </c>
      <c r="I1187" s="116">
        <v>0</v>
      </c>
      <c r="J1187" s="116">
        <v>0</v>
      </c>
      <c r="K1187" s="116">
        <v>0</v>
      </c>
      <c r="L1187" s="116">
        <v>0</v>
      </c>
      <c r="M1187" s="116">
        <v>0</v>
      </c>
      <c r="N1187" s="116">
        <v>0</v>
      </c>
      <c r="O1187" s="116">
        <v>0</v>
      </c>
      <c r="P1187" s="116">
        <v>0</v>
      </c>
      <c r="Q1187" s="116">
        <v>0</v>
      </c>
      <c r="R1187" s="116">
        <v>0</v>
      </c>
      <c r="S1187" s="116">
        <v>0</v>
      </c>
      <c r="T1187" s="116">
        <v>0</v>
      </c>
      <c r="U1187" s="116">
        <v>0</v>
      </c>
      <c r="V1187" s="116">
        <v>0</v>
      </c>
      <c r="W1187" s="116">
        <v>0</v>
      </c>
      <c r="X1187" s="116">
        <v>0</v>
      </c>
      <c r="Y1187" s="116">
        <v>0</v>
      </c>
      <c r="Z1187" s="116">
        <v>0</v>
      </c>
      <c r="AA1187" s="116">
        <v>0</v>
      </c>
      <c r="AB1187" s="116">
        <v>0</v>
      </c>
      <c r="AC1187" s="116">
        <v>0</v>
      </c>
      <c r="AD1187" s="116">
        <v>0</v>
      </c>
      <c r="AE1187" s="116">
        <v>0</v>
      </c>
      <c r="AF1187" s="116">
        <v>0</v>
      </c>
      <c r="AG1187" s="116">
        <v>0</v>
      </c>
      <c r="AH1187" s="116">
        <v>0</v>
      </c>
      <c r="AI1187" s="116">
        <v>0</v>
      </c>
      <c r="AJ1187" s="116">
        <v>0</v>
      </c>
      <c r="AK1187" s="116">
        <v>0</v>
      </c>
      <c r="AL1187" s="116">
        <v>0</v>
      </c>
      <c r="AM1187" s="116">
        <v>0</v>
      </c>
      <c r="AN1187" s="116">
        <v>0</v>
      </c>
      <c r="AO1187" s="116">
        <v>0</v>
      </c>
      <c r="AP1187" s="116">
        <v>0</v>
      </c>
      <c r="AQ1187" s="116">
        <v>0</v>
      </c>
      <c r="AR1187" s="116">
        <v>0</v>
      </c>
      <c r="AS1187" s="116">
        <v>0</v>
      </c>
      <c r="AT1187" s="116">
        <v>0</v>
      </c>
      <c r="AU1187" s="116">
        <v>0</v>
      </c>
      <c r="AV1187" s="116">
        <v>0</v>
      </c>
      <c r="AW1187" s="116">
        <v>0</v>
      </c>
      <c r="AX1187" s="116">
        <v>0</v>
      </c>
      <c r="AY1187" s="116">
        <v>0</v>
      </c>
      <c r="AZ1187" s="116">
        <v>0</v>
      </c>
      <c r="BA1187" s="116">
        <v>0</v>
      </c>
      <c r="BB1187" s="116">
        <v>0</v>
      </c>
      <c r="BC1187" s="116">
        <v>0</v>
      </c>
      <c r="BD1187" s="115">
        <v>0</v>
      </c>
      <c r="BF1187" s="9">
        <f t="shared" si="19"/>
        <v>0</v>
      </c>
    </row>
    <row r="1188" spans="1:58" x14ac:dyDescent="0.25">
      <c r="A1188" s="112" t="s">
        <v>1915</v>
      </c>
      <c r="B1188" s="112" t="s">
        <v>1376</v>
      </c>
      <c r="C1188" s="116">
        <v>0</v>
      </c>
      <c r="D1188" s="116">
        <v>0</v>
      </c>
      <c r="E1188" s="116">
        <v>0</v>
      </c>
      <c r="F1188" s="116">
        <v>0</v>
      </c>
      <c r="G1188" s="116">
        <v>0</v>
      </c>
      <c r="H1188" s="116">
        <v>0</v>
      </c>
      <c r="I1188" s="116">
        <v>0</v>
      </c>
      <c r="J1188" s="116">
        <v>0</v>
      </c>
      <c r="K1188" s="116">
        <v>0</v>
      </c>
      <c r="L1188" s="116">
        <v>0</v>
      </c>
      <c r="M1188" s="116">
        <v>0</v>
      </c>
      <c r="N1188" s="116">
        <v>0</v>
      </c>
      <c r="O1188" s="116">
        <v>0</v>
      </c>
      <c r="P1188" s="116">
        <v>0</v>
      </c>
      <c r="Q1188" s="116">
        <v>0</v>
      </c>
      <c r="R1188" s="116">
        <v>0</v>
      </c>
      <c r="S1188" s="116">
        <v>0</v>
      </c>
      <c r="T1188" s="116">
        <v>0</v>
      </c>
      <c r="U1188" s="116">
        <v>0</v>
      </c>
      <c r="V1188" s="116">
        <v>0</v>
      </c>
      <c r="W1188" s="116">
        <v>0</v>
      </c>
      <c r="X1188" s="116">
        <v>0</v>
      </c>
      <c r="Y1188" s="116">
        <v>0</v>
      </c>
      <c r="Z1188" s="116">
        <v>0</v>
      </c>
      <c r="AA1188" s="116">
        <v>0</v>
      </c>
      <c r="AB1188" s="116">
        <v>0</v>
      </c>
      <c r="AC1188" s="116">
        <v>0</v>
      </c>
      <c r="AD1188" s="116">
        <v>0</v>
      </c>
      <c r="AE1188" s="116">
        <v>0</v>
      </c>
      <c r="AF1188" s="116">
        <v>0</v>
      </c>
      <c r="AG1188" s="116">
        <v>0</v>
      </c>
      <c r="AH1188" s="116">
        <v>0</v>
      </c>
      <c r="AI1188" s="116">
        <v>0</v>
      </c>
      <c r="AJ1188" s="116">
        <v>0</v>
      </c>
      <c r="AK1188" s="116">
        <v>0</v>
      </c>
      <c r="AL1188" s="116">
        <v>0</v>
      </c>
      <c r="AM1188" s="116">
        <v>0</v>
      </c>
      <c r="AN1188" s="116">
        <v>0</v>
      </c>
      <c r="AO1188" s="116">
        <v>0</v>
      </c>
      <c r="AP1188" s="116">
        <v>0</v>
      </c>
      <c r="AQ1188" s="116">
        <v>0</v>
      </c>
      <c r="AR1188" s="116">
        <v>0</v>
      </c>
      <c r="AS1188" s="116">
        <v>0</v>
      </c>
      <c r="AT1188" s="116">
        <v>0</v>
      </c>
      <c r="AU1188" s="116">
        <v>0</v>
      </c>
      <c r="AV1188" s="116">
        <v>0</v>
      </c>
      <c r="AW1188" s="116">
        <v>0</v>
      </c>
      <c r="AX1188" s="116">
        <v>0</v>
      </c>
      <c r="AY1188" s="116">
        <v>0</v>
      </c>
      <c r="AZ1188" s="116">
        <v>0</v>
      </c>
      <c r="BA1188" s="116">
        <v>0</v>
      </c>
      <c r="BB1188" s="116">
        <v>23250.69</v>
      </c>
      <c r="BC1188" s="116">
        <v>23250.69</v>
      </c>
      <c r="BD1188" s="115">
        <v>23250.69</v>
      </c>
      <c r="BF1188" s="9">
        <f t="shared" si="19"/>
        <v>23250.69</v>
      </c>
    </row>
    <row r="1189" spans="1:58" x14ac:dyDescent="0.25">
      <c r="A1189" s="112" t="s">
        <v>2097</v>
      </c>
      <c r="B1189" s="112" t="s">
        <v>2096</v>
      </c>
      <c r="C1189" s="116">
        <v>0</v>
      </c>
      <c r="D1189" s="116">
        <v>0</v>
      </c>
      <c r="E1189" s="116">
        <v>0</v>
      </c>
      <c r="F1189" s="116">
        <v>0</v>
      </c>
      <c r="G1189" s="116">
        <v>0</v>
      </c>
      <c r="H1189" s="116">
        <v>0</v>
      </c>
      <c r="I1189" s="116">
        <v>0</v>
      </c>
      <c r="J1189" s="116">
        <v>0</v>
      </c>
      <c r="K1189" s="116">
        <v>0</v>
      </c>
      <c r="L1189" s="116">
        <v>0</v>
      </c>
      <c r="M1189" s="116">
        <v>0</v>
      </c>
      <c r="N1189" s="116">
        <v>0</v>
      </c>
      <c r="O1189" s="116">
        <v>0</v>
      </c>
      <c r="P1189" s="116">
        <v>0</v>
      </c>
      <c r="Q1189" s="116">
        <v>0</v>
      </c>
      <c r="R1189" s="116">
        <v>0</v>
      </c>
      <c r="S1189" s="116">
        <v>0</v>
      </c>
      <c r="T1189" s="116">
        <v>0</v>
      </c>
      <c r="U1189" s="116">
        <v>0</v>
      </c>
      <c r="V1189" s="116">
        <v>0</v>
      </c>
      <c r="W1189" s="116">
        <v>0</v>
      </c>
      <c r="X1189" s="116">
        <v>0</v>
      </c>
      <c r="Y1189" s="116">
        <v>0</v>
      </c>
      <c r="Z1189" s="116">
        <v>0</v>
      </c>
      <c r="AA1189" s="116">
        <v>0</v>
      </c>
      <c r="AB1189" s="116">
        <v>0</v>
      </c>
      <c r="AC1189" s="116">
        <v>0</v>
      </c>
      <c r="AD1189" s="116">
        <v>0</v>
      </c>
      <c r="AE1189" s="116">
        <v>0</v>
      </c>
      <c r="AF1189" s="116">
        <v>1252.29</v>
      </c>
      <c r="AG1189" s="116">
        <v>9777.18</v>
      </c>
      <c r="AH1189" s="116">
        <v>50382.63</v>
      </c>
      <c r="AI1189" s="116">
        <v>64344.75</v>
      </c>
      <c r="AJ1189" s="116">
        <v>69707.25</v>
      </c>
      <c r="AK1189" s="116">
        <v>74425.34</v>
      </c>
      <c r="AL1189" s="116">
        <v>74569.209999999992</v>
      </c>
      <c r="AM1189" s="116">
        <v>83875.76999999999</v>
      </c>
      <c r="AN1189" s="116">
        <v>93455.449999999983</v>
      </c>
      <c r="AO1189" s="116">
        <v>94177.279999999984</v>
      </c>
      <c r="AP1189" s="116">
        <v>99813.62999999999</v>
      </c>
      <c r="AQ1189" s="116">
        <v>101910.93</v>
      </c>
      <c r="AR1189" s="116">
        <v>104102.17</v>
      </c>
      <c r="AS1189" s="116">
        <v>110817.65</v>
      </c>
      <c r="AT1189" s="116">
        <v>115910.09</v>
      </c>
      <c r="AU1189" s="116">
        <v>116618.73999999999</v>
      </c>
      <c r="AV1189" s="116">
        <v>121475.21999999999</v>
      </c>
      <c r="AW1189" s="116">
        <v>137081.21999999997</v>
      </c>
      <c r="AX1189" s="116">
        <v>137627.65999999997</v>
      </c>
      <c r="AY1189" s="116">
        <v>183538.58999999997</v>
      </c>
      <c r="AZ1189" s="116">
        <v>1674100.7000000002</v>
      </c>
      <c r="BA1189" s="116">
        <v>1638195.62</v>
      </c>
      <c r="BB1189" s="116">
        <v>1697454.61</v>
      </c>
      <c r="BC1189" s="116">
        <v>1827014.2000000002</v>
      </c>
      <c r="BD1189" s="115">
        <v>3192973.22</v>
      </c>
      <c r="BF1189" s="9">
        <f t="shared" si="19"/>
        <v>3192973.22</v>
      </c>
    </row>
    <row r="1190" spans="1:58" x14ac:dyDescent="0.25">
      <c r="A1190" s="112" t="s">
        <v>1475</v>
      </c>
      <c r="B1190" s="112" t="s">
        <v>1476</v>
      </c>
      <c r="C1190" s="116">
        <v>0</v>
      </c>
      <c r="D1190" s="116">
        <v>0</v>
      </c>
      <c r="E1190" s="116">
        <v>0</v>
      </c>
      <c r="F1190" s="116">
        <v>0</v>
      </c>
      <c r="G1190" s="116">
        <v>0</v>
      </c>
      <c r="H1190" s="116">
        <v>0</v>
      </c>
      <c r="I1190" s="116">
        <v>0</v>
      </c>
      <c r="J1190" s="116">
        <v>0</v>
      </c>
      <c r="K1190" s="116">
        <v>0</v>
      </c>
      <c r="L1190" s="116">
        <v>0</v>
      </c>
      <c r="M1190" s="116">
        <v>0</v>
      </c>
      <c r="N1190" s="116">
        <v>0</v>
      </c>
      <c r="O1190" s="116">
        <v>0</v>
      </c>
      <c r="P1190" s="116">
        <v>0</v>
      </c>
      <c r="Q1190" s="116">
        <v>0</v>
      </c>
      <c r="R1190" s="116">
        <v>0</v>
      </c>
      <c r="S1190" s="116">
        <v>0</v>
      </c>
      <c r="T1190" s="116">
        <v>0</v>
      </c>
      <c r="U1190" s="116">
        <v>0</v>
      </c>
      <c r="V1190" s="116">
        <v>0</v>
      </c>
      <c r="W1190" s="116">
        <v>0</v>
      </c>
      <c r="X1190" s="116">
        <v>0</v>
      </c>
      <c r="Y1190" s="116">
        <v>0</v>
      </c>
      <c r="Z1190" s="116">
        <v>0</v>
      </c>
      <c r="AA1190" s="116">
        <v>0</v>
      </c>
      <c r="AB1190" s="116">
        <v>0</v>
      </c>
      <c r="AC1190" s="116">
        <v>0</v>
      </c>
      <c r="AD1190" s="116">
        <v>0</v>
      </c>
      <c r="AE1190" s="116">
        <v>0</v>
      </c>
      <c r="AF1190" s="116">
        <v>0</v>
      </c>
      <c r="AG1190" s="116">
        <v>1475.72</v>
      </c>
      <c r="AH1190" s="116">
        <v>1545.88</v>
      </c>
      <c r="AI1190" s="116">
        <v>2951.03</v>
      </c>
      <c r="AJ1190" s="116">
        <v>4604.8</v>
      </c>
      <c r="AK1190" s="116">
        <v>4977.68</v>
      </c>
      <c r="AL1190" s="116">
        <v>5324.27</v>
      </c>
      <c r="AM1190" s="116">
        <v>12106.03</v>
      </c>
      <c r="AN1190" s="116">
        <v>96073.77</v>
      </c>
      <c r="AO1190" s="116">
        <v>790973.81</v>
      </c>
      <c r="AP1190" s="116">
        <v>793842</v>
      </c>
      <c r="AQ1190" s="116">
        <v>0</v>
      </c>
      <c r="AR1190" s="116">
        <v>0</v>
      </c>
      <c r="AS1190" s="116">
        <v>0</v>
      </c>
      <c r="AT1190" s="116">
        <v>0</v>
      </c>
      <c r="AU1190" s="116">
        <v>0</v>
      </c>
      <c r="AV1190" s="116">
        <v>0</v>
      </c>
      <c r="AW1190" s="116">
        <v>0</v>
      </c>
      <c r="AX1190" s="116">
        <v>0</v>
      </c>
      <c r="AY1190" s="116">
        <v>0</v>
      </c>
      <c r="AZ1190" s="116">
        <v>0</v>
      </c>
      <c r="BA1190" s="116">
        <v>0</v>
      </c>
      <c r="BB1190" s="116">
        <v>0</v>
      </c>
      <c r="BC1190" s="116">
        <v>0</v>
      </c>
      <c r="BD1190" s="115">
        <v>0</v>
      </c>
      <c r="BF1190" s="9">
        <f t="shared" si="19"/>
        <v>793842</v>
      </c>
    </row>
    <row r="1191" spans="1:58" x14ac:dyDescent="0.25">
      <c r="A1191" s="112" t="s">
        <v>1477</v>
      </c>
      <c r="B1191" s="112" t="s">
        <v>1478</v>
      </c>
      <c r="C1191" s="116">
        <v>0</v>
      </c>
      <c r="D1191" s="116">
        <v>0</v>
      </c>
      <c r="E1191" s="116">
        <v>0</v>
      </c>
      <c r="F1191" s="116">
        <v>0</v>
      </c>
      <c r="G1191" s="116">
        <v>0</v>
      </c>
      <c r="H1191" s="116">
        <v>0</v>
      </c>
      <c r="I1191" s="116">
        <v>0</v>
      </c>
      <c r="J1191" s="116">
        <v>0</v>
      </c>
      <c r="K1191" s="116">
        <v>0</v>
      </c>
      <c r="L1191" s="116">
        <v>0</v>
      </c>
      <c r="M1191" s="116">
        <v>0</v>
      </c>
      <c r="N1191" s="116">
        <v>0</v>
      </c>
      <c r="O1191" s="116">
        <v>0</v>
      </c>
      <c r="P1191" s="116">
        <v>0</v>
      </c>
      <c r="Q1191" s="116">
        <v>0</v>
      </c>
      <c r="R1191" s="116">
        <v>0</v>
      </c>
      <c r="S1191" s="116">
        <v>0</v>
      </c>
      <c r="T1191" s="116">
        <v>0</v>
      </c>
      <c r="U1191" s="116">
        <v>0</v>
      </c>
      <c r="V1191" s="116">
        <v>0</v>
      </c>
      <c r="W1191" s="116">
        <v>0</v>
      </c>
      <c r="X1191" s="116">
        <v>0</v>
      </c>
      <c r="Y1191" s="116">
        <v>0</v>
      </c>
      <c r="Z1191" s="116">
        <v>0</v>
      </c>
      <c r="AA1191" s="116">
        <v>0</v>
      </c>
      <c r="AB1191" s="116">
        <v>0</v>
      </c>
      <c r="AC1191" s="116">
        <v>0</v>
      </c>
      <c r="AD1191" s="116">
        <v>0</v>
      </c>
      <c r="AE1191" s="116">
        <v>0</v>
      </c>
      <c r="AF1191" s="116">
        <v>0</v>
      </c>
      <c r="AG1191" s="116">
        <v>0</v>
      </c>
      <c r="AH1191" s="116">
        <v>0</v>
      </c>
      <c r="AI1191" s="116">
        <v>0</v>
      </c>
      <c r="AJ1191" s="116">
        <v>0</v>
      </c>
      <c r="AK1191" s="116">
        <v>0</v>
      </c>
      <c r="AL1191" s="116">
        <v>0</v>
      </c>
      <c r="AM1191" s="116">
        <v>0</v>
      </c>
      <c r="AN1191" s="116">
        <v>0</v>
      </c>
      <c r="AO1191" s="116">
        <v>0</v>
      </c>
      <c r="AP1191" s="116">
        <v>0</v>
      </c>
      <c r="AQ1191" s="116">
        <v>0</v>
      </c>
      <c r="AR1191" s="116">
        <v>0</v>
      </c>
      <c r="AS1191" s="116">
        <v>4893.7299999999996</v>
      </c>
      <c r="AT1191" s="116">
        <v>5053.6699999999992</v>
      </c>
      <c r="AU1191" s="116">
        <v>0</v>
      </c>
      <c r="AV1191" s="116">
        <v>0</v>
      </c>
      <c r="AW1191" s="116">
        <v>0</v>
      </c>
      <c r="AX1191" s="116">
        <v>0</v>
      </c>
      <c r="AY1191" s="116">
        <v>0</v>
      </c>
      <c r="AZ1191" s="116">
        <v>0</v>
      </c>
      <c r="BA1191" s="116">
        <v>0</v>
      </c>
      <c r="BB1191" s="116">
        <v>0</v>
      </c>
      <c r="BC1191" s="116">
        <v>0</v>
      </c>
      <c r="BD1191" s="115">
        <v>0</v>
      </c>
      <c r="BF1191" s="9">
        <f t="shared" si="19"/>
        <v>5053.6699999999992</v>
      </c>
    </row>
    <row r="1192" spans="1:58" x14ac:dyDescent="0.25">
      <c r="A1192" s="112" t="s">
        <v>2032</v>
      </c>
      <c r="B1192" s="112" t="s">
        <v>2239</v>
      </c>
      <c r="C1192" s="116">
        <v>0</v>
      </c>
      <c r="D1192" s="116">
        <v>0</v>
      </c>
      <c r="E1192" s="116">
        <v>0</v>
      </c>
      <c r="F1192" s="116">
        <v>0</v>
      </c>
      <c r="G1192" s="116">
        <v>0</v>
      </c>
      <c r="H1192" s="116">
        <v>0</v>
      </c>
      <c r="I1192" s="116">
        <v>0</v>
      </c>
      <c r="J1192" s="116">
        <v>0</v>
      </c>
      <c r="K1192" s="116">
        <v>0</v>
      </c>
      <c r="L1192" s="116">
        <v>0</v>
      </c>
      <c r="M1192" s="116">
        <v>0</v>
      </c>
      <c r="N1192" s="116">
        <v>0</v>
      </c>
      <c r="O1192" s="116">
        <v>0</v>
      </c>
      <c r="P1192" s="116">
        <v>0</v>
      </c>
      <c r="Q1192" s="116">
        <v>0</v>
      </c>
      <c r="R1192" s="116">
        <v>0</v>
      </c>
      <c r="S1192" s="116">
        <v>0</v>
      </c>
      <c r="T1192" s="116">
        <v>0</v>
      </c>
      <c r="U1192" s="116">
        <v>0</v>
      </c>
      <c r="V1192" s="116">
        <v>0</v>
      </c>
      <c r="W1192" s="116">
        <v>0</v>
      </c>
      <c r="X1192" s="116">
        <v>0</v>
      </c>
      <c r="Y1192" s="116">
        <v>0</v>
      </c>
      <c r="Z1192" s="116">
        <v>0</v>
      </c>
      <c r="AA1192" s="116">
        <v>0</v>
      </c>
      <c r="AB1192" s="116">
        <v>0</v>
      </c>
      <c r="AC1192" s="116">
        <v>0</v>
      </c>
      <c r="AD1192" s="116">
        <v>0</v>
      </c>
      <c r="AE1192" s="116">
        <v>0</v>
      </c>
      <c r="AF1192" s="116">
        <v>0</v>
      </c>
      <c r="AG1192" s="116">
        <v>0</v>
      </c>
      <c r="AH1192" s="116">
        <v>0</v>
      </c>
      <c r="AI1192" s="116">
        <v>0</v>
      </c>
      <c r="AJ1192" s="116">
        <v>0</v>
      </c>
      <c r="AK1192" s="116">
        <v>0</v>
      </c>
      <c r="AL1192" s="116">
        <v>0</v>
      </c>
      <c r="AM1192" s="116">
        <v>0</v>
      </c>
      <c r="AN1192" s="116">
        <v>0</v>
      </c>
      <c r="AO1192" s="116">
        <v>0</v>
      </c>
      <c r="AP1192" s="116">
        <v>0</v>
      </c>
      <c r="AQ1192" s="116">
        <v>4338.91</v>
      </c>
      <c r="AR1192" s="116">
        <v>13326.66</v>
      </c>
      <c r="AS1192" s="116">
        <v>76721.740000000005</v>
      </c>
      <c r="AT1192" s="116">
        <v>234115.24</v>
      </c>
      <c r="AU1192" s="116">
        <v>254663.69</v>
      </c>
      <c r="AV1192" s="116">
        <v>788690.65999999992</v>
      </c>
      <c r="AW1192" s="116">
        <v>1431131.77</v>
      </c>
      <c r="AX1192" s="116">
        <v>1783700.68</v>
      </c>
      <c r="AY1192" s="116">
        <v>1733517.24</v>
      </c>
      <c r="AZ1192" s="116">
        <v>1753438.02</v>
      </c>
      <c r="BA1192" s="116">
        <v>1765088.23</v>
      </c>
      <c r="BB1192" s="116">
        <v>1777794.8</v>
      </c>
      <c r="BC1192" s="116">
        <v>1791195.46</v>
      </c>
      <c r="BD1192" s="115">
        <v>1838114.77</v>
      </c>
      <c r="BF1192" s="9">
        <f t="shared" si="19"/>
        <v>1838114.77</v>
      </c>
    </row>
    <row r="1193" spans="1:58" x14ac:dyDescent="0.25">
      <c r="A1193" s="112" t="s">
        <v>2030</v>
      </c>
      <c r="B1193" s="112" t="s">
        <v>2029</v>
      </c>
      <c r="C1193" s="116">
        <v>0</v>
      </c>
      <c r="D1193" s="116">
        <v>0</v>
      </c>
      <c r="E1193" s="116">
        <v>0</v>
      </c>
      <c r="F1193" s="116">
        <v>0</v>
      </c>
      <c r="G1193" s="116">
        <v>0</v>
      </c>
      <c r="H1193" s="116">
        <v>0</v>
      </c>
      <c r="I1193" s="116">
        <v>0</v>
      </c>
      <c r="J1193" s="116">
        <v>0</v>
      </c>
      <c r="K1193" s="116">
        <v>0</v>
      </c>
      <c r="L1193" s="116">
        <v>0</v>
      </c>
      <c r="M1193" s="116">
        <v>0</v>
      </c>
      <c r="N1193" s="116">
        <v>0</v>
      </c>
      <c r="O1193" s="116">
        <v>0</v>
      </c>
      <c r="P1193" s="116">
        <v>0</v>
      </c>
      <c r="Q1193" s="116">
        <v>0</v>
      </c>
      <c r="R1193" s="116">
        <v>0</v>
      </c>
      <c r="S1193" s="116">
        <v>0</v>
      </c>
      <c r="T1193" s="116">
        <v>0</v>
      </c>
      <c r="U1193" s="116">
        <v>0</v>
      </c>
      <c r="V1193" s="116">
        <v>0</v>
      </c>
      <c r="W1193" s="116">
        <v>0</v>
      </c>
      <c r="X1193" s="116">
        <v>0</v>
      </c>
      <c r="Y1193" s="116">
        <v>0</v>
      </c>
      <c r="Z1193" s="116">
        <v>0</v>
      </c>
      <c r="AA1193" s="116">
        <v>0</v>
      </c>
      <c r="AB1193" s="116">
        <v>0</v>
      </c>
      <c r="AC1193" s="116">
        <v>0</v>
      </c>
      <c r="AD1193" s="116">
        <v>0</v>
      </c>
      <c r="AE1193" s="116">
        <v>0</v>
      </c>
      <c r="AF1193" s="116">
        <v>0</v>
      </c>
      <c r="AG1193" s="116">
        <v>0</v>
      </c>
      <c r="AH1193" s="116">
        <v>0</v>
      </c>
      <c r="AI1193" s="116">
        <v>0</v>
      </c>
      <c r="AJ1193" s="116">
        <v>0</v>
      </c>
      <c r="AK1193" s="116">
        <v>0</v>
      </c>
      <c r="AL1193" s="116">
        <v>0</v>
      </c>
      <c r="AM1193" s="116">
        <v>0</v>
      </c>
      <c r="AN1193" s="116">
        <v>0</v>
      </c>
      <c r="AO1193" s="116">
        <v>0</v>
      </c>
      <c r="AP1193" s="116">
        <v>32344.26</v>
      </c>
      <c r="AQ1193" s="116">
        <v>28783.1</v>
      </c>
      <c r="AR1193" s="116">
        <v>40266.369999999995</v>
      </c>
      <c r="AS1193" s="116">
        <v>41466.239999999998</v>
      </c>
      <c r="AT1193" s="116">
        <v>42899.619999999995</v>
      </c>
      <c r="AU1193" s="116">
        <v>46180.499999999993</v>
      </c>
      <c r="AV1193" s="116">
        <v>46180.499999999993</v>
      </c>
      <c r="AW1193" s="116">
        <v>85504</v>
      </c>
      <c r="AX1193" s="116">
        <v>119146.94</v>
      </c>
      <c r="AY1193" s="116">
        <v>121932.73</v>
      </c>
      <c r="AZ1193" s="116">
        <v>127586.03</v>
      </c>
      <c r="BA1193" s="116">
        <v>160474.76</v>
      </c>
      <c r="BB1193" s="116">
        <v>160474.76</v>
      </c>
      <c r="BC1193" s="116">
        <v>160474.76</v>
      </c>
      <c r="BD1193" s="115">
        <v>249581.21000000002</v>
      </c>
      <c r="BF1193" s="9">
        <f t="shared" si="19"/>
        <v>249581.21000000002</v>
      </c>
    </row>
    <row r="1194" spans="1:58" x14ac:dyDescent="0.25">
      <c r="A1194" s="112" t="s">
        <v>2028</v>
      </c>
      <c r="B1194" s="112" t="s">
        <v>2238</v>
      </c>
      <c r="C1194" s="116">
        <v>0</v>
      </c>
      <c r="D1194" s="116">
        <v>0</v>
      </c>
      <c r="E1194" s="116">
        <v>0</v>
      </c>
      <c r="F1194" s="116">
        <v>0</v>
      </c>
      <c r="G1194" s="116">
        <v>0</v>
      </c>
      <c r="H1194" s="116">
        <v>0</v>
      </c>
      <c r="I1194" s="116">
        <v>0</v>
      </c>
      <c r="J1194" s="116">
        <v>0</v>
      </c>
      <c r="K1194" s="116">
        <v>0</v>
      </c>
      <c r="L1194" s="116">
        <v>0</v>
      </c>
      <c r="M1194" s="116">
        <v>0</v>
      </c>
      <c r="N1194" s="116">
        <v>0</v>
      </c>
      <c r="O1194" s="116">
        <v>0</v>
      </c>
      <c r="P1194" s="116">
        <v>0</v>
      </c>
      <c r="Q1194" s="116">
        <v>0</v>
      </c>
      <c r="R1194" s="116">
        <v>0</v>
      </c>
      <c r="S1194" s="116">
        <v>0</v>
      </c>
      <c r="T1194" s="116">
        <v>0</v>
      </c>
      <c r="U1194" s="116">
        <v>0</v>
      </c>
      <c r="V1194" s="116">
        <v>0</v>
      </c>
      <c r="W1194" s="116">
        <v>0</v>
      </c>
      <c r="X1194" s="116">
        <v>0</v>
      </c>
      <c r="Y1194" s="116">
        <v>0</v>
      </c>
      <c r="Z1194" s="116">
        <v>0</v>
      </c>
      <c r="AA1194" s="116">
        <v>0</v>
      </c>
      <c r="AB1194" s="116">
        <v>0</v>
      </c>
      <c r="AC1194" s="116">
        <v>0</v>
      </c>
      <c r="AD1194" s="116">
        <v>0</v>
      </c>
      <c r="AE1194" s="116">
        <v>0</v>
      </c>
      <c r="AF1194" s="116">
        <v>0</v>
      </c>
      <c r="AG1194" s="116">
        <v>0</v>
      </c>
      <c r="AH1194" s="116">
        <v>0</v>
      </c>
      <c r="AI1194" s="116">
        <v>0</v>
      </c>
      <c r="AJ1194" s="116">
        <v>0</v>
      </c>
      <c r="AK1194" s="116">
        <v>0</v>
      </c>
      <c r="AL1194" s="116">
        <v>0</v>
      </c>
      <c r="AM1194" s="116">
        <v>0</v>
      </c>
      <c r="AN1194" s="116">
        <v>0</v>
      </c>
      <c r="AO1194" s="116">
        <v>0</v>
      </c>
      <c r="AP1194" s="116">
        <v>0</v>
      </c>
      <c r="AQ1194" s="116">
        <v>0</v>
      </c>
      <c r="AR1194" s="116">
        <v>0</v>
      </c>
      <c r="AS1194" s="116">
        <v>0</v>
      </c>
      <c r="AT1194" s="116">
        <v>0</v>
      </c>
      <c r="AU1194" s="116">
        <v>0</v>
      </c>
      <c r="AV1194" s="116">
        <v>0</v>
      </c>
      <c r="AW1194" s="116">
        <v>0</v>
      </c>
      <c r="AX1194" s="116">
        <v>0</v>
      </c>
      <c r="AY1194" s="116">
        <v>596.45000000000005</v>
      </c>
      <c r="AZ1194" s="116">
        <v>600.48</v>
      </c>
      <c r="BA1194" s="116">
        <v>604.51</v>
      </c>
      <c r="BB1194" s="116">
        <v>608.71</v>
      </c>
      <c r="BC1194" s="116">
        <v>608.71</v>
      </c>
      <c r="BD1194" s="115">
        <v>608.71</v>
      </c>
      <c r="BF1194" s="9">
        <f t="shared" si="19"/>
        <v>608.71</v>
      </c>
    </row>
    <row r="1195" spans="1:58" x14ac:dyDescent="0.25">
      <c r="A1195" s="112" t="s">
        <v>1479</v>
      </c>
      <c r="B1195" s="112" t="s">
        <v>1480</v>
      </c>
      <c r="C1195" s="116">
        <v>0</v>
      </c>
      <c r="D1195" s="116">
        <v>0</v>
      </c>
      <c r="E1195" s="116">
        <v>0</v>
      </c>
      <c r="F1195" s="116">
        <v>0</v>
      </c>
      <c r="G1195" s="116">
        <v>0</v>
      </c>
      <c r="H1195" s="116">
        <v>0</v>
      </c>
      <c r="I1195" s="116">
        <v>0</v>
      </c>
      <c r="J1195" s="116">
        <v>0</v>
      </c>
      <c r="K1195" s="116">
        <v>0</v>
      </c>
      <c r="L1195" s="116">
        <v>0</v>
      </c>
      <c r="M1195" s="116">
        <v>0</v>
      </c>
      <c r="N1195" s="116">
        <v>0</v>
      </c>
      <c r="O1195" s="116">
        <v>0</v>
      </c>
      <c r="P1195" s="116">
        <v>0</v>
      </c>
      <c r="Q1195" s="116">
        <v>0</v>
      </c>
      <c r="R1195" s="116">
        <v>0</v>
      </c>
      <c r="S1195" s="116">
        <v>0</v>
      </c>
      <c r="T1195" s="116">
        <v>0</v>
      </c>
      <c r="U1195" s="116">
        <v>0</v>
      </c>
      <c r="V1195" s="116">
        <v>0</v>
      </c>
      <c r="W1195" s="116">
        <v>0</v>
      </c>
      <c r="X1195" s="116">
        <v>0</v>
      </c>
      <c r="Y1195" s="116">
        <v>0</v>
      </c>
      <c r="Z1195" s="116">
        <v>0</v>
      </c>
      <c r="AA1195" s="116">
        <v>0</v>
      </c>
      <c r="AB1195" s="116">
        <v>0</v>
      </c>
      <c r="AC1195" s="116">
        <v>0</v>
      </c>
      <c r="AD1195" s="116">
        <v>0</v>
      </c>
      <c r="AE1195" s="116">
        <v>0</v>
      </c>
      <c r="AF1195" s="116">
        <v>0</v>
      </c>
      <c r="AG1195" s="116">
        <v>0</v>
      </c>
      <c r="AH1195" s="116">
        <v>0</v>
      </c>
      <c r="AI1195" s="116">
        <v>0</v>
      </c>
      <c r="AJ1195" s="116">
        <v>0</v>
      </c>
      <c r="AK1195" s="116">
        <v>0</v>
      </c>
      <c r="AL1195" s="116">
        <v>0</v>
      </c>
      <c r="AM1195" s="116">
        <v>0</v>
      </c>
      <c r="AN1195" s="116">
        <v>0</v>
      </c>
      <c r="AO1195" s="116">
        <v>0</v>
      </c>
      <c r="AP1195" s="116">
        <v>0</v>
      </c>
      <c r="AQ1195" s="116">
        <v>0</v>
      </c>
      <c r="AR1195" s="116">
        <v>0</v>
      </c>
      <c r="AS1195" s="116">
        <v>0</v>
      </c>
      <c r="AT1195" s="116">
        <v>0</v>
      </c>
      <c r="AU1195" s="116">
        <v>0</v>
      </c>
      <c r="AV1195" s="116">
        <v>0</v>
      </c>
      <c r="AW1195" s="116">
        <v>0</v>
      </c>
      <c r="AX1195" s="116">
        <v>0</v>
      </c>
      <c r="AY1195" s="116">
        <v>0</v>
      </c>
      <c r="AZ1195" s="116">
        <v>0</v>
      </c>
      <c r="BA1195" s="116">
        <v>0</v>
      </c>
      <c r="BB1195" s="116">
        <v>0</v>
      </c>
      <c r="BC1195" s="116">
        <v>0</v>
      </c>
      <c r="BD1195" s="115">
        <v>0</v>
      </c>
      <c r="BF1195" s="9">
        <f t="shared" si="19"/>
        <v>0</v>
      </c>
    </row>
    <row r="1196" spans="1:58" x14ac:dyDescent="0.25">
      <c r="A1196" s="112" t="s">
        <v>1481</v>
      </c>
      <c r="B1196" s="112" t="s">
        <v>1482</v>
      </c>
      <c r="C1196" s="116">
        <v>0</v>
      </c>
      <c r="D1196" s="116">
        <v>0</v>
      </c>
      <c r="E1196" s="116">
        <v>0</v>
      </c>
      <c r="F1196" s="116">
        <v>0</v>
      </c>
      <c r="G1196" s="116">
        <v>0</v>
      </c>
      <c r="H1196" s="116">
        <v>0</v>
      </c>
      <c r="I1196" s="116">
        <v>0</v>
      </c>
      <c r="J1196" s="116">
        <v>0</v>
      </c>
      <c r="K1196" s="116">
        <v>0</v>
      </c>
      <c r="L1196" s="116">
        <v>0</v>
      </c>
      <c r="M1196" s="116">
        <v>0</v>
      </c>
      <c r="N1196" s="116">
        <v>0</v>
      </c>
      <c r="O1196" s="116">
        <v>0</v>
      </c>
      <c r="P1196" s="116">
        <v>0</v>
      </c>
      <c r="Q1196" s="116">
        <v>0</v>
      </c>
      <c r="R1196" s="116">
        <v>0</v>
      </c>
      <c r="S1196" s="116">
        <v>0</v>
      </c>
      <c r="T1196" s="116">
        <v>0</v>
      </c>
      <c r="U1196" s="116">
        <v>0</v>
      </c>
      <c r="V1196" s="116">
        <v>0</v>
      </c>
      <c r="W1196" s="116">
        <v>0</v>
      </c>
      <c r="X1196" s="116">
        <v>0</v>
      </c>
      <c r="Y1196" s="116">
        <v>0</v>
      </c>
      <c r="Z1196" s="116">
        <v>0</v>
      </c>
      <c r="AA1196" s="116">
        <v>0</v>
      </c>
      <c r="AB1196" s="116">
        <v>0</v>
      </c>
      <c r="AC1196" s="116">
        <v>0</v>
      </c>
      <c r="AD1196" s="116">
        <v>0</v>
      </c>
      <c r="AE1196" s="116">
        <v>0</v>
      </c>
      <c r="AF1196" s="116">
        <v>0</v>
      </c>
      <c r="AG1196" s="116">
        <v>0</v>
      </c>
      <c r="AH1196" s="116">
        <v>0</v>
      </c>
      <c r="AI1196" s="116">
        <v>0</v>
      </c>
      <c r="AJ1196" s="116">
        <v>0</v>
      </c>
      <c r="AK1196" s="116">
        <v>0</v>
      </c>
      <c r="AL1196" s="116">
        <v>0</v>
      </c>
      <c r="AM1196" s="116">
        <v>0</v>
      </c>
      <c r="AN1196" s="116">
        <v>0</v>
      </c>
      <c r="AO1196" s="116">
        <v>0</v>
      </c>
      <c r="AP1196" s="116">
        <v>0</v>
      </c>
      <c r="AQ1196" s="116">
        <v>0</v>
      </c>
      <c r="AR1196" s="116">
        <v>0</v>
      </c>
      <c r="AS1196" s="116">
        <v>0</v>
      </c>
      <c r="AT1196" s="116">
        <v>0</v>
      </c>
      <c r="AU1196" s="116">
        <v>0</v>
      </c>
      <c r="AV1196" s="116">
        <v>0</v>
      </c>
      <c r="AW1196" s="116">
        <v>0</v>
      </c>
      <c r="AX1196" s="116">
        <v>0</v>
      </c>
      <c r="AY1196" s="116">
        <v>0</v>
      </c>
      <c r="AZ1196" s="116">
        <v>0</v>
      </c>
      <c r="BA1196" s="116">
        <v>0</v>
      </c>
      <c r="BB1196" s="116">
        <v>0</v>
      </c>
      <c r="BC1196" s="116">
        <v>0</v>
      </c>
      <c r="BD1196" s="115">
        <v>0</v>
      </c>
      <c r="BF1196" s="9">
        <f t="shared" si="19"/>
        <v>0</v>
      </c>
    </row>
    <row r="1197" spans="1:58" x14ac:dyDescent="0.25">
      <c r="A1197" s="112" t="s">
        <v>1483</v>
      </c>
      <c r="B1197" s="112" t="s">
        <v>1484</v>
      </c>
      <c r="C1197" s="116">
        <v>0</v>
      </c>
      <c r="D1197" s="116">
        <v>0</v>
      </c>
      <c r="E1197" s="116">
        <v>0</v>
      </c>
      <c r="F1197" s="116">
        <v>0</v>
      </c>
      <c r="G1197" s="116">
        <v>0</v>
      </c>
      <c r="H1197" s="116">
        <v>0</v>
      </c>
      <c r="I1197" s="116">
        <v>0</v>
      </c>
      <c r="J1197" s="116">
        <v>0</v>
      </c>
      <c r="K1197" s="116">
        <v>0</v>
      </c>
      <c r="L1197" s="116">
        <v>0</v>
      </c>
      <c r="M1197" s="116">
        <v>0</v>
      </c>
      <c r="N1197" s="116">
        <v>0</v>
      </c>
      <c r="O1197" s="116">
        <v>0</v>
      </c>
      <c r="P1197" s="116">
        <v>0</v>
      </c>
      <c r="Q1197" s="116">
        <v>0</v>
      </c>
      <c r="R1197" s="116">
        <v>0</v>
      </c>
      <c r="S1197" s="116">
        <v>0</v>
      </c>
      <c r="T1197" s="116">
        <v>0</v>
      </c>
      <c r="U1197" s="116">
        <v>0</v>
      </c>
      <c r="V1197" s="116">
        <v>0</v>
      </c>
      <c r="W1197" s="116">
        <v>0</v>
      </c>
      <c r="X1197" s="116">
        <v>0</v>
      </c>
      <c r="Y1197" s="116">
        <v>0</v>
      </c>
      <c r="Z1197" s="116">
        <v>0</v>
      </c>
      <c r="AA1197" s="116">
        <v>0</v>
      </c>
      <c r="AB1197" s="116">
        <v>0</v>
      </c>
      <c r="AC1197" s="116">
        <v>0</v>
      </c>
      <c r="AD1197" s="116">
        <v>0</v>
      </c>
      <c r="AE1197" s="116">
        <v>0</v>
      </c>
      <c r="AF1197" s="116">
        <v>0</v>
      </c>
      <c r="AG1197" s="116">
        <v>0</v>
      </c>
      <c r="AH1197" s="116">
        <v>0</v>
      </c>
      <c r="AI1197" s="116">
        <v>0</v>
      </c>
      <c r="AJ1197" s="116">
        <v>0</v>
      </c>
      <c r="AK1197" s="116">
        <v>0</v>
      </c>
      <c r="AL1197" s="116">
        <v>0</v>
      </c>
      <c r="AM1197" s="116">
        <v>0</v>
      </c>
      <c r="AN1197" s="116">
        <v>0</v>
      </c>
      <c r="AO1197" s="116">
        <v>0</v>
      </c>
      <c r="AP1197" s="116">
        <v>0</v>
      </c>
      <c r="AQ1197" s="116">
        <v>0</v>
      </c>
      <c r="AR1197" s="116">
        <v>0</v>
      </c>
      <c r="AS1197" s="116">
        <v>0</v>
      </c>
      <c r="AT1197" s="116">
        <v>0</v>
      </c>
      <c r="AU1197" s="116">
        <v>0</v>
      </c>
      <c r="AV1197" s="116">
        <v>0</v>
      </c>
      <c r="AW1197" s="116">
        <v>0</v>
      </c>
      <c r="AX1197" s="116">
        <v>0</v>
      </c>
      <c r="AY1197" s="116">
        <v>0</v>
      </c>
      <c r="AZ1197" s="116">
        <v>0</v>
      </c>
      <c r="BA1197" s="116">
        <v>0</v>
      </c>
      <c r="BB1197" s="116">
        <v>0</v>
      </c>
      <c r="BC1197" s="116">
        <v>0</v>
      </c>
      <c r="BD1197" s="115">
        <v>0</v>
      </c>
      <c r="BF1197" s="9">
        <f t="shared" si="19"/>
        <v>0</v>
      </c>
    </row>
    <row r="1198" spans="1:58" x14ac:dyDescent="0.25">
      <c r="A1198" s="112" t="s">
        <v>2237</v>
      </c>
      <c r="B1198" s="112" t="s">
        <v>2236</v>
      </c>
      <c r="C1198" s="116">
        <v>0</v>
      </c>
      <c r="D1198" s="116">
        <v>0</v>
      </c>
      <c r="E1198" s="116">
        <v>0</v>
      </c>
      <c r="F1198" s="116">
        <v>0</v>
      </c>
      <c r="G1198" s="116">
        <v>0</v>
      </c>
      <c r="H1198" s="116">
        <v>0</v>
      </c>
      <c r="I1198" s="116">
        <v>0</v>
      </c>
      <c r="J1198" s="116">
        <v>0</v>
      </c>
      <c r="K1198" s="116">
        <v>0</v>
      </c>
      <c r="L1198" s="116">
        <v>0</v>
      </c>
      <c r="M1198" s="116">
        <v>0</v>
      </c>
      <c r="N1198" s="116">
        <v>0</v>
      </c>
      <c r="O1198" s="116">
        <v>0</v>
      </c>
      <c r="P1198" s="116">
        <v>0</v>
      </c>
      <c r="Q1198" s="116">
        <v>0</v>
      </c>
      <c r="R1198" s="116">
        <v>0</v>
      </c>
      <c r="S1198" s="116">
        <v>0</v>
      </c>
      <c r="T1198" s="116">
        <v>0</v>
      </c>
      <c r="U1198" s="116">
        <v>0</v>
      </c>
      <c r="V1198" s="116">
        <v>0</v>
      </c>
      <c r="W1198" s="116">
        <v>0</v>
      </c>
      <c r="X1198" s="116">
        <v>0</v>
      </c>
      <c r="Y1198" s="116">
        <v>0</v>
      </c>
      <c r="Z1198" s="116">
        <v>0</v>
      </c>
      <c r="AA1198" s="116">
        <v>0</v>
      </c>
      <c r="AB1198" s="116">
        <v>0</v>
      </c>
      <c r="AC1198" s="116">
        <v>0</v>
      </c>
      <c r="AD1198" s="116">
        <v>0</v>
      </c>
      <c r="AE1198" s="116">
        <v>0</v>
      </c>
      <c r="AF1198" s="116">
        <v>0</v>
      </c>
      <c r="AG1198" s="116">
        <v>92.39</v>
      </c>
      <c r="AH1198" s="116">
        <v>250.14</v>
      </c>
      <c r="AI1198" s="116">
        <v>250.14</v>
      </c>
      <c r="AJ1198" s="116">
        <v>0</v>
      </c>
      <c r="AK1198" s="116">
        <v>0</v>
      </c>
      <c r="AL1198" s="116">
        <v>0</v>
      </c>
      <c r="AM1198" s="116">
        <v>0</v>
      </c>
      <c r="AN1198" s="116">
        <v>0</v>
      </c>
      <c r="AO1198" s="116">
        <v>0</v>
      </c>
      <c r="AP1198" s="116">
        <v>0</v>
      </c>
      <c r="AQ1198" s="116">
        <v>0</v>
      </c>
      <c r="AR1198" s="116">
        <v>0</v>
      </c>
      <c r="AS1198" s="116">
        <v>0</v>
      </c>
      <c r="AT1198" s="116">
        <v>0</v>
      </c>
      <c r="AU1198" s="116">
        <v>0</v>
      </c>
      <c r="AV1198" s="116">
        <v>0</v>
      </c>
      <c r="AW1198" s="116">
        <v>0</v>
      </c>
      <c r="AX1198" s="116">
        <v>0</v>
      </c>
      <c r="AY1198" s="116">
        <v>0</v>
      </c>
      <c r="AZ1198" s="116">
        <v>0</v>
      </c>
      <c r="BA1198" s="116">
        <v>0</v>
      </c>
      <c r="BB1198" s="116">
        <v>0</v>
      </c>
      <c r="BC1198" s="116">
        <v>0</v>
      </c>
      <c r="BD1198" s="115">
        <v>0</v>
      </c>
      <c r="BF1198" s="9">
        <f t="shared" si="19"/>
        <v>250.14</v>
      </c>
    </row>
    <row r="1199" spans="1:58" x14ac:dyDescent="0.25">
      <c r="A1199" s="112" t="s">
        <v>1485</v>
      </c>
      <c r="B1199" s="112" t="s">
        <v>1486</v>
      </c>
      <c r="C1199" s="116">
        <v>0</v>
      </c>
      <c r="D1199" s="116">
        <v>0</v>
      </c>
      <c r="E1199" s="116">
        <v>0</v>
      </c>
      <c r="F1199" s="116">
        <v>0</v>
      </c>
      <c r="G1199" s="116">
        <v>0</v>
      </c>
      <c r="H1199" s="116">
        <v>0</v>
      </c>
      <c r="I1199" s="116">
        <v>0</v>
      </c>
      <c r="J1199" s="116">
        <v>0</v>
      </c>
      <c r="K1199" s="116">
        <v>0</v>
      </c>
      <c r="L1199" s="116">
        <v>0</v>
      </c>
      <c r="M1199" s="116">
        <v>0</v>
      </c>
      <c r="N1199" s="116">
        <v>0</v>
      </c>
      <c r="O1199" s="116">
        <v>0</v>
      </c>
      <c r="P1199" s="116">
        <v>0</v>
      </c>
      <c r="Q1199" s="116">
        <v>0</v>
      </c>
      <c r="R1199" s="116">
        <v>0</v>
      </c>
      <c r="S1199" s="116">
        <v>0</v>
      </c>
      <c r="T1199" s="116">
        <v>0</v>
      </c>
      <c r="U1199" s="116">
        <v>0</v>
      </c>
      <c r="V1199" s="116">
        <v>0</v>
      </c>
      <c r="W1199" s="116">
        <v>0</v>
      </c>
      <c r="X1199" s="116">
        <v>0</v>
      </c>
      <c r="Y1199" s="116">
        <v>0</v>
      </c>
      <c r="Z1199" s="116">
        <v>0</v>
      </c>
      <c r="AA1199" s="116">
        <v>0</v>
      </c>
      <c r="AB1199" s="116">
        <v>0</v>
      </c>
      <c r="AC1199" s="116">
        <v>0</v>
      </c>
      <c r="AD1199" s="116">
        <v>0</v>
      </c>
      <c r="AE1199" s="116">
        <v>0</v>
      </c>
      <c r="AF1199" s="116">
        <v>0</v>
      </c>
      <c r="AG1199" s="116">
        <v>0</v>
      </c>
      <c r="AH1199" s="116">
        <v>0</v>
      </c>
      <c r="AI1199" s="116">
        <v>0</v>
      </c>
      <c r="AJ1199" s="116">
        <v>0</v>
      </c>
      <c r="AK1199" s="116">
        <v>0</v>
      </c>
      <c r="AL1199" s="116">
        <v>0</v>
      </c>
      <c r="AM1199" s="116">
        <v>0</v>
      </c>
      <c r="AN1199" s="116">
        <v>0</v>
      </c>
      <c r="AO1199" s="116">
        <v>0</v>
      </c>
      <c r="AP1199" s="116">
        <v>3624.3</v>
      </c>
      <c r="AQ1199" s="116">
        <v>9060.75</v>
      </c>
      <c r="AR1199" s="116">
        <v>9060.75</v>
      </c>
      <c r="AS1199" s="116">
        <v>9740.31</v>
      </c>
      <c r="AT1199" s="116">
        <v>14220.849999999999</v>
      </c>
      <c r="AU1199" s="116">
        <v>28967.21</v>
      </c>
      <c r="AV1199" s="116">
        <v>28967.21</v>
      </c>
      <c r="AW1199" s="116">
        <v>28967.21</v>
      </c>
      <c r="AX1199" s="116">
        <v>9.9999999983992893E-3</v>
      </c>
      <c r="AY1199" s="116">
        <v>9.9999999983992893E-3</v>
      </c>
      <c r="AZ1199" s="116">
        <v>1.9999999998399291E-2</v>
      </c>
      <c r="BA1199" s="116">
        <v>1.9999999998399291E-2</v>
      </c>
      <c r="BB1199" s="116">
        <v>1.9999999998399291E-2</v>
      </c>
      <c r="BC1199" s="116">
        <v>1.9999999998399291E-2</v>
      </c>
      <c r="BD1199" s="115">
        <v>1.9999999998399291E-2</v>
      </c>
      <c r="BF1199" s="9">
        <f t="shared" si="19"/>
        <v>28967.21</v>
      </c>
    </row>
    <row r="1200" spans="1:58" x14ac:dyDescent="0.25">
      <c r="A1200" s="112" t="s">
        <v>1487</v>
      </c>
      <c r="B1200" s="112" t="s">
        <v>1488</v>
      </c>
      <c r="C1200" s="116">
        <v>0</v>
      </c>
      <c r="D1200" s="116">
        <v>0</v>
      </c>
      <c r="E1200" s="116">
        <v>0</v>
      </c>
      <c r="F1200" s="116">
        <v>0</v>
      </c>
      <c r="G1200" s="116">
        <v>0</v>
      </c>
      <c r="H1200" s="116">
        <v>0</v>
      </c>
      <c r="I1200" s="116">
        <v>0</v>
      </c>
      <c r="J1200" s="116">
        <v>0</v>
      </c>
      <c r="K1200" s="116">
        <v>0</v>
      </c>
      <c r="L1200" s="116">
        <v>0</v>
      </c>
      <c r="M1200" s="116">
        <v>0</v>
      </c>
      <c r="N1200" s="116">
        <v>0</v>
      </c>
      <c r="O1200" s="116">
        <v>0</v>
      </c>
      <c r="P1200" s="116">
        <v>0</v>
      </c>
      <c r="Q1200" s="116">
        <v>0</v>
      </c>
      <c r="R1200" s="116">
        <v>0</v>
      </c>
      <c r="S1200" s="116">
        <v>0</v>
      </c>
      <c r="T1200" s="116">
        <v>0</v>
      </c>
      <c r="U1200" s="116">
        <v>0</v>
      </c>
      <c r="V1200" s="116">
        <v>0</v>
      </c>
      <c r="W1200" s="116">
        <v>0</v>
      </c>
      <c r="X1200" s="116">
        <v>0</v>
      </c>
      <c r="Y1200" s="116">
        <v>0</v>
      </c>
      <c r="Z1200" s="116">
        <v>0</v>
      </c>
      <c r="AA1200" s="116">
        <v>0</v>
      </c>
      <c r="AB1200" s="116">
        <v>0</v>
      </c>
      <c r="AC1200" s="116">
        <v>0</v>
      </c>
      <c r="AD1200" s="116">
        <v>0</v>
      </c>
      <c r="AE1200" s="116">
        <v>0</v>
      </c>
      <c r="AF1200" s="116">
        <v>0</v>
      </c>
      <c r="AG1200" s="116">
        <v>-205355.19</v>
      </c>
      <c r="AH1200" s="116">
        <v>-202974.47</v>
      </c>
      <c r="AI1200" s="116">
        <v>-202974.47</v>
      </c>
      <c r="AJ1200" s="116">
        <v>-152255.74</v>
      </c>
      <c r="AK1200" s="116">
        <v>230295.18</v>
      </c>
      <c r="AL1200" s="116">
        <v>0</v>
      </c>
      <c r="AM1200" s="116">
        <v>0</v>
      </c>
      <c r="AN1200" s="116">
        <v>0</v>
      </c>
      <c r="AO1200" s="116">
        <v>0</v>
      </c>
      <c r="AP1200" s="116">
        <v>0</v>
      </c>
      <c r="AQ1200" s="116">
        <v>0</v>
      </c>
      <c r="AR1200" s="116">
        <v>0</v>
      </c>
      <c r="AS1200" s="116">
        <v>0</v>
      </c>
      <c r="AT1200" s="116">
        <v>0</v>
      </c>
      <c r="AU1200" s="116">
        <v>0</v>
      </c>
      <c r="AV1200" s="116">
        <v>0</v>
      </c>
      <c r="AW1200" s="116">
        <v>0</v>
      </c>
      <c r="AX1200" s="116">
        <v>0</v>
      </c>
      <c r="AY1200" s="116">
        <v>0</v>
      </c>
      <c r="AZ1200" s="116">
        <v>0</v>
      </c>
      <c r="BA1200" s="116">
        <v>0</v>
      </c>
      <c r="BB1200" s="116">
        <v>0</v>
      </c>
      <c r="BC1200" s="116">
        <v>0</v>
      </c>
      <c r="BD1200" s="115">
        <v>0</v>
      </c>
      <c r="BF1200" s="9">
        <f t="shared" si="19"/>
        <v>230295.18</v>
      </c>
    </row>
    <row r="1201" spans="1:58" x14ac:dyDescent="0.25">
      <c r="A1201" s="112" t="s">
        <v>1489</v>
      </c>
      <c r="B1201" s="112" t="s">
        <v>1490</v>
      </c>
      <c r="C1201" s="116">
        <v>0</v>
      </c>
      <c r="D1201" s="116">
        <v>0</v>
      </c>
      <c r="E1201" s="116">
        <v>0</v>
      </c>
      <c r="F1201" s="116">
        <v>0</v>
      </c>
      <c r="G1201" s="116">
        <v>0</v>
      </c>
      <c r="H1201" s="116">
        <v>0</v>
      </c>
      <c r="I1201" s="116">
        <v>0</v>
      </c>
      <c r="J1201" s="116">
        <v>0</v>
      </c>
      <c r="K1201" s="116">
        <v>0</v>
      </c>
      <c r="L1201" s="116">
        <v>0</v>
      </c>
      <c r="M1201" s="116">
        <v>0</v>
      </c>
      <c r="N1201" s="116">
        <v>0</v>
      </c>
      <c r="O1201" s="116">
        <v>0</v>
      </c>
      <c r="P1201" s="116">
        <v>0</v>
      </c>
      <c r="Q1201" s="116">
        <v>0</v>
      </c>
      <c r="R1201" s="116">
        <v>0</v>
      </c>
      <c r="S1201" s="116">
        <v>0</v>
      </c>
      <c r="T1201" s="116">
        <v>0</v>
      </c>
      <c r="U1201" s="116">
        <v>0</v>
      </c>
      <c r="V1201" s="116">
        <v>0</v>
      </c>
      <c r="W1201" s="116">
        <v>0</v>
      </c>
      <c r="X1201" s="116">
        <v>0</v>
      </c>
      <c r="Y1201" s="116">
        <v>0</v>
      </c>
      <c r="Z1201" s="116">
        <v>0</v>
      </c>
      <c r="AA1201" s="116">
        <v>0</v>
      </c>
      <c r="AB1201" s="116">
        <v>0</v>
      </c>
      <c r="AC1201" s="116">
        <v>0</v>
      </c>
      <c r="AD1201" s="116">
        <v>0</v>
      </c>
      <c r="AE1201" s="116">
        <v>0</v>
      </c>
      <c r="AF1201" s="116">
        <v>0</v>
      </c>
      <c r="AG1201" s="116">
        <v>0</v>
      </c>
      <c r="AH1201" s="116">
        <v>0</v>
      </c>
      <c r="AI1201" s="116">
        <v>0</v>
      </c>
      <c r="AJ1201" s="116">
        <v>0</v>
      </c>
      <c r="AK1201" s="116">
        <v>0</v>
      </c>
      <c r="AL1201" s="116">
        <v>0</v>
      </c>
      <c r="AM1201" s="116">
        <v>0</v>
      </c>
      <c r="AN1201" s="116">
        <v>0</v>
      </c>
      <c r="AO1201" s="116">
        <v>0</v>
      </c>
      <c r="AP1201" s="116">
        <v>0</v>
      </c>
      <c r="AQ1201" s="116">
        <v>0</v>
      </c>
      <c r="AR1201" s="116">
        <v>532.78</v>
      </c>
      <c r="AS1201" s="116">
        <v>20655.23</v>
      </c>
      <c r="AT1201" s="116">
        <v>23060.65</v>
      </c>
      <c r="AU1201" s="116">
        <v>23488.280000000002</v>
      </c>
      <c r="AV1201" s="116">
        <v>37310.700000000004</v>
      </c>
      <c r="AW1201" s="116">
        <v>0</v>
      </c>
      <c r="AX1201" s="116">
        <v>0</v>
      </c>
      <c r="AY1201" s="116">
        <v>0</v>
      </c>
      <c r="AZ1201" s="116">
        <v>0</v>
      </c>
      <c r="BA1201" s="116">
        <v>0</v>
      </c>
      <c r="BB1201" s="116">
        <v>0</v>
      </c>
      <c r="BC1201" s="116">
        <v>0</v>
      </c>
      <c r="BD1201" s="115">
        <v>0</v>
      </c>
      <c r="BF1201" s="9">
        <f t="shared" si="19"/>
        <v>37310.700000000004</v>
      </c>
    </row>
    <row r="1202" spans="1:58" x14ac:dyDescent="0.25">
      <c r="A1202" s="112" t="s">
        <v>1491</v>
      </c>
      <c r="B1202" s="112" t="s">
        <v>1492</v>
      </c>
      <c r="C1202" s="116">
        <v>0</v>
      </c>
      <c r="D1202" s="116">
        <v>0</v>
      </c>
      <c r="E1202" s="116">
        <v>0</v>
      </c>
      <c r="F1202" s="116">
        <v>0</v>
      </c>
      <c r="G1202" s="116">
        <v>0</v>
      </c>
      <c r="H1202" s="116">
        <v>0</v>
      </c>
      <c r="I1202" s="116">
        <v>0</v>
      </c>
      <c r="J1202" s="116">
        <v>0</v>
      </c>
      <c r="K1202" s="116">
        <v>0</v>
      </c>
      <c r="L1202" s="116">
        <v>0</v>
      </c>
      <c r="M1202" s="116">
        <v>0</v>
      </c>
      <c r="N1202" s="116">
        <v>0</v>
      </c>
      <c r="O1202" s="116">
        <v>0</v>
      </c>
      <c r="P1202" s="116">
        <v>0</v>
      </c>
      <c r="Q1202" s="116">
        <v>0</v>
      </c>
      <c r="R1202" s="116">
        <v>0</v>
      </c>
      <c r="S1202" s="116">
        <v>0</v>
      </c>
      <c r="T1202" s="116">
        <v>0</v>
      </c>
      <c r="U1202" s="116">
        <v>0</v>
      </c>
      <c r="V1202" s="116">
        <v>0</v>
      </c>
      <c r="W1202" s="116">
        <v>0</v>
      </c>
      <c r="X1202" s="116">
        <v>0</v>
      </c>
      <c r="Y1202" s="116">
        <v>0</v>
      </c>
      <c r="Z1202" s="116">
        <v>0</v>
      </c>
      <c r="AA1202" s="116">
        <v>0</v>
      </c>
      <c r="AB1202" s="116">
        <v>0</v>
      </c>
      <c r="AC1202" s="116">
        <v>0</v>
      </c>
      <c r="AD1202" s="116">
        <v>0</v>
      </c>
      <c r="AE1202" s="116">
        <v>0</v>
      </c>
      <c r="AF1202" s="116">
        <v>0</v>
      </c>
      <c r="AG1202" s="116">
        <v>0</v>
      </c>
      <c r="AH1202" s="116">
        <v>0</v>
      </c>
      <c r="AI1202" s="116">
        <v>0</v>
      </c>
      <c r="AJ1202" s="116">
        <v>0</v>
      </c>
      <c r="AK1202" s="116">
        <v>0</v>
      </c>
      <c r="AL1202" s="116">
        <v>0</v>
      </c>
      <c r="AM1202" s="116">
        <v>0</v>
      </c>
      <c r="AN1202" s="116">
        <v>0</v>
      </c>
      <c r="AO1202" s="116">
        <v>0</v>
      </c>
      <c r="AP1202" s="116">
        <v>0</v>
      </c>
      <c r="AQ1202" s="116">
        <v>0</v>
      </c>
      <c r="AR1202" s="116">
        <v>-0.01</v>
      </c>
      <c r="AS1202" s="116">
        <v>-0.01</v>
      </c>
      <c r="AT1202" s="116">
        <v>-0.01</v>
      </c>
      <c r="AU1202" s="116">
        <v>-0.01</v>
      </c>
      <c r="AV1202" s="116">
        <v>-0.01</v>
      </c>
      <c r="AW1202" s="116">
        <v>-0.01</v>
      </c>
      <c r="AX1202" s="116">
        <v>-0.01</v>
      </c>
      <c r="AY1202" s="116">
        <v>-0.01</v>
      </c>
      <c r="AZ1202" s="116">
        <v>-0.01</v>
      </c>
      <c r="BA1202" s="116">
        <v>-0.01</v>
      </c>
      <c r="BB1202" s="116">
        <v>-0.01</v>
      </c>
      <c r="BC1202" s="116">
        <v>-0.01</v>
      </c>
      <c r="BD1202" s="115">
        <v>-0.01</v>
      </c>
      <c r="BF1202" s="9">
        <f t="shared" si="19"/>
        <v>0</v>
      </c>
    </row>
    <row r="1203" spans="1:58" x14ac:dyDescent="0.25">
      <c r="A1203" s="112" t="s">
        <v>1493</v>
      </c>
      <c r="B1203" s="112" t="s">
        <v>1494</v>
      </c>
      <c r="C1203" s="116">
        <v>0</v>
      </c>
      <c r="D1203" s="116">
        <v>0</v>
      </c>
      <c r="E1203" s="116">
        <v>0</v>
      </c>
      <c r="F1203" s="116">
        <v>0</v>
      </c>
      <c r="G1203" s="116">
        <v>0</v>
      </c>
      <c r="H1203" s="116">
        <v>0</v>
      </c>
      <c r="I1203" s="116">
        <v>0</v>
      </c>
      <c r="J1203" s="116">
        <v>0</v>
      </c>
      <c r="K1203" s="116">
        <v>0</v>
      </c>
      <c r="L1203" s="116">
        <v>0</v>
      </c>
      <c r="M1203" s="116">
        <v>0</v>
      </c>
      <c r="N1203" s="116">
        <v>0</v>
      </c>
      <c r="O1203" s="116">
        <v>0</v>
      </c>
      <c r="P1203" s="116">
        <v>0</v>
      </c>
      <c r="Q1203" s="116">
        <v>0</v>
      </c>
      <c r="R1203" s="116">
        <v>0</v>
      </c>
      <c r="S1203" s="116">
        <v>0</v>
      </c>
      <c r="T1203" s="116">
        <v>0</v>
      </c>
      <c r="U1203" s="116">
        <v>0</v>
      </c>
      <c r="V1203" s="116">
        <v>0</v>
      </c>
      <c r="W1203" s="116">
        <v>0</v>
      </c>
      <c r="X1203" s="116">
        <v>0</v>
      </c>
      <c r="Y1203" s="116">
        <v>0</v>
      </c>
      <c r="Z1203" s="116">
        <v>0</v>
      </c>
      <c r="AA1203" s="116">
        <v>0</v>
      </c>
      <c r="AB1203" s="116">
        <v>0</v>
      </c>
      <c r="AC1203" s="116">
        <v>0</v>
      </c>
      <c r="AD1203" s="116">
        <v>0</v>
      </c>
      <c r="AE1203" s="116">
        <v>0</v>
      </c>
      <c r="AF1203" s="116">
        <v>0</v>
      </c>
      <c r="AG1203" s="116">
        <v>0</v>
      </c>
      <c r="AH1203" s="116">
        <v>0</v>
      </c>
      <c r="AI1203" s="116">
        <v>0</v>
      </c>
      <c r="AJ1203" s="116">
        <v>0</v>
      </c>
      <c r="AK1203" s="116">
        <v>0</v>
      </c>
      <c r="AL1203" s="116">
        <v>0</v>
      </c>
      <c r="AM1203" s="116">
        <v>0</v>
      </c>
      <c r="AN1203" s="116">
        <v>0</v>
      </c>
      <c r="AO1203" s="116">
        <v>0</v>
      </c>
      <c r="AP1203" s="116">
        <v>0</v>
      </c>
      <c r="AQ1203" s="116">
        <v>0</v>
      </c>
      <c r="AR1203" s="116">
        <v>0</v>
      </c>
      <c r="AS1203" s="116">
        <v>0</v>
      </c>
      <c r="AT1203" s="116">
        <v>0</v>
      </c>
      <c r="AU1203" s="116">
        <v>0</v>
      </c>
      <c r="AV1203" s="116">
        <v>0</v>
      </c>
      <c r="AW1203" s="116">
        <v>0</v>
      </c>
      <c r="AX1203" s="116">
        <v>0</v>
      </c>
      <c r="AY1203" s="116">
        <v>0</v>
      </c>
      <c r="AZ1203" s="116">
        <v>0</v>
      </c>
      <c r="BA1203" s="116">
        <v>0</v>
      </c>
      <c r="BB1203" s="116">
        <v>0</v>
      </c>
      <c r="BC1203" s="116">
        <v>0</v>
      </c>
      <c r="BD1203" s="115">
        <v>0</v>
      </c>
      <c r="BF1203" s="9">
        <f t="shared" si="19"/>
        <v>0</v>
      </c>
    </row>
    <row r="1204" spans="1:58" x14ac:dyDescent="0.25">
      <c r="A1204" s="112" t="s">
        <v>1495</v>
      </c>
      <c r="B1204" s="112" t="s">
        <v>1496</v>
      </c>
      <c r="C1204" s="116">
        <v>0</v>
      </c>
      <c r="D1204" s="116">
        <v>0</v>
      </c>
      <c r="E1204" s="116">
        <v>0</v>
      </c>
      <c r="F1204" s="116">
        <v>0</v>
      </c>
      <c r="G1204" s="116">
        <v>0</v>
      </c>
      <c r="H1204" s="116">
        <v>0</v>
      </c>
      <c r="I1204" s="116">
        <v>0</v>
      </c>
      <c r="J1204" s="116">
        <v>0</v>
      </c>
      <c r="K1204" s="116">
        <v>0</v>
      </c>
      <c r="L1204" s="116">
        <v>0</v>
      </c>
      <c r="M1204" s="116">
        <v>0</v>
      </c>
      <c r="N1204" s="116">
        <v>0</v>
      </c>
      <c r="O1204" s="116">
        <v>0</v>
      </c>
      <c r="P1204" s="116">
        <v>0</v>
      </c>
      <c r="Q1204" s="116">
        <v>0</v>
      </c>
      <c r="R1204" s="116">
        <v>0</v>
      </c>
      <c r="S1204" s="116">
        <v>0</v>
      </c>
      <c r="T1204" s="116">
        <v>0</v>
      </c>
      <c r="U1204" s="116">
        <v>0</v>
      </c>
      <c r="V1204" s="116">
        <v>0</v>
      </c>
      <c r="W1204" s="116">
        <v>0</v>
      </c>
      <c r="X1204" s="116">
        <v>0</v>
      </c>
      <c r="Y1204" s="116">
        <v>0</v>
      </c>
      <c r="Z1204" s="116">
        <v>0</v>
      </c>
      <c r="AA1204" s="116">
        <v>0</v>
      </c>
      <c r="AB1204" s="116">
        <v>0</v>
      </c>
      <c r="AC1204" s="116">
        <v>0</v>
      </c>
      <c r="AD1204" s="116">
        <v>0</v>
      </c>
      <c r="AE1204" s="116">
        <v>0</v>
      </c>
      <c r="AF1204" s="116">
        <v>0</v>
      </c>
      <c r="AG1204" s="116">
        <v>0</v>
      </c>
      <c r="AH1204" s="116">
        <v>0</v>
      </c>
      <c r="AI1204" s="116">
        <v>0</v>
      </c>
      <c r="AJ1204" s="116">
        <v>0</v>
      </c>
      <c r="AK1204" s="116">
        <v>0</v>
      </c>
      <c r="AL1204" s="116">
        <v>0</v>
      </c>
      <c r="AM1204" s="116">
        <v>0</v>
      </c>
      <c r="AN1204" s="116">
        <v>0</v>
      </c>
      <c r="AO1204" s="116">
        <v>0</v>
      </c>
      <c r="AP1204" s="116">
        <v>0</v>
      </c>
      <c r="AQ1204" s="116">
        <v>0</v>
      </c>
      <c r="AR1204" s="116">
        <v>0</v>
      </c>
      <c r="AS1204" s="116">
        <v>0</v>
      </c>
      <c r="AT1204" s="116">
        <v>0</v>
      </c>
      <c r="AU1204" s="116">
        <v>0</v>
      </c>
      <c r="AV1204" s="116">
        <v>0</v>
      </c>
      <c r="AW1204" s="116">
        <v>0</v>
      </c>
      <c r="AX1204" s="116">
        <v>0</v>
      </c>
      <c r="AY1204" s="116">
        <v>0</v>
      </c>
      <c r="AZ1204" s="116">
        <v>0</v>
      </c>
      <c r="BA1204" s="116">
        <v>0</v>
      </c>
      <c r="BB1204" s="116">
        <v>0</v>
      </c>
      <c r="BC1204" s="116">
        <v>0</v>
      </c>
      <c r="BD1204" s="115">
        <v>0</v>
      </c>
      <c r="BF1204" s="9">
        <f t="shared" si="19"/>
        <v>0</v>
      </c>
    </row>
    <row r="1205" spans="1:58" x14ac:dyDescent="0.25">
      <c r="A1205" s="112" t="s">
        <v>1497</v>
      </c>
      <c r="B1205" s="112" t="s">
        <v>1498</v>
      </c>
      <c r="C1205" s="116">
        <v>0</v>
      </c>
      <c r="D1205" s="116">
        <v>0</v>
      </c>
      <c r="E1205" s="116">
        <v>0</v>
      </c>
      <c r="F1205" s="116">
        <v>0</v>
      </c>
      <c r="G1205" s="116">
        <v>0</v>
      </c>
      <c r="H1205" s="116">
        <v>0</v>
      </c>
      <c r="I1205" s="116">
        <v>0</v>
      </c>
      <c r="J1205" s="116">
        <v>0</v>
      </c>
      <c r="K1205" s="116">
        <v>0</v>
      </c>
      <c r="L1205" s="116">
        <v>0</v>
      </c>
      <c r="M1205" s="116">
        <v>0</v>
      </c>
      <c r="N1205" s="116">
        <v>0</v>
      </c>
      <c r="O1205" s="116">
        <v>0</v>
      </c>
      <c r="P1205" s="116">
        <v>0</v>
      </c>
      <c r="Q1205" s="116">
        <v>0</v>
      </c>
      <c r="R1205" s="116">
        <v>0</v>
      </c>
      <c r="S1205" s="116">
        <v>0</v>
      </c>
      <c r="T1205" s="116">
        <v>0</v>
      </c>
      <c r="U1205" s="116">
        <v>0</v>
      </c>
      <c r="V1205" s="116">
        <v>0</v>
      </c>
      <c r="W1205" s="116">
        <v>0</v>
      </c>
      <c r="X1205" s="116">
        <v>0</v>
      </c>
      <c r="Y1205" s="116">
        <v>0</v>
      </c>
      <c r="Z1205" s="116">
        <v>0</v>
      </c>
      <c r="AA1205" s="116">
        <v>0</v>
      </c>
      <c r="AB1205" s="116">
        <v>0</v>
      </c>
      <c r="AC1205" s="116">
        <v>0</v>
      </c>
      <c r="AD1205" s="116">
        <v>0</v>
      </c>
      <c r="AE1205" s="116">
        <v>0</v>
      </c>
      <c r="AF1205" s="116">
        <v>0</v>
      </c>
      <c r="AG1205" s="116">
        <v>0</v>
      </c>
      <c r="AH1205" s="116">
        <v>0</v>
      </c>
      <c r="AI1205" s="116">
        <v>0</v>
      </c>
      <c r="AJ1205" s="116">
        <v>0</v>
      </c>
      <c r="AK1205" s="116">
        <v>0</v>
      </c>
      <c r="AL1205" s="116">
        <v>0</v>
      </c>
      <c r="AM1205" s="116">
        <v>0</v>
      </c>
      <c r="AN1205" s="116">
        <v>0</v>
      </c>
      <c r="AO1205" s="116">
        <v>0</v>
      </c>
      <c r="AP1205" s="116">
        <v>0</v>
      </c>
      <c r="AQ1205" s="116">
        <v>8501.99</v>
      </c>
      <c r="AR1205" s="116">
        <v>57972.04</v>
      </c>
      <c r="AS1205" s="116">
        <v>59364</v>
      </c>
      <c r="AT1205" s="116">
        <v>59364</v>
      </c>
      <c r="AU1205" s="116">
        <v>0</v>
      </c>
      <c r="AV1205" s="116">
        <v>0</v>
      </c>
      <c r="AW1205" s="116">
        <v>0</v>
      </c>
      <c r="AX1205" s="116">
        <v>0</v>
      </c>
      <c r="AY1205" s="116">
        <v>0</v>
      </c>
      <c r="AZ1205" s="116">
        <v>0</v>
      </c>
      <c r="BA1205" s="116">
        <v>0</v>
      </c>
      <c r="BB1205" s="116">
        <v>0</v>
      </c>
      <c r="BC1205" s="116">
        <v>0</v>
      </c>
      <c r="BD1205" s="115">
        <v>0</v>
      </c>
      <c r="BF1205" s="9">
        <f t="shared" si="19"/>
        <v>59364</v>
      </c>
    </row>
    <row r="1206" spans="1:58" x14ac:dyDescent="0.25">
      <c r="A1206" s="112" t="s">
        <v>1499</v>
      </c>
      <c r="B1206" s="112" t="s">
        <v>1500</v>
      </c>
      <c r="C1206" s="116">
        <v>0</v>
      </c>
      <c r="D1206" s="116">
        <v>0</v>
      </c>
      <c r="E1206" s="116">
        <v>0</v>
      </c>
      <c r="F1206" s="116">
        <v>0</v>
      </c>
      <c r="G1206" s="116">
        <v>0</v>
      </c>
      <c r="H1206" s="116">
        <v>0</v>
      </c>
      <c r="I1206" s="116">
        <v>0</v>
      </c>
      <c r="J1206" s="116">
        <v>0</v>
      </c>
      <c r="K1206" s="116">
        <v>0</v>
      </c>
      <c r="L1206" s="116">
        <v>0</v>
      </c>
      <c r="M1206" s="116">
        <v>0</v>
      </c>
      <c r="N1206" s="116">
        <v>0</v>
      </c>
      <c r="O1206" s="116">
        <v>0</v>
      </c>
      <c r="P1206" s="116">
        <v>0</v>
      </c>
      <c r="Q1206" s="116">
        <v>0</v>
      </c>
      <c r="R1206" s="116">
        <v>0</v>
      </c>
      <c r="S1206" s="116">
        <v>0</v>
      </c>
      <c r="T1206" s="116">
        <v>0</v>
      </c>
      <c r="U1206" s="116">
        <v>0</v>
      </c>
      <c r="V1206" s="116">
        <v>0</v>
      </c>
      <c r="W1206" s="116">
        <v>0</v>
      </c>
      <c r="X1206" s="116">
        <v>0</v>
      </c>
      <c r="Y1206" s="116">
        <v>0</v>
      </c>
      <c r="Z1206" s="116">
        <v>0</v>
      </c>
      <c r="AA1206" s="116">
        <v>0</v>
      </c>
      <c r="AB1206" s="116">
        <v>0</v>
      </c>
      <c r="AC1206" s="116">
        <v>0</v>
      </c>
      <c r="AD1206" s="116">
        <v>0</v>
      </c>
      <c r="AE1206" s="116">
        <v>0</v>
      </c>
      <c r="AF1206" s="116">
        <v>0</v>
      </c>
      <c r="AG1206" s="116">
        <v>0</v>
      </c>
      <c r="AH1206" s="116">
        <v>0</v>
      </c>
      <c r="AI1206" s="116">
        <v>0</v>
      </c>
      <c r="AJ1206" s="116">
        <v>0</v>
      </c>
      <c r="AK1206" s="116">
        <v>0</v>
      </c>
      <c r="AL1206" s="116">
        <v>0</v>
      </c>
      <c r="AM1206" s="116">
        <v>0</v>
      </c>
      <c r="AN1206" s="116">
        <v>0</v>
      </c>
      <c r="AO1206" s="116">
        <v>0</v>
      </c>
      <c r="AP1206" s="116">
        <v>0</v>
      </c>
      <c r="AQ1206" s="116">
        <v>0</v>
      </c>
      <c r="AR1206" s="116">
        <v>0</v>
      </c>
      <c r="AS1206" s="116">
        <v>483.7</v>
      </c>
      <c r="AT1206" s="116">
        <v>12963.66</v>
      </c>
      <c r="AU1206" s="116">
        <v>32632.53</v>
      </c>
      <c r="AV1206" s="116">
        <v>33171.909999999996</v>
      </c>
      <c r="AW1206" s="116">
        <v>42579.35</v>
      </c>
      <c r="AX1206" s="116">
        <v>59642.85</v>
      </c>
      <c r="AY1206" s="116">
        <v>70076.569999999992</v>
      </c>
      <c r="AZ1206" s="116">
        <v>74192.62999999999</v>
      </c>
      <c r="BA1206" s="116">
        <v>80651.56</v>
      </c>
      <c r="BB1206" s="116">
        <v>134752.4</v>
      </c>
      <c r="BC1206" s="116">
        <v>347455.16000000003</v>
      </c>
      <c r="BD1206" s="115">
        <v>0</v>
      </c>
      <c r="BF1206" s="9">
        <f t="shared" si="19"/>
        <v>347455.16000000003</v>
      </c>
    </row>
    <row r="1207" spans="1:58" x14ac:dyDescent="0.25">
      <c r="A1207" s="112" t="s">
        <v>1501</v>
      </c>
      <c r="B1207" s="112" t="s">
        <v>1502</v>
      </c>
      <c r="C1207" s="116">
        <v>0</v>
      </c>
      <c r="D1207" s="116">
        <v>0</v>
      </c>
      <c r="E1207" s="116">
        <v>0</v>
      </c>
      <c r="F1207" s="116">
        <v>0</v>
      </c>
      <c r="G1207" s="116">
        <v>0</v>
      </c>
      <c r="H1207" s="116">
        <v>0</v>
      </c>
      <c r="I1207" s="116">
        <v>0</v>
      </c>
      <c r="J1207" s="116">
        <v>0</v>
      </c>
      <c r="K1207" s="116">
        <v>0</v>
      </c>
      <c r="L1207" s="116">
        <v>0</v>
      </c>
      <c r="M1207" s="116">
        <v>0</v>
      </c>
      <c r="N1207" s="116">
        <v>0</v>
      </c>
      <c r="O1207" s="116">
        <v>0</v>
      </c>
      <c r="P1207" s="116">
        <v>0</v>
      </c>
      <c r="Q1207" s="116">
        <v>0</v>
      </c>
      <c r="R1207" s="116">
        <v>0</v>
      </c>
      <c r="S1207" s="116">
        <v>0</v>
      </c>
      <c r="T1207" s="116">
        <v>0</v>
      </c>
      <c r="U1207" s="116">
        <v>0</v>
      </c>
      <c r="V1207" s="116">
        <v>0</v>
      </c>
      <c r="W1207" s="116">
        <v>0</v>
      </c>
      <c r="X1207" s="116">
        <v>0</v>
      </c>
      <c r="Y1207" s="116">
        <v>0</v>
      </c>
      <c r="Z1207" s="116">
        <v>0</v>
      </c>
      <c r="AA1207" s="116">
        <v>0</v>
      </c>
      <c r="AB1207" s="116">
        <v>0</v>
      </c>
      <c r="AC1207" s="116">
        <v>0</v>
      </c>
      <c r="AD1207" s="116">
        <v>0</v>
      </c>
      <c r="AE1207" s="116">
        <v>0</v>
      </c>
      <c r="AF1207" s="116">
        <v>0</v>
      </c>
      <c r="AG1207" s="116">
        <v>0</v>
      </c>
      <c r="AH1207" s="116">
        <v>12725.46</v>
      </c>
      <c r="AI1207" s="116">
        <v>13211.05</v>
      </c>
      <c r="AJ1207" s="116">
        <v>0</v>
      </c>
      <c r="AK1207" s="116">
        <v>0</v>
      </c>
      <c r="AL1207" s="116">
        <v>0</v>
      </c>
      <c r="AM1207" s="116">
        <v>0</v>
      </c>
      <c r="AN1207" s="116">
        <v>0</v>
      </c>
      <c r="AO1207" s="116">
        <v>0</v>
      </c>
      <c r="AP1207" s="116">
        <v>0</v>
      </c>
      <c r="AQ1207" s="116">
        <v>0</v>
      </c>
      <c r="AR1207" s="116">
        <v>0</v>
      </c>
      <c r="AS1207" s="116">
        <v>0</v>
      </c>
      <c r="AT1207" s="116">
        <v>0</v>
      </c>
      <c r="AU1207" s="116">
        <v>0</v>
      </c>
      <c r="AV1207" s="116">
        <v>0</v>
      </c>
      <c r="AW1207" s="116">
        <v>0</v>
      </c>
      <c r="AX1207" s="116">
        <v>0</v>
      </c>
      <c r="AY1207" s="116">
        <v>0</v>
      </c>
      <c r="AZ1207" s="116">
        <v>0</v>
      </c>
      <c r="BA1207" s="116">
        <v>0</v>
      </c>
      <c r="BB1207" s="116">
        <v>0</v>
      </c>
      <c r="BC1207" s="116">
        <v>0</v>
      </c>
      <c r="BD1207" s="115">
        <v>0</v>
      </c>
      <c r="BF1207" s="9">
        <f t="shared" si="19"/>
        <v>13211.05</v>
      </c>
    </row>
    <row r="1208" spans="1:58" x14ac:dyDescent="0.25">
      <c r="A1208" s="112" t="s">
        <v>1503</v>
      </c>
      <c r="B1208" s="112" t="s">
        <v>1504</v>
      </c>
      <c r="C1208" s="116">
        <v>0</v>
      </c>
      <c r="D1208" s="116">
        <v>0</v>
      </c>
      <c r="E1208" s="116">
        <v>0</v>
      </c>
      <c r="F1208" s="116">
        <v>0</v>
      </c>
      <c r="G1208" s="116">
        <v>0</v>
      </c>
      <c r="H1208" s="116">
        <v>0</v>
      </c>
      <c r="I1208" s="116">
        <v>0</v>
      </c>
      <c r="J1208" s="116">
        <v>0</v>
      </c>
      <c r="K1208" s="116">
        <v>0</v>
      </c>
      <c r="L1208" s="116">
        <v>0</v>
      </c>
      <c r="M1208" s="116">
        <v>0</v>
      </c>
      <c r="N1208" s="116">
        <v>0</v>
      </c>
      <c r="O1208" s="116">
        <v>0</v>
      </c>
      <c r="P1208" s="116">
        <v>0</v>
      </c>
      <c r="Q1208" s="116">
        <v>0</v>
      </c>
      <c r="R1208" s="116">
        <v>0</v>
      </c>
      <c r="S1208" s="116">
        <v>0</v>
      </c>
      <c r="T1208" s="116">
        <v>0</v>
      </c>
      <c r="U1208" s="116">
        <v>0</v>
      </c>
      <c r="V1208" s="116">
        <v>0</v>
      </c>
      <c r="W1208" s="116">
        <v>0</v>
      </c>
      <c r="X1208" s="116">
        <v>0</v>
      </c>
      <c r="Y1208" s="116">
        <v>0</v>
      </c>
      <c r="Z1208" s="116">
        <v>0</v>
      </c>
      <c r="AA1208" s="116">
        <v>0</v>
      </c>
      <c r="AB1208" s="116">
        <v>0</v>
      </c>
      <c r="AC1208" s="116">
        <v>0</v>
      </c>
      <c r="AD1208" s="116">
        <v>0</v>
      </c>
      <c r="AE1208" s="116">
        <v>0</v>
      </c>
      <c r="AF1208" s="116">
        <v>0</v>
      </c>
      <c r="AG1208" s="116">
        <v>0</v>
      </c>
      <c r="AH1208" s="116">
        <v>0</v>
      </c>
      <c r="AI1208" s="116">
        <v>0</v>
      </c>
      <c r="AJ1208" s="116">
        <v>0</v>
      </c>
      <c r="AK1208" s="116">
        <v>0</v>
      </c>
      <c r="AL1208" s="116">
        <v>0</v>
      </c>
      <c r="AM1208" s="116">
        <v>0</v>
      </c>
      <c r="AN1208" s="116">
        <v>0</v>
      </c>
      <c r="AO1208" s="116">
        <v>0</v>
      </c>
      <c r="AP1208" s="116">
        <v>1090.2</v>
      </c>
      <c r="AQ1208" s="116">
        <v>1090.2</v>
      </c>
      <c r="AR1208" s="116">
        <v>1090.2</v>
      </c>
      <c r="AS1208" s="116">
        <v>7784.01</v>
      </c>
      <c r="AT1208" s="116">
        <v>7784.01</v>
      </c>
      <c r="AU1208" s="116">
        <v>8874.2100000000009</v>
      </c>
      <c r="AV1208" s="116">
        <v>8874.2100000000009</v>
      </c>
      <c r="AW1208" s="116">
        <v>8874.2100000000009</v>
      </c>
      <c r="AX1208" s="116">
        <v>1.0000000000218279E-2</v>
      </c>
      <c r="AY1208" s="116">
        <v>1.0000000000218279E-2</v>
      </c>
      <c r="AZ1208" s="116">
        <v>1.0000000000218279E-2</v>
      </c>
      <c r="BA1208" s="116">
        <v>1.0000000000218279E-2</v>
      </c>
      <c r="BB1208" s="116">
        <v>1.0000000000218279E-2</v>
      </c>
      <c r="BC1208" s="116">
        <v>1.0000000000218279E-2</v>
      </c>
      <c r="BD1208" s="115">
        <v>1.0000000000218279E-2</v>
      </c>
      <c r="BF1208" s="9">
        <f t="shared" si="19"/>
        <v>8874.2100000000009</v>
      </c>
    </row>
    <row r="1209" spans="1:58" x14ac:dyDescent="0.25">
      <c r="A1209" s="112" t="s">
        <v>1505</v>
      </c>
      <c r="B1209" s="112" t="s">
        <v>1506</v>
      </c>
      <c r="C1209" s="116">
        <v>0</v>
      </c>
      <c r="D1209" s="116">
        <v>0</v>
      </c>
      <c r="E1209" s="116">
        <v>0</v>
      </c>
      <c r="F1209" s="116">
        <v>0</v>
      </c>
      <c r="G1209" s="116">
        <v>0</v>
      </c>
      <c r="H1209" s="116">
        <v>0</v>
      </c>
      <c r="I1209" s="116">
        <v>0</v>
      </c>
      <c r="J1209" s="116">
        <v>0</v>
      </c>
      <c r="K1209" s="116">
        <v>0</v>
      </c>
      <c r="L1209" s="116">
        <v>0</v>
      </c>
      <c r="M1209" s="116">
        <v>0</v>
      </c>
      <c r="N1209" s="116">
        <v>0</v>
      </c>
      <c r="O1209" s="116">
        <v>0</v>
      </c>
      <c r="P1209" s="116">
        <v>0</v>
      </c>
      <c r="Q1209" s="116">
        <v>0</v>
      </c>
      <c r="R1209" s="116">
        <v>0</v>
      </c>
      <c r="S1209" s="116">
        <v>0</v>
      </c>
      <c r="T1209" s="116">
        <v>0</v>
      </c>
      <c r="U1209" s="116">
        <v>0</v>
      </c>
      <c r="V1209" s="116">
        <v>0</v>
      </c>
      <c r="W1209" s="116">
        <v>0</v>
      </c>
      <c r="X1209" s="116">
        <v>0</v>
      </c>
      <c r="Y1209" s="116">
        <v>0</v>
      </c>
      <c r="Z1209" s="116">
        <v>0</v>
      </c>
      <c r="AA1209" s="116">
        <v>0</v>
      </c>
      <c r="AB1209" s="116">
        <v>0</v>
      </c>
      <c r="AC1209" s="116">
        <v>0</v>
      </c>
      <c r="AD1209" s="116">
        <v>0</v>
      </c>
      <c r="AE1209" s="116">
        <v>0</v>
      </c>
      <c r="AF1209" s="116">
        <v>0</v>
      </c>
      <c r="AG1209" s="116">
        <v>0</v>
      </c>
      <c r="AH1209" s="116">
        <v>0</v>
      </c>
      <c r="AI1209" s="116">
        <v>0</v>
      </c>
      <c r="AJ1209" s="116">
        <v>0</v>
      </c>
      <c r="AK1209" s="116">
        <v>0</v>
      </c>
      <c r="AL1209" s="116">
        <v>0</v>
      </c>
      <c r="AM1209" s="116">
        <v>0</v>
      </c>
      <c r="AN1209" s="116">
        <v>0</v>
      </c>
      <c r="AO1209" s="116">
        <v>0</v>
      </c>
      <c r="AP1209" s="116">
        <v>0</v>
      </c>
      <c r="AQ1209" s="116">
        <v>0</v>
      </c>
      <c r="AR1209" s="116">
        <v>0</v>
      </c>
      <c r="AS1209" s="116">
        <v>0</v>
      </c>
      <c r="AT1209" s="116">
        <v>0</v>
      </c>
      <c r="AU1209" s="116">
        <v>0</v>
      </c>
      <c r="AV1209" s="116">
        <v>0</v>
      </c>
      <c r="AW1209" s="116">
        <v>0</v>
      </c>
      <c r="AX1209" s="116">
        <v>0</v>
      </c>
      <c r="AY1209" s="116">
        <v>0</v>
      </c>
      <c r="AZ1209" s="116">
        <v>0</v>
      </c>
      <c r="BA1209" s="116">
        <v>0</v>
      </c>
      <c r="BB1209" s="116">
        <v>0</v>
      </c>
      <c r="BC1209" s="116">
        <v>0</v>
      </c>
      <c r="BD1209" s="115">
        <v>0</v>
      </c>
      <c r="BF1209" s="9">
        <f t="shared" si="19"/>
        <v>0</v>
      </c>
    </row>
    <row r="1210" spans="1:58" x14ac:dyDescent="0.25">
      <c r="A1210" s="112" t="s">
        <v>1507</v>
      </c>
      <c r="B1210" s="112" t="s">
        <v>1508</v>
      </c>
      <c r="C1210" s="116">
        <v>0</v>
      </c>
      <c r="D1210" s="116">
        <v>0</v>
      </c>
      <c r="E1210" s="116">
        <v>0</v>
      </c>
      <c r="F1210" s="116">
        <v>0</v>
      </c>
      <c r="G1210" s="116">
        <v>0</v>
      </c>
      <c r="H1210" s="116">
        <v>0</v>
      </c>
      <c r="I1210" s="116">
        <v>0</v>
      </c>
      <c r="J1210" s="116">
        <v>0</v>
      </c>
      <c r="K1210" s="116">
        <v>0</v>
      </c>
      <c r="L1210" s="116">
        <v>0</v>
      </c>
      <c r="M1210" s="116">
        <v>0</v>
      </c>
      <c r="N1210" s="116">
        <v>0</v>
      </c>
      <c r="O1210" s="116">
        <v>0</v>
      </c>
      <c r="P1210" s="116">
        <v>0</v>
      </c>
      <c r="Q1210" s="116">
        <v>0</v>
      </c>
      <c r="R1210" s="116">
        <v>0</v>
      </c>
      <c r="S1210" s="116">
        <v>0</v>
      </c>
      <c r="T1210" s="116">
        <v>0</v>
      </c>
      <c r="U1210" s="116">
        <v>0</v>
      </c>
      <c r="V1210" s="116">
        <v>0</v>
      </c>
      <c r="W1210" s="116">
        <v>0</v>
      </c>
      <c r="X1210" s="116">
        <v>0</v>
      </c>
      <c r="Y1210" s="116">
        <v>0</v>
      </c>
      <c r="Z1210" s="116">
        <v>0</v>
      </c>
      <c r="AA1210" s="116">
        <v>0</v>
      </c>
      <c r="AB1210" s="116">
        <v>0</v>
      </c>
      <c r="AC1210" s="116">
        <v>0</v>
      </c>
      <c r="AD1210" s="116">
        <v>0</v>
      </c>
      <c r="AE1210" s="116">
        <v>0</v>
      </c>
      <c r="AF1210" s="116">
        <v>0</v>
      </c>
      <c r="AG1210" s="116">
        <v>0</v>
      </c>
      <c r="AH1210" s="116">
        <v>0</v>
      </c>
      <c r="AI1210" s="116">
        <v>0</v>
      </c>
      <c r="AJ1210" s="116">
        <v>0</v>
      </c>
      <c r="AK1210" s="116">
        <v>0</v>
      </c>
      <c r="AL1210" s="116">
        <v>0</v>
      </c>
      <c r="AM1210" s="116">
        <v>0</v>
      </c>
      <c r="AN1210" s="116">
        <v>0</v>
      </c>
      <c r="AO1210" s="116">
        <v>0</v>
      </c>
      <c r="AP1210" s="116">
        <v>0</v>
      </c>
      <c r="AQ1210" s="116">
        <v>0</v>
      </c>
      <c r="AR1210" s="116">
        <v>0</v>
      </c>
      <c r="AS1210" s="116">
        <v>0</v>
      </c>
      <c r="AT1210" s="116">
        <v>0</v>
      </c>
      <c r="AU1210" s="116">
        <v>7817.89</v>
      </c>
      <c r="AV1210" s="116">
        <v>7919.12</v>
      </c>
      <c r="AW1210" s="116">
        <v>7919.12</v>
      </c>
      <c r="AX1210" s="116">
        <v>0</v>
      </c>
      <c r="AY1210" s="116">
        <v>0</v>
      </c>
      <c r="AZ1210" s="116">
        <v>0</v>
      </c>
      <c r="BA1210" s="116">
        <v>0</v>
      </c>
      <c r="BB1210" s="116">
        <v>0</v>
      </c>
      <c r="BC1210" s="116">
        <v>0</v>
      </c>
      <c r="BD1210" s="115">
        <v>0</v>
      </c>
      <c r="BF1210" s="9">
        <f t="shared" si="19"/>
        <v>7919.12</v>
      </c>
    </row>
    <row r="1211" spans="1:58" x14ac:dyDescent="0.25">
      <c r="A1211" s="112" t="s">
        <v>1509</v>
      </c>
      <c r="B1211" s="112" t="s">
        <v>1510</v>
      </c>
      <c r="C1211" s="116">
        <v>0</v>
      </c>
      <c r="D1211" s="116">
        <v>0</v>
      </c>
      <c r="E1211" s="116">
        <v>0</v>
      </c>
      <c r="F1211" s="116">
        <v>0</v>
      </c>
      <c r="G1211" s="116">
        <v>0</v>
      </c>
      <c r="H1211" s="116">
        <v>0</v>
      </c>
      <c r="I1211" s="116">
        <v>0</v>
      </c>
      <c r="J1211" s="116">
        <v>0</v>
      </c>
      <c r="K1211" s="116">
        <v>0</v>
      </c>
      <c r="L1211" s="116">
        <v>0</v>
      </c>
      <c r="M1211" s="116">
        <v>0</v>
      </c>
      <c r="N1211" s="116">
        <v>0</v>
      </c>
      <c r="O1211" s="116">
        <v>0</v>
      </c>
      <c r="P1211" s="116">
        <v>0</v>
      </c>
      <c r="Q1211" s="116">
        <v>0</v>
      </c>
      <c r="R1211" s="116">
        <v>0</v>
      </c>
      <c r="S1211" s="116">
        <v>0</v>
      </c>
      <c r="T1211" s="116">
        <v>0</v>
      </c>
      <c r="U1211" s="116">
        <v>0</v>
      </c>
      <c r="V1211" s="116">
        <v>0</v>
      </c>
      <c r="W1211" s="116">
        <v>0</v>
      </c>
      <c r="X1211" s="116">
        <v>0</v>
      </c>
      <c r="Y1211" s="116">
        <v>0</v>
      </c>
      <c r="Z1211" s="116">
        <v>0</v>
      </c>
      <c r="AA1211" s="116">
        <v>0</v>
      </c>
      <c r="AB1211" s="116">
        <v>0</v>
      </c>
      <c r="AC1211" s="116">
        <v>0</v>
      </c>
      <c r="AD1211" s="116">
        <v>0</v>
      </c>
      <c r="AE1211" s="116">
        <v>0</v>
      </c>
      <c r="AF1211" s="116">
        <v>0</v>
      </c>
      <c r="AG1211" s="116">
        <v>0</v>
      </c>
      <c r="AH1211" s="116">
        <v>0</v>
      </c>
      <c r="AI1211" s="116">
        <v>0</v>
      </c>
      <c r="AJ1211" s="116">
        <v>0</v>
      </c>
      <c r="AK1211" s="116">
        <v>0</v>
      </c>
      <c r="AL1211" s="116">
        <v>0</v>
      </c>
      <c r="AM1211" s="116">
        <v>0</v>
      </c>
      <c r="AN1211" s="116">
        <v>0</v>
      </c>
      <c r="AO1211" s="116">
        <v>0</v>
      </c>
      <c r="AP1211" s="116">
        <v>0</v>
      </c>
      <c r="AQ1211" s="116">
        <v>0</v>
      </c>
      <c r="AR1211" s="116">
        <v>9890.85</v>
      </c>
      <c r="AS1211" s="116">
        <v>0</v>
      </c>
      <c r="AT1211" s="116">
        <v>0</v>
      </c>
      <c r="AU1211" s="116">
        <v>0</v>
      </c>
      <c r="AV1211" s="116">
        <v>0</v>
      </c>
      <c r="AW1211" s="116">
        <v>0</v>
      </c>
      <c r="AX1211" s="116">
        <v>0</v>
      </c>
      <c r="AY1211" s="116">
        <v>0</v>
      </c>
      <c r="AZ1211" s="116">
        <v>0</v>
      </c>
      <c r="BA1211" s="116">
        <v>0</v>
      </c>
      <c r="BB1211" s="116">
        <v>0</v>
      </c>
      <c r="BC1211" s="116">
        <v>0</v>
      </c>
      <c r="BD1211" s="115">
        <v>0</v>
      </c>
      <c r="BF1211" s="9">
        <f t="shared" si="19"/>
        <v>9890.85</v>
      </c>
    </row>
    <row r="1212" spans="1:58" x14ac:dyDescent="0.25">
      <c r="A1212" s="112" t="s">
        <v>1511</v>
      </c>
      <c r="B1212" s="112" t="s">
        <v>1512</v>
      </c>
      <c r="C1212" s="116">
        <v>0</v>
      </c>
      <c r="D1212" s="116">
        <v>0</v>
      </c>
      <c r="E1212" s="116">
        <v>0</v>
      </c>
      <c r="F1212" s="116">
        <v>0</v>
      </c>
      <c r="G1212" s="116">
        <v>0</v>
      </c>
      <c r="H1212" s="116">
        <v>0</v>
      </c>
      <c r="I1212" s="116">
        <v>0</v>
      </c>
      <c r="J1212" s="116">
        <v>0</v>
      </c>
      <c r="K1212" s="116">
        <v>0</v>
      </c>
      <c r="L1212" s="116">
        <v>0</v>
      </c>
      <c r="M1212" s="116">
        <v>0</v>
      </c>
      <c r="N1212" s="116">
        <v>0</v>
      </c>
      <c r="O1212" s="116">
        <v>0</v>
      </c>
      <c r="P1212" s="116">
        <v>0</v>
      </c>
      <c r="Q1212" s="116">
        <v>0</v>
      </c>
      <c r="R1212" s="116">
        <v>0</v>
      </c>
      <c r="S1212" s="116">
        <v>0</v>
      </c>
      <c r="T1212" s="116">
        <v>0</v>
      </c>
      <c r="U1212" s="116">
        <v>0</v>
      </c>
      <c r="V1212" s="116">
        <v>0</v>
      </c>
      <c r="W1212" s="116">
        <v>0</v>
      </c>
      <c r="X1212" s="116">
        <v>0</v>
      </c>
      <c r="Y1212" s="116">
        <v>0</v>
      </c>
      <c r="Z1212" s="116">
        <v>0</v>
      </c>
      <c r="AA1212" s="116">
        <v>0</v>
      </c>
      <c r="AB1212" s="116">
        <v>0</v>
      </c>
      <c r="AC1212" s="116">
        <v>0</v>
      </c>
      <c r="AD1212" s="116">
        <v>0</v>
      </c>
      <c r="AE1212" s="116">
        <v>0</v>
      </c>
      <c r="AF1212" s="116">
        <v>0</v>
      </c>
      <c r="AG1212" s="116">
        <v>0</v>
      </c>
      <c r="AH1212" s="116">
        <v>0</v>
      </c>
      <c r="AI1212" s="116">
        <v>0</v>
      </c>
      <c r="AJ1212" s="116">
        <v>0</v>
      </c>
      <c r="AK1212" s="116">
        <v>0</v>
      </c>
      <c r="AL1212" s="116">
        <v>0</v>
      </c>
      <c r="AM1212" s="116">
        <v>0</v>
      </c>
      <c r="AN1212" s="116">
        <v>0</v>
      </c>
      <c r="AO1212" s="116">
        <v>0</v>
      </c>
      <c r="AP1212" s="116">
        <v>0</v>
      </c>
      <c r="AQ1212" s="116">
        <v>0</v>
      </c>
      <c r="AR1212" s="116">
        <v>0</v>
      </c>
      <c r="AS1212" s="116">
        <v>0</v>
      </c>
      <c r="AT1212" s="116">
        <v>0</v>
      </c>
      <c r="AU1212" s="116">
        <v>0</v>
      </c>
      <c r="AV1212" s="116">
        <v>0</v>
      </c>
      <c r="AW1212" s="116">
        <v>0</v>
      </c>
      <c r="AX1212" s="116">
        <v>0</v>
      </c>
      <c r="AY1212" s="116">
        <v>0</v>
      </c>
      <c r="AZ1212" s="116">
        <v>0</v>
      </c>
      <c r="BA1212" s="116">
        <v>0</v>
      </c>
      <c r="BB1212" s="116">
        <v>0</v>
      </c>
      <c r="BC1212" s="116">
        <v>0</v>
      </c>
      <c r="BD1212" s="115">
        <v>0</v>
      </c>
      <c r="BF1212" s="9">
        <f t="shared" si="19"/>
        <v>0</v>
      </c>
    </row>
    <row r="1213" spans="1:58" x14ac:dyDescent="0.25">
      <c r="A1213" s="112" t="s">
        <v>1513</v>
      </c>
      <c r="B1213" s="112" t="s">
        <v>1514</v>
      </c>
      <c r="C1213" s="116">
        <v>0</v>
      </c>
      <c r="D1213" s="116">
        <v>0</v>
      </c>
      <c r="E1213" s="116">
        <v>0</v>
      </c>
      <c r="F1213" s="116">
        <v>0</v>
      </c>
      <c r="G1213" s="116">
        <v>0</v>
      </c>
      <c r="H1213" s="116">
        <v>0</v>
      </c>
      <c r="I1213" s="116">
        <v>0</v>
      </c>
      <c r="J1213" s="116">
        <v>0</v>
      </c>
      <c r="K1213" s="116">
        <v>0</v>
      </c>
      <c r="L1213" s="116">
        <v>0</v>
      </c>
      <c r="M1213" s="116">
        <v>0</v>
      </c>
      <c r="N1213" s="116">
        <v>0</v>
      </c>
      <c r="O1213" s="116">
        <v>0</v>
      </c>
      <c r="P1213" s="116">
        <v>0</v>
      </c>
      <c r="Q1213" s="116">
        <v>0</v>
      </c>
      <c r="R1213" s="116">
        <v>0</v>
      </c>
      <c r="S1213" s="116">
        <v>0</v>
      </c>
      <c r="T1213" s="116">
        <v>0</v>
      </c>
      <c r="U1213" s="116">
        <v>0</v>
      </c>
      <c r="V1213" s="116">
        <v>0</v>
      </c>
      <c r="W1213" s="116">
        <v>0</v>
      </c>
      <c r="X1213" s="116">
        <v>0</v>
      </c>
      <c r="Y1213" s="116">
        <v>0</v>
      </c>
      <c r="Z1213" s="116">
        <v>0</v>
      </c>
      <c r="AA1213" s="116">
        <v>0</v>
      </c>
      <c r="AB1213" s="116">
        <v>0</v>
      </c>
      <c r="AC1213" s="116">
        <v>0</v>
      </c>
      <c r="AD1213" s="116">
        <v>0</v>
      </c>
      <c r="AE1213" s="116">
        <v>0</v>
      </c>
      <c r="AF1213" s="116">
        <v>0</v>
      </c>
      <c r="AG1213" s="116">
        <v>0</v>
      </c>
      <c r="AH1213" s="116">
        <v>0</v>
      </c>
      <c r="AI1213" s="116">
        <v>0</v>
      </c>
      <c r="AJ1213" s="116">
        <v>0</v>
      </c>
      <c r="AK1213" s="116">
        <v>0</v>
      </c>
      <c r="AL1213" s="116">
        <v>0</v>
      </c>
      <c r="AM1213" s="116">
        <v>0</v>
      </c>
      <c r="AN1213" s="116">
        <v>0</v>
      </c>
      <c r="AO1213" s="116">
        <v>0</v>
      </c>
      <c r="AP1213" s="116">
        <v>0</v>
      </c>
      <c r="AQ1213" s="116">
        <v>0</v>
      </c>
      <c r="AR1213" s="116">
        <v>0</v>
      </c>
      <c r="AS1213" s="116">
        <v>0</v>
      </c>
      <c r="AT1213" s="116">
        <v>0</v>
      </c>
      <c r="AU1213" s="116">
        <v>0</v>
      </c>
      <c r="AV1213" s="116">
        <v>0</v>
      </c>
      <c r="AW1213" s="116">
        <v>0</v>
      </c>
      <c r="AX1213" s="116">
        <v>0</v>
      </c>
      <c r="AY1213" s="116">
        <v>0</v>
      </c>
      <c r="AZ1213" s="116">
        <v>0</v>
      </c>
      <c r="BA1213" s="116">
        <v>0</v>
      </c>
      <c r="BB1213" s="116">
        <v>0</v>
      </c>
      <c r="BC1213" s="116">
        <v>0</v>
      </c>
      <c r="BD1213" s="115">
        <v>0</v>
      </c>
      <c r="BF1213" s="9">
        <f t="shared" si="19"/>
        <v>0</v>
      </c>
    </row>
    <row r="1214" spans="1:58" x14ac:dyDescent="0.25">
      <c r="A1214" s="112" t="s">
        <v>1515</v>
      </c>
      <c r="B1214" s="112" t="s">
        <v>1516</v>
      </c>
      <c r="C1214" s="116">
        <v>0</v>
      </c>
      <c r="D1214" s="116">
        <v>0</v>
      </c>
      <c r="E1214" s="116">
        <v>0</v>
      </c>
      <c r="F1214" s="116">
        <v>0</v>
      </c>
      <c r="G1214" s="116">
        <v>0</v>
      </c>
      <c r="H1214" s="116">
        <v>0</v>
      </c>
      <c r="I1214" s="116">
        <v>0</v>
      </c>
      <c r="J1214" s="116">
        <v>0</v>
      </c>
      <c r="K1214" s="116">
        <v>0</v>
      </c>
      <c r="L1214" s="116">
        <v>0</v>
      </c>
      <c r="M1214" s="116">
        <v>0</v>
      </c>
      <c r="N1214" s="116">
        <v>0</v>
      </c>
      <c r="O1214" s="116">
        <v>0</v>
      </c>
      <c r="P1214" s="116">
        <v>0</v>
      </c>
      <c r="Q1214" s="116">
        <v>0</v>
      </c>
      <c r="R1214" s="116">
        <v>0</v>
      </c>
      <c r="S1214" s="116">
        <v>0</v>
      </c>
      <c r="T1214" s="116">
        <v>0</v>
      </c>
      <c r="U1214" s="116">
        <v>0</v>
      </c>
      <c r="V1214" s="116">
        <v>0</v>
      </c>
      <c r="W1214" s="116">
        <v>0</v>
      </c>
      <c r="X1214" s="116">
        <v>0</v>
      </c>
      <c r="Y1214" s="116">
        <v>0</v>
      </c>
      <c r="Z1214" s="116">
        <v>0</v>
      </c>
      <c r="AA1214" s="116">
        <v>0</v>
      </c>
      <c r="AB1214" s="116">
        <v>0</v>
      </c>
      <c r="AC1214" s="116">
        <v>0</v>
      </c>
      <c r="AD1214" s="116">
        <v>0</v>
      </c>
      <c r="AE1214" s="116">
        <v>0</v>
      </c>
      <c r="AF1214" s="116">
        <v>0</v>
      </c>
      <c r="AG1214" s="116">
        <v>0</v>
      </c>
      <c r="AH1214" s="116">
        <v>0</v>
      </c>
      <c r="AI1214" s="116">
        <v>0</v>
      </c>
      <c r="AJ1214" s="116">
        <v>0</v>
      </c>
      <c r="AK1214" s="116">
        <v>0</v>
      </c>
      <c r="AL1214" s="116">
        <v>0</v>
      </c>
      <c r="AM1214" s="116">
        <v>0</v>
      </c>
      <c r="AN1214" s="116">
        <v>0</v>
      </c>
      <c r="AO1214" s="116">
        <v>0</v>
      </c>
      <c r="AP1214" s="116">
        <v>0</v>
      </c>
      <c r="AQ1214" s="116">
        <v>0</v>
      </c>
      <c r="AR1214" s="116">
        <v>0</v>
      </c>
      <c r="AS1214" s="116">
        <v>0</v>
      </c>
      <c r="AT1214" s="116">
        <v>0</v>
      </c>
      <c r="AU1214" s="116">
        <v>0</v>
      </c>
      <c r="AV1214" s="116">
        <v>0</v>
      </c>
      <c r="AW1214" s="116">
        <v>0</v>
      </c>
      <c r="AX1214" s="116">
        <v>0</v>
      </c>
      <c r="AY1214" s="116">
        <v>0</v>
      </c>
      <c r="AZ1214" s="116">
        <v>0</v>
      </c>
      <c r="BA1214" s="116">
        <v>0</v>
      </c>
      <c r="BB1214" s="116">
        <v>0</v>
      </c>
      <c r="BC1214" s="116">
        <v>0</v>
      </c>
      <c r="BD1214" s="115">
        <v>0</v>
      </c>
      <c r="BF1214" s="9">
        <f t="shared" si="19"/>
        <v>0</v>
      </c>
    </row>
    <row r="1215" spans="1:58" x14ac:dyDescent="0.25">
      <c r="A1215" s="112" t="s">
        <v>1517</v>
      </c>
      <c r="B1215" s="112" t="s">
        <v>1518</v>
      </c>
      <c r="C1215" s="116">
        <v>0</v>
      </c>
      <c r="D1215" s="116">
        <v>0</v>
      </c>
      <c r="E1215" s="116">
        <v>0</v>
      </c>
      <c r="F1215" s="116">
        <v>0</v>
      </c>
      <c r="G1215" s="116">
        <v>0</v>
      </c>
      <c r="H1215" s="116">
        <v>0</v>
      </c>
      <c r="I1215" s="116">
        <v>0</v>
      </c>
      <c r="J1215" s="116">
        <v>0</v>
      </c>
      <c r="K1215" s="116">
        <v>0</v>
      </c>
      <c r="L1215" s="116">
        <v>0</v>
      </c>
      <c r="M1215" s="116">
        <v>0</v>
      </c>
      <c r="N1215" s="116">
        <v>0</v>
      </c>
      <c r="O1215" s="116">
        <v>0</v>
      </c>
      <c r="P1215" s="116">
        <v>0</v>
      </c>
      <c r="Q1215" s="116">
        <v>0</v>
      </c>
      <c r="R1215" s="116">
        <v>0</v>
      </c>
      <c r="S1215" s="116">
        <v>0</v>
      </c>
      <c r="T1215" s="116">
        <v>0</v>
      </c>
      <c r="U1215" s="116">
        <v>0</v>
      </c>
      <c r="V1215" s="116">
        <v>0</v>
      </c>
      <c r="W1215" s="116">
        <v>0</v>
      </c>
      <c r="X1215" s="116">
        <v>0</v>
      </c>
      <c r="Y1215" s="116">
        <v>0</v>
      </c>
      <c r="Z1215" s="116">
        <v>0</v>
      </c>
      <c r="AA1215" s="116">
        <v>0</v>
      </c>
      <c r="AB1215" s="116">
        <v>0</v>
      </c>
      <c r="AC1215" s="116">
        <v>0</v>
      </c>
      <c r="AD1215" s="116">
        <v>0</v>
      </c>
      <c r="AE1215" s="116">
        <v>0</v>
      </c>
      <c r="AF1215" s="116">
        <v>0</v>
      </c>
      <c r="AG1215" s="116">
        <v>0</v>
      </c>
      <c r="AH1215" s="116">
        <v>0</v>
      </c>
      <c r="AI1215" s="116">
        <v>0</v>
      </c>
      <c r="AJ1215" s="116">
        <v>0</v>
      </c>
      <c r="AK1215" s="116">
        <v>0</v>
      </c>
      <c r="AL1215" s="116">
        <v>0</v>
      </c>
      <c r="AM1215" s="116">
        <v>0</v>
      </c>
      <c r="AN1215" s="116">
        <v>0</v>
      </c>
      <c r="AO1215" s="116">
        <v>0</v>
      </c>
      <c r="AP1215" s="116">
        <v>0</v>
      </c>
      <c r="AQ1215" s="116">
        <v>0</v>
      </c>
      <c r="AR1215" s="116">
        <v>0</v>
      </c>
      <c r="AS1215" s="116">
        <v>0</v>
      </c>
      <c r="AT1215" s="116">
        <v>0</v>
      </c>
      <c r="AU1215" s="116">
        <v>0</v>
      </c>
      <c r="AV1215" s="116">
        <v>0</v>
      </c>
      <c r="AW1215" s="116">
        <v>0</v>
      </c>
      <c r="AX1215" s="116">
        <v>0</v>
      </c>
      <c r="AY1215" s="116">
        <v>0</v>
      </c>
      <c r="AZ1215" s="116">
        <v>0</v>
      </c>
      <c r="BA1215" s="116">
        <v>0</v>
      </c>
      <c r="BB1215" s="116">
        <v>0</v>
      </c>
      <c r="BC1215" s="116">
        <v>0</v>
      </c>
      <c r="BD1215" s="115">
        <v>0</v>
      </c>
      <c r="BF1215" s="9">
        <f t="shared" si="19"/>
        <v>0</v>
      </c>
    </row>
    <row r="1216" spans="1:58" x14ac:dyDescent="0.25">
      <c r="A1216" s="112" t="s">
        <v>1519</v>
      </c>
      <c r="B1216" s="112" t="s">
        <v>1326</v>
      </c>
      <c r="C1216" s="116">
        <v>0</v>
      </c>
      <c r="D1216" s="116">
        <v>0</v>
      </c>
      <c r="E1216" s="116">
        <v>0</v>
      </c>
      <c r="F1216" s="116">
        <v>0</v>
      </c>
      <c r="G1216" s="116">
        <v>0</v>
      </c>
      <c r="H1216" s="116">
        <v>0</v>
      </c>
      <c r="I1216" s="116">
        <v>0</v>
      </c>
      <c r="J1216" s="116">
        <v>0</v>
      </c>
      <c r="K1216" s="116">
        <v>0</v>
      </c>
      <c r="L1216" s="116">
        <v>0</v>
      </c>
      <c r="M1216" s="116">
        <v>0</v>
      </c>
      <c r="N1216" s="116">
        <v>0</v>
      </c>
      <c r="O1216" s="116">
        <v>0</v>
      </c>
      <c r="P1216" s="116">
        <v>0</v>
      </c>
      <c r="Q1216" s="116">
        <v>0</v>
      </c>
      <c r="R1216" s="116">
        <v>0</v>
      </c>
      <c r="S1216" s="116">
        <v>0</v>
      </c>
      <c r="T1216" s="116">
        <v>0</v>
      </c>
      <c r="U1216" s="116">
        <v>0</v>
      </c>
      <c r="V1216" s="116">
        <v>0</v>
      </c>
      <c r="W1216" s="116">
        <v>0</v>
      </c>
      <c r="X1216" s="116">
        <v>0</v>
      </c>
      <c r="Y1216" s="116">
        <v>0</v>
      </c>
      <c r="Z1216" s="116">
        <v>0</v>
      </c>
      <c r="AA1216" s="116">
        <v>0</v>
      </c>
      <c r="AB1216" s="116">
        <v>0</v>
      </c>
      <c r="AC1216" s="116">
        <v>0</v>
      </c>
      <c r="AD1216" s="116">
        <v>0</v>
      </c>
      <c r="AE1216" s="116">
        <v>0</v>
      </c>
      <c r="AF1216" s="116">
        <v>0</v>
      </c>
      <c r="AG1216" s="116">
        <v>0</v>
      </c>
      <c r="AH1216" s="116">
        <v>0</v>
      </c>
      <c r="AI1216" s="116">
        <v>0</v>
      </c>
      <c r="AJ1216" s="116">
        <v>0</v>
      </c>
      <c r="AK1216" s="116">
        <v>0</v>
      </c>
      <c r="AL1216" s="116">
        <v>0</v>
      </c>
      <c r="AM1216" s="116">
        <v>0</v>
      </c>
      <c r="AN1216" s="116">
        <v>0</v>
      </c>
      <c r="AO1216" s="116">
        <v>0</v>
      </c>
      <c r="AP1216" s="116">
        <v>0</v>
      </c>
      <c r="AQ1216" s="116">
        <v>0</v>
      </c>
      <c r="AR1216" s="116">
        <v>0</v>
      </c>
      <c r="AS1216" s="116">
        <v>0</v>
      </c>
      <c r="AT1216" s="116">
        <v>0</v>
      </c>
      <c r="AU1216" s="116">
        <v>0</v>
      </c>
      <c r="AV1216" s="116">
        <v>0</v>
      </c>
      <c r="AW1216" s="116">
        <v>0</v>
      </c>
      <c r="AX1216" s="116">
        <v>0</v>
      </c>
      <c r="AY1216" s="116">
        <v>0</v>
      </c>
      <c r="AZ1216" s="116">
        <v>0</v>
      </c>
      <c r="BA1216" s="116">
        <v>0</v>
      </c>
      <c r="BB1216" s="116">
        <v>0</v>
      </c>
      <c r="BC1216" s="116">
        <v>0</v>
      </c>
      <c r="BD1216" s="115">
        <v>0</v>
      </c>
      <c r="BF1216" s="9">
        <f t="shared" si="19"/>
        <v>0</v>
      </c>
    </row>
    <row r="1217" spans="1:58" x14ac:dyDescent="0.25">
      <c r="A1217" s="112" t="s">
        <v>1520</v>
      </c>
      <c r="B1217" s="112" t="s">
        <v>1521</v>
      </c>
      <c r="C1217" s="116">
        <v>0</v>
      </c>
      <c r="D1217" s="116">
        <v>0</v>
      </c>
      <c r="E1217" s="116">
        <v>0</v>
      </c>
      <c r="F1217" s="116">
        <v>0</v>
      </c>
      <c r="G1217" s="116">
        <v>0</v>
      </c>
      <c r="H1217" s="116">
        <v>0</v>
      </c>
      <c r="I1217" s="116">
        <v>0</v>
      </c>
      <c r="J1217" s="116">
        <v>0</v>
      </c>
      <c r="K1217" s="116">
        <v>0</v>
      </c>
      <c r="L1217" s="116">
        <v>0</v>
      </c>
      <c r="M1217" s="116">
        <v>0</v>
      </c>
      <c r="N1217" s="116">
        <v>0</v>
      </c>
      <c r="O1217" s="116">
        <v>0</v>
      </c>
      <c r="P1217" s="116">
        <v>0</v>
      </c>
      <c r="Q1217" s="116">
        <v>0</v>
      </c>
      <c r="R1217" s="116">
        <v>0</v>
      </c>
      <c r="S1217" s="116">
        <v>0</v>
      </c>
      <c r="T1217" s="116">
        <v>0</v>
      </c>
      <c r="U1217" s="116">
        <v>0</v>
      </c>
      <c r="V1217" s="116">
        <v>0</v>
      </c>
      <c r="W1217" s="116">
        <v>0</v>
      </c>
      <c r="X1217" s="116">
        <v>0</v>
      </c>
      <c r="Y1217" s="116">
        <v>0</v>
      </c>
      <c r="Z1217" s="116">
        <v>0</v>
      </c>
      <c r="AA1217" s="116">
        <v>0</v>
      </c>
      <c r="AB1217" s="116">
        <v>0</v>
      </c>
      <c r="AC1217" s="116">
        <v>0</v>
      </c>
      <c r="AD1217" s="116">
        <v>0</v>
      </c>
      <c r="AE1217" s="116">
        <v>0</v>
      </c>
      <c r="AF1217" s="116">
        <v>0</v>
      </c>
      <c r="AG1217" s="116">
        <v>20638.87</v>
      </c>
      <c r="AH1217" s="116">
        <v>9.9999999983992893E-3</v>
      </c>
      <c r="AI1217" s="116">
        <v>9.9999999983992893E-3</v>
      </c>
      <c r="AJ1217" s="116">
        <v>9.9999999983992893E-3</v>
      </c>
      <c r="AK1217" s="116">
        <v>9.9999999983992893E-3</v>
      </c>
      <c r="AL1217" s="116">
        <v>9.9999999983992893E-3</v>
      </c>
      <c r="AM1217" s="116">
        <v>9.9999999983992893E-3</v>
      </c>
      <c r="AN1217" s="116">
        <v>9.9999999983992893E-3</v>
      </c>
      <c r="AO1217" s="116">
        <v>9.9999999983992893E-3</v>
      </c>
      <c r="AP1217" s="116">
        <v>9.9999999983992893E-3</v>
      </c>
      <c r="AQ1217" s="116">
        <v>9.9999999983992893E-3</v>
      </c>
      <c r="AR1217" s="116">
        <v>9.9999999983992893E-3</v>
      </c>
      <c r="AS1217" s="116">
        <v>9.9999999983992893E-3</v>
      </c>
      <c r="AT1217" s="116">
        <v>9.9999999983992893E-3</v>
      </c>
      <c r="AU1217" s="116">
        <v>9.9999999983992893E-3</v>
      </c>
      <c r="AV1217" s="116">
        <v>9.9999999983992893E-3</v>
      </c>
      <c r="AW1217" s="116">
        <v>9.9999999983992893E-3</v>
      </c>
      <c r="AX1217" s="116">
        <v>9.9999999983992893E-3</v>
      </c>
      <c r="AY1217" s="116">
        <v>9.9999999983992893E-3</v>
      </c>
      <c r="AZ1217" s="116">
        <v>9.9999999983992893E-3</v>
      </c>
      <c r="BA1217" s="116">
        <v>9.9999999983992893E-3</v>
      </c>
      <c r="BB1217" s="116">
        <v>9.9999999983992893E-3</v>
      </c>
      <c r="BC1217" s="116">
        <v>9.9999999983992893E-3</v>
      </c>
      <c r="BD1217" s="115">
        <v>9.9999999983992893E-3</v>
      </c>
      <c r="BF1217" s="9">
        <f t="shared" si="19"/>
        <v>20638.87</v>
      </c>
    </row>
    <row r="1218" spans="1:58" x14ac:dyDescent="0.25">
      <c r="A1218" s="112" t="s">
        <v>1522</v>
      </c>
      <c r="B1218" s="112" t="s">
        <v>1523</v>
      </c>
      <c r="C1218" s="116">
        <v>0</v>
      </c>
      <c r="D1218" s="116">
        <v>0</v>
      </c>
      <c r="E1218" s="116">
        <v>0</v>
      </c>
      <c r="F1218" s="116">
        <v>0</v>
      </c>
      <c r="G1218" s="116">
        <v>0</v>
      </c>
      <c r="H1218" s="116">
        <v>0</v>
      </c>
      <c r="I1218" s="116">
        <v>0</v>
      </c>
      <c r="J1218" s="116">
        <v>0</v>
      </c>
      <c r="K1218" s="116">
        <v>0</v>
      </c>
      <c r="L1218" s="116">
        <v>0</v>
      </c>
      <c r="M1218" s="116">
        <v>0</v>
      </c>
      <c r="N1218" s="116">
        <v>0</v>
      </c>
      <c r="O1218" s="116">
        <v>0</v>
      </c>
      <c r="P1218" s="116">
        <v>0</v>
      </c>
      <c r="Q1218" s="116">
        <v>0</v>
      </c>
      <c r="R1218" s="116">
        <v>0</v>
      </c>
      <c r="S1218" s="116">
        <v>0</v>
      </c>
      <c r="T1218" s="116">
        <v>0</v>
      </c>
      <c r="U1218" s="116">
        <v>0</v>
      </c>
      <c r="V1218" s="116">
        <v>0</v>
      </c>
      <c r="W1218" s="116">
        <v>0</v>
      </c>
      <c r="X1218" s="116">
        <v>0</v>
      </c>
      <c r="Y1218" s="116">
        <v>0</v>
      </c>
      <c r="Z1218" s="116">
        <v>0</v>
      </c>
      <c r="AA1218" s="116">
        <v>0</v>
      </c>
      <c r="AB1218" s="116">
        <v>0</v>
      </c>
      <c r="AC1218" s="116">
        <v>0</v>
      </c>
      <c r="AD1218" s="116">
        <v>0</v>
      </c>
      <c r="AE1218" s="116">
        <v>0</v>
      </c>
      <c r="AF1218" s="116">
        <v>0</v>
      </c>
      <c r="AG1218" s="116">
        <v>0</v>
      </c>
      <c r="AH1218" s="116">
        <v>0</v>
      </c>
      <c r="AI1218" s="116">
        <v>0</v>
      </c>
      <c r="AJ1218" s="116">
        <v>0</v>
      </c>
      <c r="AK1218" s="116">
        <v>0</v>
      </c>
      <c r="AL1218" s="116">
        <v>0</v>
      </c>
      <c r="AM1218" s="116">
        <v>0</v>
      </c>
      <c r="AN1218" s="116">
        <v>0</v>
      </c>
      <c r="AO1218" s="116">
        <v>0</v>
      </c>
      <c r="AP1218" s="116">
        <v>0</v>
      </c>
      <c r="AQ1218" s="116">
        <v>0</v>
      </c>
      <c r="AR1218" s="116">
        <v>999.33</v>
      </c>
      <c r="AS1218" s="116">
        <v>6790.09</v>
      </c>
      <c r="AT1218" s="116">
        <v>9929.9700000000012</v>
      </c>
      <c r="AU1218" s="116">
        <v>11175.220000000001</v>
      </c>
      <c r="AV1218" s="116">
        <v>16768.830000000002</v>
      </c>
      <c r="AW1218" s="116">
        <v>0</v>
      </c>
      <c r="AX1218" s="116">
        <v>0</v>
      </c>
      <c r="AY1218" s="116">
        <v>168.05</v>
      </c>
      <c r="AZ1218" s="116">
        <v>168.05</v>
      </c>
      <c r="BA1218" s="116">
        <v>168.05</v>
      </c>
      <c r="BB1218" s="116">
        <v>168.05</v>
      </c>
      <c r="BC1218" s="116">
        <v>168.05</v>
      </c>
      <c r="BD1218" s="115">
        <v>168.05</v>
      </c>
      <c r="BF1218" s="9">
        <f t="shared" si="19"/>
        <v>16768.830000000002</v>
      </c>
    </row>
    <row r="1219" spans="1:58" x14ac:dyDescent="0.25">
      <c r="A1219" s="112" t="s">
        <v>1524</v>
      </c>
      <c r="B1219" s="112" t="s">
        <v>1525</v>
      </c>
      <c r="C1219" s="116">
        <v>0</v>
      </c>
      <c r="D1219" s="116">
        <v>0</v>
      </c>
      <c r="E1219" s="116">
        <v>0</v>
      </c>
      <c r="F1219" s="116">
        <v>0</v>
      </c>
      <c r="G1219" s="116">
        <v>0</v>
      </c>
      <c r="H1219" s="116">
        <v>0</v>
      </c>
      <c r="I1219" s="116">
        <v>0</v>
      </c>
      <c r="J1219" s="116">
        <v>0</v>
      </c>
      <c r="K1219" s="116">
        <v>0</v>
      </c>
      <c r="L1219" s="116">
        <v>0</v>
      </c>
      <c r="M1219" s="116">
        <v>0</v>
      </c>
      <c r="N1219" s="116">
        <v>0</v>
      </c>
      <c r="O1219" s="116">
        <v>0</v>
      </c>
      <c r="P1219" s="116">
        <v>0</v>
      </c>
      <c r="Q1219" s="116">
        <v>0</v>
      </c>
      <c r="R1219" s="116">
        <v>0</v>
      </c>
      <c r="S1219" s="116">
        <v>0</v>
      </c>
      <c r="T1219" s="116">
        <v>0</v>
      </c>
      <c r="U1219" s="116">
        <v>0</v>
      </c>
      <c r="V1219" s="116">
        <v>0</v>
      </c>
      <c r="W1219" s="116">
        <v>0</v>
      </c>
      <c r="X1219" s="116">
        <v>0</v>
      </c>
      <c r="Y1219" s="116">
        <v>0</v>
      </c>
      <c r="Z1219" s="116">
        <v>0</v>
      </c>
      <c r="AA1219" s="116">
        <v>0</v>
      </c>
      <c r="AB1219" s="116">
        <v>0</v>
      </c>
      <c r="AC1219" s="116">
        <v>0</v>
      </c>
      <c r="AD1219" s="116">
        <v>0</v>
      </c>
      <c r="AE1219" s="116">
        <v>0</v>
      </c>
      <c r="AF1219" s="116">
        <v>0</v>
      </c>
      <c r="AG1219" s="116">
        <v>0</v>
      </c>
      <c r="AH1219" s="116">
        <v>7073.57</v>
      </c>
      <c r="AI1219" s="116">
        <v>7882.11</v>
      </c>
      <c r="AJ1219" s="116">
        <v>8484.5299999999988</v>
      </c>
      <c r="AK1219" s="116">
        <v>8484.5299999999988</v>
      </c>
      <c r="AL1219" s="116">
        <v>8614.5999999999985</v>
      </c>
      <c r="AM1219" s="116">
        <v>8662.5899999999983</v>
      </c>
      <c r="AN1219" s="116">
        <v>8662.5899999999983</v>
      </c>
      <c r="AO1219" s="116">
        <v>0</v>
      </c>
      <c r="AP1219" s="116">
        <v>0</v>
      </c>
      <c r="AQ1219" s="116">
        <v>0</v>
      </c>
      <c r="AR1219" s="116">
        <v>0</v>
      </c>
      <c r="AS1219" s="116">
        <v>0</v>
      </c>
      <c r="AT1219" s="116">
        <v>0</v>
      </c>
      <c r="AU1219" s="116">
        <v>0</v>
      </c>
      <c r="AV1219" s="116">
        <v>0</v>
      </c>
      <c r="AW1219" s="116">
        <v>0</v>
      </c>
      <c r="AX1219" s="116">
        <v>0</v>
      </c>
      <c r="AY1219" s="116">
        <v>0</v>
      </c>
      <c r="AZ1219" s="116">
        <v>0</v>
      </c>
      <c r="BA1219" s="116">
        <v>0</v>
      </c>
      <c r="BB1219" s="116">
        <v>0</v>
      </c>
      <c r="BC1219" s="116">
        <v>0</v>
      </c>
      <c r="BD1219" s="115">
        <v>0</v>
      </c>
      <c r="BF1219" s="9">
        <f t="shared" si="19"/>
        <v>8662.5899999999983</v>
      </c>
    </row>
    <row r="1220" spans="1:58" x14ac:dyDescent="0.25">
      <c r="A1220" s="112" t="s">
        <v>1526</v>
      </c>
      <c r="B1220" s="112" t="s">
        <v>1527</v>
      </c>
      <c r="C1220" s="116">
        <v>0</v>
      </c>
      <c r="D1220" s="116">
        <v>0</v>
      </c>
      <c r="E1220" s="116">
        <v>0</v>
      </c>
      <c r="F1220" s="116">
        <v>0</v>
      </c>
      <c r="G1220" s="116">
        <v>0</v>
      </c>
      <c r="H1220" s="116">
        <v>0</v>
      </c>
      <c r="I1220" s="116">
        <v>0</v>
      </c>
      <c r="J1220" s="116">
        <v>0</v>
      </c>
      <c r="K1220" s="116">
        <v>0</v>
      </c>
      <c r="L1220" s="116">
        <v>0</v>
      </c>
      <c r="M1220" s="116">
        <v>0</v>
      </c>
      <c r="N1220" s="116">
        <v>0</v>
      </c>
      <c r="O1220" s="116">
        <v>0</v>
      </c>
      <c r="P1220" s="116">
        <v>0</v>
      </c>
      <c r="Q1220" s="116">
        <v>0</v>
      </c>
      <c r="R1220" s="116">
        <v>0</v>
      </c>
      <c r="S1220" s="116">
        <v>0</v>
      </c>
      <c r="T1220" s="116">
        <v>0</v>
      </c>
      <c r="U1220" s="116">
        <v>0</v>
      </c>
      <c r="V1220" s="116">
        <v>0</v>
      </c>
      <c r="W1220" s="116">
        <v>0</v>
      </c>
      <c r="X1220" s="116">
        <v>0</v>
      </c>
      <c r="Y1220" s="116">
        <v>0</v>
      </c>
      <c r="Z1220" s="116">
        <v>0</v>
      </c>
      <c r="AA1220" s="116">
        <v>0</v>
      </c>
      <c r="AB1220" s="116">
        <v>0</v>
      </c>
      <c r="AC1220" s="116">
        <v>0</v>
      </c>
      <c r="AD1220" s="116">
        <v>0</v>
      </c>
      <c r="AE1220" s="116">
        <v>0</v>
      </c>
      <c r="AF1220" s="116">
        <v>0</v>
      </c>
      <c r="AG1220" s="116">
        <v>0</v>
      </c>
      <c r="AH1220" s="116">
        <v>0</v>
      </c>
      <c r="AI1220" s="116">
        <v>0</v>
      </c>
      <c r="AJ1220" s="116">
        <v>0</v>
      </c>
      <c r="AK1220" s="116">
        <v>0</v>
      </c>
      <c r="AL1220" s="116">
        <v>0</v>
      </c>
      <c r="AM1220" s="116">
        <v>0</v>
      </c>
      <c r="AN1220" s="116">
        <v>0</v>
      </c>
      <c r="AO1220" s="116">
        <v>0</v>
      </c>
      <c r="AP1220" s="116">
        <v>0</v>
      </c>
      <c r="AQ1220" s="116">
        <v>17762.18</v>
      </c>
      <c r="AR1220" s="116">
        <v>8076.74</v>
      </c>
      <c r="AS1220" s="116">
        <v>0</v>
      </c>
      <c r="AT1220" s="116">
        <v>0</v>
      </c>
      <c r="AU1220" s="116">
        <v>0</v>
      </c>
      <c r="AV1220" s="116">
        <v>0</v>
      </c>
      <c r="AW1220" s="116">
        <v>0</v>
      </c>
      <c r="AX1220" s="116">
        <v>0</v>
      </c>
      <c r="AY1220" s="116">
        <v>0</v>
      </c>
      <c r="AZ1220" s="116">
        <v>0</v>
      </c>
      <c r="BA1220" s="116">
        <v>0</v>
      </c>
      <c r="BB1220" s="116">
        <v>0</v>
      </c>
      <c r="BC1220" s="116">
        <v>0</v>
      </c>
      <c r="BD1220" s="115">
        <v>0</v>
      </c>
      <c r="BF1220" s="9">
        <f t="shared" si="19"/>
        <v>17762.18</v>
      </c>
    </row>
    <row r="1221" spans="1:58" x14ac:dyDescent="0.25">
      <c r="A1221" s="112" t="s">
        <v>1528</v>
      </c>
      <c r="B1221" s="112" t="s">
        <v>1529</v>
      </c>
      <c r="C1221" s="116">
        <v>0</v>
      </c>
      <c r="D1221" s="116">
        <v>0</v>
      </c>
      <c r="E1221" s="116">
        <v>0</v>
      </c>
      <c r="F1221" s="116">
        <v>0</v>
      </c>
      <c r="G1221" s="116">
        <v>0</v>
      </c>
      <c r="H1221" s="116">
        <v>0</v>
      </c>
      <c r="I1221" s="116">
        <v>0</v>
      </c>
      <c r="J1221" s="116">
        <v>0</v>
      </c>
      <c r="K1221" s="116">
        <v>0</v>
      </c>
      <c r="L1221" s="116">
        <v>0</v>
      </c>
      <c r="M1221" s="116">
        <v>0</v>
      </c>
      <c r="N1221" s="116">
        <v>0</v>
      </c>
      <c r="O1221" s="116">
        <v>0</v>
      </c>
      <c r="P1221" s="116">
        <v>0</v>
      </c>
      <c r="Q1221" s="116">
        <v>0</v>
      </c>
      <c r="R1221" s="116">
        <v>0</v>
      </c>
      <c r="S1221" s="116">
        <v>0</v>
      </c>
      <c r="T1221" s="116">
        <v>0</v>
      </c>
      <c r="U1221" s="116">
        <v>0</v>
      </c>
      <c r="V1221" s="116">
        <v>0</v>
      </c>
      <c r="W1221" s="116">
        <v>0</v>
      </c>
      <c r="X1221" s="116">
        <v>0</v>
      </c>
      <c r="Y1221" s="116">
        <v>0</v>
      </c>
      <c r="Z1221" s="116">
        <v>0</v>
      </c>
      <c r="AA1221" s="116">
        <v>0</v>
      </c>
      <c r="AB1221" s="116">
        <v>0</v>
      </c>
      <c r="AC1221" s="116">
        <v>0</v>
      </c>
      <c r="AD1221" s="116">
        <v>0</v>
      </c>
      <c r="AE1221" s="116">
        <v>0</v>
      </c>
      <c r="AF1221" s="116">
        <v>0</v>
      </c>
      <c r="AG1221" s="116">
        <v>0</v>
      </c>
      <c r="AH1221" s="116">
        <v>0</v>
      </c>
      <c r="AI1221" s="116">
        <v>0</v>
      </c>
      <c r="AJ1221" s="116">
        <v>0</v>
      </c>
      <c r="AK1221" s="116">
        <v>0</v>
      </c>
      <c r="AL1221" s="116">
        <v>0</v>
      </c>
      <c r="AM1221" s="116">
        <v>0</v>
      </c>
      <c r="AN1221" s="116">
        <v>7911.89</v>
      </c>
      <c r="AO1221" s="116">
        <v>7911.89</v>
      </c>
      <c r="AP1221" s="116">
        <v>7911.89</v>
      </c>
      <c r="AQ1221" s="116">
        <v>0</v>
      </c>
      <c r="AR1221" s="116">
        <v>0</v>
      </c>
      <c r="AS1221" s="116">
        <v>0</v>
      </c>
      <c r="AT1221" s="116">
        <v>0</v>
      </c>
      <c r="AU1221" s="116">
        <v>0</v>
      </c>
      <c r="AV1221" s="116">
        <v>0</v>
      </c>
      <c r="AW1221" s="116">
        <v>0</v>
      </c>
      <c r="AX1221" s="116">
        <v>0</v>
      </c>
      <c r="AY1221" s="116">
        <v>0</v>
      </c>
      <c r="AZ1221" s="116">
        <v>0</v>
      </c>
      <c r="BA1221" s="116">
        <v>0</v>
      </c>
      <c r="BB1221" s="116">
        <v>0</v>
      </c>
      <c r="BC1221" s="116">
        <v>0</v>
      </c>
      <c r="BD1221" s="115">
        <v>0</v>
      </c>
      <c r="BF1221" s="9">
        <f t="shared" si="19"/>
        <v>7911.89</v>
      </c>
    </row>
    <row r="1222" spans="1:58" x14ac:dyDescent="0.25">
      <c r="A1222" s="112" t="s">
        <v>1530</v>
      </c>
      <c r="B1222" s="112" t="s">
        <v>1531</v>
      </c>
      <c r="C1222" s="116">
        <v>0</v>
      </c>
      <c r="D1222" s="116">
        <v>0</v>
      </c>
      <c r="E1222" s="116">
        <v>0</v>
      </c>
      <c r="F1222" s="116">
        <v>0</v>
      </c>
      <c r="G1222" s="116">
        <v>0</v>
      </c>
      <c r="H1222" s="116">
        <v>0</v>
      </c>
      <c r="I1222" s="116">
        <v>0</v>
      </c>
      <c r="J1222" s="116">
        <v>0</v>
      </c>
      <c r="K1222" s="116">
        <v>0</v>
      </c>
      <c r="L1222" s="116">
        <v>0</v>
      </c>
      <c r="M1222" s="116">
        <v>0</v>
      </c>
      <c r="N1222" s="116">
        <v>0</v>
      </c>
      <c r="O1222" s="116">
        <v>0</v>
      </c>
      <c r="P1222" s="116">
        <v>0</v>
      </c>
      <c r="Q1222" s="116">
        <v>0</v>
      </c>
      <c r="R1222" s="116">
        <v>0</v>
      </c>
      <c r="S1222" s="116">
        <v>0</v>
      </c>
      <c r="T1222" s="116">
        <v>0</v>
      </c>
      <c r="U1222" s="116">
        <v>0</v>
      </c>
      <c r="V1222" s="116">
        <v>0</v>
      </c>
      <c r="W1222" s="116">
        <v>0</v>
      </c>
      <c r="X1222" s="116">
        <v>0</v>
      </c>
      <c r="Y1222" s="116">
        <v>0</v>
      </c>
      <c r="Z1222" s="116">
        <v>0</v>
      </c>
      <c r="AA1222" s="116">
        <v>0</v>
      </c>
      <c r="AB1222" s="116">
        <v>0</v>
      </c>
      <c r="AC1222" s="116">
        <v>0</v>
      </c>
      <c r="AD1222" s="116">
        <v>0</v>
      </c>
      <c r="AE1222" s="116">
        <v>0</v>
      </c>
      <c r="AF1222" s="116">
        <v>0</v>
      </c>
      <c r="AG1222" s="116">
        <v>0</v>
      </c>
      <c r="AH1222" s="116">
        <v>0</v>
      </c>
      <c r="AI1222" s="116">
        <v>0</v>
      </c>
      <c r="AJ1222" s="116">
        <v>0</v>
      </c>
      <c r="AK1222" s="116">
        <v>0</v>
      </c>
      <c r="AL1222" s="116">
        <v>0</v>
      </c>
      <c r="AM1222" s="116">
        <v>0</v>
      </c>
      <c r="AN1222" s="116">
        <v>0</v>
      </c>
      <c r="AO1222" s="116">
        <v>0</v>
      </c>
      <c r="AP1222" s="116">
        <v>4374.3599999999997</v>
      </c>
      <c r="AQ1222" s="116">
        <v>0</v>
      </c>
      <c r="AR1222" s="116">
        <v>0</v>
      </c>
      <c r="AS1222" s="116">
        <v>0</v>
      </c>
      <c r="AT1222" s="116">
        <v>0</v>
      </c>
      <c r="AU1222" s="116">
        <v>0</v>
      </c>
      <c r="AV1222" s="116">
        <v>0</v>
      </c>
      <c r="AW1222" s="116">
        <v>0</v>
      </c>
      <c r="AX1222" s="116">
        <v>0</v>
      </c>
      <c r="AY1222" s="116">
        <v>0</v>
      </c>
      <c r="AZ1222" s="116">
        <v>0</v>
      </c>
      <c r="BA1222" s="116">
        <v>0</v>
      </c>
      <c r="BB1222" s="116">
        <v>0</v>
      </c>
      <c r="BC1222" s="116">
        <v>0</v>
      </c>
      <c r="BD1222" s="115">
        <v>0</v>
      </c>
      <c r="BF1222" s="9">
        <f t="shared" si="19"/>
        <v>4374.3599999999997</v>
      </c>
    </row>
    <row r="1223" spans="1:58" x14ac:dyDescent="0.25">
      <c r="A1223" s="112" t="s">
        <v>1532</v>
      </c>
      <c r="B1223" s="112" t="s">
        <v>1533</v>
      </c>
      <c r="C1223" s="116">
        <v>0</v>
      </c>
      <c r="D1223" s="116">
        <v>0</v>
      </c>
      <c r="E1223" s="116">
        <v>0</v>
      </c>
      <c r="F1223" s="116">
        <v>0</v>
      </c>
      <c r="G1223" s="116">
        <v>0</v>
      </c>
      <c r="H1223" s="116">
        <v>0</v>
      </c>
      <c r="I1223" s="116">
        <v>0</v>
      </c>
      <c r="J1223" s="116">
        <v>0</v>
      </c>
      <c r="K1223" s="116">
        <v>0</v>
      </c>
      <c r="L1223" s="116">
        <v>0</v>
      </c>
      <c r="M1223" s="116">
        <v>0</v>
      </c>
      <c r="N1223" s="116">
        <v>0</v>
      </c>
      <c r="O1223" s="116">
        <v>0</v>
      </c>
      <c r="P1223" s="116">
        <v>0</v>
      </c>
      <c r="Q1223" s="116">
        <v>0</v>
      </c>
      <c r="R1223" s="116">
        <v>0</v>
      </c>
      <c r="S1223" s="116">
        <v>0</v>
      </c>
      <c r="T1223" s="116">
        <v>0</v>
      </c>
      <c r="U1223" s="116">
        <v>0</v>
      </c>
      <c r="V1223" s="116">
        <v>0</v>
      </c>
      <c r="W1223" s="116">
        <v>0</v>
      </c>
      <c r="X1223" s="116">
        <v>0</v>
      </c>
      <c r="Y1223" s="116">
        <v>0</v>
      </c>
      <c r="Z1223" s="116">
        <v>0</v>
      </c>
      <c r="AA1223" s="116">
        <v>0</v>
      </c>
      <c r="AB1223" s="116">
        <v>0</v>
      </c>
      <c r="AC1223" s="116">
        <v>0</v>
      </c>
      <c r="AD1223" s="116">
        <v>0</v>
      </c>
      <c r="AE1223" s="116">
        <v>0</v>
      </c>
      <c r="AF1223" s="116">
        <v>0</v>
      </c>
      <c r="AG1223" s="116">
        <v>0</v>
      </c>
      <c r="AH1223" s="116">
        <v>0</v>
      </c>
      <c r="AI1223" s="116">
        <v>1540.29</v>
      </c>
      <c r="AJ1223" s="116">
        <v>1540.29</v>
      </c>
      <c r="AK1223" s="116">
        <v>1540.29</v>
      </c>
      <c r="AL1223" s="116">
        <v>0</v>
      </c>
      <c r="AM1223" s="116">
        <v>0</v>
      </c>
      <c r="AN1223" s="116">
        <v>0</v>
      </c>
      <c r="AO1223" s="116">
        <v>0</v>
      </c>
      <c r="AP1223" s="116">
        <v>0</v>
      </c>
      <c r="AQ1223" s="116">
        <v>0</v>
      </c>
      <c r="AR1223" s="116">
        <v>0</v>
      </c>
      <c r="AS1223" s="116">
        <v>0</v>
      </c>
      <c r="AT1223" s="116">
        <v>0</v>
      </c>
      <c r="AU1223" s="116">
        <v>0</v>
      </c>
      <c r="AV1223" s="116">
        <v>0</v>
      </c>
      <c r="AW1223" s="116">
        <v>0</v>
      </c>
      <c r="AX1223" s="116">
        <v>0</v>
      </c>
      <c r="AY1223" s="116">
        <v>0</v>
      </c>
      <c r="AZ1223" s="116">
        <v>0</v>
      </c>
      <c r="BA1223" s="116">
        <v>0</v>
      </c>
      <c r="BB1223" s="116">
        <v>0</v>
      </c>
      <c r="BC1223" s="116">
        <v>0</v>
      </c>
      <c r="BD1223" s="115">
        <v>0</v>
      </c>
      <c r="BF1223" s="9">
        <f t="shared" si="19"/>
        <v>1540.29</v>
      </c>
    </row>
    <row r="1224" spans="1:58" x14ac:dyDescent="0.25">
      <c r="A1224" s="112" t="s">
        <v>1534</v>
      </c>
      <c r="B1224" s="112" t="s">
        <v>1535</v>
      </c>
      <c r="C1224" s="116">
        <v>0</v>
      </c>
      <c r="D1224" s="116">
        <v>0</v>
      </c>
      <c r="E1224" s="116">
        <v>0</v>
      </c>
      <c r="F1224" s="116">
        <v>0</v>
      </c>
      <c r="G1224" s="116">
        <v>0</v>
      </c>
      <c r="H1224" s="116">
        <v>0</v>
      </c>
      <c r="I1224" s="116">
        <v>0</v>
      </c>
      <c r="J1224" s="116">
        <v>0</v>
      </c>
      <c r="K1224" s="116">
        <v>0</v>
      </c>
      <c r="L1224" s="116">
        <v>0</v>
      </c>
      <c r="M1224" s="116">
        <v>0</v>
      </c>
      <c r="N1224" s="116">
        <v>0</v>
      </c>
      <c r="O1224" s="116">
        <v>0</v>
      </c>
      <c r="P1224" s="116">
        <v>0</v>
      </c>
      <c r="Q1224" s="116">
        <v>0</v>
      </c>
      <c r="R1224" s="116">
        <v>0</v>
      </c>
      <c r="S1224" s="116">
        <v>0</v>
      </c>
      <c r="T1224" s="116">
        <v>0</v>
      </c>
      <c r="U1224" s="116">
        <v>0</v>
      </c>
      <c r="V1224" s="116">
        <v>0</v>
      </c>
      <c r="W1224" s="116">
        <v>0</v>
      </c>
      <c r="X1224" s="116">
        <v>0</v>
      </c>
      <c r="Y1224" s="116">
        <v>0</v>
      </c>
      <c r="Z1224" s="116">
        <v>0</v>
      </c>
      <c r="AA1224" s="116">
        <v>0</v>
      </c>
      <c r="AB1224" s="116">
        <v>0</v>
      </c>
      <c r="AC1224" s="116">
        <v>0</v>
      </c>
      <c r="AD1224" s="116">
        <v>0</v>
      </c>
      <c r="AE1224" s="116">
        <v>0</v>
      </c>
      <c r="AF1224" s="116">
        <v>0</v>
      </c>
      <c r="AG1224" s="116">
        <v>0</v>
      </c>
      <c r="AH1224" s="116">
        <v>277.58</v>
      </c>
      <c r="AI1224" s="116">
        <v>336.9</v>
      </c>
      <c r="AJ1224" s="116">
        <v>336.9</v>
      </c>
      <c r="AK1224" s="116">
        <v>1153.4099999999999</v>
      </c>
      <c r="AL1224" s="116">
        <v>0</v>
      </c>
      <c r="AM1224" s="116">
        <v>0</v>
      </c>
      <c r="AN1224" s="116">
        <v>0</v>
      </c>
      <c r="AO1224" s="116">
        <v>0</v>
      </c>
      <c r="AP1224" s="116">
        <v>0</v>
      </c>
      <c r="AQ1224" s="116">
        <v>0</v>
      </c>
      <c r="AR1224" s="116">
        <v>0</v>
      </c>
      <c r="AS1224" s="116">
        <v>0</v>
      </c>
      <c r="AT1224" s="116">
        <v>0</v>
      </c>
      <c r="AU1224" s="116">
        <v>0</v>
      </c>
      <c r="AV1224" s="116">
        <v>0</v>
      </c>
      <c r="AW1224" s="116">
        <v>0</v>
      </c>
      <c r="AX1224" s="116">
        <v>0</v>
      </c>
      <c r="AY1224" s="116">
        <v>0</v>
      </c>
      <c r="AZ1224" s="116">
        <v>0</v>
      </c>
      <c r="BA1224" s="116">
        <v>0</v>
      </c>
      <c r="BB1224" s="116">
        <v>0</v>
      </c>
      <c r="BC1224" s="116">
        <v>0</v>
      </c>
      <c r="BD1224" s="115">
        <v>0</v>
      </c>
      <c r="BF1224" s="9">
        <f t="shared" si="19"/>
        <v>1153.4099999999999</v>
      </c>
    </row>
    <row r="1225" spans="1:58" x14ac:dyDescent="0.25">
      <c r="A1225" s="112" t="s">
        <v>1536</v>
      </c>
      <c r="B1225" s="112" t="s">
        <v>1537</v>
      </c>
      <c r="C1225" s="116">
        <v>0</v>
      </c>
      <c r="D1225" s="116">
        <v>0</v>
      </c>
      <c r="E1225" s="116">
        <v>0</v>
      </c>
      <c r="F1225" s="116">
        <v>0</v>
      </c>
      <c r="G1225" s="116">
        <v>0</v>
      </c>
      <c r="H1225" s="116">
        <v>0</v>
      </c>
      <c r="I1225" s="116">
        <v>0</v>
      </c>
      <c r="J1225" s="116">
        <v>0</v>
      </c>
      <c r="K1225" s="116">
        <v>0</v>
      </c>
      <c r="L1225" s="116">
        <v>0</v>
      </c>
      <c r="M1225" s="116">
        <v>0</v>
      </c>
      <c r="N1225" s="116">
        <v>0</v>
      </c>
      <c r="O1225" s="116">
        <v>0</v>
      </c>
      <c r="P1225" s="116">
        <v>0</v>
      </c>
      <c r="Q1225" s="116">
        <v>0</v>
      </c>
      <c r="R1225" s="116">
        <v>0</v>
      </c>
      <c r="S1225" s="116">
        <v>0</v>
      </c>
      <c r="T1225" s="116">
        <v>0</v>
      </c>
      <c r="U1225" s="116">
        <v>0</v>
      </c>
      <c r="V1225" s="116">
        <v>0</v>
      </c>
      <c r="W1225" s="116">
        <v>0</v>
      </c>
      <c r="X1225" s="116">
        <v>0</v>
      </c>
      <c r="Y1225" s="116">
        <v>0</v>
      </c>
      <c r="Z1225" s="116">
        <v>0</v>
      </c>
      <c r="AA1225" s="116">
        <v>0</v>
      </c>
      <c r="AB1225" s="116">
        <v>0</v>
      </c>
      <c r="AC1225" s="116">
        <v>0</v>
      </c>
      <c r="AD1225" s="116">
        <v>0</v>
      </c>
      <c r="AE1225" s="116">
        <v>0</v>
      </c>
      <c r="AF1225" s="116">
        <v>0</v>
      </c>
      <c r="AG1225" s="116">
        <v>0</v>
      </c>
      <c r="AH1225" s="116">
        <v>228.62</v>
      </c>
      <c r="AI1225" s="116">
        <v>287.94</v>
      </c>
      <c r="AJ1225" s="116">
        <v>287.94</v>
      </c>
      <c r="AK1225" s="116">
        <v>470.55</v>
      </c>
      <c r="AL1225" s="116">
        <v>468.25</v>
      </c>
      <c r="AM1225" s="116">
        <v>0</v>
      </c>
      <c r="AN1225" s="116">
        <v>0</v>
      </c>
      <c r="AO1225" s="116">
        <v>0</v>
      </c>
      <c r="AP1225" s="116">
        <v>0</v>
      </c>
      <c r="AQ1225" s="116">
        <v>0</v>
      </c>
      <c r="AR1225" s="116">
        <v>0</v>
      </c>
      <c r="AS1225" s="116">
        <v>0</v>
      </c>
      <c r="AT1225" s="116">
        <v>0</v>
      </c>
      <c r="AU1225" s="116">
        <v>0</v>
      </c>
      <c r="AV1225" s="116">
        <v>0</v>
      </c>
      <c r="AW1225" s="116">
        <v>0</v>
      </c>
      <c r="AX1225" s="116">
        <v>0</v>
      </c>
      <c r="AY1225" s="116">
        <v>0</v>
      </c>
      <c r="AZ1225" s="116">
        <v>0</v>
      </c>
      <c r="BA1225" s="116">
        <v>0</v>
      </c>
      <c r="BB1225" s="116">
        <v>0</v>
      </c>
      <c r="BC1225" s="116">
        <v>0</v>
      </c>
      <c r="BD1225" s="115">
        <v>0</v>
      </c>
      <c r="BF1225" s="9">
        <f t="shared" si="19"/>
        <v>470.55</v>
      </c>
    </row>
    <row r="1226" spans="1:58" x14ac:dyDescent="0.25">
      <c r="A1226" s="112" t="s">
        <v>1538</v>
      </c>
      <c r="B1226" s="112" t="s">
        <v>1539</v>
      </c>
      <c r="C1226" s="116">
        <v>0</v>
      </c>
      <c r="D1226" s="116">
        <v>0</v>
      </c>
      <c r="E1226" s="116">
        <v>0</v>
      </c>
      <c r="F1226" s="116">
        <v>0</v>
      </c>
      <c r="G1226" s="116">
        <v>0</v>
      </c>
      <c r="H1226" s="116">
        <v>0</v>
      </c>
      <c r="I1226" s="116">
        <v>0</v>
      </c>
      <c r="J1226" s="116">
        <v>0</v>
      </c>
      <c r="K1226" s="116">
        <v>0</v>
      </c>
      <c r="L1226" s="116">
        <v>0</v>
      </c>
      <c r="M1226" s="116">
        <v>0</v>
      </c>
      <c r="N1226" s="116">
        <v>0</v>
      </c>
      <c r="O1226" s="116">
        <v>0</v>
      </c>
      <c r="P1226" s="116">
        <v>0</v>
      </c>
      <c r="Q1226" s="116">
        <v>0</v>
      </c>
      <c r="R1226" s="116">
        <v>0</v>
      </c>
      <c r="S1226" s="116">
        <v>0</v>
      </c>
      <c r="T1226" s="116">
        <v>0</v>
      </c>
      <c r="U1226" s="116">
        <v>0</v>
      </c>
      <c r="V1226" s="116">
        <v>0</v>
      </c>
      <c r="W1226" s="116">
        <v>0</v>
      </c>
      <c r="X1226" s="116">
        <v>0</v>
      </c>
      <c r="Y1226" s="116">
        <v>0</v>
      </c>
      <c r="Z1226" s="116">
        <v>0</v>
      </c>
      <c r="AA1226" s="116">
        <v>0</v>
      </c>
      <c r="AB1226" s="116">
        <v>0</v>
      </c>
      <c r="AC1226" s="116">
        <v>0</v>
      </c>
      <c r="AD1226" s="116">
        <v>0</v>
      </c>
      <c r="AE1226" s="116">
        <v>0</v>
      </c>
      <c r="AF1226" s="116">
        <v>0</v>
      </c>
      <c r="AG1226" s="116">
        <v>0</v>
      </c>
      <c r="AH1226" s="116">
        <v>244.84</v>
      </c>
      <c r="AI1226" s="116">
        <v>304.16000000000003</v>
      </c>
      <c r="AJ1226" s="116">
        <v>304.16000000000003</v>
      </c>
      <c r="AK1226" s="116">
        <v>3007.93</v>
      </c>
      <c r="AL1226" s="116">
        <v>0</v>
      </c>
      <c r="AM1226" s="116">
        <v>0</v>
      </c>
      <c r="AN1226" s="116">
        <v>0</v>
      </c>
      <c r="AO1226" s="116">
        <v>0</v>
      </c>
      <c r="AP1226" s="116">
        <v>0</v>
      </c>
      <c r="AQ1226" s="116">
        <v>0</v>
      </c>
      <c r="AR1226" s="116">
        <v>0</v>
      </c>
      <c r="AS1226" s="116">
        <v>0</v>
      </c>
      <c r="AT1226" s="116">
        <v>0</v>
      </c>
      <c r="AU1226" s="116">
        <v>0</v>
      </c>
      <c r="AV1226" s="116">
        <v>0</v>
      </c>
      <c r="AW1226" s="116">
        <v>0</v>
      </c>
      <c r="AX1226" s="116">
        <v>0</v>
      </c>
      <c r="AY1226" s="116">
        <v>0</v>
      </c>
      <c r="AZ1226" s="116">
        <v>0</v>
      </c>
      <c r="BA1226" s="116">
        <v>0</v>
      </c>
      <c r="BB1226" s="116">
        <v>0</v>
      </c>
      <c r="BC1226" s="116">
        <v>0</v>
      </c>
      <c r="BD1226" s="115">
        <v>0</v>
      </c>
      <c r="BF1226" s="9">
        <f t="shared" si="19"/>
        <v>3007.93</v>
      </c>
    </row>
    <row r="1227" spans="1:58" x14ac:dyDescent="0.25">
      <c r="A1227" s="112" t="s">
        <v>1540</v>
      </c>
      <c r="B1227" s="112" t="s">
        <v>1541</v>
      </c>
      <c r="C1227" s="116">
        <v>0</v>
      </c>
      <c r="D1227" s="116">
        <v>0</v>
      </c>
      <c r="E1227" s="116">
        <v>0</v>
      </c>
      <c r="F1227" s="116">
        <v>0</v>
      </c>
      <c r="G1227" s="116">
        <v>0</v>
      </c>
      <c r="H1227" s="116">
        <v>0</v>
      </c>
      <c r="I1227" s="116">
        <v>0</v>
      </c>
      <c r="J1227" s="116">
        <v>0</v>
      </c>
      <c r="K1227" s="116">
        <v>0</v>
      </c>
      <c r="L1227" s="116">
        <v>0</v>
      </c>
      <c r="M1227" s="116">
        <v>0</v>
      </c>
      <c r="N1227" s="116">
        <v>0</v>
      </c>
      <c r="O1227" s="116">
        <v>0</v>
      </c>
      <c r="P1227" s="116">
        <v>0</v>
      </c>
      <c r="Q1227" s="116">
        <v>0</v>
      </c>
      <c r="R1227" s="116">
        <v>0</v>
      </c>
      <c r="S1227" s="116">
        <v>0</v>
      </c>
      <c r="T1227" s="116">
        <v>0</v>
      </c>
      <c r="U1227" s="116">
        <v>0</v>
      </c>
      <c r="V1227" s="116">
        <v>0</v>
      </c>
      <c r="W1227" s="116">
        <v>0</v>
      </c>
      <c r="X1227" s="116">
        <v>0</v>
      </c>
      <c r="Y1227" s="116">
        <v>0</v>
      </c>
      <c r="Z1227" s="116">
        <v>0</v>
      </c>
      <c r="AA1227" s="116">
        <v>0</v>
      </c>
      <c r="AB1227" s="116">
        <v>0</v>
      </c>
      <c r="AC1227" s="116">
        <v>0</v>
      </c>
      <c r="AD1227" s="116">
        <v>0</v>
      </c>
      <c r="AE1227" s="116">
        <v>0</v>
      </c>
      <c r="AF1227" s="116">
        <v>0</v>
      </c>
      <c r="AG1227" s="116">
        <v>0</v>
      </c>
      <c r="AH1227" s="116">
        <v>195.88</v>
      </c>
      <c r="AI1227" s="116">
        <v>255.2</v>
      </c>
      <c r="AJ1227" s="116">
        <v>921.04</v>
      </c>
      <c r="AK1227" s="116">
        <v>994.08999999999992</v>
      </c>
      <c r="AL1227" s="116">
        <v>0</v>
      </c>
      <c r="AM1227" s="116">
        <v>0</v>
      </c>
      <c r="AN1227" s="116">
        <v>0</v>
      </c>
      <c r="AO1227" s="116">
        <v>0</v>
      </c>
      <c r="AP1227" s="116">
        <v>0</v>
      </c>
      <c r="AQ1227" s="116">
        <v>0</v>
      </c>
      <c r="AR1227" s="116">
        <v>0</v>
      </c>
      <c r="AS1227" s="116">
        <v>0</v>
      </c>
      <c r="AT1227" s="116">
        <v>0</v>
      </c>
      <c r="AU1227" s="116">
        <v>0</v>
      </c>
      <c r="AV1227" s="116">
        <v>0</v>
      </c>
      <c r="AW1227" s="116">
        <v>0</v>
      </c>
      <c r="AX1227" s="116">
        <v>0</v>
      </c>
      <c r="AY1227" s="116">
        <v>0</v>
      </c>
      <c r="AZ1227" s="116">
        <v>0</v>
      </c>
      <c r="BA1227" s="116">
        <v>0</v>
      </c>
      <c r="BB1227" s="116">
        <v>0</v>
      </c>
      <c r="BC1227" s="116">
        <v>0</v>
      </c>
      <c r="BD1227" s="115">
        <v>0</v>
      </c>
      <c r="BF1227" s="9">
        <f t="shared" si="19"/>
        <v>994.08999999999992</v>
      </c>
    </row>
    <row r="1228" spans="1:58" x14ac:dyDescent="0.25">
      <c r="A1228" s="112" t="s">
        <v>1542</v>
      </c>
      <c r="B1228" s="112" t="s">
        <v>1543</v>
      </c>
      <c r="C1228" s="116">
        <v>0</v>
      </c>
      <c r="D1228" s="116">
        <v>0</v>
      </c>
      <c r="E1228" s="116">
        <v>0</v>
      </c>
      <c r="F1228" s="116">
        <v>0</v>
      </c>
      <c r="G1228" s="116">
        <v>0</v>
      </c>
      <c r="H1228" s="116">
        <v>0</v>
      </c>
      <c r="I1228" s="116">
        <v>0</v>
      </c>
      <c r="J1228" s="116">
        <v>0</v>
      </c>
      <c r="K1228" s="116">
        <v>0</v>
      </c>
      <c r="L1228" s="116">
        <v>0</v>
      </c>
      <c r="M1228" s="116">
        <v>0</v>
      </c>
      <c r="N1228" s="116">
        <v>0</v>
      </c>
      <c r="O1228" s="116">
        <v>0</v>
      </c>
      <c r="P1228" s="116">
        <v>0</v>
      </c>
      <c r="Q1228" s="116">
        <v>0</v>
      </c>
      <c r="R1228" s="116">
        <v>0</v>
      </c>
      <c r="S1228" s="116">
        <v>0</v>
      </c>
      <c r="T1228" s="116">
        <v>0</v>
      </c>
      <c r="U1228" s="116">
        <v>0</v>
      </c>
      <c r="V1228" s="116">
        <v>0</v>
      </c>
      <c r="W1228" s="116">
        <v>0</v>
      </c>
      <c r="X1228" s="116">
        <v>0</v>
      </c>
      <c r="Y1228" s="116">
        <v>0</v>
      </c>
      <c r="Z1228" s="116">
        <v>0</v>
      </c>
      <c r="AA1228" s="116">
        <v>0</v>
      </c>
      <c r="AB1228" s="116">
        <v>0</v>
      </c>
      <c r="AC1228" s="116">
        <v>0</v>
      </c>
      <c r="AD1228" s="116">
        <v>0</v>
      </c>
      <c r="AE1228" s="116">
        <v>0</v>
      </c>
      <c r="AF1228" s="116">
        <v>0</v>
      </c>
      <c r="AG1228" s="116">
        <v>0</v>
      </c>
      <c r="AH1228" s="116">
        <v>244.84</v>
      </c>
      <c r="AI1228" s="116">
        <v>304.16000000000003</v>
      </c>
      <c r="AJ1228" s="116">
        <v>304.16000000000003</v>
      </c>
      <c r="AK1228" s="116">
        <v>1461.3300000000002</v>
      </c>
      <c r="AL1228" s="116">
        <v>0</v>
      </c>
      <c r="AM1228" s="116">
        <v>0</v>
      </c>
      <c r="AN1228" s="116">
        <v>0</v>
      </c>
      <c r="AO1228" s="116">
        <v>0</v>
      </c>
      <c r="AP1228" s="116">
        <v>0</v>
      </c>
      <c r="AQ1228" s="116">
        <v>0</v>
      </c>
      <c r="AR1228" s="116">
        <v>0</v>
      </c>
      <c r="AS1228" s="116">
        <v>0</v>
      </c>
      <c r="AT1228" s="116">
        <v>0</v>
      </c>
      <c r="AU1228" s="116">
        <v>0</v>
      </c>
      <c r="AV1228" s="116">
        <v>0</v>
      </c>
      <c r="AW1228" s="116">
        <v>0</v>
      </c>
      <c r="AX1228" s="116">
        <v>0</v>
      </c>
      <c r="AY1228" s="116">
        <v>0</v>
      </c>
      <c r="AZ1228" s="116">
        <v>0</v>
      </c>
      <c r="BA1228" s="116">
        <v>0</v>
      </c>
      <c r="BB1228" s="116">
        <v>0</v>
      </c>
      <c r="BC1228" s="116">
        <v>0</v>
      </c>
      <c r="BD1228" s="115">
        <v>0</v>
      </c>
      <c r="BF1228" s="9">
        <f t="shared" si="19"/>
        <v>1461.3300000000002</v>
      </c>
    </row>
    <row r="1229" spans="1:58" x14ac:dyDescent="0.25">
      <c r="A1229" s="112" t="s">
        <v>1544</v>
      </c>
      <c r="B1229" s="112" t="s">
        <v>1545</v>
      </c>
      <c r="C1229" s="116">
        <v>0</v>
      </c>
      <c r="D1229" s="116">
        <v>0</v>
      </c>
      <c r="E1229" s="116">
        <v>0</v>
      </c>
      <c r="F1229" s="116">
        <v>0</v>
      </c>
      <c r="G1229" s="116">
        <v>0</v>
      </c>
      <c r="H1229" s="116">
        <v>0</v>
      </c>
      <c r="I1229" s="116">
        <v>0</v>
      </c>
      <c r="J1229" s="116">
        <v>0</v>
      </c>
      <c r="K1229" s="116">
        <v>0</v>
      </c>
      <c r="L1229" s="116">
        <v>0</v>
      </c>
      <c r="M1229" s="116">
        <v>0</v>
      </c>
      <c r="N1229" s="116">
        <v>0</v>
      </c>
      <c r="O1229" s="116">
        <v>0</v>
      </c>
      <c r="P1229" s="116">
        <v>0</v>
      </c>
      <c r="Q1229" s="116">
        <v>0</v>
      </c>
      <c r="R1229" s="116">
        <v>0</v>
      </c>
      <c r="S1229" s="116">
        <v>0</v>
      </c>
      <c r="T1229" s="116">
        <v>0</v>
      </c>
      <c r="U1229" s="116">
        <v>0</v>
      </c>
      <c r="V1229" s="116">
        <v>0</v>
      </c>
      <c r="W1229" s="116">
        <v>0</v>
      </c>
      <c r="X1229" s="116">
        <v>0</v>
      </c>
      <c r="Y1229" s="116">
        <v>0</v>
      </c>
      <c r="Z1229" s="116">
        <v>0</v>
      </c>
      <c r="AA1229" s="116">
        <v>0</v>
      </c>
      <c r="AB1229" s="116">
        <v>0</v>
      </c>
      <c r="AC1229" s="116">
        <v>0</v>
      </c>
      <c r="AD1229" s="116">
        <v>0</v>
      </c>
      <c r="AE1229" s="116">
        <v>0</v>
      </c>
      <c r="AF1229" s="116">
        <v>0</v>
      </c>
      <c r="AG1229" s="116">
        <v>0</v>
      </c>
      <c r="AH1229" s="116">
        <v>0</v>
      </c>
      <c r="AI1229" s="116">
        <v>1733.46</v>
      </c>
      <c r="AJ1229" s="116">
        <v>0</v>
      </c>
      <c r="AK1229" s="116">
        <v>0</v>
      </c>
      <c r="AL1229" s="116">
        <v>0</v>
      </c>
      <c r="AM1229" s="116">
        <v>0</v>
      </c>
      <c r="AN1229" s="116">
        <v>0</v>
      </c>
      <c r="AO1229" s="116">
        <v>0</v>
      </c>
      <c r="AP1229" s="116">
        <v>0</v>
      </c>
      <c r="AQ1229" s="116">
        <v>0</v>
      </c>
      <c r="AR1229" s="116">
        <v>0</v>
      </c>
      <c r="AS1229" s="116">
        <v>0</v>
      </c>
      <c r="AT1229" s="116">
        <v>0</v>
      </c>
      <c r="AU1229" s="116">
        <v>0</v>
      </c>
      <c r="AV1229" s="116">
        <v>0</v>
      </c>
      <c r="AW1229" s="116">
        <v>0</v>
      </c>
      <c r="AX1229" s="116">
        <v>0</v>
      </c>
      <c r="AY1229" s="116">
        <v>0</v>
      </c>
      <c r="AZ1229" s="116">
        <v>0</v>
      </c>
      <c r="BA1229" s="116">
        <v>0</v>
      </c>
      <c r="BB1229" s="116">
        <v>0</v>
      </c>
      <c r="BC1229" s="116">
        <v>0</v>
      </c>
      <c r="BD1229" s="115">
        <v>0</v>
      </c>
      <c r="BF1229" s="9">
        <f t="shared" si="19"/>
        <v>1733.46</v>
      </c>
    </row>
    <row r="1230" spans="1:58" x14ac:dyDescent="0.25">
      <c r="A1230" s="112" t="s">
        <v>1546</v>
      </c>
      <c r="B1230" s="112" t="s">
        <v>1547</v>
      </c>
      <c r="C1230" s="116">
        <v>0</v>
      </c>
      <c r="D1230" s="116">
        <v>0</v>
      </c>
      <c r="E1230" s="116">
        <v>0</v>
      </c>
      <c r="F1230" s="116">
        <v>0</v>
      </c>
      <c r="G1230" s="116">
        <v>0</v>
      </c>
      <c r="H1230" s="116">
        <v>0</v>
      </c>
      <c r="I1230" s="116">
        <v>0</v>
      </c>
      <c r="J1230" s="116">
        <v>0</v>
      </c>
      <c r="K1230" s="116">
        <v>0</v>
      </c>
      <c r="L1230" s="116">
        <v>0</v>
      </c>
      <c r="M1230" s="116">
        <v>0</v>
      </c>
      <c r="N1230" s="116">
        <v>0</v>
      </c>
      <c r="O1230" s="116">
        <v>0</v>
      </c>
      <c r="P1230" s="116">
        <v>0</v>
      </c>
      <c r="Q1230" s="116">
        <v>0</v>
      </c>
      <c r="R1230" s="116">
        <v>0</v>
      </c>
      <c r="S1230" s="116">
        <v>0</v>
      </c>
      <c r="T1230" s="116">
        <v>0</v>
      </c>
      <c r="U1230" s="116">
        <v>0</v>
      </c>
      <c r="V1230" s="116">
        <v>0</v>
      </c>
      <c r="W1230" s="116">
        <v>0</v>
      </c>
      <c r="X1230" s="116">
        <v>0</v>
      </c>
      <c r="Y1230" s="116">
        <v>0</v>
      </c>
      <c r="Z1230" s="116">
        <v>0</v>
      </c>
      <c r="AA1230" s="116">
        <v>0</v>
      </c>
      <c r="AB1230" s="116">
        <v>0</v>
      </c>
      <c r="AC1230" s="116">
        <v>0</v>
      </c>
      <c r="AD1230" s="116">
        <v>0</v>
      </c>
      <c r="AE1230" s="116">
        <v>0</v>
      </c>
      <c r="AF1230" s="116">
        <v>0</v>
      </c>
      <c r="AG1230" s="116">
        <v>0</v>
      </c>
      <c r="AH1230" s="116">
        <v>0</v>
      </c>
      <c r="AI1230" s="116">
        <v>0</v>
      </c>
      <c r="AJ1230" s="116">
        <v>1341.1</v>
      </c>
      <c r="AK1230" s="116">
        <v>1341.1</v>
      </c>
      <c r="AL1230" s="116">
        <v>0</v>
      </c>
      <c r="AM1230" s="116">
        <v>0</v>
      </c>
      <c r="AN1230" s="116">
        <v>0</v>
      </c>
      <c r="AO1230" s="116">
        <v>0</v>
      </c>
      <c r="AP1230" s="116">
        <v>0</v>
      </c>
      <c r="AQ1230" s="116">
        <v>0</v>
      </c>
      <c r="AR1230" s="116">
        <v>0</v>
      </c>
      <c r="AS1230" s="116">
        <v>0</v>
      </c>
      <c r="AT1230" s="116">
        <v>0</v>
      </c>
      <c r="AU1230" s="116">
        <v>0</v>
      </c>
      <c r="AV1230" s="116">
        <v>0</v>
      </c>
      <c r="AW1230" s="116">
        <v>0</v>
      </c>
      <c r="AX1230" s="116">
        <v>0</v>
      </c>
      <c r="AY1230" s="116">
        <v>0</v>
      </c>
      <c r="AZ1230" s="116">
        <v>0</v>
      </c>
      <c r="BA1230" s="116">
        <v>0</v>
      </c>
      <c r="BB1230" s="116">
        <v>0</v>
      </c>
      <c r="BC1230" s="116">
        <v>0</v>
      </c>
      <c r="BD1230" s="115">
        <v>0</v>
      </c>
      <c r="BF1230" s="9">
        <f t="shared" si="19"/>
        <v>1341.1</v>
      </c>
    </row>
    <row r="1231" spans="1:58" x14ac:dyDescent="0.25">
      <c r="A1231" s="112" t="s">
        <v>1548</v>
      </c>
      <c r="B1231" s="112" t="s">
        <v>1549</v>
      </c>
      <c r="C1231" s="116">
        <v>0</v>
      </c>
      <c r="D1231" s="116">
        <v>0</v>
      </c>
      <c r="E1231" s="116">
        <v>0</v>
      </c>
      <c r="F1231" s="116">
        <v>0</v>
      </c>
      <c r="G1231" s="116">
        <v>0</v>
      </c>
      <c r="H1231" s="116">
        <v>0</v>
      </c>
      <c r="I1231" s="116">
        <v>0</v>
      </c>
      <c r="J1231" s="116">
        <v>0</v>
      </c>
      <c r="K1231" s="116">
        <v>0</v>
      </c>
      <c r="L1231" s="116">
        <v>0</v>
      </c>
      <c r="M1231" s="116">
        <v>0</v>
      </c>
      <c r="N1231" s="116">
        <v>0</v>
      </c>
      <c r="O1231" s="116">
        <v>0</v>
      </c>
      <c r="P1231" s="116">
        <v>0</v>
      </c>
      <c r="Q1231" s="116">
        <v>0</v>
      </c>
      <c r="R1231" s="116">
        <v>0</v>
      </c>
      <c r="S1231" s="116">
        <v>0</v>
      </c>
      <c r="T1231" s="116">
        <v>0</v>
      </c>
      <c r="U1231" s="116">
        <v>0</v>
      </c>
      <c r="V1231" s="116">
        <v>0</v>
      </c>
      <c r="W1231" s="116">
        <v>0</v>
      </c>
      <c r="X1231" s="116">
        <v>0</v>
      </c>
      <c r="Y1231" s="116">
        <v>0</v>
      </c>
      <c r="Z1231" s="116">
        <v>0</v>
      </c>
      <c r="AA1231" s="116">
        <v>0</v>
      </c>
      <c r="AB1231" s="116">
        <v>0</v>
      </c>
      <c r="AC1231" s="116">
        <v>0</v>
      </c>
      <c r="AD1231" s="116">
        <v>0</v>
      </c>
      <c r="AE1231" s="116">
        <v>0</v>
      </c>
      <c r="AF1231" s="116">
        <v>0</v>
      </c>
      <c r="AG1231" s="116">
        <v>0</v>
      </c>
      <c r="AH1231" s="116">
        <v>0</v>
      </c>
      <c r="AI1231" s="116">
        <v>0</v>
      </c>
      <c r="AJ1231" s="116">
        <v>0</v>
      </c>
      <c r="AK1231" s="116">
        <v>0</v>
      </c>
      <c r="AL1231" s="116">
        <v>0</v>
      </c>
      <c r="AM1231" s="116">
        <v>0</v>
      </c>
      <c r="AN1231" s="116">
        <v>0</v>
      </c>
      <c r="AO1231" s="116">
        <v>0</v>
      </c>
      <c r="AP1231" s="116">
        <v>0</v>
      </c>
      <c r="AQ1231" s="116">
        <v>0</v>
      </c>
      <c r="AR1231" s="116">
        <v>0</v>
      </c>
      <c r="AS1231" s="116">
        <v>0</v>
      </c>
      <c r="AT1231" s="116">
        <v>0</v>
      </c>
      <c r="AU1231" s="116">
        <v>0</v>
      </c>
      <c r="AV1231" s="116">
        <v>0</v>
      </c>
      <c r="AW1231" s="116">
        <v>0</v>
      </c>
      <c r="AX1231" s="116">
        <v>0</v>
      </c>
      <c r="AY1231" s="116">
        <v>0</v>
      </c>
      <c r="AZ1231" s="116">
        <v>0</v>
      </c>
      <c r="BA1231" s="116">
        <v>0</v>
      </c>
      <c r="BB1231" s="116">
        <v>0</v>
      </c>
      <c r="BC1231" s="116">
        <v>0</v>
      </c>
      <c r="BD1231" s="115">
        <v>0</v>
      </c>
      <c r="BF1231" s="9">
        <f t="shared" si="19"/>
        <v>0</v>
      </c>
    </row>
    <row r="1232" spans="1:58" x14ac:dyDescent="0.25">
      <c r="A1232" s="112" t="s">
        <v>2235</v>
      </c>
      <c r="B1232" s="112" t="s">
        <v>2234</v>
      </c>
      <c r="C1232" s="116">
        <v>0</v>
      </c>
      <c r="D1232" s="116">
        <v>0</v>
      </c>
      <c r="E1232" s="116">
        <v>0</v>
      </c>
      <c r="F1232" s="116">
        <v>0</v>
      </c>
      <c r="G1232" s="116">
        <v>0</v>
      </c>
      <c r="H1232" s="116">
        <v>0</v>
      </c>
      <c r="I1232" s="116">
        <v>0</v>
      </c>
      <c r="J1232" s="116">
        <v>0</v>
      </c>
      <c r="K1232" s="116">
        <v>0</v>
      </c>
      <c r="L1232" s="116">
        <v>0</v>
      </c>
      <c r="M1232" s="116">
        <v>0</v>
      </c>
      <c r="N1232" s="116">
        <v>0</v>
      </c>
      <c r="O1232" s="116">
        <v>0</v>
      </c>
      <c r="P1232" s="116">
        <v>0</v>
      </c>
      <c r="Q1232" s="116">
        <v>0</v>
      </c>
      <c r="R1232" s="116">
        <v>0</v>
      </c>
      <c r="S1232" s="116">
        <v>0</v>
      </c>
      <c r="T1232" s="116">
        <v>0</v>
      </c>
      <c r="U1232" s="116">
        <v>0</v>
      </c>
      <c r="V1232" s="116">
        <v>0</v>
      </c>
      <c r="W1232" s="116">
        <v>0</v>
      </c>
      <c r="X1232" s="116">
        <v>0</v>
      </c>
      <c r="Y1232" s="116">
        <v>0</v>
      </c>
      <c r="Z1232" s="116">
        <v>0</v>
      </c>
      <c r="AA1232" s="116">
        <v>0</v>
      </c>
      <c r="AB1232" s="116">
        <v>0</v>
      </c>
      <c r="AC1232" s="116">
        <v>0</v>
      </c>
      <c r="AD1232" s="116">
        <v>0</v>
      </c>
      <c r="AE1232" s="116">
        <v>0</v>
      </c>
      <c r="AF1232" s="116">
        <v>0</v>
      </c>
      <c r="AG1232" s="116">
        <v>0</v>
      </c>
      <c r="AH1232" s="116">
        <v>0</v>
      </c>
      <c r="AI1232" s="116">
        <v>500.61</v>
      </c>
      <c r="AJ1232" s="116">
        <v>500.61</v>
      </c>
      <c r="AK1232" s="116">
        <v>500.61</v>
      </c>
      <c r="AL1232" s="116">
        <v>498.64</v>
      </c>
      <c r="AM1232" s="116">
        <v>498.64</v>
      </c>
      <c r="AN1232" s="116">
        <v>498.64</v>
      </c>
      <c r="AO1232" s="116">
        <v>498.64</v>
      </c>
      <c r="AP1232" s="116">
        <v>498.64</v>
      </c>
      <c r="AQ1232" s="116">
        <v>498.64</v>
      </c>
      <c r="AR1232" s="116">
        <v>498.64</v>
      </c>
      <c r="AS1232" s="116">
        <v>498.64</v>
      </c>
      <c r="AT1232" s="116">
        <v>498.64</v>
      </c>
      <c r="AU1232" s="116">
        <v>498.64</v>
      </c>
      <c r="AV1232" s="116">
        <v>498.64</v>
      </c>
      <c r="AW1232" s="116">
        <v>498.64</v>
      </c>
      <c r="AX1232" s="116">
        <v>498.64</v>
      </c>
      <c r="AY1232" s="116">
        <v>1130.5</v>
      </c>
      <c r="AZ1232" s="116">
        <v>1130.5</v>
      </c>
      <c r="BA1232" s="116">
        <v>1130.5</v>
      </c>
      <c r="BB1232" s="116">
        <v>1130.5</v>
      </c>
      <c r="BC1232" s="116">
        <v>1130.5</v>
      </c>
      <c r="BD1232" s="115">
        <v>1130.5</v>
      </c>
      <c r="BF1232" s="9">
        <f t="shared" si="19"/>
        <v>1130.5</v>
      </c>
    </row>
    <row r="1233" spans="1:58" x14ac:dyDescent="0.25">
      <c r="A1233" s="112" t="s">
        <v>1550</v>
      </c>
      <c r="B1233" s="112" t="s">
        <v>1551</v>
      </c>
      <c r="C1233" s="116">
        <v>0</v>
      </c>
      <c r="D1233" s="116">
        <v>0</v>
      </c>
      <c r="E1233" s="116">
        <v>0</v>
      </c>
      <c r="F1233" s="116">
        <v>0</v>
      </c>
      <c r="G1233" s="116">
        <v>0</v>
      </c>
      <c r="H1233" s="116">
        <v>0</v>
      </c>
      <c r="I1233" s="116">
        <v>0</v>
      </c>
      <c r="J1233" s="116">
        <v>0</v>
      </c>
      <c r="K1233" s="116">
        <v>0</v>
      </c>
      <c r="L1233" s="116">
        <v>0</v>
      </c>
      <c r="M1233" s="116">
        <v>0</v>
      </c>
      <c r="N1233" s="116">
        <v>0</v>
      </c>
      <c r="O1233" s="116">
        <v>0</v>
      </c>
      <c r="P1233" s="116">
        <v>0</v>
      </c>
      <c r="Q1233" s="116">
        <v>0</v>
      </c>
      <c r="R1233" s="116">
        <v>0</v>
      </c>
      <c r="S1233" s="116">
        <v>0</v>
      </c>
      <c r="T1233" s="116">
        <v>0</v>
      </c>
      <c r="U1233" s="116">
        <v>0</v>
      </c>
      <c r="V1233" s="116">
        <v>0</v>
      </c>
      <c r="W1233" s="116">
        <v>0</v>
      </c>
      <c r="X1233" s="116">
        <v>0</v>
      </c>
      <c r="Y1233" s="116">
        <v>0</v>
      </c>
      <c r="Z1233" s="116">
        <v>0</v>
      </c>
      <c r="AA1233" s="116">
        <v>0</v>
      </c>
      <c r="AB1233" s="116">
        <v>0</v>
      </c>
      <c r="AC1233" s="116">
        <v>0</v>
      </c>
      <c r="AD1233" s="116">
        <v>0</v>
      </c>
      <c r="AE1233" s="116">
        <v>0</v>
      </c>
      <c r="AF1233" s="116">
        <v>0</v>
      </c>
      <c r="AG1233" s="116">
        <v>0</v>
      </c>
      <c r="AH1233" s="116">
        <v>0</v>
      </c>
      <c r="AI1233" s="116">
        <v>0</v>
      </c>
      <c r="AJ1233" s="116">
        <v>0</v>
      </c>
      <c r="AK1233" s="116">
        <v>0</v>
      </c>
      <c r="AL1233" s="116">
        <v>0</v>
      </c>
      <c r="AM1233" s="116">
        <v>0</v>
      </c>
      <c r="AN1233" s="116">
        <v>0</v>
      </c>
      <c r="AO1233" s="116">
        <v>0</v>
      </c>
      <c r="AP1233" s="116">
        <v>0</v>
      </c>
      <c r="AQ1233" s="116">
        <v>0</v>
      </c>
      <c r="AR1233" s="116">
        <v>0</v>
      </c>
      <c r="AS1233" s="116">
        <v>0</v>
      </c>
      <c r="AT1233" s="116">
        <v>0</v>
      </c>
      <c r="AU1233" s="116">
        <v>0</v>
      </c>
      <c r="AV1233" s="116">
        <v>0</v>
      </c>
      <c r="AW1233" s="116">
        <v>0</v>
      </c>
      <c r="AX1233" s="116">
        <v>0</v>
      </c>
      <c r="AY1233" s="116">
        <v>0</v>
      </c>
      <c r="AZ1233" s="116">
        <v>0</v>
      </c>
      <c r="BA1233" s="116">
        <v>0</v>
      </c>
      <c r="BB1233" s="116">
        <v>0</v>
      </c>
      <c r="BC1233" s="116">
        <v>0</v>
      </c>
      <c r="BD1233" s="115">
        <v>0</v>
      </c>
      <c r="BF1233" s="9">
        <f t="shared" si="19"/>
        <v>0</v>
      </c>
    </row>
    <row r="1234" spans="1:58" x14ac:dyDescent="0.25">
      <c r="A1234" s="112" t="s">
        <v>1552</v>
      </c>
      <c r="B1234" s="112" t="s">
        <v>1553</v>
      </c>
      <c r="C1234" s="116">
        <v>0</v>
      </c>
      <c r="D1234" s="116">
        <v>0</v>
      </c>
      <c r="E1234" s="116">
        <v>0</v>
      </c>
      <c r="F1234" s="116">
        <v>0</v>
      </c>
      <c r="G1234" s="116">
        <v>0</v>
      </c>
      <c r="H1234" s="116">
        <v>0</v>
      </c>
      <c r="I1234" s="116">
        <v>0</v>
      </c>
      <c r="J1234" s="116">
        <v>0</v>
      </c>
      <c r="K1234" s="116">
        <v>0</v>
      </c>
      <c r="L1234" s="116">
        <v>0</v>
      </c>
      <c r="M1234" s="116">
        <v>0</v>
      </c>
      <c r="N1234" s="116">
        <v>0</v>
      </c>
      <c r="O1234" s="116">
        <v>0</v>
      </c>
      <c r="P1234" s="116">
        <v>0</v>
      </c>
      <c r="Q1234" s="116">
        <v>0</v>
      </c>
      <c r="R1234" s="116">
        <v>0</v>
      </c>
      <c r="S1234" s="116">
        <v>0</v>
      </c>
      <c r="T1234" s="116">
        <v>0</v>
      </c>
      <c r="U1234" s="116">
        <v>0</v>
      </c>
      <c r="V1234" s="116">
        <v>0</v>
      </c>
      <c r="W1234" s="116">
        <v>0</v>
      </c>
      <c r="X1234" s="116">
        <v>0</v>
      </c>
      <c r="Y1234" s="116">
        <v>0</v>
      </c>
      <c r="Z1234" s="116">
        <v>0</v>
      </c>
      <c r="AA1234" s="116">
        <v>0</v>
      </c>
      <c r="AB1234" s="116">
        <v>0</v>
      </c>
      <c r="AC1234" s="116">
        <v>0</v>
      </c>
      <c r="AD1234" s="116">
        <v>0</v>
      </c>
      <c r="AE1234" s="116">
        <v>0</v>
      </c>
      <c r="AF1234" s="116">
        <v>0</v>
      </c>
      <c r="AG1234" s="116">
        <v>0</v>
      </c>
      <c r="AH1234" s="116">
        <v>0</v>
      </c>
      <c r="AI1234" s="116">
        <v>0</v>
      </c>
      <c r="AJ1234" s="116">
        <v>0</v>
      </c>
      <c r="AK1234" s="116">
        <v>0</v>
      </c>
      <c r="AL1234" s="116">
        <v>0</v>
      </c>
      <c r="AM1234" s="116">
        <v>0</v>
      </c>
      <c r="AN1234" s="116">
        <v>0</v>
      </c>
      <c r="AO1234" s="116">
        <v>0</v>
      </c>
      <c r="AP1234" s="116">
        <v>0</v>
      </c>
      <c r="AQ1234" s="116">
        <v>0</v>
      </c>
      <c r="AR1234" s="116">
        <v>0</v>
      </c>
      <c r="AS1234" s="116">
        <v>0</v>
      </c>
      <c r="AT1234" s="116">
        <v>0</v>
      </c>
      <c r="AU1234" s="116">
        <v>0</v>
      </c>
      <c r="AV1234" s="116">
        <v>0</v>
      </c>
      <c r="AW1234" s="116">
        <v>0</v>
      </c>
      <c r="AX1234" s="116">
        <v>0</v>
      </c>
      <c r="AY1234" s="116">
        <v>0</v>
      </c>
      <c r="AZ1234" s="116">
        <v>0</v>
      </c>
      <c r="BA1234" s="116">
        <v>0</v>
      </c>
      <c r="BB1234" s="116">
        <v>0</v>
      </c>
      <c r="BC1234" s="116">
        <v>0</v>
      </c>
      <c r="BD1234" s="115">
        <v>0</v>
      </c>
      <c r="BF1234" s="9">
        <f t="shared" si="19"/>
        <v>0</v>
      </c>
    </row>
    <row r="1235" spans="1:58" x14ac:dyDescent="0.25">
      <c r="A1235" s="112" t="s">
        <v>1554</v>
      </c>
      <c r="B1235" s="112" t="s">
        <v>1555</v>
      </c>
      <c r="C1235" s="116">
        <v>0</v>
      </c>
      <c r="D1235" s="116">
        <v>0</v>
      </c>
      <c r="E1235" s="116">
        <v>0</v>
      </c>
      <c r="F1235" s="116">
        <v>0</v>
      </c>
      <c r="G1235" s="116">
        <v>0</v>
      </c>
      <c r="H1235" s="116">
        <v>0</v>
      </c>
      <c r="I1235" s="116">
        <v>0</v>
      </c>
      <c r="J1235" s="116">
        <v>0</v>
      </c>
      <c r="K1235" s="116">
        <v>0</v>
      </c>
      <c r="L1235" s="116">
        <v>0</v>
      </c>
      <c r="M1235" s="116">
        <v>0</v>
      </c>
      <c r="N1235" s="116">
        <v>0</v>
      </c>
      <c r="O1235" s="116">
        <v>0</v>
      </c>
      <c r="P1235" s="116">
        <v>0</v>
      </c>
      <c r="Q1235" s="116">
        <v>0</v>
      </c>
      <c r="R1235" s="116">
        <v>0</v>
      </c>
      <c r="S1235" s="116">
        <v>0</v>
      </c>
      <c r="T1235" s="116">
        <v>0</v>
      </c>
      <c r="U1235" s="116">
        <v>0</v>
      </c>
      <c r="V1235" s="116">
        <v>0</v>
      </c>
      <c r="W1235" s="116">
        <v>0</v>
      </c>
      <c r="X1235" s="116">
        <v>0</v>
      </c>
      <c r="Y1235" s="116">
        <v>0</v>
      </c>
      <c r="Z1235" s="116">
        <v>0</v>
      </c>
      <c r="AA1235" s="116">
        <v>0</v>
      </c>
      <c r="AB1235" s="116">
        <v>0</v>
      </c>
      <c r="AC1235" s="116">
        <v>0</v>
      </c>
      <c r="AD1235" s="116">
        <v>0</v>
      </c>
      <c r="AE1235" s="116">
        <v>0</v>
      </c>
      <c r="AF1235" s="116">
        <v>0</v>
      </c>
      <c r="AG1235" s="116">
        <v>0</v>
      </c>
      <c r="AH1235" s="116">
        <v>0</v>
      </c>
      <c r="AI1235" s="116">
        <v>0</v>
      </c>
      <c r="AJ1235" s="116">
        <v>0</v>
      </c>
      <c r="AK1235" s="116">
        <v>0</v>
      </c>
      <c r="AL1235" s="116">
        <v>0</v>
      </c>
      <c r="AM1235" s="116">
        <v>0</v>
      </c>
      <c r="AN1235" s="116">
        <v>0</v>
      </c>
      <c r="AO1235" s="116">
        <v>0</v>
      </c>
      <c r="AP1235" s="116">
        <v>0</v>
      </c>
      <c r="AQ1235" s="116">
        <v>0</v>
      </c>
      <c r="AR1235" s="116">
        <v>0</v>
      </c>
      <c r="AS1235" s="116">
        <v>0</v>
      </c>
      <c r="AT1235" s="116">
        <v>0</v>
      </c>
      <c r="AU1235" s="116">
        <v>0</v>
      </c>
      <c r="AV1235" s="116">
        <v>0</v>
      </c>
      <c r="AW1235" s="116">
        <v>0</v>
      </c>
      <c r="AX1235" s="116">
        <v>0</v>
      </c>
      <c r="AY1235" s="116">
        <v>0</v>
      </c>
      <c r="AZ1235" s="116">
        <v>0</v>
      </c>
      <c r="BA1235" s="116">
        <v>0</v>
      </c>
      <c r="BB1235" s="116">
        <v>0</v>
      </c>
      <c r="BC1235" s="116">
        <v>0</v>
      </c>
      <c r="BD1235" s="115">
        <v>0</v>
      </c>
      <c r="BF1235" s="9">
        <f t="shared" si="19"/>
        <v>0</v>
      </c>
    </row>
    <row r="1236" spans="1:58" x14ac:dyDescent="0.25">
      <c r="A1236" s="112" t="s">
        <v>1556</v>
      </c>
      <c r="B1236" s="112" t="s">
        <v>1557</v>
      </c>
      <c r="C1236" s="116">
        <v>0</v>
      </c>
      <c r="D1236" s="116">
        <v>0</v>
      </c>
      <c r="E1236" s="116">
        <v>0</v>
      </c>
      <c r="F1236" s="116">
        <v>0</v>
      </c>
      <c r="G1236" s="116">
        <v>0</v>
      </c>
      <c r="H1236" s="116">
        <v>0</v>
      </c>
      <c r="I1236" s="116">
        <v>0</v>
      </c>
      <c r="J1236" s="116">
        <v>0</v>
      </c>
      <c r="K1236" s="116">
        <v>0</v>
      </c>
      <c r="L1236" s="116">
        <v>0</v>
      </c>
      <c r="M1236" s="116">
        <v>0</v>
      </c>
      <c r="N1236" s="116">
        <v>0</v>
      </c>
      <c r="O1236" s="116">
        <v>0</v>
      </c>
      <c r="P1236" s="116">
        <v>0</v>
      </c>
      <c r="Q1236" s="116">
        <v>0</v>
      </c>
      <c r="R1236" s="116">
        <v>0</v>
      </c>
      <c r="S1236" s="116">
        <v>0</v>
      </c>
      <c r="T1236" s="116">
        <v>0</v>
      </c>
      <c r="U1236" s="116">
        <v>0</v>
      </c>
      <c r="V1236" s="116">
        <v>0</v>
      </c>
      <c r="W1236" s="116">
        <v>0</v>
      </c>
      <c r="X1236" s="116">
        <v>0</v>
      </c>
      <c r="Y1236" s="116">
        <v>0</v>
      </c>
      <c r="Z1236" s="116">
        <v>0</v>
      </c>
      <c r="AA1236" s="116">
        <v>0</v>
      </c>
      <c r="AB1236" s="116">
        <v>0</v>
      </c>
      <c r="AC1236" s="116">
        <v>0</v>
      </c>
      <c r="AD1236" s="116">
        <v>0</v>
      </c>
      <c r="AE1236" s="116">
        <v>0</v>
      </c>
      <c r="AF1236" s="116">
        <v>0</v>
      </c>
      <c r="AG1236" s="116">
        <v>0</v>
      </c>
      <c r="AH1236" s="116">
        <v>0</v>
      </c>
      <c r="AI1236" s="116">
        <v>0</v>
      </c>
      <c r="AJ1236" s="116">
        <v>3087.01</v>
      </c>
      <c r="AK1236" s="116">
        <v>0</v>
      </c>
      <c r="AL1236" s="116">
        <v>0</v>
      </c>
      <c r="AM1236" s="116">
        <v>0</v>
      </c>
      <c r="AN1236" s="116">
        <v>0</v>
      </c>
      <c r="AO1236" s="116">
        <v>0</v>
      </c>
      <c r="AP1236" s="116">
        <v>0</v>
      </c>
      <c r="AQ1236" s="116">
        <v>0</v>
      </c>
      <c r="AR1236" s="116">
        <v>0</v>
      </c>
      <c r="AS1236" s="116">
        <v>0</v>
      </c>
      <c r="AT1236" s="116">
        <v>0</v>
      </c>
      <c r="AU1236" s="116">
        <v>0</v>
      </c>
      <c r="AV1236" s="116">
        <v>0</v>
      </c>
      <c r="AW1236" s="116">
        <v>0</v>
      </c>
      <c r="AX1236" s="116">
        <v>0</v>
      </c>
      <c r="AY1236" s="116">
        <v>0</v>
      </c>
      <c r="AZ1236" s="116">
        <v>0</v>
      </c>
      <c r="BA1236" s="116">
        <v>0</v>
      </c>
      <c r="BB1236" s="116">
        <v>0</v>
      </c>
      <c r="BC1236" s="116">
        <v>0</v>
      </c>
      <c r="BD1236" s="115">
        <v>0</v>
      </c>
      <c r="BF1236" s="9">
        <f t="shared" si="19"/>
        <v>3087.01</v>
      </c>
    </row>
    <row r="1237" spans="1:58" x14ac:dyDescent="0.25">
      <c r="A1237" s="112" t="s">
        <v>1558</v>
      </c>
      <c r="B1237" s="112" t="s">
        <v>1559</v>
      </c>
      <c r="C1237" s="116">
        <v>0</v>
      </c>
      <c r="D1237" s="116">
        <v>0</v>
      </c>
      <c r="E1237" s="116">
        <v>0</v>
      </c>
      <c r="F1237" s="116">
        <v>0</v>
      </c>
      <c r="G1237" s="116">
        <v>0</v>
      </c>
      <c r="H1237" s="116">
        <v>0</v>
      </c>
      <c r="I1237" s="116">
        <v>0</v>
      </c>
      <c r="J1237" s="116">
        <v>0</v>
      </c>
      <c r="K1237" s="116">
        <v>0</v>
      </c>
      <c r="L1237" s="116">
        <v>0</v>
      </c>
      <c r="M1237" s="116">
        <v>0</v>
      </c>
      <c r="N1237" s="116">
        <v>0</v>
      </c>
      <c r="O1237" s="116">
        <v>0</v>
      </c>
      <c r="P1237" s="116">
        <v>0</v>
      </c>
      <c r="Q1237" s="116">
        <v>0</v>
      </c>
      <c r="R1237" s="116">
        <v>0</v>
      </c>
      <c r="S1237" s="116">
        <v>0</v>
      </c>
      <c r="T1237" s="116">
        <v>0</v>
      </c>
      <c r="U1237" s="116">
        <v>0</v>
      </c>
      <c r="V1237" s="116">
        <v>0</v>
      </c>
      <c r="W1237" s="116">
        <v>0</v>
      </c>
      <c r="X1237" s="116">
        <v>0</v>
      </c>
      <c r="Y1237" s="116">
        <v>0</v>
      </c>
      <c r="Z1237" s="116">
        <v>0</v>
      </c>
      <c r="AA1237" s="116">
        <v>0</v>
      </c>
      <c r="AB1237" s="116">
        <v>0</v>
      </c>
      <c r="AC1237" s="116">
        <v>0</v>
      </c>
      <c r="AD1237" s="116">
        <v>0</v>
      </c>
      <c r="AE1237" s="116">
        <v>0</v>
      </c>
      <c r="AF1237" s="116">
        <v>0</v>
      </c>
      <c r="AG1237" s="116">
        <v>0</v>
      </c>
      <c r="AH1237" s="116">
        <v>0</v>
      </c>
      <c r="AI1237" s="116">
        <v>0</v>
      </c>
      <c r="AJ1237" s="116">
        <v>0</v>
      </c>
      <c r="AK1237" s="116">
        <v>0</v>
      </c>
      <c r="AL1237" s="116">
        <v>0</v>
      </c>
      <c r="AM1237" s="116">
        <v>0</v>
      </c>
      <c r="AN1237" s="116">
        <v>0</v>
      </c>
      <c r="AO1237" s="116">
        <v>0</v>
      </c>
      <c r="AP1237" s="116">
        <v>0</v>
      </c>
      <c r="AQ1237" s="116">
        <v>0</v>
      </c>
      <c r="AR1237" s="116">
        <v>0</v>
      </c>
      <c r="AS1237" s="116">
        <v>0</v>
      </c>
      <c r="AT1237" s="116">
        <v>0</v>
      </c>
      <c r="AU1237" s="116">
        <v>0</v>
      </c>
      <c r="AV1237" s="116">
        <v>0</v>
      </c>
      <c r="AW1237" s="116">
        <v>0</v>
      </c>
      <c r="AX1237" s="116">
        <v>0</v>
      </c>
      <c r="AY1237" s="116">
        <v>0</v>
      </c>
      <c r="AZ1237" s="116">
        <v>0</v>
      </c>
      <c r="BA1237" s="116">
        <v>0</v>
      </c>
      <c r="BB1237" s="116">
        <v>0</v>
      </c>
      <c r="BC1237" s="116">
        <v>0</v>
      </c>
      <c r="BD1237" s="115">
        <v>0</v>
      </c>
      <c r="BF1237" s="9">
        <f t="shared" si="19"/>
        <v>0</v>
      </c>
    </row>
    <row r="1238" spans="1:58" x14ac:dyDescent="0.25">
      <c r="A1238" s="112" t="s">
        <v>1560</v>
      </c>
      <c r="B1238" s="112" t="s">
        <v>1561</v>
      </c>
      <c r="C1238" s="116">
        <v>0</v>
      </c>
      <c r="D1238" s="116">
        <v>0</v>
      </c>
      <c r="E1238" s="116">
        <v>0</v>
      </c>
      <c r="F1238" s="116">
        <v>0</v>
      </c>
      <c r="G1238" s="116">
        <v>0</v>
      </c>
      <c r="H1238" s="116">
        <v>0</v>
      </c>
      <c r="I1238" s="116">
        <v>0</v>
      </c>
      <c r="J1238" s="116">
        <v>0</v>
      </c>
      <c r="K1238" s="116">
        <v>0</v>
      </c>
      <c r="L1238" s="116">
        <v>0</v>
      </c>
      <c r="M1238" s="116">
        <v>0</v>
      </c>
      <c r="N1238" s="116">
        <v>0</v>
      </c>
      <c r="O1238" s="116">
        <v>0</v>
      </c>
      <c r="P1238" s="116">
        <v>0</v>
      </c>
      <c r="Q1238" s="116">
        <v>0</v>
      </c>
      <c r="R1238" s="116">
        <v>0</v>
      </c>
      <c r="S1238" s="116">
        <v>0</v>
      </c>
      <c r="T1238" s="116">
        <v>0</v>
      </c>
      <c r="U1238" s="116">
        <v>0</v>
      </c>
      <c r="V1238" s="116">
        <v>0</v>
      </c>
      <c r="W1238" s="116">
        <v>0</v>
      </c>
      <c r="X1238" s="116">
        <v>0</v>
      </c>
      <c r="Y1238" s="116">
        <v>0</v>
      </c>
      <c r="Z1238" s="116">
        <v>0</v>
      </c>
      <c r="AA1238" s="116">
        <v>0</v>
      </c>
      <c r="AB1238" s="116">
        <v>0</v>
      </c>
      <c r="AC1238" s="116">
        <v>0</v>
      </c>
      <c r="AD1238" s="116">
        <v>0</v>
      </c>
      <c r="AE1238" s="116">
        <v>0</v>
      </c>
      <c r="AF1238" s="116">
        <v>0</v>
      </c>
      <c r="AG1238" s="116">
        <v>0</v>
      </c>
      <c r="AH1238" s="116">
        <v>0</v>
      </c>
      <c r="AI1238" s="116">
        <v>0</v>
      </c>
      <c r="AJ1238" s="116">
        <v>0</v>
      </c>
      <c r="AK1238" s="116">
        <v>0</v>
      </c>
      <c r="AL1238" s="116">
        <v>0</v>
      </c>
      <c r="AM1238" s="116">
        <v>0</v>
      </c>
      <c r="AN1238" s="116">
        <v>0</v>
      </c>
      <c r="AO1238" s="116">
        <v>0</v>
      </c>
      <c r="AP1238" s="116">
        <v>0</v>
      </c>
      <c r="AQ1238" s="116">
        <v>0</v>
      </c>
      <c r="AR1238" s="116">
        <v>0</v>
      </c>
      <c r="AS1238" s="116">
        <v>0</v>
      </c>
      <c r="AT1238" s="116">
        <v>0</v>
      </c>
      <c r="AU1238" s="116">
        <v>0</v>
      </c>
      <c r="AV1238" s="116">
        <v>0</v>
      </c>
      <c r="AW1238" s="116">
        <v>0</v>
      </c>
      <c r="AX1238" s="116">
        <v>0</v>
      </c>
      <c r="AY1238" s="116">
        <v>0</v>
      </c>
      <c r="AZ1238" s="116">
        <v>0</v>
      </c>
      <c r="BA1238" s="116">
        <v>0</v>
      </c>
      <c r="BB1238" s="116">
        <v>0</v>
      </c>
      <c r="BC1238" s="116">
        <v>0</v>
      </c>
      <c r="BD1238" s="115">
        <v>0</v>
      </c>
      <c r="BF1238" s="9">
        <f t="shared" si="19"/>
        <v>0</v>
      </c>
    </row>
    <row r="1239" spans="1:58" x14ac:dyDescent="0.25">
      <c r="A1239" s="112" t="s">
        <v>1562</v>
      </c>
      <c r="B1239" s="112" t="s">
        <v>1563</v>
      </c>
      <c r="C1239" s="116">
        <v>0</v>
      </c>
      <c r="D1239" s="116">
        <v>0</v>
      </c>
      <c r="E1239" s="116">
        <v>0</v>
      </c>
      <c r="F1239" s="116">
        <v>0</v>
      </c>
      <c r="G1239" s="116">
        <v>0</v>
      </c>
      <c r="H1239" s="116">
        <v>0</v>
      </c>
      <c r="I1239" s="116">
        <v>0</v>
      </c>
      <c r="J1239" s="116">
        <v>0</v>
      </c>
      <c r="K1239" s="116">
        <v>0</v>
      </c>
      <c r="L1239" s="116">
        <v>0</v>
      </c>
      <c r="M1239" s="116">
        <v>0</v>
      </c>
      <c r="N1239" s="116">
        <v>0</v>
      </c>
      <c r="O1239" s="116">
        <v>0</v>
      </c>
      <c r="P1239" s="116">
        <v>0</v>
      </c>
      <c r="Q1239" s="116">
        <v>0</v>
      </c>
      <c r="R1239" s="116">
        <v>0</v>
      </c>
      <c r="S1239" s="116">
        <v>0</v>
      </c>
      <c r="T1239" s="116">
        <v>0</v>
      </c>
      <c r="U1239" s="116">
        <v>0</v>
      </c>
      <c r="V1239" s="116">
        <v>0</v>
      </c>
      <c r="W1239" s="116">
        <v>0</v>
      </c>
      <c r="X1239" s="116">
        <v>0</v>
      </c>
      <c r="Y1239" s="116">
        <v>0</v>
      </c>
      <c r="Z1239" s="116">
        <v>0</v>
      </c>
      <c r="AA1239" s="116">
        <v>0</v>
      </c>
      <c r="AB1239" s="116">
        <v>0</v>
      </c>
      <c r="AC1239" s="116">
        <v>0</v>
      </c>
      <c r="AD1239" s="116">
        <v>0</v>
      </c>
      <c r="AE1239" s="116">
        <v>0</v>
      </c>
      <c r="AF1239" s="116">
        <v>0</v>
      </c>
      <c r="AG1239" s="116">
        <v>0</v>
      </c>
      <c r="AH1239" s="116">
        <v>0</v>
      </c>
      <c r="AI1239" s="116">
        <v>0</v>
      </c>
      <c r="AJ1239" s="116">
        <v>0</v>
      </c>
      <c r="AK1239" s="116">
        <v>0</v>
      </c>
      <c r="AL1239" s="116">
        <v>0</v>
      </c>
      <c r="AM1239" s="116">
        <v>0</v>
      </c>
      <c r="AN1239" s="116">
        <v>0</v>
      </c>
      <c r="AO1239" s="116">
        <v>0</v>
      </c>
      <c r="AP1239" s="116">
        <v>0</v>
      </c>
      <c r="AQ1239" s="116">
        <v>0</v>
      </c>
      <c r="AR1239" s="116">
        <v>0</v>
      </c>
      <c r="AS1239" s="116">
        <v>0</v>
      </c>
      <c r="AT1239" s="116">
        <v>0</v>
      </c>
      <c r="AU1239" s="116">
        <v>0</v>
      </c>
      <c r="AV1239" s="116">
        <v>0</v>
      </c>
      <c r="AW1239" s="116">
        <v>0</v>
      </c>
      <c r="AX1239" s="116">
        <v>0</v>
      </c>
      <c r="AY1239" s="116">
        <v>0</v>
      </c>
      <c r="AZ1239" s="116">
        <v>0</v>
      </c>
      <c r="BA1239" s="116">
        <v>0</v>
      </c>
      <c r="BB1239" s="116">
        <v>0</v>
      </c>
      <c r="BC1239" s="116">
        <v>0</v>
      </c>
      <c r="BD1239" s="115">
        <v>0</v>
      </c>
      <c r="BF1239" s="9">
        <f t="shared" ref="BF1239:BF1302" si="20">+MAX(C1239:BD1239)</f>
        <v>0</v>
      </c>
    </row>
    <row r="1240" spans="1:58" x14ac:dyDescent="0.25">
      <c r="A1240" s="112" t="s">
        <v>1564</v>
      </c>
      <c r="B1240" s="112" t="s">
        <v>1565</v>
      </c>
      <c r="C1240" s="116">
        <v>0</v>
      </c>
      <c r="D1240" s="116">
        <v>0</v>
      </c>
      <c r="E1240" s="116">
        <v>0</v>
      </c>
      <c r="F1240" s="116">
        <v>0</v>
      </c>
      <c r="G1240" s="116">
        <v>0</v>
      </c>
      <c r="H1240" s="116">
        <v>0</v>
      </c>
      <c r="I1240" s="116">
        <v>0</v>
      </c>
      <c r="J1240" s="116">
        <v>0</v>
      </c>
      <c r="K1240" s="116">
        <v>0</v>
      </c>
      <c r="L1240" s="116">
        <v>0</v>
      </c>
      <c r="M1240" s="116">
        <v>0</v>
      </c>
      <c r="N1240" s="116">
        <v>0</v>
      </c>
      <c r="O1240" s="116">
        <v>0</v>
      </c>
      <c r="P1240" s="116">
        <v>0</v>
      </c>
      <c r="Q1240" s="116">
        <v>0</v>
      </c>
      <c r="R1240" s="116">
        <v>0</v>
      </c>
      <c r="S1240" s="116">
        <v>0</v>
      </c>
      <c r="T1240" s="116">
        <v>0</v>
      </c>
      <c r="U1240" s="116">
        <v>0</v>
      </c>
      <c r="V1240" s="116">
        <v>0</v>
      </c>
      <c r="W1240" s="116">
        <v>0</v>
      </c>
      <c r="X1240" s="116">
        <v>0</v>
      </c>
      <c r="Y1240" s="116">
        <v>0</v>
      </c>
      <c r="Z1240" s="116">
        <v>0</v>
      </c>
      <c r="AA1240" s="116">
        <v>0</v>
      </c>
      <c r="AB1240" s="116">
        <v>0</v>
      </c>
      <c r="AC1240" s="116">
        <v>0</v>
      </c>
      <c r="AD1240" s="116">
        <v>0</v>
      </c>
      <c r="AE1240" s="116">
        <v>0</v>
      </c>
      <c r="AF1240" s="116">
        <v>0</v>
      </c>
      <c r="AG1240" s="116">
        <v>0</v>
      </c>
      <c r="AH1240" s="116">
        <v>0</v>
      </c>
      <c r="AI1240" s="116">
        <v>0</v>
      </c>
      <c r="AJ1240" s="116">
        <v>0</v>
      </c>
      <c r="AK1240" s="116">
        <v>0</v>
      </c>
      <c r="AL1240" s="116">
        <v>0</v>
      </c>
      <c r="AM1240" s="116">
        <v>0</v>
      </c>
      <c r="AN1240" s="116">
        <v>0</v>
      </c>
      <c r="AO1240" s="116">
        <v>0</v>
      </c>
      <c r="AP1240" s="116">
        <v>0</v>
      </c>
      <c r="AQ1240" s="116">
        <v>0</v>
      </c>
      <c r="AR1240" s="116">
        <v>0</v>
      </c>
      <c r="AS1240" s="116">
        <v>0</v>
      </c>
      <c r="AT1240" s="116">
        <v>0</v>
      </c>
      <c r="AU1240" s="116">
        <v>0</v>
      </c>
      <c r="AV1240" s="116">
        <v>0</v>
      </c>
      <c r="AW1240" s="116">
        <v>0</v>
      </c>
      <c r="AX1240" s="116">
        <v>0</v>
      </c>
      <c r="AY1240" s="116">
        <v>0</v>
      </c>
      <c r="AZ1240" s="116">
        <v>0</v>
      </c>
      <c r="BA1240" s="116">
        <v>0</v>
      </c>
      <c r="BB1240" s="116">
        <v>0</v>
      </c>
      <c r="BC1240" s="116">
        <v>0</v>
      </c>
      <c r="BD1240" s="115">
        <v>0</v>
      </c>
      <c r="BF1240" s="9">
        <f t="shared" si="20"/>
        <v>0</v>
      </c>
    </row>
    <row r="1241" spans="1:58" x14ac:dyDescent="0.25">
      <c r="A1241" s="112" t="s">
        <v>1566</v>
      </c>
      <c r="B1241" s="112" t="s">
        <v>1326</v>
      </c>
      <c r="C1241" s="116">
        <v>0</v>
      </c>
      <c r="D1241" s="116">
        <v>0</v>
      </c>
      <c r="E1241" s="116">
        <v>0</v>
      </c>
      <c r="F1241" s="116">
        <v>0</v>
      </c>
      <c r="G1241" s="116">
        <v>0</v>
      </c>
      <c r="H1241" s="116">
        <v>0</v>
      </c>
      <c r="I1241" s="116">
        <v>0</v>
      </c>
      <c r="J1241" s="116">
        <v>0</v>
      </c>
      <c r="K1241" s="116">
        <v>0</v>
      </c>
      <c r="L1241" s="116">
        <v>0</v>
      </c>
      <c r="M1241" s="116">
        <v>0</v>
      </c>
      <c r="N1241" s="116">
        <v>0</v>
      </c>
      <c r="O1241" s="116">
        <v>0</v>
      </c>
      <c r="P1241" s="116">
        <v>0</v>
      </c>
      <c r="Q1241" s="116">
        <v>0</v>
      </c>
      <c r="R1241" s="116">
        <v>0</v>
      </c>
      <c r="S1241" s="116">
        <v>0</v>
      </c>
      <c r="T1241" s="116">
        <v>0</v>
      </c>
      <c r="U1241" s="116">
        <v>0</v>
      </c>
      <c r="V1241" s="116">
        <v>0</v>
      </c>
      <c r="W1241" s="116">
        <v>0</v>
      </c>
      <c r="X1241" s="116">
        <v>0</v>
      </c>
      <c r="Y1241" s="116">
        <v>0</v>
      </c>
      <c r="Z1241" s="116">
        <v>0</v>
      </c>
      <c r="AA1241" s="116">
        <v>0</v>
      </c>
      <c r="AB1241" s="116">
        <v>0</v>
      </c>
      <c r="AC1241" s="116">
        <v>0</v>
      </c>
      <c r="AD1241" s="116">
        <v>0</v>
      </c>
      <c r="AE1241" s="116">
        <v>0</v>
      </c>
      <c r="AF1241" s="116">
        <v>0</v>
      </c>
      <c r="AG1241" s="116">
        <v>0</v>
      </c>
      <c r="AH1241" s="116">
        <v>0</v>
      </c>
      <c r="AI1241" s="116">
        <v>0</v>
      </c>
      <c r="AJ1241" s="116">
        <v>0</v>
      </c>
      <c r="AK1241" s="116">
        <v>0</v>
      </c>
      <c r="AL1241" s="116">
        <v>0</v>
      </c>
      <c r="AM1241" s="116">
        <v>0</v>
      </c>
      <c r="AN1241" s="116">
        <v>0</v>
      </c>
      <c r="AO1241" s="116">
        <v>0</v>
      </c>
      <c r="AP1241" s="116">
        <v>0</v>
      </c>
      <c r="AQ1241" s="116">
        <v>0</v>
      </c>
      <c r="AR1241" s="116">
        <v>0</v>
      </c>
      <c r="AS1241" s="116">
        <v>0</v>
      </c>
      <c r="AT1241" s="116">
        <v>0</v>
      </c>
      <c r="AU1241" s="116">
        <v>0</v>
      </c>
      <c r="AV1241" s="116">
        <v>0</v>
      </c>
      <c r="AW1241" s="116">
        <v>0</v>
      </c>
      <c r="AX1241" s="116">
        <v>0</v>
      </c>
      <c r="AY1241" s="116">
        <v>0</v>
      </c>
      <c r="AZ1241" s="116">
        <v>0</v>
      </c>
      <c r="BA1241" s="116">
        <v>0</v>
      </c>
      <c r="BB1241" s="116">
        <v>0</v>
      </c>
      <c r="BC1241" s="116">
        <v>0</v>
      </c>
      <c r="BD1241" s="115">
        <v>0</v>
      </c>
      <c r="BF1241" s="9">
        <f t="shared" si="20"/>
        <v>0</v>
      </c>
    </row>
    <row r="1242" spans="1:58" x14ac:dyDescent="0.25">
      <c r="A1242" s="112" t="s">
        <v>1567</v>
      </c>
      <c r="B1242" s="112" t="s">
        <v>1568</v>
      </c>
      <c r="C1242" s="116">
        <v>0</v>
      </c>
      <c r="D1242" s="116">
        <v>0</v>
      </c>
      <c r="E1242" s="116">
        <v>0</v>
      </c>
      <c r="F1242" s="116">
        <v>0</v>
      </c>
      <c r="G1242" s="116">
        <v>0</v>
      </c>
      <c r="H1242" s="116">
        <v>0</v>
      </c>
      <c r="I1242" s="116">
        <v>0</v>
      </c>
      <c r="J1242" s="116">
        <v>0</v>
      </c>
      <c r="K1242" s="116">
        <v>0</v>
      </c>
      <c r="L1242" s="116">
        <v>0</v>
      </c>
      <c r="M1242" s="116">
        <v>0</v>
      </c>
      <c r="N1242" s="116">
        <v>0</v>
      </c>
      <c r="O1242" s="116">
        <v>0</v>
      </c>
      <c r="P1242" s="116">
        <v>0</v>
      </c>
      <c r="Q1242" s="116">
        <v>0</v>
      </c>
      <c r="R1242" s="116">
        <v>0</v>
      </c>
      <c r="S1242" s="116">
        <v>0</v>
      </c>
      <c r="T1242" s="116">
        <v>0</v>
      </c>
      <c r="U1242" s="116">
        <v>0</v>
      </c>
      <c r="V1242" s="116">
        <v>0</v>
      </c>
      <c r="W1242" s="116">
        <v>0</v>
      </c>
      <c r="X1242" s="116">
        <v>0</v>
      </c>
      <c r="Y1242" s="116">
        <v>0</v>
      </c>
      <c r="Z1242" s="116">
        <v>0</v>
      </c>
      <c r="AA1242" s="116">
        <v>0</v>
      </c>
      <c r="AB1242" s="116">
        <v>0</v>
      </c>
      <c r="AC1242" s="116">
        <v>0</v>
      </c>
      <c r="AD1242" s="116">
        <v>0</v>
      </c>
      <c r="AE1242" s="116">
        <v>0</v>
      </c>
      <c r="AF1242" s="116">
        <v>0</v>
      </c>
      <c r="AG1242" s="116">
        <v>0</v>
      </c>
      <c r="AH1242" s="116">
        <v>0</v>
      </c>
      <c r="AI1242" s="116">
        <v>1553.04</v>
      </c>
      <c r="AJ1242" s="116">
        <v>1553.04</v>
      </c>
      <c r="AK1242" s="116">
        <v>9064.52</v>
      </c>
      <c r="AL1242" s="116">
        <v>9075.1</v>
      </c>
      <c r="AM1242" s="116">
        <v>9075.1</v>
      </c>
      <c r="AN1242" s="116">
        <v>0</v>
      </c>
      <c r="AO1242" s="116">
        <v>0</v>
      </c>
      <c r="AP1242" s="116">
        <v>0</v>
      </c>
      <c r="AQ1242" s="116">
        <v>0</v>
      </c>
      <c r="AR1242" s="116">
        <v>0</v>
      </c>
      <c r="AS1242" s="116">
        <v>0</v>
      </c>
      <c r="AT1242" s="116">
        <v>0</v>
      </c>
      <c r="AU1242" s="116">
        <v>0</v>
      </c>
      <c r="AV1242" s="116">
        <v>0</v>
      </c>
      <c r="AW1242" s="116">
        <v>0</v>
      </c>
      <c r="AX1242" s="116">
        <v>0</v>
      </c>
      <c r="AY1242" s="116">
        <v>0</v>
      </c>
      <c r="AZ1242" s="116">
        <v>0</v>
      </c>
      <c r="BA1242" s="116">
        <v>0</v>
      </c>
      <c r="BB1242" s="116">
        <v>0</v>
      </c>
      <c r="BC1242" s="116">
        <v>0</v>
      </c>
      <c r="BD1242" s="115">
        <v>0</v>
      </c>
      <c r="BF1242" s="9">
        <f t="shared" si="20"/>
        <v>9075.1</v>
      </c>
    </row>
    <row r="1243" spans="1:58" x14ac:dyDescent="0.25">
      <c r="A1243" s="112" t="s">
        <v>1569</v>
      </c>
      <c r="B1243" s="112" t="s">
        <v>1570</v>
      </c>
      <c r="C1243" s="116">
        <v>0</v>
      </c>
      <c r="D1243" s="116">
        <v>0</v>
      </c>
      <c r="E1243" s="116">
        <v>0</v>
      </c>
      <c r="F1243" s="116">
        <v>0</v>
      </c>
      <c r="G1243" s="116">
        <v>0</v>
      </c>
      <c r="H1243" s="116">
        <v>0</v>
      </c>
      <c r="I1243" s="116">
        <v>0</v>
      </c>
      <c r="J1243" s="116">
        <v>0</v>
      </c>
      <c r="K1243" s="116">
        <v>0</v>
      </c>
      <c r="L1243" s="116">
        <v>0</v>
      </c>
      <c r="M1243" s="116">
        <v>0</v>
      </c>
      <c r="N1243" s="116">
        <v>0</v>
      </c>
      <c r="O1243" s="116">
        <v>0</v>
      </c>
      <c r="P1243" s="116">
        <v>0</v>
      </c>
      <c r="Q1243" s="116">
        <v>0</v>
      </c>
      <c r="R1243" s="116">
        <v>0</v>
      </c>
      <c r="S1243" s="116">
        <v>0</v>
      </c>
      <c r="T1243" s="116">
        <v>0</v>
      </c>
      <c r="U1243" s="116">
        <v>0</v>
      </c>
      <c r="V1243" s="116">
        <v>0</v>
      </c>
      <c r="W1243" s="116">
        <v>0</v>
      </c>
      <c r="X1243" s="116">
        <v>0</v>
      </c>
      <c r="Y1243" s="116">
        <v>0</v>
      </c>
      <c r="Z1243" s="116">
        <v>0</v>
      </c>
      <c r="AA1243" s="116">
        <v>0</v>
      </c>
      <c r="AB1243" s="116">
        <v>0</v>
      </c>
      <c r="AC1243" s="116">
        <v>0</v>
      </c>
      <c r="AD1243" s="116">
        <v>0</v>
      </c>
      <c r="AE1243" s="116">
        <v>0</v>
      </c>
      <c r="AF1243" s="116">
        <v>0</v>
      </c>
      <c r="AG1243" s="116">
        <v>0</v>
      </c>
      <c r="AH1243" s="116">
        <v>0</v>
      </c>
      <c r="AI1243" s="116">
        <v>0</v>
      </c>
      <c r="AJ1243" s="116">
        <v>0</v>
      </c>
      <c r="AK1243" s="116">
        <v>0</v>
      </c>
      <c r="AL1243" s="116">
        <v>0</v>
      </c>
      <c r="AM1243" s="116">
        <v>0</v>
      </c>
      <c r="AN1243" s="116">
        <v>0</v>
      </c>
      <c r="AO1243" s="116">
        <v>0</v>
      </c>
      <c r="AP1243" s="116">
        <v>0</v>
      </c>
      <c r="AQ1243" s="116">
        <v>0</v>
      </c>
      <c r="AR1243" s="116">
        <v>0</v>
      </c>
      <c r="AS1243" s="116">
        <v>0</v>
      </c>
      <c r="AT1243" s="116">
        <v>0</v>
      </c>
      <c r="AU1243" s="116">
        <v>0</v>
      </c>
      <c r="AV1243" s="116">
        <v>0</v>
      </c>
      <c r="AW1243" s="116">
        <v>0</v>
      </c>
      <c r="AX1243" s="116">
        <v>0</v>
      </c>
      <c r="AY1243" s="116">
        <v>0</v>
      </c>
      <c r="AZ1243" s="116">
        <v>0</v>
      </c>
      <c r="BA1243" s="116">
        <v>0</v>
      </c>
      <c r="BB1243" s="116">
        <v>0</v>
      </c>
      <c r="BC1243" s="116">
        <v>0</v>
      </c>
      <c r="BD1243" s="115">
        <v>0</v>
      </c>
      <c r="BF1243" s="9">
        <f t="shared" si="20"/>
        <v>0</v>
      </c>
    </row>
    <row r="1244" spans="1:58" x14ac:dyDescent="0.25">
      <c r="A1244" s="112" t="s">
        <v>1571</v>
      </c>
      <c r="B1244" s="112" t="s">
        <v>1572</v>
      </c>
      <c r="C1244" s="116">
        <v>0</v>
      </c>
      <c r="D1244" s="116">
        <v>0</v>
      </c>
      <c r="E1244" s="116">
        <v>0</v>
      </c>
      <c r="F1244" s="116">
        <v>0</v>
      </c>
      <c r="G1244" s="116">
        <v>0</v>
      </c>
      <c r="H1244" s="116">
        <v>0</v>
      </c>
      <c r="I1244" s="116">
        <v>0</v>
      </c>
      <c r="J1244" s="116">
        <v>0</v>
      </c>
      <c r="K1244" s="116">
        <v>0</v>
      </c>
      <c r="L1244" s="116">
        <v>0</v>
      </c>
      <c r="M1244" s="116">
        <v>0</v>
      </c>
      <c r="N1244" s="116">
        <v>0</v>
      </c>
      <c r="O1244" s="116">
        <v>0</v>
      </c>
      <c r="P1244" s="116">
        <v>0</v>
      </c>
      <c r="Q1244" s="116">
        <v>0</v>
      </c>
      <c r="R1244" s="116">
        <v>0</v>
      </c>
      <c r="S1244" s="116">
        <v>0</v>
      </c>
      <c r="T1244" s="116">
        <v>0</v>
      </c>
      <c r="U1244" s="116">
        <v>0</v>
      </c>
      <c r="V1244" s="116">
        <v>0</v>
      </c>
      <c r="W1244" s="116">
        <v>0</v>
      </c>
      <c r="X1244" s="116">
        <v>0</v>
      </c>
      <c r="Y1244" s="116">
        <v>0</v>
      </c>
      <c r="Z1244" s="116">
        <v>0</v>
      </c>
      <c r="AA1244" s="116">
        <v>0</v>
      </c>
      <c r="AB1244" s="116">
        <v>0</v>
      </c>
      <c r="AC1244" s="116">
        <v>0</v>
      </c>
      <c r="AD1244" s="116">
        <v>0</v>
      </c>
      <c r="AE1244" s="116">
        <v>0</v>
      </c>
      <c r="AF1244" s="116">
        <v>0</v>
      </c>
      <c r="AG1244" s="116">
        <v>0</v>
      </c>
      <c r="AH1244" s="116">
        <v>0</v>
      </c>
      <c r="AI1244" s="116">
        <v>0</v>
      </c>
      <c r="AJ1244" s="116">
        <v>1016.31</v>
      </c>
      <c r="AK1244" s="116">
        <v>18834.91</v>
      </c>
      <c r="AL1244" s="116">
        <v>20232.95</v>
      </c>
      <c r="AM1244" s="116">
        <v>25147.73</v>
      </c>
      <c r="AN1244" s="116">
        <v>33224.479999999996</v>
      </c>
      <c r="AO1244" s="116">
        <v>35397.729999999996</v>
      </c>
      <c r="AP1244" s="116">
        <v>39157.39</v>
      </c>
      <c r="AQ1244" s="116">
        <v>39378.18</v>
      </c>
      <c r="AR1244" s="116">
        <v>39895.120000000003</v>
      </c>
      <c r="AS1244" s="116">
        <v>41146.47</v>
      </c>
      <c r="AT1244" s="116">
        <v>196269.57</v>
      </c>
      <c r="AU1244" s="116">
        <v>0</v>
      </c>
      <c r="AV1244" s="116">
        <v>0</v>
      </c>
      <c r="AW1244" s="116">
        <v>0</v>
      </c>
      <c r="AX1244" s="116">
        <v>0</v>
      </c>
      <c r="AY1244" s="116">
        <v>0</v>
      </c>
      <c r="AZ1244" s="116">
        <v>0</v>
      </c>
      <c r="BA1244" s="116">
        <v>0</v>
      </c>
      <c r="BB1244" s="116">
        <v>0</v>
      </c>
      <c r="BC1244" s="116">
        <v>0</v>
      </c>
      <c r="BD1244" s="115">
        <v>0</v>
      </c>
      <c r="BF1244" s="9">
        <f t="shared" si="20"/>
        <v>196269.57</v>
      </c>
    </row>
    <row r="1245" spans="1:58" x14ac:dyDescent="0.25">
      <c r="A1245" s="112" t="s">
        <v>1573</v>
      </c>
      <c r="B1245" s="112" t="s">
        <v>1574</v>
      </c>
      <c r="C1245" s="116">
        <v>0</v>
      </c>
      <c r="D1245" s="116">
        <v>0</v>
      </c>
      <c r="E1245" s="116">
        <v>0</v>
      </c>
      <c r="F1245" s="116">
        <v>0</v>
      </c>
      <c r="G1245" s="116">
        <v>0</v>
      </c>
      <c r="H1245" s="116">
        <v>0</v>
      </c>
      <c r="I1245" s="116">
        <v>0</v>
      </c>
      <c r="J1245" s="116">
        <v>0</v>
      </c>
      <c r="K1245" s="116">
        <v>0</v>
      </c>
      <c r="L1245" s="116">
        <v>0</v>
      </c>
      <c r="M1245" s="116">
        <v>0</v>
      </c>
      <c r="N1245" s="116">
        <v>0</v>
      </c>
      <c r="O1245" s="116">
        <v>0</v>
      </c>
      <c r="P1245" s="116">
        <v>0</v>
      </c>
      <c r="Q1245" s="116">
        <v>0</v>
      </c>
      <c r="R1245" s="116">
        <v>0</v>
      </c>
      <c r="S1245" s="116">
        <v>0</v>
      </c>
      <c r="T1245" s="116">
        <v>0</v>
      </c>
      <c r="U1245" s="116">
        <v>0</v>
      </c>
      <c r="V1245" s="116">
        <v>0</v>
      </c>
      <c r="W1245" s="116">
        <v>0</v>
      </c>
      <c r="X1245" s="116">
        <v>0</v>
      </c>
      <c r="Y1245" s="116">
        <v>0</v>
      </c>
      <c r="Z1245" s="116">
        <v>0</v>
      </c>
      <c r="AA1245" s="116">
        <v>0</v>
      </c>
      <c r="AB1245" s="116">
        <v>0</v>
      </c>
      <c r="AC1245" s="116">
        <v>0</v>
      </c>
      <c r="AD1245" s="116">
        <v>0</v>
      </c>
      <c r="AE1245" s="116">
        <v>0</v>
      </c>
      <c r="AF1245" s="116">
        <v>0</v>
      </c>
      <c r="AG1245" s="116">
        <v>0</v>
      </c>
      <c r="AH1245" s="116">
        <v>0</v>
      </c>
      <c r="AI1245" s="116">
        <v>0</v>
      </c>
      <c r="AJ1245" s="116">
        <v>553.6</v>
      </c>
      <c r="AK1245" s="116">
        <v>553.6</v>
      </c>
      <c r="AL1245" s="116">
        <v>0</v>
      </c>
      <c r="AM1245" s="116">
        <v>0</v>
      </c>
      <c r="AN1245" s="116">
        <v>0</v>
      </c>
      <c r="AO1245" s="116">
        <v>0</v>
      </c>
      <c r="AP1245" s="116">
        <v>0</v>
      </c>
      <c r="AQ1245" s="116">
        <v>0</v>
      </c>
      <c r="AR1245" s="116">
        <v>0</v>
      </c>
      <c r="AS1245" s="116">
        <v>0</v>
      </c>
      <c r="AT1245" s="116">
        <v>0</v>
      </c>
      <c r="AU1245" s="116">
        <v>0</v>
      </c>
      <c r="AV1245" s="116">
        <v>0</v>
      </c>
      <c r="AW1245" s="116">
        <v>0</v>
      </c>
      <c r="AX1245" s="116">
        <v>0</v>
      </c>
      <c r="AY1245" s="116">
        <v>0</v>
      </c>
      <c r="AZ1245" s="116">
        <v>0</v>
      </c>
      <c r="BA1245" s="116">
        <v>0</v>
      </c>
      <c r="BB1245" s="116">
        <v>0</v>
      </c>
      <c r="BC1245" s="116">
        <v>0</v>
      </c>
      <c r="BD1245" s="115">
        <v>0</v>
      </c>
      <c r="BF1245" s="9">
        <f t="shared" si="20"/>
        <v>553.6</v>
      </c>
    </row>
    <row r="1246" spans="1:58" x14ac:dyDescent="0.25">
      <c r="A1246" s="112" t="s">
        <v>1575</v>
      </c>
      <c r="B1246" s="112" t="s">
        <v>1576</v>
      </c>
      <c r="C1246" s="116">
        <v>0</v>
      </c>
      <c r="D1246" s="116">
        <v>0</v>
      </c>
      <c r="E1246" s="116">
        <v>0</v>
      </c>
      <c r="F1246" s="116">
        <v>0</v>
      </c>
      <c r="G1246" s="116">
        <v>0</v>
      </c>
      <c r="H1246" s="116">
        <v>0</v>
      </c>
      <c r="I1246" s="116">
        <v>0</v>
      </c>
      <c r="J1246" s="116">
        <v>0</v>
      </c>
      <c r="K1246" s="116">
        <v>0</v>
      </c>
      <c r="L1246" s="116">
        <v>0</v>
      </c>
      <c r="M1246" s="116">
        <v>0</v>
      </c>
      <c r="N1246" s="116">
        <v>0</v>
      </c>
      <c r="O1246" s="116">
        <v>0</v>
      </c>
      <c r="P1246" s="116">
        <v>0</v>
      </c>
      <c r="Q1246" s="116">
        <v>0</v>
      </c>
      <c r="R1246" s="116">
        <v>0</v>
      </c>
      <c r="S1246" s="116">
        <v>0</v>
      </c>
      <c r="T1246" s="116">
        <v>0</v>
      </c>
      <c r="U1246" s="116">
        <v>0</v>
      </c>
      <c r="V1246" s="116">
        <v>0</v>
      </c>
      <c r="W1246" s="116">
        <v>0</v>
      </c>
      <c r="X1246" s="116">
        <v>0</v>
      </c>
      <c r="Y1246" s="116">
        <v>0</v>
      </c>
      <c r="Z1246" s="116">
        <v>0</v>
      </c>
      <c r="AA1246" s="116">
        <v>0</v>
      </c>
      <c r="AB1246" s="116">
        <v>0</v>
      </c>
      <c r="AC1246" s="116">
        <v>0</v>
      </c>
      <c r="AD1246" s="116">
        <v>0</v>
      </c>
      <c r="AE1246" s="116">
        <v>0</v>
      </c>
      <c r="AF1246" s="116">
        <v>0</v>
      </c>
      <c r="AG1246" s="116">
        <v>0</v>
      </c>
      <c r="AH1246" s="116">
        <v>0</v>
      </c>
      <c r="AI1246" s="116">
        <v>0</v>
      </c>
      <c r="AJ1246" s="116">
        <v>0</v>
      </c>
      <c r="AK1246" s="116">
        <v>0</v>
      </c>
      <c r="AL1246" s="116">
        <v>0</v>
      </c>
      <c r="AM1246" s="116">
        <v>0</v>
      </c>
      <c r="AN1246" s="116">
        <v>0</v>
      </c>
      <c r="AO1246" s="116">
        <v>0</v>
      </c>
      <c r="AP1246" s="116">
        <v>0</v>
      </c>
      <c r="AQ1246" s="116">
        <v>0</v>
      </c>
      <c r="AR1246" s="116">
        <v>0</v>
      </c>
      <c r="AS1246" s="116">
        <v>0</v>
      </c>
      <c r="AT1246" s="116">
        <v>0</v>
      </c>
      <c r="AU1246" s="116">
        <v>0</v>
      </c>
      <c r="AV1246" s="116">
        <v>0</v>
      </c>
      <c r="AW1246" s="116">
        <v>0</v>
      </c>
      <c r="AX1246" s="116">
        <v>0</v>
      </c>
      <c r="AY1246" s="116">
        <v>0</v>
      </c>
      <c r="AZ1246" s="116">
        <v>0</v>
      </c>
      <c r="BA1246" s="116">
        <v>0</v>
      </c>
      <c r="BB1246" s="116">
        <v>0</v>
      </c>
      <c r="BC1246" s="116">
        <v>0</v>
      </c>
      <c r="BD1246" s="115">
        <v>0</v>
      </c>
      <c r="BF1246" s="9">
        <f t="shared" si="20"/>
        <v>0</v>
      </c>
    </row>
    <row r="1247" spans="1:58" x14ac:dyDescent="0.25">
      <c r="A1247" s="112" t="s">
        <v>1577</v>
      </c>
      <c r="B1247" s="112" t="s">
        <v>1578</v>
      </c>
      <c r="C1247" s="116">
        <v>0</v>
      </c>
      <c r="D1247" s="116">
        <v>0</v>
      </c>
      <c r="E1247" s="116">
        <v>0</v>
      </c>
      <c r="F1247" s="116">
        <v>0</v>
      </c>
      <c r="G1247" s="116">
        <v>0</v>
      </c>
      <c r="H1247" s="116">
        <v>0</v>
      </c>
      <c r="I1247" s="116">
        <v>0</v>
      </c>
      <c r="J1247" s="116">
        <v>0</v>
      </c>
      <c r="K1247" s="116">
        <v>0</v>
      </c>
      <c r="L1247" s="116">
        <v>0</v>
      </c>
      <c r="M1247" s="116">
        <v>0</v>
      </c>
      <c r="N1247" s="116">
        <v>0</v>
      </c>
      <c r="O1247" s="116">
        <v>0</v>
      </c>
      <c r="P1247" s="116">
        <v>0</v>
      </c>
      <c r="Q1247" s="116">
        <v>0</v>
      </c>
      <c r="R1247" s="116">
        <v>0</v>
      </c>
      <c r="S1247" s="116">
        <v>0</v>
      </c>
      <c r="T1247" s="116">
        <v>0</v>
      </c>
      <c r="U1247" s="116">
        <v>0</v>
      </c>
      <c r="V1247" s="116">
        <v>0</v>
      </c>
      <c r="W1247" s="116">
        <v>0</v>
      </c>
      <c r="X1247" s="116">
        <v>0</v>
      </c>
      <c r="Y1247" s="116">
        <v>0</v>
      </c>
      <c r="Z1247" s="116">
        <v>0</v>
      </c>
      <c r="AA1247" s="116">
        <v>0</v>
      </c>
      <c r="AB1247" s="116">
        <v>0</v>
      </c>
      <c r="AC1247" s="116">
        <v>0</v>
      </c>
      <c r="AD1247" s="116">
        <v>0</v>
      </c>
      <c r="AE1247" s="116">
        <v>0</v>
      </c>
      <c r="AF1247" s="116">
        <v>0</v>
      </c>
      <c r="AG1247" s="116">
        <v>0</v>
      </c>
      <c r="AH1247" s="116">
        <v>0</v>
      </c>
      <c r="AI1247" s="116">
        <v>0</v>
      </c>
      <c r="AJ1247" s="116">
        <v>0</v>
      </c>
      <c r="AK1247" s="116">
        <v>0</v>
      </c>
      <c r="AL1247" s="116">
        <v>0</v>
      </c>
      <c r="AM1247" s="116">
        <v>0</v>
      </c>
      <c r="AN1247" s="116">
        <v>0</v>
      </c>
      <c r="AO1247" s="116">
        <v>0</v>
      </c>
      <c r="AP1247" s="116">
        <v>0</v>
      </c>
      <c r="AQ1247" s="116">
        <v>0</v>
      </c>
      <c r="AR1247" s="116">
        <v>0</v>
      </c>
      <c r="AS1247" s="116">
        <v>0</v>
      </c>
      <c r="AT1247" s="116">
        <v>0</v>
      </c>
      <c r="AU1247" s="116">
        <v>0</v>
      </c>
      <c r="AV1247" s="116">
        <v>0</v>
      </c>
      <c r="AW1247" s="116">
        <v>0</v>
      </c>
      <c r="AX1247" s="116">
        <v>0</v>
      </c>
      <c r="AY1247" s="116">
        <v>0</v>
      </c>
      <c r="AZ1247" s="116">
        <v>0</v>
      </c>
      <c r="BA1247" s="116">
        <v>0</v>
      </c>
      <c r="BB1247" s="116">
        <v>0</v>
      </c>
      <c r="BC1247" s="116">
        <v>0</v>
      </c>
      <c r="BD1247" s="115">
        <v>0</v>
      </c>
      <c r="BF1247" s="9">
        <f t="shared" si="20"/>
        <v>0</v>
      </c>
    </row>
    <row r="1248" spans="1:58" x14ac:dyDescent="0.25">
      <c r="A1248" s="112" t="s">
        <v>1579</v>
      </c>
      <c r="B1248" s="112" t="s">
        <v>1580</v>
      </c>
      <c r="C1248" s="116">
        <v>0</v>
      </c>
      <c r="D1248" s="116">
        <v>0</v>
      </c>
      <c r="E1248" s="116">
        <v>0</v>
      </c>
      <c r="F1248" s="116">
        <v>0</v>
      </c>
      <c r="G1248" s="116">
        <v>0</v>
      </c>
      <c r="H1248" s="116">
        <v>0</v>
      </c>
      <c r="I1248" s="116">
        <v>0</v>
      </c>
      <c r="J1248" s="116">
        <v>0</v>
      </c>
      <c r="K1248" s="116">
        <v>0</v>
      </c>
      <c r="L1248" s="116">
        <v>0</v>
      </c>
      <c r="M1248" s="116">
        <v>0</v>
      </c>
      <c r="N1248" s="116">
        <v>0</v>
      </c>
      <c r="O1248" s="116">
        <v>0</v>
      </c>
      <c r="P1248" s="116">
        <v>0</v>
      </c>
      <c r="Q1248" s="116">
        <v>0</v>
      </c>
      <c r="R1248" s="116">
        <v>0</v>
      </c>
      <c r="S1248" s="116">
        <v>0</v>
      </c>
      <c r="T1248" s="116">
        <v>0</v>
      </c>
      <c r="U1248" s="116">
        <v>0</v>
      </c>
      <c r="V1248" s="116">
        <v>0</v>
      </c>
      <c r="W1248" s="116">
        <v>0</v>
      </c>
      <c r="X1248" s="116">
        <v>0</v>
      </c>
      <c r="Y1248" s="116">
        <v>0</v>
      </c>
      <c r="Z1248" s="116">
        <v>0</v>
      </c>
      <c r="AA1248" s="116">
        <v>0</v>
      </c>
      <c r="AB1248" s="116">
        <v>0</v>
      </c>
      <c r="AC1248" s="116">
        <v>0</v>
      </c>
      <c r="AD1248" s="116">
        <v>0</v>
      </c>
      <c r="AE1248" s="116">
        <v>0</v>
      </c>
      <c r="AF1248" s="116">
        <v>0</v>
      </c>
      <c r="AG1248" s="116">
        <v>0</v>
      </c>
      <c r="AH1248" s="116">
        <v>0</v>
      </c>
      <c r="AI1248" s="116">
        <v>0</v>
      </c>
      <c r="AJ1248" s="116">
        <v>-681020.64</v>
      </c>
      <c r="AK1248" s="116">
        <v>-680794.02</v>
      </c>
      <c r="AL1248" s="116">
        <v>-680462.87</v>
      </c>
      <c r="AM1248" s="116">
        <v>-522777.67</v>
      </c>
      <c r="AN1248" s="116">
        <v>-90157.450000000012</v>
      </c>
      <c r="AO1248" s="116">
        <v>0</v>
      </c>
      <c r="AP1248" s="116">
        <v>0</v>
      </c>
      <c r="AQ1248" s="116">
        <v>0</v>
      </c>
      <c r="AR1248" s="116">
        <v>0</v>
      </c>
      <c r="AS1248" s="116">
        <v>0</v>
      </c>
      <c r="AT1248" s="116">
        <v>0</v>
      </c>
      <c r="AU1248" s="116">
        <v>0</v>
      </c>
      <c r="AV1248" s="116">
        <v>0</v>
      </c>
      <c r="AW1248" s="116">
        <v>0</v>
      </c>
      <c r="AX1248" s="116">
        <v>0</v>
      </c>
      <c r="AY1248" s="116">
        <v>0</v>
      </c>
      <c r="AZ1248" s="116">
        <v>0</v>
      </c>
      <c r="BA1248" s="116">
        <v>0</v>
      </c>
      <c r="BB1248" s="116">
        <v>0</v>
      </c>
      <c r="BC1248" s="116">
        <v>0</v>
      </c>
      <c r="BD1248" s="115">
        <v>0</v>
      </c>
      <c r="BF1248" s="9">
        <f t="shared" si="20"/>
        <v>0</v>
      </c>
    </row>
    <row r="1249" spans="1:58" x14ac:dyDescent="0.25">
      <c r="A1249" s="112" t="s">
        <v>1581</v>
      </c>
      <c r="B1249" s="112" t="s">
        <v>1582</v>
      </c>
      <c r="C1249" s="116">
        <v>0</v>
      </c>
      <c r="D1249" s="116">
        <v>0</v>
      </c>
      <c r="E1249" s="116">
        <v>0</v>
      </c>
      <c r="F1249" s="116">
        <v>0</v>
      </c>
      <c r="G1249" s="116">
        <v>0</v>
      </c>
      <c r="H1249" s="116">
        <v>0</v>
      </c>
      <c r="I1249" s="116">
        <v>0</v>
      </c>
      <c r="J1249" s="116">
        <v>0</v>
      </c>
      <c r="K1249" s="116">
        <v>0</v>
      </c>
      <c r="L1249" s="116">
        <v>0</v>
      </c>
      <c r="M1249" s="116">
        <v>0</v>
      </c>
      <c r="N1249" s="116">
        <v>0</v>
      </c>
      <c r="O1249" s="116">
        <v>0</v>
      </c>
      <c r="P1249" s="116">
        <v>0</v>
      </c>
      <c r="Q1249" s="116">
        <v>0</v>
      </c>
      <c r="R1249" s="116">
        <v>0</v>
      </c>
      <c r="S1249" s="116">
        <v>0</v>
      </c>
      <c r="T1249" s="116">
        <v>0</v>
      </c>
      <c r="U1249" s="116">
        <v>0</v>
      </c>
      <c r="V1249" s="116">
        <v>0</v>
      </c>
      <c r="W1249" s="116">
        <v>0</v>
      </c>
      <c r="X1249" s="116">
        <v>0</v>
      </c>
      <c r="Y1249" s="116">
        <v>0</v>
      </c>
      <c r="Z1249" s="116">
        <v>0</v>
      </c>
      <c r="AA1249" s="116">
        <v>0</v>
      </c>
      <c r="AB1249" s="116">
        <v>0</v>
      </c>
      <c r="AC1249" s="116">
        <v>0</v>
      </c>
      <c r="AD1249" s="116">
        <v>0</v>
      </c>
      <c r="AE1249" s="116">
        <v>0</v>
      </c>
      <c r="AF1249" s="116">
        <v>0</v>
      </c>
      <c r="AG1249" s="116">
        <v>0</v>
      </c>
      <c r="AH1249" s="116">
        <v>0</v>
      </c>
      <c r="AI1249" s="116">
        <v>0</v>
      </c>
      <c r="AJ1249" s="116">
        <v>3908.68</v>
      </c>
      <c r="AK1249" s="116">
        <v>0</v>
      </c>
      <c r="AL1249" s="116">
        <v>0</v>
      </c>
      <c r="AM1249" s="116">
        <v>0</v>
      </c>
      <c r="AN1249" s="116">
        <v>0</v>
      </c>
      <c r="AO1249" s="116">
        <v>0</v>
      </c>
      <c r="AP1249" s="116">
        <v>0</v>
      </c>
      <c r="AQ1249" s="116">
        <v>0</v>
      </c>
      <c r="AR1249" s="116">
        <v>0</v>
      </c>
      <c r="AS1249" s="116">
        <v>0</v>
      </c>
      <c r="AT1249" s="116">
        <v>0</v>
      </c>
      <c r="AU1249" s="116">
        <v>0</v>
      </c>
      <c r="AV1249" s="116">
        <v>0</v>
      </c>
      <c r="AW1249" s="116">
        <v>0</v>
      </c>
      <c r="AX1249" s="116">
        <v>0</v>
      </c>
      <c r="AY1249" s="116">
        <v>0</v>
      </c>
      <c r="AZ1249" s="116">
        <v>0</v>
      </c>
      <c r="BA1249" s="116">
        <v>0</v>
      </c>
      <c r="BB1249" s="116">
        <v>0</v>
      </c>
      <c r="BC1249" s="116">
        <v>0</v>
      </c>
      <c r="BD1249" s="115">
        <v>0</v>
      </c>
      <c r="BF1249" s="9">
        <f t="shared" si="20"/>
        <v>3908.68</v>
      </c>
    </row>
    <row r="1250" spans="1:58" x14ac:dyDescent="0.25">
      <c r="A1250" s="112" t="s">
        <v>1583</v>
      </c>
      <c r="B1250" s="112" t="s">
        <v>1584</v>
      </c>
      <c r="C1250" s="116">
        <v>0</v>
      </c>
      <c r="D1250" s="116">
        <v>0</v>
      </c>
      <c r="E1250" s="116">
        <v>0</v>
      </c>
      <c r="F1250" s="116">
        <v>0</v>
      </c>
      <c r="G1250" s="116">
        <v>0</v>
      </c>
      <c r="H1250" s="116">
        <v>0</v>
      </c>
      <c r="I1250" s="116">
        <v>0</v>
      </c>
      <c r="J1250" s="116">
        <v>0</v>
      </c>
      <c r="K1250" s="116">
        <v>0</v>
      </c>
      <c r="L1250" s="116">
        <v>0</v>
      </c>
      <c r="M1250" s="116">
        <v>0</v>
      </c>
      <c r="N1250" s="116">
        <v>0</v>
      </c>
      <c r="O1250" s="116">
        <v>0</v>
      </c>
      <c r="P1250" s="116">
        <v>0</v>
      </c>
      <c r="Q1250" s="116">
        <v>0</v>
      </c>
      <c r="R1250" s="116">
        <v>0</v>
      </c>
      <c r="S1250" s="116">
        <v>0</v>
      </c>
      <c r="T1250" s="116">
        <v>0</v>
      </c>
      <c r="U1250" s="116">
        <v>0</v>
      </c>
      <c r="V1250" s="116">
        <v>0</v>
      </c>
      <c r="W1250" s="116">
        <v>0</v>
      </c>
      <c r="X1250" s="116">
        <v>0</v>
      </c>
      <c r="Y1250" s="116">
        <v>0</v>
      </c>
      <c r="Z1250" s="116">
        <v>0</v>
      </c>
      <c r="AA1250" s="116">
        <v>0</v>
      </c>
      <c r="AB1250" s="116">
        <v>0</v>
      </c>
      <c r="AC1250" s="116">
        <v>0</v>
      </c>
      <c r="AD1250" s="116">
        <v>0</v>
      </c>
      <c r="AE1250" s="116">
        <v>0</v>
      </c>
      <c r="AF1250" s="116">
        <v>0</v>
      </c>
      <c r="AG1250" s="116">
        <v>0</v>
      </c>
      <c r="AH1250" s="116">
        <v>0</v>
      </c>
      <c r="AI1250" s="116">
        <v>0</v>
      </c>
      <c r="AJ1250" s="116">
        <v>0</v>
      </c>
      <c r="AK1250" s="116">
        <v>0</v>
      </c>
      <c r="AL1250" s="116">
        <v>0</v>
      </c>
      <c r="AM1250" s="116">
        <v>5695.49</v>
      </c>
      <c r="AN1250" s="116">
        <v>5695.49</v>
      </c>
      <c r="AO1250" s="116">
        <v>5695.49</v>
      </c>
      <c r="AP1250" s="116">
        <v>0</v>
      </c>
      <c r="AQ1250" s="116">
        <v>0</v>
      </c>
      <c r="AR1250" s="116">
        <v>0</v>
      </c>
      <c r="AS1250" s="116">
        <v>0</v>
      </c>
      <c r="AT1250" s="116">
        <v>0</v>
      </c>
      <c r="AU1250" s="116">
        <v>0</v>
      </c>
      <c r="AV1250" s="116">
        <v>0</v>
      </c>
      <c r="AW1250" s="116">
        <v>0</v>
      </c>
      <c r="AX1250" s="116">
        <v>0</v>
      </c>
      <c r="AY1250" s="116">
        <v>0</v>
      </c>
      <c r="AZ1250" s="116">
        <v>0</v>
      </c>
      <c r="BA1250" s="116">
        <v>0</v>
      </c>
      <c r="BB1250" s="116">
        <v>0</v>
      </c>
      <c r="BC1250" s="116">
        <v>0</v>
      </c>
      <c r="BD1250" s="115">
        <v>0</v>
      </c>
      <c r="BF1250" s="9">
        <f t="shared" si="20"/>
        <v>5695.49</v>
      </c>
    </row>
    <row r="1251" spans="1:58" x14ac:dyDescent="0.25">
      <c r="A1251" s="112" t="s">
        <v>1585</v>
      </c>
      <c r="B1251" s="112" t="s">
        <v>1586</v>
      </c>
      <c r="C1251" s="116">
        <v>0</v>
      </c>
      <c r="D1251" s="116">
        <v>0</v>
      </c>
      <c r="E1251" s="116">
        <v>0</v>
      </c>
      <c r="F1251" s="116">
        <v>0</v>
      </c>
      <c r="G1251" s="116">
        <v>0</v>
      </c>
      <c r="H1251" s="116">
        <v>0</v>
      </c>
      <c r="I1251" s="116">
        <v>0</v>
      </c>
      <c r="J1251" s="116">
        <v>0</v>
      </c>
      <c r="K1251" s="116">
        <v>0</v>
      </c>
      <c r="L1251" s="116">
        <v>0</v>
      </c>
      <c r="M1251" s="116">
        <v>0</v>
      </c>
      <c r="N1251" s="116">
        <v>0</v>
      </c>
      <c r="O1251" s="116">
        <v>0</v>
      </c>
      <c r="P1251" s="116">
        <v>0</v>
      </c>
      <c r="Q1251" s="116">
        <v>0</v>
      </c>
      <c r="R1251" s="116">
        <v>0</v>
      </c>
      <c r="S1251" s="116">
        <v>0</v>
      </c>
      <c r="T1251" s="116">
        <v>0</v>
      </c>
      <c r="U1251" s="116">
        <v>0</v>
      </c>
      <c r="V1251" s="116">
        <v>0</v>
      </c>
      <c r="W1251" s="116">
        <v>0</v>
      </c>
      <c r="X1251" s="116">
        <v>0</v>
      </c>
      <c r="Y1251" s="116">
        <v>0</v>
      </c>
      <c r="Z1251" s="116">
        <v>0</v>
      </c>
      <c r="AA1251" s="116">
        <v>0</v>
      </c>
      <c r="AB1251" s="116">
        <v>0</v>
      </c>
      <c r="AC1251" s="116">
        <v>0</v>
      </c>
      <c r="AD1251" s="116">
        <v>0</v>
      </c>
      <c r="AE1251" s="116">
        <v>0</v>
      </c>
      <c r="AF1251" s="116">
        <v>0</v>
      </c>
      <c r="AG1251" s="116">
        <v>0</v>
      </c>
      <c r="AH1251" s="116">
        <v>0</v>
      </c>
      <c r="AI1251" s="116">
        <v>0</v>
      </c>
      <c r="AJ1251" s="116">
        <v>4460.59</v>
      </c>
      <c r="AK1251" s="116">
        <v>4460.59</v>
      </c>
      <c r="AL1251" s="116">
        <v>0</v>
      </c>
      <c r="AM1251" s="116">
        <v>0</v>
      </c>
      <c r="AN1251" s="116">
        <v>0</v>
      </c>
      <c r="AO1251" s="116">
        <v>0</v>
      </c>
      <c r="AP1251" s="116">
        <v>0</v>
      </c>
      <c r="AQ1251" s="116">
        <v>0</v>
      </c>
      <c r="AR1251" s="116">
        <v>0</v>
      </c>
      <c r="AS1251" s="116">
        <v>0</v>
      </c>
      <c r="AT1251" s="116">
        <v>0</v>
      </c>
      <c r="AU1251" s="116">
        <v>0</v>
      </c>
      <c r="AV1251" s="116">
        <v>0</v>
      </c>
      <c r="AW1251" s="116">
        <v>0</v>
      </c>
      <c r="AX1251" s="116">
        <v>0</v>
      </c>
      <c r="AY1251" s="116">
        <v>0</v>
      </c>
      <c r="AZ1251" s="116">
        <v>0</v>
      </c>
      <c r="BA1251" s="116">
        <v>0</v>
      </c>
      <c r="BB1251" s="116">
        <v>0</v>
      </c>
      <c r="BC1251" s="116">
        <v>0</v>
      </c>
      <c r="BD1251" s="115">
        <v>0</v>
      </c>
      <c r="BF1251" s="9">
        <f t="shared" si="20"/>
        <v>4460.59</v>
      </c>
    </row>
    <row r="1252" spans="1:58" x14ac:dyDescent="0.25">
      <c r="A1252" s="112" t="s">
        <v>2026</v>
      </c>
      <c r="B1252" s="112" t="s">
        <v>2025</v>
      </c>
      <c r="C1252" s="116">
        <v>0</v>
      </c>
      <c r="D1252" s="116">
        <v>0</v>
      </c>
      <c r="E1252" s="116">
        <v>0</v>
      </c>
      <c r="F1252" s="116">
        <v>0</v>
      </c>
      <c r="G1252" s="116">
        <v>0</v>
      </c>
      <c r="H1252" s="116">
        <v>0</v>
      </c>
      <c r="I1252" s="116">
        <v>0</v>
      </c>
      <c r="J1252" s="116">
        <v>0</v>
      </c>
      <c r="K1252" s="116">
        <v>0</v>
      </c>
      <c r="L1252" s="116">
        <v>0</v>
      </c>
      <c r="M1252" s="116">
        <v>0</v>
      </c>
      <c r="N1252" s="116">
        <v>0</v>
      </c>
      <c r="O1252" s="116">
        <v>0</v>
      </c>
      <c r="P1252" s="116">
        <v>0</v>
      </c>
      <c r="Q1252" s="116">
        <v>0</v>
      </c>
      <c r="R1252" s="116">
        <v>0</v>
      </c>
      <c r="S1252" s="116">
        <v>0</v>
      </c>
      <c r="T1252" s="116">
        <v>0</v>
      </c>
      <c r="U1252" s="116">
        <v>0</v>
      </c>
      <c r="V1252" s="116">
        <v>0</v>
      </c>
      <c r="W1252" s="116">
        <v>0</v>
      </c>
      <c r="X1252" s="116">
        <v>0</v>
      </c>
      <c r="Y1252" s="116">
        <v>0</v>
      </c>
      <c r="Z1252" s="116">
        <v>0</v>
      </c>
      <c r="AA1252" s="116">
        <v>0</v>
      </c>
      <c r="AB1252" s="116">
        <v>0</v>
      </c>
      <c r="AC1252" s="116">
        <v>0</v>
      </c>
      <c r="AD1252" s="116">
        <v>0</v>
      </c>
      <c r="AE1252" s="116">
        <v>0</v>
      </c>
      <c r="AF1252" s="116">
        <v>0</v>
      </c>
      <c r="AG1252" s="116">
        <v>0</v>
      </c>
      <c r="AH1252" s="116">
        <v>0</v>
      </c>
      <c r="AI1252" s="116">
        <v>0</v>
      </c>
      <c r="AJ1252" s="116">
        <v>0</v>
      </c>
      <c r="AK1252" s="116">
        <v>0</v>
      </c>
      <c r="AL1252" s="116">
        <v>2462.1799999999998</v>
      </c>
      <c r="AM1252" s="116">
        <v>6782.27</v>
      </c>
      <c r="AN1252" s="116">
        <v>6823.8300000000008</v>
      </c>
      <c r="AO1252" s="116">
        <v>6865.3900000000012</v>
      </c>
      <c r="AP1252" s="116">
        <v>6907.7400000000016</v>
      </c>
      <c r="AQ1252" s="116">
        <v>6950.090000000002</v>
      </c>
      <c r="AR1252" s="116">
        <v>6993.5800000000017</v>
      </c>
      <c r="AS1252" s="116">
        <v>7109.4200000000019</v>
      </c>
      <c r="AT1252" s="116">
        <v>10258.850000000002</v>
      </c>
      <c r="AU1252" s="116">
        <v>8859.9000000000015</v>
      </c>
      <c r="AV1252" s="116">
        <v>9030.0200000000023</v>
      </c>
      <c r="AW1252" s="116">
        <v>9085.9300000000021</v>
      </c>
      <c r="AX1252" s="116">
        <v>11940.420000000002</v>
      </c>
      <c r="AY1252" s="116">
        <v>12020.720000000001</v>
      </c>
      <c r="AZ1252" s="116">
        <v>39945.06</v>
      </c>
      <c r="BA1252" s="116">
        <v>39674.47</v>
      </c>
      <c r="BB1252" s="116">
        <v>40547.03</v>
      </c>
      <c r="BC1252" s="116">
        <v>41046.409999999996</v>
      </c>
      <c r="BD1252" s="115">
        <v>44407.49</v>
      </c>
      <c r="BF1252" s="9">
        <f t="shared" si="20"/>
        <v>44407.49</v>
      </c>
    </row>
    <row r="1253" spans="1:58" x14ac:dyDescent="0.25">
      <c r="A1253" s="112" t="s">
        <v>2024</v>
      </c>
      <c r="B1253" s="112" t="s">
        <v>2023</v>
      </c>
      <c r="C1253" s="116">
        <v>0</v>
      </c>
      <c r="D1253" s="116">
        <v>0</v>
      </c>
      <c r="E1253" s="116">
        <v>0</v>
      </c>
      <c r="F1253" s="116">
        <v>0</v>
      </c>
      <c r="G1253" s="116">
        <v>0</v>
      </c>
      <c r="H1253" s="116">
        <v>0</v>
      </c>
      <c r="I1253" s="116">
        <v>0</v>
      </c>
      <c r="J1253" s="116">
        <v>0</v>
      </c>
      <c r="K1253" s="116">
        <v>0</v>
      </c>
      <c r="L1253" s="116">
        <v>0</v>
      </c>
      <c r="M1253" s="116">
        <v>0</v>
      </c>
      <c r="N1253" s="116">
        <v>0</v>
      </c>
      <c r="O1253" s="116">
        <v>0</v>
      </c>
      <c r="P1253" s="116">
        <v>0</v>
      </c>
      <c r="Q1253" s="116">
        <v>0</v>
      </c>
      <c r="R1253" s="116">
        <v>0</v>
      </c>
      <c r="S1253" s="116">
        <v>0</v>
      </c>
      <c r="T1253" s="116">
        <v>0</v>
      </c>
      <c r="U1253" s="116">
        <v>0</v>
      </c>
      <c r="V1253" s="116">
        <v>0</v>
      </c>
      <c r="W1253" s="116">
        <v>0</v>
      </c>
      <c r="X1253" s="116">
        <v>0</v>
      </c>
      <c r="Y1253" s="116">
        <v>0</v>
      </c>
      <c r="Z1253" s="116">
        <v>0</v>
      </c>
      <c r="AA1253" s="116">
        <v>0</v>
      </c>
      <c r="AB1253" s="116">
        <v>0</v>
      </c>
      <c r="AC1253" s="116">
        <v>0</v>
      </c>
      <c r="AD1253" s="116">
        <v>0</v>
      </c>
      <c r="AE1253" s="116">
        <v>0</v>
      </c>
      <c r="AF1253" s="116">
        <v>0</v>
      </c>
      <c r="AG1253" s="116">
        <v>0</v>
      </c>
      <c r="AH1253" s="116">
        <v>0</v>
      </c>
      <c r="AI1253" s="116">
        <v>0</v>
      </c>
      <c r="AJ1253" s="116">
        <v>0</v>
      </c>
      <c r="AK1253" s="116">
        <v>0</v>
      </c>
      <c r="AL1253" s="116">
        <v>0</v>
      </c>
      <c r="AM1253" s="116">
        <v>0</v>
      </c>
      <c r="AN1253" s="116">
        <v>0</v>
      </c>
      <c r="AO1253" s="116">
        <v>611.61</v>
      </c>
      <c r="AP1253" s="116">
        <v>2318.21</v>
      </c>
      <c r="AQ1253" s="116">
        <v>2332.69</v>
      </c>
      <c r="AR1253" s="116">
        <v>2420.16</v>
      </c>
      <c r="AS1253" s="116">
        <v>2435.1299999999997</v>
      </c>
      <c r="AT1253" s="116">
        <v>2631.7999999999997</v>
      </c>
      <c r="AU1253" s="116">
        <v>2647.91</v>
      </c>
      <c r="AV1253" s="116">
        <v>2702.69</v>
      </c>
      <c r="AW1253" s="116">
        <v>3179.2400000000002</v>
      </c>
      <c r="AX1253" s="116">
        <v>3333.8100000000004</v>
      </c>
      <c r="AY1253" s="116">
        <v>5260.27</v>
      </c>
      <c r="AZ1253" s="116">
        <v>5406.3600000000006</v>
      </c>
      <c r="BA1253" s="116">
        <v>8306.880000000001</v>
      </c>
      <c r="BB1253" s="116">
        <v>30532.77</v>
      </c>
      <c r="BC1253" s="116">
        <v>58832.51</v>
      </c>
      <c r="BD1253" s="115">
        <v>72170.680000000008</v>
      </c>
      <c r="BF1253" s="9">
        <f t="shared" si="20"/>
        <v>72170.680000000008</v>
      </c>
    </row>
    <row r="1254" spans="1:58" x14ac:dyDescent="0.25">
      <c r="A1254" s="112" t="s">
        <v>2022</v>
      </c>
      <c r="B1254" s="112" t="s">
        <v>2021</v>
      </c>
      <c r="C1254" s="116">
        <v>0</v>
      </c>
      <c r="D1254" s="116">
        <v>0</v>
      </c>
      <c r="E1254" s="116">
        <v>0</v>
      </c>
      <c r="F1254" s="116">
        <v>0</v>
      </c>
      <c r="G1254" s="116">
        <v>0</v>
      </c>
      <c r="H1254" s="116">
        <v>0</v>
      </c>
      <c r="I1254" s="116">
        <v>0</v>
      </c>
      <c r="J1254" s="116">
        <v>0</v>
      </c>
      <c r="K1254" s="116">
        <v>0</v>
      </c>
      <c r="L1254" s="116">
        <v>0</v>
      </c>
      <c r="M1254" s="116">
        <v>0</v>
      </c>
      <c r="N1254" s="116">
        <v>0</v>
      </c>
      <c r="O1254" s="116">
        <v>0</v>
      </c>
      <c r="P1254" s="116">
        <v>0</v>
      </c>
      <c r="Q1254" s="116">
        <v>0</v>
      </c>
      <c r="R1254" s="116">
        <v>0</v>
      </c>
      <c r="S1254" s="116">
        <v>0</v>
      </c>
      <c r="T1254" s="116">
        <v>0</v>
      </c>
      <c r="U1254" s="116">
        <v>0</v>
      </c>
      <c r="V1254" s="116">
        <v>0</v>
      </c>
      <c r="W1254" s="116">
        <v>0</v>
      </c>
      <c r="X1254" s="116">
        <v>0</v>
      </c>
      <c r="Y1254" s="116">
        <v>0</v>
      </c>
      <c r="Z1254" s="116">
        <v>0</v>
      </c>
      <c r="AA1254" s="116">
        <v>0</v>
      </c>
      <c r="AB1254" s="116">
        <v>0</v>
      </c>
      <c r="AC1254" s="116">
        <v>0</v>
      </c>
      <c r="AD1254" s="116">
        <v>0</v>
      </c>
      <c r="AE1254" s="116">
        <v>0</v>
      </c>
      <c r="AF1254" s="116">
        <v>0</v>
      </c>
      <c r="AG1254" s="116">
        <v>0</v>
      </c>
      <c r="AH1254" s="116">
        <v>0</v>
      </c>
      <c r="AI1254" s="116">
        <v>0</v>
      </c>
      <c r="AJ1254" s="116">
        <v>0</v>
      </c>
      <c r="AK1254" s="116">
        <v>0</v>
      </c>
      <c r="AL1254" s="116">
        <v>0</v>
      </c>
      <c r="AM1254" s="116">
        <v>303121.09000000003</v>
      </c>
      <c r="AN1254" s="116">
        <v>630668.4</v>
      </c>
      <c r="AO1254" s="116">
        <v>662641.80000000005</v>
      </c>
      <c r="AP1254" s="116">
        <v>677496.51</v>
      </c>
      <c r="AQ1254" s="116">
        <v>681674.74</v>
      </c>
      <c r="AR1254" s="116">
        <v>904426.52</v>
      </c>
      <c r="AS1254" s="116">
        <v>593319.25</v>
      </c>
      <c r="AT1254" s="116">
        <v>599324.78</v>
      </c>
      <c r="AU1254" s="116">
        <v>602971.53</v>
      </c>
      <c r="AV1254" s="116">
        <v>606720.63</v>
      </c>
      <c r="AW1254" s="116">
        <v>630642.65</v>
      </c>
      <c r="AX1254" s="116">
        <v>633802.36</v>
      </c>
      <c r="AY1254" s="116">
        <v>640581.23</v>
      </c>
      <c r="AZ1254" s="116">
        <v>643332.76</v>
      </c>
      <c r="BA1254" s="116">
        <v>666066.25</v>
      </c>
      <c r="BB1254" s="116">
        <v>670940.29</v>
      </c>
      <c r="BC1254" s="116">
        <v>808459.57000000007</v>
      </c>
      <c r="BD1254" s="115">
        <v>817049.07000000007</v>
      </c>
      <c r="BF1254" s="9">
        <f t="shared" si="20"/>
        <v>904426.52</v>
      </c>
    </row>
    <row r="1255" spans="1:58" x14ac:dyDescent="0.25">
      <c r="A1255" s="112" t="s">
        <v>2020</v>
      </c>
      <c r="B1255" s="112" t="s">
        <v>2019</v>
      </c>
      <c r="C1255" s="116">
        <v>0</v>
      </c>
      <c r="D1255" s="116">
        <v>0</v>
      </c>
      <c r="E1255" s="116">
        <v>0</v>
      </c>
      <c r="F1255" s="116">
        <v>0</v>
      </c>
      <c r="G1255" s="116">
        <v>0</v>
      </c>
      <c r="H1255" s="116">
        <v>0</v>
      </c>
      <c r="I1255" s="116">
        <v>0</v>
      </c>
      <c r="J1255" s="116">
        <v>0</v>
      </c>
      <c r="K1255" s="116">
        <v>0</v>
      </c>
      <c r="L1255" s="116">
        <v>0</v>
      </c>
      <c r="M1255" s="116">
        <v>0</v>
      </c>
      <c r="N1255" s="116">
        <v>0</v>
      </c>
      <c r="O1255" s="116">
        <v>0</v>
      </c>
      <c r="P1255" s="116">
        <v>0</v>
      </c>
      <c r="Q1255" s="116">
        <v>0</v>
      </c>
      <c r="R1255" s="116">
        <v>0</v>
      </c>
      <c r="S1255" s="116">
        <v>0</v>
      </c>
      <c r="T1255" s="116">
        <v>0</v>
      </c>
      <c r="U1255" s="116">
        <v>0</v>
      </c>
      <c r="V1255" s="116">
        <v>0</v>
      </c>
      <c r="W1255" s="116">
        <v>0</v>
      </c>
      <c r="X1255" s="116">
        <v>0</v>
      </c>
      <c r="Y1255" s="116">
        <v>0</v>
      </c>
      <c r="Z1255" s="116">
        <v>0</v>
      </c>
      <c r="AA1255" s="116">
        <v>0</v>
      </c>
      <c r="AB1255" s="116">
        <v>0</v>
      </c>
      <c r="AC1255" s="116">
        <v>0</v>
      </c>
      <c r="AD1255" s="116">
        <v>0</v>
      </c>
      <c r="AE1255" s="116">
        <v>0</v>
      </c>
      <c r="AF1255" s="116">
        <v>0</v>
      </c>
      <c r="AG1255" s="116">
        <v>0</v>
      </c>
      <c r="AH1255" s="116">
        <v>0</v>
      </c>
      <c r="AI1255" s="116">
        <v>0</v>
      </c>
      <c r="AJ1255" s="116">
        <v>0</v>
      </c>
      <c r="AK1255" s="116">
        <v>0</v>
      </c>
      <c r="AL1255" s="116">
        <v>0</v>
      </c>
      <c r="AM1255" s="116">
        <v>0</v>
      </c>
      <c r="AN1255" s="116">
        <v>0</v>
      </c>
      <c r="AO1255" s="116">
        <v>0</v>
      </c>
      <c r="AP1255" s="116">
        <v>0</v>
      </c>
      <c r="AQ1255" s="116">
        <v>0</v>
      </c>
      <c r="AR1255" s="116">
        <v>0</v>
      </c>
      <c r="AS1255" s="116">
        <v>0</v>
      </c>
      <c r="AT1255" s="116">
        <v>0</v>
      </c>
      <c r="AU1255" s="116">
        <v>8197.81</v>
      </c>
      <c r="AV1255" s="116">
        <v>8269.17</v>
      </c>
      <c r="AW1255" s="116">
        <v>8474.75</v>
      </c>
      <c r="AX1255" s="116">
        <v>8724.86</v>
      </c>
      <c r="AY1255" s="116">
        <v>9227.9500000000007</v>
      </c>
      <c r="AZ1255" s="116">
        <v>9901.3900000000012</v>
      </c>
      <c r="BA1255" s="116">
        <v>23322.690000000002</v>
      </c>
      <c r="BB1255" s="116">
        <v>34823.740000000005</v>
      </c>
      <c r="BC1255" s="116">
        <v>38653.100000000006</v>
      </c>
      <c r="BD1255" s="115">
        <v>39520.040000000008</v>
      </c>
      <c r="BF1255" s="9">
        <f t="shared" si="20"/>
        <v>39520.040000000008</v>
      </c>
    </row>
    <row r="1256" spans="1:58" x14ac:dyDescent="0.25">
      <c r="A1256" s="112" t="s">
        <v>1587</v>
      </c>
      <c r="B1256" s="112" t="s">
        <v>1588</v>
      </c>
      <c r="C1256" s="116">
        <v>0</v>
      </c>
      <c r="D1256" s="116">
        <v>0</v>
      </c>
      <c r="E1256" s="116">
        <v>0</v>
      </c>
      <c r="F1256" s="116">
        <v>0</v>
      </c>
      <c r="G1256" s="116">
        <v>0</v>
      </c>
      <c r="H1256" s="116">
        <v>0</v>
      </c>
      <c r="I1256" s="116">
        <v>0</v>
      </c>
      <c r="J1256" s="116">
        <v>0</v>
      </c>
      <c r="K1256" s="116">
        <v>0</v>
      </c>
      <c r="L1256" s="116">
        <v>0</v>
      </c>
      <c r="M1256" s="116">
        <v>0</v>
      </c>
      <c r="N1256" s="116">
        <v>0</v>
      </c>
      <c r="O1256" s="116">
        <v>0</v>
      </c>
      <c r="P1256" s="116">
        <v>0</v>
      </c>
      <c r="Q1256" s="116">
        <v>0</v>
      </c>
      <c r="R1256" s="116">
        <v>0</v>
      </c>
      <c r="S1256" s="116">
        <v>0</v>
      </c>
      <c r="T1256" s="116">
        <v>0</v>
      </c>
      <c r="U1256" s="116">
        <v>0</v>
      </c>
      <c r="V1256" s="116">
        <v>0</v>
      </c>
      <c r="W1256" s="116">
        <v>0</v>
      </c>
      <c r="X1256" s="116">
        <v>0</v>
      </c>
      <c r="Y1256" s="116">
        <v>0</v>
      </c>
      <c r="Z1256" s="116">
        <v>0</v>
      </c>
      <c r="AA1256" s="116">
        <v>0</v>
      </c>
      <c r="AB1256" s="116">
        <v>0</v>
      </c>
      <c r="AC1256" s="116">
        <v>0</v>
      </c>
      <c r="AD1256" s="116">
        <v>0</v>
      </c>
      <c r="AE1256" s="116">
        <v>0</v>
      </c>
      <c r="AF1256" s="116">
        <v>0</v>
      </c>
      <c r="AG1256" s="116">
        <v>0</v>
      </c>
      <c r="AH1256" s="116">
        <v>0</v>
      </c>
      <c r="AI1256" s="116">
        <v>0</v>
      </c>
      <c r="AJ1256" s="116">
        <v>0</v>
      </c>
      <c r="AK1256" s="116">
        <v>2844.28</v>
      </c>
      <c r="AL1256" s="116">
        <v>0</v>
      </c>
      <c r="AM1256" s="116">
        <v>0</v>
      </c>
      <c r="AN1256" s="116">
        <v>0</v>
      </c>
      <c r="AO1256" s="116">
        <v>0</v>
      </c>
      <c r="AP1256" s="116">
        <v>0</v>
      </c>
      <c r="AQ1256" s="116">
        <v>0</v>
      </c>
      <c r="AR1256" s="116">
        <v>0</v>
      </c>
      <c r="AS1256" s="116">
        <v>0</v>
      </c>
      <c r="AT1256" s="116">
        <v>0</v>
      </c>
      <c r="AU1256" s="116">
        <v>0</v>
      </c>
      <c r="AV1256" s="116">
        <v>0</v>
      </c>
      <c r="AW1256" s="116">
        <v>0</v>
      </c>
      <c r="AX1256" s="116">
        <v>0</v>
      </c>
      <c r="AY1256" s="116">
        <v>0</v>
      </c>
      <c r="AZ1256" s="116">
        <v>0</v>
      </c>
      <c r="BA1256" s="116">
        <v>0</v>
      </c>
      <c r="BB1256" s="116">
        <v>0</v>
      </c>
      <c r="BC1256" s="116">
        <v>0</v>
      </c>
      <c r="BD1256" s="115">
        <v>0</v>
      </c>
      <c r="BF1256" s="9">
        <f t="shared" si="20"/>
        <v>2844.28</v>
      </c>
    </row>
    <row r="1257" spans="1:58" x14ac:dyDescent="0.25">
      <c r="A1257" s="112" t="s">
        <v>1589</v>
      </c>
      <c r="B1257" s="112" t="s">
        <v>1386</v>
      </c>
      <c r="C1257" s="116">
        <v>0</v>
      </c>
      <c r="D1257" s="116">
        <v>0</v>
      </c>
      <c r="E1257" s="116">
        <v>0</v>
      </c>
      <c r="F1257" s="116">
        <v>0</v>
      </c>
      <c r="G1257" s="116">
        <v>0</v>
      </c>
      <c r="H1257" s="116">
        <v>0</v>
      </c>
      <c r="I1257" s="116">
        <v>0</v>
      </c>
      <c r="J1257" s="116">
        <v>0</v>
      </c>
      <c r="K1257" s="116">
        <v>0</v>
      </c>
      <c r="L1257" s="116">
        <v>0</v>
      </c>
      <c r="M1257" s="116">
        <v>0</v>
      </c>
      <c r="N1257" s="116">
        <v>0</v>
      </c>
      <c r="O1257" s="116">
        <v>0</v>
      </c>
      <c r="P1257" s="116">
        <v>0</v>
      </c>
      <c r="Q1257" s="116">
        <v>0</v>
      </c>
      <c r="R1257" s="116">
        <v>0</v>
      </c>
      <c r="S1257" s="116">
        <v>0</v>
      </c>
      <c r="T1257" s="116">
        <v>0</v>
      </c>
      <c r="U1257" s="116">
        <v>0</v>
      </c>
      <c r="V1257" s="116">
        <v>0</v>
      </c>
      <c r="W1257" s="116">
        <v>0</v>
      </c>
      <c r="X1257" s="116">
        <v>0</v>
      </c>
      <c r="Y1257" s="116">
        <v>0</v>
      </c>
      <c r="Z1257" s="116">
        <v>0</v>
      </c>
      <c r="AA1257" s="116">
        <v>0</v>
      </c>
      <c r="AB1257" s="116">
        <v>0</v>
      </c>
      <c r="AC1257" s="116">
        <v>0</v>
      </c>
      <c r="AD1257" s="116">
        <v>0</v>
      </c>
      <c r="AE1257" s="116">
        <v>0</v>
      </c>
      <c r="AF1257" s="116">
        <v>0</v>
      </c>
      <c r="AG1257" s="116">
        <v>0</v>
      </c>
      <c r="AH1257" s="116">
        <v>0</v>
      </c>
      <c r="AI1257" s="116">
        <v>0</v>
      </c>
      <c r="AJ1257" s="116">
        <v>0</v>
      </c>
      <c r="AK1257" s="116">
        <v>0</v>
      </c>
      <c r="AL1257" s="116">
        <v>0</v>
      </c>
      <c r="AM1257" s="116">
        <v>0</v>
      </c>
      <c r="AN1257" s="116">
        <v>0</v>
      </c>
      <c r="AO1257" s="116">
        <v>0</v>
      </c>
      <c r="AP1257" s="116">
        <v>0</v>
      </c>
      <c r="AQ1257" s="116">
        <v>0</v>
      </c>
      <c r="AR1257" s="116">
        <v>0</v>
      </c>
      <c r="AS1257" s="116">
        <v>0</v>
      </c>
      <c r="AT1257" s="116">
        <v>0</v>
      </c>
      <c r="AU1257" s="116">
        <v>0</v>
      </c>
      <c r="AV1257" s="116">
        <v>0</v>
      </c>
      <c r="AW1257" s="116">
        <v>0</v>
      </c>
      <c r="AX1257" s="116">
        <v>0</v>
      </c>
      <c r="AY1257" s="116">
        <v>0</v>
      </c>
      <c r="AZ1257" s="116">
        <v>0</v>
      </c>
      <c r="BA1257" s="116">
        <v>0</v>
      </c>
      <c r="BB1257" s="116">
        <v>0</v>
      </c>
      <c r="BC1257" s="116">
        <v>0</v>
      </c>
      <c r="BD1257" s="115">
        <v>0</v>
      </c>
      <c r="BF1257" s="9">
        <f t="shared" si="20"/>
        <v>0</v>
      </c>
    </row>
    <row r="1258" spans="1:58" x14ac:dyDescent="0.25">
      <c r="A1258" s="112" t="s">
        <v>1590</v>
      </c>
      <c r="B1258" s="112" t="s">
        <v>1591</v>
      </c>
      <c r="C1258" s="116">
        <v>0</v>
      </c>
      <c r="D1258" s="116">
        <v>0</v>
      </c>
      <c r="E1258" s="116">
        <v>0</v>
      </c>
      <c r="F1258" s="116">
        <v>0</v>
      </c>
      <c r="G1258" s="116">
        <v>0</v>
      </c>
      <c r="H1258" s="116">
        <v>0</v>
      </c>
      <c r="I1258" s="116">
        <v>0</v>
      </c>
      <c r="J1258" s="116">
        <v>0</v>
      </c>
      <c r="K1258" s="116">
        <v>0</v>
      </c>
      <c r="L1258" s="116">
        <v>0</v>
      </c>
      <c r="M1258" s="116">
        <v>0</v>
      </c>
      <c r="N1258" s="116">
        <v>0</v>
      </c>
      <c r="O1258" s="116">
        <v>0</v>
      </c>
      <c r="P1258" s="116">
        <v>0</v>
      </c>
      <c r="Q1258" s="116">
        <v>0</v>
      </c>
      <c r="R1258" s="116">
        <v>0</v>
      </c>
      <c r="S1258" s="116">
        <v>0</v>
      </c>
      <c r="T1258" s="116">
        <v>0</v>
      </c>
      <c r="U1258" s="116">
        <v>0</v>
      </c>
      <c r="V1258" s="116">
        <v>0</v>
      </c>
      <c r="W1258" s="116">
        <v>0</v>
      </c>
      <c r="X1258" s="116">
        <v>0</v>
      </c>
      <c r="Y1258" s="116">
        <v>0</v>
      </c>
      <c r="Z1258" s="116">
        <v>0</v>
      </c>
      <c r="AA1258" s="116">
        <v>0</v>
      </c>
      <c r="AB1258" s="116">
        <v>0</v>
      </c>
      <c r="AC1258" s="116">
        <v>0</v>
      </c>
      <c r="AD1258" s="116">
        <v>0</v>
      </c>
      <c r="AE1258" s="116">
        <v>0</v>
      </c>
      <c r="AF1258" s="116">
        <v>0</v>
      </c>
      <c r="AG1258" s="116">
        <v>0</v>
      </c>
      <c r="AH1258" s="116">
        <v>0</v>
      </c>
      <c r="AI1258" s="116">
        <v>0</v>
      </c>
      <c r="AJ1258" s="116">
        <v>0</v>
      </c>
      <c r="AK1258" s="116">
        <v>0</v>
      </c>
      <c r="AL1258" s="116">
        <v>137.72999999999999</v>
      </c>
      <c r="AM1258" s="116">
        <v>3273.76</v>
      </c>
      <c r="AN1258" s="116">
        <v>312676.59000000003</v>
      </c>
      <c r="AO1258" s="116">
        <v>342708.19</v>
      </c>
      <c r="AP1258" s="116">
        <v>352763.26</v>
      </c>
      <c r="AQ1258" s="116">
        <v>459232.48</v>
      </c>
      <c r="AR1258" s="116">
        <v>500978.70999999996</v>
      </c>
      <c r="AS1258" s="116">
        <v>508272.61999999994</v>
      </c>
      <c r="AT1258" s="116">
        <v>568621.18999999994</v>
      </c>
      <c r="AU1258" s="116">
        <v>600203.89999999991</v>
      </c>
      <c r="AV1258" s="116">
        <v>619908.16999999993</v>
      </c>
      <c r="AW1258" s="116">
        <v>807619.74999999988</v>
      </c>
      <c r="AX1258" s="116">
        <v>629652.75999999989</v>
      </c>
      <c r="AY1258" s="116">
        <v>685366.25999999989</v>
      </c>
      <c r="AZ1258" s="116">
        <v>698684.96999999986</v>
      </c>
      <c r="BA1258" s="116">
        <v>167.80999999982305</v>
      </c>
      <c r="BB1258" s="116">
        <v>167.82999999982306</v>
      </c>
      <c r="BC1258" s="116">
        <v>167.79999999982306</v>
      </c>
      <c r="BD1258" s="115">
        <v>167.80999999982305</v>
      </c>
      <c r="BF1258" s="9">
        <f t="shared" si="20"/>
        <v>807619.74999999988</v>
      </c>
    </row>
    <row r="1259" spans="1:58" x14ac:dyDescent="0.25">
      <c r="A1259" s="112" t="s">
        <v>1592</v>
      </c>
      <c r="B1259" s="112" t="s">
        <v>1593</v>
      </c>
      <c r="C1259" s="116">
        <v>0</v>
      </c>
      <c r="D1259" s="116">
        <v>0</v>
      </c>
      <c r="E1259" s="116">
        <v>0</v>
      </c>
      <c r="F1259" s="116">
        <v>0</v>
      </c>
      <c r="G1259" s="116">
        <v>0</v>
      </c>
      <c r="H1259" s="116">
        <v>0</v>
      </c>
      <c r="I1259" s="116">
        <v>0</v>
      </c>
      <c r="J1259" s="116">
        <v>0</v>
      </c>
      <c r="K1259" s="116">
        <v>0</v>
      </c>
      <c r="L1259" s="116">
        <v>0</v>
      </c>
      <c r="M1259" s="116">
        <v>0</v>
      </c>
      <c r="N1259" s="116">
        <v>0</v>
      </c>
      <c r="O1259" s="116">
        <v>0</v>
      </c>
      <c r="P1259" s="116">
        <v>0</v>
      </c>
      <c r="Q1259" s="116">
        <v>0</v>
      </c>
      <c r="R1259" s="116">
        <v>0</v>
      </c>
      <c r="S1259" s="116">
        <v>0</v>
      </c>
      <c r="T1259" s="116">
        <v>0</v>
      </c>
      <c r="U1259" s="116">
        <v>0</v>
      </c>
      <c r="V1259" s="116">
        <v>0</v>
      </c>
      <c r="W1259" s="116">
        <v>0</v>
      </c>
      <c r="X1259" s="116">
        <v>0</v>
      </c>
      <c r="Y1259" s="116">
        <v>0</v>
      </c>
      <c r="Z1259" s="116">
        <v>0</v>
      </c>
      <c r="AA1259" s="116">
        <v>0</v>
      </c>
      <c r="AB1259" s="116">
        <v>0</v>
      </c>
      <c r="AC1259" s="116">
        <v>0</v>
      </c>
      <c r="AD1259" s="116">
        <v>0</v>
      </c>
      <c r="AE1259" s="116">
        <v>0</v>
      </c>
      <c r="AF1259" s="116">
        <v>0</v>
      </c>
      <c r="AG1259" s="116">
        <v>0</v>
      </c>
      <c r="AH1259" s="116">
        <v>0</v>
      </c>
      <c r="AI1259" s="116">
        <v>0</v>
      </c>
      <c r="AJ1259" s="116">
        <v>0</v>
      </c>
      <c r="AK1259" s="116">
        <v>0</v>
      </c>
      <c r="AL1259" s="116">
        <v>0</v>
      </c>
      <c r="AM1259" s="116">
        <v>0</v>
      </c>
      <c r="AN1259" s="116">
        <v>0</v>
      </c>
      <c r="AO1259" s="116">
        <v>0</v>
      </c>
      <c r="AP1259" s="116">
        <v>0</v>
      </c>
      <c r="AQ1259" s="116">
        <v>1169.8399999999999</v>
      </c>
      <c r="AR1259" s="116">
        <v>1381.9199999999998</v>
      </c>
      <c r="AS1259" s="116">
        <v>1390.4799999999998</v>
      </c>
      <c r="AT1259" s="116">
        <v>1916.37</v>
      </c>
      <c r="AU1259" s="116">
        <v>29014.42</v>
      </c>
      <c r="AV1259" s="116">
        <v>88231.42</v>
      </c>
      <c r="AW1259" s="116">
        <v>299115.24</v>
      </c>
      <c r="AX1259" s="116">
        <v>263747.23</v>
      </c>
      <c r="AY1259" s="116">
        <v>267334</v>
      </c>
      <c r="AZ1259" s="116">
        <v>70.260000000009313</v>
      </c>
      <c r="BA1259" s="116">
        <v>70.260000000009313</v>
      </c>
      <c r="BB1259" s="116">
        <v>70.270000000009318</v>
      </c>
      <c r="BC1259" s="116">
        <v>70.270000000009318</v>
      </c>
      <c r="BD1259" s="115">
        <v>70.260000000009313</v>
      </c>
      <c r="BF1259" s="9">
        <f t="shared" si="20"/>
        <v>299115.24</v>
      </c>
    </row>
    <row r="1260" spans="1:58" x14ac:dyDescent="0.25">
      <c r="A1260" s="112" t="s">
        <v>1594</v>
      </c>
      <c r="B1260" s="112" t="s">
        <v>1595</v>
      </c>
      <c r="C1260" s="116">
        <v>0</v>
      </c>
      <c r="D1260" s="116">
        <v>0</v>
      </c>
      <c r="E1260" s="116">
        <v>0</v>
      </c>
      <c r="F1260" s="116">
        <v>0</v>
      </c>
      <c r="G1260" s="116">
        <v>0</v>
      </c>
      <c r="H1260" s="116">
        <v>0</v>
      </c>
      <c r="I1260" s="116">
        <v>0</v>
      </c>
      <c r="J1260" s="116">
        <v>0</v>
      </c>
      <c r="K1260" s="116">
        <v>0</v>
      </c>
      <c r="L1260" s="116">
        <v>0</v>
      </c>
      <c r="M1260" s="116">
        <v>0</v>
      </c>
      <c r="N1260" s="116">
        <v>0</v>
      </c>
      <c r="O1260" s="116">
        <v>0</v>
      </c>
      <c r="P1260" s="116">
        <v>0</v>
      </c>
      <c r="Q1260" s="116">
        <v>0</v>
      </c>
      <c r="R1260" s="116">
        <v>0</v>
      </c>
      <c r="S1260" s="116">
        <v>0</v>
      </c>
      <c r="T1260" s="116">
        <v>0</v>
      </c>
      <c r="U1260" s="116">
        <v>0</v>
      </c>
      <c r="V1260" s="116">
        <v>0</v>
      </c>
      <c r="W1260" s="116">
        <v>0</v>
      </c>
      <c r="X1260" s="116">
        <v>0</v>
      </c>
      <c r="Y1260" s="116">
        <v>0</v>
      </c>
      <c r="Z1260" s="116">
        <v>0</v>
      </c>
      <c r="AA1260" s="116">
        <v>0</v>
      </c>
      <c r="AB1260" s="116">
        <v>0</v>
      </c>
      <c r="AC1260" s="116">
        <v>0</v>
      </c>
      <c r="AD1260" s="116">
        <v>0</v>
      </c>
      <c r="AE1260" s="116">
        <v>0</v>
      </c>
      <c r="AF1260" s="116">
        <v>0</v>
      </c>
      <c r="AG1260" s="116">
        <v>0</v>
      </c>
      <c r="AH1260" s="116">
        <v>0</v>
      </c>
      <c r="AI1260" s="116">
        <v>0</v>
      </c>
      <c r="AJ1260" s="116">
        <v>0</v>
      </c>
      <c r="AK1260" s="116">
        <v>0</v>
      </c>
      <c r="AL1260" s="116">
        <v>0</v>
      </c>
      <c r="AM1260" s="116">
        <v>437.33</v>
      </c>
      <c r="AN1260" s="116">
        <v>440.02</v>
      </c>
      <c r="AO1260" s="116">
        <v>442.71</v>
      </c>
      <c r="AP1260" s="116">
        <v>445.45</v>
      </c>
      <c r="AQ1260" s="116">
        <v>8857.9500000000007</v>
      </c>
      <c r="AR1260" s="116">
        <v>21695.71</v>
      </c>
      <c r="AS1260" s="116">
        <v>22741.309999999998</v>
      </c>
      <c r="AT1260" s="116">
        <v>155501.87</v>
      </c>
      <c r="AU1260" s="116">
        <v>0</v>
      </c>
      <c r="AV1260" s="116">
        <v>0</v>
      </c>
      <c r="AW1260" s="116">
        <v>0</v>
      </c>
      <c r="AX1260" s="116">
        <v>0</v>
      </c>
      <c r="AY1260" s="116">
        <v>0</v>
      </c>
      <c r="AZ1260" s="116">
        <v>0</v>
      </c>
      <c r="BA1260" s="116">
        <v>0</v>
      </c>
      <c r="BB1260" s="116">
        <v>0</v>
      </c>
      <c r="BC1260" s="116">
        <v>0</v>
      </c>
      <c r="BD1260" s="115">
        <v>0</v>
      </c>
      <c r="BF1260" s="9">
        <f t="shared" si="20"/>
        <v>155501.87</v>
      </c>
    </row>
    <row r="1261" spans="1:58" x14ac:dyDescent="0.25">
      <c r="A1261" s="112" t="s">
        <v>1596</v>
      </c>
      <c r="B1261" s="112" t="s">
        <v>1597</v>
      </c>
      <c r="C1261" s="116">
        <v>0</v>
      </c>
      <c r="D1261" s="116">
        <v>0</v>
      </c>
      <c r="E1261" s="116">
        <v>0</v>
      </c>
      <c r="F1261" s="116">
        <v>0</v>
      </c>
      <c r="G1261" s="116">
        <v>0</v>
      </c>
      <c r="H1261" s="116">
        <v>0</v>
      </c>
      <c r="I1261" s="116">
        <v>0</v>
      </c>
      <c r="J1261" s="116">
        <v>0</v>
      </c>
      <c r="K1261" s="116">
        <v>0</v>
      </c>
      <c r="L1261" s="116">
        <v>0</v>
      </c>
      <c r="M1261" s="116">
        <v>0</v>
      </c>
      <c r="N1261" s="116">
        <v>0</v>
      </c>
      <c r="O1261" s="116">
        <v>0</v>
      </c>
      <c r="P1261" s="116">
        <v>0</v>
      </c>
      <c r="Q1261" s="116">
        <v>0</v>
      </c>
      <c r="R1261" s="116">
        <v>0</v>
      </c>
      <c r="S1261" s="116">
        <v>0</v>
      </c>
      <c r="T1261" s="116">
        <v>0</v>
      </c>
      <c r="U1261" s="116">
        <v>0</v>
      </c>
      <c r="V1261" s="116">
        <v>0</v>
      </c>
      <c r="W1261" s="116">
        <v>0</v>
      </c>
      <c r="X1261" s="116">
        <v>0</v>
      </c>
      <c r="Y1261" s="116">
        <v>0</v>
      </c>
      <c r="Z1261" s="116">
        <v>0</v>
      </c>
      <c r="AA1261" s="116">
        <v>0</v>
      </c>
      <c r="AB1261" s="116">
        <v>0</v>
      </c>
      <c r="AC1261" s="116">
        <v>0</v>
      </c>
      <c r="AD1261" s="116">
        <v>0</v>
      </c>
      <c r="AE1261" s="116">
        <v>0</v>
      </c>
      <c r="AF1261" s="116">
        <v>0</v>
      </c>
      <c r="AG1261" s="116">
        <v>0</v>
      </c>
      <c r="AH1261" s="116">
        <v>0</v>
      </c>
      <c r="AI1261" s="116">
        <v>0</v>
      </c>
      <c r="AJ1261" s="116">
        <v>0</v>
      </c>
      <c r="AK1261" s="116">
        <v>0</v>
      </c>
      <c r="AL1261" s="116">
        <v>0</v>
      </c>
      <c r="AM1261" s="116">
        <v>0</v>
      </c>
      <c r="AN1261" s="116">
        <v>0</v>
      </c>
      <c r="AO1261" s="116">
        <v>0</v>
      </c>
      <c r="AP1261" s="116">
        <v>0</v>
      </c>
      <c r="AQ1261" s="116">
        <v>0</v>
      </c>
      <c r="AR1261" s="116">
        <v>0</v>
      </c>
      <c r="AS1261" s="116">
        <v>0</v>
      </c>
      <c r="AT1261" s="116">
        <v>0</v>
      </c>
      <c r="AU1261" s="116">
        <v>0</v>
      </c>
      <c r="AV1261" s="116">
        <v>16790.849999999999</v>
      </c>
      <c r="AW1261" s="116">
        <v>22211.039999999997</v>
      </c>
      <c r="AX1261" s="116">
        <v>31102.449999999997</v>
      </c>
      <c r="AY1261" s="116">
        <v>32577.519999999997</v>
      </c>
      <c r="AZ1261" s="116">
        <v>32684.319999999996</v>
      </c>
      <c r="BA1261" s="116">
        <v>8.2799999999951979</v>
      </c>
      <c r="BB1261" s="116">
        <v>8.2799999999951979</v>
      </c>
      <c r="BC1261" s="116">
        <v>8.2799999999951979</v>
      </c>
      <c r="BD1261" s="115">
        <v>8.2799999999951979</v>
      </c>
      <c r="BF1261" s="9">
        <f t="shared" si="20"/>
        <v>32684.319999999996</v>
      </c>
    </row>
    <row r="1262" spans="1:58" x14ac:dyDescent="0.25">
      <c r="A1262" s="112" t="s">
        <v>1598</v>
      </c>
      <c r="B1262" s="112" t="s">
        <v>1599</v>
      </c>
      <c r="C1262" s="116">
        <v>0</v>
      </c>
      <c r="D1262" s="116">
        <v>0</v>
      </c>
      <c r="E1262" s="116">
        <v>0</v>
      </c>
      <c r="F1262" s="116">
        <v>0</v>
      </c>
      <c r="G1262" s="116">
        <v>0</v>
      </c>
      <c r="H1262" s="116">
        <v>0</v>
      </c>
      <c r="I1262" s="116">
        <v>0</v>
      </c>
      <c r="J1262" s="116">
        <v>0</v>
      </c>
      <c r="K1262" s="116">
        <v>0</v>
      </c>
      <c r="L1262" s="116">
        <v>0</v>
      </c>
      <c r="M1262" s="116">
        <v>0</v>
      </c>
      <c r="N1262" s="116">
        <v>0</v>
      </c>
      <c r="O1262" s="116">
        <v>0</v>
      </c>
      <c r="P1262" s="116">
        <v>0</v>
      </c>
      <c r="Q1262" s="116">
        <v>0</v>
      </c>
      <c r="R1262" s="116">
        <v>0</v>
      </c>
      <c r="S1262" s="116">
        <v>0</v>
      </c>
      <c r="T1262" s="116">
        <v>0</v>
      </c>
      <c r="U1262" s="116">
        <v>0</v>
      </c>
      <c r="V1262" s="116">
        <v>0</v>
      </c>
      <c r="W1262" s="116">
        <v>0</v>
      </c>
      <c r="X1262" s="116">
        <v>0</v>
      </c>
      <c r="Y1262" s="116">
        <v>0</v>
      </c>
      <c r="Z1262" s="116">
        <v>0</v>
      </c>
      <c r="AA1262" s="116">
        <v>0</v>
      </c>
      <c r="AB1262" s="116">
        <v>0</v>
      </c>
      <c r="AC1262" s="116">
        <v>0</v>
      </c>
      <c r="AD1262" s="116">
        <v>0</v>
      </c>
      <c r="AE1262" s="116">
        <v>0</v>
      </c>
      <c r="AF1262" s="116">
        <v>0</v>
      </c>
      <c r="AG1262" s="116">
        <v>0</v>
      </c>
      <c r="AH1262" s="116">
        <v>0</v>
      </c>
      <c r="AI1262" s="116">
        <v>0</v>
      </c>
      <c r="AJ1262" s="116">
        <v>0</v>
      </c>
      <c r="AK1262" s="116">
        <v>0</v>
      </c>
      <c r="AL1262" s="116">
        <v>0</v>
      </c>
      <c r="AM1262" s="116">
        <v>0</v>
      </c>
      <c r="AN1262" s="116">
        <v>576.6</v>
      </c>
      <c r="AO1262" s="116">
        <v>725.66000000000008</v>
      </c>
      <c r="AP1262" s="116">
        <v>730.18000000000006</v>
      </c>
      <c r="AQ1262" s="116">
        <v>1566.0100000000002</v>
      </c>
      <c r="AR1262" s="116">
        <v>15280.050000000001</v>
      </c>
      <c r="AS1262" s="116">
        <v>15572.970000000001</v>
      </c>
      <c r="AT1262" s="116">
        <v>15696.400000000001</v>
      </c>
      <c r="AU1262" s="116">
        <v>29440.550000000003</v>
      </c>
      <c r="AV1262" s="116">
        <v>30032.9</v>
      </c>
      <c r="AW1262" s="116">
        <v>53324.47</v>
      </c>
      <c r="AX1262" s="116">
        <v>40047.67</v>
      </c>
      <c r="AY1262" s="116">
        <v>41285.449999999997</v>
      </c>
      <c r="AZ1262" s="116">
        <v>41293.93</v>
      </c>
      <c r="BA1262" s="116">
        <v>41302.410000000003</v>
      </c>
      <c r="BB1262" s="116">
        <v>10.67000000000553</v>
      </c>
      <c r="BC1262" s="116">
        <v>10.67000000000553</v>
      </c>
      <c r="BD1262" s="115">
        <v>10.67000000000553</v>
      </c>
      <c r="BF1262" s="9">
        <f t="shared" si="20"/>
        <v>53324.47</v>
      </c>
    </row>
    <row r="1263" spans="1:58" x14ac:dyDescent="0.25">
      <c r="A1263" s="112" t="s">
        <v>1600</v>
      </c>
      <c r="B1263" s="112" t="s">
        <v>1601</v>
      </c>
      <c r="C1263" s="116">
        <v>0</v>
      </c>
      <c r="D1263" s="116">
        <v>0</v>
      </c>
      <c r="E1263" s="116">
        <v>0</v>
      </c>
      <c r="F1263" s="116">
        <v>0</v>
      </c>
      <c r="G1263" s="116">
        <v>0</v>
      </c>
      <c r="H1263" s="116">
        <v>0</v>
      </c>
      <c r="I1263" s="116">
        <v>0</v>
      </c>
      <c r="J1263" s="116">
        <v>0</v>
      </c>
      <c r="K1263" s="116">
        <v>0</v>
      </c>
      <c r="L1263" s="116">
        <v>0</v>
      </c>
      <c r="M1263" s="116">
        <v>0</v>
      </c>
      <c r="N1263" s="116">
        <v>0</v>
      </c>
      <c r="O1263" s="116">
        <v>0</v>
      </c>
      <c r="P1263" s="116">
        <v>0</v>
      </c>
      <c r="Q1263" s="116">
        <v>0</v>
      </c>
      <c r="R1263" s="116">
        <v>0</v>
      </c>
      <c r="S1263" s="116">
        <v>0</v>
      </c>
      <c r="T1263" s="116">
        <v>0</v>
      </c>
      <c r="U1263" s="116">
        <v>0</v>
      </c>
      <c r="V1263" s="116">
        <v>0</v>
      </c>
      <c r="W1263" s="116">
        <v>0</v>
      </c>
      <c r="X1263" s="116">
        <v>0</v>
      </c>
      <c r="Y1263" s="116">
        <v>0</v>
      </c>
      <c r="Z1263" s="116">
        <v>0</v>
      </c>
      <c r="AA1263" s="116">
        <v>0</v>
      </c>
      <c r="AB1263" s="116">
        <v>0</v>
      </c>
      <c r="AC1263" s="116">
        <v>0</v>
      </c>
      <c r="AD1263" s="116">
        <v>0</v>
      </c>
      <c r="AE1263" s="116">
        <v>0</v>
      </c>
      <c r="AF1263" s="116">
        <v>0</v>
      </c>
      <c r="AG1263" s="116">
        <v>0</v>
      </c>
      <c r="AH1263" s="116">
        <v>0</v>
      </c>
      <c r="AI1263" s="116">
        <v>0</v>
      </c>
      <c r="AJ1263" s="116">
        <v>0</v>
      </c>
      <c r="AK1263" s="116">
        <v>0</v>
      </c>
      <c r="AL1263" s="116">
        <v>137.72999999999999</v>
      </c>
      <c r="AM1263" s="116">
        <v>4253.66</v>
      </c>
      <c r="AN1263" s="116">
        <v>342391.57999999996</v>
      </c>
      <c r="AO1263" s="116">
        <v>449252.43999999994</v>
      </c>
      <c r="AP1263" s="116">
        <v>460264.09999999992</v>
      </c>
      <c r="AQ1263" s="116">
        <v>579677.98999999987</v>
      </c>
      <c r="AR1263" s="116">
        <v>590653.67999999982</v>
      </c>
      <c r="AS1263" s="116">
        <v>601007.43999999983</v>
      </c>
      <c r="AT1263" s="116">
        <v>675747.54999999981</v>
      </c>
      <c r="AU1263" s="116">
        <v>584680.37999999977</v>
      </c>
      <c r="AV1263" s="116">
        <v>590110.69999999972</v>
      </c>
      <c r="AW1263" s="116">
        <v>764592.91999999969</v>
      </c>
      <c r="AX1263" s="116">
        <v>629706.77999999968</v>
      </c>
      <c r="AY1263" s="116">
        <v>636462.08999999973</v>
      </c>
      <c r="AZ1263" s="116">
        <v>643006.60999999975</v>
      </c>
      <c r="BA1263" s="116">
        <v>826416.33999999973</v>
      </c>
      <c r="BB1263" s="116">
        <v>167.75999999977648</v>
      </c>
      <c r="BC1263" s="116">
        <v>167.76999999977647</v>
      </c>
      <c r="BD1263" s="115">
        <v>167.75999999977648</v>
      </c>
      <c r="BF1263" s="9">
        <f t="shared" si="20"/>
        <v>826416.33999999973</v>
      </c>
    </row>
    <row r="1264" spans="1:58" x14ac:dyDescent="0.25">
      <c r="A1264" s="112" t="s">
        <v>1602</v>
      </c>
      <c r="B1264" s="112" t="s">
        <v>1603</v>
      </c>
      <c r="C1264" s="116">
        <v>0</v>
      </c>
      <c r="D1264" s="116">
        <v>0</v>
      </c>
      <c r="E1264" s="116">
        <v>0</v>
      </c>
      <c r="F1264" s="116">
        <v>0</v>
      </c>
      <c r="G1264" s="116">
        <v>0</v>
      </c>
      <c r="H1264" s="116">
        <v>0</v>
      </c>
      <c r="I1264" s="116">
        <v>0</v>
      </c>
      <c r="J1264" s="116">
        <v>0</v>
      </c>
      <c r="K1264" s="116">
        <v>0</v>
      </c>
      <c r="L1264" s="116">
        <v>0</v>
      </c>
      <c r="M1264" s="116">
        <v>0</v>
      </c>
      <c r="N1264" s="116">
        <v>0</v>
      </c>
      <c r="O1264" s="116">
        <v>0</v>
      </c>
      <c r="P1264" s="116">
        <v>0</v>
      </c>
      <c r="Q1264" s="116">
        <v>0</v>
      </c>
      <c r="R1264" s="116">
        <v>0</v>
      </c>
      <c r="S1264" s="116">
        <v>0</v>
      </c>
      <c r="T1264" s="116">
        <v>0</v>
      </c>
      <c r="U1264" s="116">
        <v>0</v>
      </c>
      <c r="V1264" s="116">
        <v>0</v>
      </c>
      <c r="W1264" s="116">
        <v>0</v>
      </c>
      <c r="X1264" s="116">
        <v>0</v>
      </c>
      <c r="Y1264" s="116">
        <v>0</v>
      </c>
      <c r="Z1264" s="116">
        <v>0</v>
      </c>
      <c r="AA1264" s="116">
        <v>0</v>
      </c>
      <c r="AB1264" s="116">
        <v>0</v>
      </c>
      <c r="AC1264" s="116">
        <v>0</v>
      </c>
      <c r="AD1264" s="116">
        <v>0</v>
      </c>
      <c r="AE1264" s="116">
        <v>0</v>
      </c>
      <c r="AF1264" s="116">
        <v>0</v>
      </c>
      <c r="AG1264" s="116">
        <v>0</v>
      </c>
      <c r="AH1264" s="116">
        <v>0</v>
      </c>
      <c r="AI1264" s="116">
        <v>0</v>
      </c>
      <c r="AJ1264" s="116">
        <v>0</v>
      </c>
      <c r="AK1264" s="116">
        <v>0</v>
      </c>
      <c r="AL1264" s="116">
        <v>0</v>
      </c>
      <c r="AM1264" s="116">
        <v>0</v>
      </c>
      <c r="AN1264" s="116">
        <v>822.59</v>
      </c>
      <c r="AO1264" s="116">
        <v>1720.48</v>
      </c>
      <c r="AP1264" s="116">
        <v>1876.74</v>
      </c>
      <c r="AQ1264" s="116">
        <v>1961.3</v>
      </c>
      <c r="AR1264" s="116">
        <v>7004.24</v>
      </c>
      <c r="AS1264" s="116">
        <v>20655.54</v>
      </c>
      <c r="AT1264" s="116">
        <v>111496.70000000001</v>
      </c>
      <c r="AU1264" s="116">
        <v>321260.05000000005</v>
      </c>
      <c r="AV1264" s="116">
        <v>510346.84000000008</v>
      </c>
      <c r="AW1264" s="116">
        <v>654443.33000000007</v>
      </c>
      <c r="AX1264" s="116">
        <v>5163.7200000000885</v>
      </c>
      <c r="AY1264" s="116">
        <v>5163.7200000000885</v>
      </c>
      <c r="AZ1264" s="116">
        <v>5163.7200000000885</v>
      </c>
      <c r="BA1264" s="116">
        <v>5163.7200000000885</v>
      </c>
      <c r="BB1264" s="116">
        <v>5163.7200000000885</v>
      </c>
      <c r="BC1264" s="116">
        <v>5163.7200000000885</v>
      </c>
      <c r="BD1264" s="115">
        <v>5163.7200000000885</v>
      </c>
      <c r="BF1264" s="9">
        <f t="shared" si="20"/>
        <v>654443.33000000007</v>
      </c>
    </row>
    <row r="1265" spans="1:58" x14ac:dyDescent="0.25">
      <c r="A1265" s="112" t="s">
        <v>1604</v>
      </c>
      <c r="B1265" s="112" t="s">
        <v>1605</v>
      </c>
      <c r="C1265" s="116">
        <v>0</v>
      </c>
      <c r="D1265" s="116">
        <v>0</v>
      </c>
      <c r="E1265" s="116">
        <v>0</v>
      </c>
      <c r="F1265" s="116">
        <v>0</v>
      </c>
      <c r="G1265" s="116">
        <v>0</v>
      </c>
      <c r="H1265" s="116">
        <v>0</v>
      </c>
      <c r="I1265" s="116">
        <v>0</v>
      </c>
      <c r="J1265" s="116">
        <v>0</v>
      </c>
      <c r="K1265" s="116">
        <v>0</v>
      </c>
      <c r="L1265" s="116">
        <v>0</v>
      </c>
      <c r="M1265" s="116">
        <v>0</v>
      </c>
      <c r="N1265" s="116">
        <v>0</v>
      </c>
      <c r="O1265" s="116">
        <v>0</v>
      </c>
      <c r="P1265" s="116">
        <v>0</v>
      </c>
      <c r="Q1265" s="116">
        <v>0</v>
      </c>
      <c r="R1265" s="116">
        <v>0</v>
      </c>
      <c r="S1265" s="116">
        <v>0</v>
      </c>
      <c r="T1265" s="116">
        <v>0</v>
      </c>
      <c r="U1265" s="116">
        <v>0</v>
      </c>
      <c r="V1265" s="116">
        <v>0</v>
      </c>
      <c r="W1265" s="116">
        <v>0</v>
      </c>
      <c r="X1265" s="116">
        <v>0</v>
      </c>
      <c r="Y1265" s="116">
        <v>0</v>
      </c>
      <c r="Z1265" s="116">
        <v>0</v>
      </c>
      <c r="AA1265" s="116">
        <v>0</v>
      </c>
      <c r="AB1265" s="116">
        <v>0</v>
      </c>
      <c r="AC1265" s="116">
        <v>0</v>
      </c>
      <c r="AD1265" s="116">
        <v>0</v>
      </c>
      <c r="AE1265" s="116">
        <v>0</v>
      </c>
      <c r="AF1265" s="116">
        <v>0</v>
      </c>
      <c r="AG1265" s="116">
        <v>0</v>
      </c>
      <c r="AH1265" s="116">
        <v>0</v>
      </c>
      <c r="AI1265" s="116">
        <v>0</v>
      </c>
      <c r="AJ1265" s="116">
        <v>0</v>
      </c>
      <c r="AK1265" s="116">
        <v>0</v>
      </c>
      <c r="AL1265" s="116">
        <v>0</v>
      </c>
      <c r="AM1265" s="116">
        <v>436.56</v>
      </c>
      <c r="AN1265" s="116">
        <v>1374.88</v>
      </c>
      <c r="AO1265" s="116">
        <v>2050</v>
      </c>
      <c r="AP1265" s="116">
        <v>44499.33</v>
      </c>
      <c r="AQ1265" s="116">
        <v>45383.72</v>
      </c>
      <c r="AR1265" s="116">
        <v>45783.3</v>
      </c>
      <c r="AS1265" s="116">
        <v>46248.04</v>
      </c>
      <c r="AT1265" s="116">
        <v>58543.31</v>
      </c>
      <c r="AU1265" s="116">
        <v>124454.48999999999</v>
      </c>
      <c r="AV1265" s="116">
        <v>141900.50999999998</v>
      </c>
      <c r="AW1265" s="116">
        <v>399257.57999999996</v>
      </c>
      <c r="AX1265" s="116">
        <v>390516.23999999993</v>
      </c>
      <c r="AY1265" s="116">
        <v>398272.14999999991</v>
      </c>
      <c r="AZ1265" s="116">
        <v>400907.29999999993</v>
      </c>
      <c r="BA1265" s="116">
        <v>429217.79999999993</v>
      </c>
      <c r="BB1265" s="116">
        <v>104.00999999995111</v>
      </c>
      <c r="BC1265" s="116">
        <v>104.00999999995111</v>
      </c>
      <c r="BD1265" s="115">
        <v>104.00999999995111</v>
      </c>
      <c r="BF1265" s="9">
        <f t="shared" si="20"/>
        <v>429217.79999999993</v>
      </c>
    </row>
    <row r="1266" spans="1:58" x14ac:dyDescent="0.25">
      <c r="A1266" s="112" t="s">
        <v>1606</v>
      </c>
      <c r="B1266" s="112" t="s">
        <v>1607</v>
      </c>
      <c r="C1266" s="116">
        <v>0</v>
      </c>
      <c r="D1266" s="116">
        <v>0</v>
      </c>
      <c r="E1266" s="116">
        <v>0</v>
      </c>
      <c r="F1266" s="116">
        <v>0</v>
      </c>
      <c r="G1266" s="116">
        <v>0</v>
      </c>
      <c r="H1266" s="116">
        <v>0</v>
      </c>
      <c r="I1266" s="116">
        <v>0</v>
      </c>
      <c r="J1266" s="116">
        <v>0</v>
      </c>
      <c r="K1266" s="116">
        <v>0</v>
      </c>
      <c r="L1266" s="116">
        <v>0</v>
      </c>
      <c r="M1266" s="116">
        <v>0</v>
      </c>
      <c r="N1266" s="116">
        <v>0</v>
      </c>
      <c r="O1266" s="116">
        <v>0</v>
      </c>
      <c r="P1266" s="116">
        <v>0</v>
      </c>
      <c r="Q1266" s="116">
        <v>0</v>
      </c>
      <c r="R1266" s="116">
        <v>0</v>
      </c>
      <c r="S1266" s="116">
        <v>0</v>
      </c>
      <c r="T1266" s="116">
        <v>0</v>
      </c>
      <c r="U1266" s="116">
        <v>0</v>
      </c>
      <c r="V1266" s="116">
        <v>0</v>
      </c>
      <c r="W1266" s="116">
        <v>0</v>
      </c>
      <c r="X1266" s="116">
        <v>0</v>
      </c>
      <c r="Y1266" s="116">
        <v>0</v>
      </c>
      <c r="Z1266" s="116">
        <v>0</v>
      </c>
      <c r="AA1266" s="116">
        <v>0</v>
      </c>
      <c r="AB1266" s="116">
        <v>0</v>
      </c>
      <c r="AC1266" s="116">
        <v>0</v>
      </c>
      <c r="AD1266" s="116">
        <v>0</v>
      </c>
      <c r="AE1266" s="116">
        <v>0</v>
      </c>
      <c r="AF1266" s="116">
        <v>0</v>
      </c>
      <c r="AG1266" s="116">
        <v>0</v>
      </c>
      <c r="AH1266" s="116">
        <v>0</v>
      </c>
      <c r="AI1266" s="116">
        <v>0</v>
      </c>
      <c r="AJ1266" s="116">
        <v>0</v>
      </c>
      <c r="AK1266" s="116">
        <v>0</v>
      </c>
      <c r="AL1266" s="116">
        <v>0</v>
      </c>
      <c r="AM1266" s="116">
        <v>0</v>
      </c>
      <c r="AN1266" s="116">
        <v>0</v>
      </c>
      <c r="AO1266" s="116">
        <v>0</v>
      </c>
      <c r="AP1266" s="116">
        <v>0</v>
      </c>
      <c r="AQ1266" s="116">
        <v>0</v>
      </c>
      <c r="AR1266" s="116">
        <v>0</v>
      </c>
      <c r="AS1266" s="116">
        <v>0</v>
      </c>
      <c r="AT1266" s="116">
        <v>0</v>
      </c>
      <c r="AU1266" s="116">
        <v>0</v>
      </c>
      <c r="AV1266" s="116">
        <v>0</v>
      </c>
      <c r="AW1266" s="116">
        <v>0</v>
      </c>
      <c r="AX1266" s="116">
        <v>0</v>
      </c>
      <c r="AY1266" s="116">
        <v>0</v>
      </c>
      <c r="AZ1266" s="116">
        <v>0</v>
      </c>
      <c r="BA1266" s="116">
        <v>0</v>
      </c>
      <c r="BB1266" s="116">
        <v>0</v>
      </c>
      <c r="BC1266" s="116">
        <v>0</v>
      </c>
      <c r="BD1266" s="115">
        <v>0</v>
      </c>
      <c r="BF1266" s="9">
        <f t="shared" si="20"/>
        <v>0</v>
      </c>
    </row>
    <row r="1267" spans="1:58" x14ac:dyDescent="0.25">
      <c r="A1267" s="112" t="s">
        <v>1608</v>
      </c>
      <c r="B1267" s="112" t="s">
        <v>1609</v>
      </c>
      <c r="C1267" s="116">
        <v>0</v>
      </c>
      <c r="D1267" s="116">
        <v>0</v>
      </c>
      <c r="E1267" s="116">
        <v>0</v>
      </c>
      <c r="F1267" s="116">
        <v>0</v>
      </c>
      <c r="G1267" s="116">
        <v>0</v>
      </c>
      <c r="H1267" s="116">
        <v>0</v>
      </c>
      <c r="I1267" s="116">
        <v>0</v>
      </c>
      <c r="J1267" s="116">
        <v>0</v>
      </c>
      <c r="K1267" s="116">
        <v>0</v>
      </c>
      <c r="L1267" s="116">
        <v>0</v>
      </c>
      <c r="M1267" s="116">
        <v>0</v>
      </c>
      <c r="N1267" s="116">
        <v>0</v>
      </c>
      <c r="O1267" s="116">
        <v>0</v>
      </c>
      <c r="P1267" s="116">
        <v>0</v>
      </c>
      <c r="Q1267" s="116">
        <v>0</v>
      </c>
      <c r="R1267" s="116">
        <v>0</v>
      </c>
      <c r="S1267" s="116">
        <v>0</v>
      </c>
      <c r="T1267" s="116">
        <v>0</v>
      </c>
      <c r="U1267" s="116">
        <v>0</v>
      </c>
      <c r="V1267" s="116">
        <v>0</v>
      </c>
      <c r="W1267" s="116">
        <v>0</v>
      </c>
      <c r="X1267" s="116">
        <v>0</v>
      </c>
      <c r="Y1267" s="116">
        <v>0</v>
      </c>
      <c r="Z1267" s="116">
        <v>0</v>
      </c>
      <c r="AA1267" s="116">
        <v>0</v>
      </c>
      <c r="AB1267" s="116">
        <v>0</v>
      </c>
      <c r="AC1267" s="116">
        <v>0</v>
      </c>
      <c r="AD1267" s="116">
        <v>0</v>
      </c>
      <c r="AE1267" s="116">
        <v>0</v>
      </c>
      <c r="AF1267" s="116">
        <v>0</v>
      </c>
      <c r="AG1267" s="116">
        <v>0</v>
      </c>
      <c r="AH1267" s="116">
        <v>0</v>
      </c>
      <c r="AI1267" s="116">
        <v>0</v>
      </c>
      <c r="AJ1267" s="116">
        <v>0</v>
      </c>
      <c r="AK1267" s="116">
        <v>0</v>
      </c>
      <c r="AL1267" s="116">
        <v>0</v>
      </c>
      <c r="AM1267" s="116">
        <v>0</v>
      </c>
      <c r="AN1267" s="116">
        <v>0</v>
      </c>
      <c r="AO1267" s="116">
        <v>0</v>
      </c>
      <c r="AP1267" s="116">
        <v>0</v>
      </c>
      <c r="AQ1267" s="116">
        <v>0</v>
      </c>
      <c r="AR1267" s="116">
        <v>0</v>
      </c>
      <c r="AS1267" s="116">
        <v>0</v>
      </c>
      <c r="AT1267" s="116">
        <v>0</v>
      </c>
      <c r="AU1267" s="116">
        <v>0</v>
      </c>
      <c r="AV1267" s="116">
        <v>0</v>
      </c>
      <c r="AW1267" s="116">
        <v>0</v>
      </c>
      <c r="AX1267" s="116">
        <v>0</v>
      </c>
      <c r="AY1267" s="116">
        <v>0</v>
      </c>
      <c r="AZ1267" s="116">
        <v>0</v>
      </c>
      <c r="BA1267" s="116">
        <v>0</v>
      </c>
      <c r="BB1267" s="116">
        <v>0</v>
      </c>
      <c r="BC1267" s="116">
        <v>0</v>
      </c>
      <c r="BD1267" s="115">
        <v>0</v>
      </c>
      <c r="BF1267" s="9">
        <f t="shared" si="20"/>
        <v>0</v>
      </c>
    </row>
    <row r="1268" spans="1:58" x14ac:dyDescent="0.25">
      <c r="A1268" s="112" t="s">
        <v>1610</v>
      </c>
      <c r="B1268" s="112" t="s">
        <v>1611</v>
      </c>
      <c r="C1268" s="116">
        <v>0</v>
      </c>
      <c r="D1268" s="116">
        <v>0</v>
      </c>
      <c r="E1268" s="116">
        <v>0</v>
      </c>
      <c r="F1268" s="116">
        <v>0</v>
      </c>
      <c r="G1268" s="116">
        <v>0</v>
      </c>
      <c r="H1268" s="116">
        <v>0</v>
      </c>
      <c r="I1268" s="116">
        <v>0</v>
      </c>
      <c r="J1268" s="116">
        <v>0</v>
      </c>
      <c r="K1268" s="116">
        <v>0</v>
      </c>
      <c r="L1268" s="116">
        <v>0</v>
      </c>
      <c r="M1268" s="116">
        <v>0</v>
      </c>
      <c r="N1268" s="116">
        <v>0</v>
      </c>
      <c r="O1268" s="116">
        <v>0</v>
      </c>
      <c r="P1268" s="116">
        <v>0</v>
      </c>
      <c r="Q1268" s="116">
        <v>0</v>
      </c>
      <c r="R1268" s="116">
        <v>0</v>
      </c>
      <c r="S1268" s="116">
        <v>0</v>
      </c>
      <c r="T1268" s="116">
        <v>0</v>
      </c>
      <c r="U1268" s="116">
        <v>0</v>
      </c>
      <c r="V1268" s="116">
        <v>0</v>
      </c>
      <c r="W1268" s="116">
        <v>0</v>
      </c>
      <c r="X1268" s="116">
        <v>0</v>
      </c>
      <c r="Y1268" s="116">
        <v>0</v>
      </c>
      <c r="Z1268" s="116">
        <v>0</v>
      </c>
      <c r="AA1268" s="116">
        <v>0</v>
      </c>
      <c r="AB1268" s="116">
        <v>0</v>
      </c>
      <c r="AC1268" s="116">
        <v>0</v>
      </c>
      <c r="AD1268" s="116">
        <v>0</v>
      </c>
      <c r="AE1268" s="116">
        <v>0</v>
      </c>
      <c r="AF1268" s="116">
        <v>0</v>
      </c>
      <c r="AG1268" s="116">
        <v>0</v>
      </c>
      <c r="AH1268" s="116">
        <v>0</v>
      </c>
      <c r="AI1268" s="116">
        <v>0</v>
      </c>
      <c r="AJ1268" s="116">
        <v>0</v>
      </c>
      <c r="AK1268" s="116">
        <v>0</v>
      </c>
      <c r="AL1268" s="116">
        <v>0</v>
      </c>
      <c r="AM1268" s="116">
        <v>0</v>
      </c>
      <c r="AN1268" s="116">
        <v>0</v>
      </c>
      <c r="AO1268" s="116">
        <v>0</v>
      </c>
      <c r="AP1268" s="116">
        <v>0</v>
      </c>
      <c r="AQ1268" s="116">
        <v>0</v>
      </c>
      <c r="AR1268" s="116">
        <v>0</v>
      </c>
      <c r="AS1268" s="116">
        <v>0</v>
      </c>
      <c r="AT1268" s="116">
        <v>0</v>
      </c>
      <c r="AU1268" s="116">
        <v>0</v>
      </c>
      <c r="AV1268" s="116">
        <v>0</v>
      </c>
      <c r="AW1268" s="116">
        <v>0</v>
      </c>
      <c r="AX1268" s="116">
        <v>0</v>
      </c>
      <c r="AY1268" s="116">
        <v>0</v>
      </c>
      <c r="AZ1268" s="116">
        <v>0</v>
      </c>
      <c r="BA1268" s="116">
        <v>0</v>
      </c>
      <c r="BB1268" s="116">
        <v>0</v>
      </c>
      <c r="BC1268" s="116">
        <v>0</v>
      </c>
      <c r="BD1268" s="115">
        <v>0</v>
      </c>
      <c r="BF1268" s="9">
        <f t="shared" si="20"/>
        <v>0</v>
      </c>
    </row>
    <row r="1269" spans="1:58" x14ac:dyDescent="0.25">
      <c r="A1269" s="112" t="s">
        <v>1612</v>
      </c>
      <c r="B1269" s="112" t="s">
        <v>1613</v>
      </c>
      <c r="C1269" s="116">
        <v>0</v>
      </c>
      <c r="D1269" s="116">
        <v>0</v>
      </c>
      <c r="E1269" s="116">
        <v>0</v>
      </c>
      <c r="F1269" s="116">
        <v>0</v>
      </c>
      <c r="G1269" s="116">
        <v>0</v>
      </c>
      <c r="H1269" s="116">
        <v>0</v>
      </c>
      <c r="I1269" s="116">
        <v>0</v>
      </c>
      <c r="J1269" s="116">
        <v>0</v>
      </c>
      <c r="K1269" s="116">
        <v>0</v>
      </c>
      <c r="L1269" s="116">
        <v>0</v>
      </c>
      <c r="M1269" s="116">
        <v>0</v>
      </c>
      <c r="N1269" s="116">
        <v>0</v>
      </c>
      <c r="O1269" s="116">
        <v>0</v>
      </c>
      <c r="P1269" s="116">
        <v>0</v>
      </c>
      <c r="Q1269" s="116">
        <v>0</v>
      </c>
      <c r="R1269" s="116">
        <v>0</v>
      </c>
      <c r="S1269" s="116">
        <v>0</v>
      </c>
      <c r="T1269" s="116">
        <v>0</v>
      </c>
      <c r="U1269" s="116">
        <v>0</v>
      </c>
      <c r="V1269" s="116">
        <v>0</v>
      </c>
      <c r="W1269" s="116">
        <v>0</v>
      </c>
      <c r="X1269" s="116">
        <v>0</v>
      </c>
      <c r="Y1269" s="116">
        <v>0</v>
      </c>
      <c r="Z1269" s="116">
        <v>0</v>
      </c>
      <c r="AA1269" s="116">
        <v>0</v>
      </c>
      <c r="AB1269" s="116">
        <v>0</v>
      </c>
      <c r="AC1269" s="116">
        <v>0</v>
      </c>
      <c r="AD1269" s="116">
        <v>0</v>
      </c>
      <c r="AE1269" s="116">
        <v>0</v>
      </c>
      <c r="AF1269" s="116">
        <v>0</v>
      </c>
      <c r="AG1269" s="116">
        <v>0</v>
      </c>
      <c r="AH1269" s="116">
        <v>0</v>
      </c>
      <c r="AI1269" s="116">
        <v>0</v>
      </c>
      <c r="AJ1269" s="116">
        <v>0</v>
      </c>
      <c r="AK1269" s="116">
        <v>0</v>
      </c>
      <c r="AL1269" s="116">
        <v>122599.29</v>
      </c>
      <c r="AM1269" s="116">
        <v>129380.29999999999</v>
      </c>
      <c r="AN1269" s="116">
        <v>130170.32999999999</v>
      </c>
      <c r="AO1269" s="116">
        <v>0</v>
      </c>
      <c r="AP1269" s="116">
        <v>0</v>
      </c>
      <c r="AQ1269" s="116">
        <v>0</v>
      </c>
      <c r="AR1269" s="116">
        <v>0</v>
      </c>
      <c r="AS1269" s="116">
        <v>0</v>
      </c>
      <c r="AT1269" s="116">
        <v>0</v>
      </c>
      <c r="AU1269" s="116">
        <v>0</v>
      </c>
      <c r="AV1269" s="116">
        <v>0</v>
      </c>
      <c r="AW1269" s="116">
        <v>0</v>
      </c>
      <c r="AX1269" s="116">
        <v>0</v>
      </c>
      <c r="AY1269" s="116">
        <v>0</v>
      </c>
      <c r="AZ1269" s="116">
        <v>0</v>
      </c>
      <c r="BA1269" s="116">
        <v>0</v>
      </c>
      <c r="BB1269" s="116">
        <v>0</v>
      </c>
      <c r="BC1269" s="116">
        <v>0</v>
      </c>
      <c r="BD1269" s="115">
        <v>0</v>
      </c>
      <c r="BF1269" s="9">
        <f t="shared" si="20"/>
        <v>130170.32999999999</v>
      </c>
    </row>
    <row r="1270" spans="1:58" x14ac:dyDescent="0.25">
      <c r="A1270" s="112" t="s">
        <v>1614</v>
      </c>
      <c r="B1270" s="112" t="s">
        <v>1615</v>
      </c>
      <c r="C1270" s="116">
        <v>0</v>
      </c>
      <c r="D1270" s="116">
        <v>0</v>
      </c>
      <c r="E1270" s="116">
        <v>0</v>
      </c>
      <c r="F1270" s="116">
        <v>0</v>
      </c>
      <c r="G1270" s="116">
        <v>0</v>
      </c>
      <c r="H1270" s="116">
        <v>0</v>
      </c>
      <c r="I1270" s="116">
        <v>0</v>
      </c>
      <c r="J1270" s="116">
        <v>0</v>
      </c>
      <c r="K1270" s="116">
        <v>0</v>
      </c>
      <c r="L1270" s="116">
        <v>0</v>
      </c>
      <c r="M1270" s="116">
        <v>0</v>
      </c>
      <c r="N1270" s="116">
        <v>0</v>
      </c>
      <c r="O1270" s="116">
        <v>0</v>
      </c>
      <c r="P1270" s="116">
        <v>0</v>
      </c>
      <c r="Q1270" s="116">
        <v>0</v>
      </c>
      <c r="R1270" s="116">
        <v>0</v>
      </c>
      <c r="S1270" s="116">
        <v>0</v>
      </c>
      <c r="T1270" s="116">
        <v>0</v>
      </c>
      <c r="U1270" s="116">
        <v>0</v>
      </c>
      <c r="V1270" s="116">
        <v>0</v>
      </c>
      <c r="W1270" s="116">
        <v>0</v>
      </c>
      <c r="X1270" s="116">
        <v>0</v>
      </c>
      <c r="Y1270" s="116">
        <v>0</v>
      </c>
      <c r="Z1270" s="116">
        <v>0</v>
      </c>
      <c r="AA1270" s="116">
        <v>0</v>
      </c>
      <c r="AB1270" s="116">
        <v>0</v>
      </c>
      <c r="AC1270" s="116">
        <v>0</v>
      </c>
      <c r="AD1270" s="116">
        <v>0</v>
      </c>
      <c r="AE1270" s="116">
        <v>0</v>
      </c>
      <c r="AF1270" s="116">
        <v>0</v>
      </c>
      <c r="AG1270" s="116">
        <v>0</v>
      </c>
      <c r="AH1270" s="116">
        <v>0</v>
      </c>
      <c r="AI1270" s="116">
        <v>0</v>
      </c>
      <c r="AJ1270" s="116">
        <v>0</v>
      </c>
      <c r="AK1270" s="116">
        <v>0</v>
      </c>
      <c r="AL1270" s="116">
        <v>0</v>
      </c>
      <c r="AM1270" s="116">
        <v>0</v>
      </c>
      <c r="AN1270" s="116">
        <v>1880.56</v>
      </c>
      <c r="AO1270" s="116">
        <v>1880.56</v>
      </c>
      <c r="AP1270" s="116">
        <v>117012.94</v>
      </c>
      <c r="AQ1270" s="116">
        <v>164343.38</v>
      </c>
      <c r="AR1270" s="116">
        <v>164343.38</v>
      </c>
      <c r="AS1270" s="116">
        <v>164343.38</v>
      </c>
      <c r="AT1270" s="116">
        <v>178713.34</v>
      </c>
      <c r="AU1270" s="116">
        <v>178713.34</v>
      </c>
      <c r="AV1270" s="116">
        <v>178713.34</v>
      </c>
      <c r="AW1270" s="116">
        <v>178713.34</v>
      </c>
      <c r="AX1270" s="116">
        <v>0</v>
      </c>
      <c r="AY1270" s="116">
        <v>0</v>
      </c>
      <c r="AZ1270" s="116">
        <v>0</v>
      </c>
      <c r="BA1270" s="116">
        <v>0</v>
      </c>
      <c r="BB1270" s="116">
        <v>0</v>
      </c>
      <c r="BC1270" s="116">
        <v>0</v>
      </c>
      <c r="BD1270" s="115">
        <v>0</v>
      </c>
      <c r="BF1270" s="9">
        <f t="shared" si="20"/>
        <v>178713.34</v>
      </c>
    </row>
    <row r="1271" spans="1:58" x14ac:dyDescent="0.25">
      <c r="A1271" s="112" t="s">
        <v>1616</v>
      </c>
      <c r="B1271" s="112" t="s">
        <v>1617</v>
      </c>
      <c r="C1271" s="116">
        <v>0</v>
      </c>
      <c r="D1271" s="116">
        <v>0</v>
      </c>
      <c r="E1271" s="116">
        <v>0</v>
      </c>
      <c r="F1271" s="116">
        <v>0</v>
      </c>
      <c r="G1271" s="116">
        <v>0</v>
      </c>
      <c r="H1271" s="116">
        <v>0</v>
      </c>
      <c r="I1271" s="116">
        <v>0</v>
      </c>
      <c r="J1271" s="116">
        <v>0</v>
      </c>
      <c r="K1271" s="116">
        <v>0</v>
      </c>
      <c r="L1271" s="116">
        <v>0</v>
      </c>
      <c r="M1271" s="116">
        <v>0</v>
      </c>
      <c r="N1271" s="116">
        <v>0</v>
      </c>
      <c r="O1271" s="116">
        <v>0</v>
      </c>
      <c r="P1271" s="116">
        <v>0</v>
      </c>
      <c r="Q1271" s="116">
        <v>0</v>
      </c>
      <c r="R1271" s="116">
        <v>0</v>
      </c>
      <c r="S1271" s="116">
        <v>0</v>
      </c>
      <c r="T1271" s="116">
        <v>0</v>
      </c>
      <c r="U1271" s="116">
        <v>0</v>
      </c>
      <c r="V1271" s="116">
        <v>0</v>
      </c>
      <c r="W1271" s="116">
        <v>0</v>
      </c>
      <c r="X1271" s="116">
        <v>0</v>
      </c>
      <c r="Y1271" s="116">
        <v>0</v>
      </c>
      <c r="Z1271" s="116">
        <v>0</v>
      </c>
      <c r="AA1271" s="116">
        <v>0</v>
      </c>
      <c r="AB1271" s="116">
        <v>0</v>
      </c>
      <c r="AC1271" s="116">
        <v>0</v>
      </c>
      <c r="AD1271" s="116">
        <v>0</v>
      </c>
      <c r="AE1271" s="116">
        <v>0</v>
      </c>
      <c r="AF1271" s="116">
        <v>0</v>
      </c>
      <c r="AG1271" s="116">
        <v>0</v>
      </c>
      <c r="AH1271" s="116">
        <v>0</v>
      </c>
      <c r="AI1271" s="116">
        <v>0</v>
      </c>
      <c r="AJ1271" s="116">
        <v>0</v>
      </c>
      <c r="AK1271" s="116">
        <v>0</v>
      </c>
      <c r="AL1271" s="116">
        <v>0</v>
      </c>
      <c r="AM1271" s="116">
        <v>0</v>
      </c>
      <c r="AN1271" s="116">
        <v>0</v>
      </c>
      <c r="AO1271" s="116">
        <v>99.56</v>
      </c>
      <c r="AP1271" s="116">
        <v>99.56</v>
      </c>
      <c r="AQ1271" s="116">
        <v>223.72</v>
      </c>
      <c r="AR1271" s="116">
        <v>784.79000000000008</v>
      </c>
      <c r="AS1271" s="116">
        <v>0</v>
      </c>
      <c r="AT1271" s="116">
        <v>0</v>
      </c>
      <c r="AU1271" s="116">
        <v>0</v>
      </c>
      <c r="AV1271" s="116">
        <v>0</v>
      </c>
      <c r="AW1271" s="116">
        <v>0</v>
      </c>
      <c r="AX1271" s="116">
        <v>0</v>
      </c>
      <c r="AY1271" s="116">
        <v>0</v>
      </c>
      <c r="AZ1271" s="116">
        <v>0</v>
      </c>
      <c r="BA1271" s="116">
        <v>0</v>
      </c>
      <c r="BB1271" s="116">
        <v>0</v>
      </c>
      <c r="BC1271" s="116">
        <v>0</v>
      </c>
      <c r="BD1271" s="115">
        <v>0</v>
      </c>
      <c r="BF1271" s="9">
        <f t="shared" si="20"/>
        <v>784.79000000000008</v>
      </c>
    </row>
    <row r="1272" spans="1:58" x14ac:dyDescent="0.25">
      <c r="A1272" s="112" t="s">
        <v>1618</v>
      </c>
      <c r="B1272" s="112" t="s">
        <v>1619</v>
      </c>
      <c r="C1272" s="116">
        <v>0</v>
      </c>
      <c r="D1272" s="116">
        <v>0</v>
      </c>
      <c r="E1272" s="116">
        <v>0</v>
      </c>
      <c r="F1272" s="116">
        <v>0</v>
      </c>
      <c r="G1272" s="116">
        <v>0</v>
      </c>
      <c r="H1272" s="116">
        <v>0</v>
      </c>
      <c r="I1272" s="116">
        <v>0</v>
      </c>
      <c r="J1272" s="116">
        <v>0</v>
      </c>
      <c r="K1272" s="116">
        <v>0</v>
      </c>
      <c r="L1272" s="116">
        <v>0</v>
      </c>
      <c r="M1272" s="116">
        <v>0</v>
      </c>
      <c r="N1272" s="116">
        <v>0</v>
      </c>
      <c r="O1272" s="116">
        <v>0</v>
      </c>
      <c r="P1272" s="116">
        <v>0</v>
      </c>
      <c r="Q1272" s="116">
        <v>0</v>
      </c>
      <c r="R1272" s="116">
        <v>0</v>
      </c>
      <c r="S1272" s="116">
        <v>0</v>
      </c>
      <c r="T1272" s="116">
        <v>0</v>
      </c>
      <c r="U1272" s="116">
        <v>0</v>
      </c>
      <c r="V1272" s="116">
        <v>0</v>
      </c>
      <c r="W1272" s="116">
        <v>0</v>
      </c>
      <c r="X1272" s="116">
        <v>0</v>
      </c>
      <c r="Y1272" s="116">
        <v>0</v>
      </c>
      <c r="Z1272" s="116">
        <v>0</v>
      </c>
      <c r="AA1272" s="116">
        <v>0</v>
      </c>
      <c r="AB1272" s="116">
        <v>0</v>
      </c>
      <c r="AC1272" s="116">
        <v>0</v>
      </c>
      <c r="AD1272" s="116">
        <v>0</v>
      </c>
      <c r="AE1272" s="116">
        <v>0</v>
      </c>
      <c r="AF1272" s="116">
        <v>0</v>
      </c>
      <c r="AG1272" s="116">
        <v>0</v>
      </c>
      <c r="AH1272" s="116">
        <v>0</v>
      </c>
      <c r="AI1272" s="116">
        <v>0</v>
      </c>
      <c r="AJ1272" s="116">
        <v>0</v>
      </c>
      <c r="AK1272" s="116">
        <v>0</v>
      </c>
      <c r="AL1272" s="116">
        <v>0</v>
      </c>
      <c r="AM1272" s="116">
        <v>18932.169999999998</v>
      </c>
      <c r="AN1272" s="116">
        <v>90824.38</v>
      </c>
      <c r="AO1272" s="116">
        <v>100596.61</v>
      </c>
      <c r="AP1272" s="116">
        <v>100596.61</v>
      </c>
      <c r="AQ1272" s="116">
        <v>101590.46</v>
      </c>
      <c r="AR1272" s="116">
        <v>102102.97</v>
      </c>
      <c r="AS1272" s="116">
        <v>102102.97</v>
      </c>
      <c r="AT1272" s="116">
        <v>102102.97</v>
      </c>
      <c r="AU1272" s="116">
        <v>108235.32</v>
      </c>
      <c r="AV1272" s="116">
        <v>108235.32</v>
      </c>
      <c r="AW1272" s="116">
        <v>131899.14000000001</v>
      </c>
      <c r="AX1272" s="116">
        <v>131189.38</v>
      </c>
      <c r="AY1272" s="116">
        <v>131189.38</v>
      </c>
      <c r="AZ1272" s="116">
        <v>131189.38</v>
      </c>
      <c r="BA1272" s="116">
        <v>0</v>
      </c>
      <c r="BB1272" s="116">
        <v>0</v>
      </c>
      <c r="BC1272" s="116">
        <v>0</v>
      </c>
      <c r="BD1272" s="115">
        <v>0</v>
      </c>
      <c r="BF1272" s="9">
        <f t="shared" si="20"/>
        <v>131899.14000000001</v>
      </c>
    </row>
    <row r="1273" spans="1:58" x14ac:dyDescent="0.25">
      <c r="A1273" s="112" t="s">
        <v>2233</v>
      </c>
      <c r="B1273" s="112" t="s">
        <v>2232</v>
      </c>
      <c r="C1273" s="116">
        <v>0</v>
      </c>
      <c r="D1273" s="116">
        <v>0</v>
      </c>
      <c r="E1273" s="116">
        <v>0</v>
      </c>
      <c r="F1273" s="116">
        <v>0</v>
      </c>
      <c r="G1273" s="116">
        <v>0</v>
      </c>
      <c r="H1273" s="116">
        <v>0</v>
      </c>
      <c r="I1273" s="116">
        <v>0</v>
      </c>
      <c r="J1273" s="116">
        <v>0</v>
      </c>
      <c r="K1273" s="116">
        <v>0</v>
      </c>
      <c r="L1273" s="116">
        <v>0</v>
      </c>
      <c r="M1273" s="116">
        <v>0</v>
      </c>
      <c r="N1273" s="116">
        <v>0</v>
      </c>
      <c r="O1273" s="116">
        <v>0</v>
      </c>
      <c r="P1273" s="116">
        <v>0</v>
      </c>
      <c r="Q1273" s="116">
        <v>0</v>
      </c>
      <c r="R1273" s="116">
        <v>0</v>
      </c>
      <c r="S1273" s="116">
        <v>0</v>
      </c>
      <c r="T1273" s="116">
        <v>0</v>
      </c>
      <c r="U1273" s="116">
        <v>0</v>
      </c>
      <c r="V1273" s="116">
        <v>0</v>
      </c>
      <c r="W1273" s="116">
        <v>0</v>
      </c>
      <c r="X1273" s="116">
        <v>0</v>
      </c>
      <c r="Y1273" s="116">
        <v>0</v>
      </c>
      <c r="Z1273" s="116">
        <v>0</v>
      </c>
      <c r="AA1273" s="116">
        <v>0</v>
      </c>
      <c r="AB1273" s="116">
        <v>0</v>
      </c>
      <c r="AC1273" s="116">
        <v>0</v>
      </c>
      <c r="AD1273" s="116">
        <v>0</v>
      </c>
      <c r="AE1273" s="116">
        <v>0</v>
      </c>
      <c r="AF1273" s="116">
        <v>0</v>
      </c>
      <c r="AG1273" s="116">
        <v>0</v>
      </c>
      <c r="AH1273" s="116">
        <v>0</v>
      </c>
      <c r="AI1273" s="116">
        <v>0</v>
      </c>
      <c r="AJ1273" s="116">
        <v>0</v>
      </c>
      <c r="AK1273" s="116">
        <v>0</v>
      </c>
      <c r="AL1273" s="116">
        <v>0</v>
      </c>
      <c r="AM1273" s="116">
        <v>0</v>
      </c>
      <c r="AN1273" s="116">
        <v>71.2</v>
      </c>
      <c r="AO1273" s="116">
        <v>0</v>
      </c>
      <c r="AP1273" s="116">
        <v>0</v>
      </c>
      <c r="AQ1273" s="116">
        <v>0</v>
      </c>
      <c r="AR1273" s="116">
        <v>0</v>
      </c>
      <c r="AS1273" s="116">
        <v>0</v>
      </c>
      <c r="AT1273" s="116">
        <v>0</v>
      </c>
      <c r="AU1273" s="116">
        <v>0</v>
      </c>
      <c r="AV1273" s="116">
        <v>0</v>
      </c>
      <c r="AW1273" s="116">
        <v>0</v>
      </c>
      <c r="AX1273" s="116">
        <v>0</v>
      </c>
      <c r="AY1273" s="116">
        <v>0</v>
      </c>
      <c r="AZ1273" s="116">
        <v>0</v>
      </c>
      <c r="BA1273" s="116">
        <v>0</v>
      </c>
      <c r="BB1273" s="116">
        <v>0</v>
      </c>
      <c r="BC1273" s="116">
        <v>0</v>
      </c>
      <c r="BD1273" s="115">
        <v>0</v>
      </c>
      <c r="BF1273" s="9">
        <f t="shared" si="20"/>
        <v>71.2</v>
      </c>
    </row>
    <row r="1274" spans="1:58" x14ac:dyDescent="0.25">
      <c r="A1274" s="112" t="s">
        <v>1620</v>
      </c>
      <c r="B1274" s="112" t="s">
        <v>1621</v>
      </c>
      <c r="C1274" s="116">
        <v>0</v>
      </c>
      <c r="D1274" s="116">
        <v>0</v>
      </c>
      <c r="E1274" s="116">
        <v>0</v>
      </c>
      <c r="F1274" s="116">
        <v>0</v>
      </c>
      <c r="G1274" s="116">
        <v>0</v>
      </c>
      <c r="H1274" s="116">
        <v>0</v>
      </c>
      <c r="I1274" s="116">
        <v>0</v>
      </c>
      <c r="J1274" s="116">
        <v>0</v>
      </c>
      <c r="K1274" s="116">
        <v>0</v>
      </c>
      <c r="L1274" s="116">
        <v>0</v>
      </c>
      <c r="M1274" s="116">
        <v>0</v>
      </c>
      <c r="N1274" s="116">
        <v>0</v>
      </c>
      <c r="O1274" s="116">
        <v>0</v>
      </c>
      <c r="P1274" s="116">
        <v>0</v>
      </c>
      <c r="Q1274" s="116">
        <v>0</v>
      </c>
      <c r="R1274" s="116">
        <v>0</v>
      </c>
      <c r="S1274" s="116">
        <v>0</v>
      </c>
      <c r="T1274" s="116">
        <v>0</v>
      </c>
      <c r="U1274" s="116">
        <v>0</v>
      </c>
      <c r="V1274" s="116">
        <v>0</v>
      </c>
      <c r="W1274" s="116">
        <v>0</v>
      </c>
      <c r="X1274" s="116">
        <v>0</v>
      </c>
      <c r="Y1274" s="116">
        <v>0</v>
      </c>
      <c r="Z1274" s="116">
        <v>0</v>
      </c>
      <c r="AA1274" s="116">
        <v>0</v>
      </c>
      <c r="AB1274" s="116">
        <v>0</v>
      </c>
      <c r="AC1274" s="116">
        <v>0</v>
      </c>
      <c r="AD1274" s="116">
        <v>0</v>
      </c>
      <c r="AE1274" s="116">
        <v>0</v>
      </c>
      <c r="AF1274" s="116">
        <v>0</v>
      </c>
      <c r="AG1274" s="116">
        <v>0</v>
      </c>
      <c r="AH1274" s="116">
        <v>0</v>
      </c>
      <c r="AI1274" s="116">
        <v>0</v>
      </c>
      <c r="AJ1274" s="116">
        <v>0</v>
      </c>
      <c r="AK1274" s="116">
        <v>0</v>
      </c>
      <c r="AL1274" s="116">
        <v>0</v>
      </c>
      <c r="AM1274" s="116">
        <v>0</v>
      </c>
      <c r="AN1274" s="116">
        <v>0</v>
      </c>
      <c r="AO1274" s="116">
        <v>0</v>
      </c>
      <c r="AP1274" s="116">
        <v>0</v>
      </c>
      <c r="AQ1274" s="116">
        <v>0</v>
      </c>
      <c r="AR1274" s="116">
        <v>0</v>
      </c>
      <c r="AS1274" s="116">
        <v>0</v>
      </c>
      <c r="AT1274" s="116">
        <v>0</v>
      </c>
      <c r="AU1274" s="116">
        <v>0</v>
      </c>
      <c r="AV1274" s="116">
        <v>0</v>
      </c>
      <c r="AW1274" s="116">
        <v>0</v>
      </c>
      <c r="AX1274" s="116">
        <v>0</v>
      </c>
      <c r="AY1274" s="116">
        <v>0</v>
      </c>
      <c r="AZ1274" s="116">
        <v>0</v>
      </c>
      <c r="BA1274" s="116">
        <v>0</v>
      </c>
      <c r="BB1274" s="116">
        <v>0</v>
      </c>
      <c r="BC1274" s="116">
        <v>0</v>
      </c>
      <c r="BD1274" s="115">
        <v>0</v>
      </c>
      <c r="BF1274" s="9">
        <f t="shared" si="20"/>
        <v>0</v>
      </c>
    </row>
    <row r="1275" spans="1:58" x14ac:dyDescent="0.25">
      <c r="A1275" s="112" t="s">
        <v>1622</v>
      </c>
      <c r="B1275" s="112" t="s">
        <v>1623</v>
      </c>
      <c r="C1275" s="116">
        <v>0</v>
      </c>
      <c r="D1275" s="116">
        <v>0</v>
      </c>
      <c r="E1275" s="116">
        <v>0</v>
      </c>
      <c r="F1275" s="116">
        <v>0</v>
      </c>
      <c r="G1275" s="116">
        <v>0</v>
      </c>
      <c r="H1275" s="116">
        <v>0</v>
      </c>
      <c r="I1275" s="116">
        <v>0</v>
      </c>
      <c r="J1275" s="116">
        <v>0</v>
      </c>
      <c r="K1275" s="116">
        <v>0</v>
      </c>
      <c r="L1275" s="116">
        <v>0</v>
      </c>
      <c r="M1275" s="116">
        <v>0</v>
      </c>
      <c r="N1275" s="116">
        <v>0</v>
      </c>
      <c r="O1275" s="116">
        <v>0</v>
      </c>
      <c r="P1275" s="116">
        <v>0</v>
      </c>
      <c r="Q1275" s="116">
        <v>0</v>
      </c>
      <c r="R1275" s="116">
        <v>0</v>
      </c>
      <c r="S1275" s="116">
        <v>0</v>
      </c>
      <c r="T1275" s="116">
        <v>0</v>
      </c>
      <c r="U1275" s="116">
        <v>0</v>
      </c>
      <c r="V1275" s="116">
        <v>0</v>
      </c>
      <c r="W1275" s="116">
        <v>0</v>
      </c>
      <c r="X1275" s="116">
        <v>0</v>
      </c>
      <c r="Y1275" s="116">
        <v>0</v>
      </c>
      <c r="Z1275" s="116">
        <v>0</v>
      </c>
      <c r="AA1275" s="116">
        <v>0</v>
      </c>
      <c r="AB1275" s="116">
        <v>0</v>
      </c>
      <c r="AC1275" s="116">
        <v>0</v>
      </c>
      <c r="AD1275" s="116">
        <v>0</v>
      </c>
      <c r="AE1275" s="116">
        <v>0</v>
      </c>
      <c r="AF1275" s="116">
        <v>0</v>
      </c>
      <c r="AG1275" s="116">
        <v>0</v>
      </c>
      <c r="AH1275" s="116">
        <v>0</v>
      </c>
      <c r="AI1275" s="116">
        <v>0</v>
      </c>
      <c r="AJ1275" s="116">
        <v>0</v>
      </c>
      <c r="AK1275" s="116">
        <v>0</v>
      </c>
      <c r="AL1275" s="116">
        <v>0</v>
      </c>
      <c r="AM1275" s="116">
        <v>0</v>
      </c>
      <c r="AN1275" s="116">
        <v>0</v>
      </c>
      <c r="AO1275" s="116">
        <v>0</v>
      </c>
      <c r="AP1275" s="116">
        <v>0</v>
      </c>
      <c r="AQ1275" s="116">
        <v>0</v>
      </c>
      <c r="AR1275" s="116">
        <v>0</v>
      </c>
      <c r="AS1275" s="116">
        <v>0</v>
      </c>
      <c r="AT1275" s="116">
        <v>0</v>
      </c>
      <c r="AU1275" s="116">
        <v>0</v>
      </c>
      <c r="AV1275" s="116">
        <v>0</v>
      </c>
      <c r="AW1275" s="116">
        <v>0</v>
      </c>
      <c r="AX1275" s="116">
        <v>0</v>
      </c>
      <c r="AY1275" s="116">
        <v>0</v>
      </c>
      <c r="AZ1275" s="116">
        <v>0</v>
      </c>
      <c r="BA1275" s="116">
        <v>0</v>
      </c>
      <c r="BB1275" s="116">
        <v>0</v>
      </c>
      <c r="BC1275" s="116">
        <v>0</v>
      </c>
      <c r="BD1275" s="115">
        <v>0</v>
      </c>
      <c r="BF1275" s="9">
        <f t="shared" si="20"/>
        <v>0</v>
      </c>
    </row>
    <row r="1276" spans="1:58" x14ac:dyDescent="0.25">
      <c r="A1276" s="112" t="s">
        <v>1624</v>
      </c>
      <c r="B1276" s="112" t="s">
        <v>1625</v>
      </c>
      <c r="C1276" s="116">
        <v>0</v>
      </c>
      <c r="D1276" s="116">
        <v>0</v>
      </c>
      <c r="E1276" s="116">
        <v>0</v>
      </c>
      <c r="F1276" s="116">
        <v>0</v>
      </c>
      <c r="G1276" s="116">
        <v>0</v>
      </c>
      <c r="H1276" s="116">
        <v>0</v>
      </c>
      <c r="I1276" s="116">
        <v>0</v>
      </c>
      <c r="J1276" s="116">
        <v>0</v>
      </c>
      <c r="K1276" s="116">
        <v>0</v>
      </c>
      <c r="L1276" s="116">
        <v>0</v>
      </c>
      <c r="M1276" s="116">
        <v>0</v>
      </c>
      <c r="N1276" s="116">
        <v>0</v>
      </c>
      <c r="O1276" s="116">
        <v>0</v>
      </c>
      <c r="P1276" s="116">
        <v>0</v>
      </c>
      <c r="Q1276" s="116">
        <v>0</v>
      </c>
      <c r="R1276" s="116">
        <v>0</v>
      </c>
      <c r="S1276" s="116">
        <v>0</v>
      </c>
      <c r="T1276" s="116">
        <v>0</v>
      </c>
      <c r="U1276" s="116">
        <v>0</v>
      </c>
      <c r="V1276" s="116">
        <v>0</v>
      </c>
      <c r="W1276" s="116">
        <v>0</v>
      </c>
      <c r="X1276" s="116">
        <v>0</v>
      </c>
      <c r="Y1276" s="116">
        <v>0</v>
      </c>
      <c r="Z1276" s="116">
        <v>0</v>
      </c>
      <c r="AA1276" s="116">
        <v>0</v>
      </c>
      <c r="AB1276" s="116">
        <v>0</v>
      </c>
      <c r="AC1276" s="116">
        <v>0</v>
      </c>
      <c r="AD1276" s="116">
        <v>0</v>
      </c>
      <c r="AE1276" s="116">
        <v>0</v>
      </c>
      <c r="AF1276" s="116">
        <v>0</v>
      </c>
      <c r="AG1276" s="116">
        <v>0</v>
      </c>
      <c r="AH1276" s="116">
        <v>0</v>
      </c>
      <c r="AI1276" s="116">
        <v>0</v>
      </c>
      <c r="AJ1276" s="116">
        <v>0</v>
      </c>
      <c r="AK1276" s="116">
        <v>0</v>
      </c>
      <c r="AL1276" s="116">
        <v>0</v>
      </c>
      <c r="AM1276" s="116">
        <v>0</v>
      </c>
      <c r="AN1276" s="116">
        <v>0</v>
      </c>
      <c r="AO1276" s="116">
        <v>0</v>
      </c>
      <c r="AP1276" s="116">
        <v>407.67</v>
      </c>
      <c r="AQ1276" s="116">
        <v>410.22</v>
      </c>
      <c r="AR1276" s="116">
        <v>412.79</v>
      </c>
      <c r="AS1276" s="116">
        <v>726.96</v>
      </c>
      <c r="AT1276" s="116">
        <v>940.25</v>
      </c>
      <c r="AU1276" s="116">
        <v>4175.24</v>
      </c>
      <c r="AV1276" s="116">
        <v>4201.7299999999996</v>
      </c>
      <c r="AW1276" s="116">
        <v>0</v>
      </c>
      <c r="AX1276" s="116">
        <v>0</v>
      </c>
      <c r="AY1276" s="116">
        <v>0</v>
      </c>
      <c r="AZ1276" s="116">
        <v>0</v>
      </c>
      <c r="BA1276" s="116">
        <v>0</v>
      </c>
      <c r="BB1276" s="116">
        <v>0</v>
      </c>
      <c r="BC1276" s="116">
        <v>0</v>
      </c>
      <c r="BD1276" s="115">
        <v>0</v>
      </c>
      <c r="BF1276" s="9">
        <f t="shared" si="20"/>
        <v>4201.7299999999996</v>
      </c>
    </row>
    <row r="1277" spans="1:58" x14ac:dyDescent="0.25">
      <c r="A1277" s="112" t="s">
        <v>1626</v>
      </c>
      <c r="B1277" s="112" t="s">
        <v>1627</v>
      </c>
      <c r="C1277" s="116">
        <v>0</v>
      </c>
      <c r="D1277" s="116">
        <v>0</v>
      </c>
      <c r="E1277" s="116">
        <v>0</v>
      </c>
      <c r="F1277" s="116">
        <v>0</v>
      </c>
      <c r="G1277" s="116">
        <v>0</v>
      </c>
      <c r="H1277" s="116">
        <v>0</v>
      </c>
      <c r="I1277" s="116">
        <v>0</v>
      </c>
      <c r="J1277" s="116">
        <v>0</v>
      </c>
      <c r="K1277" s="116">
        <v>0</v>
      </c>
      <c r="L1277" s="116">
        <v>0</v>
      </c>
      <c r="M1277" s="116">
        <v>0</v>
      </c>
      <c r="N1277" s="116">
        <v>0</v>
      </c>
      <c r="O1277" s="116">
        <v>0</v>
      </c>
      <c r="P1277" s="116">
        <v>0</v>
      </c>
      <c r="Q1277" s="116">
        <v>0</v>
      </c>
      <c r="R1277" s="116">
        <v>0</v>
      </c>
      <c r="S1277" s="116">
        <v>0</v>
      </c>
      <c r="T1277" s="116">
        <v>0</v>
      </c>
      <c r="U1277" s="116">
        <v>0</v>
      </c>
      <c r="V1277" s="116">
        <v>0</v>
      </c>
      <c r="W1277" s="116">
        <v>0</v>
      </c>
      <c r="X1277" s="116">
        <v>0</v>
      </c>
      <c r="Y1277" s="116">
        <v>0</v>
      </c>
      <c r="Z1277" s="116">
        <v>0</v>
      </c>
      <c r="AA1277" s="116">
        <v>0</v>
      </c>
      <c r="AB1277" s="116">
        <v>0</v>
      </c>
      <c r="AC1277" s="116">
        <v>0</v>
      </c>
      <c r="AD1277" s="116">
        <v>0</v>
      </c>
      <c r="AE1277" s="116">
        <v>0</v>
      </c>
      <c r="AF1277" s="116">
        <v>0</v>
      </c>
      <c r="AG1277" s="116">
        <v>0</v>
      </c>
      <c r="AH1277" s="116">
        <v>0</v>
      </c>
      <c r="AI1277" s="116">
        <v>0</v>
      </c>
      <c r="AJ1277" s="116">
        <v>0</v>
      </c>
      <c r="AK1277" s="116">
        <v>0</v>
      </c>
      <c r="AL1277" s="116">
        <v>0</v>
      </c>
      <c r="AM1277" s="116">
        <v>0</v>
      </c>
      <c r="AN1277" s="116">
        <v>0</v>
      </c>
      <c r="AO1277" s="116">
        <v>0</v>
      </c>
      <c r="AP1277" s="116">
        <v>0.01</v>
      </c>
      <c r="AQ1277" s="116">
        <v>0.01</v>
      </c>
      <c r="AR1277" s="116">
        <v>0.01</v>
      </c>
      <c r="AS1277" s="116">
        <v>0.01</v>
      </c>
      <c r="AT1277" s="116">
        <v>0.01</v>
      </c>
      <c r="AU1277" s="116">
        <v>0.01</v>
      </c>
      <c r="AV1277" s="116">
        <v>0.01</v>
      </c>
      <c r="AW1277" s="116">
        <v>0.01</v>
      </c>
      <c r="AX1277" s="116">
        <v>0.01</v>
      </c>
      <c r="AY1277" s="116">
        <v>0.01</v>
      </c>
      <c r="AZ1277" s="116">
        <v>0.01</v>
      </c>
      <c r="BA1277" s="116">
        <v>0.01</v>
      </c>
      <c r="BB1277" s="116">
        <v>0.01</v>
      </c>
      <c r="BC1277" s="116">
        <v>0.01</v>
      </c>
      <c r="BD1277" s="115">
        <v>0.01</v>
      </c>
      <c r="BF1277" s="9">
        <f t="shared" si="20"/>
        <v>0.01</v>
      </c>
    </row>
    <row r="1278" spans="1:58" x14ac:dyDescent="0.25">
      <c r="A1278" s="112" t="s">
        <v>1628</v>
      </c>
      <c r="B1278" s="112" t="s">
        <v>1629</v>
      </c>
      <c r="C1278" s="116">
        <v>0</v>
      </c>
      <c r="D1278" s="116">
        <v>0</v>
      </c>
      <c r="E1278" s="116">
        <v>0</v>
      </c>
      <c r="F1278" s="116">
        <v>0</v>
      </c>
      <c r="G1278" s="116">
        <v>0</v>
      </c>
      <c r="H1278" s="116">
        <v>0</v>
      </c>
      <c r="I1278" s="116">
        <v>0</v>
      </c>
      <c r="J1278" s="116">
        <v>0</v>
      </c>
      <c r="K1278" s="116">
        <v>0</v>
      </c>
      <c r="L1278" s="116">
        <v>0</v>
      </c>
      <c r="M1278" s="116">
        <v>0</v>
      </c>
      <c r="N1278" s="116">
        <v>0</v>
      </c>
      <c r="O1278" s="116">
        <v>0</v>
      </c>
      <c r="P1278" s="116">
        <v>0</v>
      </c>
      <c r="Q1278" s="116">
        <v>0</v>
      </c>
      <c r="R1278" s="116">
        <v>0</v>
      </c>
      <c r="S1278" s="116">
        <v>0</v>
      </c>
      <c r="T1278" s="116">
        <v>0</v>
      </c>
      <c r="U1278" s="116">
        <v>0</v>
      </c>
      <c r="V1278" s="116">
        <v>0</v>
      </c>
      <c r="W1278" s="116">
        <v>0</v>
      </c>
      <c r="X1278" s="116">
        <v>0</v>
      </c>
      <c r="Y1278" s="116">
        <v>0</v>
      </c>
      <c r="Z1278" s="116">
        <v>0</v>
      </c>
      <c r="AA1278" s="116">
        <v>0</v>
      </c>
      <c r="AB1278" s="116">
        <v>0</v>
      </c>
      <c r="AC1278" s="116">
        <v>0</v>
      </c>
      <c r="AD1278" s="116">
        <v>0</v>
      </c>
      <c r="AE1278" s="116">
        <v>0</v>
      </c>
      <c r="AF1278" s="116">
        <v>0</v>
      </c>
      <c r="AG1278" s="116">
        <v>0</v>
      </c>
      <c r="AH1278" s="116">
        <v>0</v>
      </c>
      <c r="AI1278" s="116">
        <v>0</v>
      </c>
      <c r="AJ1278" s="116">
        <v>0</v>
      </c>
      <c r="AK1278" s="116">
        <v>0</v>
      </c>
      <c r="AL1278" s="116">
        <v>0</v>
      </c>
      <c r="AM1278" s="116">
        <v>0</v>
      </c>
      <c r="AN1278" s="116">
        <v>0</v>
      </c>
      <c r="AO1278" s="116">
        <v>0</v>
      </c>
      <c r="AP1278" s="116">
        <v>0</v>
      </c>
      <c r="AQ1278" s="116">
        <v>0</v>
      </c>
      <c r="AR1278" s="116">
        <v>0</v>
      </c>
      <c r="AS1278" s="116">
        <v>0</v>
      </c>
      <c r="AT1278" s="116">
        <v>0</v>
      </c>
      <c r="AU1278" s="116">
        <v>0</v>
      </c>
      <c r="AV1278" s="116">
        <v>0</v>
      </c>
      <c r="AW1278" s="116">
        <v>0</v>
      </c>
      <c r="AX1278" s="116">
        <v>0</v>
      </c>
      <c r="AY1278" s="116">
        <v>0</v>
      </c>
      <c r="AZ1278" s="116">
        <v>0</v>
      </c>
      <c r="BA1278" s="116">
        <v>0</v>
      </c>
      <c r="BB1278" s="116">
        <v>0</v>
      </c>
      <c r="BC1278" s="116">
        <v>0</v>
      </c>
      <c r="BD1278" s="115">
        <v>0</v>
      </c>
      <c r="BF1278" s="9">
        <f t="shared" si="20"/>
        <v>0</v>
      </c>
    </row>
    <row r="1279" spans="1:58" x14ac:dyDescent="0.25">
      <c r="A1279" s="112" t="s">
        <v>1630</v>
      </c>
      <c r="B1279" s="112" t="s">
        <v>1631</v>
      </c>
      <c r="C1279" s="116">
        <v>0</v>
      </c>
      <c r="D1279" s="116">
        <v>0</v>
      </c>
      <c r="E1279" s="116">
        <v>0</v>
      </c>
      <c r="F1279" s="116">
        <v>0</v>
      </c>
      <c r="G1279" s="116">
        <v>0</v>
      </c>
      <c r="H1279" s="116">
        <v>0</v>
      </c>
      <c r="I1279" s="116">
        <v>0</v>
      </c>
      <c r="J1279" s="116">
        <v>0</v>
      </c>
      <c r="K1279" s="116">
        <v>0</v>
      </c>
      <c r="L1279" s="116">
        <v>0</v>
      </c>
      <c r="M1279" s="116">
        <v>0</v>
      </c>
      <c r="N1279" s="116">
        <v>0</v>
      </c>
      <c r="O1279" s="116">
        <v>0</v>
      </c>
      <c r="P1279" s="116">
        <v>0</v>
      </c>
      <c r="Q1279" s="116">
        <v>0</v>
      </c>
      <c r="R1279" s="116">
        <v>0</v>
      </c>
      <c r="S1279" s="116">
        <v>0</v>
      </c>
      <c r="T1279" s="116">
        <v>0</v>
      </c>
      <c r="U1279" s="116">
        <v>0</v>
      </c>
      <c r="V1279" s="116">
        <v>0</v>
      </c>
      <c r="W1279" s="116">
        <v>0</v>
      </c>
      <c r="X1279" s="116">
        <v>0</v>
      </c>
      <c r="Y1279" s="116">
        <v>0</v>
      </c>
      <c r="Z1279" s="116">
        <v>0</v>
      </c>
      <c r="AA1279" s="116">
        <v>0</v>
      </c>
      <c r="AB1279" s="116">
        <v>0</v>
      </c>
      <c r="AC1279" s="116">
        <v>0</v>
      </c>
      <c r="AD1279" s="116">
        <v>0</v>
      </c>
      <c r="AE1279" s="116">
        <v>0</v>
      </c>
      <c r="AF1279" s="116">
        <v>0</v>
      </c>
      <c r="AG1279" s="116">
        <v>0</v>
      </c>
      <c r="AH1279" s="116">
        <v>0</v>
      </c>
      <c r="AI1279" s="116">
        <v>0</v>
      </c>
      <c r="AJ1279" s="116">
        <v>0</v>
      </c>
      <c r="AK1279" s="116">
        <v>0</v>
      </c>
      <c r="AL1279" s="116">
        <v>0</v>
      </c>
      <c r="AM1279" s="116">
        <v>0</v>
      </c>
      <c r="AN1279" s="116">
        <v>10972.48</v>
      </c>
      <c r="AO1279" s="116">
        <v>10972.48</v>
      </c>
      <c r="AP1279" s="116">
        <v>0</v>
      </c>
      <c r="AQ1279" s="116">
        <v>0</v>
      </c>
      <c r="AR1279" s="116">
        <v>0</v>
      </c>
      <c r="AS1279" s="116">
        <v>0</v>
      </c>
      <c r="AT1279" s="116">
        <v>0</v>
      </c>
      <c r="AU1279" s="116">
        <v>0</v>
      </c>
      <c r="AV1279" s="116">
        <v>0</v>
      </c>
      <c r="AW1279" s="116">
        <v>0</v>
      </c>
      <c r="AX1279" s="116">
        <v>0</v>
      </c>
      <c r="AY1279" s="116">
        <v>0</v>
      </c>
      <c r="AZ1279" s="116">
        <v>0</v>
      </c>
      <c r="BA1279" s="116">
        <v>0</v>
      </c>
      <c r="BB1279" s="116">
        <v>0</v>
      </c>
      <c r="BC1279" s="116">
        <v>0</v>
      </c>
      <c r="BD1279" s="115">
        <v>0</v>
      </c>
      <c r="BF1279" s="9">
        <f t="shared" si="20"/>
        <v>10972.48</v>
      </c>
    </row>
    <row r="1280" spans="1:58" x14ac:dyDescent="0.25">
      <c r="A1280" s="112" t="s">
        <v>1632</v>
      </c>
      <c r="B1280" s="112" t="s">
        <v>1633</v>
      </c>
      <c r="C1280" s="116">
        <v>0</v>
      </c>
      <c r="D1280" s="116">
        <v>0</v>
      </c>
      <c r="E1280" s="116">
        <v>0</v>
      </c>
      <c r="F1280" s="116">
        <v>0</v>
      </c>
      <c r="G1280" s="116">
        <v>0</v>
      </c>
      <c r="H1280" s="116">
        <v>0</v>
      </c>
      <c r="I1280" s="116">
        <v>0</v>
      </c>
      <c r="J1280" s="116">
        <v>0</v>
      </c>
      <c r="K1280" s="116">
        <v>0</v>
      </c>
      <c r="L1280" s="116">
        <v>0</v>
      </c>
      <c r="M1280" s="116">
        <v>0</v>
      </c>
      <c r="N1280" s="116">
        <v>0</v>
      </c>
      <c r="O1280" s="116">
        <v>0</v>
      </c>
      <c r="P1280" s="116">
        <v>0</v>
      </c>
      <c r="Q1280" s="116">
        <v>0</v>
      </c>
      <c r="R1280" s="116">
        <v>0</v>
      </c>
      <c r="S1280" s="116">
        <v>0</v>
      </c>
      <c r="T1280" s="116">
        <v>0</v>
      </c>
      <c r="U1280" s="116">
        <v>0</v>
      </c>
      <c r="V1280" s="116">
        <v>0</v>
      </c>
      <c r="W1280" s="116">
        <v>0</v>
      </c>
      <c r="X1280" s="116">
        <v>0</v>
      </c>
      <c r="Y1280" s="116">
        <v>0</v>
      </c>
      <c r="Z1280" s="116">
        <v>0</v>
      </c>
      <c r="AA1280" s="116">
        <v>0</v>
      </c>
      <c r="AB1280" s="116">
        <v>0</v>
      </c>
      <c r="AC1280" s="116">
        <v>0</v>
      </c>
      <c r="AD1280" s="116">
        <v>0</v>
      </c>
      <c r="AE1280" s="116">
        <v>0</v>
      </c>
      <c r="AF1280" s="116">
        <v>0</v>
      </c>
      <c r="AG1280" s="116">
        <v>0</v>
      </c>
      <c r="AH1280" s="116">
        <v>0</v>
      </c>
      <c r="AI1280" s="116">
        <v>0</v>
      </c>
      <c r="AJ1280" s="116">
        <v>0</v>
      </c>
      <c r="AK1280" s="116">
        <v>0</v>
      </c>
      <c r="AL1280" s="116">
        <v>0</v>
      </c>
      <c r="AM1280" s="116">
        <v>0</v>
      </c>
      <c r="AN1280" s="116">
        <v>0</v>
      </c>
      <c r="AO1280" s="116">
        <v>0</v>
      </c>
      <c r="AP1280" s="116">
        <v>0</v>
      </c>
      <c r="AQ1280" s="116">
        <v>0</v>
      </c>
      <c r="AR1280" s="116">
        <v>0</v>
      </c>
      <c r="AS1280" s="116">
        <v>0</v>
      </c>
      <c r="AT1280" s="116">
        <v>0</v>
      </c>
      <c r="AU1280" s="116">
        <v>0</v>
      </c>
      <c r="AV1280" s="116">
        <v>0</v>
      </c>
      <c r="AW1280" s="116">
        <v>0</v>
      </c>
      <c r="AX1280" s="116">
        <v>0</v>
      </c>
      <c r="AY1280" s="116">
        <v>0</v>
      </c>
      <c r="AZ1280" s="116">
        <v>0</v>
      </c>
      <c r="BA1280" s="116">
        <v>0</v>
      </c>
      <c r="BB1280" s="116">
        <v>0</v>
      </c>
      <c r="BC1280" s="116">
        <v>0</v>
      </c>
      <c r="BD1280" s="115">
        <v>0</v>
      </c>
      <c r="BF1280" s="9">
        <f t="shared" si="20"/>
        <v>0</v>
      </c>
    </row>
    <row r="1281" spans="1:58" x14ac:dyDescent="0.25">
      <c r="A1281" s="112" t="s">
        <v>1634</v>
      </c>
      <c r="B1281" s="112" t="s">
        <v>1635</v>
      </c>
      <c r="C1281" s="116">
        <v>0</v>
      </c>
      <c r="D1281" s="116">
        <v>0</v>
      </c>
      <c r="E1281" s="116">
        <v>0</v>
      </c>
      <c r="F1281" s="116">
        <v>0</v>
      </c>
      <c r="G1281" s="116">
        <v>0</v>
      </c>
      <c r="H1281" s="116">
        <v>0</v>
      </c>
      <c r="I1281" s="116">
        <v>0</v>
      </c>
      <c r="J1281" s="116">
        <v>0</v>
      </c>
      <c r="K1281" s="116">
        <v>0</v>
      </c>
      <c r="L1281" s="116">
        <v>0</v>
      </c>
      <c r="M1281" s="116">
        <v>0</v>
      </c>
      <c r="N1281" s="116">
        <v>0</v>
      </c>
      <c r="O1281" s="116">
        <v>0</v>
      </c>
      <c r="P1281" s="116">
        <v>0</v>
      </c>
      <c r="Q1281" s="116">
        <v>0</v>
      </c>
      <c r="R1281" s="116">
        <v>0</v>
      </c>
      <c r="S1281" s="116">
        <v>0</v>
      </c>
      <c r="T1281" s="116">
        <v>0</v>
      </c>
      <c r="U1281" s="116">
        <v>0</v>
      </c>
      <c r="V1281" s="116">
        <v>0</v>
      </c>
      <c r="W1281" s="116">
        <v>0</v>
      </c>
      <c r="X1281" s="116">
        <v>0</v>
      </c>
      <c r="Y1281" s="116">
        <v>0</v>
      </c>
      <c r="Z1281" s="116">
        <v>0</v>
      </c>
      <c r="AA1281" s="116">
        <v>0</v>
      </c>
      <c r="AB1281" s="116">
        <v>0</v>
      </c>
      <c r="AC1281" s="116">
        <v>0</v>
      </c>
      <c r="AD1281" s="116">
        <v>0</v>
      </c>
      <c r="AE1281" s="116">
        <v>0</v>
      </c>
      <c r="AF1281" s="116">
        <v>0</v>
      </c>
      <c r="AG1281" s="116">
        <v>0</v>
      </c>
      <c r="AH1281" s="116">
        <v>0</v>
      </c>
      <c r="AI1281" s="116">
        <v>0</v>
      </c>
      <c r="AJ1281" s="116">
        <v>0</v>
      </c>
      <c r="AK1281" s="116">
        <v>0</v>
      </c>
      <c r="AL1281" s="116">
        <v>0</v>
      </c>
      <c r="AM1281" s="116">
        <v>0</v>
      </c>
      <c r="AN1281" s="116">
        <v>0</v>
      </c>
      <c r="AO1281" s="116">
        <v>60415.21</v>
      </c>
      <c r="AP1281" s="116">
        <v>59540.979999999996</v>
      </c>
      <c r="AQ1281" s="116">
        <v>59540.979999999996</v>
      </c>
      <c r="AR1281" s="116">
        <v>0</v>
      </c>
      <c r="AS1281" s="116">
        <v>0</v>
      </c>
      <c r="AT1281" s="116">
        <v>0</v>
      </c>
      <c r="AU1281" s="116">
        <v>0</v>
      </c>
      <c r="AV1281" s="116">
        <v>0</v>
      </c>
      <c r="AW1281" s="116">
        <v>0</v>
      </c>
      <c r="AX1281" s="116">
        <v>0</v>
      </c>
      <c r="AY1281" s="116">
        <v>0</v>
      </c>
      <c r="AZ1281" s="116">
        <v>0</v>
      </c>
      <c r="BA1281" s="116">
        <v>0</v>
      </c>
      <c r="BB1281" s="116">
        <v>0</v>
      </c>
      <c r="BC1281" s="116">
        <v>0</v>
      </c>
      <c r="BD1281" s="115">
        <v>0</v>
      </c>
      <c r="BF1281" s="9">
        <f t="shared" si="20"/>
        <v>60415.21</v>
      </c>
    </row>
    <row r="1282" spans="1:58" x14ac:dyDescent="0.25">
      <c r="A1282" s="112" t="s">
        <v>1636</v>
      </c>
      <c r="B1282" s="112" t="s">
        <v>1637</v>
      </c>
      <c r="C1282" s="116">
        <v>0</v>
      </c>
      <c r="D1282" s="116">
        <v>0</v>
      </c>
      <c r="E1282" s="116">
        <v>0</v>
      </c>
      <c r="F1282" s="116">
        <v>0</v>
      </c>
      <c r="G1282" s="116">
        <v>0</v>
      </c>
      <c r="H1282" s="116">
        <v>0</v>
      </c>
      <c r="I1282" s="116">
        <v>0</v>
      </c>
      <c r="J1282" s="116">
        <v>0</v>
      </c>
      <c r="K1282" s="116">
        <v>0</v>
      </c>
      <c r="L1282" s="116">
        <v>0</v>
      </c>
      <c r="M1282" s="116">
        <v>0</v>
      </c>
      <c r="N1282" s="116">
        <v>0</v>
      </c>
      <c r="O1282" s="116">
        <v>0</v>
      </c>
      <c r="P1282" s="116">
        <v>0</v>
      </c>
      <c r="Q1282" s="116">
        <v>0</v>
      </c>
      <c r="R1282" s="116">
        <v>0</v>
      </c>
      <c r="S1282" s="116">
        <v>0</v>
      </c>
      <c r="T1282" s="116">
        <v>0</v>
      </c>
      <c r="U1282" s="116">
        <v>0</v>
      </c>
      <c r="V1282" s="116">
        <v>0</v>
      </c>
      <c r="W1282" s="116">
        <v>0</v>
      </c>
      <c r="X1282" s="116">
        <v>0</v>
      </c>
      <c r="Y1282" s="116">
        <v>0</v>
      </c>
      <c r="Z1282" s="116">
        <v>0</v>
      </c>
      <c r="AA1282" s="116">
        <v>0</v>
      </c>
      <c r="AB1282" s="116">
        <v>0</v>
      </c>
      <c r="AC1282" s="116">
        <v>0</v>
      </c>
      <c r="AD1282" s="116">
        <v>0</v>
      </c>
      <c r="AE1282" s="116">
        <v>0</v>
      </c>
      <c r="AF1282" s="116">
        <v>0</v>
      </c>
      <c r="AG1282" s="116">
        <v>0</v>
      </c>
      <c r="AH1282" s="116">
        <v>0</v>
      </c>
      <c r="AI1282" s="116">
        <v>0</v>
      </c>
      <c r="AJ1282" s="116">
        <v>0</v>
      </c>
      <c r="AK1282" s="116">
        <v>0</v>
      </c>
      <c r="AL1282" s="116">
        <v>0</v>
      </c>
      <c r="AM1282" s="116">
        <v>0</v>
      </c>
      <c r="AN1282" s="116">
        <v>0</v>
      </c>
      <c r="AO1282" s="116">
        <v>0</v>
      </c>
      <c r="AP1282" s="116">
        <v>3127.59</v>
      </c>
      <c r="AQ1282" s="116">
        <v>3127.59</v>
      </c>
      <c r="AR1282" s="116">
        <v>0</v>
      </c>
      <c r="AS1282" s="116">
        <v>0</v>
      </c>
      <c r="AT1282" s="116">
        <v>0</v>
      </c>
      <c r="AU1282" s="116">
        <v>0</v>
      </c>
      <c r="AV1282" s="116">
        <v>0</v>
      </c>
      <c r="AW1282" s="116">
        <v>0</v>
      </c>
      <c r="AX1282" s="116">
        <v>0</v>
      </c>
      <c r="AY1282" s="116">
        <v>0</v>
      </c>
      <c r="AZ1282" s="116">
        <v>0</v>
      </c>
      <c r="BA1282" s="116">
        <v>0</v>
      </c>
      <c r="BB1282" s="116">
        <v>0</v>
      </c>
      <c r="BC1282" s="116">
        <v>0</v>
      </c>
      <c r="BD1282" s="115">
        <v>0</v>
      </c>
      <c r="BF1282" s="9">
        <f t="shared" si="20"/>
        <v>3127.59</v>
      </c>
    </row>
    <row r="1283" spans="1:58" x14ac:dyDescent="0.25">
      <c r="A1283" s="112" t="s">
        <v>1638</v>
      </c>
      <c r="B1283" s="112" t="s">
        <v>1639</v>
      </c>
      <c r="C1283" s="116">
        <v>0</v>
      </c>
      <c r="D1283" s="116">
        <v>0</v>
      </c>
      <c r="E1283" s="116">
        <v>0</v>
      </c>
      <c r="F1283" s="116">
        <v>0</v>
      </c>
      <c r="G1283" s="116">
        <v>0</v>
      </c>
      <c r="H1283" s="116">
        <v>0</v>
      </c>
      <c r="I1283" s="116">
        <v>0</v>
      </c>
      <c r="J1283" s="116">
        <v>0</v>
      </c>
      <c r="K1283" s="116">
        <v>0</v>
      </c>
      <c r="L1283" s="116">
        <v>0</v>
      </c>
      <c r="M1283" s="116">
        <v>0</v>
      </c>
      <c r="N1283" s="116">
        <v>0</v>
      </c>
      <c r="O1283" s="116">
        <v>0</v>
      </c>
      <c r="P1283" s="116">
        <v>0</v>
      </c>
      <c r="Q1283" s="116">
        <v>0</v>
      </c>
      <c r="R1283" s="116">
        <v>0</v>
      </c>
      <c r="S1283" s="116">
        <v>0</v>
      </c>
      <c r="T1283" s="116">
        <v>0</v>
      </c>
      <c r="U1283" s="116">
        <v>0</v>
      </c>
      <c r="V1283" s="116">
        <v>0</v>
      </c>
      <c r="W1283" s="116">
        <v>0</v>
      </c>
      <c r="X1283" s="116">
        <v>0</v>
      </c>
      <c r="Y1283" s="116">
        <v>0</v>
      </c>
      <c r="Z1283" s="116">
        <v>0</v>
      </c>
      <c r="AA1283" s="116">
        <v>0</v>
      </c>
      <c r="AB1283" s="116">
        <v>0</v>
      </c>
      <c r="AC1283" s="116">
        <v>0</v>
      </c>
      <c r="AD1283" s="116">
        <v>0</v>
      </c>
      <c r="AE1283" s="116">
        <v>0</v>
      </c>
      <c r="AF1283" s="116">
        <v>0</v>
      </c>
      <c r="AG1283" s="116">
        <v>0</v>
      </c>
      <c r="AH1283" s="116">
        <v>0</v>
      </c>
      <c r="AI1283" s="116">
        <v>0</v>
      </c>
      <c r="AJ1283" s="116">
        <v>0</v>
      </c>
      <c r="AK1283" s="116">
        <v>0</v>
      </c>
      <c r="AL1283" s="116">
        <v>0</v>
      </c>
      <c r="AM1283" s="116">
        <v>0</v>
      </c>
      <c r="AN1283" s="116">
        <v>0</v>
      </c>
      <c r="AO1283" s="116">
        <v>0</v>
      </c>
      <c r="AP1283" s="116">
        <v>0</v>
      </c>
      <c r="AQ1283" s="116">
        <v>0</v>
      </c>
      <c r="AR1283" s="116">
        <v>0</v>
      </c>
      <c r="AS1283" s="116">
        <v>0</v>
      </c>
      <c r="AT1283" s="116">
        <v>0</v>
      </c>
      <c r="AU1283" s="116">
        <v>0</v>
      </c>
      <c r="AV1283" s="116">
        <v>0</v>
      </c>
      <c r="AW1283" s="116">
        <v>0</v>
      </c>
      <c r="AX1283" s="116">
        <v>0</v>
      </c>
      <c r="AY1283" s="116">
        <v>0</v>
      </c>
      <c r="AZ1283" s="116">
        <v>0</v>
      </c>
      <c r="BA1283" s="116">
        <v>0</v>
      </c>
      <c r="BB1283" s="116">
        <v>0</v>
      </c>
      <c r="BC1283" s="116">
        <v>0</v>
      </c>
      <c r="BD1283" s="115">
        <v>0</v>
      </c>
      <c r="BF1283" s="9">
        <f t="shared" si="20"/>
        <v>0</v>
      </c>
    </row>
    <row r="1284" spans="1:58" x14ac:dyDescent="0.25">
      <c r="A1284" s="112" t="s">
        <v>1640</v>
      </c>
      <c r="B1284" s="112" t="s">
        <v>1641</v>
      </c>
      <c r="C1284" s="116">
        <v>0</v>
      </c>
      <c r="D1284" s="116">
        <v>0</v>
      </c>
      <c r="E1284" s="116">
        <v>0</v>
      </c>
      <c r="F1284" s="116">
        <v>0</v>
      </c>
      <c r="G1284" s="116">
        <v>0</v>
      </c>
      <c r="H1284" s="116">
        <v>0</v>
      </c>
      <c r="I1284" s="116">
        <v>0</v>
      </c>
      <c r="J1284" s="116">
        <v>0</v>
      </c>
      <c r="K1284" s="116">
        <v>0</v>
      </c>
      <c r="L1284" s="116">
        <v>0</v>
      </c>
      <c r="M1284" s="116">
        <v>0</v>
      </c>
      <c r="N1284" s="116">
        <v>0</v>
      </c>
      <c r="O1284" s="116">
        <v>0</v>
      </c>
      <c r="P1284" s="116">
        <v>0</v>
      </c>
      <c r="Q1284" s="116">
        <v>0</v>
      </c>
      <c r="R1284" s="116">
        <v>0</v>
      </c>
      <c r="S1284" s="116">
        <v>0</v>
      </c>
      <c r="T1284" s="116">
        <v>0</v>
      </c>
      <c r="U1284" s="116">
        <v>0</v>
      </c>
      <c r="V1284" s="116">
        <v>0</v>
      </c>
      <c r="W1284" s="116">
        <v>0</v>
      </c>
      <c r="X1284" s="116">
        <v>0</v>
      </c>
      <c r="Y1284" s="116">
        <v>0</v>
      </c>
      <c r="Z1284" s="116">
        <v>0</v>
      </c>
      <c r="AA1284" s="116">
        <v>0</v>
      </c>
      <c r="AB1284" s="116">
        <v>0</v>
      </c>
      <c r="AC1284" s="116">
        <v>0</v>
      </c>
      <c r="AD1284" s="116">
        <v>0</v>
      </c>
      <c r="AE1284" s="116">
        <v>0</v>
      </c>
      <c r="AF1284" s="116">
        <v>0</v>
      </c>
      <c r="AG1284" s="116">
        <v>0</v>
      </c>
      <c r="AH1284" s="116">
        <v>0</v>
      </c>
      <c r="AI1284" s="116">
        <v>0</v>
      </c>
      <c r="AJ1284" s="116">
        <v>0</v>
      </c>
      <c r="AK1284" s="116">
        <v>0</v>
      </c>
      <c r="AL1284" s="116">
        <v>0</v>
      </c>
      <c r="AM1284" s="116">
        <v>0</v>
      </c>
      <c r="AN1284" s="116">
        <v>0</v>
      </c>
      <c r="AO1284" s="116">
        <v>0</v>
      </c>
      <c r="AP1284" s="116">
        <v>0</v>
      </c>
      <c r="AQ1284" s="116">
        <v>0</v>
      </c>
      <c r="AR1284" s="116">
        <v>0</v>
      </c>
      <c r="AS1284" s="116">
        <v>0</v>
      </c>
      <c r="AT1284" s="116">
        <v>0</v>
      </c>
      <c r="AU1284" s="116">
        <v>0</v>
      </c>
      <c r="AV1284" s="116">
        <v>0</v>
      </c>
      <c r="AW1284" s="116">
        <v>0</v>
      </c>
      <c r="AX1284" s="116">
        <v>0</v>
      </c>
      <c r="AY1284" s="116">
        <v>0</v>
      </c>
      <c r="AZ1284" s="116">
        <v>0</v>
      </c>
      <c r="BA1284" s="116">
        <v>0</v>
      </c>
      <c r="BB1284" s="116">
        <v>0</v>
      </c>
      <c r="BC1284" s="116">
        <v>0</v>
      </c>
      <c r="BD1284" s="115">
        <v>0</v>
      </c>
      <c r="BF1284" s="9">
        <f t="shared" si="20"/>
        <v>0</v>
      </c>
    </row>
    <row r="1285" spans="1:58" x14ac:dyDescent="0.25">
      <c r="A1285" s="112" t="s">
        <v>1642</v>
      </c>
      <c r="B1285" s="112" t="s">
        <v>1643</v>
      </c>
      <c r="C1285" s="116">
        <v>0</v>
      </c>
      <c r="D1285" s="116">
        <v>0</v>
      </c>
      <c r="E1285" s="116">
        <v>0</v>
      </c>
      <c r="F1285" s="116">
        <v>0</v>
      </c>
      <c r="G1285" s="116">
        <v>0</v>
      </c>
      <c r="H1285" s="116">
        <v>0</v>
      </c>
      <c r="I1285" s="116">
        <v>0</v>
      </c>
      <c r="J1285" s="116">
        <v>0</v>
      </c>
      <c r="K1285" s="116">
        <v>0</v>
      </c>
      <c r="L1285" s="116">
        <v>0</v>
      </c>
      <c r="M1285" s="116">
        <v>0</v>
      </c>
      <c r="N1285" s="116">
        <v>0</v>
      </c>
      <c r="O1285" s="116">
        <v>0</v>
      </c>
      <c r="P1285" s="116">
        <v>0</v>
      </c>
      <c r="Q1285" s="116">
        <v>0</v>
      </c>
      <c r="R1285" s="116">
        <v>0</v>
      </c>
      <c r="S1285" s="116">
        <v>0</v>
      </c>
      <c r="T1285" s="116">
        <v>0</v>
      </c>
      <c r="U1285" s="116">
        <v>0</v>
      </c>
      <c r="V1285" s="116">
        <v>0</v>
      </c>
      <c r="W1285" s="116">
        <v>0</v>
      </c>
      <c r="X1285" s="116">
        <v>0</v>
      </c>
      <c r="Y1285" s="116">
        <v>0</v>
      </c>
      <c r="Z1285" s="116">
        <v>0</v>
      </c>
      <c r="AA1285" s="116">
        <v>0</v>
      </c>
      <c r="AB1285" s="116">
        <v>0</v>
      </c>
      <c r="AC1285" s="116">
        <v>0</v>
      </c>
      <c r="AD1285" s="116">
        <v>0</v>
      </c>
      <c r="AE1285" s="116">
        <v>0</v>
      </c>
      <c r="AF1285" s="116">
        <v>0</v>
      </c>
      <c r="AG1285" s="116">
        <v>0</v>
      </c>
      <c r="AH1285" s="116">
        <v>0</v>
      </c>
      <c r="AI1285" s="116">
        <v>0</v>
      </c>
      <c r="AJ1285" s="116">
        <v>0</v>
      </c>
      <c r="AK1285" s="116">
        <v>0</v>
      </c>
      <c r="AL1285" s="116">
        <v>0</v>
      </c>
      <c r="AM1285" s="116">
        <v>0</v>
      </c>
      <c r="AN1285" s="116">
        <v>0</v>
      </c>
      <c r="AO1285" s="116">
        <v>0</v>
      </c>
      <c r="AP1285" s="116">
        <v>0</v>
      </c>
      <c r="AQ1285" s="116">
        <v>0</v>
      </c>
      <c r="AR1285" s="116">
        <v>0</v>
      </c>
      <c r="AS1285" s="116">
        <v>0</v>
      </c>
      <c r="AT1285" s="116">
        <v>0</v>
      </c>
      <c r="AU1285" s="116">
        <v>0</v>
      </c>
      <c r="AV1285" s="116">
        <v>0</v>
      </c>
      <c r="AW1285" s="116">
        <v>0</v>
      </c>
      <c r="AX1285" s="116">
        <v>0</v>
      </c>
      <c r="AY1285" s="116">
        <v>0</v>
      </c>
      <c r="AZ1285" s="116">
        <v>0</v>
      </c>
      <c r="BA1285" s="116">
        <v>0</v>
      </c>
      <c r="BB1285" s="116">
        <v>0</v>
      </c>
      <c r="BC1285" s="116">
        <v>0</v>
      </c>
      <c r="BD1285" s="115">
        <v>0</v>
      </c>
      <c r="BF1285" s="9">
        <f t="shared" si="20"/>
        <v>0</v>
      </c>
    </row>
    <row r="1286" spans="1:58" x14ac:dyDescent="0.25">
      <c r="A1286" s="112" t="s">
        <v>2016</v>
      </c>
      <c r="B1286" s="112" t="s">
        <v>2015</v>
      </c>
      <c r="C1286" s="116">
        <v>0</v>
      </c>
      <c r="D1286" s="116">
        <v>0</v>
      </c>
      <c r="E1286" s="116">
        <v>0</v>
      </c>
      <c r="F1286" s="116">
        <v>0</v>
      </c>
      <c r="G1286" s="116">
        <v>0</v>
      </c>
      <c r="H1286" s="116">
        <v>0</v>
      </c>
      <c r="I1286" s="116">
        <v>0</v>
      </c>
      <c r="J1286" s="116">
        <v>0</v>
      </c>
      <c r="K1286" s="116">
        <v>0</v>
      </c>
      <c r="L1286" s="116">
        <v>0</v>
      </c>
      <c r="M1286" s="116">
        <v>0</v>
      </c>
      <c r="N1286" s="116">
        <v>0</v>
      </c>
      <c r="O1286" s="116">
        <v>0</v>
      </c>
      <c r="P1286" s="116">
        <v>0</v>
      </c>
      <c r="Q1286" s="116">
        <v>0</v>
      </c>
      <c r="R1286" s="116">
        <v>0</v>
      </c>
      <c r="S1286" s="116">
        <v>0</v>
      </c>
      <c r="T1286" s="116">
        <v>0</v>
      </c>
      <c r="U1286" s="116">
        <v>0</v>
      </c>
      <c r="V1286" s="116">
        <v>0</v>
      </c>
      <c r="W1286" s="116">
        <v>0</v>
      </c>
      <c r="X1286" s="116">
        <v>0</v>
      </c>
      <c r="Y1286" s="116">
        <v>0</v>
      </c>
      <c r="Z1286" s="116">
        <v>0</v>
      </c>
      <c r="AA1286" s="116">
        <v>0</v>
      </c>
      <c r="AB1286" s="116">
        <v>0</v>
      </c>
      <c r="AC1286" s="116">
        <v>0</v>
      </c>
      <c r="AD1286" s="116">
        <v>0</v>
      </c>
      <c r="AE1286" s="116">
        <v>0</v>
      </c>
      <c r="AF1286" s="116">
        <v>0</v>
      </c>
      <c r="AG1286" s="116">
        <v>0</v>
      </c>
      <c r="AH1286" s="116">
        <v>0</v>
      </c>
      <c r="AI1286" s="116">
        <v>0</v>
      </c>
      <c r="AJ1286" s="116">
        <v>0</v>
      </c>
      <c r="AK1286" s="116">
        <v>0</v>
      </c>
      <c r="AL1286" s="116">
        <v>0</v>
      </c>
      <c r="AM1286" s="116">
        <v>0</v>
      </c>
      <c r="AN1286" s="116">
        <v>0</v>
      </c>
      <c r="AO1286" s="116">
        <v>0</v>
      </c>
      <c r="AP1286" s="116">
        <v>0</v>
      </c>
      <c r="AQ1286" s="116">
        <v>0</v>
      </c>
      <c r="AR1286" s="116">
        <v>0</v>
      </c>
      <c r="AS1286" s="116">
        <v>0</v>
      </c>
      <c r="AT1286" s="116">
        <v>0</v>
      </c>
      <c r="AU1286" s="116">
        <v>0</v>
      </c>
      <c r="AV1286" s="116">
        <v>0</v>
      </c>
      <c r="AW1286" s="116">
        <v>3109.82</v>
      </c>
      <c r="AX1286" s="116">
        <v>62.550000000000182</v>
      </c>
      <c r="AY1286" s="116">
        <v>62.550000000000182</v>
      </c>
      <c r="AZ1286" s="116">
        <v>889.6600000000002</v>
      </c>
      <c r="BA1286" s="116">
        <v>889.6600000000002</v>
      </c>
      <c r="BB1286" s="116">
        <v>889.6600000000002</v>
      </c>
      <c r="BC1286" s="116">
        <v>1210.3400000000001</v>
      </c>
      <c r="BD1286" s="115">
        <v>2000.25</v>
      </c>
      <c r="BF1286" s="9">
        <f t="shared" si="20"/>
        <v>3109.82</v>
      </c>
    </row>
    <row r="1287" spans="1:58" x14ac:dyDescent="0.25">
      <c r="A1287" s="112" t="s">
        <v>1644</v>
      </c>
      <c r="B1287" s="112" t="s">
        <v>1645</v>
      </c>
      <c r="C1287" s="116">
        <v>0</v>
      </c>
      <c r="D1287" s="116">
        <v>0</v>
      </c>
      <c r="E1287" s="116">
        <v>0</v>
      </c>
      <c r="F1287" s="116">
        <v>0</v>
      </c>
      <c r="G1287" s="116">
        <v>0</v>
      </c>
      <c r="H1287" s="116">
        <v>0</v>
      </c>
      <c r="I1287" s="116">
        <v>0</v>
      </c>
      <c r="J1287" s="116">
        <v>0</v>
      </c>
      <c r="K1287" s="116">
        <v>0</v>
      </c>
      <c r="L1287" s="116">
        <v>0</v>
      </c>
      <c r="M1287" s="116">
        <v>0</v>
      </c>
      <c r="N1287" s="116">
        <v>0</v>
      </c>
      <c r="O1287" s="116">
        <v>0</v>
      </c>
      <c r="P1287" s="116">
        <v>0</v>
      </c>
      <c r="Q1287" s="116">
        <v>0</v>
      </c>
      <c r="R1287" s="116">
        <v>0</v>
      </c>
      <c r="S1287" s="116">
        <v>0</v>
      </c>
      <c r="T1287" s="116">
        <v>0</v>
      </c>
      <c r="U1287" s="116">
        <v>0</v>
      </c>
      <c r="V1287" s="116">
        <v>0</v>
      </c>
      <c r="W1287" s="116">
        <v>0</v>
      </c>
      <c r="X1287" s="116">
        <v>0</v>
      </c>
      <c r="Y1287" s="116">
        <v>0</v>
      </c>
      <c r="Z1287" s="116">
        <v>0</v>
      </c>
      <c r="AA1287" s="116">
        <v>0</v>
      </c>
      <c r="AB1287" s="116">
        <v>0</v>
      </c>
      <c r="AC1287" s="116">
        <v>0</v>
      </c>
      <c r="AD1287" s="116">
        <v>0</v>
      </c>
      <c r="AE1287" s="116">
        <v>0</v>
      </c>
      <c r="AF1287" s="116">
        <v>0</v>
      </c>
      <c r="AG1287" s="116">
        <v>0</v>
      </c>
      <c r="AH1287" s="116">
        <v>0</v>
      </c>
      <c r="AI1287" s="116">
        <v>0</v>
      </c>
      <c r="AJ1287" s="116">
        <v>0</v>
      </c>
      <c r="AK1287" s="116">
        <v>0</v>
      </c>
      <c r="AL1287" s="116">
        <v>0</v>
      </c>
      <c r="AM1287" s="116">
        <v>0</v>
      </c>
      <c r="AN1287" s="116">
        <v>0</v>
      </c>
      <c r="AO1287" s="116">
        <v>0</v>
      </c>
      <c r="AP1287" s="116">
        <v>0</v>
      </c>
      <c r="AQ1287" s="116">
        <v>0</v>
      </c>
      <c r="AR1287" s="116">
        <v>0</v>
      </c>
      <c r="AS1287" s="116">
        <v>0</v>
      </c>
      <c r="AT1287" s="116">
        <v>0</v>
      </c>
      <c r="AU1287" s="116">
        <v>0</v>
      </c>
      <c r="AV1287" s="116">
        <v>0</v>
      </c>
      <c r="AW1287" s="116">
        <v>0</v>
      </c>
      <c r="AX1287" s="116">
        <v>0</v>
      </c>
      <c r="AY1287" s="116">
        <v>0</v>
      </c>
      <c r="AZ1287" s="116">
        <v>0</v>
      </c>
      <c r="BA1287" s="116">
        <v>0</v>
      </c>
      <c r="BB1287" s="116">
        <v>0</v>
      </c>
      <c r="BC1287" s="116">
        <v>0</v>
      </c>
      <c r="BD1287" s="115">
        <v>0</v>
      </c>
      <c r="BF1287" s="9">
        <f t="shared" si="20"/>
        <v>0</v>
      </c>
    </row>
    <row r="1288" spans="1:58" x14ac:dyDescent="0.25">
      <c r="A1288" s="112" t="s">
        <v>1646</v>
      </c>
      <c r="B1288" s="112" t="s">
        <v>1647</v>
      </c>
      <c r="C1288" s="116">
        <v>0</v>
      </c>
      <c r="D1288" s="116">
        <v>0</v>
      </c>
      <c r="E1288" s="116">
        <v>0</v>
      </c>
      <c r="F1288" s="116">
        <v>0</v>
      </c>
      <c r="G1288" s="116">
        <v>0</v>
      </c>
      <c r="H1288" s="116">
        <v>0</v>
      </c>
      <c r="I1288" s="116">
        <v>0</v>
      </c>
      <c r="J1288" s="116">
        <v>0</v>
      </c>
      <c r="K1288" s="116">
        <v>0</v>
      </c>
      <c r="L1288" s="116">
        <v>0</v>
      </c>
      <c r="M1288" s="116">
        <v>0</v>
      </c>
      <c r="N1288" s="116">
        <v>0</v>
      </c>
      <c r="O1288" s="116">
        <v>0</v>
      </c>
      <c r="P1288" s="116">
        <v>0</v>
      </c>
      <c r="Q1288" s="116">
        <v>0</v>
      </c>
      <c r="R1288" s="116">
        <v>0</v>
      </c>
      <c r="S1288" s="116">
        <v>0</v>
      </c>
      <c r="T1288" s="116">
        <v>0</v>
      </c>
      <c r="U1288" s="116">
        <v>0</v>
      </c>
      <c r="V1288" s="116">
        <v>0</v>
      </c>
      <c r="W1288" s="116">
        <v>0</v>
      </c>
      <c r="X1288" s="116">
        <v>0</v>
      </c>
      <c r="Y1288" s="116">
        <v>0</v>
      </c>
      <c r="Z1288" s="116">
        <v>0</v>
      </c>
      <c r="AA1288" s="116">
        <v>0</v>
      </c>
      <c r="AB1288" s="116">
        <v>0</v>
      </c>
      <c r="AC1288" s="116">
        <v>0</v>
      </c>
      <c r="AD1288" s="116">
        <v>0</v>
      </c>
      <c r="AE1288" s="116">
        <v>0</v>
      </c>
      <c r="AF1288" s="116">
        <v>0</v>
      </c>
      <c r="AG1288" s="116">
        <v>0</v>
      </c>
      <c r="AH1288" s="116">
        <v>0</v>
      </c>
      <c r="AI1288" s="116">
        <v>0</v>
      </c>
      <c r="AJ1288" s="116">
        <v>0</v>
      </c>
      <c r="AK1288" s="116">
        <v>0</v>
      </c>
      <c r="AL1288" s="116">
        <v>0</v>
      </c>
      <c r="AM1288" s="116">
        <v>0</v>
      </c>
      <c r="AN1288" s="116">
        <v>0</v>
      </c>
      <c r="AO1288" s="116">
        <v>0</v>
      </c>
      <c r="AP1288" s="116">
        <v>0</v>
      </c>
      <c r="AQ1288" s="116">
        <v>0</v>
      </c>
      <c r="AR1288" s="116">
        <v>20422.13</v>
      </c>
      <c r="AS1288" s="116">
        <v>22148.280000000002</v>
      </c>
      <c r="AT1288" s="116">
        <v>22148.280000000002</v>
      </c>
      <c r="AU1288" s="116">
        <v>0</v>
      </c>
      <c r="AV1288" s="116">
        <v>0</v>
      </c>
      <c r="AW1288" s="116">
        <v>0</v>
      </c>
      <c r="AX1288" s="116">
        <v>0</v>
      </c>
      <c r="AY1288" s="116">
        <v>0</v>
      </c>
      <c r="AZ1288" s="116">
        <v>0</v>
      </c>
      <c r="BA1288" s="116">
        <v>0</v>
      </c>
      <c r="BB1288" s="116">
        <v>0</v>
      </c>
      <c r="BC1288" s="116">
        <v>0</v>
      </c>
      <c r="BD1288" s="115">
        <v>0</v>
      </c>
      <c r="BF1288" s="9">
        <f t="shared" si="20"/>
        <v>22148.280000000002</v>
      </c>
    </row>
    <row r="1289" spans="1:58" x14ac:dyDescent="0.25">
      <c r="A1289" s="112" t="s">
        <v>1648</v>
      </c>
      <c r="B1289" s="112" t="s">
        <v>1649</v>
      </c>
      <c r="C1289" s="116">
        <v>0</v>
      </c>
      <c r="D1289" s="116">
        <v>0</v>
      </c>
      <c r="E1289" s="116">
        <v>0</v>
      </c>
      <c r="F1289" s="116">
        <v>0</v>
      </c>
      <c r="G1289" s="116">
        <v>0</v>
      </c>
      <c r="H1289" s="116">
        <v>0</v>
      </c>
      <c r="I1289" s="116">
        <v>0</v>
      </c>
      <c r="J1289" s="116">
        <v>0</v>
      </c>
      <c r="K1289" s="116">
        <v>0</v>
      </c>
      <c r="L1289" s="116">
        <v>0</v>
      </c>
      <c r="M1289" s="116">
        <v>0</v>
      </c>
      <c r="N1289" s="116">
        <v>0</v>
      </c>
      <c r="O1289" s="116">
        <v>0</v>
      </c>
      <c r="P1289" s="116">
        <v>0</v>
      </c>
      <c r="Q1289" s="116">
        <v>0</v>
      </c>
      <c r="R1289" s="116">
        <v>0</v>
      </c>
      <c r="S1289" s="116">
        <v>0</v>
      </c>
      <c r="T1289" s="116">
        <v>0</v>
      </c>
      <c r="U1289" s="116">
        <v>0</v>
      </c>
      <c r="V1289" s="116">
        <v>0</v>
      </c>
      <c r="W1289" s="116">
        <v>0</v>
      </c>
      <c r="X1289" s="116">
        <v>0</v>
      </c>
      <c r="Y1289" s="116">
        <v>0</v>
      </c>
      <c r="Z1289" s="116">
        <v>0</v>
      </c>
      <c r="AA1289" s="116">
        <v>0</v>
      </c>
      <c r="AB1289" s="116">
        <v>0</v>
      </c>
      <c r="AC1289" s="116">
        <v>0</v>
      </c>
      <c r="AD1289" s="116">
        <v>0</v>
      </c>
      <c r="AE1289" s="116">
        <v>0</v>
      </c>
      <c r="AF1289" s="116">
        <v>0</v>
      </c>
      <c r="AG1289" s="116">
        <v>0</v>
      </c>
      <c r="AH1289" s="116">
        <v>0</v>
      </c>
      <c r="AI1289" s="116">
        <v>0</v>
      </c>
      <c r="AJ1289" s="116">
        <v>0</v>
      </c>
      <c r="AK1289" s="116">
        <v>0</v>
      </c>
      <c r="AL1289" s="116">
        <v>0</v>
      </c>
      <c r="AM1289" s="116">
        <v>0</v>
      </c>
      <c r="AN1289" s="116">
        <v>0</v>
      </c>
      <c r="AO1289" s="116">
        <v>0</v>
      </c>
      <c r="AP1289" s="116">
        <v>13431.31</v>
      </c>
      <c r="AQ1289" s="116">
        <v>127144.4</v>
      </c>
      <c r="AR1289" s="116">
        <v>0</v>
      </c>
      <c r="AS1289" s="116">
        <v>0</v>
      </c>
      <c r="AT1289" s="116">
        <v>0</v>
      </c>
      <c r="AU1289" s="116">
        <v>0</v>
      </c>
      <c r="AV1289" s="116">
        <v>0</v>
      </c>
      <c r="AW1289" s="116">
        <v>0</v>
      </c>
      <c r="AX1289" s="116">
        <v>0</v>
      </c>
      <c r="AY1289" s="116">
        <v>0</v>
      </c>
      <c r="AZ1289" s="116">
        <v>0</v>
      </c>
      <c r="BA1289" s="116">
        <v>0</v>
      </c>
      <c r="BB1289" s="116">
        <v>0</v>
      </c>
      <c r="BC1289" s="116">
        <v>0</v>
      </c>
      <c r="BD1289" s="115">
        <v>0</v>
      </c>
      <c r="BF1289" s="9">
        <f t="shared" si="20"/>
        <v>127144.4</v>
      </c>
    </row>
    <row r="1290" spans="1:58" x14ac:dyDescent="0.25">
      <c r="A1290" s="112" t="s">
        <v>1650</v>
      </c>
      <c r="B1290" s="112" t="s">
        <v>1651</v>
      </c>
      <c r="C1290" s="116">
        <v>0</v>
      </c>
      <c r="D1290" s="116">
        <v>0</v>
      </c>
      <c r="E1290" s="116">
        <v>0</v>
      </c>
      <c r="F1290" s="116">
        <v>0</v>
      </c>
      <c r="G1290" s="116">
        <v>0</v>
      </c>
      <c r="H1290" s="116">
        <v>0</v>
      </c>
      <c r="I1290" s="116">
        <v>0</v>
      </c>
      <c r="J1290" s="116">
        <v>0</v>
      </c>
      <c r="K1290" s="116">
        <v>0</v>
      </c>
      <c r="L1290" s="116">
        <v>0</v>
      </c>
      <c r="M1290" s="116">
        <v>0</v>
      </c>
      <c r="N1290" s="116">
        <v>0</v>
      </c>
      <c r="O1290" s="116">
        <v>0</v>
      </c>
      <c r="P1290" s="116">
        <v>0</v>
      </c>
      <c r="Q1290" s="116">
        <v>0</v>
      </c>
      <c r="R1290" s="116">
        <v>0</v>
      </c>
      <c r="S1290" s="116">
        <v>0</v>
      </c>
      <c r="T1290" s="116">
        <v>0</v>
      </c>
      <c r="U1290" s="116">
        <v>0</v>
      </c>
      <c r="V1290" s="116">
        <v>0</v>
      </c>
      <c r="W1290" s="116">
        <v>0</v>
      </c>
      <c r="X1290" s="116">
        <v>0</v>
      </c>
      <c r="Y1290" s="116">
        <v>0</v>
      </c>
      <c r="Z1290" s="116">
        <v>0</v>
      </c>
      <c r="AA1290" s="116">
        <v>0</v>
      </c>
      <c r="AB1290" s="116">
        <v>0</v>
      </c>
      <c r="AC1290" s="116">
        <v>0</v>
      </c>
      <c r="AD1290" s="116">
        <v>0</v>
      </c>
      <c r="AE1290" s="116">
        <v>0</v>
      </c>
      <c r="AF1290" s="116">
        <v>0</v>
      </c>
      <c r="AG1290" s="116">
        <v>0</v>
      </c>
      <c r="AH1290" s="116">
        <v>0</v>
      </c>
      <c r="AI1290" s="116">
        <v>0</v>
      </c>
      <c r="AJ1290" s="116">
        <v>0</v>
      </c>
      <c r="AK1290" s="116">
        <v>0</v>
      </c>
      <c r="AL1290" s="116">
        <v>0</v>
      </c>
      <c r="AM1290" s="116">
        <v>0</v>
      </c>
      <c r="AN1290" s="116">
        <v>0</v>
      </c>
      <c r="AO1290" s="116">
        <v>9888.4</v>
      </c>
      <c r="AP1290" s="116">
        <v>0</v>
      </c>
      <c r="AQ1290" s="116">
        <v>0</v>
      </c>
      <c r="AR1290" s="116">
        <v>0</v>
      </c>
      <c r="AS1290" s="116">
        <v>0</v>
      </c>
      <c r="AT1290" s="116">
        <v>0</v>
      </c>
      <c r="AU1290" s="116">
        <v>0</v>
      </c>
      <c r="AV1290" s="116">
        <v>0</v>
      </c>
      <c r="AW1290" s="116">
        <v>0</v>
      </c>
      <c r="AX1290" s="116">
        <v>0</v>
      </c>
      <c r="AY1290" s="116">
        <v>0</v>
      </c>
      <c r="AZ1290" s="116">
        <v>0</v>
      </c>
      <c r="BA1290" s="116">
        <v>0</v>
      </c>
      <c r="BB1290" s="116">
        <v>0</v>
      </c>
      <c r="BC1290" s="116">
        <v>0</v>
      </c>
      <c r="BD1290" s="115">
        <v>0</v>
      </c>
      <c r="BF1290" s="9">
        <f t="shared" si="20"/>
        <v>9888.4</v>
      </c>
    </row>
    <row r="1291" spans="1:58" x14ac:dyDescent="0.25">
      <c r="A1291" s="112" t="s">
        <v>1652</v>
      </c>
      <c r="B1291" s="112" t="s">
        <v>1653</v>
      </c>
      <c r="C1291" s="116">
        <v>0</v>
      </c>
      <c r="D1291" s="116">
        <v>0</v>
      </c>
      <c r="E1291" s="116">
        <v>0</v>
      </c>
      <c r="F1291" s="116">
        <v>0</v>
      </c>
      <c r="G1291" s="116">
        <v>0</v>
      </c>
      <c r="H1291" s="116">
        <v>0</v>
      </c>
      <c r="I1291" s="116">
        <v>0</v>
      </c>
      <c r="J1291" s="116">
        <v>0</v>
      </c>
      <c r="K1291" s="116">
        <v>0</v>
      </c>
      <c r="L1291" s="116">
        <v>0</v>
      </c>
      <c r="M1291" s="116">
        <v>0</v>
      </c>
      <c r="N1291" s="116">
        <v>0</v>
      </c>
      <c r="O1291" s="116">
        <v>0</v>
      </c>
      <c r="P1291" s="116">
        <v>0</v>
      </c>
      <c r="Q1291" s="116">
        <v>0</v>
      </c>
      <c r="R1291" s="116">
        <v>0</v>
      </c>
      <c r="S1291" s="116">
        <v>0</v>
      </c>
      <c r="T1291" s="116">
        <v>0</v>
      </c>
      <c r="U1291" s="116">
        <v>0</v>
      </c>
      <c r="V1291" s="116">
        <v>0</v>
      </c>
      <c r="W1291" s="116">
        <v>0</v>
      </c>
      <c r="X1291" s="116">
        <v>0</v>
      </c>
      <c r="Y1291" s="116">
        <v>0</v>
      </c>
      <c r="Z1291" s="116">
        <v>0</v>
      </c>
      <c r="AA1291" s="116">
        <v>0</v>
      </c>
      <c r="AB1291" s="116">
        <v>0</v>
      </c>
      <c r="AC1291" s="116">
        <v>0</v>
      </c>
      <c r="AD1291" s="116">
        <v>0</v>
      </c>
      <c r="AE1291" s="116">
        <v>0</v>
      </c>
      <c r="AF1291" s="116">
        <v>0</v>
      </c>
      <c r="AG1291" s="116">
        <v>0</v>
      </c>
      <c r="AH1291" s="116">
        <v>0</v>
      </c>
      <c r="AI1291" s="116">
        <v>0</v>
      </c>
      <c r="AJ1291" s="116">
        <v>0</v>
      </c>
      <c r="AK1291" s="116">
        <v>0</v>
      </c>
      <c r="AL1291" s="116">
        <v>0</v>
      </c>
      <c r="AM1291" s="116">
        <v>0</v>
      </c>
      <c r="AN1291" s="116">
        <v>0</v>
      </c>
      <c r="AO1291" s="116">
        <v>0</v>
      </c>
      <c r="AP1291" s="116">
        <v>6578</v>
      </c>
      <c r="AQ1291" s="116">
        <v>6578</v>
      </c>
      <c r="AR1291" s="116">
        <v>6578</v>
      </c>
      <c r="AS1291" s="116">
        <v>6578</v>
      </c>
      <c r="AT1291" s="116">
        <v>6578</v>
      </c>
      <c r="AU1291" s="116">
        <v>0</v>
      </c>
      <c r="AV1291" s="116">
        <v>0</v>
      </c>
      <c r="AW1291" s="116">
        <v>0</v>
      </c>
      <c r="AX1291" s="116">
        <v>0</v>
      </c>
      <c r="AY1291" s="116">
        <v>0</v>
      </c>
      <c r="AZ1291" s="116">
        <v>0</v>
      </c>
      <c r="BA1291" s="116">
        <v>0</v>
      </c>
      <c r="BB1291" s="116">
        <v>0</v>
      </c>
      <c r="BC1291" s="116">
        <v>0</v>
      </c>
      <c r="BD1291" s="115">
        <v>0</v>
      </c>
      <c r="BF1291" s="9">
        <f t="shared" si="20"/>
        <v>6578</v>
      </c>
    </row>
    <row r="1292" spans="1:58" x14ac:dyDescent="0.25">
      <c r="A1292" s="112" t="s">
        <v>1654</v>
      </c>
      <c r="B1292" s="112" t="s">
        <v>1655</v>
      </c>
      <c r="C1292" s="116">
        <v>0</v>
      </c>
      <c r="D1292" s="116">
        <v>0</v>
      </c>
      <c r="E1292" s="116">
        <v>0</v>
      </c>
      <c r="F1292" s="116">
        <v>0</v>
      </c>
      <c r="G1292" s="116">
        <v>0</v>
      </c>
      <c r="H1292" s="116">
        <v>0</v>
      </c>
      <c r="I1292" s="116">
        <v>0</v>
      </c>
      <c r="J1292" s="116">
        <v>0</v>
      </c>
      <c r="K1292" s="116">
        <v>0</v>
      </c>
      <c r="L1292" s="116">
        <v>0</v>
      </c>
      <c r="M1292" s="116">
        <v>0</v>
      </c>
      <c r="N1292" s="116">
        <v>0</v>
      </c>
      <c r="O1292" s="116">
        <v>0</v>
      </c>
      <c r="P1292" s="116">
        <v>0</v>
      </c>
      <c r="Q1292" s="116">
        <v>0</v>
      </c>
      <c r="R1292" s="116">
        <v>0</v>
      </c>
      <c r="S1292" s="116">
        <v>0</v>
      </c>
      <c r="T1292" s="116">
        <v>0</v>
      </c>
      <c r="U1292" s="116">
        <v>0</v>
      </c>
      <c r="V1292" s="116">
        <v>0</v>
      </c>
      <c r="W1292" s="116">
        <v>0</v>
      </c>
      <c r="X1292" s="116">
        <v>0</v>
      </c>
      <c r="Y1292" s="116">
        <v>0</v>
      </c>
      <c r="Z1292" s="116">
        <v>0</v>
      </c>
      <c r="AA1292" s="116">
        <v>0</v>
      </c>
      <c r="AB1292" s="116">
        <v>0</v>
      </c>
      <c r="AC1292" s="116">
        <v>0</v>
      </c>
      <c r="AD1292" s="116">
        <v>0</v>
      </c>
      <c r="AE1292" s="116">
        <v>0</v>
      </c>
      <c r="AF1292" s="116">
        <v>0</v>
      </c>
      <c r="AG1292" s="116">
        <v>0</v>
      </c>
      <c r="AH1292" s="116">
        <v>0</v>
      </c>
      <c r="AI1292" s="116">
        <v>0</v>
      </c>
      <c r="AJ1292" s="116">
        <v>0</v>
      </c>
      <c r="AK1292" s="116">
        <v>0</v>
      </c>
      <c r="AL1292" s="116">
        <v>0</v>
      </c>
      <c r="AM1292" s="116">
        <v>0</v>
      </c>
      <c r="AN1292" s="116">
        <v>0</v>
      </c>
      <c r="AO1292" s="116">
        <v>0</v>
      </c>
      <c r="AP1292" s="116">
        <v>0</v>
      </c>
      <c r="AQ1292" s="116">
        <v>0</v>
      </c>
      <c r="AR1292" s="116">
        <v>0</v>
      </c>
      <c r="AS1292" s="116">
        <v>0</v>
      </c>
      <c r="AT1292" s="116">
        <v>0</v>
      </c>
      <c r="AU1292" s="116">
        <v>0</v>
      </c>
      <c r="AV1292" s="116">
        <v>20045.86</v>
      </c>
      <c r="AW1292" s="116">
        <v>20154.54</v>
      </c>
      <c r="AX1292" s="116">
        <v>0</v>
      </c>
      <c r="AY1292" s="116">
        <v>0</v>
      </c>
      <c r="AZ1292" s="116">
        <v>0</v>
      </c>
      <c r="BA1292" s="116">
        <v>0</v>
      </c>
      <c r="BB1292" s="116">
        <v>0</v>
      </c>
      <c r="BC1292" s="116">
        <v>0</v>
      </c>
      <c r="BD1292" s="115">
        <v>0</v>
      </c>
      <c r="BF1292" s="9">
        <f t="shared" si="20"/>
        <v>20154.54</v>
      </c>
    </row>
    <row r="1293" spans="1:58" x14ac:dyDescent="0.25">
      <c r="A1293" s="112" t="s">
        <v>2231</v>
      </c>
      <c r="B1293" s="112" t="s">
        <v>2230</v>
      </c>
      <c r="C1293" s="116">
        <v>0</v>
      </c>
      <c r="D1293" s="116">
        <v>0</v>
      </c>
      <c r="E1293" s="116">
        <v>0</v>
      </c>
      <c r="F1293" s="116">
        <v>0</v>
      </c>
      <c r="G1293" s="116">
        <v>0</v>
      </c>
      <c r="H1293" s="116">
        <v>0</v>
      </c>
      <c r="I1293" s="116">
        <v>0</v>
      </c>
      <c r="J1293" s="116">
        <v>0</v>
      </c>
      <c r="K1293" s="116">
        <v>0</v>
      </c>
      <c r="L1293" s="116">
        <v>0</v>
      </c>
      <c r="M1293" s="116">
        <v>0</v>
      </c>
      <c r="N1293" s="116">
        <v>0</v>
      </c>
      <c r="O1293" s="116">
        <v>0</v>
      </c>
      <c r="P1293" s="116">
        <v>0</v>
      </c>
      <c r="Q1293" s="116">
        <v>0</v>
      </c>
      <c r="R1293" s="116">
        <v>0</v>
      </c>
      <c r="S1293" s="116">
        <v>0</v>
      </c>
      <c r="T1293" s="116">
        <v>0</v>
      </c>
      <c r="U1293" s="116">
        <v>0</v>
      </c>
      <c r="V1293" s="116">
        <v>0</v>
      </c>
      <c r="W1293" s="116">
        <v>0</v>
      </c>
      <c r="X1293" s="116">
        <v>0</v>
      </c>
      <c r="Y1293" s="116">
        <v>0</v>
      </c>
      <c r="Z1293" s="116">
        <v>0</v>
      </c>
      <c r="AA1293" s="116">
        <v>0</v>
      </c>
      <c r="AB1293" s="116">
        <v>0</v>
      </c>
      <c r="AC1293" s="116">
        <v>0</v>
      </c>
      <c r="AD1293" s="116">
        <v>0</v>
      </c>
      <c r="AE1293" s="116">
        <v>0</v>
      </c>
      <c r="AF1293" s="116">
        <v>0</v>
      </c>
      <c r="AG1293" s="116">
        <v>0</v>
      </c>
      <c r="AH1293" s="116">
        <v>0</v>
      </c>
      <c r="AI1293" s="116">
        <v>0</v>
      </c>
      <c r="AJ1293" s="116">
        <v>0</v>
      </c>
      <c r="AK1293" s="116">
        <v>0</v>
      </c>
      <c r="AL1293" s="116">
        <v>0</v>
      </c>
      <c r="AM1293" s="116">
        <v>0</v>
      </c>
      <c r="AN1293" s="116">
        <v>0</v>
      </c>
      <c r="AO1293" s="116">
        <v>0</v>
      </c>
      <c r="AP1293" s="116">
        <v>169.62</v>
      </c>
      <c r="AQ1293" s="116">
        <v>169.62</v>
      </c>
      <c r="AR1293" s="116">
        <v>169.62</v>
      </c>
      <c r="AS1293" s="116">
        <v>169.62</v>
      </c>
      <c r="AT1293" s="116">
        <v>169.62</v>
      </c>
      <c r="AU1293" s="116">
        <v>169.62</v>
      </c>
      <c r="AV1293" s="116">
        <v>169.62</v>
      </c>
      <c r="AW1293" s="116">
        <v>169.62</v>
      </c>
      <c r="AX1293" s="116">
        <v>168.55</v>
      </c>
      <c r="AY1293" s="116">
        <v>168.8</v>
      </c>
      <c r="AZ1293" s="116">
        <v>168.8</v>
      </c>
      <c r="BA1293" s="116">
        <v>168.8</v>
      </c>
      <c r="BB1293" s="116">
        <v>17633.75</v>
      </c>
      <c r="BC1293" s="116">
        <v>17633.75</v>
      </c>
      <c r="BD1293" s="115">
        <v>18229.61</v>
      </c>
      <c r="BF1293" s="9">
        <f t="shared" si="20"/>
        <v>18229.61</v>
      </c>
    </row>
    <row r="1294" spans="1:58" x14ac:dyDescent="0.25">
      <c r="A1294" s="112" t="s">
        <v>2014</v>
      </c>
      <c r="B1294" s="112" t="s">
        <v>2013</v>
      </c>
      <c r="C1294" s="116">
        <v>0</v>
      </c>
      <c r="D1294" s="116">
        <v>0</v>
      </c>
      <c r="E1294" s="116">
        <v>0</v>
      </c>
      <c r="F1294" s="116">
        <v>0</v>
      </c>
      <c r="G1294" s="116">
        <v>0</v>
      </c>
      <c r="H1294" s="116">
        <v>0</v>
      </c>
      <c r="I1294" s="116">
        <v>0</v>
      </c>
      <c r="J1294" s="116">
        <v>0</v>
      </c>
      <c r="K1294" s="116">
        <v>0</v>
      </c>
      <c r="L1294" s="116">
        <v>0</v>
      </c>
      <c r="M1294" s="116">
        <v>0</v>
      </c>
      <c r="N1294" s="116">
        <v>0</v>
      </c>
      <c r="O1294" s="116">
        <v>0</v>
      </c>
      <c r="P1294" s="116">
        <v>0</v>
      </c>
      <c r="Q1294" s="116">
        <v>0</v>
      </c>
      <c r="R1294" s="116">
        <v>0</v>
      </c>
      <c r="S1294" s="116">
        <v>0</v>
      </c>
      <c r="T1294" s="116">
        <v>0</v>
      </c>
      <c r="U1294" s="116">
        <v>0</v>
      </c>
      <c r="V1294" s="116">
        <v>0</v>
      </c>
      <c r="W1294" s="116">
        <v>0</v>
      </c>
      <c r="X1294" s="116">
        <v>0</v>
      </c>
      <c r="Y1294" s="116">
        <v>0</v>
      </c>
      <c r="Z1294" s="116">
        <v>0</v>
      </c>
      <c r="AA1294" s="116">
        <v>0</v>
      </c>
      <c r="AB1294" s="116">
        <v>0</v>
      </c>
      <c r="AC1294" s="116">
        <v>0</v>
      </c>
      <c r="AD1294" s="116">
        <v>0</v>
      </c>
      <c r="AE1294" s="116">
        <v>0</v>
      </c>
      <c r="AF1294" s="116">
        <v>0</v>
      </c>
      <c r="AG1294" s="116">
        <v>0</v>
      </c>
      <c r="AH1294" s="116">
        <v>0</v>
      </c>
      <c r="AI1294" s="116">
        <v>0</v>
      </c>
      <c r="AJ1294" s="116">
        <v>0</v>
      </c>
      <c r="AK1294" s="116">
        <v>0</v>
      </c>
      <c r="AL1294" s="116">
        <v>0</v>
      </c>
      <c r="AM1294" s="116">
        <v>0</v>
      </c>
      <c r="AN1294" s="116">
        <v>0</v>
      </c>
      <c r="AO1294" s="116">
        <v>0</v>
      </c>
      <c r="AP1294" s="116">
        <v>377.79</v>
      </c>
      <c r="AQ1294" s="116">
        <v>1362.82</v>
      </c>
      <c r="AR1294" s="116">
        <v>1811.56</v>
      </c>
      <c r="AS1294" s="116">
        <v>3493.04</v>
      </c>
      <c r="AT1294" s="116">
        <v>5248.02</v>
      </c>
      <c r="AU1294" s="116">
        <v>30317.18</v>
      </c>
      <c r="AV1294" s="116">
        <v>43120.06</v>
      </c>
      <c r="AW1294" s="116">
        <v>81133.899999999994</v>
      </c>
      <c r="AX1294" s="116">
        <v>82858.14</v>
      </c>
      <c r="AY1294" s="116">
        <v>85203.03</v>
      </c>
      <c r="AZ1294" s="116">
        <v>96866.89</v>
      </c>
      <c r="BA1294" s="116">
        <v>96866.89</v>
      </c>
      <c r="BB1294" s="116">
        <v>96866.89</v>
      </c>
      <c r="BC1294" s="116">
        <v>97252.63</v>
      </c>
      <c r="BD1294" s="115">
        <v>343135.12</v>
      </c>
      <c r="BF1294" s="9">
        <f t="shared" si="20"/>
        <v>343135.12</v>
      </c>
    </row>
    <row r="1295" spans="1:58" x14ac:dyDescent="0.25">
      <c r="A1295" s="112" t="s">
        <v>1656</v>
      </c>
      <c r="B1295" s="112" t="s">
        <v>1657</v>
      </c>
      <c r="C1295" s="116">
        <v>0</v>
      </c>
      <c r="D1295" s="116">
        <v>0</v>
      </c>
      <c r="E1295" s="116">
        <v>0</v>
      </c>
      <c r="F1295" s="116">
        <v>0</v>
      </c>
      <c r="G1295" s="116">
        <v>0</v>
      </c>
      <c r="H1295" s="116">
        <v>0</v>
      </c>
      <c r="I1295" s="116">
        <v>0</v>
      </c>
      <c r="J1295" s="116">
        <v>0</v>
      </c>
      <c r="K1295" s="116">
        <v>0</v>
      </c>
      <c r="L1295" s="116">
        <v>0</v>
      </c>
      <c r="M1295" s="116">
        <v>0</v>
      </c>
      <c r="N1295" s="116">
        <v>0</v>
      </c>
      <c r="O1295" s="116">
        <v>0</v>
      </c>
      <c r="P1295" s="116">
        <v>0</v>
      </c>
      <c r="Q1295" s="116">
        <v>0</v>
      </c>
      <c r="R1295" s="116">
        <v>0</v>
      </c>
      <c r="S1295" s="116">
        <v>0</v>
      </c>
      <c r="T1295" s="116">
        <v>0</v>
      </c>
      <c r="U1295" s="116">
        <v>0</v>
      </c>
      <c r="V1295" s="116">
        <v>0</v>
      </c>
      <c r="W1295" s="116">
        <v>0</v>
      </c>
      <c r="X1295" s="116">
        <v>0</v>
      </c>
      <c r="Y1295" s="116">
        <v>0</v>
      </c>
      <c r="Z1295" s="116">
        <v>0</v>
      </c>
      <c r="AA1295" s="116">
        <v>0</v>
      </c>
      <c r="AB1295" s="116">
        <v>0</v>
      </c>
      <c r="AC1295" s="116">
        <v>0</v>
      </c>
      <c r="AD1295" s="116">
        <v>0</v>
      </c>
      <c r="AE1295" s="116">
        <v>0</v>
      </c>
      <c r="AF1295" s="116">
        <v>0</v>
      </c>
      <c r="AG1295" s="116">
        <v>0</v>
      </c>
      <c r="AH1295" s="116">
        <v>0</v>
      </c>
      <c r="AI1295" s="116">
        <v>0</v>
      </c>
      <c r="AJ1295" s="116">
        <v>0</v>
      </c>
      <c r="AK1295" s="116">
        <v>0</v>
      </c>
      <c r="AL1295" s="116">
        <v>0</v>
      </c>
      <c r="AM1295" s="116">
        <v>0</v>
      </c>
      <c r="AN1295" s="116">
        <v>0</v>
      </c>
      <c r="AO1295" s="116">
        <v>0</v>
      </c>
      <c r="AP1295" s="116">
        <v>0</v>
      </c>
      <c r="AQ1295" s="116">
        <v>0</v>
      </c>
      <c r="AR1295" s="116">
        <v>0</v>
      </c>
      <c r="AS1295" s="116">
        <v>0</v>
      </c>
      <c r="AT1295" s="116">
        <v>0</v>
      </c>
      <c r="AU1295" s="116">
        <v>0</v>
      </c>
      <c r="AV1295" s="116">
        <v>0</v>
      </c>
      <c r="AW1295" s="116">
        <v>0</v>
      </c>
      <c r="AX1295" s="116">
        <v>0</v>
      </c>
      <c r="AY1295" s="116">
        <v>0</v>
      </c>
      <c r="AZ1295" s="116">
        <v>0</v>
      </c>
      <c r="BA1295" s="116">
        <v>0</v>
      </c>
      <c r="BB1295" s="116">
        <v>0</v>
      </c>
      <c r="BC1295" s="116">
        <v>0</v>
      </c>
      <c r="BD1295" s="115">
        <v>0</v>
      </c>
      <c r="BF1295" s="9">
        <f t="shared" si="20"/>
        <v>0</v>
      </c>
    </row>
    <row r="1296" spans="1:58" x14ac:dyDescent="0.25">
      <c r="A1296" s="112" t="s">
        <v>1658</v>
      </c>
      <c r="B1296" s="112" t="s">
        <v>1659</v>
      </c>
      <c r="C1296" s="116">
        <v>0</v>
      </c>
      <c r="D1296" s="116">
        <v>0</v>
      </c>
      <c r="E1296" s="116">
        <v>0</v>
      </c>
      <c r="F1296" s="116">
        <v>0</v>
      </c>
      <c r="G1296" s="116">
        <v>0</v>
      </c>
      <c r="H1296" s="116">
        <v>0</v>
      </c>
      <c r="I1296" s="116">
        <v>0</v>
      </c>
      <c r="J1296" s="116">
        <v>0</v>
      </c>
      <c r="K1296" s="116">
        <v>0</v>
      </c>
      <c r="L1296" s="116">
        <v>0</v>
      </c>
      <c r="M1296" s="116">
        <v>0</v>
      </c>
      <c r="N1296" s="116">
        <v>0</v>
      </c>
      <c r="O1296" s="116">
        <v>0</v>
      </c>
      <c r="P1296" s="116">
        <v>0</v>
      </c>
      <c r="Q1296" s="116">
        <v>0</v>
      </c>
      <c r="R1296" s="116">
        <v>0</v>
      </c>
      <c r="S1296" s="116">
        <v>0</v>
      </c>
      <c r="T1296" s="116">
        <v>0</v>
      </c>
      <c r="U1296" s="116">
        <v>0</v>
      </c>
      <c r="V1296" s="116">
        <v>0</v>
      </c>
      <c r="W1296" s="116">
        <v>0</v>
      </c>
      <c r="X1296" s="116">
        <v>0</v>
      </c>
      <c r="Y1296" s="116">
        <v>0</v>
      </c>
      <c r="Z1296" s="116">
        <v>0</v>
      </c>
      <c r="AA1296" s="116">
        <v>0</v>
      </c>
      <c r="AB1296" s="116">
        <v>0</v>
      </c>
      <c r="AC1296" s="116">
        <v>0</v>
      </c>
      <c r="AD1296" s="116">
        <v>0</v>
      </c>
      <c r="AE1296" s="116">
        <v>0</v>
      </c>
      <c r="AF1296" s="116">
        <v>0</v>
      </c>
      <c r="AG1296" s="116">
        <v>0</v>
      </c>
      <c r="AH1296" s="116">
        <v>0</v>
      </c>
      <c r="AI1296" s="116">
        <v>0</v>
      </c>
      <c r="AJ1296" s="116">
        <v>0</v>
      </c>
      <c r="AK1296" s="116">
        <v>0</v>
      </c>
      <c r="AL1296" s="116">
        <v>0</v>
      </c>
      <c r="AM1296" s="116">
        <v>0</v>
      </c>
      <c r="AN1296" s="116">
        <v>0</v>
      </c>
      <c r="AO1296" s="116">
        <v>0</v>
      </c>
      <c r="AP1296" s="116">
        <v>0</v>
      </c>
      <c r="AQ1296" s="116">
        <v>0</v>
      </c>
      <c r="AR1296" s="116">
        <v>0</v>
      </c>
      <c r="AS1296" s="116">
        <v>0</v>
      </c>
      <c r="AT1296" s="116">
        <v>2556.6799999999998</v>
      </c>
      <c r="AU1296" s="116">
        <v>8023.3099999999995</v>
      </c>
      <c r="AV1296" s="116">
        <v>18465.989999999998</v>
      </c>
      <c r="AW1296" s="116">
        <v>20049.329999999998</v>
      </c>
      <c r="AX1296" s="116">
        <v>0</v>
      </c>
      <c r="AY1296" s="116">
        <v>0</v>
      </c>
      <c r="AZ1296" s="116">
        <v>0</v>
      </c>
      <c r="BA1296" s="116">
        <v>0</v>
      </c>
      <c r="BB1296" s="116">
        <v>0</v>
      </c>
      <c r="BC1296" s="116">
        <v>0</v>
      </c>
      <c r="BD1296" s="115">
        <v>0</v>
      </c>
      <c r="BF1296" s="9">
        <f t="shared" si="20"/>
        <v>20049.329999999998</v>
      </c>
    </row>
    <row r="1297" spans="1:58" x14ac:dyDescent="0.25">
      <c r="A1297" s="112" t="s">
        <v>1660</v>
      </c>
      <c r="B1297" s="112" t="s">
        <v>1661</v>
      </c>
      <c r="C1297" s="116">
        <v>0</v>
      </c>
      <c r="D1297" s="116">
        <v>0</v>
      </c>
      <c r="E1297" s="116">
        <v>0</v>
      </c>
      <c r="F1297" s="116">
        <v>0</v>
      </c>
      <c r="G1297" s="116">
        <v>0</v>
      </c>
      <c r="H1297" s="116">
        <v>0</v>
      </c>
      <c r="I1297" s="116">
        <v>0</v>
      </c>
      <c r="J1297" s="116">
        <v>0</v>
      </c>
      <c r="K1297" s="116">
        <v>0</v>
      </c>
      <c r="L1297" s="116">
        <v>0</v>
      </c>
      <c r="M1297" s="116">
        <v>0</v>
      </c>
      <c r="N1297" s="116">
        <v>0</v>
      </c>
      <c r="O1297" s="116">
        <v>0</v>
      </c>
      <c r="P1297" s="116">
        <v>0</v>
      </c>
      <c r="Q1297" s="116">
        <v>0</v>
      </c>
      <c r="R1297" s="116">
        <v>0</v>
      </c>
      <c r="S1297" s="116">
        <v>0</v>
      </c>
      <c r="T1297" s="116">
        <v>0</v>
      </c>
      <c r="U1297" s="116">
        <v>0</v>
      </c>
      <c r="V1297" s="116">
        <v>0</v>
      </c>
      <c r="W1297" s="116">
        <v>0</v>
      </c>
      <c r="X1297" s="116">
        <v>0</v>
      </c>
      <c r="Y1297" s="116">
        <v>0</v>
      </c>
      <c r="Z1297" s="116">
        <v>0</v>
      </c>
      <c r="AA1297" s="116">
        <v>0</v>
      </c>
      <c r="AB1297" s="116">
        <v>0</v>
      </c>
      <c r="AC1297" s="116">
        <v>0</v>
      </c>
      <c r="AD1297" s="116">
        <v>0</v>
      </c>
      <c r="AE1297" s="116">
        <v>0</v>
      </c>
      <c r="AF1297" s="116">
        <v>0</v>
      </c>
      <c r="AG1297" s="116">
        <v>0</v>
      </c>
      <c r="AH1297" s="116">
        <v>0</v>
      </c>
      <c r="AI1297" s="116">
        <v>0</v>
      </c>
      <c r="AJ1297" s="116">
        <v>0</v>
      </c>
      <c r="AK1297" s="116">
        <v>0</v>
      </c>
      <c r="AL1297" s="116">
        <v>0</v>
      </c>
      <c r="AM1297" s="116">
        <v>0</v>
      </c>
      <c r="AN1297" s="116">
        <v>0</v>
      </c>
      <c r="AO1297" s="116">
        <v>0</v>
      </c>
      <c r="AP1297" s="116">
        <v>0</v>
      </c>
      <c r="AQ1297" s="116">
        <v>0</v>
      </c>
      <c r="AR1297" s="116">
        <v>0</v>
      </c>
      <c r="AS1297" s="116">
        <v>0</v>
      </c>
      <c r="AT1297" s="116">
        <v>0</v>
      </c>
      <c r="AU1297" s="116">
        <v>0</v>
      </c>
      <c r="AV1297" s="116">
        <v>0</v>
      </c>
      <c r="AW1297" s="116">
        <v>0</v>
      </c>
      <c r="AX1297" s="116">
        <v>0</v>
      </c>
      <c r="AY1297" s="116">
        <v>0</v>
      </c>
      <c r="AZ1297" s="116">
        <v>0</v>
      </c>
      <c r="BA1297" s="116">
        <v>0</v>
      </c>
      <c r="BB1297" s="116">
        <v>0</v>
      </c>
      <c r="BC1297" s="116">
        <v>0</v>
      </c>
      <c r="BD1297" s="115">
        <v>0</v>
      </c>
      <c r="BF1297" s="9">
        <f t="shared" si="20"/>
        <v>0</v>
      </c>
    </row>
    <row r="1298" spans="1:58" x14ac:dyDescent="0.25">
      <c r="A1298" s="112" t="s">
        <v>1662</v>
      </c>
      <c r="B1298" s="112" t="s">
        <v>1663</v>
      </c>
      <c r="C1298" s="116">
        <v>0</v>
      </c>
      <c r="D1298" s="116">
        <v>0</v>
      </c>
      <c r="E1298" s="116">
        <v>0</v>
      </c>
      <c r="F1298" s="116">
        <v>0</v>
      </c>
      <c r="G1298" s="116">
        <v>0</v>
      </c>
      <c r="H1298" s="116">
        <v>0</v>
      </c>
      <c r="I1298" s="116">
        <v>0</v>
      </c>
      <c r="J1298" s="116">
        <v>0</v>
      </c>
      <c r="K1298" s="116">
        <v>0</v>
      </c>
      <c r="L1298" s="116">
        <v>0</v>
      </c>
      <c r="M1298" s="116">
        <v>0</v>
      </c>
      <c r="N1298" s="116">
        <v>0</v>
      </c>
      <c r="O1298" s="116">
        <v>0</v>
      </c>
      <c r="P1298" s="116">
        <v>0</v>
      </c>
      <c r="Q1298" s="116">
        <v>0</v>
      </c>
      <c r="R1298" s="116">
        <v>0</v>
      </c>
      <c r="S1298" s="116">
        <v>0</v>
      </c>
      <c r="T1298" s="116">
        <v>0</v>
      </c>
      <c r="U1298" s="116">
        <v>0</v>
      </c>
      <c r="V1298" s="116">
        <v>0</v>
      </c>
      <c r="W1298" s="116">
        <v>0</v>
      </c>
      <c r="X1298" s="116">
        <v>0</v>
      </c>
      <c r="Y1298" s="116">
        <v>0</v>
      </c>
      <c r="Z1298" s="116">
        <v>0</v>
      </c>
      <c r="AA1298" s="116">
        <v>0</v>
      </c>
      <c r="AB1298" s="116">
        <v>0</v>
      </c>
      <c r="AC1298" s="116">
        <v>0</v>
      </c>
      <c r="AD1298" s="116">
        <v>0</v>
      </c>
      <c r="AE1298" s="116">
        <v>0</v>
      </c>
      <c r="AF1298" s="116">
        <v>0</v>
      </c>
      <c r="AG1298" s="116">
        <v>0</v>
      </c>
      <c r="AH1298" s="116">
        <v>0</v>
      </c>
      <c r="AI1298" s="116">
        <v>0</v>
      </c>
      <c r="AJ1298" s="116">
        <v>0</v>
      </c>
      <c r="AK1298" s="116">
        <v>0</v>
      </c>
      <c r="AL1298" s="116">
        <v>0</v>
      </c>
      <c r="AM1298" s="116">
        <v>0</v>
      </c>
      <c r="AN1298" s="116">
        <v>0</v>
      </c>
      <c r="AO1298" s="116">
        <v>0</v>
      </c>
      <c r="AP1298" s="116">
        <v>0</v>
      </c>
      <c r="AQ1298" s="116">
        <v>0</v>
      </c>
      <c r="AR1298" s="116">
        <v>0</v>
      </c>
      <c r="AS1298" s="116">
        <v>0</v>
      </c>
      <c r="AT1298" s="116">
        <v>0</v>
      </c>
      <c r="AU1298" s="116">
        <v>0</v>
      </c>
      <c r="AV1298" s="116">
        <v>0</v>
      </c>
      <c r="AW1298" s="116">
        <v>0</v>
      </c>
      <c r="AX1298" s="116">
        <v>0</v>
      </c>
      <c r="AY1298" s="116">
        <v>0</v>
      </c>
      <c r="AZ1298" s="116">
        <v>0</v>
      </c>
      <c r="BA1298" s="116">
        <v>0</v>
      </c>
      <c r="BB1298" s="116">
        <v>0</v>
      </c>
      <c r="BC1298" s="116">
        <v>0</v>
      </c>
      <c r="BD1298" s="115">
        <v>0</v>
      </c>
      <c r="BF1298" s="9">
        <f t="shared" si="20"/>
        <v>0</v>
      </c>
    </row>
    <row r="1299" spans="1:58" x14ac:dyDescent="0.25">
      <c r="A1299" s="112" t="s">
        <v>1664</v>
      </c>
      <c r="B1299" s="112" t="s">
        <v>1665</v>
      </c>
      <c r="C1299" s="116">
        <v>0</v>
      </c>
      <c r="D1299" s="116">
        <v>0</v>
      </c>
      <c r="E1299" s="116">
        <v>0</v>
      </c>
      <c r="F1299" s="116">
        <v>0</v>
      </c>
      <c r="G1299" s="116">
        <v>0</v>
      </c>
      <c r="H1299" s="116">
        <v>0</v>
      </c>
      <c r="I1299" s="116">
        <v>0</v>
      </c>
      <c r="J1299" s="116">
        <v>0</v>
      </c>
      <c r="K1299" s="116">
        <v>0</v>
      </c>
      <c r="L1299" s="116">
        <v>0</v>
      </c>
      <c r="M1299" s="116">
        <v>0</v>
      </c>
      <c r="N1299" s="116">
        <v>0</v>
      </c>
      <c r="O1299" s="116">
        <v>0</v>
      </c>
      <c r="P1299" s="116">
        <v>0</v>
      </c>
      <c r="Q1299" s="116">
        <v>0</v>
      </c>
      <c r="R1299" s="116">
        <v>0</v>
      </c>
      <c r="S1299" s="116">
        <v>0</v>
      </c>
      <c r="T1299" s="116">
        <v>0</v>
      </c>
      <c r="U1299" s="116">
        <v>0</v>
      </c>
      <c r="V1299" s="116">
        <v>0</v>
      </c>
      <c r="W1299" s="116">
        <v>0</v>
      </c>
      <c r="X1299" s="116">
        <v>0</v>
      </c>
      <c r="Y1299" s="116">
        <v>0</v>
      </c>
      <c r="Z1299" s="116">
        <v>0</v>
      </c>
      <c r="AA1299" s="116">
        <v>0</v>
      </c>
      <c r="AB1299" s="116">
        <v>0</v>
      </c>
      <c r="AC1299" s="116">
        <v>0</v>
      </c>
      <c r="AD1299" s="116">
        <v>0</v>
      </c>
      <c r="AE1299" s="116">
        <v>0</v>
      </c>
      <c r="AF1299" s="116">
        <v>0</v>
      </c>
      <c r="AG1299" s="116">
        <v>0</v>
      </c>
      <c r="AH1299" s="116">
        <v>0</v>
      </c>
      <c r="AI1299" s="116">
        <v>0</v>
      </c>
      <c r="AJ1299" s="116">
        <v>0</v>
      </c>
      <c r="AK1299" s="116">
        <v>0</v>
      </c>
      <c r="AL1299" s="116">
        <v>0</v>
      </c>
      <c r="AM1299" s="116">
        <v>0</v>
      </c>
      <c r="AN1299" s="116">
        <v>0</v>
      </c>
      <c r="AO1299" s="116">
        <v>0</v>
      </c>
      <c r="AP1299" s="116">
        <v>0</v>
      </c>
      <c r="AQ1299" s="116">
        <v>0</v>
      </c>
      <c r="AR1299" s="116">
        <v>0</v>
      </c>
      <c r="AS1299" s="116">
        <v>548.37</v>
      </c>
      <c r="AT1299" s="116">
        <v>548.37</v>
      </c>
      <c r="AU1299" s="116">
        <v>7138</v>
      </c>
      <c r="AV1299" s="116">
        <v>0</v>
      </c>
      <c r="AW1299" s="116">
        <v>0</v>
      </c>
      <c r="AX1299" s="116">
        <v>0</v>
      </c>
      <c r="AY1299" s="116">
        <v>0</v>
      </c>
      <c r="AZ1299" s="116">
        <v>0</v>
      </c>
      <c r="BA1299" s="116">
        <v>0</v>
      </c>
      <c r="BB1299" s="116">
        <v>0</v>
      </c>
      <c r="BC1299" s="116">
        <v>0</v>
      </c>
      <c r="BD1299" s="115">
        <v>0</v>
      </c>
      <c r="BF1299" s="9">
        <f t="shared" si="20"/>
        <v>7138</v>
      </c>
    </row>
    <row r="1300" spans="1:58" x14ac:dyDescent="0.25">
      <c r="A1300" s="112" t="s">
        <v>2010</v>
      </c>
      <c r="B1300" s="112" t="s">
        <v>2009</v>
      </c>
      <c r="C1300" s="116">
        <v>0</v>
      </c>
      <c r="D1300" s="116">
        <v>0</v>
      </c>
      <c r="E1300" s="116">
        <v>0</v>
      </c>
      <c r="F1300" s="116">
        <v>0</v>
      </c>
      <c r="G1300" s="116">
        <v>0</v>
      </c>
      <c r="H1300" s="116">
        <v>0</v>
      </c>
      <c r="I1300" s="116">
        <v>0</v>
      </c>
      <c r="J1300" s="116">
        <v>0</v>
      </c>
      <c r="K1300" s="116">
        <v>0</v>
      </c>
      <c r="L1300" s="116">
        <v>0</v>
      </c>
      <c r="M1300" s="116">
        <v>0</v>
      </c>
      <c r="N1300" s="116">
        <v>0</v>
      </c>
      <c r="O1300" s="116">
        <v>0</v>
      </c>
      <c r="P1300" s="116">
        <v>0</v>
      </c>
      <c r="Q1300" s="116">
        <v>0</v>
      </c>
      <c r="R1300" s="116">
        <v>0</v>
      </c>
      <c r="S1300" s="116">
        <v>0</v>
      </c>
      <c r="T1300" s="116">
        <v>0</v>
      </c>
      <c r="U1300" s="116">
        <v>0</v>
      </c>
      <c r="V1300" s="116">
        <v>0</v>
      </c>
      <c r="W1300" s="116">
        <v>0</v>
      </c>
      <c r="X1300" s="116">
        <v>0</v>
      </c>
      <c r="Y1300" s="116">
        <v>0</v>
      </c>
      <c r="Z1300" s="116">
        <v>0</v>
      </c>
      <c r="AA1300" s="116">
        <v>0</v>
      </c>
      <c r="AB1300" s="116">
        <v>0</v>
      </c>
      <c r="AC1300" s="116">
        <v>0</v>
      </c>
      <c r="AD1300" s="116">
        <v>0</v>
      </c>
      <c r="AE1300" s="116">
        <v>0</v>
      </c>
      <c r="AF1300" s="116">
        <v>0</v>
      </c>
      <c r="AG1300" s="116">
        <v>0</v>
      </c>
      <c r="AH1300" s="116">
        <v>0</v>
      </c>
      <c r="AI1300" s="116">
        <v>0</v>
      </c>
      <c r="AJ1300" s="116">
        <v>0</v>
      </c>
      <c r="AK1300" s="116">
        <v>0</v>
      </c>
      <c r="AL1300" s="116">
        <v>0</v>
      </c>
      <c r="AM1300" s="116">
        <v>0</v>
      </c>
      <c r="AN1300" s="116">
        <v>0</v>
      </c>
      <c r="AO1300" s="116">
        <v>0</v>
      </c>
      <c r="AP1300" s="116">
        <v>0</v>
      </c>
      <c r="AQ1300" s="116">
        <v>0</v>
      </c>
      <c r="AR1300" s="116">
        <v>305.49</v>
      </c>
      <c r="AS1300" s="116">
        <v>1296.47</v>
      </c>
      <c r="AT1300" s="116">
        <v>1304.53</v>
      </c>
      <c r="AU1300" s="116">
        <v>1312.59</v>
      </c>
      <c r="AV1300" s="116">
        <v>1320.83</v>
      </c>
      <c r="AW1300" s="116">
        <v>1329.07</v>
      </c>
      <c r="AX1300" s="116">
        <v>997.95999999999992</v>
      </c>
      <c r="AY1300" s="116">
        <v>1004.66</v>
      </c>
      <c r="AZ1300" s="116">
        <v>1011.36</v>
      </c>
      <c r="BA1300" s="116">
        <v>1018.0600000000001</v>
      </c>
      <c r="BB1300" s="116">
        <v>2044.6100000000001</v>
      </c>
      <c r="BC1300" s="116">
        <v>2058.79</v>
      </c>
      <c r="BD1300" s="115">
        <v>2073.3000000000002</v>
      </c>
      <c r="BF1300" s="9">
        <f t="shared" si="20"/>
        <v>2073.3000000000002</v>
      </c>
    </row>
    <row r="1301" spans="1:58" x14ac:dyDescent="0.25">
      <c r="A1301" s="112" t="s">
        <v>1666</v>
      </c>
      <c r="B1301" s="112" t="s">
        <v>1667</v>
      </c>
      <c r="C1301" s="116">
        <v>0</v>
      </c>
      <c r="D1301" s="116">
        <v>0</v>
      </c>
      <c r="E1301" s="116">
        <v>0</v>
      </c>
      <c r="F1301" s="116">
        <v>0</v>
      </c>
      <c r="G1301" s="116">
        <v>0</v>
      </c>
      <c r="H1301" s="116">
        <v>0</v>
      </c>
      <c r="I1301" s="116">
        <v>0</v>
      </c>
      <c r="J1301" s="116">
        <v>0</v>
      </c>
      <c r="K1301" s="116">
        <v>0</v>
      </c>
      <c r="L1301" s="116">
        <v>0</v>
      </c>
      <c r="M1301" s="116">
        <v>0</v>
      </c>
      <c r="N1301" s="116">
        <v>0</v>
      </c>
      <c r="O1301" s="116">
        <v>0</v>
      </c>
      <c r="P1301" s="116">
        <v>0</v>
      </c>
      <c r="Q1301" s="116">
        <v>0</v>
      </c>
      <c r="R1301" s="116">
        <v>0</v>
      </c>
      <c r="S1301" s="116">
        <v>0</v>
      </c>
      <c r="T1301" s="116">
        <v>0</v>
      </c>
      <c r="U1301" s="116">
        <v>0</v>
      </c>
      <c r="V1301" s="116">
        <v>0</v>
      </c>
      <c r="W1301" s="116">
        <v>0</v>
      </c>
      <c r="X1301" s="116">
        <v>0</v>
      </c>
      <c r="Y1301" s="116">
        <v>0</v>
      </c>
      <c r="Z1301" s="116">
        <v>0</v>
      </c>
      <c r="AA1301" s="116">
        <v>0</v>
      </c>
      <c r="AB1301" s="116">
        <v>0</v>
      </c>
      <c r="AC1301" s="116">
        <v>0</v>
      </c>
      <c r="AD1301" s="116">
        <v>0</v>
      </c>
      <c r="AE1301" s="116">
        <v>0</v>
      </c>
      <c r="AF1301" s="116">
        <v>0</v>
      </c>
      <c r="AG1301" s="116">
        <v>0</v>
      </c>
      <c r="AH1301" s="116">
        <v>0</v>
      </c>
      <c r="AI1301" s="116">
        <v>0</v>
      </c>
      <c r="AJ1301" s="116">
        <v>0</v>
      </c>
      <c r="AK1301" s="116">
        <v>0</v>
      </c>
      <c r="AL1301" s="116">
        <v>0</v>
      </c>
      <c r="AM1301" s="116">
        <v>0</v>
      </c>
      <c r="AN1301" s="116">
        <v>0</v>
      </c>
      <c r="AO1301" s="116">
        <v>0</v>
      </c>
      <c r="AP1301" s="116">
        <v>0</v>
      </c>
      <c r="AQ1301" s="116">
        <v>0</v>
      </c>
      <c r="AR1301" s="116">
        <v>6325.12</v>
      </c>
      <c r="AS1301" s="116">
        <v>80239.459999999992</v>
      </c>
      <c r="AT1301" s="116">
        <v>0</v>
      </c>
      <c r="AU1301" s="116">
        <v>0</v>
      </c>
      <c r="AV1301" s="116">
        <v>0</v>
      </c>
      <c r="AW1301" s="116">
        <v>0</v>
      </c>
      <c r="AX1301" s="116">
        <v>0</v>
      </c>
      <c r="AY1301" s="116">
        <v>0</v>
      </c>
      <c r="AZ1301" s="116">
        <v>0</v>
      </c>
      <c r="BA1301" s="116">
        <v>0</v>
      </c>
      <c r="BB1301" s="116">
        <v>0</v>
      </c>
      <c r="BC1301" s="116">
        <v>0</v>
      </c>
      <c r="BD1301" s="115">
        <v>0</v>
      </c>
      <c r="BF1301" s="9">
        <f t="shared" si="20"/>
        <v>80239.459999999992</v>
      </c>
    </row>
    <row r="1302" spans="1:58" x14ac:dyDescent="0.25">
      <c r="A1302" s="112" t="s">
        <v>1668</v>
      </c>
      <c r="B1302" s="112" t="s">
        <v>1669</v>
      </c>
      <c r="C1302" s="116">
        <v>0</v>
      </c>
      <c r="D1302" s="116">
        <v>0</v>
      </c>
      <c r="E1302" s="116">
        <v>0</v>
      </c>
      <c r="F1302" s="116">
        <v>0</v>
      </c>
      <c r="G1302" s="116">
        <v>0</v>
      </c>
      <c r="H1302" s="116">
        <v>0</v>
      </c>
      <c r="I1302" s="116">
        <v>0</v>
      </c>
      <c r="J1302" s="116">
        <v>0</v>
      </c>
      <c r="K1302" s="116">
        <v>0</v>
      </c>
      <c r="L1302" s="116">
        <v>0</v>
      </c>
      <c r="M1302" s="116">
        <v>0</v>
      </c>
      <c r="N1302" s="116">
        <v>0</v>
      </c>
      <c r="O1302" s="116">
        <v>0</v>
      </c>
      <c r="P1302" s="116">
        <v>0</v>
      </c>
      <c r="Q1302" s="116">
        <v>0</v>
      </c>
      <c r="R1302" s="116">
        <v>0</v>
      </c>
      <c r="S1302" s="116">
        <v>0</v>
      </c>
      <c r="T1302" s="116">
        <v>0</v>
      </c>
      <c r="U1302" s="116">
        <v>0</v>
      </c>
      <c r="V1302" s="116">
        <v>0</v>
      </c>
      <c r="W1302" s="116">
        <v>0</v>
      </c>
      <c r="X1302" s="116">
        <v>0</v>
      </c>
      <c r="Y1302" s="116">
        <v>0</v>
      </c>
      <c r="Z1302" s="116">
        <v>0</v>
      </c>
      <c r="AA1302" s="116">
        <v>0</v>
      </c>
      <c r="AB1302" s="116">
        <v>0</v>
      </c>
      <c r="AC1302" s="116">
        <v>0</v>
      </c>
      <c r="AD1302" s="116">
        <v>0</v>
      </c>
      <c r="AE1302" s="116">
        <v>0</v>
      </c>
      <c r="AF1302" s="116">
        <v>0</v>
      </c>
      <c r="AG1302" s="116">
        <v>0</v>
      </c>
      <c r="AH1302" s="116">
        <v>0</v>
      </c>
      <c r="AI1302" s="116">
        <v>0</v>
      </c>
      <c r="AJ1302" s="116">
        <v>0</v>
      </c>
      <c r="AK1302" s="116">
        <v>0</v>
      </c>
      <c r="AL1302" s="116">
        <v>0</v>
      </c>
      <c r="AM1302" s="116">
        <v>0</v>
      </c>
      <c r="AN1302" s="116">
        <v>0</v>
      </c>
      <c r="AO1302" s="116">
        <v>0</v>
      </c>
      <c r="AP1302" s="116">
        <v>0</v>
      </c>
      <c r="AQ1302" s="116">
        <v>0</v>
      </c>
      <c r="AR1302" s="116">
        <v>0</v>
      </c>
      <c r="AS1302" s="116">
        <v>0</v>
      </c>
      <c r="AT1302" s="116">
        <v>0</v>
      </c>
      <c r="AU1302" s="116">
        <v>0</v>
      </c>
      <c r="AV1302" s="116">
        <v>0</v>
      </c>
      <c r="AW1302" s="116">
        <v>0</v>
      </c>
      <c r="AX1302" s="116">
        <v>0</v>
      </c>
      <c r="AY1302" s="116">
        <v>0</v>
      </c>
      <c r="AZ1302" s="116">
        <v>0</v>
      </c>
      <c r="BA1302" s="116">
        <v>0</v>
      </c>
      <c r="BB1302" s="116">
        <v>0</v>
      </c>
      <c r="BC1302" s="116">
        <v>0</v>
      </c>
      <c r="BD1302" s="115">
        <v>0</v>
      </c>
      <c r="BF1302" s="9">
        <f t="shared" si="20"/>
        <v>0</v>
      </c>
    </row>
    <row r="1303" spans="1:58" x14ac:dyDescent="0.25">
      <c r="A1303" s="112" t="s">
        <v>1670</v>
      </c>
      <c r="B1303" s="112" t="s">
        <v>1671</v>
      </c>
      <c r="C1303" s="116">
        <v>0</v>
      </c>
      <c r="D1303" s="116">
        <v>0</v>
      </c>
      <c r="E1303" s="116">
        <v>0</v>
      </c>
      <c r="F1303" s="116">
        <v>0</v>
      </c>
      <c r="G1303" s="116">
        <v>0</v>
      </c>
      <c r="H1303" s="116">
        <v>0</v>
      </c>
      <c r="I1303" s="116">
        <v>0</v>
      </c>
      <c r="J1303" s="116">
        <v>0</v>
      </c>
      <c r="K1303" s="116">
        <v>0</v>
      </c>
      <c r="L1303" s="116">
        <v>0</v>
      </c>
      <c r="M1303" s="116">
        <v>0</v>
      </c>
      <c r="N1303" s="116">
        <v>0</v>
      </c>
      <c r="O1303" s="116">
        <v>0</v>
      </c>
      <c r="P1303" s="116">
        <v>0</v>
      </c>
      <c r="Q1303" s="116">
        <v>0</v>
      </c>
      <c r="R1303" s="116">
        <v>0</v>
      </c>
      <c r="S1303" s="116">
        <v>0</v>
      </c>
      <c r="T1303" s="116">
        <v>0</v>
      </c>
      <c r="U1303" s="116">
        <v>0</v>
      </c>
      <c r="V1303" s="116">
        <v>0</v>
      </c>
      <c r="W1303" s="116">
        <v>0</v>
      </c>
      <c r="X1303" s="116">
        <v>0</v>
      </c>
      <c r="Y1303" s="116">
        <v>0</v>
      </c>
      <c r="Z1303" s="116">
        <v>0</v>
      </c>
      <c r="AA1303" s="116">
        <v>0</v>
      </c>
      <c r="AB1303" s="116">
        <v>0</v>
      </c>
      <c r="AC1303" s="116">
        <v>0</v>
      </c>
      <c r="AD1303" s="116">
        <v>0</v>
      </c>
      <c r="AE1303" s="116">
        <v>0</v>
      </c>
      <c r="AF1303" s="116">
        <v>0</v>
      </c>
      <c r="AG1303" s="116">
        <v>0</v>
      </c>
      <c r="AH1303" s="116">
        <v>0</v>
      </c>
      <c r="AI1303" s="116">
        <v>0</v>
      </c>
      <c r="AJ1303" s="116">
        <v>0</v>
      </c>
      <c r="AK1303" s="116">
        <v>0</v>
      </c>
      <c r="AL1303" s="116">
        <v>0</v>
      </c>
      <c r="AM1303" s="116">
        <v>0</v>
      </c>
      <c r="AN1303" s="116">
        <v>0</v>
      </c>
      <c r="AO1303" s="116">
        <v>0</v>
      </c>
      <c r="AP1303" s="116">
        <v>0</v>
      </c>
      <c r="AQ1303" s="116">
        <v>240.05</v>
      </c>
      <c r="AR1303" s="116">
        <v>0</v>
      </c>
      <c r="AS1303" s="116">
        <v>0</v>
      </c>
      <c r="AT1303" s="116">
        <v>0</v>
      </c>
      <c r="AU1303" s="116">
        <v>0</v>
      </c>
      <c r="AV1303" s="116">
        <v>0</v>
      </c>
      <c r="AW1303" s="116">
        <v>0</v>
      </c>
      <c r="AX1303" s="116">
        <v>0</v>
      </c>
      <c r="AY1303" s="116">
        <v>0</v>
      </c>
      <c r="AZ1303" s="116">
        <v>0</v>
      </c>
      <c r="BA1303" s="116">
        <v>0</v>
      </c>
      <c r="BB1303" s="116">
        <v>0</v>
      </c>
      <c r="BC1303" s="116">
        <v>0</v>
      </c>
      <c r="BD1303" s="115">
        <v>0</v>
      </c>
      <c r="BF1303" s="9">
        <f t="shared" ref="BF1303:BF1366" si="21">+MAX(C1303:BD1303)</f>
        <v>240.05</v>
      </c>
    </row>
    <row r="1304" spans="1:58" x14ac:dyDescent="0.25">
      <c r="A1304" s="112" t="s">
        <v>1910</v>
      </c>
      <c r="B1304" s="112" t="s">
        <v>1909</v>
      </c>
      <c r="C1304" s="116">
        <v>0</v>
      </c>
      <c r="D1304" s="116">
        <v>0</v>
      </c>
      <c r="E1304" s="116">
        <v>0</v>
      </c>
      <c r="F1304" s="116">
        <v>0</v>
      </c>
      <c r="G1304" s="116">
        <v>0</v>
      </c>
      <c r="H1304" s="116">
        <v>0</v>
      </c>
      <c r="I1304" s="116">
        <v>0</v>
      </c>
      <c r="J1304" s="116">
        <v>0</v>
      </c>
      <c r="K1304" s="116">
        <v>0</v>
      </c>
      <c r="L1304" s="116">
        <v>0</v>
      </c>
      <c r="M1304" s="116">
        <v>0</v>
      </c>
      <c r="N1304" s="116">
        <v>0</v>
      </c>
      <c r="O1304" s="116">
        <v>0</v>
      </c>
      <c r="P1304" s="116">
        <v>0</v>
      </c>
      <c r="Q1304" s="116">
        <v>0</v>
      </c>
      <c r="R1304" s="116">
        <v>0</v>
      </c>
      <c r="S1304" s="116">
        <v>0</v>
      </c>
      <c r="T1304" s="116">
        <v>0</v>
      </c>
      <c r="U1304" s="116">
        <v>0</v>
      </c>
      <c r="V1304" s="116">
        <v>0</v>
      </c>
      <c r="W1304" s="116">
        <v>0</v>
      </c>
      <c r="X1304" s="116">
        <v>0</v>
      </c>
      <c r="Y1304" s="116">
        <v>0</v>
      </c>
      <c r="Z1304" s="116">
        <v>0</v>
      </c>
      <c r="AA1304" s="116">
        <v>0</v>
      </c>
      <c r="AB1304" s="116">
        <v>0</v>
      </c>
      <c r="AC1304" s="116">
        <v>0</v>
      </c>
      <c r="AD1304" s="116">
        <v>0</v>
      </c>
      <c r="AE1304" s="116">
        <v>0</v>
      </c>
      <c r="AF1304" s="116">
        <v>0</v>
      </c>
      <c r="AG1304" s="116">
        <v>0</v>
      </c>
      <c r="AH1304" s="116">
        <v>0</v>
      </c>
      <c r="AI1304" s="116">
        <v>0</v>
      </c>
      <c r="AJ1304" s="116">
        <v>0</v>
      </c>
      <c r="AK1304" s="116">
        <v>0</v>
      </c>
      <c r="AL1304" s="116">
        <v>0</v>
      </c>
      <c r="AM1304" s="116">
        <v>0</v>
      </c>
      <c r="AN1304" s="116">
        <v>0</v>
      </c>
      <c r="AO1304" s="116">
        <v>0</v>
      </c>
      <c r="AP1304" s="116">
        <v>0</v>
      </c>
      <c r="AQ1304" s="116">
        <v>8112.9</v>
      </c>
      <c r="AR1304" s="116">
        <v>9745.41</v>
      </c>
      <c r="AS1304" s="116">
        <v>11141.94</v>
      </c>
      <c r="AT1304" s="116">
        <v>12096.550000000001</v>
      </c>
      <c r="AU1304" s="116">
        <v>12322.45</v>
      </c>
      <c r="AV1304" s="116">
        <v>12322.460000000001</v>
      </c>
      <c r="AW1304" s="116">
        <v>12322.460000000001</v>
      </c>
      <c r="AX1304" s="116">
        <v>12729.900000000001</v>
      </c>
      <c r="AY1304" s="116">
        <v>12729.910000000002</v>
      </c>
      <c r="AZ1304" s="116">
        <v>12729.910000000002</v>
      </c>
      <c r="BA1304" s="116">
        <v>12729.910000000002</v>
      </c>
      <c r="BB1304" s="116">
        <v>12729.910000000002</v>
      </c>
      <c r="BC1304" s="116">
        <v>13581.440000000002</v>
      </c>
      <c r="BD1304" s="115">
        <v>13581.440000000002</v>
      </c>
      <c r="BF1304" s="9">
        <f t="shared" si="21"/>
        <v>13581.440000000002</v>
      </c>
    </row>
    <row r="1305" spans="1:58" x14ac:dyDescent="0.25">
      <c r="A1305" s="112" t="s">
        <v>2008</v>
      </c>
      <c r="B1305" s="112" t="s">
        <v>2007</v>
      </c>
      <c r="C1305" s="116">
        <v>0</v>
      </c>
      <c r="D1305" s="116">
        <v>0</v>
      </c>
      <c r="E1305" s="116">
        <v>0</v>
      </c>
      <c r="F1305" s="116">
        <v>0</v>
      </c>
      <c r="G1305" s="116">
        <v>0</v>
      </c>
      <c r="H1305" s="116">
        <v>0</v>
      </c>
      <c r="I1305" s="116">
        <v>0</v>
      </c>
      <c r="J1305" s="116">
        <v>0</v>
      </c>
      <c r="K1305" s="116">
        <v>0</v>
      </c>
      <c r="L1305" s="116">
        <v>0</v>
      </c>
      <c r="M1305" s="116">
        <v>0</v>
      </c>
      <c r="N1305" s="116">
        <v>0</v>
      </c>
      <c r="O1305" s="116">
        <v>0</v>
      </c>
      <c r="P1305" s="116">
        <v>0</v>
      </c>
      <c r="Q1305" s="116">
        <v>0</v>
      </c>
      <c r="R1305" s="116">
        <v>0</v>
      </c>
      <c r="S1305" s="116">
        <v>0</v>
      </c>
      <c r="T1305" s="116">
        <v>0</v>
      </c>
      <c r="U1305" s="116">
        <v>0</v>
      </c>
      <c r="V1305" s="116">
        <v>0</v>
      </c>
      <c r="W1305" s="116">
        <v>0</v>
      </c>
      <c r="X1305" s="116">
        <v>0</v>
      </c>
      <c r="Y1305" s="116">
        <v>0</v>
      </c>
      <c r="Z1305" s="116">
        <v>0</v>
      </c>
      <c r="AA1305" s="116">
        <v>0</v>
      </c>
      <c r="AB1305" s="116">
        <v>0</v>
      </c>
      <c r="AC1305" s="116">
        <v>0</v>
      </c>
      <c r="AD1305" s="116">
        <v>0</v>
      </c>
      <c r="AE1305" s="116">
        <v>0</v>
      </c>
      <c r="AF1305" s="116">
        <v>0</v>
      </c>
      <c r="AG1305" s="116">
        <v>0</v>
      </c>
      <c r="AH1305" s="116">
        <v>0</v>
      </c>
      <c r="AI1305" s="116">
        <v>0</v>
      </c>
      <c r="AJ1305" s="116">
        <v>0</v>
      </c>
      <c r="AK1305" s="116">
        <v>0</v>
      </c>
      <c r="AL1305" s="116">
        <v>0</v>
      </c>
      <c r="AM1305" s="116">
        <v>0</v>
      </c>
      <c r="AN1305" s="116">
        <v>0</v>
      </c>
      <c r="AO1305" s="116">
        <v>0</v>
      </c>
      <c r="AP1305" s="116">
        <v>0</v>
      </c>
      <c r="AQ1305" s="116">
        <v>0</v>
      </c>
      <c r="AR1305" s="116">
        <v>0</v>
      </c>
      <c r="AS1305" s="116">
        <v>0</v>
      </c>
      <c r="AT1305" s="116">
        <v>8027.93</v>
      </c>
      <c r="AU1305" s="116">
        <v>8027.93</v>
      </c>
      <c r="AV1305" s="116">
        <v>8027.93</v>
      </c>
      <c r="AW1305" s="116">
        <v>8027.93</v>
      </c>
      <c r="AX1305" s="116">
        <v>7977.41</v>
      </c>
      <c r="AY1305" s="116">
        <v>7977.41</v>
      </c>
      <c r="AZ1305" s="116">
        <v>7977.41</v>
      </c>
      <c r="BA1305" s="116">
        <v>7977.41</v>
      </c>
      <c r="BB1305" s="116">
        <v>7977.41</v>
      </c>
      <c r="BC1305" s="116">
        <v>15768.849999999999</v>
      </c>
      <c r="BD1305" s="115">
        <v>15768.849999999999</v>
      </c>
      <c r="BF1305" s="9">
        <f t="shared" si="21"/>
        <v>15768.849999999999</v>
      </c>
    </row>
    <row r="1306" spans="1:58" x14ac:dyDescent="0.25">
      <c r="A1306" s="112" t="s">
        <v>1672</v>
      </c>
      <c r="B1306" s="112" t="s">
        <v>1673</v>
      </c>
      <c r="C1306" s="116">
        <v>0</v>
      </c>
      <c r="D1306" s="116">
        <v>0</v>
      </c>
      <c r="E1306" s="116">
        <v>0</v>
      </c>
      <c r="F1306" s="116">
        <v>0</v>
      </c>
      <c r="G1306" s="116">
        <v>0</v>
      </c>
      <c r="H1306" s="116">
        <v>0</v>
      </c>
      <c r="I1306" s="116">
        <v>0</v>
      </c>
      <c r="J1306" s="116">
        <v>0</v>
      </c>
      <c r="K1306" s="116">
        <v>0</v>
      </c>
      <c r="L1306" s="116">
        <v>0</v>
      </c>
      <c r="M1306" s="116">
        <v>0</v>
      </c>
      <c r="N1306" s="116">
        <v>0</v>
      </c>
      <c r="O1306" s="116">
        <v>0</v>
      </c>
      <c r="P1306" s="116">
        <v>0</v>
      </c>
      <c r="Q1306" s="116">
        <v>0</v>
      </c>
      <c r="R1306" s="116">
        <v>0</v>
      </c>
      <c r="S1306" s="116">
        <v>0</v>
      </c>
      <c r="T1306" s="116">
        <v>0</v>
      </c>
      <c r="U1306" s="116">
        <v>0</v>
      </c>
      <c r="V1306" s="116">
        <v>0</v>
      </c>
      <c r="W1306" s="116">
        <v>0</v>
      </c>
      <c r="X1306" s="116">
        <v>0</v>
      </c>
      <c r="Y1306" s="116">
        <v>0</v>
      </c>
      <c r="Z1306" s="116">
        <v>0</v>
      </c>
      <c r="AA1306" s="116">
        <v>0</v>
      </c>
      <c r="AB1306" s="116">
        <v>0</v>
      </c>
      <c r="AC1306" s="116">
        <v>0</v>
      </c>
      <c r="AD1306" s="116">
        <v>0</v>
      </c>
      <c r="AE1306" s="116">
        <v>0</v>
      </c>
      <c r="AF1306" s="116">
        <v>0</v>
      </c>
      <c r="AG1306" s="116">
        <v>0</v>
      </c>
      <c r="AH1306" s="116">
        <v>0</v>
      </c>
      <c r="AI1306" s="116">
        <v>0</v>
      </c>
      <c r="AJ1306" s="116">
        <v>0</v>
      </c>
      <c r="AK1306" s="116">
        <v>0</v>
      </c>
      <c r="AL1306" s="116">
        <v>0</v>
      </c>
      <c r="AM1306" s="116">
        <v>0</v>
      </c>
      <c r="AN1306" s="116">
        <v>0</v>
      </c>
      <c r="AO1306" s="116">
        <v>0</v>
      </c>
      <c r="AP1306" s="116">
        <v>0</v>
      </c>
      <c r="AQ1306" s="116">
        <v>0</v>
      </c>
      <c r="AR1306" s="116">
        <v>1282.17</v>
      </c>
      <c r="AS1306" s="116">
        <v>0</v>
      </c>
      <c r="AT1306" s="116">
        <v>0</v>
      </c>
      <c r="AU1306" s="116">
        <v>0</v>
      </c>
      <c r="AV1306" s="116">
        <v>0</v>
      </c>
      <c r="AW1306" s="116">
        <v>0</v>
      </c>
      <c r="AX1306" s="116">
        <v>0</v>
      </c>
      <c r="AY1306" s="116">
        <v>0</v>
      </c>
      <c r="AZ1306" s="116">
        <v>0</v>
      </c>
      <c r="BA1306" s="116">
        <v>0</v>
      </c>
      <c r="BB1306" s="116">
        <v>0</v>
      </c>
      <c r="BC1306" s="116">
        <v>0</v>
      </c>
      <c r="BD1306" s="115">
        <v>0</v>
      </c>
      <c r="BF1306" s="9">
        <f t="shared" si="21"/>
        <v>1282.17</v>
      </c>
    </row>
    <row r="1307" spans="1:58" x14ac:dyDescent="0.25">
      <c r="A1307" s="112" t="s">
        <v>1674</v>
      </c>
      <c r="B1307" s="112" t="s">
        <v>1675</v>
      </c>
      <c r="C1307" s="116">
        <v>0</v>
      </c>
      <c r="D1307" s="116">
        <v>0</v>
      </c>
      <c r="E1307" s="116">
        <v>0</v>
      </c>
      <c r="F1307" s="116">
        <v>0</v>
      </c>
      <c r="G1307" s="116">
        <v>0</v>
      </c>
      <c r="H1307" s="116">
        <v>0</v>
      </c>
      <c r="I1307" s="116">
        <v>0</v>
      </c>
      <c r="J1307" s="116">
        <v>0</v>
      </c>
      <c r="K1307" s="116">
        <v>0</v>
      </c>
      <c r="L1307" s="116">
        <v>0</v>
      </c>
      <c r="M1307" s="116">
        <v>0</v>
      </c>
      <c r="N1307" s="116">
        <v>0</v>
      </c>
      <c r="O1307" s="116">
        <v>0</v>
      </c>
      <c r="P1307" s="116">
        <v>0</v>
      </c>
      <c r="Q1307" s="116">
        <v>0</v>
      </c>
      <c r="R1307" s="116">
        <v>0</v>
      </c>
      <c r="S1307" s="116">
        <v>0</v>
      </c>
      <c r="T1307" s="116">
        <v>0</v>
      </c>
      <c r="U1307" s="116">
        <v>0</v>
      </c>
      <c r="V1307" s="116">
        <v>0</v>
      </c>
      <c r="W1307" s="116">
        <v>0</v>
      </c>
      <c r="X1307" s="116">
        <v>0</v>
      </c>
      <c r="Y1307" s="116">
        <v>0</v>
      </c>
      <c r="Z1307" s="116">
        <v>0</v>
      </c>
      <c r="AA1307" s="116">
        <v>0</v>
      </c>
      <c r="AB1307" s="116">
        <v>0</v>
      </c>
      <c r="AC1307" s="116">
        <v>0</v>
      </c>
      <c r="AD1307" s="116">
        <v>0</v>
      </c>
      <c r="AE1307" s="116">
        <v>0</v>
      </c>
      <c r="AF1307" s="116">
        <v>0</v>
      </c>
      <c r="AG1307" s="116">
        <v>0</v>
      </c>
      <c r="AH1307" s="116">
        <v>0</v>
      </c>
      <c r="AI1307" s="116">
        <v>0</v>
      </c>
      <c r="AJ1307" s="116">
        <v>0</v>
      </c>
      <c r="AK1307" s="116">
        <v>0</v>
      </c>
      <c r="AL1307" s="116">
        <v>0</v>
      </c>
      <c r="AM1307" s="116">
        <v>0</v>
      </c>
      <c r="AN1307" s="116">
        <v>0</v>
      </c>
      <c r="AO1307" s="116">
        <v>0</v>
      </c>
      <c r="AP1307" s="116">
        <v>0</v>
      </c>
      <c r="AQ1307" s="116">
        <v>0</v>
      </c>
      <c r="AR1307" s="116">
        <v>0</v>
      </c>
      <c r="AS1307" s="116">
        <v>0</v>
      </c>
      <c r="AT1307" s="116">
        <v>0</v>
      </c>
      <c r="AU1307" s="116">
        <v>0</v>
      </c>
      <c r="AV1307" s="116">
        <v>0</v>
      </c>
      <c r="AW1307" s="116">
        <v>0</v>
      </c>
      <c r="AX1307" s="116">
        <v>0</v>
      </c>
      <c r="AY1307" s="116">
        <v>0</v>
      </c>
      <c r="AZ1307" s="116">
        <v>0</v>
      </c>
      <c r="BA1307" s="116">
        <v>0</v>
      </c>
      <c r="BB1307" s="116">
        <v>0</v>
      </c>
      <c r="BC1307" s="116">
        <v>0</v>
      </c>
      <c r="BD1307" s="115">
        <v>0</v>
      </c>
      <c r="BF1307" s="9">
        <f t="shared" si="21"/>
        <v>0</v>
      </c>
    </row>
    <row r="1308" spans="1:58" x14ac:dyDescent="0.25">
      <c r="A1308" s="112" t="s">
        <v>1676</v>
      </c>
      <c r="B1308" s="112" t="s">
        <v>1677</v>
      </c>
      <c r="C1308" s="116">
        <v>0</v>
      </c>
      <c r="D1308" s="116">
        <v>0</v>
      </c>
      <c r="E1308" s="116">
        <v>0</v>
      </c>
      <c r="F1308" s="116">
        <v>0</v>
      </c>
      <c r="G1308" s="116">
        <v>0</v>
      </c>
      <c r="H1308" s="116">
        <v>0</v>
      </c>
      <c r="I1308" s="116">
        <v>0</v>
      </c>
      <c r="J1308" s="116">
        <v>0</v>
      </c>
      <c r="K1308" s="116">
        <v>0</v>
      </c>
      <c r="L1308" s="116">
        <v>0</v>
      </c>
      <c r="M1308" s="116">
        <v>0</v>
      </c>
      <c r="N1308" s="116">
        <v>0</v>
      </c>
      <c r="O1308" s="116">
        <v>0</v>
      </c>
      <c r="P1308" s="116">
        <v>0</v>
      </c>
      <c r="Q1308" s="116">
        <v>0</v>
      </c>
      <c r="R1308" s="116">
        <v>0</v>
      </c>
      <c r="S1308" s="116">
        <v>0</v>
      </c>
      <c r="T1308" s="116">
        <v>0</v>
      </c>
      <c r="U1308" s="116">
        <v>0</v>
      </c>
      <c r="V1308" s="116">
        <v>0</v>
      </c>
      <c r="W1308" s="116">
        <v>0</v>
      </c>
      <c r="X1308" s="116">
        <v>0</v>
      </c>
      <c r="Y1308" s="116">
        <v>0</v>
      </c>
      <c r="Z1308" s="116">
        <v>0</v>
      </c>
      <c r="AA1308" s="116">
        <v>0</v>
      </c>
      <c r="AB1308" s="116">
        <v>0</v>
      </c>
      <c r="AC1308" s="116">
        <v>0</v>
      </c>
      <c r="AD1308" s="116">
        <v>0</v>
      </c>
      <c r="AE1308" s="116">
        <v>0</v>
      </c>
      <c r="AF1308" s="116">
        <v>0</v>
      </c>
      <c r="AG1308" s="116">
        <v>0</v>
      </c>
      <c r="AH1308" s="116">
        <v>0</v>
      </c>
      <c r="AI1308" s="116">
        <v>0</v>
      </c>
      <c r="AJ1308" s="116">
        <v>0</v>
      </c>
      <c r="AK1308" s="116">
        <v>0</v>
      </c>
      <c r="AL1308" s="116">
        <v>0</v>
      </c>
      <c r="AM1308" s="116">
        <v>0</v>
      </c>
      <c r="AN1308" s="116">
        <v>0</v>
      </c>
      <c r="AO1308" s="116">
        <v>0</v>
      </c>
      <c r="AP1308" s="116">
        <v>0</v>
      </c>
      <c r="AQ1308" s="116">
        <v>890.93</v>
      </c>
      <c r="AR1308" s="116">
        <v>8227.18</v>
      </c>
      <c r="AS1308" s="116">
        <v>8923.6</v>
      </c>
      <c r="AT1308" s="116">
        <v>8978.8000000000011</v>
      </c>
      <c r="AU1308" s="116">
        <v>9034.0000000000018</v>
      </c>
      <c r="AV1308" s="116">
        <v>0</v>
      </c>
      <c r="AW1308" s="116">
        <v>0</v>
      </c>
      <c r="AX1308" s="116">
        <v>0</v>
      </c>
      <c r="AY1308" s="116">
        <v>0</v>
      </c>
      <c r="AZ1308" s="116">
        <v>0</v>
      </c>
      <c r="BA1308" s="116">
        <v>0</v>
      </c>
      <c r="BB1308" s="116">
        <v>0</v>
      </c>
      <c r="BC1308" s="116">
        <v>0</v>
      </c>
      <c r="BD1308" s="115">
        <v>0</v>
      </c>
      <c r="BF1308" s="9">
        <f t="shared" si="21"/>
        <v>9034.0000000000018</v>
      </c>
    </row>
    <row r="1309" spans="1:58" x14ac:dyDescent="0.25">
      <c r="A1309" s="112" t="s">
        <v>1678</v>
      </c>
      <c r="B1309" s="112" t="s">
        <v>1679</v>
      </c>
      <c r="C1309" s="116">
        <v>0</v>
      </c>
      <c r="D1309" s="116">
        <v>0</v>
      </c>
      <c r="E1309" s="116">
        <v>0</v>
      </c>
      <c r="F1309" s="116">
        <v>0</v>
      </c>
      <c r="G1309" s="116">
        <v>0</v>
      </c>
      <c r="H1309" s="116">
        <v>0</v>
      </c>
      <c r="I1309" s="116">
        <v>0</v>
      </c>
      <c r="J1309" s="116">
        <v>0</v>
      </c>
      <c r="K1309" s="116">
        <v>0</v>
      </c>
      <c r="L1309" s="116">
        <v>0</v>
      </c>
      <c r="M1309" s="116">
        <v>0</v>
      </c>
      <c r="N1309" s="116">
        <v>0</v>
      </c>
      <c r="O1309" s="116">
        <v>0</v>
      </c>
      <c r="P1309" s="116">
        <v>0</v>
      </c>
      <c r="Q1309" s="116">
        <v>0</v>
      </c>
      <c r="R1309" s="116">
        <v>0</v>
      </c>
      <c r="S1309" s="116">
        <v>0</v>
      </c>
      <c r="T1309" s="116">
        <v>0</v>
      </c>
      <c r="U1309" s="116">
        <v>0</v>
      </c>
      <c r="V1309" s="116">
        <v>0</v>
      </c>
      <c r="W1309" s="116">
        <v>0</v>
      </c>
      <c r="X1309" s="116">
        <v>0</v>
      </c>
      <c r="Y1309" s="116">
        <v>0</v>
      </c>
      <c r="Z1309" s="116">
        <v>0</v>
      </c>
      <c r="AA1309" s="116">
        <v>0</v>
      </c>
      <c r="AB1309" s="116">
        <v>0</v>
      </c>
      <c r="AC1309" s="116">
        <v>0</v>
      </c>
      <c r="AD1309" s="116">
        <v>0</v>
      </c>
      <c r="AE1309" s="116">
        <v>0</v>
      </c>
      <c r="AF1309" s="116">
        <v>0</v>
      </c>
      <c r="AG1309" s="116">
        <v>0</v>
      </c>
      <c r="AH1309" s="116">
        <v>0</v>
      </c>
      <c r="AI1309" s="116">
        <v>0</v>
      </c>
      <c r="AJ1309" s="116">
        <v>0</v>
      </c>
      <c r="AK1309" s="116">
        <v>0</v>
      </c>
      <c r="AL1309" s="116">
        <v>0</v>
      </c>
      <c r="AM1309" s="116">
        <v>0</v>
      </c>
      <c r="AN1309" s="116">
        <v>0</v>
      </c>
      <c r="AO1309" s="116">
        <v>0</v>
      </c>
      <c r="AP1309" s="116">
        <v>0</v>
      </c>
      <c r="AQ1309" s="116">
        <v>0</v>
      </c>
      <c r="AR1309" s="116">
        <v>0</v>
      </c>
      <c r="AS1309" s="116">
        <v>0</v>
      </c>
      <c r="AT1309" s="116">
        <v>45679.39</v>
      </c>
      <c r="AU1309" s="116">
        <v>45902.76</v>
      </c>
      <c r="AV1309" s="116">
        <v>46205.599999999999</v>
      </c>
      <c r="AW1309" s="116">
        <v>46205.599999999999</v>
      </c>
      <c r="AX1309" s="116">
        <v>49464.84</v>
      </c>
      <c r="AY1309" s="116">
        <v>74397.399999999994</v>
      </c>
      <c r="AZ1309" s="116">
        <v>0</v>
      </c>
      <c r="BA1309" s="116">
        <v>0</v>
      </c>
      <c r="BB1309" s="116">
        <v>0</v>
      </c>
      <c r="BC1309" s="116">
        <v>0</v>
      </c>
      <c r="BD1309" s="115">
        <v>0</v>
      </c>
      <c r="BF1309" s="9">
        <f t="shared" si="21"/>
        <v>74397.399999999994</v>
      </c>
    </row>
    <row r="1310" spans="1:58" x14ac:dyDescent="0.25">
      <c r="A1310" s="112" t="s">
        <v>2006</v>
      </c>
      <c r="B1310" s="112" t="s">
        <v>2005</v>
      </c>
      <c r="C1310" s="116">
        <v>0</v>
      </c>
      <c r="D1310" s="116">
        <v>0</v>
      </c>
      <c r="E1310" s="116">
        <v>0</v>
      </c>
      <c r="F1310" s="116">
        <v>0</v>
      </c>
      <c r="G1310" s="116">
        <v>0</v>
      </c>
      <c r="H1310" s="116">
        <v>0</v>
      </c>
      <c r="I1310" s="116">
        <v>0</v>
      </c>
      <c r="J1310" s="116">
        <v>0</v>
      </c>
      <c r="K1310" s="116">
        <v>0</v>
      </c>
      <c r="L1310" s="116">
        <v>0</v>
      </c>
      <c r="M1310" s="116">
        <v>0</v>
      </c>
      <c r="N1310" s="116">
        <v>0</v>
      </c>
      <c r="O1310" s="116">
        <v>0</v>
      </c>
      <c r="P1310" s="116">
        <v>0</v>
      </c>
      <c r="Q1310" s="116">
        <v>0</v>
      </c>
      <c r="R1310" s="116">
        <v>0</v>
      </c>
      <c r="S1310" s="116">
        <v>0</v>
      </c>
      <c r="T1310" s="116">
        <v>0</v>
      </c>
      <c r="U1310" s="116">
        <v>0</v>
      </c>
      <c r="V1310" s="116">
        <v>0</v>
      </c>
      <c r="W1310" s="116">
        <v>0</v>
      </c>
      <c r="X1310" s="116">
        <v>0</v>
      </c>
      <c r="Y1310" s="116">
        <v>0</v>
      </c>
      <c r="Z1310" s="116">
        <v>0</v>
      </c>
      <c r="AA1310" s="116">
        <v>0</v>
      </c>
      <c r="AB1310" s="116">
        <v>0</v>
      </c>
      <c r="AC1310" s="116">
        <v>0</v>
      </c>
      <c r="AD1310" s="116">
        <v>0</v>
      </c>
      <c r="AE1310" s="116">
        <v>0</v>
      </c>
      <c r="AF1310" s="116">
        <v>0</v>
      </c>
      <c r="AG1310" s="116">
        <v>0</v>
      </c>
      <c r="AH1310" s="116">
        <v>0</v>
      </c>
      <c r="AI1310" s="116">
        <v>0</v>
      </c>
      <c r="AJ1310" s="116">
        <v>0</v>
      </c>
      <c r="AK1310" s="116">
        <v>0</v>
      </c>
      <c r="AL1310" s="116">
        <v>0</v>
      </c>
      <c r="AM1310" s="116">
        <v>0</v>
      </c>
      <c r="AN1310" s="116">
        <v>0</v>
      </c>
      <c r="AO1310" s="116">
        <v>0</v>
      </c>
      <c r="AP1310" s="116">
        <v>0</v>
      </c>
      <c r="AQ1310" s="116">
        <v>0</v>
      </c>
      <c r="AR1310" s="116">
        <v>0</v>
      </c>
      <c r="AS1310" s="116">
        <v>764.23</v>
      </c>
      <c r="AT1310" s="116">
        <v>1073.8</v>
      </c>
      <c r="AU1310" s="116">
        <v>6605.05</v>
      </c>
      <c r="AV1310" s="116">
        <v>9289.4599999999991</v>
      </c>
      <c r="AW1310" s="116">
        <v>10053.65</v>
      </c>
      <c r="AX1310" s="116">
        <v>10458.57</v>
      </c>
      <c r="AY1310" s="116">
        <v>11090.539999999999</v>
      </c>
      <c r="AZ1310" s="116">
        <v>14960.189999999999</v>
      </c>
      <c r="BA1310" s="116">
        <v>15560.279999999999</v>
      </c>
      <c r="BB1310" s="116">
        <v>20245.349999999999</v>
      </c>
      <c r="BC1310" s="116">
        <v>21941.84</v>
      </c>
      <c r="BD1310" s="115">
        <v>139518.63</v>
      </c>
      <c r="BF1310" s="9">
        <f t="shared" si="21"/>
        <v>139518.63</v>
      </c>
    </row>
    <row r="1311" spans="1:58" x14ac:dyDescent="0.25">
      <c r="A1311" s="112" t="s">
        <v>1680</v>
      </c>
      <c r="B1311" s="112" t="s">
        <v>1681</v>
      </c>
      <c r="C1311" s="116">
        <v>0</v>
      </c>
      <c r="D1311" s="116">
        <v>0</v>
      </c>
      <c r="E1311" s="116">
        <v>0</v>
      </c>
      <c r="F1311" s="116">
        <v>0</v>
      </c>
      <c r="G1311" s="116">
        <v>0</v>
      </c>
      <c r="H1311" s="116">
        <v>0</v>
      </c>
      <c r="I1311" s="116">
        <v>0</v>
      </c>
      <c r="J1311" s="116">
        <v>0</v>
      </c>
      <c r="K1311" s="116">
        <v>0</v>
      </c>
      <c r="L1311" s="116">
        <v>0</v>
      </c>
      <c r="M1311" s="116">
        <v>0</v>
      </c>
      <c r="N1311" s="116">
        <v>0</v>
      </c>
      <c r="O1311" s="116">
        <v>0</v>
      </c>
      <c r="P1311" s="116">
        <v>0</v>
      </c>
      <c r="Q1311" s="116">
        <v>0</v>
      </c>
      <c r="R1311" s="116">
        <v>0</v>
      </c>
      <c r="S1311" s="116">
        <v>0</v>
      </c>
      <c r="T1311" s="116">
        <v>0</v>
      </c>
      <c r="U1311" s="116">
        <v>0</v>
      </c>
      <c r="V1311" s="116">
        <v>0</v>
      </c>
      <c r="W1311" s="116">
        <v>0</v>
      </c>
      <c r="X1311" s="116">
        <v>0</v>
      </c>
      <c r="Y1311" s="116">
        <v>0</v>
      </c>
      <c r="Z1311" s="116">
        <v>0</v>
      </c>
      <c r="AA1311" s="116">
        <v>0</v>
      </c>
      <c r="AB1311" s="116">
        <v>0</v>
      </c>
      <c r="AC1311" s="116">
        <v>0</v>
      </c>
      <c r="AD1311" s="116">
        <v>0</v>
      </c>
      <c r="AE1311" s="116">
        <v>0</v>
      </c>
      <c r="AF1311" s="116">
        <v>0</v>
      </c>
      <c r="AG1311" s="116">
        <v>0</v>
      </c>
      <c r="AH1311" s="116">
        <v>0</v>
      </c>
      <c r="AI1311" s="116">
        <v>0</v>
      </c>
      <c r="AJ1311" s="116">
        <v>0</v>
      </c>
      <c r="AK1311" s="116">
        <v>0</v>
      </c>
      <c r="AL1311" s="116">
        <v>0</v>
      </c>
      <c r="AM1311" s="116">
        <v>0</v>
      </c>
      <c r="AN1311" s="116">
        <v>0</v>
      </c>
      <c r="AO1311" s="116">
        <v>0</v>
      </c>
      <c r="AP1311" s="116">
        <v>0</v>
      </c>
      <c r="AQ1311" s="116">
        <v>1098.29</v>
      </c>
      <c r="AR1311" s="116">
        <v>7164.24</v>
      </c>
      <c r="AS1311" s="116">
        <v>10941.55</v>
      </c>
      <c r="AT1311" s="116">
        <v>13638.48</v>
      </c>
      <c r="AU1311" s="116">
        <v>14381.369999999999</v>
      </c>
      <c r="AV1311" s="116">
        <v>18030.169999999998</v>
      </c>
      <c r="AW1311" s="116">
        <v>42316.149999999994</v>
      </c>
      <c r="AX1311" s="116">
        <v>3.9999999993597157E-2</v>
      </c>
      <c r="AY1311" s="116">
        <v>5.9999999993597161E-2</v>
      </c>
      <c r="AZ1311" s="116">
        <v>7.9999999993597165E-2</v>
      </c>
      <c r="BA1311" s="116">
        <v>6.999999999359717E-2</v>
      </c>
      <c r="BB1311" s="116">
        <v>9.9999999993597169E-2</v>
      </c>
      <c r="BC1311" s="116">
        <v>0.10999999999359716</v>
      </c>
      <c r="BD1311" s="115">
        <v>9.9999999993597169E-2</v>
      </c>
      <c r="BF1311" s="9">
        <f t="shared" si="21"/>
        <v>42316.149999999994</v>
      </c>
    </row>
    <row r="1312" spans="1:58" x14ac:dyDescent="0.25">
      <c r="A1312" s="112" t="s">
        <v>1682</v>
      </c>
      <c r="B1312" s="112" t="s">
        <v>1683</v>
      </c>
      <c r="C1312" s="116">
        <v>0</v>
      </c>
      <c r="D1312" s="116">
        <v>0</v>
      </c>
      <c r="E1312" s="116">
        <v>0</v>
      </c>
      <c r="F1312" s="116">
        <v>0</v>
      </c>
      <c r="G1312" s="116">
        <v>0</v>
      </c>
      <c r="H1312" s="116">
        <v>0</v>
      </c>
      <c r="I1312" s="116">
        <v>0</v>
      </c>
      <c r="J1312" s="116">
        <v>0</v>
      </c>
      <c r="K1312" s="116">
        <v>0</v>
      </c>
      <c r="L1312" s="116">
        <v>0</v>
      </c>
      <c r="M1312" s="116">
        <v>0</v>
      </c>
      <c r="N1312" s="116">
        <v>0</v>
      </c>
      <c r="O1312" s="116">
        <v>0</v>
      </c>
      <c r="P1312" s="116">
        <v>0</v>
      </c>
      <c r="Q1312" s="116">
        <v>0</v>
      </c>
      <c r="R1312" s="116">
        <v>0</v>
      </c>
      <c r="S1312" s="116">
        <v>0</v>
      </c>
      <c r="T1312" s="116">
        <v>0</v>
      </c>
      <c r="U1312" s="116">
        <v>0</v>
      </c>
      <c r="V1312" s="116">
        <v>0</v>
      </c>
      <c r="W1312" s="116">
        <v>0</v>
      </c>
      <c r="X1312" s="116">
        <v>0</v>
      </c>
      <c r="Y1312" s="116">
        <v>0</v>
      </c>
      <c r="Z1312" s="116">
        <v>0</v>
      </c>
      <c r="AA1312" s="116">
        <v>0</v>
      </c>
      <c r="AB1312" s="116">
        <v>0</v>
      </c>
      <c r="AC1312" s="116">
        <v>0</v>
      </c>
      <c r="AD1312" s="116">
        <v>0</v>
      </c>
      <c r="AE1312" s="116">
        <v>0</v>
      </c>
      <c r="AF1312" s="116">
        <v>0</v>
      </c>
      <c r="AG1312" s="116">
        <v>0</v>
      </c>
      <c r="AH1312" s="116">
        <v>0</v>
      </c>
      <c r="AI1312" s="116">
        <v>0</v>
      </c>
      <c r="AJ1312" s="116">
        <v>0</v>
      </c>
      <c r="AK1312" s="116">
        <v>0</v>
      </c>
      <c r="AL1312" s="116">
        <v>0</v>
      </c>
      <c r="AM1312" s="116">
        <v>0</v>
      </c>
      <c r="AN1312" s="116">
        <v>0</v>
      </c>
      <c r="AO1312" s="116">
        <v>0</v>
      </c>
      <c r="AP1312" s="116">
        <v>0</v>
      </c>
      <c r="AQ1312" s="116">
        <v>0</v>
      </c>
      <c r="AR1312" s="116">
        <v>0</v>
      </c>
      <c r="AS1312" s="116">
        <v>510.1</v>
      </c>
      <c r="AT1312" s="116">
        <v>510.1</v>
      </c>
      <c r="AU1312" s="116">
        <v>8362.31</v>
      </c>
      <c r="AV1312" s="116">
        <v>186742.24</v>
      </c>
      <c r="AW1312" s="116">
        <v>0</v>
      </c>
      <c r="AX1312" s="116">
        <v>0</v>
      </c>
      <c r="AY1312" s="116">
        <v>0</v>
      </c>
      <c r="AZ1312" s="116">
        <v>0</v>
      </c>
      <c r="BA1312" s="116">
        <v>0</v>
      </c>
      <c r="BB1312" s="116">
        <v>0</v>
      </c>
      <c r="BC1312" s="116">
        <v>0</v>
      </c>
      <c r="BD1312" s="115">
        <v>0</v>
      </c>
      <c r="BF1312" s="9">
        <f t="shared" si="21"/>
        <v>186742.24</v>
      </c>
    </row>
    <row r="1313" spans="1:58" x14ac:dyDescent="0.25">
      <c r="A1313" s="112" t="s">
        <v>1684</v>
      </c>
      <c r="B1313" s="112" t="s">
        <v>1685</v>
      </c>
      <c r="C1313" s="116">
        <v>0</v>
      </c>
      <c r="D1313" s="116">
        <v>0</v>
      </c>
      <c r="E1313" s="116">
        <v>0</v>
      </c>
      <c r="F1313" s="116">
        <v>0</v>
      </c>
      <c r="G1313" s="116">
        <v>0</v>
      </c>
      <c r="H1313" s="116">
        <v>0</v>
      </c>
      <c r="I1313" s="116">
        <v>0</v>
      </c>
      <c r="J1313" s="116">
        <v>0</v>
      </c>
      <c r="K1313" s="116">
        <v>0</v>
      </c>
      <c r="L1313" s="116">
        <v>0</v>
      </c>
      <c r="M1313" s="116">
        <v>0</v>
      </c>
      <c r="N1313" s="116">
        <v>0</v>
      </c>
      <c r="O1313" s="116">
        <v>0</v>
      </c>
      <c r="P1313" s="116">
        <v>0</v>
      </c>
      <c r="Q1313" s="116">
        <v>0</v>
      </c>
      <c r="R1313" s="116">
        <v>0</v>
      </c>
      <c r="S1313" s="116">
        <v>0</v>
      </c>
      <c r="T1313" s="116">
        <v>0</v>
      </c>
      <c r="U1313" s="116">
        <v>0</v>
      </c>
      <c r="V1313" s="116">
        <v>0</v>
      </c>
      <c r="W1313" s="116">
        <v>0</v>
      </c>
      <c r="X1313" s="116">
        <v>0</v>
      </c>
      <c r="Y1313" s="116">
        <v>0</v>
      </c>
      <c r="Z1313" s="116">
        <v>0</v>
      </c>
      <c r="AA1313" s="116">
        <v>0</v>
      </c>
      <c r="AB1313" s="116">
        <v>0</v>
      </c>
      <c r="AC1313" s="116">
        <v>0</v>
      </c>
      <c r="AD1313" s="116">
        <v>0</v>
      </c>
      <c r="AE1313" s="116">
        <v>0</v>
      </c>
      <c r="AF1313" s="116">
        <v>0</v>
      </c>
      <c r="AG1313" s="116">
        <v>0</v>
      </c>
      <c r="AH1313" s="116">
        <v>0</v>
      </c>
      <c r="AI1313" s="116">
        <v>0</v>
      </c>
      <c r="AJ1313" s="116">
        <v>0</v>
      </c>
      <c r="AK1313" s="116">
        <v>0</v>
      </c>
      <c r="AL1313" s="116">
        <v>0</v>
      </c>
      <c r="AM1313" s="116">
        <v>0</v>
      </c>
      <c r="AN1313" s="116">
        <v>0</v>
      </c>
      <c r="AO1313" s="116">
        <v>0</v>
      </c>
      <c r="AP1313" s="116">
        <v>0</v>
      </c>
      <c r="AQ1313" s="116">
        <v>0</v>
      </c>
      <c r="AR1313" s="116">
        <v>0</v>
      </c>
      <c r="AS1313" s="116">
        <v>198564.8</v>
      </c>
      <c r="AT1313" s="116">
        <v>0</v>
      </c>
      <c r="AU1313" s="116">
        <v>0</v>
      </c>
      <c r="AV1313" s="116">
        <v>0</v>
      </c>
      <c r="AW1313" s="116">
        <v>0</v>
      </c>
      <c r="AX1313" s="116">
        <v>0</v>
      </c>
      <c r="AY1313" s="116">
        <v>0</v>
      </c>
      <c r="AZ1313" s="116">
        <v>0</v>
      </c>
      <c r="BA1313" s="116">
        <v>0</v>
      </c>
      <c r="BB1313" s="116">
        <v>0</v>
      </c>
      <c r="BC1313" s="116">
        <v>0</v>
      </c>
      <c r="BD1313" s="115">
        <v>0</v>
      </c>
      <c r="BF1313" s="9">
        <f t="shared" si="21"/>
        <v>198564.8</v>
      </c>
    </row>
    <row r="1314" spans="1:58" x14ac:dyDescent="0.25">
      <c r="A1314" s="112" t="s">
        <v>1686</v>
      </c>
      <c r="B1314" s="112" t="s">
        <v>1687</v>
      </c>
      <c r="C1314" s="116">
        <v>0</v>
      </c>
      <c r="D1314" s="116">
        <v>0</v>
      </c>
      <c r="E1314" s="116">
        <v>0</v>
      </c>
      <c r="F1314" s="116">
        <v>0</v>
      </c>
      <c r="G1314" s="116">
        <v>0</v>
      </c>
      <c r="H1314" s="116">
        <v>0</v>
      </c>
      <c r="I1314" s="116">
        <v>0</v>
      </c>
      <c r="J1314" s="116">
        <v>0</v>
      </c>
      <c r="K1314" s="116">
        <v>0</v>
      </c>
      <c r="L1314" s="116">
        <v>0</v>
      </c>
      <c r="M1314" s="116">
        <v>0</v>
      </c>
      <c r="N1314" s="116">
        <v>0</v>
      </c>
      <c r="O1314" s="116">
        <v>0</v>
      </c>
      <c r="P1314" s="116">
        <v>0</v>
      </c>
      <c r="Q1314" s="116">
        <v>0</v>
      </c>
      <c r="R1314" s="116">
        <v>0</v>
      </c>
      <c r="S1314" s="116">
        <v>0</v>
      </c>
      <c r="T1314" s="116">
        <v>0</v>
      </c>
      <c r="U1314" s="116">
        <v>0</v>
      </c>
      <c r="V1314" s="116">
        <v>0</v>
      </c>
      <c r="W1314" s="116">
        <v>0</v>
      </c>
      <c r="X1314" s="116">
        <v>0</v>
      </c>
      <c r="Y1314" s="116">
        <v>0</v>
      </c>
      <c r="Z1314" s="116">
        <v>0</v>
      </c>
      <c r="AA1314" s="116">
        <v>0</v>
      </c>
      <c r="AB1314" s="116">
        <v>0</v>
      </c>
      <c r="AC1314" s="116">
        <v>0</v>
      </c>
      <c r="AD1314" s="116">
        <v>0</v>
      </c>
      <c r="AE1314" s="116">
        <v>0</v>
      </c>
      <c r="AF1314" s="116">
        <v>0</v>
      </c>
      <c r="AG1314" s="116">
        <v>0</v>
      </c>
      <c r="AH1314" s="116">
        <v>0</v>
      </c>
      <c r="AI1314" s="116">
        <v>0</v>
      </c>
      <c r="AJ1314" s="116">
        <v>0</v>
      </c>
      <c r="AK1314" s="116">
        <v>0</v>
      </c>
      <c r="AL1314" s="116">
        <v>0</v>
      </c>
      <c r="AM1314" s="116">
        <v>0</v>
      </c>
      <c r="AN1314" s="116">
        <v>0</v>
      </c>
      <c r="AO1314" s="116">
        <v>0</v>
      </c>
      <c r="AP1314" s="116">
        <v>0</v>
      </c>
      <c r="AQ1314" s="116">
        <v>0</v>
      </c>
      <c r="AR1314" s="116">
        <v>0</v>
      </c>
      <c r="AS1314" s="116">
        <v>64487.13</v>
      </c>
      <c r="AT1314" s="116">
        <v>0</v>
      </c>
      <c r="AU1314" s="116">
        <v>0</v>
      </c>
      <c r="AV1314" s="116">
        <v>0</v>
      </c>
      <c r="AW1314" s="116">
        <v>0</v>
      </c>
      <c r="AX1314" s="116">
        <v>0</v>
      </c>
      <c r="AY1314" s="116">
        <v>0</v>
      </c>
      <c r="AZ1314" s="116">
        <v>0</v>
      </c>
      <c r="BA1314" s="116">
        <v>0</v>
      </c>
      <c r="BB1314" s="116">
        <v>0</v>
      </c>
      <c r="BC1314" s="116">
        <v>0</v>
      </c>
      <c r="BD1314" s="115">
        <v>0</v>
      </c>
      <c r="BF1314" s="9">
        <f t="shared" si="21"/>
        <v>64487.13</v>
      </c>
    </row>
    <row r="1315" spans="1:58" x14ac:dyDescent="0.25">
      <c r="A1315" s="112" t="s">
        <v>1688</v>
      </c>
      <c r="B1315" s="112" t="s">
        <v>1689</v>
      </c>
      <c r="C1315" s="116">
        <v>0</v>
      </c>
      <c r="D1315" s="116">
        <v>0</v>
      </c>
      <c r="E1315" s="116">
        <v>0</v>
      </c>
      <c r="F1315" s="116">
        <v>0</v>
      </c>
      <c r="G1315" s="116">
        <v>0</v>
      </c>
      <c r="H1315" s="116">
        <v>0</v>
      </c>
      <c r="I1315" s="116">
        <v>0</v>
      </c>
      <c r="J1315" s="116">
        <v>0</v>
      </c>
      <c r="K1315" s="116">
        <v>0</v>
      </c>
      <c r="L1315" s="116">
        <v>0</v>
      </c>
      <c r="M1315" s="116">
        <v>0</v>
      </c>
      <c r="N1315" s="116">
        <v>0</v>
      </c>
      <c r="O1315" s="116">
        <v>0</v>
      </c>
      <c r="P1315" s="116">
        <v>0</v>
      </c>
      <c r="Q1315" s="116">
        <v>0</v>
      </c>
      <c r="R1315" s="116">
        <v>0</v>
      </c>
      <c r="S1315" s="116">
        <v>0</v>
      </c>
      <c r="T1315" s="116">
        <v>0</v>
      </c>
      <c r="U1315" s="116">
        <v>0</v>
      </c>
      <c r="V1315" s="116">
        <v>0</v>
      </c>
      <c r="W1315" s="116">
        <v>0</v>
      </c>
      <c r="X1315" s="116">
        <v>0</v>
      </c>
      <c r="Y1315" s="116">
        <v>0</v>
      </c>
      <c r="Z1315" s="116">
        <v>0</v>
      </c>
      <c r="AA1315" s="116">
        <v>0</v>
      </c>
      <c r="AB1315" s="116">
        <v>0</v>
      </c>
      <c r="AC1315" s="116">
        <v>0</v>
      </c>
      <c r="AD1315" s="116">
        <v>0</v>
      </c>
      <c r="AE1315" s="116">
        <v>0</v>
      </c>
      <c r="AF1315" s="116">
        <v>0</v>
      </c>
      <c r="AG1315" s="116">
        <v>0</v>
      </c>
      <c r="AH1315" s="116">
        <v>0</v>
      </c>
      <c r="AI1315" s="116">
        <v>0</v>
      </c>
      <c r="AJ1315" s="116">
        <v>0</v>
      </c>
      <c r="AK1315" s="116">
        <v>0</v>
      </c>
      <c r="AL1315" s="116">
        <v>0</v>
      </c>
      <c r="AM1315" s="116">
        <v>0</v>
      </c>
      <c r="AN1315" s="116">
        <v>0</v>
      </c>
      <c r="AO1315" s="116">
        <v>0</v>
      </c>
      <c r="AP1315" s="116">
        <v>0</v>
      </c>
      <c r="AQ1315" s="116">
        <v>0</v>
      </c>
      <c r="AR1315" s="116">
        <v>0</v>
      </c>
      <c r="AS1315" s="116">
        <v>3269.74</v>
      </c>
      <c r="AT1315" s="116">
        <v>0</v>
      </c>
      <c r="AU1315" s="116">
        <v>0</v>
      </c>
      <c r="AV1315" s="116">
        <v>0</v>
      </c>
      <c r="AW1315" s="116">
        <v>0</v>
      </c>
      <c r="AX1315" s="116">
        <v>0</v>
      </c>
      <c r="AY1315" s="116">
        <v>0</v>
      </c>
      <c r="AZ1315" s="116">
        <v>0</v>
      </c>
      <c r="BA1315" s="116">
        <v>0</v>
      </c>
      <c r="BB1315" s="116">
        <v>0</v>
      </c>
      <c r="BC1315" s="116">
        <v>0</v>
      </c>
      <c r="BD1315" s="115">
        <v>0</v>
      </c>
      <c r="BF1315" s="9">
        <f t="shared" si="21"/>
        <v>3269.74</v>
      </c>
    </row>
    <row r="1316" spans="1:58" x14ac:dyDescent="0.25">
      <c r="A1316" s="112" t="s">
        <v>2004</v>
      </c>
      <c r="B1316" s="112" t="s">
        <v>2003</v>
      </c>
      <c r="C1316" s="116">
        <v>0</v>
      </c>
      <c r="D1316" s="116">
        <v>0</v>
      </c>
      <c r="E1316" s="116">
        <v>0</v>
      </c>
      <c r="F1316" s="116">
        <v>0</v>
      </c>
      <c r="G1316" s="116">
        <v>0</v>
      </c>
      <c r="H1316" s="116">
        <v>0</v>
      </c>
      <c r="I1316" s="116">
        <v>0</v>
      </c>
      <c r="J1316" s="116">
        <v>0</v>
      </c>
      <c r="K1316" s="116">
        <v>0</v>
      </c>
      <c r="L1316" s="116">
        <v>0</v>
      </c>
      <c r="M1316" s="116">
        <v>0</v>
      </c>
      <c r="N1316" s="116">
        <v>0</v>
      </c>
      <c r="O1316" s="116">
        <v>0</v>
      </c>
      <c r="P1316" s="116">
        <v>0</v>
      </c>
      <c r="Q1316" s="116">
        <v>0</v>
      </c>
      <c r="R1316" s="116">
        <v>0</v>
      </c>
      <c r="S1316" s="116">
        <v>0</v>
      </c>
      <c r="T1316" s="116">
        <v>0</v>
      </c>
      <c r="U1316" s="116">
        <v>0</v>
      </c>
      <c r="V1316" s="116">
        <v>0</v>
      </c>
      <c r="W1316" s="116">
        <v>0</v>
      </c>
      <c r="X1316" s="116">
        <v>0</v>
      </c>
      <c r="Y1316" s="116">
        <v>0</v>
      </c>
      <c r="Z1316" s="116">
        <v>0</v>
      </c>
      <c r="AA1316" s="116">
        <v>0</v>
      </c>
      <c r="AB1316" s="116">
        <v>0</v>
      </c>
      <c r="AC1316" s="116">
        <v>0</v>
      </c>
      <c r="AD1316" s="116">
        <v>0</v>
      </c>
      <c r="AE1316" s="116">
        <v>0</v>
      </c>
      <c r="AF1316" s="116">
        <v>0</v>
      </c>
      <c r="AG1316" s="116">
        <v>0</v>
      </c>
      <c r="AH1316" s="116">
        <v>0</v>
      </c>
      <c r="AI1316" s="116">
        <v>0</v>
      </c>
      <c r="AJ1316" s="116">
        <v>0</v>
      </c>
      <c r="AK1316" s="116">
        <v>0</v>
      </c>
      <c r="AL1316" s="116">
        <v>0</v>
      </c>
      <c r="AM1316" s="116">
        <v>0</v>
      </c>
      <c r="AN1316" s="116">
        <v>0</v>
      </c>
      <c r="AO1316" s="116">
        <v>0</v>
      </c>
      <c r="AP1316" s="116">
        <v>0</v>
      </c>
      <c r="AQ1316" s="116">
        <v>0</v>
      </c>
      <c r="AR1316" s="116">
        <v>76.2</v>
      </c>
      <c r="AS1316" s="116">
        <v>114.58000000000001</v>
      </c>
      <c r="AT1316" s="116">
        <v>115.29</v>
      </c>
      <c r="AU1316" s="116">
        <v>116</v>
      </c>
      <c r="AV1316" s="116">
        <v>696.21</v>
      </c>
      <c r="AW1316" s="116">
        <v>111330.28000000001</v>
      </c>
      <c r="AX1316" s="116">
        <v>83747.840000000011</v>
      </c>
      <c r="AY1316" s="116">
        <v>86051.910000000018</v>
      </c>
      <c r="AZ1316" s="116">
        <v>91083.750000000015</v>
      </c>
      <c r="BA1316" s="116">
        <v>124904.45000000001</v>
      </c>
      <c r="BB1316" s="116">
        <v>210754.17</v>
      </c>
      <c r="BC1316" s="116">
        <v>297390.81</v>
      </c>
      <c r="BD1316" s="115">
        <v>299487.26</v>
      </c>
      <c r="BF1316" s="9">
        <f t="shared" si="21"/>
        <v>299487.26</v>
      </c>
    </row>
    <row r="1317" spans="1:58" x14ac:dyDescent="0.25">
      <c r="A1317" s="112" t="s">
        <v>2002</v>
      </c>
      <c r="B1317" s="112" t="s">
        <v>2001</v>
      </c>
      <c r="C1317" s="116">
        <v>0</v>
      </c>
      <c r="D1317" s="116">
        <v>0</v>
      </c>
      <c r="E1317" s="116">
        <v>0</v>
      </c>
      <c r="F1317" s="116">
        <v>0</v>
      </c>
      <c r="G1317" s="116">
        <v>0</v>
      </c>
      <c r="H1317" s="116">
        <v>0</v>
      </c>
      <c r="I1317" s="116">
        <v>0</v>
      </c>
      <c r="J1317" s="116">
        <v>0</v>
      </c>
      <c r="K1317" s="116">
        <v>0</v>
      </c>
      <c r="L1317" s="116">
        <v>0</v>
      </c>
      <c r="M1317" s="116">
        <v>0</v>
      </c>
      <c r="N1317" s="116">
        <v>0</v>
      </c>
      <c r="O1317" s="116">
        <v>0</v>
      </c>
      <c r="P1317" s="116">
        <v>0</v>
      </c>
      <c r="Q1317" s="116">
        <v>0</v>
      </c>
      <c r="R1317" s="116">
        <v>0</v>
      </c>
      <c r="S1317" s="116">
        <v>0</v>
      </c>
      <c r="T1317" s="116">
        <v>0</v>
      </c>
      <c r="U1317" s="116">
        <v>0</v>
      </c>
      <c r="V1317" s="116">
        <v>0</v>
      </c>
      <c r="W1317" s="116">
        <v>0</v>
      </c>
      <c r="X1317" s="116">
        <v>0</v>
      </c>
      <c r="Y1317" s="116">
        <v>0</v>
      </c>
      <c r="Z1317" s="116">
        <v>0</v>
      </c>
      <c r="AA1317" s="116">
        <v>0</v>
      </c>
      <c r="AB1317" s="116">
        <v>0</v>
      </c>
      <c r="AC1317" s="116">
        <v>0</v>
      </c>
      <c r="AD1317" s="116">
        <v>0</v>
      </c>
      <c r="AE1317" s="116">
        <v>0</v>
      </c>
      <c r="AF1317" s="116">
        <v>0</v>
      </c>
      <c r="AG1317" s="116">
        <v>0</v>
      </c>
      <c r="AH1317" s="116">
        <v>0</v>
      </c>
      <c r="AI1317" s="116">
        <v>0</v>
      </c>
      <c r="AJ1317" s="116">
        <v>0</v>
      </c>
      <c r="AK1317" s="116">
        <v>0</v>
      </c>
      <c r="AL1317" s="116">
        <v>0</v>
      </c>
      <c r="AM1317" s="116">
        <v>0</v>
      </c>
      <c r="AN1317" s="116">
        <v>0</v>
      </c>
      <c r="AO1317" s="116">
        <v>0</v>
      </c>
      <c r="AP1317" s="116">
        <v>0</v>
      </c>
      <c r="AQ1317" s="116">
        <v>0</v>
      </c>
      <c r="AR1317" s="116">
        <v>0</v>
      </c>
      <c r="AS1317" s="116">
        <v>0</v>
      </c>
      <c r="AT1317" s="116">
        <v>0</v>
      </c>
      <c r="AU1317" s="116">
        <v>0</v>
      </c>
      <c r="AV1317" s="116">
        <v>0</v>
      </c>
      <c r="AW1317" s="116">
        <v>0</v>
      </c>
      <c r="AX1317" s="116">
        <v>569.54999999999995</v>
      </c>
      <c r="AY1317" s="116">
        <v>573.4</v>
      </c>
      <c r="AZ1317" s="116">
        <v>577.25</v>
      </c>
      <c r="BA1317" s="116">
        <v>581.1</v>
      </c>
      <c r="BB1317" s="116">
        <v>581.1</v>
      </c>
      <c r="BC1317" s="116">
        <v>1111</v>
      </c>
      <c r="BD1317" s="115">
        <v>1118.8399999999999</v>
      </c>
      <c r="BF1317" s="9">
        <f t="shared" si="21"/>
        <v>1118.8399999999999</v>
      </c>
    </row>
    <row r="1318" spans="1:58" x14ac:dyDescent="0.25">
      <c r="A1318" s="112" t="s">
        <v>1690</v>
      </c>
      <c r="B1318" s="112" t="s">
        <v>1691</v>
      </c>
      <c r="C1318" s="116">
        <v>0</v>
      </c>
      <c r="D1318" s="116">
        <v>0</v>
      </c>
      <c r="E1318" s="116">
        <v>0</v>
      </c>
      <c r="F1318" s="116">
        <v>0</v>
      </c>
      <c r="G1318" s="116">
        <v>0</v>
      </c>
      <c r="H1318" s="116">
        <v>0</v>
      </c>
      <c r="I1318" s="116">
        <v>0</v>
      </c>
      <c r="J1318" s="116">
        <v>0</v>
      </c>
      <c r="K1318" s="116">
        <v>0</v>
      </c>
      <c r="L1318" s="116">
        <v>0</v>
      </c>
      <c r="M1318" s="116">
        <v>0</v>
      </c>
      <c r="N1318" s="116">
        <v>0</v>
      </c>
      <c r="O1318" s="116">
        <v>0</v>
      </c>
      <c r="P1318" s="116">
        <v>0</v>
      </c>
      <c r="Q1318" s="116">
        <v>0</v>
      </c>
      <c r="R1318" s="116">
        <v>0</v>
      </c>
      <c r="S1318" s="116">
        <v>0</v>
      </c>
      <c r="T1318" s="116">
        <v>0</v>
      </c>
      <c r="U1318" s="116">
        <v>0</v>
      </c>
      <c r="V1318" s="116">
        <v>0</v>
      </c>
      <c r="W1318" s="116">
        <v>0</v>
      </c>
      <c r="X1318" s="116">
        <v>0</v>
      </c>
      <c r="Y1318" s="116">
        <v>0</v>
      </c>
      <c r="Z1318" s="116">
        <v>0</v>
      </c>
      <c r="AA1318" s="116">
        <v>0</v>
      </c>
      <c r="AB1318" s="116">
        <v>0</v>
      </c>
      <c r="AC1318" s="116">
        <v>0</v>
      </c>
      <c r="AD1318" s="116">
        <v>0</v>
      </c>
      <c r="AE1318" s="116">
        <v>0</v>
      </c>
      <c r="AF1318" s="116">
        <v>0</v>
      </c>
      <c r="AG1318" s="116">
        <v>0</v>
      </c>
      <c r="AH1318" s="116">
        <v>0</v>
      </c>
      <c r="AI1318" s="116">
        <v>0</v>
      </c>
      <c r="AJ1318" s="116">
        <v>0</v>
      </c>
      <c r="AK1318" s="116">
        <v>0</v>
      </c>
      <c r="AL1318" s="116">
        <v>0</v>
      </c>
      <c r="AM1318" s="116">
        <v>0</v>
      </c>
      <c r="AN1318" s="116">
        <v>0</v>
      </c>
      <c r="AO1318" s="116">
        <v>0</v>
      </c>
      <c r="AP1318" s="116">
        <v>0</v>
      </c>
      <c r="AQ1318" s="116">
        <v>0</v>
      </c>
      <c r="AR1318" s="116">
        <v>0</v>
      </c>
      <c r="AS1318" s="116">
        <v>0</v>
      </c>
      <c r="AT1318" s="116">
        <v>0</v>
      </c>
      <c r="AU1318" s="116">
        <v>0</v>
      </c>
      <c r="AV1318" s="116">
        <v>0</v>
      </c>
      <c r="AW1318" s="116">
        <v>0</v>
      </c>
      <c r="AX1318" s="116">
        <v>0</v>
      </c>
      <c r="AY1318" s="116">
        <v>0</v>
      </c>
      <c r="AZ1318" s="116">
        <v>0</v>
      </c>
      <c r="BA1318" s="116">
        <v>0</v>
      </c>
      <c r="BB1318" s="116">
        <v>0</v>
      </c>
      <c r="BC1318" s="116">
        <v>0</v>
      </c>
      <c r="BD1318" s="115">
        <v>0</v>
      </c>
      <c r="BF1318" s="9">
        <f t="shared" si="21"/>
        <v>0</v>
      </c>
    </row>
    <row r="1319" spans="1:58" x14ac:dyDescent="0.25">
      <c r="A1319" s="112" t="s">
        <v>1692</v>
      </c>
      <c r="B1319" s="112" t="s">
        <v>1693</v>
      </c>
      <c r="C1319" s="116">
        <v>0</v>
      </c>
      <c r="D1319" s="116">
        <v>0</v>
      </c>
      <c r="E1319" s="116">
        <v>0</v>
      </c>
      <c r="F1319" s="116">
        <v>0</v>
      </c>
      <c r="G1319" s="116">
        <v>0</v>
      </c>
      <c r="H1319" s="116">
        <v>0</v>
      </c>
      <c r="I1319" s="116">
        <v>0</v>
      </c>
      <c r="J1319" s="116">
        <v>0</v>
      </c>
      <c r="K1319" s="116">
        <v>0</v>
      </c>
      <c r="L1319" s="116">
        <v>0</v>
      </c>
      <c r="M1319" s="116">
        <v>0</v>
      </c>
      <c r="N1319" s="116">
        <v>0</v>
      </c>
      <c r="O1319" s="116">
        <v>0</v>
      </c>
      <c r="P1319" s="116">
        <v>0</v>
      </c>
      <c r="Q1319" s="116">
        <v>0</v>
      </c>
      <c r="R1319" s="116">
        <v>0</v>
      </c>
      <c r="S1319" s="116">
        <v>0</v>
      </c>
      <c r="T1319" s="116">
        <v>0</v>
      </c>
      <c r="U1319" s="116">
        <v>0</v>
      </c>
      <c r="V1319" s="116">
        <v>0</v>
      </c>
      <c r="W1319" s="116">
        <v>0</v>
      </c>
      <c r="X1319" s="116">
        <v>0</v>
      </c>
      <c r="Y1319" s="116">
        <v>0</v>
      </c>
      <c r="Z1319" s="116">
        <v>0</v>
      </c>
      <c r="AA1319" s="116">
        <v>0</v>
      </c>
      <c r="AB1319" s="116">
        <v>0</v>
      </c>
      <c r="AC1319" s="116">
        <v>0</v>
      </c>
      <c r="AD1319" s="116">
        <v>0</v>
      </c>
      <c r="AE1319" s="116">
        <v>0</v>
      </c>
      <c r="AF1319" s="116">
        <v>0</v>
      </c>
      <c r="AG1319" s="116">
        <v>0</v>
      </c>
      <c r="AH1319" s="116">
        <v>0</v>
      </c>
      <c r="AI1319" s="116">
        <v>0</v>
      </c>
      <c r="AJ1319" s="116">
        <v>0</v>
      </c>
      <c r="AK1319" s="116">
        <v>0</v>
      </c>
      <c r="AL1319" s="116">
        <v>0</v>
      </c>
      <c r="AM1319" s="116">
        <v>0</v>
      </c>
      <c r="AN1319" s="116">
        <v>0</v>
      </c>
      <c r="AO1319" s="116">
        <v>0</v>
      </c>
      <c r="AP1319" s="116">
        <v>0</v>
      </c>
      <c r="AQ1319" s="116">
        <v>1404.67</v>
      </c>
      <c r="AR1319" s="116">
        <v>0</v>
      </c>
      <c r="AS1319" s="116">
        <v>0</v>
      </c>
      <c r="AT1319" s="116">
        <v>0</v>
      </c>
      <c r="AU1319" s="116">
        <v>0</v>
      </c>
      <c r="AV1319" s="116">
        <v>0</v>
      </c>
      <c r="AW1319" s="116">
        <v>0</v>
      </c>
      <c r="AX1319" s="116">
        <v>0</v>
      </c>
      <c r="AY1319" s="116">
        <v>0</v>
      </c>
      <c r="AZ1319" s="116">
        <v>0</v>
      </c>
      <c r="BA1319" s="116">
        <v>0</v>
      </c>
      <c r="BB1319" s="116">
        <v>0</v>
      </c>
      <c r="BC1319" s="116">
        <v>0</v>
      </c>
      <c r="BD1319" s="115">
        <v>0</v>
      </c>
      <c r="BF1319" s="9">
        <f t="shared" si="21"/>
        <v>1404.67</v>
      </c>
    </row>
    <row r="1320" spans="1:58" x14ac:dyDescent="0.25">
      <c r="A1320" s="112" t="s">
        <v>1694</v>
      </c>
      <c r="B1320" s="112" t="s">
        <v>1695</v>
      </c>
      <c r="C1320" s="116">
        <v>0</v>
      </c>
      <c r="D1320" s="116">
        <v>0</v>
      </c>
      <c r="E1320" s="116">
        <v>0</v>
      </c>
      <c r="F1320" s="116">
        <v>0</v>
      </c>
      <c r="G1320" s="116">
        <v>0</v>
      </c>
      <c r="H1320" s="116">
        <v>0</v>
      </c>
      <c r="I1320" s="116">
        <v>0</v>
      </c>
      <c r="J1320" s="116">
        <v>0</v>
      </c>
      <c r="K1320" s="116">
        <v>0</v>
      </c>
      <c r="L1320" s="116">
        <v>0</v>
      </c>
      <c r="M1320" s="116">
        <v>0</v>
      </c>
      <c r="N1320" s="116">
        <v>0</v>
      </c>
      <c r="O1320" s="116">
        <v>0</v>
      </c>
      <c r="P1320" s="116">
        <v>0</v>
      </c>
      <c r="Q1320" s="116">
        <v>0</v>
      </c>
      <c r="R1320" s="116">
        <v>0</v>
      </c>
      <c r="S1320" s="116">
        <v>0</v>
      </c>
      <c r="T1320" s="116">
        <v>0</v>
      </c>
      <c r="U1320" s="116">
        <v>0</v>
      </c>
      <c r="V1320" s="116">
        <v>0</v>
      </c>
      <c r="W1320" s="116">
        <v>0</v>
      </c>
      <c r="X1320" s="116">
        <v>0</v>
      </c>
      <c r="Y1320" s="116">
        <v>0</v>
      </c>
      <c r="Z1320" s="116">
        <v>0</v>
      </c>
      <c r="AA1320" s="116">
        <v>0</v>
      </c>
      <c r="AB1320" s="116">
        <v>0</v>
      </c>
      <c r="AC1320" s="116">
        <v>0</v>
      </c>
      <c r="AD1320" s="116">
        <v>0</v>
      </c>
      <c r="AE1320" s="116">
        <v>0</v>
      </c>
      <c r="AF1320" s="116">
        <v>0</v>
      </c>
      <c r="AG1320" s="116">
        <v>0</v>
      </c>
      <c r="AH1320" s="116">
        <v>0</v>
      </c>
      <c r="AI1320" s="116">
        <v>0</v>
      </c>
      <c r="AJ1320" s="116">
        <v>0</v>
      </c>
      <c r="AK1320" s="116">
        <v>0</v>
      </c>
      <c r="AL1320" s="116">
        <v>0</v>
      </c>
      <c r="AM1320" s="116">
        <v>0</v>
      </c>
      <c r="AN1320" s="116">
        <v>0</v>
      </c>
      <c r="AO1320" s="116">
        <v>0</v>
      </c>
      <c r="AP1320" s="116">
        <v>0</v>
      </c>
      <c r="AQ1320" s="116">
        <v>0</v>
      </c>
      <c r="AR1320" s="116">
        <v>0</v>
      </c>
      <c r="AS1320" s="116">
        <v>0</v>
      </c>
      <c r="AT1320" s="116">
        <v>0</v>
      </c>
      <c r="AU1320" s="116">
        <v>0</v>
      </c>
      <c r="AV1320" s="116">
        <v>0</v>
      </c>
      <c r="AW1320" s="116">
        <v>0</v>
      </c>
      <c r="AX1320" s="116">
        <v>0</v>
      </c>
      <c r="AY1320" s="116">
        <v>0</v>
      </c>
      <c r="AZ1320" s="116">
        <v>32475.88</v>
      </c>
      <c r="BA1320" s="116">
        <v>0</v>
      </c>
      <c r="BB1320" s="116">
        <v>0</v>
      </c>
      <c r="BC1320" s="116">
        <v>0</v>
      </c>
      <c r="BD1320" s="115">
        <v>0</v>
      </c>
      <c r="BF1320" s="9">
        <f t="shared" si="21"/>
        <v>32475.88</v>
      </c>
    </row>
    <row r="1321" spans="1:58" x14ac:dyDescent="0.25">
      <c r="A1321" s="112" t="s">
        <v>1904</v>
      </c>
      <c r="B1321" s="112" t="s">
        <v>1903</v>
      </c>
      <c r="C1321" s="116">
        <v>0</v>
      </c>
      <c r="D1321" s="116">
        <v>0</v>
      </c>
      <c r="E1321" s="116">
        <v>0</v>
      </c>
      <c r="F1321" s="116">
        <v>0</v>
      </c>
      <c r="G1321" s="116">
        <v>0</v>
      </c>
      <c r="H1321" s="116">
        <v>0</v>
      </c>
      <c r="I1321" s="116">
        <v>0</v>
      </c>
      <c r="J1321" s="116">
        <v>0</v>
      </c>
      <c r="K1321" s="116">
        <v>0</v>
      </c>
      <c r="L1321" s="116">
        <v>0</v>
      </c>
      <c r="M1321" s="116">
        <v>0</v>
      </c>
      <c r="N1321" s="116">
        <v>0</v>
      </c>
      <c r="O1321" s="116">
        <v>0</v>
      </c>
      <c r="P1321" s="116">
        <v>0</v>
      </c>
      <c r="Q1321" s="116">
        <v>0</v>
      </c>
      <c r="R1321" s="116">
        <v>0</v>
      </c>
      <c r="S1321" s="116">
        <v>0</v>
      </c>
      <c r="T1321" s="116">
        <v>0</v>
      </c>
      <c r="U1321" s="116">
        <v>0</v>
      </c>
      <c r="V1321" s="116">
        <v>0</v>
      </c>
      <c r="W1321" s="116">
        <v>0</v>
      </c>
      <c r="X1321" s="116">
        <v>0</v>
      </c>
      <c r="Y1321" s="116">
        <v>0</v>
      </c>
      <c r="Z1321" s="116">
        <v>0</v>
      </c>
      <c r="AA1321" s="116">
        <v>0</v>
      </c>
      <c r="AB1321" s="116">
        <v>0</v>
      </c>
      <c r="AC1321" s="116">
        <v>0</v>
      </c>
      <c r="AD1321" s="116">
        <v>0</v>
      </c>
      <c r="AE1321" s="116">
        <v>0</v>
      </c>
      <c r="AF1321" s="116">
        <v>0</v>
      </c>
      <c r="AG1321" s="116">
        <v>0</v>
      </c>
      <c r="AH1321" s="116">
        <v>0</v>
      </c>
      <c r="AI1321" s="116">
        <v>0</v>
      </c>
      <c r="AJ1321" s="116">
        <v>0</v>
      </c>
      <c r="AK1321" s="116">
        <v>0</v>
      </c>
      <c r="AL1321" s="116">
        <v>0</v>
      </c>
      <c r="AM1321" s="116">
        <v>0</v>
      </c>
      <c r="AN1321" s="116">
        <v>0</v>
      </c>
      <c r="AO1321" s="116">
        <v>0</v>
      </c>
      <c r="AP1321" s="116">
        <v>0</v>
      </c>
      <c r="AQ1321" s="116">
        <v>0</v>
      </c>
      <c r="AR1321" s="116">
        <v>0</v>
      </c>
      <c r="AS1321" s="116">
        <v>0</v>
      </c>
      <c r="AT1321" s="116">
        <v>0</v>
      </c>
      <c r="AU1321" s="116">
        <v>0</v>
      </c>
      <c r="AV1321" s="116">
        <v>0</v>
      </c>
      <c r="AW1321" s="116">
        <v>0</v>
      </c>
      <c r="AX1321" s="116">
        <v>0</v>
      </c>
      <c r="AY1321" s="116">
        <v>0</v>
      </c>
      <c r="AZ1321" s="116">
        <v>0</v>
      </c>
      <c r="BA1321" s="116">
        <v>10161.16</v>
      </c>
      <c r="BB1321" s="116">
        <v>10161.16</v>
      </c>
      <c r="BC1321" s="116">
        <v>10161.16</v>
      </c>
      <c r="BD1321" s="115">
        <v>10161.16</v>
      </c>
      <c r="BF1321" s="9">
        <f t="shared" si="21"/>
        <v>10161.16</v>
      </c>
    </row>
    <row r="1322" spans="1:58" x14ac:dyDescent="0.25">
      <c r="A1322" s="112" t="s">
        <v>1902</v>
      </c>
      <c r="B1322" s="112" t="s">
        <v>1901</v>
      </c>
      <c r="C1322" s="116">
        <v>0</v>
      </c>
      <c r="D1322" s="116">
        <v>0</v>
      </c>
      <c r="E1322" s="116">
        <v>0</v>
      </c>
      <c r="F1322" s="116">
        <v>0</v>
      </c>
      <c r="G1322" s="116">
        <v>0</v>
      </c>
      <c r="H1322" s="116">
        <v>0</v>
      </c>
      <c r="I1322" s="116">
        <v>0</v>
      </c>
      <c r="J1322" s="116">
        <v>0</v>
      </c>
      <c r="K1322" s="116">
        <v>0</v>
      </c>
      <c r="L1322" s="116">
        <v>0</v>
      </c>
      <c r="M1322" s="116">
        <v>0</v>
      </c>
      <c r="N1322" s="116">
        <v>0</v>
      </c>
      <c r="O1322" s="116">
        <v>0</v>
      </c>
      <c r="P1322" s="116">
        <v>0</v>
      </c>
      <c r="Q1322" s="116">
        <v>0</v>
      </c>
      <c r="R1322" s="116">
        <v>0</v>
      </c>
      <c r="S1322" s="116">
        <v>0</v>
      </c>
      <c r="T1322" s="116">
        <v>0</v>
      </c>
      <c r="U1322" s="116">
        <v>0</v>
      </c>
      <c r="V1322" s="116">
        <v>0</v>
      </c>
      <c r="W1322" s="116">
        <v>0</v>
      </c>
      <c r="X1322" s="116">
        <v>0</v>
      </c>
      <c r="Y1322" s="116">
        <v>0</v>
      </c>
      <c r="Z1322" s="116">
        <v>0</v>
      </c>
      <c r="AA1322" s="116">
        <v>0</v>
      </c>
      <c r="AB1322" s="116">
        <v>0</v>
      </c>
      <c r="AC1322" s="116">
        <v>0</v>
      </c>
      <c r="AD1322" s="116">
        <v>0</v>
      </c>
      <c r="AE1322" s="116">
        <v>0</v>
      </c>
      <c r="AF1322" s="116">
        <v>0</v>
      </c>
      <c r="AG1322" s="116">
        <v>0</v>
      </c>
      <c r="AH1322" s="116">
        <v>0</v>
      </c>
      <c r="AI1322" s="116">
        <v>0</v>
      </c>
      <c r="AJ1322" s="116">
        <v>0</v>
      </c>
      <c r="AK1322" s="116">
        <v>0</v>
      </c>
      <c r="AL1322" s="116">
        <v>0</v>
      </c>
      <c r="AM1322" s="116">
        <v>0</v>
      </c>
      <c r="AN1322" s="116">
        <v>0</v>
      </c>
      <c r="AO1322" s="116">
        <v>0</v>
      </c>
      <c r="AP1322" s="116">
        <v>0</v>
      </c>
      <c r="AQ1322" s="116">
        <v>0</v>
      </c>
      <c r="AR1322" s="116">
        <v>0</v>
      </c>
      <c r="AS1322" s="116">
        <v>0</v>
      </c>
      <c r="AT1322" s="116">
        <v>0</v>
      </c>
      <c r="AU1322" s="116">
        <v>0</v>
      </c>
      <c r="AV1322" s="116">
        <v>0</v>
      </c>
      <c r="AW1322" s="116">
        <v>0</v>
      </c>
      <c r="AX1322" s="116">
        <v>0</v>
      </c>
      <c r="AY1322" s="116">
        <v>0</v>
      </c>
      <c r="AZ1322" s="116">
        <v>0</v>
      </c>
      <c r="BA1322" s="116">
        <v>0</v>
      </c>
      <c r="BB1322" s="116">
        <v>0</v>
      </c>
      <c r="BC1322" s="116">
        <v>0</v>
      </c>
      <c r="BD1322" s="115">
        <v>5393.69</v>
      </c>
      <c r="BF1322" s="9">
        <f t="shared" si="21"/>
        <v>5393.69</v>
      </c>
    </row>
    <row r="1323" spans="1:58" x14ac:dyDescent="0.25">
      <c r="A1323" s="112" t="s">
        <v>2229</v>
      </c>
      <c r="B1323" s="112" t="s">
        <v>2228</v>
      </c>
      <c r="C1323" s="116">
        <v>0</v>
      </c>
      <c r="D1323" s="116">
        <v>0</v>
      </c>
      <c r="E1323" s="116">
        <v>0</v>
      </c>
      <c r="F1323" s="116">
        <v>0</v>
      </c>
      <c r="G1323" s="116">
        <v>0</v>
      </c>
      <c r="H1323" s="116">
        <v>0</v>
      </c>
      <c r="I1323" s="116">
        <v>0</v>
      </c>
      <c r="J1323" s="116">
        <v>0</v>
      </c>
      <c r="K1323" s="116">
        <v>0</v>
      </c>
      <c r="L1323" s="116">
        <v>0</v>
      </c>
      <c r="M1323" s="116">
        <v>0</v>
      </c>
      <c r="N1323" s="116">
        <v>0</v>
      </c>
      <c r="O1323" s="116">
        <v>0</v>
      </c>
      <c r="P1323" s="116">
        <v>0</v>
      </c>
      <c r="Q1323" s="116">
        <v>0</v>
      </c>
      <c r="R1323" s="116">
        <v>0</v>
      </c>
      <c r="S1323" s="116">
        <v>0</v>
      </c>
      <c r="T1323" s="116">
        <v>0</v>
      </c>
      <c r="U1323" s="116">
        <v>0</v>
      </c>
      <c r="V1323" s="116">
        <v>0</v>
      </c>
      <c r="W1323" s="116">
        <v>0</v>
      </c>
      <c r="X1323" s="116">
        <v>0</v>
      </c>
      <c r="Y1323" s="116">
        <v>0</v>
      </c>
      <c r="Z1323" s="116">
        <v>0</v>
      </c>
      <c r="AA1323" s="116">
        <v>0</v>
      </c>
      <c r="AB1323" s="116">
        <v>0</v>
      </c>
      <c r="AC1323" s="116">
        <v>0</v>
      </c>
      <c r="AD1323" s="116">
        <v>0</v>
      </c>
      <c r="AE1323" s="116">
        <v>0</v>
      </c>
      <c r="AF1323" s="116">
        <v>0</v>
      </c>
      <c r="AG1323" s="116">
        <v>0</v>
      </c>
      <c r="AH1323" s="116">
        <v>0</v>
      </c>
      <c r="AI1323" s="116">
        <v>0</v>
      </c>
      <c r="AJ1323" s="116">
        <v>0</v>
      </c>
      <c r="AK1323" s="116">
        <v>0</v>
      </c>
      <c r="AL1323" s="116">
        <v>0</v>
      </c>
      <c r="AM1323" s="116">
        <v>0</v>
      </c>
      <c r="AN1323" s="116">
        <v>0</v>
      </c>
      <c r="AO1323" s="116">
        <v>0</v>
      </c>
      <c r="AP1323" s="116">
        <v>0</v>
      </c>
      <c r="AQ1323" s="116">
        <v>0</v>
      </c>
      <c r="AR1323" s="116">
        <v>0</v>
      </c>
      <c r="AS1323" s="116">
        <v>0</v>
      </c>
      <c r="AT1323" s="116">
        <v>0</v>
      </c>
      <c r="AU1323" s="116">
        <v>0</v>
      </c>
      <c r="AV1323" s="116">
        <v>0</v>
      </c>
      <c r="AW1323" s="116">
        <v>0</v>
      </c>
      <c r="AX1323" s="116">
        <v>0</v>
      </c>
      <c r="AY1323" s="116">
        <v>312.39999999999998</v>
      </c>
      <c r="AZ1323" s="116">
        <v>385.08</v>
      </c>
      <c r="BA1323" s="116">
        <v>473.90999999999997</v>
      </c>
      <c r="BB1323" s="116">
        <v>704.32999999999993</v>
      </c>
      <c r="BC1323" s="116">
        <v>1786.99</v>
      </c>
      <c r="BD1323" s="115">
        <v>4998.34</v>
      </c>
      <c r="BF1323" s="9">
        <f t="shared" si="21"/>
        <v>4998.34</v>
      </c>
    </row>
    <row r="1324" spans="1:58" x14ac:dyDescent="0.25">
      <c r="A1324" s="112" t="s">
        <v>1696</v>
      </c>
      <c r="B1324" s="112" t="s">
        <v>1697</v>
      </c>
      <c r="C1324" s="116">
        <v>0</v>
      </c>
      <c r="D1324" s="116">
        <v>0</v>
      </c>
      <c r="E1324" s="116">
        <v>0</v>
      </c>
      <c r="F1324" s="116">
        <v>0</v>
      </c>
      <c r="G1324" s="116">
        <v>0</v>
      </c>
      <c r="H1324" s="116">
        <v>0</v>
      </c>
      <c r="I1324" s="116">
        <v>0</v>
      </c>
      <c r="J1324" s="116">
        <v>0</v>
      </c>
      <c r="K1324" s="116">
        <v>0</v>
      </c>
      <c r="L1324" s="116">
        <v>0</v>
      </c>
      <c r="M1324" s="116">
        <v>0</v>
      </c>
      <c r="N1324" s="116">
        <v>0</v>
      </c>
      <c r="O1324" s="116">
        <v>0</v>
      </c>
      <c r="P1324" s="116">
        <v>0</v>
      </c>
      <c r="Q1324" s="116">
        <v>0</v>
      </c>
      <c r="R1324" s="116">
        <v>0</v>
      </c>
      <c r="S1324" s="116">
        <v>0</v>
      </c>
      <c r="T1324" s="116">
        <v>0</v>
      </c>
      <c r="U1324" s="116">
        <v>0</v>
      </c>
      <c r="V1324" s="116">
        <v>0</v>
      </c>
      <c r="W1324" s="116">
        <v>0</v>
      </c>
      <c r="X1324" s="116">
        <v>0</v>
      </c>
      <c r="Y1324" s="116">
        <v>0</v>
      </c>
      <c r="Z1324" s="116">
        <v>0</v>
      </c>
      <c r="AA1324" s="116">
        <v>0</v>
      </c>
      <c r="AB1324" s="116">
        <v>0</v>
      </c>
      <c r="AC1324" s="116">
        <v>0</v>
      </c>
      <c r="AD1324" s="116">
        <v>0</v>
      </c>
      <c r="AE1324" s="116">
        <v>0</v>
      </c>
      <c r="AF1324" s="116">
        <v>0</v>
      </c>
      <c r="AG1324" s="116">
        <v>0</v>
      </c>
      <c r="AH1324" s="116">
        <v>0</v>
      </c>
      <c r="AI1324" s="116">
        <v>0</v>
      </c>
      <c r="AJ1324" s="116">
        <v>0</v>
      </c>
      <c r="AK1324" s="116">
        <v>0</v>
      </c>
      <c r="AL1324" s="116">
        <v>0</v>
      </c>
      <c r="AM1324" s="116">
        <v>0</v>
      </c>
      <c r="AN1324" s="116">
        <v>0</v>
      </c>
      <c r="AO1324" s="116">
        <v>0</v>
      </c>
      <c r="AP1324" s="116">
        <v>0</v>
      </c>
      <c r="AQ1324" s="116">
        <v>0</v>
      </c>
      <c r="AR1324" s="116">
        <v>0</v>
      </c>
      <c r="AS1324" s="116">
        <v>0</v>
      </c>
      <c r="AT1324" s="116">
        <v>0</v>
      </c>
      <c r="AU1324" s="116">
        <v>0</v>
      </c>
      <c r="AV1324" s="116">
        <v>0</v>
      </c>
      <c r="AW1324" s="116">
        <v>0</v>
      </c>
      <c r="AX1324" s="116">
        <v>0</v>
      </c>
      <c r="AY1324" s="116">
        <v>0</v>
      </c>
      <c r="AZ1324" s="116">
        <v>0</v>
      </c>
      <c r="BA1324" s="116">
        <v>37850.03</v>
      </c>
      <c r="BB1324" s="116">
        <v>37850.03</v>
      </c>
      <c r="BC1324" s="116">
        <v>37850.03</v>
      </c>
      <c r="BD1324" s="115">
        <v>0</v>
      </c>
      <c r="BF1324" s="9">
        <f t="shared" si="21"/>
        <v>37850.03</v>
      </c>
    </row>
    <row r="1325" spans="1:58" x14ac:dyDescent="0.25">
      <c r="A1325" s="112" t="s">
        <v>2227</v>
      </c>
      <c r="B1325" s="112" t="s">
        <v>2226</v>
      </c>
      <c r="C1325" s="116">
        <v>0</v>
      </c>
      <c r="D1325" s="116">
        <v>0</v>
      </c>
      <c r="E1325" s="116">
        <v>0</v>
      </c>
      <c r="F1325" s="116">
        <v>0</v>
      </c>
      <c r="G1325" s="116">
        <v>0</v>
      </c>
      <c r="H1325" s="116">
        <v>0</v>
      </c>
      <c r="I1325" s="116">
        <v>0</v>
      </c>
      <c r="J1325" s="116">
        <v>0</v>
      </c>
      <c r="K1325" s="116">
        <v>0</v>
      </c>
      <c r="L1325" s="116">
        <v>0</v>
      </c>
      <c r="M1325" s="116">
        <v>0</v>
      </c>
      <c r="N1325" s="116">
        <v>0</v>
      </c>
      <c r="O1325" s="116">
        <v>0</v>
      </c>
      <c r="P1325" s="116">
        <v>0</v>
      </c>
      <c r="Q1325" s="116">
        <v>0</v>
      </c>
      <c r="R1325" s="116">
        <v>0</v>
      </c>
      <c r="S1325" s="116">
        <v>0</v>
      </c>
      <c r="T1325" s="116">
        <v>0</v>
      </c>
      <c r="U1325" s="116">
        <v>0</v>
      </c>
      <c r="V1325" s="116">
        <v>0</v>
      </c>
      <c r="W1325" s="116">
        <v>0</v>
      </c>
      <c r="X1325" s="116">
        <v>0</v>
      </c>
      <c r="Y1325" s="116">
        <v>0</v>
      </c>
      <c r="Z1325" s="116">
        <v>0</v>
      </c>
      <c r="AA1325" s="116">
        <v>0</v>
      </c>
      <c r="AB1325" s="116">
        <v>0</v>
      </c>
      <c r="AC1325" s="116">
        <v>0</v>
      </c>
      <c r="AD1325" s="116">
        <v>0</v>
      </c>
      <c r="AE1325" s="116">
        <v>0</v>
      </c>
      <c r="AF1325" s="116">
        <v>0</v>
      </c>
      <c r="AG1325" s="116">
        <v>0</v>
      </c>
      <c r="AH1325" s="116">
        <v>0</v>
      </c>
      <c r="AI1325" s="116">
        <v>0</v>
      </c>
      <c r="AJ1325" s="116">
        <v>0</v>
      </c>
      <c r="AK1325" s="116">
        <v>0</v>
      </c>
      <c r="AL1325" s="116">
        <v>0</v>
      </c>
      <c r="AM1325" s="116">
        <v>0</v>
      </c>
      <c r="AN1325" s="116">
        <v>0</v>
      </c>
      <c r="AO1325" s="116">
        <v>0</v>
      </c>
      <c r="AP1325" s="116">
        <v>0</v>
      </c>
      <c r="AQ1325" s="116">
        <v>0</v>
      </c>
      <c r="AR1325" s="116">
        <v>0</v>
      </c>
      <c r="AS1325" s="116">
        <v>0</v>
      </c>
      <c r="AT1325" s="116">
        <v>0</v>
      </c>
      <c r="AU1325" s="116">
        <v>0</v>
      </c>
      <c r="AV1325" s="116">
        <v>0</v>
      </c>
      <c r="AW1325" s="116">
        <v>0</v>
      </c>
      <c r="AX1325" s="116">
        <v>0</v>
      </c>
      <c r="AY1325" s="116">
        <v>466.91</v>
      </c>
      <c r="AZ1325" s="116">
        <v>1957.41</v>
      </c>
      <c r="BA1325" s="116">
        <v>3200.82</v>
      </c>
      <c r="BB1325" s="116">
        <v>3939.48</v>
      </c>
      <c r="BC1325" s="116">
        <v>4650.67</v>
      </c>
      <c r="BD1325" s="115">
        <v>5795.26</v>
      </c>
      <c r="BF1325" s="9">
        <f t="shared" si="21"/>
        <v>5795.26</v>
      </c>
    </row>
    <row r="1326" spans="1:58" x14ac:dyDescent="0.25">
      <c r="A1326" s="112" t="s">
        <v>2000</v>
      </c>
      <c r="B1326" s="112" t="s">
        <v>1999</v>
      </c>
      <c r="C1326" s="116">
        <v>0</v>
      </c>
      <c r="D1326" s="116">
        <v>0</v>
      </c>
      <c r="E1326" s="116">
        <v>0</v>
      </c>
      <c r="F1326" s="116">
        <v>0</v>
      </c>
      <c r="G1326" s="116">
        <v>0</v>
      </c>
      <c r="H1326" s="116">
        <v>0</v>
      </c>
      <c r="I1326" s="116">
        <v>0</v>
      </c>
      <c r="J1326" s="116">
        <v>0</v>
      </c>
      <c r="K1326" s="116">
        <v>0</v>
      </c>
      <c r="L1326" s="116">
        <v>0</v>
      </c>
      <c r="M1326" s="116">
        <v>0</v>
      </c>
      <c r="N1326" s="116">
        <v>0</v>
      </c>
      <c r="O1326" s="116">
        <v>0</v>
      </c>
      <c r="P1326" s="116">
        <v>0</v>
      </c>
      <c r="Q1326" s="116">
        <v>0</v>
      </c>
      <c r="R1326" s="116">
        <v>0</v>
      </c>
      <c r="S1326" s="116">
        <v>0</v>
      </c>
      <c r="T1326" s="116">
        <v>0</v>
      </c>
      <c r="U1326" s="116">
        <v>0</v>
      </c>
      <c r="V1326" s="116">
        <v>0</v>
      </c>
      <c r="W1326" s="116">
        <v>0</v>
      </c>
      <c r="X1326" s="116">
        <v>0</v>
      </c>
      <c r="Y1326" s="116">
        <v>0</v>
      </c>
      <c r="Z1326" s="116">
        <v>0</v>
      </c>
      <c r="AA1326" s="116">
        <v>0</v>
      </c>
      <c r="AB1326" s="116">
        <v>0</v>
      </c>
      <c r="AC1326" s="116">
        <v>0</v>
      </c>
      <c r="AD1326" s="116">
        <v>0</v>
      </c>
      <c r="AE1326" s="116">
        <v>0</v>
      </c>
      <c r="AF1326" s="116">
        <v>0</v>
      </c>
      <c r="AG1326" s="116">
        <v>0</v>
      </c>
      <c r="AH1326" s="116">
        <v>0</v>
      </c>
      <c r="AI1326" s="116">
        <v>0</v>
      </c>
      <c r="AJ1326" s="116">
        <v>0</v>
      </c>
      <c r="AK1326" s="116">
        <v>0</v>
      </c>
      <c r="AL1326" s="116">
        <v>0</v>
      </c>
      <c r="AM1326" s="116">
        <v>0</v>
      </c>
      <c r="AN1326" s="116">
        <v>0</v>
      </c>
      <c r="AO1326" s="116">
        <v>0</v>
      </c>
      <c r="AP1326" s="116">
        <v>0</v>
      </c>
      <c r="AQ1326" s="116">
        <v>0</v>
      </c>
      <c r="AR1326" s="116">
        <v>0</v>
      </c>
      <c r="AS1326" s="116">
        <v>0</v>
      </c>
      <c r="AT1326" s="116">
        <v>0</v>
      </c>
      <c r="AU1326" s="116">
        <v>0</v>
      </c>
      <c r="AV1326" s="116">
        <v>0</v>
      </c>
      <c r="AW1326" s="116">
        <v>0</v>
      </c>
      <c r="AX1326" s="116">
        <v>0</v>
      </c>
      <c r="AY1326" s="116">
        <v>0</v>
      </c>
      <c r="AZ1326" s="116">
        <v>0</v>
      </c>
      <c r="BA1326" s="116">
        <v>0</v>
      </c>
      <c r="BB1326" s="116">
        <v>0</v>
      </c>
      <c r="BC1326" s="116">
        <v>0</v>
      </c>
      <c r="BD1326" s="115">
        <v>15841.25</v>
      </c>
      <c r="BF1326" s="9">
        <f t="shared" si="21"/>
        <v>15841.25</v>
      </c>
    </row>
    <row r="1327" spans="1:58" x14ac:dyDescent="0.25">
      <c r="A1327" s="112" t="s">
        <v>1896</v>
      </c>
      <c r="B1327" s="112" t="s">
        <v>1895</v>
      </c>
      <c r="C1327" s="116">
        <v>0</v>
      </c>
      <c r="D1327" s="116">
        <v>0</v>
      </c>
      <c r="E1327" s="116">
        <v>0</v>
      </c>
      <c r="F1327" s="116">
        <v>0</v>
      </c>
      <c r="G1327" s="116">
        <v>0</v>
      </c>
      <c r="H1327" s="116">
        <v>0</v>
      </c>
      <c r="I1327" s="116">
        <v>0</v>
      </c>
      <c r="J1327" s="116">
        <v>0</v>
      </c>
      <c r="K1327" s="116">
        <v>0</v>
      </c>
      <c r="L1327" s="116">
        <v>0</v>
      </c>
      <c r="M1327" s="116">
        <v>0</v>
      </c>
      <c r="N1327" s="116">
        <v>0</v>
      </c>
      <c r="O1327" s="116">
        <v>0</v>
      </c>
      <c r="P1327" s="116">
        <v>0</v>
      </c>
      <c r="Q1327" s="116">
        <v>0</v>
      </c>
      <c r="R1327" s="116">
        <v>0</v>
      </c>
      <c r="S1327" s="116">
        <v>0</v>
      </c>
      <c r="T1327" s="116">
        <v>0</v>
      </c>
      <c r="U1327" s="116">
        <v>0</v>
      </c>
      <c r="V1327" s="116">
        <v>0</v>
      </c>
      <c r="W1327" s="116">
        <v>0</v>
      </c>
      <c r="X1327" s="116">
        <v>0</v>
      </c>
      <c r="Y1327" s="116">
        <v>0</v>
      </c>
      <c r="Z1327" s="116">
        <v>0</v>
      </c>
      <c r="AA1327" s="116">
        <v>0</v>
      </c>
      <c r="AB1327" s="116">
        <v>0</v>
      </c>
      <c r="AC1327" s="116">
        <v>0</v>
      </c>
      <c r="AD1327" s="116">
        <v>0</v>
      </c>
      <c r="AE1327" s="116">
        <v>0</v>
      </c>
      <c r="AF1327" s="116">
        <v>0</v>
      </c>
      <c r="AG1327" s="116">
        <v>0</v>
      </c>
      <c r="AH1327" s="116">
        <v>0</v>
      </c>
      <c r="AI1327" s="116">
        <v>0</v>
      </c>
      <c r="AJ1327" s="116">
        <v>0</v>
      </c>
      <c r="AK1327" s="116">
        <v>0</v>
      </c>
      <c r="AL1327" s="116">
        <v>0</v>
      </c>
      <c r="AM1327" s="116">
        <v>0</v>
      </c>
      <c r="AN1327" s="116">
        <v>0</v>
      </c>
      <c r="AO1327" s="116">
        <v>0</v>
      </c>
      <c r="AP1327" s="116">
        <v>0</v>
      </c>
      <c r="AQ1327" s="116">
        <v>0</v>
      </c>
      <c r="AR1327" s="116">
        <v>0</v>
      </c>
      <c r="AS1327" s="116">
        <v>0</v>
      </c>
      <c r="AT1327" s="116">
        <v>0</v>
      </c>
      <c r="AU1327" s="116">
        <v>0</v>
      </c>
      <c r="AV1327" s="116">
        <v>0</v>
      </c>
      <c r="AW1327" s="116">
        <v>0</v>
      </c>
      <c r="AX1327" s="116">
        <v>0</v>
      </c>
      <c r="AY1327" s="116">
        <v>0</v>
      </c>
      <c r="AZ1327" s="116">
        <v>0</v>
      </c>
      <c r="BA1327" s="116">
        <v>0</v>
      </c>
      <c r="BB1327" s="116">
        <v>0</v>
      </c>
      <c r="BC1327" s="116">
        <v>0</v>
      </c>
      <c r="BD1327" s="115">
        <v>3562.22</v>
      </c>
      <c r="BF1327" s="9">
        <f t="shared" si="21"/>
        <v>3562.22</v>
      </c>
    </row>
    <row r="1328" spans="1:58" x14ac:dyDescent="0.25">
      <c r="A1328" s="112" t="s">
        <v>1894</v>
      </c>
      <c r="B1328" s="112" t="s">
        <v>1893</v>
      </c>
      <c r="C1328" s="116">
        <v>0</v>
      </c>
      <c r="D1328" s="116">
        <v>0</v>
      </c>
      <c r="E1328" s="116">
        <v>0</v>
      </c>
      <c r="F1328" s="116">
        <v>0</v>
      </c>
      <c r="G1328" s="116">
        <v>0</v>
      </c>
      <c r="H1328" s="116">
        <v>0</v>
      </c>
      <c r="I1328" s="116">
        <v>0</v>
      </c>
      <c r="J1328" s="116">
        <v>0</v>
      </c>
      <c r="K1328" s="116">
        <v>0</v>
      </c>
      <c r="L1328" s="116">
        <v>0</v>
      </c>
      <c r="M1328" s="116">
        <v>0</v>
      </c>
      <c r="N1328" s="116">
        <v>0</v>
      </c>
      <c r="O1328" s="116">
        <v>0</v>
      </c>
      <c r="P1328" s="116">
        <v>0</v>
      </c>
      <c r="Q1328" s="116">
        <v>0</v>
      </c>
      <c r="R1328" s="116">
        <v>0</v>
      </c>
      <c r="S1328" s="116">
        <v>0</v>
      </c>
      <c r="T1328" s="116">
        <v>0</v>
      </c>
      <c r="U1328" s="116">
        <v>0</v>
      </c>
      <c r="V1328" s="116">
        <v>0</v>
      </c>
      <c r="W1328" s="116">
        <v>0</v>
      </c>
      <c r="X1328" s="116">
        <v>0</v>
      </c>
      <c r="Y1328" s="116">
        <v>0</v>
      </c>
      <c r="Z1328" s="116">
        <v>0</v>
      </c>
      <c r="AA1328" s="116">
        <v>0</v>
      </c>
      <c r="AB1328" s="116">
        <v>0</v>
      </c>
      <c r="AC1328" s="116">
        <v>0</v>
      </c>
      <c r="AD1328" s="116">
        <v>0</v>
      </c>
      <c r="AE1328" s="116">
        <v>0</v>
      </c>
      <c r="AF1328" s="116">
        <v>0</v>
      </c>
      <c r="AG1328" s="116">
        <v>0</v>
      </c>
      <c r="AH1328" s="116">
        <v>0</v>
      </c>
      <c r="AI1328" s="116">
        <v>0</v>
      </c>
      <c r="AJ1328" s="116">
        <v>0</v>
      </c>
      <c r="AK1328" s="116">
        <v>0</v>
      </c>
      <c r="AL1328" s="116">
        <v>0</v>
      </c>
      <c r="AM1328" s="116">
        <v>0</v>
      </c>
      <c r="AN1328" s="116">
        <v>0</v>
      </c>
      <c r="AO1328" s="116">
        <v>0</v>
      </c>
      <c r="AP1328" s="116">
        <v>0</v>
      </c>
      <c r="AQ1328" s="116">
        <v>0</v>
      </c>
      <c r="AR1328" s="116">
        <v>0</v>
      </c>
      <c r="AS1328" s="116">
        <v>0</v>
      </c>
      <c r="AT1328" s="116">
        <v>0</v>
      </c>
      <c r="AU1328" s="116">
        <v>0</v>
      </c>
      <c r="AV1328" s="116">
        <v>0</v>
      </c>
      <c r="AW1328" s="116">
        <v>0</v>
      </c>
      <c r="AX1328" s="116">
        <v>0</v>
      </c>
      <c r="AY1328" s="116">
        <v>0</v>
      </c>
      <c r="AZ1328" s="116">
        <v>0</v>
      </c>
      <c r="BA1328" s="116">
        <v>8685.92</v>
      </c>
      <c r="BB1328" s="116">
        <v>8685.92</v>
      </c>
      <c r="BC1328" s="116">
        <v>8685.92</v>
      </c>
      <c r="BD1328" s="115">
        <v>8685.92</v>
      </c>
      <c r="BF1328" s="9">
        <f t="shared" si="21"/>
        <v>8685.92</v>
      </c>
    </row>
    <row r="1329" spans="1:58" x14ac:dyDescent="0.25">
      <c r="A1329" s="112" t="s">
        <v>1698</v>
      </c>
      <c r="B1329" s="112" t="s">
        <v>1699</v>
      </c>
      <c r="C1329" s="116">
        <v>0</v>
      </c>
      <c r="D1329" s="116">
        <v>0</v>
      </c>
      <c r="E1329" s="116">
        <v>0</v>
      </c>
      <c r="F1329" s="116">
        <v>0</v>
      </c>
      <c r="G1329" s="116">
        <v>0</v>
      </c>
      <c r="H1329" s="116">
        <v>0</v>
      </c>
      <c r="I1329" s="116">
        <v>0</v>
      </c>
      <c r="J1329" s="116">
        <v>0</v>
      </c>
      <c r="K1329" s="116">
        <v>0</v>
      </c>
      <c r="L1329" s="116">
        <v>0</v>
      </c>
      <c r="M1329" s="116">
        <v>0</v>
      </c>
      <c r="N1329" s="116">
        <v>0</v>
      </c>
      <c r="O1329" s="116">
        <v>0</v>
      </c>
      <c r="P1329" s="116">
        <v>0</v>
      </c>
      <c r="Q1329" s="116">
        <v>0</v>
      </c>
      <c r="R1329" s="116">
        <v>0</v>
      </c>
      <c r="S1329" s="116">
        <v>0</v>
      </c>
      <c r="T1329" s="116">
        <v>0</v>
      </c>
      <c r="U1329" s="116">
        <v>0</v>
      </c>
      <c r="V1329" s="116">
        <v>0</v>
      </c>
      <c r="W1329" s="116">
        <v>0</v>
      </c>
      <c r="X1329" s="116">
        <v>0</v>
      </c>
      <c r="Y1329" s="116">
        <v>0</v>
      </c>
      <c r="Z1329" s="116">
        <v>0</v>
      </c>
      <c r="AA1329" s="116">
        <v>0</v>
      </c>
      <c r="AB1329" s="116">
        <v>0</v>
      </c>
      <c r="AC1329" s="116">
        <v>0</v>
      </c>
      <c r="AD1329" s="116">
        <v>0</v>
      </c>
      <c r="AE1329" s="116">
        <v>0</v>
      </c>
      <c r="AF1329" s="116">
        <v>0</v>
      </c>
      <c r="AG1329" s="116">
        <v>0</v>
      </c>
      <c r="AH1329" s="116">
        <v>0</v>
      </c>
      <c r="AI1329" s="116">
        <v>0</v>
      </c>
      <c r="AJ1329" s="116">
        <v>0</v>
      </c>
      <c r="AK1329" s="116">
        <v>0</v>
      </c>
      <c r="AL1329" s="116">
        <v>0</v>
      </c>
      <c r="AM1329" s="116">
        <v>0</v>
      </c>
      <c r="AN1329" s="116">
        <v>0</v>
      </c>
      <c r="AO1329" s="116">
        <v>0</v>
      </c>
      <c r="AP1329" s="116">
        <v>0</v>
      </c>
      <c r="AQ1329" s="116">
        <v>0</v>
      </c>
      <c r="AR1329" s="116">
        <v>0</v>
      </c>
      <c r="AS1329" s="116">
        <v>0</v>
      </c>
      <c r="AT1329" s="116">
        <v>0</v>
      </c>
      <c r="AU1329" s="116">
        <v>0</v>
      </c>
      <c r="AV1329" s="116">
        <v>0</v>
      </c>
      <c r="AW1329" s="116">
        <v>0</v>
      </c>
      <c r="AX1329" s="116">
        <v>0</v>
      </c>
      <c r="AY1329" s="116">
        <v>1131577.7</v>
      </c>
      <c r="AZ1329" s="116">
        <v>1118087.3999999999</v>
      </c>
      <c r="BA1329" s="116">
        <v>1125591.75</v>
      </c>
      <c r="BB1329" s="116">
        <v>1133420.3500000001</v>
      </c>
      <c r="BC1329" s="116">
        <v>0</v>
      </c>
      <c r="BD1329" s="115">
        <v>0</v>
      </c>
      <c r="BF1329" s="9">
        <f t="shared" si="21"/>
        <v>1133420.3500000001</v>
      </c>
    </row>
    <row r="1330" spans="1:58" x14ac:dyDescent="0.25">
      <c r="A1330" s="112" t="s">
        <v>1996</v>
      </c>
      <c r="B1330" s="112" t="s">
        <v>1995</v>
      </c>
      <c r="C1330" s="116">
        <v>0</v>
      </c>
      <c r="D1330" s="116">
        <v>0</v>
      </c>
      <c r="E1330" s="116">
        <v>0</v>
      </c>
      <c r="F1330" s="116">
        <v>0</v>
      </c>
      <c r="G1330" s="116">
        <v>0</v>
      </c>
      <c r="H1330" s="116">
        <v>0</v>
      </c>
      <c r="I1330" s="116">
        <v>0</v>
      </c>
      <c r="J1330" s="116">
        <v>0</v>
      </c>
      <c r="K1330" s="116">
        <v>0</v>
      </c>
      <c r="L1330" s="116">
        <v>0</v>
      </c>
      <c r="M1330" s="116">
        <v>0</v>
      </c>
      <c r="N1330" s="116">
        <v>0</v>
      </c>
      <c r="O1330" s="116">
        <v>0</v>
      </c>
      <c r="P1330" s="116">
        <v>0</v>
      </c>
      <c r="Q1330" s="116">
        <v>0</v>
      </c>
      <c r="R1330" s="116">
        <v>0</v>
      </c>
      <c r="S1330" s="116">
        <v>0</v>
      </c>
      <c r="T1330" s="116">
        <v>0</v>
      </c>
      <c r="U1330" s="116">
        <v>0</v>
      </c>
      <c r="V1330" s="116">
        <v>0</v>
      </c>
      <c r="W1330" s="116">
        <v>0</v>
      </c>
      <c r="X1330" s="116">
        <v>0</v>
      </c>
      <c r="Y1330" s="116">
        <v>0</v>
      </c>
      <c r="Z1330" s="116">
        <v>0</v>
      </c>
      <c r="AA1330" s="116">
        <v>0</v>
      </c>
      <c r="AB1330" s="116">
        <v>0</v>
      </c>
      <c r="AC1330" s="116">
        <v>0</v>
      </c>
      <c r="AD1330" s="116">
        <v>0</v>
      </c>
      <c r="AE1330" s="116">
        <v>0</v>
      </c>
      <c r="AF1330" s="116">
        <v>0</v>
      </c>
      <c r="AG1330" s="116">
        <v>0</v>
      </c>
      <c r="AH1330" s="116">
        <v>0</v>
      </c>
      <c r="AI1330" s="116">
        <v>0</v>
      </c>
      <c r="AJ1330" s="116">
        <v>0</v>
      </c>
      <c r="AK1330" s="116">
        <v>0</v>
      </c>
      <c r="AL1330" s="116">
        <v>0</v>
      </c>
      <c r="AM1330" s="116">
        <v>0</v>
      </c>
      <c r="AN1330" s="116">
        <v>0</v>
      </c>
      <c r="AO1330" s="116">
        <v>0</v>
      </c>
      <c r="AP1330" s="116">
        <v>0</v>
      </c>
      <c r="AQ1330" s="116">
        <v>0</v>
      </c>
      <c r="AR1330" s="116">
        <v>0</v>
      </c>
      <c r="AS1330" s="116">
        <v>0</v>
      </c>
      <c r="AT1330" s="116">
        <v>0</v>
      </c>
      <c r="AU1330" s="116">
        <v>0</v>
      </c>
      <c r="AV1330" s="116">
        <v>0</v>
      </c>
      <c r="AW1330" s="116">
        <v>0</v>
      </c>
      <c r="AX1330" s="116">
        <v>0</v>
      </c>
      <c r="AY1330" s="116">
        <v>0</v>
      </c>
      <c r="AZ1330" s="116">
        <v>0</v>
      </c>
      <c r="BA1330" s="116">
        <v>0</v>
      </c>
      <c r="BB1330" s="116">
        <v>0</v>
      </c>
      <c r="BC1330" s="116">
        <v>0</v>
      </c>
      <c r="BD1330" s="115">
        <v>20519.97</v>
      </c>
      <c r="BF1330" s="9">
        <f t="shared" si="21"/>
        <v>20519.97</v>
      </c>
    </row>
    <row r="1331" spans="1:58" x14ac:dyDescent="0.25">
      <c r="A1331" s="112" t="s">
        <v>2107</v>
      </c>
      <c r="B1331" s="112" t="s">
        <v>2106</v>
      </c>
      <c r="C1331" s="116">
        <v>0</v>
      </c>
      <c r="D1331" s="116">
        <v>0</v>
      </c>
      <c r="E1331" s="116">
        <v>0</v>
      </c>
      <c r="F1331" s="116">
        <v>0</v>
      </c>
      <c r="G1331" s="116">
        <v>0</v>
      </c>
      <c r="H1331" s="116">
        <v>0</v>
      </c>
      <c r="I1331" s="116">
        <v>0</v>
      </c>
      <c r="J1331" s="116">
        <v>0</v>
      </c>
      <c r="K1331" s="116">
        <v>0</v>
      </c>
      <c r="L1331" s="116">
        <v>0</v>
      </c>
      <c r="M1331" s="116">
        <v>0</v>
      </c>
      <c r="N1331" s="116">
        <v>0</v>
      </c>
      <c r="O1331" s="116">
        <v>0</v>
      </c>
      <c r="P1331" s="116">
        <v>0</v>
      </c>
      <c r="Q1331" s="116">
        <v>0</v>
      </c>
      <c r="R1331" s="116">
        <v>0</v>
      </c>
      <c r="S1331" s="116">
        <v>0</v>
      </c>
      <c r="T1331" s="116">
        <v>0</v>
      </c>
      <c r="U1331" s="116">
        <v>0</v>
      </c>
      <c r="V1331" s="116">
        <v>0</v>
      </c>
      <c r="W1331" s="116">
        <v>0</v>
      </c>
      <c r="X1331" s="116">
        <v>0</v>
      </c>
      <c r="Y1331" s="116">
        <v>0</v>
      </c>
      <c r="Z1331" s="116">
        <v>0</v>
      </c>
      <c r="AA1331" s="116">
        <v>0</v>
      </c>
      <c r="AB1331" s="116">
        <v>0</v>
      </c>
      <c r="AC1331" s="116">
        <v>0</v>
      </c>
      <c r="AD1331" s="116">
        <v>0</v>
      </c>
      <c r="AE1331" s="116">
        <v>0</v>
      </c>
      <c r="AF1331" s="116">
        <v>0</v>
      </c>
      <c r="AG1331" s="116">
        <v>0</v>
      </c>
      <c r="AH1331" s="116">
        <v>0</v>
      </c>
      <c r="AI1331" s="116">
        <v>0</v>
      </c>
      <c r="AJ1331" s="116">
        <v>0</v>
      </c>
      <c r="AK1331" s="116">
        <v>0</v>
      </c>
      <c r="AL1331" s="116">
        <v>0</v>
      </c>
      <c r="AM1331" s="116">
        <v>0</v>
      </c>
      <c r="AN1331" s="116">
        <v>0</v>
      </c>
      <c r="AO1331" s="116">
        <v>0</v>
      </c>
      <c r="AP1331" s="116">
        <v>0</v>
      </c>
      <c r="AQ1331" s="116">
        <v>0</v>
      </c>
      <c r="AR1331" s="116">
        <v>0</v>
      </c>
      <c r="AS1331" s="116">
        <v>0</v>
      </c>
      <c r="AT1331" s="116">
        <v>0</v>
      </c>
      <c r="AU1331" s="116">
        <v>0</v>
      </c>
      <c r="AV1331" s="116">
        <v>0</v>
      </c>
      <c r="AW1331" s="116">
        <v>0</v>
      </c>
      <c r="AX1331" s="116">
        <v>0</v>
      </c>
      <c r="AY1331" s="116">
        <v>0</v>
      </c>
      <c r="AZ1331" s="116">
        <v>0</v>
      </c>
      <c r="BA1331" s="116">
        <v>0</v>
      </c>
      <c r="BB1331" s="116">
        <v>0</v>
      </c>
      <c r="BC1331" s="116">
        <v>688.02</v>
      </c>
      <c r="BD1331" s="115">
        <v>4077.71</v>
      </c>
      <c r="BF1331" s="9">
        <f t="shared" si="21"/>
        <v>4077.71</v>
      </c>
    </row>
    <row r="1332" spans="1:58" x14ac:dyDescent="0.25">
      <c r="A1332" s="112" t="s">
        <v>1994</v>
      </c>
      <c r="B1332" s="112" t="s">
        <v>1993</v>
      </c>
      <c r="C1332" s="116">
        <v>0</v>
      </c>
      <c r="D1332" s="116">
        <v>0</v>
      </c>
      <c r="E1332" s="116">
        <v>0</v>
      </c>
      <c r="F1332" s="116">
        <v>0</v>
      </c>
      <c r="G1332" s="116">
        <v>0</v>
      </c>
      <c r="H1332" s="116">
        <v>0</v>
      </c>
      <c r="I1332" s="116">
        <v>0</v>
      </c>
      <c r="J1332" s="116">
        <v>0</v>
      </c>
      <c r="K1332" s="116">
        <v>0</v>
      </c>
      <c r="L1332" s="116">
        <v>0</v>
      </c>
      <c r="M1332" s="116">
        <v>0</v>
      </c>
      <c r="N1332" s="116">
        <v>0</v>
      </c>
      <c r="O1332" s="116">
        <v>0</v>
      </c>
      <c r="P1332" s="116">
        <v>0</v>
      </c>
      <c r="Q1332" s="116">
        <v>0</v>
      </c>
      <c r="R1332" s="116">
        <v>0</v>
      </c>
      <c r="S1332" s="116">
        <v>0</v>
      </c>
      <c r="T1332" s="116">
        <v>0</v>
      </c>
      <c r="U1332" s="116">
        <v>0</v>
      </c>
      <c r="V1332" s="116">
        <v>0</v>
      </c>
      <c r="W1332" s="116">
        <v>0</v>
      </c>
      <c r="X1332" s="116">
        <v>0</v>
      </c>
      <c r="Y1332" s="116">
        <v>0</v>
      </c>
      <c r="Z1332" s="116">
        <v>0</v>
      </c>
      <c r="AA1332" s="116">
        <v>0</v>
      </c>
      <c r="AB1332" s="116">
        <v>0</v>
      </c>
      <c r="AC1332" s="116">
        <v>0</v>
      </c>
      <c r="AD1332" s="116">
        <v>0</v>
      </c>
      <c r="AE1332" s="116">
        <v>0</v>
      </c>
      <c r="AF1332" s="116">
        <v>0</v>
      </c>
      <c r="AG1332" s="116">
        <v>0</v>
      </c>
      <c r="AH1332" s="116">
        <v>0</v>
      </c>
      <c r="AI1332" s="116">
        <v>0</v>
      </c>
      <c r="AJ1332" s="116">
        <v>0</v>
      </c>
      <c r="AK1332" s="116">
        <v>0</v>
      </c>
      <c r="AL1332" s="116">
        <v>0</v>
      </c>
      <c r="AM1332" s="116">
        <v>0</v>
      </c>
      <c r="AN1332" s="116">
        <v>0</v>
      </c>
      <c r="AO1332" s="116">
        <v>0</v>
      </c>
      <c r="AP1332" s="116">
        <v>0</v>
      </c>
      <c r="AQ1332" s="116">
        <v>0</v>
      </c>
      <c r="AR1332" s="116">
        <v>0</v>
      </c>
      <c r="AS1332" s="116">
        <v>0</v>
      </c>
      <c r="AT1332" s="116">
        <v>0</v>
      </c>
      <c r="AU1332" s="116">
        <v>0</v>
      </c>
      <c r="AV1332" s="116">
        <v>0</v>
      </c>
      <c r="AW1332" s="116">
        <v>0</v>
      </c>
      <c r="AX1332" s="116">
        <v>0</v>
      </c>
      <c r="AY1332" s="116">
        <v>0</v>
      </c>
      <c r="AZ1332" s="116">
        <v>0</v>
      </c>
      <c r="BA1332" s="116">
        <v>35955.56</v>
      </c>
      <c r="BB1332" s="116">
        <v>65336.409999999996</v>
      </c>
      <c r="BC1332" s="116">
        <v>80908.84</v>
      </c>
      <c r="BD1332" s="115">
        <v>96004.26999999999</v>
      </c>
      <c r="BF1332" s="9">
        <f t="shared" si="21"/>
        <v>96004.26999999999</v>
      </c>
    </row>
    <row r="1333" spans="1:58" x14ac:dyDescent="0.25">
      <c r="A1333" s="112" t="s">
        <v>1700</v>
      </c>
      <c r="B1333" s="112" t="s">
        <v>1701</v>
      </c>
      <c r="C1333" s="116">
        <v>0</v>
      </c>
      <c r="D1333" s="116">
        <v>0</v>
      </c>
      <c r="E1333" s="116">
        <v>0</v>
      </c>
      <c r="F1333" s="116">
        <v>0</v>
      </c>
      <c r="G1333" s="116">
        <v>0</v>
      </c>
      <c r="H1333" s="116">
        <v>0</v>
      </c>
      <c r="I1333" s="116">
        <v>0</v>
      </c>
      <c r="J1333" s="116">
        <v>0</v>
      </c>
      <c r="K1333" s="116">
        <v>0</v>
      </c>
      <c r="L1333" s="116">
        <v>0</v>
      </c>
      <c r="M1333" s="116">
        <v>0</v>
      </c>
      <c r="N1333" s="116">
        <v>0</v>
      </c>
      <c r="O1333" s="116">
        <v>0</v>
      </c>
      <c r="P1333" s="116">
        <v>0</v>
      </c>
      <c r="Q1333" s="116">
        <v>0</v>
      </c>
      <c r="R1333" s="116">
        <v>0</v>
      </c>
      <c r="S1333" s="116">
        <v>0</v>
      </c>
      <c r="T1333" s="116">
        <v>0</v>
      </c>
      <c r="U1333" s="116">
        <v>0</v>
      </c>
      <c r="V1333" s="116">
        <v>0</v>
      </c>
      <c r="W1333" s="116">
        <v>0</v>
      </c>
      <c r="X1333" s="116">
        <v>0</v>
      </c>
      <c r="Y1333" s="116">
        <v>0</v>
      </c>
      <c r="Z1333" s="116">
        <v>0</v>
      </c>
      <c r="AA1333" s="116">
        <v>0</v>
      </c>
      <c r="AB1333" s="116">
        <v>0</v>
      </c>
      <c r="AC1333" s="116">
        <v>0</v>
      </c>
      <c r="AD1333" s="116">
        <v>0</v>
      </c>
      <c r="AE1333" s="116">
        <v>0</v>
      </c>
      <c r="AF1333" s="116">
        <v>0</v>
      </c>
      <c r="AG1333" s="116">
        <v>0</v>
      </c>
      <c r="AH1333" s="116">
        <v>0</v>
      </c>
      <c r="AI1333" s="116">
        <v>0</v>
      </c>
      <c r="AJ1333" s="116">
        <v>0</v>
      </c>
      <c r="AK1333" s="116">
        <v>0</v>
      </c>
      <c r="AL1333" s="116">
        <v>0</v>
      </c>
      <c r="AM1333" s="116">
        <v>0</v>
      </c>
      <c r="AN1333" s="116">
        <v>0</v>
      </c>
      <c r="AO1333" s="116">
        <v>0</v>
      </c>
      <c r="AP1333" s="116">
        <v>0</v>
      </c>
      <c r="AQ1333" s="116">
        <v>0</v>
      </c>
      <c r="AR1333" s="116">
        <v>0</v>
      </c>
      <c r="AS1333" s="116">
        <v>0</v>
      </c>
      <c r="AT1333" s="116">
        <v>0</v>
      </c>
      <c r="AU1333" s="116">
        <v>0</v>
      </c>
      <c r="AV1333" s="116">
        <v>0</v>
      </c>
      <c r="AW1333" s="116">
        <v>0</v>
      </c>
      <c r="AX1333" s="116">
        <v>0</v>
      </c>
      <c r="AY1333" s="116">
        <v>0</v>
      </c>
      <c r="AZ1333" s="116">
        <v>0</v>
      </c>
      <c r="BA1333" s="116">
        <v>0</v>
      </c>
      <c r="BB1333" s="116">
        <v>0</v>
      </c>
      <c r="BC1333" s="116">
        <v>0</v>
      </c>
      <c r="BD1333" s="115">
        <v>0</v>
      </c>
      <c r="BF1333" s="9">
        <f t="shared" si="21"/>
        <v>0</v>
      </c>
    </row>
    <row r="1334" spans="1:58" x14ac:dyDescent="0.25">
      <c r="A1334" s="112" t="s">
        <v>1702</v>
      </c>
      <c r="B1334" s="112" t="s">
        <v>1703</v>
      </c>
      <c r="C1334" s="116">
        <v>0</v>
      </c>
      <c r="D1334" s="116">
        <v>0</v>
      </c>
      <c r="E1334" s="116">
        <v>0</v>
      </c>
      <c r="F1334" s="116">
        <v>0</v>
      </c>
      <c r="G1334" s="116">
        <v>0</v>
      </c>
      <c r="H1334" s="116">
        <v>0</v>
      </c>
      <c r="I1334" s="116">
        <v>0</v>
      </c>
      <c r="J1334" s="116">
        <v>0</v>
      </c>
      <c r="K1334" s="116">
        <v>0</v>
      </c>
      <c r="L1334" s="116">
        <v>0</v>
      </c>
      <c r="M1334" s="116">
        <v>0</v>
      </c>
      <c r="N1334" s="116">
        <v>0</v>
      </c>
      <c r="O1334" s="116">
        <v>0</v>
      </c>
      <c r="P1334" s="116">
        <v>0</v>
      </c>
      <c r="Q1334" s="116">
        <v>0</v>
      </c>
      <c r="R1334" s="116">
        <v>0</v>
      </c>
      <c r="S1334" s="116">
        <v>0</v>
      </c>
      <c r="T1334" s="116">
        <v>0</v>
      </c>
      <c r="U1334" s="116">
        <v>0</v>
      </c>
      <c r="V1334" s="116">
        <v>0</v>
      </c>
      <c r="W1334" s="116">
        <v>0</v>
      </c>
      <c r="X1334" s="116">
        <v>0</v>
      </c>
      <c r="Y1334" s="116">
        <v>0</v>
      </c>
      <c r="Z1334" s="116">
        <v>0</v>
      </c>
      <c r="AA1334" s="116">
        <v>0</v>
      </c>
      <c r="AB1334" s="116">
        <v>0</v>
      </c>
      <c r="AC1334" s="116">
        <v>0</v>
      </c>
      <c r="AD1334" s="116">
        <v>0</v>
      </c>
      <c r="AE1334" s="116">
        <v>0</v>
      </c>
      <c r="AF1334" s="116">
        <v>0</v>
      </c>
      <c r="AG1334" s="116">
        <v>0</v>
      </c>
      <c r="AH1334" s="116">
        <v>0</v>
      </c>
      <c r="AI1334" s="116">
        <v>0</v>
      </c>
      <c r="AJ1334" s="116">
        <v>0</v>
      </c>
      <c r="AK1334" s="116">
        <v>0</v>
      </c>
      <c r="AL1334" s="116">
        <v>0</v>
      </c>
      <c r="AM1334" s="116">
        <v>0</v>
      </c>
      <c r="AN1334" s="116">
        <v>0</v>
      </c>
      <c r="AO1334" s="116">
        <v>0</v>
      </c>
      <c r="AP1334" s="116">
        <v>0</v>
      </c>
      <c r="AQ1334" s="116">
        <v>0</v>
      </c>
      <c r="AR1334" s="116">
        <v>0</v>
      </c>
      <c r="AS1334" s="116">
        <v>0</v>
      </c>
      <c r="AT1334" s="116">
        <v>0</v>
      </c>
      <c r="AU1334" s="116">
        <v>0</v>
      </c>
      <c r="AV1334" s="116">
        <v>0</v>
      </c>
      <c r="AW1334" s="116">
        <v>0</v>
      </c>
      <c r="AX1334" s="116">
        <v>0</v>
      </c>
      <c r="AY1334" s="116">
        <v>0</v>
      </c>
      <c r="AZ1334" s="116">
        <v>0</v>
      </c>
      <c r="BA1334" s="116">
        <v>0</v>
      </c>
      <c r="BB1334" s="116">
        <v>0</v>
      </c>
      <c r="BC1334" s="116">
        <v>0</v>
      </c>
      <c r="BD1334" s="115">
        <v>0</v>
      </c>
      <c r="BF1334" s="9">
        <f t="shared" si="21"/>
        <v>0</v>
      </c>
    </row>
    <row r="1335" spans="1:58" x14ac:dyDescent="0.25">
      <c r="A1335" s="112" t="s">
        <v>1704</v>
      </c>
      <c r="B1335" s="112" t="s">
        <v>1705</v>
      </c>
      <c r="C1335" s="116">
        <v>0</v>
      </c>
      <c r="D1335" s="116">
        <v>0</v>
      </c>
      <c r="E1335" s="116">
        <v>0</v>
      </c>
      <c r="F1335" s="116">
        <v>0</v>
      </c>
      <c r="G1335" s="116">
        <v>0</v>
      </c>
      <c r="H1335" s="116">
        <v>0</v>
      </c>
      <c r="I1335" s="116">
        <v>0</v>
      </c>
      <c r="J1335" s="116">
        <v>0</v>
      </c>
      <c r="K1335" s="116">
        <v>0</v>
      </c>
      <c r="L1335" s="116">
        <v>0</v>
      </c>
      <c r="M1335" s="116">
        <v>0</v>
      </c>
      <c r="N1335" s="116">
        <v>0</v>
      </c>
      <c r="O1335" s="116">
        <v>0</v>
      </c>
      <c r="P1335" s="116">
        <v>0</v>
      </c>
      <c r="Q1335" s="116">
        <v>0</v>
      </c>
      <c r="R1335" s="116">
        <v>0</v>
      </c>
      <c r="S1335" s="116">
        <v>0</v>
      </c>
      <c r="T1335" s="116">
        <v>0</v>
      </c>
      <c r="U1335" s="116">
        <v>0</v>
      </c>
      <c r="V1335" s="116">
        <v>0</v>
      </c>
      <c r="W1335" s="116">
        <v>0</v>
      </c>
      <c r="X1335" s="116">
        <v>0</v>
      </c>
      <c r="Y1335" s="116">
        <v>0</v>
      </c>
      <c r="Z1335" s="116">
        <v>0</v>
      </c>
      <c r="AA1335" s="116">
        <v>0</v>
      </c>
      <c r="AB1335" s="116">
        <v>0</v>
      </c>
      <c r="AC1335" s="116">
        <v>0</v>
      </c>
      <c r="AD1335" s="116">
        <v>0</v>
      </c>
      <c r="AE1335" s="116">
        <v>0</v>
      </c>
      <c r="AF1335" s="116">
        <v>0</v>
      </c>
      <c r="AG1335" s="116">
        <v>0</v>
      </c>
      <c r="AH1335" s="116">
        <v>0</v>
      </c>
      <c r="AI1335" s="116">
        <v>0</v>
      </c>
      <c r="AJ1335" s="116">
        <v>0</v>
      </c>
      <c r="AK1335" s="116">
        <v>0</v>
      </c>
      <c r="AL1335" s="116">
        <v>0</v>
      </c>
      <c r="AM1335" s="116">
        <v>0</v>
      </c>
      <c r="AN1335" s="116">
        <v>0</v>
      </c>
      <c r="AO1335" s="116">
        <v>0</v>
      </c>
      <c r="AP1335" s="116">
        <v>0</v>
      </c>
      <c r="AQ1335" s="116">
        <v>0</v>
      </c>
      <c r="AR1335" s="116">
        <v>0</v>
      </c>
      <c r="AS1335" s="116">
        <v>0</v>
      </c>
      <c r="AT1335" s="116">
        <v>0</v>
      </c>
      <c r="AU1335" s="116">
        <v>0</v>
      </c>
      <c r="AV1335" s="116">
        <v>0</v>
      </c>
      <c r="AW1335" s="116">
        <v>0</v>
      </c>
      <c r="AX1335" s="116">
        <v>0</v>
      </c>
      <c r="AY1335" s="116">
        <v>0</v>
      </c>
      <c r="AZ1335" s="116">
        <v>0</v>
      </c>
      <c r="BA1335" s="116">
        <v>0</v>
      </c>
      <c r="BB1335" s="116">
        <v>0</v>
      </c>
      <c r="BC1335" s="116">
        <v>0</v>
      </c>
      <c r="BD1335" s="115">
        <v>0</v>
      </c>
      <c r="BF1335" s="9">
        <f t="shared" si="21"/>
        <v>0</v>
      </c>
    </row>
    <row r="1336" spans="1:58" x14ac:dyDescent="0.25">
      <c r="A1336" s="112" t="s">
        <v>1706</v>
      </c>
      <c r="B1336" s="112" t="s">
        <v>1707</v>
      </c>
      <c r="C1336" s="116">
        <v>0</v>
      </c>
      <c r="D1336" s="116">
        <v>0</v>
      </c>
      <c r="E1336" s="116">
        <v>0</v>
      </c>
      <c r="F1336" s="116">
        <v>0</v>
      </c>
      <c r="G1336" s="116">
        <v>0</v>
      </c>
      <c r="H1336" s="116">
        <v>0</v>
      </c>
      <c r="I1336" s="116">
        <v>0</v>
      </c>
      <c r="J1336" s="116">
        <v>0</v>
      </c>
      <c r="K1336" s="116">
        <v>0</v>
      </c>
      <c r="L1336" s="116">
        <v>0</v>
      </c>
      <c r="M1336" s="116">
        <v>0</v>
      </c>
      <c r="N1336" s="116">
        <v>0</v>
      </c>
      <c r="O1336" s="116">
        <v>0</v>
      </c>
      <c r="P1336" s="116">
        <v>0</v>
      </c>
      <c r="Q1336" s="116">
        <v>0</v>
      </c>
      <c r="R1336" s="116">
        <v>0</v>
      </c>
      <c r="S1336" s="116">
        <v>0</v>
      </c>
      <c r="T1336" s="116">
        <v>0</v>
      </c>
      <c r="U1336" s="116">
        <v>0</v>
      </c>
      <c r="V1336" s="116">
        <v>0</v>
      </c>
      <c r="W1336" s="116">
        <v>0</v>
      </c>
      <c r="X1336" s="116">
        <v>0</v>
      </c>
      <c r="Y1336" s="116">
        <v>0</v>
      </c>
      <c r="Z1336" s="116">
        <v>0</v>
      </c>
      <c r="AA1336" s="116">
        <v>0</v>
      </c>
      <c r="AB1336" s="116">
        <v>0</v>
      </c>
      <c r="AC1336" s="116">
        <v>0</v>
      </c>
      <c r="AD1336" s="116">
        <v>0</v>
      </c>
      <c r="AE1336" s="116">
        <v>0</v>
      </c>
      <c r="AF1336" s="116">
        <v>0</v>
      </c>
      <c r="AG1336" s="116">
        <v>0</v>
      </c>
      <c r="AH1336" s="116">
        <v>0</v>
      </c>
      <c r="AI1336" s="116">
        <v>0</v>
      </c>
      <c r="AJ1336" s="116">
        <v>0</v>
      </c>
      <c r="AK1336" s="116">
        <v>0</v>
      </c>
      <c r="AL1336" s="116">
        <v>0</v>
      </c>
      <c r="AM1336" s="116">
        <v>0</v>
      </c>
      <c r="AN1336" s="116">
        <v>0</v>
      </c>
      <c r="AO1336" s="116">
        <v>0</v>
      </c>
      <c r="AP1336" s="116">
        <v>0</v>
      </c>
      <c r="AQ1336" s="116">
        <v>0</v>
      </c>
      <c r="AR1336" s="116">
        <v>0</v>
      </c>
      <c r="AS1336" s="116">
        <v>0</v>
      </c>
      <c r="AT1336" s="116">
        <v>0</v>
      </c>
      <c r="AU1336" s="116">
        <v>0</v>
      </c>
      <c r="AV1336" s="116">
        <v>0</v>
      </c>
      <c r="AW1336" s="116">
        <v>0</v>
      </c>
      <c r="AX1336" s="116">
        <v>0</v>
      </c>
      <c r="AY1336" s="116">
        <v>0</v>
      </c>
      <c r="AZ1336" s="116">
        <v>0</v>
      </c>
      <c r="BA1336" s="116">
        <v>0</v>
      </c>
      <c r="BB1336" s="116">
        <v>0</v>
      </c>
      <c r="BC1336" s="116">
        <v>0</v>
      </c>
      <c r="BD1336" s="115">
        <v>0</v>
      </c>
      <c r="BF1336" s="9">
        <f t="shared" si="21"/>
        <v>0</v>
      </c>
    </row>
    <row r="1337" spans="1:58" x14ac:dyDescent="0.25">
      <c r="A1337" s="112" t="s">
        <v>1708</v>
      </c>
      <c r="B1337" s="112" t="s">
        <v>1709</v>
      </c>
      <c r="C1337" s="116">
        <v>0</v>
      </c>
      <c r="D1337" s="116">
        <v>0</v>
      </c>
      <c r="E1337" s="116">
        <v>0</v>
      </c>
      <c r="F1337" s="116">
        <v>0</v>
      </c>
      <c r="G1337" s="116">
        <v>0</v>
      </c>
      <c r="H1337" s="116">
        <v>0</v>
      </c>
      <c r="I1337" s="116">
        <v>0</v>
      </c>
      <c r="J1337" s="116">
        <v>0</v>
      </c>
      <c r="K1337" s="116">
        <v>0</v>
      </c>
      <c r="L1337" s="116">
        <v>0</v>
      </c>
      <c r="M1337" s="116">
        <v>0</v>
      </c>
      <c r="N1337" s="116">
        <v>0</v>
      </c>
      <c r="O1337" s="116">
        <v>0</v>
      </c>
      <c r="P1337" s="116">
        <v>0</v>
      </c>
      <c r="Q1337" s="116">
        <v>0</v>
      </c>
      <c r="R1337" s="116">
        <v>0</v>
      </c>
      <c r="S1337" s="116">
        <v>0</v>
      </c>
      <c r="T1337" s="116">
        <v>0</v>
      </c>
      <c r="U1337" s="116">
        <v>0</v>
      </c>
      <c r="V1337" s="116">
        <v>0</v>
      </c>
      <c r="W1337" s="116">
        <v>0</v>
      </c>
      <c r="X1337" s="116">
        <v>0</v>
      </c>
      <c r="Y1337" s="116">
        <v>0</v>
      </c>
      <c r="Z1337" s="116">
        <v>0</v>
      </c>
      <c r="AA1337" s="116">
        <v>0</v>
      </c>
      <c r="AB1337" s="116">
        <v>0</v>
      </c>
      <c r="AC1337" s="116">
        <v>0</v>
      </c>
      <c r="AD1337" s="116">
        <v>0</v>
      </c>
      <c r="AE1337" s="116">
        <v>0</v>
      </c>
      <c r="AF1337" s="116">
        <v>0</v>
      </c>
      <c r="AG1337" s="116">
        <v>0</v>
      </c>
      <c r="AH1337" s="116">
        <v>0</v>
      </c>
      <c r="AI1337" s="116">
        <v>0</v>
      </c>
      <c r="AJ1337" s="116">
        <v>0</v>
      </c>
      <c r="AK1337" s="116">
        <v>0</v>
      </c>
      <c r="AL1337" s="116">
        <v>0</v>
      </c>
      <c r="AM1337" s="116">
        <v>0</v>
      </c>
      <c r="AN1337" s="116">
        <v>0</v>
      </c>
      <c r="AO1337" s="116">
        <v>0</v>
      </c>
      <c r="AP1337" s="116">
        <v>0</v>
      </c>
      <c r="AQ1337" s="116">
        <v>0</v>
      </c>
      <c r="AR1337" s="116">
        <v>0</v>
      </c>
      <c r="AS1337" s="116">
        <v>0</v>
      </c>
      <c r="AT1337" s="116">
        <v>0</v>
      </c>
      <c r="AU1337" s="116">
        <v>0</v>
      </c>
      <c r="AV1337" s="116">
        <v>0</v>
      </c>
      <c r="AW1337" s="116">
        <v>0</v>
      </c>
      <c r="AX1337" s="116">
        <v>0</v>
      </c>
      <c r="AY1337" s="116">
        <v>0</v>
      </c>
      <c r="AZ1337" s="116">
        <v>0</v>
      </c>
      <c r="BA1337" s="116">
        <v>0</v>
      </c>
      <c r="BB1337" s="116">
        <v>0</v>
      </c>
      <c r="BC1337" s="116">
        <v>0</v>
      </c>
      <c r="BD1337" s="115">
        <v>0</v>
      </c>
      <c r="BF1337" s="9">
        <f t="shared" si="21"/>
        <v>0</v>
      </c>
    </row>
    <row r="1338" spans="1:58" x14ac:dyDescent="0.25">
      <c r="A1338" s="112" t="s">
        <v>1710</v>
      </c>
      <c r="B1338" s="112" t="s">
        <v>1711</v>
      </c>
      <c r="C1338" s="116">
        <v>0</v>
      </c>
      <c r="D1338" s="116">
        <v>0</v>
      </c>
      <c r="E1338" s="116">
        <v>0</v>
      </c>
      <c r="F1338" s="116">
        <v>0</v>
      </c>
      <c r="G1338" s="116">
        <v>0</v>
      </c>
      <c r="H1338" s="116">
        <v>0</v>
      </c>
      <c r="I1338" s="116">
        <v>0</v>
      </c>
      <c r="J1338" s="116">
        <v>0</v>
      </c>
      <c r="K1338" s="116">
        <v>0</v>
      </c>
      <c r="L1338" s="116">
        <v>0</v>
      </c>
      <c r="M1338" s="116">
        <v>0</v>
      </c>
      <c r="N1338" s="116">
        <v>0</v>
      </c>
      <c r="O1338" s="116">
        <v>0</v>
      </c>
      <c r="P1338" s="116">
        <v>0</v>
      </c>
      <c r="Q1338" s="116">
        <v>0</v>
      </c>
      <c r="R1338" s="116">
        <v>0</v>
      </c>
      <c r="S1338" s="116">
        <v>0</v>
      </c>
      <c r="T1338" s="116">
        <v>0</v>
      </c>
      <c r="U1338" s="116">
        <v>0</v>
      </c>
      <c r="V1338" s="116">
        <v>0</v>
      </c>
      <c r="W1338" s="116">
        <v>0</v>
      </c>
      <c r="X1338" s="116">
        <v>0</v>
      </c>
      <c r="Y1338" s="116">
        <v>0</v>
      </c>
      <c r="Z1338" s="116">
        <v>0</v>
      </c>
      <c r="AA1338" s="116">
        <v>0</v>
      </c>
      <c r="AB1338" s="116">
        <v>0</v>
      </c>
      <c r="AC1338" s="116">
        <v>0</v>
      </c>
      <c r="AD1338" s="116">
        <v>0</v>
      </c>
      <c r="AE1338" s="116">
        <v>0</v>
      </c>
      <c r="AF1338" s="116">
        <v>0</v>
      </c>
      <c r="AG1338" s="116">
        <v>0</v>
      </c>
      <c r="AH1338" s="116">
        <v>0</v>
      </c>
      <c r="AI1338" s="116">
        <v>0</v>
      </c>
      <c r="AJ1338" s="116">
        <v>0</v>
      </c>
      <c r="AK1338" s="116">
        <v>0</v>
      </c>
      <c r="AL1338" s="116">
        <v>0</v>
      </c>
      <c r="AM1338" s="116">
        <v>0</v>
      </c>
      <c r="AN1338" s="116">
        <v>0</v>
      </c>
      <c r="AO1338" s="116">
        <v>0</v>
      </c>
      <c r="AP1338" s="116">
        <v>0</v>
      </c>
      <c r="AQ1338" s="116">
        <v>0</v>
      </c>
      <c r="AR1338" s="116">
        <v>0</v>
      </c>
      <c r="AS1338" s="116">
        <v>0</v>
      </c>
      <c r="AT1338" s="116">
        <v>0</v>
      </c>
      <c r="AU1338" s="116">
        <v>0</v>
      </c>
      <c r="AV1338" s="116">
        <v>0</v>
      </c>
      <c r="AW1338" s="116">
        <v>0</v>
      </c>
      <c r="AX1338" s="116">
        <v>0</v>
      </c>
      <c r="AY1338" s="116">
        <v>0</v>
      </c>
      <c r="AZ1338" s="116">
        <v>0</v>
      </c>
      <c r="BA1338" s="116">
        <v>0</v>
      </c>
      <c r="BB1338" s="116">
        <v>0</v>
      </c>
      <c r="BC1338" s="116">
        <v>0</v>
      </c>
      <c r="BD1338" s="115">
        <v>0</v>
      </c>
      <c r="BF1338" s="9">
        <f t="shared" si="21"/>
        <v>0</v>
      </c>
    </row>
    <row r="1339" spans="1:58" x14ac:dyDescent="0.25">
      <c r="A1339" s="112" t="s">
        <v>1712</v>
      </c>
      <c r="B1339" s="112" t="s">
        <v>1713</v>
      </c>
      <c r="C1339" s="116">
        <v>0</v>
      </c>
      <c r="D1339" s="116">
        <v>0</v>
      </c>
      <c r="E1339" s="116">
        <v>0</v>
      </c>
      <c r="F1339" s="116">
        <v>0</v>
      </c>
      <c r="G1339" s="116">
        <v>0</v>
      </c>
      <c r="H1339" s="116">
        <v>0</v>
      </c>
      <c r="I1339" s="116">
        <v>0</v>
      </c>
      <c r="J1339" s="116">
        <v>0</v>
      </c>
      <c r="K1339" s="116">
        <v>0</v>
      </c>
      <c r="L1339" s="116">
        <v>0</v>
      </c>
      <c r="M1339" s="116">
        <v>0</v>
      </c>
      <c r="N1339" s="116">
        <v>0</v>
      </c>
      <c r="O1339" s="116">
        <v>0</v>
      </c>
      <c r="P1339" s="116">
        <v>0</v>
      </c>
      <c r="Q1339" s="116">
        <v>0</v>
      </c>
      <c r="R1339" s="116">
        <v>0</v>
      </c>
      <c r="S1339" s="116">
        <v>0</v>
      </c>
      <c r="T1339" s="116">
        <v>0</v>
      </c>
      <c r="U1339" s="116">
        <v>0</v>
      </c>
      <c r="V1339" s="116">
        <v>0</v>
      </c>
      <c r="W1339" s="116">
        <v>0</v>
      </c>
      <c r="X1339" s="116">
        <v>0</v>
      </c>
      <c r="Y1339" s="116">
        <v>0</v>
      </c>
      <c r="Z1339" s="116">
        <v>0</v>
      </c>
      <c r="AA1339" s="116">
        <v>0</v>
      </c>
      <c r="AB1339" s="116">
        <v>0</v>
      </c>
      <c r="AC1339" s="116">
        <v>0</v>
      </c>
      <c r="AD1339" s="116">
        <v>0</v>
      </c>
      <c r="AE1339" s="116">
        <v>0</v>
      </c>
      <c r="AF1339" s="116">
        <v>0</v>
      </c>
      <c r="AG1339" s="116">
        <v>0</v>
      </c>
      <c r="AH1339" s="116">
        <v>0</v>
      </c>
      <c r="AI1339" s="116">
        <v>0</v>
      </c>
      <c r="AJ1339" s="116">
        <v>0</v>
      </c>
      <c r="AK1339" s="116">
        <v>0</v>
      </c>
      <c r="AL1339" s="116">
        <v>0</v>
      </c>
      <c r="AM1339" s="116">
        <v>0</v>
      </c>
      <c r="AN1339" s="116">
        <v>0</v>
      </c>
      <c r="AO1339" s="116">
        <v>0</v>
      </c>
      <c r="AP1339" s="116">
        <v>0</v>
      </c>
      <c r="AQ1339" s="116">
        <v>0</v>
      </c>
      <c r="AR1339" s="116">
        <v>0</v>
      </c>
      <c r="AS1339" s="116">
        <v>0</v>
      </c>
      <c r="AT1339" s="116">
        <v>0</v>
      </c>
      <c r="AU1339" s="116">
        <v>0</v>
      </c>
      <c r="AV1339" s="116">
        <v>0</v>
      </c>
      <c r="AW1339" s="116">
        <v>0</v>
      </c>
      <c r="AX1339" s="116">
        <v>0</v>
      </c>
      <c r="AY1339" s="116">
        <v>0</v>
      </c>
      <c r="AZ1339" s="116">
        <v>0</v>
      </c>
      <c r="BA1339" s="116">
        <v>0</v>
      </c>
      <c r="BB1339" s="116">
        <v>0</v>
      </c>
      <c r="BC1339" s="116">
        <v>0</v>
      </c>
      <c r="BD1339" s="115">
        <v>0</v>
      </c>
      <c r="BF1339" s="9">
        <f t="shared" si="21"/>
        <v>0</v>
      </c>
    </row>
    <row r="1340" spans="1:58" x14ac:dyDescent="0.25">
      <c r="A1340" s="112" t="s">
        <v>1878</v>
      </c>
      <c r="B1340" s="112" t="s">
        <v>1877</v>
      </c>
      <c r="C1340" s="116">
        <v>0</v>
      </c>
      <c r="D1340" s="116">
        <v>0</v>
      </c>
      <c r="E1340" s="116">
        <v>0</v>
      </c>
      <c r="F1340" s="116">
        <v>0</v>
      </c>
      <c r="G1340" s="116">
        <v>0</v>
      </c>
      <c r="H1340" s="116">
        <v>0</v>
      </c>
      <c r="I1340" s="116">
        <v>0</v>
      </c>
      <c r="J1340" s="116">
        <v>0</v>
      </c>
      <c r="K1340" s="116">
        <v>0</v>
      </c>
      <c r="L1340" s="116">
        <v>0</v>
      </c>
      <c r="M1340" s="116">
        <v>0</v>
      </c>
      <c r="N1340" s="116">
        <v>0</v>
      </c>
      <c r="O1340" s="116">
        <v>0</v>
      </c>
      <c r="P1340" s="116">
        <v>0</v>
      </c>
      <c r="Q1340" s="116">
        <v>0</v>
      </c>
      <c r="R1340" s="116">
        <v>0</v>
      </c>
      <c r="S1340" s="116">
        <v>0</v>
      </c>
      <c r="T1340" s="116">
        <v>0</v>
      </c>
      <c r="U1340" s="116">
        <v>0</v>
      </c>
      <c r="V1340" s="116">
        <v>0</v>
      </c>
      <c r="W1340" s="116">
        <v>0</v>
      </c>
      <c r="X1340" s="116">
        <v>0</v>
      </c>
      <c r="Y1340" s="116">
        <v>0</v>
      </c>
      <c r="Z1340" s="116">
        <v>0</v>
      </c>
      <c r="AA1340" s="116">
        <v>0</v>
      </c>
      <c r="AB1340" s="116">
        <v>0</v>
      </c>
      <c r="AC1340" s="116">
        <v>0</v>
      </c>
      <c r="AD1340" s="116">
        <v>0</v>
      </c>
      <c r="AE1340" s="116">
        <v>0</v>
      </c>
      <c r="AF1340" s="116">
        <v>0</v>
      </c>
      <c r="AG1340" s="116">
        <v>0</v>
      </c>
      <c r="AH1340" s="116">
        <v>0</v>
      </c>
      <c r="AI1340" s="116">
        <v>0</v>
      </c>
      <c r="AJ1340" s="116">
        <v>0</v>
      </c>
      <c r="AK1340" s="116">
        <v>0</v>
      </c>
      <c r="AL1340" s="116">
        <v>0</v>
      </c>
      <c r="AM1340" s="116">
        <v>0</v>
      </c>
      <c r="AN1340" s="116">
        <v>0</v>
      </c>
      <c r="AO1340" s="116">
        <v>0</v>
      </c>
      <c r="AP1340" s="116">
        <v>0</v>
      </c>
      <c r="AQ1340" s="116">
        <v>0</v>
      </c>
      <c r="AR1340" s="116">
        <v>0</v>
      </c>
      <c r="AS1340" s="116">
        <v>0</v>
      </c>
      <c r="AT1340" s="116">
        <v>0</v>
      </c>
      <c r="AU1340" s="116">
        <v>0</v>
      </c>
      <c r="AV1340" s="116">
        <v>0</v>
      </c>
      <c r="AW1340" s="116">
        <v>0</v>
      </c>
      <c r="AX1340" s="116">
        <v>0</v>
      </c>
      <c r="AY1340" s="116">
        <v>9017.73</v>
      </c>
      <c r="AZ1340" s="116">
        <v>9017.73</v>
      </c>
      <c r="BA1340" s="116">
        <v>9228.3599999999988</v>
      </c>
      <c r="BB1340" s="116">
        <v>9228.3599999999988</v>
      </c>
      <c r="BC1340" s="116">
        <v>9818.1999999999989</v>
      </c>
      <c r="BD1340" s="115">
        <v>9945.4399999999987</v>
      </c>
      <c r="BF1340" s="9">
        <f t="shared" si="21"/>
        <v>9945.4399999999987</v>
      </c>
    </row>
    <row r="1341" spans="1:58" x14ac:dyDescent="0.25">
      <c r="A1341" s="112" t="s">
        <v>1714</v>
      </c>
      <c r="B1341" s="112" t="s">
        <v>1715</v>
      </c>
      <c r="C1341" s="116">
        <v>0</v>
      </c>
      <c r="D1341" s="116">
        <v>0</v>
      </c>
      <c r="E1341" s="116">
        <v>0</v>
      </c>
      <c r="F1341" s="116">
        <v>0</v>
      </c>
      <c r="G1341" s="116">
        <v>0</v>
      </c>
      <c r="H1341" s="116">
        <v>0</v>
      </c>
      <c r="I1341" s="116">
        <v>0</v>
      </c>
      <c r="J1341" s="116">
        <v>0</v>
      </c>
      <c r="K1341" s="116">
        <v>0</v>
      </c>
      <c r="L1341" s="116">
        <v>0</v>
      </c>
      <c r="M1341" s="116">
        <v>0</v>
      </c>
      <c r="N1341" s="116">
        <v>0</v>
      </c>
      <c r="O1341" s="116">
        <v>0</v>
      </c>
      <c r="P1341" s="116">
        <v>0</v>
      </c>
      <c r="Q1341" s="116">
        <v>0</v>
      </c>
      <c r="R1341" s="116">
        <v>0</v>
      </c>
      <c r="S1341" s="116">
        <v>0</v>
      </c>
      <c r="T1341" s="116">
        <v>0</v>
      </c>
      <c r="U1341" s="116">
        <v>0</v>
      </c>
      <c r="V1341" s="116">
        <v>0</v>
      </c>
      <c r="W1341" s="116">
        <v>0</v>
      </c>
      <c r="X1341" s="116">
        <v>0</v>
      </c>
      <c r="Y1341" s="116">
        <v>0</v>
      </c>
      <c r="Z1341" s="116">
        <v>0</v>
      </c>
      <c r="AA1341" s="116">
        <v>0</v>
      </c>
      <c r="AB1341" s="116">
        <v>0</v>
      </c>
      <c r="AC1341" s="116">
        <v>0</v>
      </c>
      <c r="AD1341" s="116">
        <v>0</v>
      </c>
      <c r="AE1341" s="116">
        <v>0</v>
      </c>
      <c r="AF1341" s="116">
        <v>0</v>
      </c>
      <c r="AG1341" s="116">
        <v>0</v>
      </c>
      <c r="AH1341" s="116">
        <v>0</v>
      </c>
      <c r="AI1341" s="116">
        <v>0</v>
      </c>
      <c r="AJ1341" s="116">
        <v>0</v>
      </c>
      <c r="AK1341" s="116">
        <v>0</v>
      </c>
      <c r="AL1341" s="116">
        <v>0</v>
      </c>
      <c r="AM1341" s="116">
        <v>0</v>
      </c>
      <c r="AN1341" s="116">
        <v>0</v>
      </c>
      <c r="AO1341" s="116">
        <v>0</v>
      </c>
      <c r="AP1341" s="116">
        <v>0</v>
      </c>
      <c r="AQ1341" s="116">
        <v>0</v>
      </c>
      <c r="AR1341" s="116">
        <v>0</v>
      </c>
      <c r="AS1341" s="116">
        <v>0</v>
      </c>
      <c r="AT1341" s="116">
        <v>0</v>
      </c>
      <c r="AU1341" s="116">
        <v>0</v>
      </c>
      <c r="AV1341" s="116">
        <v>0</v>
      </c>
      <c r="AW1341" s="116">
        <v>0</v>
      </c>
      <c r="AX1341" s="116">
        <v>0</v>
      </c>
      <c r="AY1341" s="116">
        <v>0</v>
      </c>
      <c r="AZ1341" s="116">
        <v>0</v>
      </c>
      <c r="BA1341" s="116">
        <v>0</v>
      </c>
      <c r="BB1341" s="116">
        <v>0</v>
      </c>
      <c r="BC1341" s="116">
        <v>0</v>
      </c>
      <c r="BD1341" s="115">
        <v>0</v>
      </c>
      <c r="BF1341" s="9">
        <f t="shared" si="21"/>
        <v>0</v>
      </c>
    </row>
    <row r="1342" spans="1:58" x14ac:dyDescent="0.25">
      <c r="A1342" s="112" t="s">
        <v>1716</v>
      </c>
      <c r="B1342" s="112" t="s">
        <v>1717</v>
      </c>
      <c r="C1342" s="116">
        <v>0</v>
      </c>
      <c r="D1342" s="116">
        <v>0</v>
      </c>
      <c r="E1342" s="116">
        <v>0</v>
      </c>
      <c r="F1342" s="116">
        <v>0</v>
      </c>
      <c r="G1342" s="116">
        <v>0</v>
      </c>
      <c r="H1342" s="116">
        <v>0</v>
      </c>
      <c r="I1342" s="116">
        <v>0</v>
      </c>
      <c r="J1342" s="116">
        <v>0</v>
      </c>
      <c r="K1342" s="116">
        <v>0</v>
      </c>
      <c r="L1342" s="116">
        <v>0</v>
      </c>
      <c r="M1342" s="116">
        <v>0</v>
      </c>
      <c r="N1342" s="116">
        <v>0</v>
      </c>
      <c r="O1342" s="116">
        <v>0</v>
      </c>
      <c r="P1342" s="116">
        <v>0</v>
      </c>
      <c r="Q1342" s="116">
        <v>0</v>
      </c>
      <c r="R1342" s="116">
        <v>0</v>
      </c>
      <c r="S1342" s="116">
        <v>0</v>
      </c>
      <c r="T1342" s="116">
        <v>0</v>
      </c>
      <c r="U1342" s="116">
        <v>0</v>
      </c>
      <c r="V1342" s="116">
        <v>0</v>
      </c>
      <c r="W1342" s="116">
        <v>0</v>
      </c>
      <c r="X1342" s="116">
        <v>0</v>
      </c>
      <c r="Y1342" s="116">
        <v>0</v>
      </c>
      <c r="Z1342" s="116">
        <v>0</v>
      </c>
      <c r="AA1342" s="116">
        <v>0</v>
      </c>
      <c r="AB1342" s="116">
        <v>0</v>
      </c>
      <c r="AC1342" s="116">
        <v>0</v>
      </c>
      <c r="AD1342" s="116">
        <v>0</v>
      </c>
      <c r="AE1342" s="116">
        <v>0</v>
      </c>
      <c r="AF1342" s="116">
        <v>0</v>
      </c>
      <c r="AG1342" s="116">
        <v>0</v>
      </c>
      <c r="AH1342" s="116">
        <v>0</v>
      </c>
      <c r="AI1342" s="116">
        <v>0</v>
      </c>
      <c r="AJ1342" s="116">
        <v>0</v>
      </c>
      <c r="AK1342" s="116">
        <v>0</v>
      </c>
      <c r="AL1342" s="116">
        <v>0</v>
      </c>
      <c r="AM1342" s="116">
        <v>0</v>
      </c>
      <c r="AN1342" s="116">
        <v>0</v>
      </c>
      <c r="AO1342" s="116">
        <v>0</v>
      </c>
      <c r="AP1342" s="116">
        <v>0</v>
      </c>
      <c r="AQ1342" s="116">
        <v>0</v>
      </c>
      <c r="AR1342" s="116">
        <v>0</v>
      </c>
      <c r="AS1342" s="116">
        <v>0</v>
      </c>
      <c r="AT1342" s="116">
        <v>0</v>
      </c>
      <c r="AU1342" s="116">
        <v>0</v>
      </c>
      <c r="AV1342" s="116">
        <v>0</v>
      </c>
      <c r="AW1342" s="116">
        <v>0</v>
      </c>
      <c r="AX1342" s="116">
        <v>0</v>
      </c>
      <c r="AY1342" s="116">
        <v>0</v>
      </c>
      <c r="AZ1342" s="116">
        <v>0</v>
      </c>
      <c r="BA1342" s="116">
        <v>0</v>
      </c>
      <c r="BB1342" s="116">
        <v>8898.2999999999993</v>
      </c>
      <c r="BC1342" s="116">
        <v>0</v>
      </c>
      <c r="BD1342" s="115">
        <v>0</v>
      </c>
      <c r="BF1342" s="9">
        <f t="shared" si="21"/>
        <v>8898.2999999999993</v>
      </c>
    </row>
    <row r="1343" spans="1:58" x14ac:dyDescent="0.25">
      <c r="A1343" s="112" t="s">
        <v>1718</v>
      </c>
      <c r="B1343" s="112" t="s">
        <v>1719</v>
      </c>
      <c r="C1343" s="116">
        <v>0</v>
      </c>
      <c r="D1343" s="116">
        <v>0</v>
      </c>
      <c r="E1343" s="116">
        <v>0</v>
      </c>
      <c r="F1343" s="116">
        <v>0</v>
      </c>
      <c r="G1343" s="116">
        <v>0</v>
      </c>
      <c r="H1343" s="116">
        <v>0</v>
      </c>
      <c r="I1343" s="116">
        <v>0</v>
      </c>
      <c r="J1343" s="116">
        <v>0</v>
      </c>
      <c r="K1343" s="116">
        <v>0</v>
      </c>
      <c r="L1343" s="116">
        <v>0</v>
      </c>
      <c r="M1343" s="116">
        <v>0</v>
      </c>
      <c r="N1343" s="116">
        <v>0</v>
      </c>
      <c r="O1343" s="116">
        <v>0</v>
      </c>
      <c r="P1343" s="116">
        <v>0</v>
      </c>
      <c r="Q1343" s="116">
        <v>0</v>
      </c>
      <c r="R1343" s="116">
        <v>0</v>
      </c>
      <c r="S1343" s="116">
        <v>0</v>
      </c>
      <c r="T1343" s="116">
        <v>0</v>
      </c>
      <c r="U1343" s="116">
        <v>0</v>
      </c>
      <c r="V1343" s="116">
        <v>0</v>
      </c>
      <c r="W1343" s="116">
        <v>0</v>
      </c>
      <c r="X1343" s="116">
        <v>0</v>
      </c>
      <c r="Y1343" s="116">
        <v>0</v>
      </c>
      <c r="Z1343" s="116">
        <v>0</v>
      </c>
      <c r="AA1343" s="116">
        <v>0</v>
      </c>
      <c r="AB1343" s="116">
        <v>0</v>
      </c>
      <c r="AC1343" s="116">
        <v>0</v>
      </c>
      <c r="AD1343" s="116">
        <v>0</v>
      </c>
      <c r="AE1343" s="116">
        <v>0</v>
      </c>
      <c r="AF1343" s="116">
        <v>0</v>
      </c>
      <c r="AG1343" s="116">
        <v>0</v>
      </c>
      <c r="AH1343" s="116">
        <v>0</v>
      </c>
      <c r="AI1343" s="116">
        <v>0</v>
      </c>
      <c r="AJ1343" s="116">
        <v>0</v>
      </c>
      <c r="AK1343" s="116">
        <v>0</v>
      </c>
      <c r="AL1343" s="116">
        <v>0</v>
      </c>
      <c r="AM1343" s="116">
        <v>0</v>
      </c>
      <c r="AN1343" s="116">
        <v>0</v>
      </c>
      <c r="AO1343" s="116">
        <v>0</v>
      </c>
      <c r="AP1343" s="116">
        <v>0</v>
      </c>
      <c r="AQ1343" s="116">
        <v>0</v>
      </c>
      <c r="AR1343" s="116">
        <v>0</v>
      </c>
      <c r="AS1343" s="116">
        <v>161.99</v>
      </c>
      <c r="AT1343" s="116">
        <v>280.78000000000003</v>
      </c>
      <c r="AU1343" s="116">
        <v>58804.36</v>
      </c>
      <c r="AV1343" s="116">
        <v>64356.73</v>
      </c>
      <c r="AW1343" s="116">
        <v>65657.97</v>
      </c>
      <c r="AX1343" s="116">
        <v>70157.64</v>
      </c>
      <c r="AY1343" s="116">
        <v>0</v>
      </c>
      <c r="AZ1343" s="116">
        <v>0</v>
      </c>
      <c r="BA1343" s="116">
        <v>0</v>
      </c>
      <c r="BB1343" s="116">
        <v>0</v>
      </c>
      <c r="BC1343" s="116">
        <v>0</v>
      </c>
      <c r="BD1343" s="115">
        <v>0</v>
      </c>
      <c r="BF1343" s="9">
        <f t="shared" si="21"/>
        <v>70157.64</v>
      </c>
    </row>
    <row r="1344" spans="1:58" x14ac:dyDescent="0.25">
      <c r="A1344" s="112" t="s">
        <v>1720</v>
      </c>
      <c r="B1344" s="112" t="s">
        <v>1721</v>
      </c>
      <c r="C1344" s="116">
        <v>0</v>
      </c>
      <c r="D1344" s="116">
        <v>0</v>
      </c>
      <c r="E1344" s="116">
        <v>0</v>
      </c>
      <c r="F1344" s="116">
        <v>0</v>
      </c>
      <c r="G1344" s="116">
        <v>0</v>
      </c>
      <c r="H1344" s="116">
        <v>0</v>
      </c>
      <c r="I1344" s="116">
        <v>0</v>
      </c>
      <c r="J1344" s="116">
        <v>0</v>
      </c>
      <c r="K1344" s="116">
        <v>0</v>
      </c>
      <c r="L1344" s="116">
        <v>0</v>
      </c>
      <c r="M1344" s="116">
        <v>0</v>
      </c>
      <c r="N1344" s="116">
        <v>0</v>
      </c>
      <c r="O1344" s="116">
        <v>0</v>
      </c>
      <c r="P1344" s="116">
        <v>0</v>
      </c>
      <c r="Q1344" s="116">
        <v>0</v>
      </c>
      <c r="R1344" s="116">
        <v>0</v>
      </c>
      <c r="S1344" s="116">
        <v>0</v>
      </c>
      <c r="T1344" s="116">
        <v>0</v>
      </c>
      <c r="U1344" s="116">
        <v>0</v>
      </c>
      <c r="V1344" s="116">
        <v>0</v>
      </c>
      <c r="W1344" s="116">
        <v>0</v>
      </c>
      <c r="X1344" s="116">
        <v>0</v>
      </c>
      <c r="Y1344" s="116">
        <v>0</v>
      </c>
      <c r="Z1344" s="116">
        <v>0</v>
      </c>
      <c r="AA1344" s="116">
        <v>0</v>
      </c>
      <c r="AB1344" s="116">
        <v>0</v>
      </c>
      <c r="AC1344" s="116">
        <v>0</v>
      </c>
      <c r="AD1344" s="116">
        <v>0</v>
      </c>
      <c r="AE1344" s="116">
        <v>0</v>
      </c>
      <c r="AF1344" s="116">
        <v>0</v>
      </c>
      <c r="AG1344" s="116">
        <v>0</v>
      </c>
      <c r="AH1344" s="116">
        <v>0</v>
      </c>
      <c r="AI1344" s="116">
        <v>0</v>
      </c>
      <c r="AJ1344" s="116">
        <v>0</v>
      </c>
      <c r="AK1344" s="116">
        <v>0</v>
      </c>
      <c r="AL1344" s="116">
        <v>0</v>
      </c>
      <c r="AM1344" s="116">
        <v>0</v>
      </c>
      <c r="AN1344" s="116">
        <v>0</v>
      </c>
      <c r="AO1344" s="116">
        <v>0</v>
      </c>
      <c r="AP1344" s="116">
        <v>0</v>
      </c>
      <c r="AQ1344" s="116">
        <v>0</v>
      </c>
      <c r="AR1344" s="116">
        <v>0</v>
      </c>
      <c r="AS1344" s="116">
        <v>0</v>
      </c>
      <c r="AT1344" s="116">
        <v>0</v>
      </c>
      <c r="AU1344" s="116">
        <v>0</v>
      </c>
      <c r="AV1344" s="116">
        <v>0</v>
      </c>
      <c r="AW1344" s="116">
        <v>0</v>
      </c>
      <c r="AX1344" s="116">
        <v>0</v>
      </c>
      <c r="AY1344" s="116">
        <v>0</v>
      </c>
      <c r="AZ1344" s="116">
        <v>0</v>
      </c>
      <c r="BA1344" s="116">
        <v>0</v>
      </c>
      <c r="BB1344" s="116">
        <v>0</v>
      </c>
      <c r="BC1344" s="116">
        <v>0</v>
      </c>
      <c r="BD1344" s="115">
        <v>0</v>
      </c>
      <c r="BF1344" s="9">
        <f t="shared" si="21"/>
        <v>0</v>
      </c>
    </row>
    <row r="1345" spans="1:58" x14ac:dyDescent="0.25">
      <c r="A1345" s="112" t="s">
        <v>1990</v>
      </c>
      <c r="B1345" s="112" t="s">
        <v>1989</v>
      </c>
      <c r="C1345" s="116">
        <v>0</v>
      </c>
      <c r="D1345" s="116">
        <v>0</v>
      </c>
      <c r="E1345" s="116">
        <v>0</v>
      </c>
      <c r="F1345" s="116">
        <v>0</v>
      </c>
      <c r="G1345" s="116">
        <v>0</v>
      </c>
      <c r="H1345" s="116">
        <v>0</v>
      </c>
      <c r="I1345" s="116">
        <v>0</v>
      </c>
      <c r="J1345" s="116">
        <v>0</v>
      </c>
      <c r="K1345" s="116">
        <v>0</v>
      </c>
      <c r="L1345" s="116">
        <v>0</v>
      </c>
      <c r="M1345" s="116">
        <v>0</v>
      </c>
      <c r="N1345" s="116">
        <v>0</v>
      </c>
      <c r="O1345" s="116">
        <v>0</v>
      </c>
      <c r="P1345" s="116">
        <v>0</v>
      </c>
      <c r="Q1345" s="116">
        <v>0</v>
      </c>
      <c r="R1345" s="116">
        <v>0</v>
      </c>
      <c r="S1345" s="116">
        <v>0</v>
      </c>
      <c r="T1345" s="116">
        <v>0</v>
      </c>
      <c r="U1345" s="116">
        <v>0</v>
      </c>
      <c r="V1345" s="116">
        <v>0</v>
      </c>
      <c r="W1345" s="116">
        <v>0</v>
      </c>
      <c r="X1345" s="116">
        <v>0</v>
      </c>
      <c r="Y1345" s="116">
        <v>0</v>
      </c>
      <c r="Z1345" s="116">
        <v>0</v>
      </c>
      <c r="AA1345" s="116">
        <v>0</v>
      </c>
      <c r="AB1345" s="116">
        <v>0</v>
      </c>
      <c r="AC1345" s="116">
        <v>0</v>
      </c>
      <c r="AD1345" s="116">
        <v>0</v>
      </c>
      <c r="AE1345" s="116">
        <v>0</v>
      </c>
      <c r="AF1345" s="116">
        <v>0</v>
      </c>
      <c r="AG1345" s="116">
        <v>0</v>
      </c>
      <c r="AH1345" s="116">
        <v>0</v>
      </c>
      <c r="AI1345" s="116">
        <v>0</v>
      </c>
      <c r="AJ1345" s="116">
        <v>0</v>
      </c>
      <c r="AK1345" s="116">
        <v>0</v>
      </c>
      <c r="AL1345" s="116">
        <v>0</v>
      </c>
      <c r="AM1345" s="116">
        <v>0</v>
      </c>
      <c r="AN1345" s="116">
        <v>0</v>
      </c>
      <c r="AO1345" s="116">
        <v>0</v>
      </c>
      <c r="AP1345" s="116">
        <v>0</v>
      </c>
      <c r="AQ1345" s="116">
        <v>0</v>
      </c>
      <c r="AR1345" s="116">
        <v>0</v>
      </c>
      <c r="AS1345" s="116">
        <v>0</v>
      </c>
      <c r="AT1345" s="116">
        <v>0</v>
      </c>
      <c r="AU1345" s="116">
        <v>0</v>
      </c>
      <c r="AV1345" s="116">
        <v>0</v>
      </c>
      <c r="AW1345" s="116">
        <v>0</v>
      </c>
      <c r="AX1345" s="116">
        <v>0</v>
      </c>
      <c r="AY1345" s="116">
        <v>0</v>
      </c>
      <c r="AZ1345" s="116">
        <v>180.99</v>
      </c>
      <c r="BA1345" s="116">
        <v>24763.18</v>
      </c>
      <c r="BB1345" s="116">
        <v>439435.08999999997</v>
      </c>
      <c r="BC1345" s="116">
        <v>442664.61</v>
      </c>
      <c r="BD1345" s="115">
        <v>460390.89</v>
      </c>
      <c r="BF1345" s="9">
        <f t="shared" si="21"/>
        <v>460390.89</v>
      </c>
    </row>
    <row r="1346" spans="1:58" x14ac:dyDescent="0.25">
      <c r="A1346" s="112" t="s">
        <v>2105</v>
      </c>
      <c r="B1346" s="112" t="s">
        <v>2104</v>
      </c>
      <c r="C1346" s="116">
        <v>0</v>
      </c>
      <c r="D1346" s="116">
        <v>0</v>
      </c>
      <c r="E1346" s="116">
        <v>0</v>
      </c>
      <c r="F1346" s="116">
        <v>0</v>
      </c>
      <c r="G1346" s="116">
        <v>0</v>
      </c>
      <c r="H1346" s="116">
        <v>0</v>
      </c>
      <c r="I1346" s="116">
        <v>0</v>
      </c>
      <c r="J1346" s="116">
        <v>0</v>
      </c>
      <c r="K1346" s="116">
        <v>0</v>
      </c>
      <c r="L1346" s="116">
        <v>0</v>
      </c>
      <c r="M1346" s="116">
        <v>0</v>
      </c>
      <c r="N1346" s="116">
        <v>0</v>
      </c>
      <c r="O1346" s="116">
        <v>0</v>
      </c>
      <c r="P1346" s="116">
        <v>0</v>
      </c>
      <c r="Q1346" s="116">
        <v>0</v>
      </c>
      <c r="R1346" s="116">
        <v>0</v>
      </c>
      <c r="S1346" s="116">
        <v>0</v>
      </c>
      <c r="T1346" s="116">
        <v>0</v>
      </c>
      <c r="U1346" s="116">
        <v>0</v>
      </c>
      <c r="V1346" s="116">
        <v>0</v>
      </c>
      <c r="W1346" s="116">
        <v>0</v>
      </c>
      <c r="X1346" s="116">
        <v>0</v>
      </c>
      <c r="Y1346" s="116">
        <v>0</v>
      </c>
      <c r="Z1346" s="116">
        <v>0</v>
      </c>
      <c r="AA1346" s="116">
        <v>0</v>
      </c>
      <c r="AB1346" s="116">
        <v>0</v>
      </c>
      <c r="AC1346" s="116">
        <v>0</v>
      </c>
      <c r="AD1346" s="116">
        <v>0</v>
      </c>
      <c r="AE1346" s="116">
        <v>0</v>
      </c>
      <c r="AF1346" s="116">
        <v>0</v>
      </c>
      <c r="AG1346" s="116">
        <v>0</v>
      </c>
      <c r="AH1346" s="116">
        <v>0</v>
      </c>
      <c r="AI1346" s="116">
        <v>0</v>
      </c>
      <c r="AJ1346" s="116">
        <v>0</v>
      </c>
      <c r="AK1346" s="116">
        <v>0</v>
      </c>
      <c r="AL1346" s="116">
        <v>0</v>
      </c>
      <c r="AM1346" s="116">
        <v>0</v>
      </c>
      <c r="AN1346" s="116">
        <v>0</v>
      </c>
      <c r="AO1346" s="116">
        <v>0</v>
      </c>
      <c r="AP1346" s="116">
        <v>0</v>
      </c>
      <c r="AQ1346" s="116">
        <v>0</v>
      </c>
      <c r="AR1346" s="116">
        <v>0</v>
      </c>
      <c r="AS1346" s="116">
        <v>0</v>
      </c>
      <c r="AT1346" s="116">
        <v>0</v>
      </c>
      <c r="AU1346" s="116">
        <v>0</v>
      </c>
      <c r="AV1346" s="116">
        <v>0</v>
      </c>
      <c r="AW1346" s="116">
        <v>0</v>
      </c>
      <c r="AX1346" s="116">
        <v>0</v>
      </c>
      <c r="AY1346" s="116">
        <v>0</v>
      </c>
      <c r="AZ1346" s="116">
        <v>0</v>
      </c>
      <c r="BA1346" s="116">
        <v>0</v>
      </c>
      <c r="BB1346" s="116">
        <v>14036.8</v>
      </c>
      <c r="BC1346" s="116">
        <v>27614.269999999997</v>
      </c>
      <c r="BD1346" s="115">
        <v>46365.179999999993</v>
      </c>
      <c r="BF1346" s="9">
        <f t="shared" si="21"/>
        <v>46365.179999999993</v>
      </c>
    </row>
    <row r="1347" spans="1:58" x14ac:dyDescent="0.25">
      <c r="A1347" s="112" t="s">
        <v>1722</v>
      </c>
      <c r="B1347" s="112" t="s">
        <v>1723</v>
      </c>
      <c r="C1347" s="116">
        <v>0</v>
      </c>
      <c r="D1347" s="116">
        <v>0</v>
      </c>
      <c r="E1347" s="116">
        <v>0</v>
      </c>
      <c r="F1347" s="116">
        <v>0</v>
      </c>
      <c r="G1347" s="116">
        <v>0</v>
      </c>
      <c r="H1347" s="116">
        <v>0</v>
      </c>
      <c r="I1347" s="116">
        <v>0</v>
      </c>
      <c r="J1347" s="116">
        <v>0</v>
      </c>
      <c r="K1347" s="116">
        <v>0</v>
      </c>
      <c r="L1347" s="116">
        <v>0</v>
      </c>
      <c r="M1347" s="116">
        <v>0</v>
      </c>
      <c r="N1347" s="116">
        <v>0</v>
      </c>
      <c r="O1347" s="116">
        <v>0</v>
      </c>
      <c r="P1347" s="116">
        <v>0</v>
      </c>
      <c r="Q1347" s="116">
        <v>0</v>
      </c>
      <c r="R1347" s="116">
        <v>0</v>
      </c>
      <c r="S1347" s="116">
        <v>0</v>
      </c>
      <c r="T1347" s="116">
        <v>0</v>
      </c>
      <c r="U1347" s="116">
        <v>0</v>
      </c>
      <c r="V1347" s="116">
        <v>0</v>
      </c>
      <c r="W1347" s="116">
        <v>0</v>
      </c>
      <c r="X1347" s="116">
        <v>0</v>
      </c>
      <c r="Y1347" s="116">
        <v>0</v>
      </c>
      <c r="Z1347" s="116">
        <v>0</v>
      </c>
      <c r="AA1347" s="116">
        <v>0</v>
      </c>
      <c r="AB1347" s="116">
        <v>0</v>
      </c>
      <c r="AC1347" s="116">
        <v>0</v>
      </c>
      <c r="AD1347" s="116">
        <v>0</v>
      </c>
      <c r="AE1347" s="116">
        <v>0</v>
      </c>
      <c r="AF1347" s="116">
        <v>0</v>
      </c>
      <c r="AG1347" s="116">
        <v>0</v>
      </c>
      <c r="AH1347" s="116">
        <v>0</v>
      </c>
      <c r="AI1347" s="116">
        <v>0</v>
      </c>
      <c r="AJ1347" s="116">
        <v>0</v>
      </c>
      <c r="AK1347" s="116">
        <v>0</v>
      </c>
      <c r="AL1347" s="116">
        <v>0</v>
      </c>
      <c r="AM1347" s="116">
        <v>0</v>
      </c>
      <c r="AN1347" s="116">
        <v>0</v>
      </c>
      <c r="AO1347" s="116">
        <v>0</v>
      </c>
      <c r="AP1347" s="116">
        <v>0</v>
      </c>
      <c r="AQ1347" s="116">
        <v>0</v>
      </c>
      <c r="AR1347" s="116">
        <v>0</v>
      </c>
      <c r="AS1347" s="116">
        <v>0</v>
      </c>
      <c r="AT1347" s="116">
        <v>0</v>
      </c>
      <c r="AU1347" s="116">
        <v>0</v>
      </c>
      <c r="AV1347" s="116">
        <v>0</v>
      </c>
      <c r="AW1347" s="116">
        <v>0</v>
      </c>
      <c r="AX1347" s="116">
        <v>0</v>
      </c>
      <c r="AY1347" s="116">
        <v>0</v>
      </c>
      <c r="AZ1347" s="116">
        <v>16954.12</v>
      </c>
      <c r="BA1347" s="116">
        <v>16954.12</v>
      </c>
      <c r="BB1347" s="116">
        <v>16954.12</v>
      </c>
      <c r="BC1347" s="116">
        <v>16954.12</v>
      </c>
      <c r="BD1347" s="115">
        <v>0</v>
      </c>
      <c r="BF1347" s="9">
        <f t="shared" si="21"/>
        <v>16954.12</v>
      </c>
    </row>
    <row r="1348" spans="1:58" x14ac:dyDescent="0.25">
      <c r="A1348" s="112" t="s">
        <v>1724</v>
      </c>
      <c r="B1348" s="112" t="s">
        <v>1725</v>
      </c>
      <c r="C1348" s="116">
        <v>0</v>
      </c>
      <c r="D1348" s="116">
        <v>0</v>
      </c>
      <c r="E1348" s="116">
        <v>0</v>
      </c>
      <c r="F1348" s="116">
        <v>0</v>
      </c>
      <c r="G1348" s="116">
        <v>0</v>
      </c>
      <c r="H1348" s="116">
        <v>0</v>
      </c>
      <c r="I1348" s="116">
        <v>0</v>
      </c>
      <c r="J1348" s="116">
        <v>0</v>
      </c>
      <c r="K1348" s="116">
        <v>0</v>
      </c>
      <c r="L1348" s="116">
        <v>0</v>
      </c>
      <c r="M1348" s="116">
        <v>0</v>
      </c>
      <c r="N1348" s="116">
        <v>0</v>
      </c>
      <c r="O1348" s="116">
        <v>0</v>
      </c>
      <c r="P1348" s="116">
        <v>0</v>
      </c>
      <c r="Q1348" s="116">
        <v>0</v>
      </c>
      <c r="R1348" s="116">
        <v>0</v>
      </c>
      <c r="S1348" s="116">
        <v>0</v>
      </c>
      <c r="T1348" s="116">
        <v>0</v>
      </c>
      <c r="U1348" s="116">
        <v>0</v>
      </c>
      <c r="V1348" s="116">
        <v>0</v>
      </c>
      <c r="W1348" s="116">
        <v>0</v>
      </c>
      <c r="X1348" s="116">
        <v>0</v>
      </c>
      <c r="Y1348" s="116">
        <v>0</v>
      </c>
      <c r="Z1348" s="116">
        <v>0</v>
      </c>
      <c r="AA1348" s="116">
        <v>0</v>
      </c>
      <c r="AB1348" s="116">
        <v>0</v>
      </c>
      <c r="AC1348" s="116">
        <v>0</v>
      </c>
      <c r="AD1348" s="116">
        <v>0</v>
      </c>
      <c r="AE1348" s="116">
        <v>0</v>
      </c>
      <c r="AF1348" s="116">
        <v>0</v>
      </c>
      <c r="AG1348" s="116">
        <v>0</v>
      </c>
      <c r="AH1348" s="116">
        <v>0</v>
      </c>
      <c r="AI1348" s="116">
        <v>0</v>
      </c>
      <c r="AJ1348" s="116">
        <v>0</v>
      </c>
      <c r="AK1348" s="116">
        <v>0</v>
      </c>
      <c r="AL1348" s="116">
        <v>0</v>
      </c>
      <c r="AM1348" s="116">
        <v>0</v>
      </c>
      <c r="AN1348" s="116">
        <v>0</v>
      </c>
      <c r="AO1348" s="116">
        <v>0</v>
      </c>
      <c r="AP1348" s="116">
        <v>0</v>
      </c>
      <c r="AQ1348" s="116">
        <v>0</v>
      </c>
      <c r="AR1348" s="116">
        <v>0</v>
      </c>
      <c r="AS1348" s="116">
        <v>0</v>
      </c>
      <c r="AT1348" s="116">
        <v>0</v>
      </c>
      <c r="AU1348" s="116">
        <v>0</v>
      </c>
      <c r="AV1348" s="116">
        <v>0</v>
      </c>
      <c r="AW1348" s="116">
        <v>0</v>
      </c>
      <c r="AX1348" s="116">
        <v>0</v>
      </c>
      <c r="AY1348" s="116">
        <v>0</v>
      </c>
      <c r="AZ1348" s="116">
        <v>0</v>
      </c>
      <c r="BA1348" s="116">
        <v>0</v>
      </c>
      <c r="BB1348" s="116">
        <v>5794.01</v>
      </c>
      <c r="BC1348" s="116">
        <v>23788.629999999997</v>
      </c>
      <c r="BD1348" s="115">
        <v>0</v>
      </c>
      <c r="BF1348" s="9">
        <f t="shared" si="21"/>
        <v>23788.629999999997</v>
      </c>
    </row>
    <row r="1349" spans="1:58" x14ac:dyDescent="0.25">
      <c r="A1349" s="112" t="s">
        <v>1726</v>
      </c>
      <c r="B1349" s="112" t="s">
        <v>1727</v>
      </c>
      <c r="C1349" s="116">
        <v>0</v>
      </c>
      <c r="D1349" s="116">
        <v>0</v>
      </c>
      <c r="E1349" s="116">
        <v>0</v>
      </c>
      <c r="F1349" s="116">
        <v>0</v>
      </c>
      <c r="G1349" s="116">
        <v>0</v>
      </c>
      <c r="H1349" s="116">
        <v>0</v>
      </c>
      <c r="I1349" s="116">
        <v>0</v>
      </c>
      <c r="J1349" s="116">
        <v>0</v>
      </c>
      <c r="K1349" s="116">
        <v>0</v>
      </c>
      <c r="L1349" s="116">
        <v>0</v>
      </c>
      <c r="M1349" s="116">
        <v>0</v>
      </c>
      <c r="N1349" s="116">
        <v>0</v>
      </c>
      <c r="O1349" s="116">
        <v>0</v>
      </c>
      <c r="P1349" s="116">
        <v>0</v>
      </c>
      <c r="Q1349" s="116">
        <v>0</v>
      </c>
      <c r="R1349" s="116">
        <v>0</v>
      </c>
      <c r="S1349" s="116">
        <v>0</v>
      </c>
      <c r="T1349" s="116">
        <v>0</v>
      </c>
      <c r="U1349" s="116">
        <v>0</v>
      </c>
      <c r="V1349" s="116">
        <v>0</v>
      </c>
      <c r="W1349" s="116">
        <v>0</v>
      </c>
      <c r="X1349" s="116">
        <v>0</v>
      </c>
      <c r="Y1349" s="116">
        <v>0</v>
      </c>
      <c r="Z1349" s="116">
        <v>0</v>
      </c>
      <c r="AA1349" s="116">
        <v>0</v>
      </c>
      <c r="AB1349" s="116">
        <v>0</v>
      </c>
      <c r="AC1349" s="116">
        <v>0</v>
      </c>
      <c r="AD1349" s="116">
        <v>0</v>
      </c>
      <c r="AE1349" s="116">
        <v>0</v>
      </c>
      <c r="AF1349" s="116">
        <v>0</v>
      </c>
      <c r="AG1349" s="116">
        <v>0</v>
      </c>
      <c r="AH1349" s="116">
        <v>0</v>
      </c>
      <c r="AI1349" s="116">
        <v>0</v>
      </c>
      <c r="AJ1349" s="116">
        <v>0</v>
      </c>
      <c r="AK1349" s="116">
        <v>0</v>
      </c>
      <c r="AL1349" s="116">
        <v>0</v>
      </c>
      <c r="AM1349" s="116">
        <v>0</v>
      </c>
      <c r="AN1349" s="116">
        <v>0</v>
      </c>
      <c r="AO1349" s="116">
        <v>0</v>
      </c>
      <c r="AP1349" s="116">
        <v>0</v>
      </c>
      <c r="AQ1349" s="116">
        <v>0</v>
      </c>
      <c r="AR1349" s="116">
        <v>0</v>
      </c>
      <c r="AS1349" s="116">
        <v>0</v>
      </c>
      <c r="AT1349" s="116">
        <v>0</v>
      </c>
      <c r="AU1349" s="116">
        <v>0</v>
      </c>
      <c r="AV1349" s="116">
        <v>0</v>
      </c>
      <c r="AW1349" s="116">
        <v>0</v>
      </c>
      <c r="AX1349" s="116">
        <v>0</v>
      </c>
      <c r="AY1349" s="116">
        <v>0</v>
      </c>
      <c r="AZ1349" s="116">
        <v>0</v>
      </c>
      <c r="BA1349" s="116">
        <v>0</v>
      </c>
      <c r="BB1349" s="116">
        <v>0</v>
      </c>
      <c r="BC1349" s="116">
        <v>0</v>
      </c>
      <c r="BD1349" s="115">
        <v>0</v>
      </c>
      <c r="BF1349" s="9">
        <f t="shared" si="21"/>
        <v>0</v>
      </c>
    </row>
    <row r="1350" spans="1:58" x14ac:dyDescent="0.25">
      <c r="A1350" s="112" t="s">
        <v>1728</v>
      </c>
      <c r="B1350" s="112" t="s">
        <v>1729</v>
      </c>
      <c r="C1350" s="116">
        <v>0</v>
      </c>
      <c r="D1350" s="116">
        <v>0</v>
      </c>
      <c r="E1350" s="116">
        <v>0</v>
      </c>
      <c r="F1350" s="116">
        <v>0</v>
      </c>
      <c r="G1350" s="116">
        <v>0</v>
      </c>
      <c r="H1350" s="116">
        <v>0</v>
      </c>
      <c r="I1350" s="116">
        <v>0</v>
      </c>
      <c r="J1350" s="116">
        <v>0</v>
      </c>
      <c r="K1350" s="116">
        <v>0</v>
      </c>
      <c r="L1350" s="116">
        <v>0</v>
      </c>
      <c r="M1350" s="116">
        <v>0</v>
      </c>
      <c r="N1350" s="116">
        <v>0</v>
      </c>
      <c r="O1350" s="116">
        <v>0</v>
      </c>
      <c r="P1350" s="116">
        <v>0</v>
      </c>
      <c r="Q1350" s="116">
        <v>0</v>
      </c>
      <c r="R1350" s="116">
        <v>0</v>
      </c>
      <c r="S1350" s="116">
        <v>0</v>
      </c>
      <c r="T1350" s="116">
        <v>0</v>
      </c>
      <c r="U1350" s="116">
        <v>0</v>
      </c>
      <c r="V1350" s="116">
        <v>0</v>
      </c>
      <c r="W1350" s="116">
        <v>0</v>
      </c>
      <c r="X1350" s="116">
        <v>0</v>
      </c>
      <c r="Y1350" s="116">
        <v>0</v>
      </c>
      <c r="Z1350" s="116">
        <v>0</v>
      </c>
      <c r="AA1350" s="116">
        <v>0</v>
      </c>
      <c r="AB1350" s="116">
        <v>0</v>
      </c>
      <c r="AC1350" s="116">
        <v>0</v>
      </c>
      <c r="AD1350" s="116">
        <v>0</v>
      </c>
      <c r="AE1350" s="116">
        <v>0</v>
      </c>
      <c r="AF1350" s="116">
        <v>0</v>
      </c>
      <c r="AG1350" s="116">
        <v>0</v>
      </c>
      <c r="AH1350" s="116">
        <v>0</v>
      </c>
      <c r="AI1350" s="116">
        <v>0</v>
      </c>
      <c r="AJ1350" s="116">
        <v>0</v>
      </c>
      <c r="AK1350" s="116">
        <v>0</v>
      </c>
      <c r="AL1350" s="116">
        <v>0</v>
      </c>
      <c r="AM1350" s="116">
        <v>0</v>
      </c>
      <c r="AN1350" s="116">
        <v>0</v>
      </c>
      <c r="AO1350" s="116">
        <v>0</v>
      </c>
      <c r="AP1350" s="116">
        <v>0</v>
      </c>
      <c r="AQ1350" s="116">
        <v>0</v>
      </c>
      <c r="AR1350" s="116">
        <v>0</v>
      </c>
      <c r="AS1350" s="116">
        <v>0</v>
      </c>
      <c r="AT1350" s="116">
        <v>0</v>
      </c>
      <c r="AU1350" s="116">
        <v>0</v>
      </c>
      <c r="AV1350" s="116">
        <v>0</v>
      </c>
      <c r="AW1350" s="116">
        <v>0</v>
      </c>
      <c r="AX1350" s="116">
        <v>0</v>
      </c>
      <c r="AY1350" s="116">
        <v>0</v>
      </c>
      <c r="AZ1350" s="116">
        <v>0</v>
      </c>
      <c r="BA1350" s="116">
        <v>0</v>
      </c>
      <c r="BB1350" s="116">
        <v>0</v>
      </c>
      <c r="BC1350" s="116">
        <v>0</v>
      </c>
      <c r="BD1350" s="115">
        <v>0</v>
      </c>
      <c r="BF1350" s="9">
        <f t="shared" si="21"/>
        <v>0</v>
      </c>
    </row>
    <row r="1351" spans="1:58" x14ac:dyDescent="0.25">
      <c r="A1351" s="112" t="s">
        <v>1730</v>
      </c>
      <c r="B1351" s="112" t="s">
        <v>1731</v>
      </c>
      <c r="C1351" s="116">
        <v>0</v>
      </c>
      <c r="D1351" s="116">
        <v>0</v>
      </c>
      <c r="E1351" s="116">
        <v>0</v>
      </c>
      <c r="F1351" s="116">
        <v>0</v>
      </c>
      <c r="G1351" s="116">
        <v>0</v>
      </c>
      <c r="H1351" s="116">
        <v>0</v>
      </c>
      <c r="I1351" s="116">
        <v>0</v>
      </c>
      <c r="J1351" s="116">
        <v>0</v>
      </c>
      <c r="K1351" s="116">
        <v>0</v>
      </c>
      <c r="L1351" s="116">
        <v>0</v>
      </c>
      <c r="M1351" s="116">
        <v>0</v>
      </c>
      <c r="N1351" s="116">
        <v>0</v>
      </c>
      <c r="O1351" s="116">
        <v>0</v>
      </c>
      <c r="P1351" s="116">
        <v>0</v>
      </c>
      <c r="Q1351" s="116">
        <v>0</v>
      </c>
      <c r="R1351" s="116">
        <v>0</v>
      </c>
      <c r="S1351" s="116">
        <v>0</v>
      </c>
      <c r="T1351" s="116">
        <v>0</v>
      </c>
      <c r="U1351" s="116">
        <v>0</v>
      </c>
      <c r="V1351" s="116">
        <v>0</v>
      </c>
      <c r="W1351" s="116">
        <v>0</v>
      </c>
      <c r="X1351" s="116">
        <v>0</v>
      </c>
      <c r="Y1351" s="116">
        <v>0</v>
      </c>
      <c r="Z1351" s="116">
        <v>0</v>
      </c>
      <c r="AA1351" s="116">
        <v>0</v>
      </c>
      <c r="AB1351" s="116">
        <v>0</v>
      </c>
      <c r="AC1351" s="116">
        <v>0</v>
      </c>
      <c r="AD1351" s="116">
        <v>0</v>
      </c>
      <c r="AE1351" s="116">
        <v>0</v>
      </c>
      <c r="AF1351" s="116">
        <v>0</v>
      </c>
      <c r="AG1351" s="116">
        <v>0</v>
      </c>
      <c r="AH1351" s="116">
        <v>0</v>
      </c>
      <c r="AI1351" s="116">
        <v>0</v>
      </c>
      <c r="AJ1351" s="116">
        <v>0</v>
      </c>
      <c r="AK1351" s="116">
        <v>0</v>
      </c>
      <c r="AL1351" s="116">
        <v>0</v>
      </c>
      <c r="AM1351" s="116">
        <v>0</v>
      </c>
      <c r="AN1351" s="116">
        <v>0</v>
      </c>
      <c r="AO1351" s="116">
        <v>0</v>
      </c>
      <c r="AP1351" s="116">
        <v>0</v>
      </c>
      <c r="AQ1351" s="116">
        <v>0</v>
      </c>
      <c r="AR1351" s="116">
        <v>0</v>
      </c>
      <c r="AS1351" s="116">
        <v>0</v>
      </c>
      <c r="AT1351" s="116">
        <v>0</v>
      </c>
      <c r="AU1351" s="116">
        <v>0</v>
      </c>
      <c r="AV1351" s="116">
        <v>0</v>
      </c>
      <c r="AW1351" s="116">
        <v>0</v>
      </c>
      <c r="AX1351" s="116">
        <v>0</v>
      </c>
      <c r="AY1351" s="116">
        <v>0</v>
      </c>
      <c r="AZ1351" s="116">
        <v>0</v>
      </c>
      <c r="BA1351" s="116">
        <v>0</v>
      </c>
      <c r="BB1351" s="116">
        <v>0</v>
      </c>
      <c r="BC1351" s="116">
        <v>0</v>
      </c>
      <c r="BD1351" s="115">
        <v>0</v>
      </c>
      <c r="BF1351" s="9">
        <f t="shared" si="21"/>
        <v>0</v>
      </c>
    </row>
    <row r="1352" spans="1:58" x14ac:dyDescent="0.25">
      <c r="A1352" s="112" t="s">
        <v>1864</v>
      </c>
      <c r="B1352" s="112" t="s">
        <v>2225</v>
      </c>
      <c r="C1352" s="116">
        <v>0</v>
      </c>
      <c r="D1352" s="116">
        <v>0</v>
      </c>
      <c r="E1352" s="116">
        <v>0</v>
      </c>
      <c r="F1352" s="116">
        <v>0</v>
      </c>
      <c r="G1352" s="116">
        <v>0</v>
      </c>
      <c r="H1352" s="116">
        <v>0</v>
      </c>
      <c r="I1352" s="116">
        <v>0</v>
      </c>
      <c r="J1352" s="116">
        <v>0</v>
      </c>
      <c r="K1352" s="116">
        <v>0</v>
      </c>
      <c r="L1352" s="116">
        <v>0</v>
      </c>
      <c r="M1352" s="116">
        <v>0</v>
      </c>
      <c r="N1352" s="116">
        <v>0</v>
      </c>
      <c r="O1352" s="116">
        <v>0</v>
      </c>
      <c r="P1352" s="116">
        <v>0</v>
      </c>
      <c r="Q1352" s="116">
        <v>0</v>
      </c>
      <c r="R1352" s="116">
        <v>0</v>
      </c>
      <c r="S1352" s="116">
        <v>0</v>
      </c>
      <c r="T1352" s="116">
        <v>0</v>
      </c>
      <c r="U1352" s="116">
        <v>0</v>
      </c>
      <c r="V1352" s="116">
        <v>0</v>
      </c>
      <c r="W1352" s="116">
        <v>0</v>
      </c>
      <c r="X1352" s="116">
        <v>0</v>
      </c>
      <c r="Y1352" s="116">
        <v>0</v>
      </c>
      <c r="Z1352" s="116">
        <v>0</v>
      </c>
      <c r="AA1352" s="116">
        <v>0</v>
      </c>
      <c r="AB1352" s="116">
        <v>0</v>
      </c>
      <c r="AC1352" s="116">
        <v>0</v>
      </c>
      <c r="AD1352" s="116">
        <v>0</v>
      </c>
      <c r="AE1352" s="116">
        <v>0</v>
      </c>
      <c r="AF1352" s="116">
        <v>0</v>
      </c>
      <c r="AG1352" s="116">
        <v>0</v>
      </c>
      <c r="AH1352" s="116">
        <v>0</v>
      </c>
      <c r="AI1352" s="116">
        <v>0</v>
      </c>
      <c r="AJ1352" s="116">
        <v>0</v>
      </c>
      <c r="AK1352" s="116">
        <v>0</v>
      </c>
      <c r="AL1352" s="116">
        <v>0</v>
      </c>
      <c r="AM1352" s="116">
        <v>0</v>
      </c>
      <c r="AN1352" s="116">
        <v>0</v>
      </c>
      <c r="AO1352" s="116">
        <v>0</v>
      </c>
      <c r="AP1352" s="116">
        <v>0</v>
      </c>
      <c r="AQ1352" s="116">
        <v>0</v>
      </c>
      <c r="AR1352" s="116">
        <v>0</v>
      </c>
      <c r="AS1352" s="116">
        <v>0</v>
      </c>
      <c r="AT1352" s="116">
        <v>0</v>
      </c>
      <c r="AU1352" s="116">
        <v>0</v>
      </c>
      <c r="AV1352" s="116">
        <v>0</v>
      </c>
      <c r="AW1352" s="116">
        <v>0</v>
      </c>
      <c r="AX1352" s="116">
        <v>0</v>
      </c>
      <c r="AY1352" s="116">
        <v>0</v>
      </c>
      <c r="AZ1352" s="116">
        <v>0</v>
      </c>
      <c r="BA1352" s="116">
        <v>0</v>
      </c>
      <c r="BB1352" s="116">
        <v>0</v>
      </c>
      <c r="BC1352" s="116">
        <v>0</v>
      </c>
      <c r="BD1352" s="115">
        <v>985413.28</v>
      </c>
      <c r="BF1352" s="9">
        <f t="shared" si="21"/>
        <v>985413.28</v>
      </c>
    </row>
    <row r="1353" spans="1:58" x14ac:dyDescent="0.25">
      <c r="A1353" s="112" t="s">
        <v>1732</v>
      </c>
      <c r="B1353" s="112" t="s">
        <v>1733</v>
      </c>
      <c r="C1353" s="116">
        <v>0</v>
      </c>
      <c r="D1353" s="116">
        <v>0</v>
      </c>
      <c r="E1353" s="116">
        <v>0</v>
      </c>
      <c r="F1353" s="116">
        <v>0</v>
      </c>
      <c r="G1353" s="116">
        <v>0</v>
      </c>
      <c r="H1353" s="116">
        <v>0</v>
      </c>
      <c r="I1353" s="116">
        <v>0</v>
      </c>
      <c r="J1353" s="116">
        <v>0</v>
      </c>
      <c r="K1353" s="116">
        <v>0</v>
      </c>
      <c r="L1353" s="116">
        <v>0</v>
      </c>
      <c r="M1353" s="116">
        <v>0</v>
      </c>
      <c r="N1353" s="116">
        <v>0</v>
      </c>
      <c r="O1353" s="116">
        <v>0</v>
      </c>
      <c r="P1353" s="116">
        <v>0</v>
      </c>
      <c r="Q1353" s="116">
        <v>0</v>
      </c>
      <c r="R1353" s="116">
        <v>0</v>
      </c>
      <c r="S1353" s="116">
        <v>0</v>
      </c>
      <c r="T1353" s="116">
        <v>0</v>
      </c>
      <c r="U1353" s="116">
        <v>0</v>
      </c>
      <c r="V1353" s="116">
        <v>0</v>
      </c>
      <c r="W1353" s="116">
        <v>0</v>
      </c>
      <c r="X1353" s="116">
        <v>0</v>
      </c>
      <c r="Y1353" s="116">
        <v>0</v>
      </c>
      <c r="Z1353" s="116">
        <v>0</v>
      </c>
      <c r="AA1353" s="116">
        <v>0</v>
      </c>
      <c r="AB1353" s="116">
        <v>0</v>
      </c>
      <c r="AC1353" s="116">
        <v>0</v>
      </c>
      <c r="AD1353" s="116">
        <v>0</v>
      </c>
      <c r="AE1353" s="116">
        <v>0</v>
      </c>
      <c r="AF1353" s="116">
        <v>0</v>
      </c>
      <c r="AG1353" s="116">
        <v>0</v>
      </c>
      <c r="AH1353" s="116">
        <v>0</v>
      </c>
      <c r="AI1353" s="116">
        <v>0</v>
      </c>
      <c r="AJ1353" s="116">
        <v>0</v>
      </c>
      <c r="AK1353" s="116">
        <v>0</v>
      </c>
      <c r="AL1353" s="116">
        <v>0</v>
      </c>
      <c r="AM1353" s="116">
        <v>0</v>
      </c>
      <c r="AN1353" s="116">
        <v>0</v>
      </c>
      <c r="AO1353" s="116">
        <v>0</v>
      </c>
      <c r="AP1353" s="116">
        <v>0</v>
      </c>
      <c r="AQ1353" s="116">
        <v>0</v>
      </c>
      <c r="AR1353" s="116">
        <v>0</v>
      </c>
      <c r="AS1353" s="116">
        <v>0</v>
      </c>
      <c r="AT1353" s="116">
        <v>0</v>
      </c>
      <c r="AU1353" s="116">
        <v>0</v>
      </c>
      <c r="AV1353" s="116">
        <v>0</v>
      </c>
      <c r="AW1353" s="116">
        <v>0</v>
      </c>
      <c r="AX1353" s="116">
        <v>0</v>
      </c>
      <c r="AY1353" s="116">
        <v>0</v>
      </c>
      <c r="AZ1353" s="116">
        <v>0</v>
      </c>
      <c r="BA1353" s="116">
        <v>0</v>
      </c>
      <c r="BB1353" s="116">
        <v>0</v>
      </c>
      <c r="BC1353" s="116">
        <v>0</v>
      </c>
      <c r="BD1353" s="115">
        <v>0</v>
      </c>
      <c r="BF1353" s="9">
        <f t="shared" si="21"/>
        <v>0</v>
      </c>
    </row>
    <row r="1354" spans="1:58" x14ac:dyDescent="0.25">
      <c r="A1354" s="112" t="s">
        <v>2224</v>
      </c>
      <c r="B1354" s="112" t="s">
        <v>2223</v>
      </c>
      <c r="C1354" s="116">
        <v>0</v>
      </c>
      <c r="D1354" s="116">
        <v>0</v>
      </c>
      <c r="E1354" s="116">
        <v>0</v>
      </c>
      <c r="F1354" s="116">
        <v>0</v>
      </c>
      <c r="G1354" s="116">
        <v>0</v>
      </c>
      <c r="H1354" s="116">
        <v>0</v>
      </c>
      <c r="I1354" s="116">
        <v>0</v>
      </c>
      <c r="J1354" s="116">
        <v>0</v>
      </c>
      <c r="K1354" s="116">
        <v>0</v>
      </c>
      <c r="L1354" s="116">
        <v>0</v>
      </c>
      <c r="M1354" s="116">
        <v>0</v>
      </c>
      <c r="N1354" s="116">
        <v>0</v>
      </c>
      <c r="O1354" s="116">
        <v>0</v>
      </c>
      <c r="P1354" s="116">
        <v>0</v>
      </c>
      <c r="Q1354" s="116">
        <v>0</v>
      </c>
      <c r="R1354" s="116">
        <v>0</v>
      </c>
      <c r="S1354" s="116">
        <v>0</v>
      </c>
      <c r="T1354" s="116">
        <v>0</v>
      </c>
      <c r="U1354" s="116">
        <v>0</v>
      </c>
      <c r="V1354" s="116">
        <v>0</v>
      </c>
      <c r="W1354" s="116">
        <v>0</v>
      </c>
      <c r="X1354" s="116">
        <v>0</v>
      </c>
      <c r="Y1354" s="116">
        <v>0</v>
      </c>
      <c r="Z1354" s="116">
        <v>0</v>
      </c>
      <c r="AA1354" s="116">
        <v>0</v>
      </c>
      <c r="AB1354" s="116">
        <v>0</v>
      </c>
      <c r="AC1354" s="116">
        <v>0</v>
      </c>
      <c r="AD1354" s="116">
        <v>0</v>
      </c>
      <c r="AE1354" s="116">
        <v>0</v>
      </c>
      <c r="AF1354" s="116">
        <v>0</v>
      </c>
      <c r="AG1354" s="116">
        <v>0</v>
      </c>
      <c r="AH1354" s="116">
        <v>0</v>
      </c>
      <c r="AI1354" s="116">
        <v>0</v>
      </c>
      <c r="AJ1354" s="116">
        <v>0</v>
      </c>
      <c r="AK1354" s="116">
        <v>0</v>
      </c>
      <c r="AL1354" s="116">
        <v>0</v>
      </c>
      <c r="AM1354" s="116">
        <v>0</v>
      </c>
      <c r="AN1354" s="116">
        <v>0</v>
      </c>
      <c r="AO1354" s="116">
        <v>0</v>
      </c>
      <c r="AP1354" s="116">
        <v>0</v>
      </c>
      <c r="AQ1354" s="116">
        <v>0</v>
      </c>
      <c r="AR1354" s="116">
        <v>0</v>
      </c>
      <c r="AS1354" s="116">
        <v>-163494.24</v>
      </c>
      <c r="AT1354" s="116">
        <v>-163494.24</v>
      </c>
      <c r="AU1354" s="116">
        <v>-152579.19999999998</v>
      </c>
      <c r="AV1354" s="116">
        <v>-152177.59999999998</v>
      </c>
      <c r="AW1354" s="116">
        <v>-126321.88999999998</v>
      </c>
      <c r="AX1354" s="116">
        <v>-126521.90999999999</v>
      </c>
      <c r="AY1354" s="116">
        <v>-121395.93</v>
      </c>
      <c r="AZ1354" s="116">
        <v>16122.320000000007</v>
      </c>
      <c r="BA1354" s="116">
        <v>16078.810000000007</v>
      </c>
      <c r="BB1354" s="116">
        <v>528134.42000000004</v>
      </c>
      <c r="BC1354" s="116">
        <v>244263.52000000002</v>
      </c>
      <c r="BD1354" s="115">
        <v>267947.24</v>
      </c>
      <c r="BF1354" s="9">
        <f t="shared" si="21"/>
        <v>528134.42000000004</v>
      </c>
    </row>
    <row r="1355" spans="1:58" x14ac:dyDescent="0.25">
      <c r="A1355" s="112" t="s">
        <v>1985</v>
      </c>
      <c r="B1355" s="112" t="s">
        <v>1984</v>
      </c>
      <c r="C1355" s="116">
        <v>0</v>
      </c>
      <c r="D1355" s="116">
        <v>0</v>
      </c>
      <c r="E1355" s="116">
        <v>0</v>
      </c>
      <c r="F1355" s="116">
        <v>0</v>
      </c>
      <c r="G1355" s="116">
        <v>0</v>
      </c>
      <c r="H1355" s="116">
        <v>0</v>
      </c>
      <c r="I1355" s="116">
        <v>0</v>
      </c>
      <c r="J1355" s="116">
        <v>0</v>
      </c>
      <c r="K1355" s="116">
        <v>0</v>
      </c>
      <c r="L1355" s="116">
        <v>0</v>
      </c>
      <c r="M1355" s="116">
        <v>0</v>
      </c>
      <c r="N1355" s="116">
        <v>0</v>
      </c>
      <c r="O1355" s="116">
        <v>0</v>
      </c>
      <c r="P1355" s="116">
        <v>0</v>
      </c>
      <c r="Q1355" s="116">
        <v>0</v>
      </c>
      <c r="R1355" s="116">
        <v>0</v>
      </c>
      <c r="S1355" s="116">
        <v>0</v>
      </c>
      <c r="T1355" s="116">
        <v>0</v>
      </c>
      <c r="U1355" s="116">
        <v>0</v>
      </c>
      <c r="V1355" s="116">
        <v>0</v>
      </c>
      <c r="W1355" s="116">
        <v>0</v>
      </c>
      <c r="X1355" s="116">
        <v>0</v>
      </c>
      <c r="Y1355" s="116">
        <v>0</v>
      </c>
      <c r="Z1355" s="116">
        <v>0</v>
      </c>
      <c r="AA1355" s="116">
        <v>0</v>
      </c>
      <c r="AB1355" s="116">
        <v>0</v>
      </c>
      <c r="AC1355" s="116">
        <v>0</v>
      </c>
      <c r="AD1355" s="116">
        <v>0</v>
      </c>
      <c r="AE1355" s="116">
        <v>0</v>
      </c>
      <c r="AF1355" s="116">
        <v>0</v>
      </c>
      <c r="AG1355" s="116">
        <v>0</v>
      </c>
      <c r="AH1355" s="116">
        <v>0</v>
      </c>
      <c r="AI1355" s="116">
        <v>0</v>
      </c>
      <c r="AJ1355" s="116">
        <v>0</v>
      </c>
      <c r="AK1355" s="116">
        <v>0</v>
      </c>
      <c r="AL1355" s="116">
        <v>0</v>
      </c>
      <c r="AM1355" s="116">
        <v>0</v>
      </c>
      <c r="AN1355" s="116">
        <v>0</v>
      </c>
      <c r="AO1355" s="116">
        <v>0</v>
      </c>
      <c r="AP1355" s="116">
        <v>0</v>
      </c>
      <c r="AQ1355" s="116">
        <v>0</v>
      </c>
      <c r="AR1355" s="116">
        <v>0</v>
      </c>
      <c r="AS1355" s="116">
        <v>0</v>
      </c>
      <c r="AT1355" s="116">
        <v>0</v>
      </c>
      <c r="AU1355" s="116">
        <v>0</v>
      </c>
      <c r="AV1355" s="116">
        <v>0</v>
      </c>
      <c r="AW1355" s="116">
        <v>0</v>
      </c>
      <c r="AX1355" s="116">
        <v>0</v>
      </c>
      <c r="AY1355" s="116">
        <v>0</v>
      </c>
      <c r="AZ1355" s="116">
        <v>0</v>
      </c>
      <c r="BA1355" s="116">
        <v>0</v>
      </c>
      <c r="BB1355" s="116">
        <v>0</v>
      </c>
      <c r="BC1355" s="116">
        <v>0</v>
      </c>
      <c r="BD1355" s="115">
        <v>676.12</v>
      </c>
      <c r="BF1355" s="9">
        <f t="shared" si="21"/>
        <v>676.12</v>
      </c>
    </row>
    <row r="1356" spans="1:58" x14ac:dyDescent="0.25">
      <c r="A1356" s="112" t="s">
        <v>1859</v>
      </c>
      <c r="B1356" s="112" t="s">
        <v>1697</v>
      </c>
      <c r="C1356" s="116">
        <v>0</v>
      </c>
      <c r="D1356" s="116">
        <v>0</v>
      </c>
      <c r="E1356" s="116">
        <v>0</v>
      </c>
      <c r="F1356" s="116">
        <v>0</v>
      </c>
      <c r="G1356" s="116">
        <v>0</v>
      </c>
      <c r="H1356" s="116">
        <v>0</v>
      </c>
      <c r="I1356" s="116">
        <v>0</v>
      </c>
      <c r="J1356" s="116">
        <v>0</v>
      </c>
      <c r="K1356" s="116">
        <v>0</v>
      </c>
      <c r="L1356" s="116">
        <v>0</v>
      </c>
      <c r="M1356" s="116">
        <v>0</v>
      </c>
      <c r="N1356" s="116">
        <v>0</v>
      </c>
      <c r="O1356" s="116">
        <v>0</v>
      </c>
      <c r="P1356" s="116">
        <v>0</v>
      </c>
      <c r="Q1356" s="116">
        <v>0</v>
      </c>
      <c r="R1356" s="116">
        <v>0</v>
      </c>
      <c r="S1356" s="116">
        <v>0</v>
      </c>
      <c r="T1356" s="116">
        <v>0</v>
      </c>
      <c r="U1356" s="116">
        <v>0</v>
      </c>
      <c r="V1356" s="116">
        <v>0</v>
      </c>
      <c r="W1356" s="116">
        <v>0</v>
      </c>
      <c r="X1356" s="116">
        <v>0</v>
      </c>
      <c r="Y1356" s="116">
        <v>0</v>
      </c>
      <c r="Z1356" s="116">
        <v>0</v>
      </c>
      <c r="AA1356" s="116">
        <v>0</v>
      </c>
      <c r="AB1356" s="116">
        <v>0</v>
      </c>
      <c r="AC1356" s="116">
        <v>0</v>
      </c>
      <c r="AD1356" s="116">
        <v>0</v>
      </c>
      <c r="AE1356" s="116">
        <v>0</v>
      </c>
      <c r="AF1356" s="116">
        <v>0</v>
      </c>
      <c r="AG1356" s="116">
        <v>0</v>
      </c>
      <c r="AH1356" s="116">
        <v>0</v>
      </c>
      <c r="AI1356" s="116">
        <v>0</v>
      </c>
      <c r="AJ1356" s="116">
        <v>0</v>
      </c>
      <c r="AK1356" s="116">
        <v>0</v>
      </c>
      <c r="AL1356" s="116">
        <v>0</v>
      </c>
      <c r="AM1356" s="116">
        <v>0</v>
      </c>
      <c r="AN1356" s="116">
        <v>0</v>
      </c>
      <c r="AO1356" s="116">
        <v>0</v>
      </c>
      <c r="AP1356" s="116">
        <v>0</v>
      </c>
      <c r="AQ1356" s="116">
        <v>0</v>
      </c>
      <c r="AR1356" s="116">
        <v>0</v>
      </c>
      <c r="AS1356" s="116">
        <v>0</v>
      </c>
      <c r="AT1356" s="116">
        <v>0</v>
      </c>
      <c r="AU1356" s="116">
        <v>0</v>
      </c>
      <c r="AV1356" s="116">
        <v>0</v>
      </c>
      <c r="AW1356" s="116">
        <v>0</v>
      </c>
      <c r="AX1356" s="116">
        <v>0</v>
      </c>
      <c r="AY1356" s="116">
        <v>0</v>
      </c>
      <c r="AZ1356" s="116">
        <v>0</v>
      </c>
      <c r="BA1356" s="116">
        <v>0</v>
      </c>
      <c r="BB1356" s="116">
        <v>0</v>
      </c>
      <c r="BC1356" s="116">
        <v>36570.980000000003</v>
      </c>
      <c r="BD1356" s="115">
        <v>36570.980000000003</v>
      </c>
      <c r="BF1356" s="9">
        <f t="shared" si="21"/>
        <v>36570.980000000003</v>
      </c>
    </row>
    <row r="1357" spans="1:58" x14ac:dyDescent="0.25">
      <c r="A1357" s="112" t="s">
        <v>1983</v>
      </c>
      <c r="B1357" s="112" t="s">
        <v>1982</v>
      </c>
      <c r="C1357" s="116">
        <v>0</v>
      </c>
      <c r="D1357" s="116">
        <v>0</v>
      </c>
      <c r="E1357" s="116">
        <v>0</v>
      </c>
      <c r="F1357" s="116">
        <v>0</v>
      </c>
      <c r="G1357" s="116">
        <v>0</v>
      </c>
      <c r="H1357" s="116">
        <v>0</v>
      </c>
      <c r="I1357" s="116">
        <v>0</v>
      </c>
      <c r="J1357" s="116">
        <v>0</v>
      </c>
      <c r="K1357" s="116">
        <v>0</v>
      </c>
      <c r="L1357" s="116">
        <v>0</v>
      </c>
      <c r="M1357" s="116">
        <v>0</v>
      </c>
      <c r="N1357" s="116">
        <v>0</v>
      </c>
      <c r="O1357" s="116">
        <v>0</v>
      </c>
      <c r="P1357" s="116">
        <v>0</v>
      </c>
      <c r="Q1357" s="116">
        <v>0</v>
      </c>
      <c r="R1357" s="116">
        <v>0</v>
      </c>
      <c r="S1357" s="116">
        <v>0</v>
      </c>
      <c r="T1357" s="116">
        <v>0</v>
      </c>
      <c r="U1357" s="116">
        <v>0</v>
      </c>
      <c r="V1357" s="116">
        <v>0</v>
      </c>
      <c r="W1357" s="116">
        <v>0</v>
      </c>
      <c r="X1357" s="116">
        <v>0</v>
      </c>
      <c r="Y1357" s="116">
        <v>0</v>
      </c>
      <c r="Z1357" s="116">
        <v>0</v>
      </c>
      <c r="AA1357" s="116">
        <v>0</v>
      </c>
      <c r="AB1357" s="116">
        <v>0</v>
      </c>
      <c r="AC1357" s="116">
        <v>0</v>
      </c>
      <c r="AD1357" s="116">
        <v>0</v>
      </c>
      <c r="AE1357" s="116">
        <v>0</v>
      </c>
      <c r="AF1357" s="116">
        <v>0</v>
      </c>
      <c r="AG1357" s="116">
        <v>0</v>
      </c>
      <c r="AH1357" s="116">
        <v>0</v>
      </c>
      <c r="AI1357" s="116">
        <v>0</v>
      </c>
      <c r="AJ1357" s="116">
        <v>0</v>
      </c>
      <c r="AK1357" s="116">
        <v>0</v>
      </c>
      <c r="AL1357" s="116">
        <v>0</v>
      </c>
      <c r="AM1357" s="116">
        <v>0</v>
      </c>
      <c r="AN1357" s="116">
        <v>0</v>
      </c>
      <c r="AO1357" s="116">
        <v>0</v>
      </c>
      <c r="AP1357" s="116">
        <v>0</v>
      </c>
      <c r="AQ1357" s="116">
        <v>0</v>
      </c>
      <c r="AR1357" s="116">
        <v>0</v>
      </c>
      <c r="AS1357" s="116">
        <v>0</v>
      </c>
      <c r="AT1357" s="116">
        <v>0</v>
      </c>
      <c r="AU1357" s="116">
        <v>0</v>
      </c>
      <c r="AV1357" s="116">
        <v>0</v>
      </c>
      <c r="AW1357" s="116">
        <v>0</v>
      </c>
      <c r="AX1357" s="116">
        <v>0</v>
      </c>
      <c r="AY1357" s="116">
        <v>9005.3799999999992</v>
      </c>
      <c r="AZ1357" s="116">
        <v>9005.3799999999992</v>
      </c>
      <c r="BA1357" s="116">
        <v>9005.3799999999992</v>
      </c>
      <c r="BB1357" s="116">
        <v>9005.3799999999992</v>
      </c>
      <c r="BC1357" s="116">
        <v>9005.3799999999992</v>
      </c>
      <c r="BD1357" s="115">
        <v>9005.3799999999992</v>
      </c>
      <c r="BF1357" s="9">
        <f t="shared" si="21"/>
        <v>9005.3799999999992</v>
      </c>
    </row>
    <row r="1358" spans="1:58" x14ac:dyDescent="0.25">
      <c r="A1358" s="112" t="s">
        <v>1734</v>
      </c>
      <c r="B1358" s="112" t="s">
        <v>1735</v>
      </c>
      <c r="C1358" s="116">
        <v>0</v>
      </c>
      <c r="D1358" s="116">
        <v>0</v>
      </c>
      <c r="E1358" s="116">
        <v>0</v>
      </c>
      <c r="F1358" s="116">
        <v>0</v>
      </c>
      <c r="G1358" s="116">
        <v>0</v>
      </c>
      <c r="H1358" s="116">
        <v>0</v>
      </c>
      <c r="I1358" s="116">
        <v>0</v>
      </c>
      <c r="J1358" s="116">
        <v>0</v>
      </c>
      <c r="K1358" s="116">
        <v>0</v>
      </c>
      <c r="L1358" s="116">
        <v>0</v>
      </c>
      <c r="M1358" s="116">
        <v>0</v>
      </c>
      <c r="N1358" s="116">
        <v>0</v>
      </c>
      <c r="O1358" s="116">
        <v>0</v>
      </c>
      <c r="P1358" s="116">
        <v>0</v>
      </c>
      <c r="Q1358" s="116">
        <v>0</v>
      </c>
      <c r="R1358" s="116">
        <v>0</v>
      </c>
      <c r="S1358" s="116">
        <v>0</v>
      </c>
      <c r="T1358" s="116">
        <v>0</v>
      </c>
      <c r="U1358" s="116">
        <v>0</v>
      </c>
      <c r="V1358" s="116">
        <v>0</v>
      </c>
      <c r="W1358" s="116">
        <v>0</v>
      </c>
      <c r="X1358" s="116">
        <v>0</v>
      </c>
      <c r="Y1358" s="116">
        <v>0</v>
      </c>
      <c r="Z1358" s="116">
        <v>0</v>
      </c>
      <c r="AA1358" s="116">
        <v>0</v>
      </c>
      <c r="AB1358" s="116">
        <v>0</v>
      </c>
      <c r="AC1358" s="116">
        <v>0</v>
      </c>
      <c r="AD1358" s="116">
        <v>0</v>
      </c>
      <c r="AE1358" s="116">
        <v>0</v>
      </c>
      <c r="AF1358" s="116">
        <v>0</v>
      </c>
      <c r="AG1358" s="116">
        <v>0</v>
      </c>
      <c r="AH1358" s="116">
        <v>0</v>
      </c>
      <c r="AI1358" s="116">
        <v>0</v>
      </c>
      <c r="AJ1358" s="116">
        <v>0</v>
      </c>
      <c r="AK1358" s="116">
        <v>0</v>
      </c>
      <c r="AL1358" s="116">
        <v>0</v>
      </c>
      <c r="AM1358" s="116">
        <v>0</v>
      </c>
      <c r="AN1358" s="116">
        <v>0</v>
      </c>
      <c r="AO1358" s="116">
        <v>0</v>
      </c>
      <c r="AP1358" s="116">
        <v>0</v>
      </c>
      <c r="AQ1358" s="116">
        <v>0</v>
      </c>
      <c r="AR1358" s="116">
        <v>17007.240000000002</v>
      </c>
      <c r="AS1358" s="116">
        <v>17007.240000000002</v>
      </c>
      <c r="AT1358" s="116">
        <v>17007.240000000002</v>
      </c>
      <c r="AU1358" s="116">
        <v>0</v>
      </c>
      <c r="AV1358" s="116">
        <v>0</v>
      </c>
      <c r="AW1358" s="116">
        <v>0</v>
      </c>
      <c r="AX1358" s="116">
        <v>0</v>
      </c>
      <c r="AY1358" s="116">
        <v>0</v>
      </c>
      <c r="AZ1358" s="116">
        <v>0</v>
      </c>
      <c r="BA1358" s="116">
        <v>0</v>
      </c>
      <c r="BB1358" s="116">
        <v>0</v>
      </c>
      <c r="BC1358" s="116">
        <v>0</v>
      </c>
      <c r="BD1358" s="115">
        <v>0</v>
      </c>
      <c r="BF1358" s="9">
        <f t="shared" si="21"/>
        <v>17007.240000000002</v>
      </c>
    </row>
    <row r="1359" spans="1:58" x14ac:dyDescent="0.25">
      <c r="A1359" s="112" t="s">
        <v>1736</v>
      </c>
      <c r="B1359" s="112" t="s">
        <v>1721</v>
      </c>
      <c r="C1359" s="116">
        <v>0</v>
      </c>
      <c r="D1359" s="116">
        <v>0</v>
      </c>
      <c r="E1359" s="116">
        <v>0</v>
      </c>
      <c r="F1359" s="116">
        <v>0</v>
      </c>
      <c r="G1359" s="116">
        <v>0</v>
      </c>
      <c r="H1359" s="116">
        <v>0</v>
      </c>
      <c r="I1359" s="116">
        <v>0</v>
      </c>
      <c r="J1359" s="116">
        <v>0</v>
      </c>
      <c r="K1359" s="116">
        <v>0</v>
      </c>
      <c r="L1359" s="116">
        <v>0</v>
      </c>
      <c r="M1359" s="116">
        <v>0</v>
      </c>
      <c r="N1359" s="116">
        <v>0</v>
      </c>
      <c r="O1359" s="116">
        <v>0</v>
      </c>
      <c r="P1359" s="116">
        <v>0</v>
      </c>
      <c r="Q1359" s="116">
        <v>0</v>
      </c>
      <c r="R1359" s="116">
        <v>0</v>
      </c>
      <c r="S1359" s="116">
        <v>0</v>
      </c>
      <c r="T1359" s="116">
        <v>0</v>
      </c>
      <c r="U1359" s="116">
        <v>0</v>
      </c>
      <c r="V1359" s="116">
        <v>0</v>
      </c>
      <c r="W1359" s="116">
        <v>0</v>
      </c>
      <c r="X1359" s="116">
        <v>0</v>
      </c>
      <c r="Y1359" s="116">
        <v>0</v>
      </c>
      <c r="Z1359" s="116">
        <v>0</v>
      </c>
      <c r="AA1359" s="116">
        <v>0</v>
      </c>
      <c r="AB1359" s="116">
        <v>0</v>
      </c>
      <c r="AC1359" s="116">
        <v>0</v>
      </c>
      <c r="AD1359" s="116">
        <v>0</v>
      </c>
      <c r="AE1359" s="116">
        <v>0</v>
      </c>
      <c r="AF1359" s="116">
        <v>0</v>
      </c>
      <c r="AG1359" s="116">
        <v>0</v>
      </c>
      <c r="AH1359" s="116">
        <v>0</v>
      </c>
      <c r="AI1359" s="116">
        <v>0</v>
      </c>
      <c r="AJ1359" s="116">
        <v>0</v>
      </c>
      <c r="AK1359" s="116">
        <v>0</v>
      </c>
      <c r="AL1359" s="116">
        <v>0</v>
      </c>
      <c r="AM1359" s="116">
        <v>0</v>
      </c>
      <c r="AN1359" s="116">
        <v>0</v>
      </c>
      <c r="AO1359" s="116">
        <v>0</v>
      </c>
      <c r="AP1359" s="116">
        <v>0</v>
      </c>
      <c r="AQ1359" s="116">
        <v>0</v>
      </c>
      <c r="AR1359" s="116">
        <v>0</v>
      </c>
      <c r="AS1359" s="116">
        <v>0</v>
      </c>
      <c r="AT1359" s="116">
        <v>0</v>
      </c>
      <c r="AU1359" s="116">
        <v>0</v>
      </c>
      <c r="AV1359" s="116">
        <v>0</v>
      </c>
      <c r="AW1359" s="116">
        <v>0</v>
      </c>
      <c r="AX1359" s="116">
        <v>0</v>
      </c>
      <c r="AY1359" s="116">
        <v>0</v>
      </c>
      <c r="AZ1359" s="116">
        <v>0</v>
      </c>
      <c r="BA1359" s="116">
        <v>0</v>
      </c>
      <c r="BB1359" s="116">
        <v>0</v>
      </c>
      <c r="BC1359" s="116">
        <v>0</v>
      </c>
      <c r="BD1359" s="115">
        <v>0</v>
      </c>
      <c r="BF1359" s="9">
        <f t="shared" si="21"/>
        <v>0</v>
      </c>
    </row>
    <row r="1360" spans="1:58" x14ac:dyDescent="0.25">
      <c r="A1360" s="112" t="s">
        <v>1737</v>
      </c>
      <c r="B1360" s="112" t="s">
        <v>1738</v>
      </c>
      <c r="C1360" s="116">
        <v>0</v>
      </c>
      <c r="D1360" s="116">
        <v>0</v>
      </c>
      <c r="E1360" s="116">
        <v>0</v>
      </c>
      <c r="F1360" s="116">
        <v>0</v>
      </c>
      <c r="G1360" s="116">
        <v>0</v>
      </c>
      <c r="H1360" s="116">
        <v>0</v>
      </c>
      <c r="I1360" s="116">
        <v>0</v>
      </c>
      <c r="J1360" s="116">
        <v>0</v>
      </c>
      <c r="K1360" s="116">
        <v>0</v>
      </c>
      <c r="L1360" s="116">
        <v>0</v>
      </c>
      <c r="M1360" s="116">
        <v>0</v>
      </c>
      <c r="N1360" s="116">
        <v>0</v>
      </c>
      <c r="O1360" s="116">
        <v>0</v>
      </c>
      <c r="P1360" s="116">
        <v>0</v>
      </c>
      <c r="Q1360" s="116">
        <v>0</v>
      </c>
      <c r="R1360" s="116">
        <v>0</v>
      </c>
      <c r="S1360" s="116">
        <v>0</v>
      </c>
      <c r="T1360" s="116">
        <v>0</v>
      </c>
      <c r="U1360" s="116">
        <v>0</v>
      </c>
      <c r="V1360" s="116">
        <v>0</v>
      </c>
      <c r="W1360" s="116">
        <v>0</v>
      </c>
      <c r="X1360" s="116">
        <v>0</v>
      </c>
      <c r="Y1360" s="116">
        <v>0</v>
      </c>
      <c r="Z1360" s="116">
        <v>0</v>
      </c>
      <c r="AA1360" s="116">
        <v>0</v>
      </c>
      <c r="AB1360" s="116">
        <v>0</v>
      </c>
      <c r="AC1360" s="116">
        <v>0</v>
      </c>
      <c r="AD1360" s="116">
        <v>0</v>
      </c>
      <c r="AE1360" s="116">
        <v>0</v>
      </c>
      <c r="AF1360" s="116">
        <v>0</v>
      </c>
      <c r="AG1360" s="116">
        <v>0</v>
      </c>
      <c r="AH1360" s="116">
        <v>0</v>
      </c>
      <c r="AI1360" s="116">
        <v>0</v>
      </c>
      <c r="AJ1360" s="116">
        <v>0</v>
      </c>
      <c r="AK1360" s="116">
        <v>0</v>
      </c>
      <c r="AL1360" s="116">
        <v>0</v>
      </c>
      <c r="AM1360" s="116">
        <v>0</v>
      </c>
      <c r="AN1360" s="116">
        <v>0</v>
      </c>
      <c r="AO1360" s="116">
        <v>0</v>
      </c>
      <c r="AP1360" s="116">
        <v>0</v>
      </c>
      <c r="AQ1360" s="116">
        <v>0</v>
      </c>
      <c r="AR1360" s="116">
        <v>0</v>
      </c>
      <c r="AS1360" s="116">
        <v>0</v>
      </c>
      <c r="AT1360" s="116">
        <v>0</v>
      </c>
      <c r="AU1360" s="116">
        <v>0</v>
      </c>
      <c r="AV1360" s="116">
        <v>0</v>
      </c>
      <c r="AW1360" s="116">
        <v>0</v>
      </c>
      <c r="AX1360" s="116">
        <v>0</v>
      </c>
      <c r="AY1360" s="116">
        <v>0</v>
      </c>
      <c r="AZ1360" s="116">
        <v>0</v>
      </c>
      <c r="BA1360" s="116">
        <v>0</v>
      </c>
      <c r="BB1360" s="116">
        <v>0</v>
      </c>
      <c r="BC1360" s="116">
        <v>0</v>
      </c>
      <c r="BD1360" s="115">
        <v>0</v>
      </c>
      <c r="BF1360" s="9">
        <f t="shared" si="21"/>
        <v>0</v>
      </c>
    </row>
    <row r="1361" spans="1:58" x14ac:dyDescent="0.25">
      <c r="A1361" s="112" t="s">
        <v>1980</v>
      </c>
      <c r="B1361" s="112" t="s">
        <v>1979</v>
      </c>
      <c r="C1361" s="116">
        <v>0</v>
      </c>
      <c r="D1361" s="116">
        <v>0</v>
      </c>
      <c r="E1361" s="116">
        <v>0</v>
      </c>
      <c r="F1361" s="116">
        <v>0</v>
      </c>
      <c r="G1361" s="116">
        <v>0</v>
      </c>
      <c r="H1361" s="116">
        <v>0</v>
      </c>
      <c r="I1361" s="116">
        <v>0</v>
      </c>
      <c r="J1361" s="116">
        <v>0</v>
      </c>
      <c r="K1361" s="116">
        <v>0</v>
      </c>
      <c r="L1361" s="116">
        <v>0</v>
      </c>
      <c r="M1361" s="116">
        <v>0</v>
      </c>
      <c r="N1361" s="116">
        <v>0</v>
      </c>
      <c r="O1361" s="116">
        <v>0</v>
      </c>
      <c r="P1361" s="116">
        <v>0</v>
      </c>
      <c r="Q1361" s="116">
        <v>0</v>
      </c>
      <c r="R1361" s="116">
        <v>0</v>
      </c>
      <c r="S1361" s="116">
        <v>0</v>
      </c>
      <c r="T1361" s="116">
        <v>0</v>
      </c>
      <c r="U1361" s="116">
        <v>0</v>
      </c>
      <c r="V1361" s="116">
        <v>0</v>
      </c>
      <c r="W1361" s="116">
        <v>0</v>
      </c>
      <c r="X1361" s="116">
        <v>0</v>
      </c>
      <c r="Y1361" s="116">
        <v>0</v>
      </c>
      <c r="Z1361" s="116">
        <v>0</v>
      </c>
      <c r="AA1361" s="116">
        <v>0</v>
      </c>
      <c r="AB1361" s="116">
        <v>0</v>
      </c>
      <c r="AC1361" s="116">
        <v>0</v>
      </c>
      <c r="AD1361" s="116">
        <v>0</v>
      </c>
      <c r="AE1361" s="116">
        <v>0</v>
      </c>
      <c r="AF1361" s="116">
        <v>0</v>
      </c>
      <c r="AG1361" s="116">
        <v>0</v>
      </c>
      <c r="AH1361" s="116">
        <v>0</v>
      </c>
      <c r="AI1361" s="116">
        <v>0</v>
      </c>
      <c r="AJ1361" s="116">
        <v>0</v>
      </c>
      <c r="AK1361" s="116">
        <v>0</v>
      </c>
      <c r="AL1361" s="116">
        <v>0</v>
      </c>
      <c r="AM1361" s="116">
        <v>0</v>
      </c>
      <c r="AN1361" s="116">
        <v>0</v>
      </c>
      <c r="AO1361" s="116">
        <v>0</v>
      </c>
      <c r="AP1361" s="116">
        <v>0</v>
      </c>
      <c r="AQ1361" s="116">
        <v>0</v>
      </c>
      <c r="AR1361" s="116">
        <v>0</v>
      </c>
      <c r="AS1361" s="116">
        <v>0</v>
      </c>
      <c r="AT1361" s="116">
        <v>2918.34</v>
      </c>
      <c r="AU1361" s="116">
        <v>1459.5200000000002</v>
      </c>
      <c r="AV1361" s="116">
        <v>1571.7500000000002</v>
      </c>
      <c r="AW1361" s="116">
        <v>1600.1000000000001</v>
      </c>
      <c r="AX1361" s="116">
        <v>4471.6900000000005</v>
      </c>
      <c r="AY1361" s="116">
        <v>5068.5700000000006</v>
      </c>
      <c r="AZ1361" s="116">
        <v>121699.13</v>
      </c>
      <c r="BA1361" s="116">
        <v>80180.200000000012</v>
      </c>
      <c r="BB1361" s="116">
        <v>93336.13</v>
      </c>
      <c r="BC1361" s="116">
        <v>93983.89</v>
      </c>
      <c r="BD1361" s="115">
        <v>95258.87</v>
      </c>
      <c r="BF1361" s="9">
        <f t="shared" si="21"/>
        <v>121699.13</v>
      </c>
    </row>
    <row r="1362" spans="1:58" x14ac:dyDescent="0.25">
      <c r="A1362" s="112" t="s">
        <v>1739</v>
      </c>
      <c r="B1362" s="112" t="s">
        <v>1740</v>
      </c>
      <c r="C1362" s="116">
        <v>0</v>
      </c>
      <c r="D1362" s="116">
        <v>0</v>
      </c>
      <c r="E1362" s="116">
        <v>0</v>
      </c>
      <c r="F1362" s="116">
        <v>0</v>
      </c>
      <c r="G1362" s="116">
        <v>0</v>
      </c>
      <c r="H1362" s="116">
        <v>0</v>
      </c>
      <c r="I1362" s="116">
        <v>0</v>
      </c>
      <c r="J1362" s="116">
        <v>0</v>
      </c>
      <c r="K1362" s="116">
        <v>0</v>
      </c>
      <c r="L1362" s="116">
        <v>0</v>
      </c>
      <c r="M1362" s="116">
        <v>0</v>
      </c>
      <c r="N1362" s="116">
        <v>0</v>
      </c>
      <c r="O1362" s="116">
        <v>0</v>
      </c>
      <c r="P1362" s="116">
        <v>0</v>
      </c>
      <c r="Q1362" s="116">
        <v>0</v>
      </c>
      <c r="R1362" s="116">
        <v>0</v>
      </c>
      <c r="S1362" s="116">
        <v>0</v>
      </c>
      <c r="T1362" s="116">
        <v>0</v>
      </c>
      <c r="U1362" s="116">
        <v>0</v>
      </c>
      <c r="V1362" s="116">
        <v>0</v>
      </c>
      <c r="W1362" s="116">
        <v>0</v>
      </c>
      <c r="X1362" s="116">
        <v>0</v>
      </c>
      <c r="Y1362" s="116">
        <v>0</v>
      </c>
      <c r="Z1362" s="116">
        <v>0</v>
      </c>
      <c r="AA1362" s="116">
        <v>0</v>
      </c>
      <c r="AB1362" s="116">
        <v>0</v>
      </c>
      <c r="AC1362" s="116">
        <v>0</v>
      </c>
      <c r="AD1362" s="116">
        <v>0</v>
      </c>
      <c r="AE1362" s="116">
        <v>0</v>
      </c>
      <c r="AF1362" s="116">
        <v>0</v>
      </c>
      <c r="AG1362" s="116">
        <v>0</v>
      </c>
      <c r="AH1362" s="116">
        <v>0</v>
      </c>
      <c r="AI1362" s="116">
        <v>0</v>
      </c>
      <c r="AJ1362" s="116">
        <v>0</v>
      </c>
      <c r="AK1362" s="116">
        <v>0</v>
      </c>
      <c r="AL1362" s="116">
        <v>0</v>
      </c>
      <c r="AM1362" s="116">
        <v>0</v>
      </c>
      <c r="AN1362" s="116">
        <v>0</v>
      </c>
      <c r="AO1362" s="116">
        <v>0</v>
      </c>
      <c r="AP1362" s="116">
        <v>0</v>
      </c>
      <c r="AQ1362" s="116">
        <v>0</v>
      </c>
      <c r="AR1362" s="116">
        <v>0</v>
      </c>
      <c r="AS1362" s="116">
        <v>7066.19</v>
      </c>
      <c r="AT1362" s="116">
        <v>55101.05</v>
      </c>
      <c r="AU1362" s="116">
        <v>0</v>
      </c>
      <c r="AV1362" s="116">
        <v>0</v>
      </c>
      <c r="AW1362" s="116">
        <v>0</v>
      </c>
      <c r="AX1362" s="116">
        <v>0</v>
      </c>
      <c r="AY1362" s="116">
        <v>0</v>
      </c>
      <c r="AZ1362" s="116">
        <v>0</v>
      </c>
      <c r="BA1362" s="116">
        <v>0</v>
      </c>
      <c r="BB1362" s="116">
        <v>0</v>
      </c>
      <c r="BC1362" s="116">
        <v>0</v>
      </c>
      <c r="BD1362" s="115">
        <v>0</v>
      </c>
      <c r="BF1362" s="9">
        <f t="shared" si="21"/>
        <v>55101.05</v>
      </c>
    </row>
    <row r="1363" spans="1:58" x14ac:dyDescent="0.25">
      <c r="A1363" s="112" t="s">
        <v>1741</v>
      </c>
      <c r="B1363" s="112" t="s">
        <v>1742</v>
      </c>
      <c r="C1363" s="116">
        <v>0</v>
      </c>
      <c r="D1363" s="116">
        <v>0</v>
      </c>
      <c r="E1363" s="116">
        <v>0</v>
      </c>
      <c r="F1363" s="116">
        <v>0</v>
      </c>
      <c r="G1363" s="116">
        <v>0</v>
      </c>
      <c r="H1363" s="116">
        <v>0</v>
      </c>
      <c r="I1363" s="116">
        <v>0</v>
      </c>
      <c r="J1363" s="116">
        <v>0</v>
      </c>
      <c r="K1363" s="116">
        <v>0</v>
      </c>
      <c r="L1363" s="116">
        <v>0</v>
      </c>
      <c r="M1363" s="116">
        <v>0</v>
      </c>
      <c r="N1363" s="116">
        <v>0</v>
      </c>
      <c r="O1363" s="116">
        <v>0</v>
      </c>
      <c r="P1363" s="116">
        <v>0</v>
      </c>
      <c r="Q1363" s="116">
        <v>0</v>
      </c>
      <c r="R1363" s="116">
        <v>0</v>
      </c>
      <c r="S1363" s="116">
        <v>0</v>
      </c>
      <c r="T1363" s="116">
        <v>0</v>
      </c>
      <c r="U1363" s="116">
        <v>0</v>
      </c>
      <c r="V1363" s="116">
        <v>0</v>
      </c>
      <c r="W1363" s="116">
        <v>0</v>
      </c>
      <c r="X1363" s="116">
        <v>0</v>
      </c>
      <c r="Y1363" s="116">
        <v>0</v>
      </c>
      <c r="Z1363" s="116">
        <v>0</v>
      </c>
      <c r="AA1363" s="116">
        <v>0</v>
      </c>
      <c r="AB1363" s="116">
        <v>0</v>
      </c>
      <c r="AC1363" s="116">
        <v>0</v>
      </c>
      <c r="AD1363" s="116">
        <v>0</v>
      </c>
      <c r="AE1363" s="116">
        <v>0</v>
      </c>
      <c r="AF1363" s="116">
        <v>0</v>
      </c>
      <c r="AG1363" s="116">
        <v>0</v>
      </c>
      <c r="AH1363" s="116">
        <v>0</v>
      </c>
      <c r="AI1363" s="116">
        <v>0</v>
      </c>
      <c r="AJ1363" s="116">
        <v>0</v>
      </c>
      <c r="AK1363" s="116">
        <v>0</v>
      </c>
      <c r="AL1363" s="116">
        <v>0</v>
      </c>
      <c r="AM1363" s="116">
        <v>0</v>
      </c>
      <c r="AN1363" s="116">
        <v>0</v>
      </c>
      <c r="AO1363" s="116">
        <v>0</v>
      </c>
      <c r="AP1363" s="116">
        <v>0</v>
      </c>
      <c r="AQ1363" s="116">
        <v>0</v>
      </c>
      <c r="AR1363" s="116">
        <v>0</v>
      </c>
      <c r="AS1363" s="116">
        <v>0</v>
      </c>
      <c r="AT1363" s="116">
        <v>0</v>
      </c>
      <c r="AU1363" s="116">
        <v>0</v>
      </c>
      <c r="AV1363" s="116">
        <v>0</v>
      </c>
      <c r="AW1363" s="116">
        <v>0</v>
      </c>
      <c r="AX1363" s="116">
        <v>0</v>
      </c>
      <c r="AY1363" s="116">
        <v>198.27</v>
      </c>
      <c r="AZ1363" s="116">
        <v>198.27</v>
      </c>
      <c r="BA1363" s="116">
        <v>0</v>
      </c>
      <c r="BB1363" s="116">
        <v>0</v>
      </c>
      <c r="BC1363" s="116">
        <v>0</v>
      </c>
      <c r="BD1363" s="115">
        <v>0</v>
      </c>
      <c r="BF1363" s="9">
        <f t="shared" si="21"/>
        <v>198.27</v>
      </c>
    </row>
    <row r="1364" spans="1:58" x14ac:dyDescent="0.25">
      <c r="A1364" s="112" t="s">
        <v>1743</v>
      </c>
      <c r="B1364" s="112" t="s">
        <v>1744</v>
      </c>
      <c r="C1364" s="116">
        <v>0</v>
      </c>
      <c r="D1364" s="116">
        <v>0</v>
      </c>
      <c r="E1364" s="116">
        <v>0</v>
      </c>
      <c r="F1364" s="116">
        <v>0</v>
      </c>
      <c r="G1364" s="116">
        <v>0</v>
      </c>
      <c r="H1364" s="116">
        <v>0</v>
      </c>
      <c r="I1364" s="116">
        <v>0</v>
      </c>
      <c r="J1364" s="116">
        <v>0</v>
      </c>
      <c r="K1364" s="116">
        <v>0</v>
      </c>
      <c r="L1364" s="116">
        <v>0</v>
      </c>
      <c r="M1364" s="116">
        <v>0</v>
      </c>
      <c r="N1364" s="116">
        <v>0</v>
      </c>
      <c r="O1364" s="116">
        <v>0</v>
      </c>
      <c r="P1364" s="116">
        <v>0</v>
      </c>
      <c r="Q1364" s="116">
        <v>0</v>
      </c>
      <c r="R1364" s="116">
        <v>0</v>
      </c>
      <c r="S1364" s="116">
        <v>0</v>
      </c>
      <c r="T1364" s="116">
        <v>0</v>
      </c>
      <c r="U1364" s="116">
        <v>0</v>
      </c>
      <c r="V1364" s="116">
        <v>0</v>
      </c>
      <c r="W1364" s="116">
        <v>0</v>
      </c>
      <c r="X1364" s="116">
        <v>0</v>
      </c>
      <c r="Y1364" s="116">
        <v>0</v>
      </c>
      <c r="Z1364" s="116">
        <v>0</v>
      </c>
      <c r="AA1364" s="116">
        <v>0</v>
      </c>
      <c r="AB1364" s="116">
        <v>0</v>
      </c>
      <c r="AC1364" s="116">
        <v>0</v>
      </c>
      <c r="AD1364" s="116">
        <v>0</v>
      </c>
      <c r="AE1364" s="116">
        <v>0</v>
      </c>
      <c r="AF1364" s="116">
        <v>0</v>
      </c>
      <c r="AG1364" s="116">
        <v>0</v>
      </c>
      <c r="AH1364" s="116">
        <v>0</v>
      </c>
      <c r="AI1364" s="116">
        <v>0</v>
      </c>
      <c r="AJ1364" s="116">
        <v>0</v>
      </c>
      <c r="AK1364" s="116">
        <v>0</v>
      </c>
      <c r="AL1364" s="116">
        <v>0</v>
      </c>
      <c r="AM1364" s="116">
        <v>0</v>
      </c>
      <c r="AN1364" s="116">
        <v>0</v>
      </c>
      <c r="AO1364" s="116">
        <v>0</v>
      </c>
      <c r="AP1364" s="116">
        <v>0</v>
      </c>
      <c r="AQ1364" s="116">
        <v>0</v>
      </c>
      <c r="AR1364" s="116">
        <v>0</v>
      </c>
      <c r="AS1364" s="116">
        <v>0</v>
      </c>
      <c r="AT1364" s="116">
        <v>0</v>
      </c>
      <c r="AU1364" s="116">
        <v>0</v>
      </c>
      <c r="AV1364" s="116">
        <v>0</v>
      </c>
      <c r="AW1364" s="116">
        <v>0</v>
      </c>
      <c r="AX1364" s="116">
        <v>0</v>
      </c>
      <c r="AY1364" s="116">
        <v>198.28</v>
      </c>
      <c r="AZ1364" s="116">
        <v>198.28</v>
      </c>
      <c r="BA1364" s="116">
        <v>0</v>
      </c>
      <c r="BB1364" s="116">
        <v>0</v>
      </c>
      <c r="BC1364" s="116">
        <v>0</v>
      </c>
      <c r="BD1364" s="115">
        <v>0</v>
      </c>
      <c r="BF1364" s="9">
        <f t="shared" si="21"/>
        <v>198.28</v>
      </c>
    </row>
    <row r="1365" spans="1:58" x14ac:dyDescent="0.25">
      <c r="A1365" s="112" t="s">
        <v>1745</v>
      </c>
      <c r="B1365" s="112" t="s">
        <v>1746</v>
      </c>
      <c r="C1365" s="116">
        <v>0</v>
      </c>
      <c r="D1365" s="116">
        <v>0</v>
      </c>
      <c r="E1365" s="116">
        <v>0</v>
      </c>
      <c r="F1365" s="116">
        <v>0</v>
      </c>
      <c r="G1365" s="116">
        <v>0</v>
      </c>
      <c r="H1365" s="116">
        <v>0</v>
      </c>
      <c r="I1365" s="116">
        <v>0</v>
      </c>
      <c r="J1365" s="116">
        <v>0</v>
      </c>
      <c r="K1365" s="116">
        <v>0</v>
      </c>
      <c r="L1365" s="116">
        <v>0</v>
      </c>
      <c r="M1365" s="116">
        <v>0</v>
      </c>
      <c r="N1365" s="116">
        <v>0</v>
      </c>
      <c r="O1365" s="116">
        <v>0</v>
      </c>
      <c r="P1365" s="116">
        <v>0</v>
      </c>
      <c r="Q1365" s="116">
        <v>0</v>
      </c>
      <c r="R1365" s="116">
        <v>0</v>
      </c>
      <c r="S1365" s="116">
        <v>0</v>
      </c>
      <c r="T1365" s="116">
        <v>0</v>
      </c>
      <c r="U1365" s="116">
        <v>0</v>
      </c>
      <c r="V1365" s="116">
        <v>0</v>
      </c>
      <c r="W1365" s="116">
        <v>0</v>
      </c>
      <c r="X1365" s="116">
        <v>0</v>
      </c>
      <c r="Y1365" s="116">
        <v>0</v>
      </c>
      <c r="Z1365" s="116">
        <v>0</v>
      </c>
      <c r="AA1365" s="116">
        <v>0</v>
      </c>
      <c r="AB1365" s="116">
        <v>0</v>
      </c>
      <c r="AC1365" s="116">
        <v>0</v>
      </c>
      <c r="AD1365" s="116">
        <v>0</v>
      </c>
      <c r="AE1365" s="116">
        <v>0</v>
      </c>
      <c r="AF1365" s="116">
        <v>0</v>
      </c>
      <c r="AG1365" s="116">
        <v>0</v>
      </c>
      <c r="AH1365" s="116">
        <v>0</v>
      </c>
      <c r="AI1365" s="116">
        <v>0</v>
      </c>
      <c r="AJ1365" s="116">
        <v>0</v>
      </c>
      <c r="AK1365" s="116">
        <v>0</v>
      </c>
      <c r="AL1365" s="116">
        <v>0</v>
      </c>
      <c r="AM1365" s="116">
        <v>0</v>
      </c>
      <c r="AN1365" s="116">
        <v>0</v>
      </c>
      <c r="AO1365" s="116">
        <v>0</v>
      </c>
      <c r="AP1365" s="116">
        <v>0</v>
      </c>
      <c r="AQ1365" s="116">
        <v>0</v>
      </c>
      <c r="AR1365" s="116">
        <v>0</v>
      </c>
      <c r="AS1365" s="116">
        <v>0</v>
      </c>
      <c r="AT1365" s="116">
        <v>5043.62</v>
      </c>
      <c r="AU1365" s="116">
        <v>5043.62</v>
      </c>
      <c r="AV1365" s="116">
        <v>13995.009999999998</v>
      </c>
      <c r="AW1365" s="116">
        <v>0</v>
      </c>
      <c r="AX1365" s="116">
        <v>0</v>
      </c>
      <c r="AY1365" s="116">
        <v>0</v>
      </c>
      <c r="AZ1365" s="116">
        <v>0</v>
      </c>
      <c r="BA1365" s="116">
        <v>0</v>
      </c>
      <c r="BB1365" s="116">
        <v>0</v>
      </c>
      <c r="BC1365" s="116">
        <v>0</v>
      </c>
      <c r="BD1365" s="115">
        <v>0</v>
      </c>
      <c r="BF1365" s="9">
        <f t="shared" si="21"/>
        <v>13995.009999999998</v>
      </c>
    </row>
    <row r="1366" spans="1:58" x14ac:dyDescent="0.25">
      <c r="A1366" s="112" t="s">
        <v>1747</v>
      </c>
      <c r="B1366" s="112" t="s">
        <v>1748</v>
      </c>
      <c r="C1366" s="116">
        <v>0</v>
      </c>
      <c r="D1366" s="116">
        <v>0</v>
      </c>
      <c r="E1366" s="116">
        <v>0</v>
      </c>
      <c r="F1366" s="116">
        <v>0</v>
      </c>
      <c r="G1366" s="116">
        <v>0</v>
      </c>
      <c r="H1366" s="116">
        <v>0</v>
      </c>
      <c r="I1366" s="116">
        <v>0</v>
      </c>
      <c r="J1366" s="116">
        <v>0</v>
      </c>
      <c r="K1366" s="116">
        <v>0</v>
      </c>
      <c r="L1366" s="116">
        <v>0</v>
      </c>
      <c r="M1366" s="116">
        <v>0</v>
      </c>
      <c r="N1366" s="116">
        <v>0</v>
      </c>
      <c r="O1366" s="116">
        <v>0</v>
      </c>
      <c r="P1366" s="116">
        <v>0</v>
      </c>
      <c r="Q1366" s="116">
        <v>0</v>
      </c>
      <c r="R1366" s="116">
        <v>0</v>
      </c>
      <c r="S1366" s="116">
        <v>0</v>
      </c>
      <c r="T1366" s="116">
        <v>0</v>
      </c>
      <c r="U1366" s="116">
        <v>0</v>
      </c>
      <c r="V1366" s="116">
        <v>0</v>
      </c>
      <c r="W1366" s="116">
        <v>0</v>
      </c>
      <c r="X1366" s="116">
        <v>0</v>
      </c>
      <c r="Y1366" s="116">
        <v>0</v>
      </c>
      <c r="Z1366" s="116">
        <v>0</v>
      </c>
      <c r="AA1366" s="116">
        <v>0</v>
      </c>
      <c r="AB1366" s="116">
        <v>0</v>
      </c>
      <c r="AC1366" s="116">
        <v>0</v>
      </c>
      <c r="AD1366" s="116">
        <v>0</v>
      </c>
      <c r="AE1366" s="116">
        <v>0</v>
      </c>
      <c r="AF1366" s="116">
        <v>0</v>
      </c>
      <c r="AG1366" s="116">
        <v>0</v>
      </c>
      <c r="AH1366" s="116">
        <v>0</v>
      </c>
      <c r="AI1366" s="116">
        <v>0</v>
      </c>
      <c r="AJ1366" s="116">
        <v>0</v>
      </c>
      <c r="AK1366" s="116">
        <v>0</v>
      </c>
      <c r="AL1366" s="116">
        <v>0</v>
      </c>
      <c r="AM1366" s="116">
        <v>0</v>
      </c>
      <c r="AN1366" s="116">
        <v>0</v>
      </c>
      <c r="AO1366" s="116">
        <v>0</v>
      </c>
      <c r="AP1366" s="116">
        <v>0</v>
      </c>
      <c r="AQ1366" s="116">
        <v>0</v>
      </c>
      <c r="AR1366" s="116">
        <v>0</v>
      </c>
      <c r="AS1366" s="116">
        <v>0</v>
      </c>
      <c r="AT1366" s="116">
        <v>12896.94</v>
      </c>
      <c r="AU1366" s="116">
        <v>0</v>
      </c>
      <c r="AV1366" s="116">
        <v>0</v>
      </c>
      <c r="AW1366" s="116">
        <v>0</v>
      </c>
      <c r="AX1366" s="116">
        <v>0</v>
      </c>
      <c r="AY1366" s="116">
        <v>0</v>
      </c>
      <c r="AZ1366" s="116">
        <v>0</v>
      </c>
      <c r="BA1366" s="116">
        <v>0</v>
      </c>
      <c r="BB1366" s="116">
        <v>0</v>
      </c>
      <c r="BC1366" s="116">
        <v>0</v>
      </c>
      <c r="BD1366" s="115">
        <v>0</v>
      </c>
      <c r="BF1366" s="9">
        <f t="shared" si="21"/>
        <v>12896.94</v>
      </c>
    </row>
    <row r="1367" spans="1:58" x14ac:dyDescent="0.25">
      <c r="A1367" s="112" t="s">
        <v>1978</v>
      </c>
      <c r="B1367" s="112" t="s">
        <v>1977</v>
      </c>
      <c r="C1367" s="116">
        <v>0</v>
      </c>
      <c r="D1367" s="116">
        <v>0</v>
      </c>
      <c r="E1367" s="116">
        <v>0</v>
      </c>
      <c r="F1367" s="116">
        <v>0</v>
      </c>
      <c r="G1367" s="116">
        <v>0</v>
      </c>
      <c r="H1367" s="116">
        <v>0</v>
      </c>
      <c r="I1367" s="116">
        <v>0</v>
      </c>
      <c r="J1367" s="116">
        <v>0</v>
      </c>
      <c r="K1367" s="116">
        <v>0</v>
      </c>
      <c r="L1367" s="116">
        <v>0</v>
      </c>
      <c r="M1367" s="116">
        <v>0</v>
      </c>
      <c r="N1367" s="116">
        <v>0</v>
      </c>
      <c r="O1367" s="116">
        <v>0</v>
      </c>
      <c r="P1367" s="116">
        <v>0</v>
      </c>
      <c r="Q1367" s="116">
        <v>0</v>
      </c>
      <c r="R1367" s="116">
        <v>0</v>
      </c>
      <c r="S1367" s="116">
        <v>0</v>
      </c>
      <c r="T1367" s="116">
        <v>0</v>
      </c>
      <c r="U1367" s="116">
        <v>0</v>
      </c>
      <c r="V1367" s="116">
        <v>0</v>
      </c>
      <c r="W1367" s="116">
        <v>0</v>
      </c>
      <c r="X1367" s="116">
        <v>0</v>
      </c>
      <c r="Y1367" s="116">
        <v>0</v>
      </c>
      <c r="Z1367" s="116">
        <v>0</v>
      </c>
      <c r="AA1367" s="116">
        <v>0</v>
      </c>
      <c r="AB1367" s="116">
        <v>0</v>
      </c>
      <c r="AC1367" s="116">
        <v>0</v>
      </c>
      <c r="AD1367" s="116">
        <v>0</v>
      </c>
      <c r="AE1367" s="116">
        <v>0</v>
      </c>
      <c r="AF1367" s="116">
        <v>0</v>
      </c>
      <c r="AG1367" s="116">
        <v>0</v>
      </c>
      <c r="AH1367" s="116">
        <v>0</v>
      </c>
      <c r="AI1367" s="116">
        <v>0</v>
      </c>
      <c r="AJ1367" s="116">
        <v>0</v>
      </c>
      <c r="AK1367" s="116">
        <v>0</v>
      </c>
      <c r="AL1367" s="116">
        <v>0</v>
      </c>
      <c r="AM1367" s="116">
        <v>0</v>
      </c>
      <c r="AN1367" s="116">
        <v>0</v>
      </c>
      <c r="AO1367" s="116">
        <v>0</v>
      </c>
      <c r="AP1367" s="116">
        <v>0</v>
      </c>
      <c r="AQ1367" s="116">
        <v>0</v>
      </c>
      <c r="AR1367" s="116">
        <v>0</v>
      </c>
      <c r="AS1367" s="116">
        <v>0</v>
      </c>
      <c r="AT1367" s="116">
        <v>0</v>
      </c>
      <c r="AU1367" s="116">
        <v>0</v>
      </c>
      <c r="AV1367" s="116">
        <v>5098.34</v>
      </c>
      <c r="AW1367" s="116">
        <v>5130.8</v>
      </c>
      <c r="AX1367" s="116">
        <v>16265.970000000001</v>
      </c>
      <c r="AY1367" s="116">
        <v>18386.690000000002</v>
      </c>
      <c r="AZ1367" s="116">
        <v>30108.370000000003</v>
      </c>
      <c r="BA1367" s="116">
        <v>41614.210000000006</v>
      </c>
      <c r="BB1367" s="116">
        <v>47257.770000000004</v>
      </c>
      <c r="BC1367" s="116">
        <v>51419.310000000005</v>
      </c>
      <c r="BD1367" s="115">
        <v>63451.47</v>
      </c>
      <c r="BF1367" s="9">
        <f t="shared" ref="BF1367:BF1430" si="22">+MAX(C1367:BD1367)</f>
        <v>63451.47</v>
      </c>
    </row>
    <row r="1368" spans="1:58" x14ac:dyDescent="0.25">
      <c r="A1368" s="112" t="s">
        <v>1976</v>
      </c>
      <c r="B1368" s="112" t="s">
        <v>1975</v>
      </c>
      <c r="C1368" s="116">
        <v>0</v>
      </c>
      <c r="D1368" s="116">
        <v>0</v>
      </c>
      <c r="E1368" s="116">
        <v>0</v>
      </c>
      <c r="F1368" s="116">
        <v>0</v>
      </c>
      <c r="G1368" s="116">
        <v>0</v>
      </c>
      <c r="H1368" s="116">
        <v>0</v>
      </c>
      <c r="I1368" s="116">
        <v>0</v>
      </c>
      <c r="J1368" s="116">
        <v>0</v>
      </c>
      <c r="K1368" s="116">
        <v>0</v>
      </c>
      <c r="L1368" s="116">
        <v>0</v>
      </c>
      <c r="M1368" s="116">
        <v>0</v>
      </c>
      <c r="N1368" s="116">
        <v>0</v>
      </c>
      <c r="O1368" s="116">
        <v>0</v>
      </c>
      <c r="P1368" s="116">
        <v>0</v>
      </c>
      <c r="Q1368" s="116">
        <v>0</v>
      </c>
      <c r="R1368" s="116">
        <v>0</v>
      </c>
      <c r="S1368" s="116">
        <v>0</v>
      </c>
      <c r="T1368" s="116">
        <v>0</v>
      </c>
      <c r="U1368" s="116">
        <v>0</v>
      </c>
      <c r="V1368" s="116">
        <v>0</v>
      </c>
      <c r="W1368" s="116">
        <v>0</v>
      </c>
      <c r="X1368" s="116">
        <v>0</v>
      </c>
      <c r="Y1368" s="116">
        <v>0</v>
      </c>
      <c r="Z1368" s="116">
        <v>0</v>
      </c>
      <c r="AA1368" s="116">
        <v>0</v>
      </c>
      <c r="AB1368" s="116">
        <v>0</v>
      </c>
      <c r="AC1368" s="116">
        <v>0</v>
      </c>
      <c r="AD1368" s="116">
        <v>0</v>
      </c>
      <c r="AE1368" s="116">
        <v>0</v>
      </c>
      <c r="AF1368" s="116">
        <v>0</v>
      </c>
      <c r="AG1368" s="116">
        <v>0</v>
      </c>
      <c r="AH1368" s="116">
        <v>0</v>
      </c>
      <c r="AI1368" s="116">
        <v>0</v>
      </c>
      <c r="AJ1368" s="116">
        <v>0</v>
      </c>
      <c r="AK1368" s="116">
        <v>0</v>
      </c>
      <c r="AL1368" s="116">
        <v>0</v>
      </c>
      <c r="AM1368" s="116">
        <v>0</v>
      </c>
      <c r="AN1368" s="116">
        <v>0</v>
      </c>
      <c r="AO1368" s="116">
        <v>0</v>
      </c>
      <c r="AP1368" s="116">
        <v>0</v>
      </c>
      <c r="AQ1368" s="116">
        <v>0</v>
      </c>
      <c r="AR1368" s="116">
        <v>0</v>
      </c>
      <c r="AS1368" s="116">
        <v>0</v>
      </c>
      <c r="AT1368" s="116">
        <v>0</v>
      </c>
      <c r="AU1368" s="116">
        <v>0</v>
      </c>
      <c r="AV1368" s="116">
        <v>0</v>
      </c>
      <c r="AW1368" s="116">
        <v>0</v>
      </c>
      <c r="AX1368" s="116">
        <v>0</v>
      </c>
      <c r="AY1368" s="116">
        <v>4339.42</v>
      </c>
      <c r="AZ1368" s="116">
        <v>4339.4400000000005</v>
      </c>
      <c r="BA1368" s="116">
        <v>4339.4400000000005</v>
      </c>
      <c r="BB1368" s="116">
        <v>4339.4400000000005</v>
      </c>
      <c r="BC1368" s="116">
        <v>4339.4400000000005</v>
      </c>
      <c r="BD1368" s="115">
        <v>4339.4400000000005</v>
      </c>
      <c r="BF1368" s="9">
        <f t="shared" si="22"/>
        <v>4339.4400000000005</v>
      </c>
    </row>
    <row r="1369" spans="1:58" x14ac:dyDescent="0.25">
      <c r="A1369" s="112" t="s">
        <v>1974</v>
      </c>
      <c r="B1369" s="112" t="s">
        <v>2222</v>
      </c>
      <c r="C1369" s="116">
        <v>0</v>
      </c>
      <c r="D1369" s="116">
        <v>0</v>
      </c>
      <c r="E1369" s="116">
        <v>0</v>
      </c>
      <c r="F1369" s="116">
        <v>0</v>
      </c>
      <c r="G1369" s="116">
        <v>0</v>
      </c>
      <c r="H1369" s="116">
        <v>0</v>
      </c>
      <c r="I1369" s="116">
        <v>0</v>
      </c>
      <c r="J1369" s="116">
        <v>0</v>
      </c>
      <c r="K1369" s="116">
        <v>0</v>
      </c>
      <c r="L1369" s="116">
        <v>0</v>
      </c>
      <c r="M1369" s="116">
        <v>0</v>
      </c>
      <c r="N1369" s="116">
        <v>0</v>
      </c>
      <c r="O1369" s="116">
        <v>0</v>
      </c>
      <c r="P1369" s="116">
        <v>0</v>
      </c>
      <c r="Q1369" s="116">
        <v>0</v>
      </c>
      <c r="R1369" s="116">
        <v>0</v>
      </c>
      <c r="S1369" s="116">
        <v>0</v>
      </c>
      <c r="T1369" s="116">
        <v>0</v>
      </c>
      <c r="U1369" s="116">
        <v>0</v>
      </c>
      <c r="V1369" s="116">
        <v>0</v>
      </c>
      <c r="W1369" s="116">
        <v>0</v>
      </c>
      <c r="X1369" s="116">
        <v>0</v>
      </c>
      <c r="Y1369" s="116">
        <v>0</v>
      </c>
      <c r="Z1369" s="116">
        <v>0</v>
      </c>
      <c r="AA1369" s="116">
        <v>0</v>
      </c>
      <c r="AB1369" s="116">
        <v>0</v>
      </c>
      <c r="AC1369" s="116">
        <v>0</v>
      </c>
      <c r="AD1369" s="116">
        <v>0</v>
      </c>
      <c r="AE1369" s="116">
        <v>0</v>
      </c>
      <c r="AF1369" s="116">
        <v>0</v>
      </c>
      <c r="AG1369" s="116">
        <v>0</v>
      </c>
      <c r="AH1369" s="116">
        <v>0</v>
      </c>
      <c r="AI1369" s="116">
        <v>0</v>
      </c>
      <c r="AJ1369" s="116">
        <v>0</v>
      </c>
      <c r="AK1369" s="116">
        <v>0</v>
      </c>
      <c r="AL1369" s="116">
        <v>0</v>
      </c>
      <c r="AM1369" s="116">
        <v>0</v>
      </c>
      <c r="AN1369" s="116">
        <v>0</v>
      </c>
      <c r="AO1369" s="116">
        <v>0</v>
      </c>
      <c r="AP1369" s="116">
        <v>0</v>
      </c>
      <c r="AQ1369" s="116">
        <v>0</v>
      </c>
      <c r="AR1369" s="116">
        <v>0</v>
      </c>
      <c r="AS1369" s="116">
        <v>0</v>
      </c>
      <c r="AT1369" s="116">
        <v>0</v>
      </c>
      <c r="AU1369" s="116">
        <v>0</v>
      </c>
      <c r="AV1369" s="116">
        <v>0</v>
      </c>
      <c r="AW1369" s="116">
        <v>0</v>
      </c>
      <c r="AX1369" s="116">
        <v>0</v>
      </c>
      <c r="AY1369" s="116">
        <v>4252.75</v>
      </c>
      <c r="AZ1369" s="116">
        <v>68104.489999999991</v>
      </c>
      <c r="BA1369" s="116">
        <v>72662.62</v>
      </c>
      <c r="BB1369" s="116">
        <v>76056.36</v>
      </c>
      <c r="BC1369" s="116">
        <v>77410.13</v>
      </c>
      <c r="BD1369" s="115">
        <v>78976.150000000009</v>
      </c>
      <c r="BF1369" s="9">
        <f t="shared" si="22"/>
        <v>78976.150000000009</v>
      </c>
    </row>
    <row r="1370" spans="1:58" x14ac:dyDescent="0.25">
      <c r="A1370" s="112" t="s">
        <v>1749</v>
      </c>
      <c r="B1370" s="112" t="s">
        <v>1750</v>
      </c>
      <c r="C1370" s="116">
        <v>0</v>
      </c>
      <c r="D1370" s="116">
        <v>0</v>
      </c>
      <c r="E1370" s="116">
        <v>0</v>
      </c>
      <c r="F1370" s="116">
        <v>0</v>
      </c>
      <c r="G1370" s="116">
        <v>0</v>
      </c>
      <c r="H1370" s="116">
        <v>0</v>
      </c>
      <c r="I1370" s="116">
        <v>0</v>
      </c>
      <c r="J1370" s="116">
        <v>0</v>
      </c>
      <c r="K1370" s="116">
        <v>0</v>
      </c>
      <c r="L1370" s="116">
        <v>0</v>
      </c>
      <c r="M1370" s="116">
        <v>0</v>
      </c>
      <c r="N1370" s="116">
        <v>0</v>
      </c>
      <c r="O1370" s="116">
        <v>0</v>
      </c>
      <c r="P1370" s="116">
        <v>0</v>
      </c>
      <c r="Q1370" s="116">
        <v>0</v>
      </c>
      <c r="R1370" s="116">
        <v>0</v>
      </c>
      <c r="S1370" s="116">
        <v>0</v>
      </c>
      <c r="T1370" s="116">
        <v>0</v>
      </c>
      <c r="U1370" s="116">
        <v>0</v>
      </c>
      <c r="V1370" s="116">
        <v>0</v>
      </c>
      <c r="W1370" s="116">
        <v>0</v>
      </c>
      <c r="X1370" s="116">
        <v>0</v>
      </c>
      <c r="Y1370" s="116">
        <v>0</v>
      </c>
      <c r="Z1370" s="116">
        <v>0</v>
      </c>
      <c r="AA1370" s="116">
        <v>0</v>
      </c>
      <c r="AB1370" s="116">
        <v>0</v>
      </c>
      <c r="AC1370" s="116">
        <v>0</v>
      </c>
      <c r="AD1370" s="116">
        <v>0</v>
      </c>
      <c r="AE1370" s="116">
        <v>0</v>
      </c>
      <c r="AF1370" s="116">
        <v>0</v>
      </c>
      <c r="AG1370" s="116">
        <v>0</v>
      </c>
      <c r="AH1370" s="116">
        <v>0</v>
      </c>
      <c r="AI1370" s="116">
        <v>0</v>
      </c>
      <c r="AJ1370" s="116">
        <v>0</v>
      </c>
      <c r="AK1370" s="116">
        <v>0</v>
      </c>
      <c r="AL1370" s="116">
        <v>0</v>
      </c>
      <c r="AM1370" s="116">
        <v>0</v>
      </c>
      <c r="AN1370" s="116">
        <v>0</v>
      </c>
      <c r="AO1370" s="116">
        <v>0</v>
      </c>
      <c r="AP1370" s="116">
        <v>0</v>
      </c>
      <c r="AQ1370" s="116">
        <v>0</v>
      </c>
      <c r="AR1370" s="116">
        <v>0</v>
      </c>
      <c r="AS1370" s="116">
        <v>0</v>
      </c>
      <c r="AT1370" s="116">
        <v>0</v>
      </c>
      <c r="AU1370" s="116">
        <v>0</v>
      </c>
      <c r="AV1370" s="116">
        <v>0</v>
      </c>
      <c r="AW1370" s="116">
        <v>0</v>
      </c>
      <c r="AX1370" s="116">
        <v>0</v>
      </c>
      <c r="AY1370" s="116">
        <v>0</v>
      </c>
      <c r="AZ1370" s="116">
        <v>0</v>
      </c>
      <c r="BA1370" s="116">
        <v>0</v>
      </c>
      <c r="BB1370" s="116">
        <v>0</v>
      </c>
      <c r="BC1370" s="116">
        <v>0</v>
      </c>
      <c r="BD1370" s="115">
        <v>0</v>
      </c>
      <c r="BF1370" s="9">
        <f t="shared" si="22"/>
        <v>0</v>
      </c>
    </row>
    <row r="1371" spans="1:58" x14ac:dyDescent="0.25">
      <c r="A1371" s="112" t="s">
        <v>1972</v>
      </c>
      <c r="B1371" s="112" t="s">
        <v>1971</v>
      </c>
      <c r="C1371" s="116">
        <v>0</v>
      </c>
      <c r="D1371" s="116">
        <v>0</v>
      </c>
      <c r="E1371" s="116">
        <v>0</v>
      </c>
      <c r="F1371" s="116">
        <v>0</v>
      </c>
      <c r="G1371" s="116">
        <v>0</v>
      </c>
      <c r="H1371" s="116">
        <v>0</v>
      </c>
      <c r="I1371" s="116">
        <v>0</v>
      </c>
      <c r="J1371" s="116">
        <v>0</v>
      </c>
      <c r="K1371" s="116">
        <v>0</v>
      </c>
      <c r="L1371" s="116">
        <v>0</v>
      </c>
      <c r="M1371" s="116">
        <v>0</v>
      </c>
      <c r="N1371" s="116">
        <v>0</v>
      </c>
      <c r="O1371" s="116">
        <v>0</v>
      </c>
      <c r="P1371" s="116">
        <v>0</v>
      </c>
      <c r="Q1371" s="116">
        <v>0</v>
      </c>
      <c r="R1371" s="116">
        <v>0</v>
      </c>
      <c r="S1371" s="116">
        <v>0</v>
      </c>
      <c r="T1371" s="116">
        <v>0</v>
      </c>
      <c r="U1371" s="116">
        <v>0</v>
      </c>
      <c r="V1371" s="116">
        <v>0</v>
      </c>
      <c r="W1371" s="116">
        <v>0</v>
      </c>
      <c r="X1371" s="116">
        <v>0</v>
      </c>
      <c r="Y1371" s="116">
        <v>0</v>
      </c>
      <c r="Z1371" s="116">
        <v>0</v>
      </c>
      <c r="AA1371" s="116">
        <v>0</v>
      </c>
      <c r="AB1371" s="116">
        <v>0</v>
      </c>
      <c r="AC1371" s="116">
        <v>0</v>
      </c>
      <c r="AD1371" s="116">
        <v>0</v>
      </c>
      <c r="AE1371" s="116">
        <v>0</v>
      </c>
      <c r="AF1371" s="116">
        <v>0</v>
      </c>
      <c r="AG1371" s="116">
        <v>0</v>
      </c>
      <c r="AH1371" s="116">
        <v>0</v>
      </c>
      <c r="AI1371" s="116">
        <v>0</v>
      </c>
      <c r="AJ1371" s="116">
        <v>0</v>
      </c>
      <c r="AK1371" s="116">
        <v>0</v>
      </c>
      <c r="AL1371" s="116">
        <v>0</v>
      </c>
      <c r="AM1371" s="116">
        <v>0</v>
      </c>
      <c r="AN1371" s="116">
        <v>0</v>
      </c>
      <c r="AO1371" s="116">
        <v>0</v>
      </c>
      <c r="AP1371" s="116">
        <v>0</v>
      </c>
      <c r="AQ1371" s="116">
        <v>0</v>
      </c>
      <c r="AR1371" s="116">
        <v>0</v>
      </c>
      <c r="AS1371" s="116">
        <v>0</v>
      </c>
      <c r="AT1371" s="116">
        <v>0</v>
      </c>
      <c r="AU1371" s="116">
        <v>0</v>
      </c>
      <c r="AV1371" s="116">
        <v>0</v>
      </c>
      <c r="AW1371" s="116">
        <v>0</v>
      </c>
      <c r="AX1371" s="116">
        <v>0</v>
      </c>
      <c r="AY1371" s="116">
        <v>4339.42</v>
      </c>
      <c r="AZ1371" s="116">
        <v>4339.43</v>
      </c>
      <c r="BA1371" s="116">
        <v>4339.43</v>
      </c>
      <c r="BB1371" s="116">
        <v>4339.43</v>
      </c>
      <c r="BC1371" s="116">
        <v>4339.43</v>
      </c>
      <c r="BD1371" s="115">
        <v>4339.43</v>
      </c>
      <c r="BF1371" s="9">
        <f t="shared" si="22"/>
        <v>4339.43</v>
      </c>
    </row>
    <row r="1372" spans="1:58" x14ac:dyDescent="0.25">
      <c r="A1372" s="112" t="s">
        <v>1966</v>
      </c>
      <c r="B1372" s="112" t="s">
        <v>1965</v>
      </c>
      <c r="C1372" s="116">
        <v>0</v>
      </c>
      <c r="D1372" s="116">
        <v>0</v>
      </c>
      <c r="E1372" s="116">
        <v>0</v>
      </c>
      <c r="F1372" s="116">
        <v>0</v>
      </c>
      <c r="G1372" s="116">
        <v>0</v>
      </c>
      <c r="H1372" s="116">
        <v>0</v>
      </c>
      <c r="I1372" s="116">
        <v>0</v>
      </c>
      <c r="J1372" s="116">
        <v>0</v>
      </c>
      <c r="K1372" s="116">
        <v>0</v>
      </c>
      <c r="L1372" s="116">
        <v>0</v>
      </c>
      <c r="M1372" s="116">
        <v>0</v>
      </c>
      <c r="N1372" s="116">
        <v>0</v>
      </c>
      <c r="O1372" s="116">
        <v>0</v>
      </c>
      <c r="P1372" s="116">
        <v>0</v>
      </c>
      <c r="Q1372" s="116">
        <v>0</v>
      </c>
      <c r="R1372" s="116">
        <v>0</v>
      </c>
      <c r="S1372" s="116">
        <v>0</v>
      </c>
      <c r="T1372" s="116">
        <v>0</v>
      </c>
      <c r="U1372" s="116">
        <v>0</v>
      </c>
      <c r="V1372" s="116">
        <v>0</v>
      </c>
      <c r="W1372" s="116">
        <v>0</v>
      </c>
      <c r="X1372" s="116">
        <v>0</v>
      </c>
      <c r="Y1372" s="116">
        <v>0</v>
      </c>
      <c r="Z1372" s="116">
        <v>0</v>
      </c>
      <c r="AA1372" s="116">
        <v>0</v>
      </c>
      <c r="AB1372" s="116">
        <v>0</v>
      </c>
      <c r="AC1372" s="116">
        <v>0</v>
      </c>
      <c r="AD1372" s="116">
        <v>0</v>
      </c>
      <c r="AE1372" s="116">
        <v>0</v>
      </c>
      <c r="AF1372" s="116">
        <v>0</v>
      </c>
      <c r="AG1372" s="116">
        <v>0</v>
      </c>
      <c r="AH1372" s="116">
        <v>0</v>
      </c>
      <c r="AI1372" s="116">
        <v>0</v>
      </c>
      <c r="AJ1372" s="116">
        <v>0</v>
      </c>
      <c r="AK1372" s="116">
        <v>0</v>
      </c>
      <c r="AL1372" s="116">
        <v>0</v>
      </c>
      <c r="AM1372" s="116">
        <v>0</v>
      </c>
      <c r="AN1372" s="116">
        <v>0</v>
      </c>
      <c r="AO1372" s="116">
        <v>0</v>
      </c>
      <c r="AP1372" s="116">
        <v>0</v>
      </c>
      <c r="AQ1372" s="116">
        <v>0</v>
      </c>
      <c r="AR1372" s="116">
        <v>0</v>
      </c>
      <c r="AS1372" s="116">
        <v>0</v>
      </c>
      <c r="AT1372" s="116">
        <v>0</v>
      </c>
      <c r="AU1372" s="116">
        <v>0</v>
      </c>
      <c r="AV1372" s="116">
        <v>0</v>
      </c>
      <c r="AW1372" s="116">
        <v>0</v>
      </c>
      <c r="AX1372" s="116">
        <v>0</v>
      </c>
      <c r="AY1372" s="116">
        <v>4339.42</v>
      </c>
      <c r="AZ1372" s="116">
        <v>4339.42</v>
      </c>
      <c r="BA1372" s="116">
        <v>4339.42</v>
      </c>
      <c r="BB1372" s="116">
        <v>4339.42</v>
      </c>
      <c r="BC1372" s="116">
        <v>4339.42</v>
      </c>
      <c r="BD1372" s="115">
        <v>4339.42</v>
      </c>
      <c r="BF1372" s="9">
        <f t="shared" si="22"/>
        <v>4339.42</v>
      </c>
    </row>
    <row r="1373" spans="1:58" x14ac:dyDescent="0.25">
      <c r="A1373" s="112" t="s">
        <v>1964</v>
      </c>
      <c r="B1373" s="112" t="s">
        <v>1963</v>
      </c>
      <c r="C1373" s="116">
        <v>0</v>
      </c>
      <c r="D1373" s="116">
        <v>0</v>
      </c>
      <c r="E1373" s="116">
        <v>0</v>
      </c>
      <c r="F1373" s="116">
        <v>0</v>
      </c>
      <c r="G1373" s="116">
        <v>0</v>
      </c>
      <c r="H1373" s="116">
        <v>0</v>
      </c>
      <c r="I1373" s="116">
        <v>0</v>
      </c>
      <c r="J1373" s="116">
        <v>0</v>
      </c>
      <c r="K1373" s="116">
        <v>0</v>
      </c>
      <c r="L1373" s="116">
        <v>0</v>
      </c>
      <c r="M1373" s="116">
        <v>0</v>
      </c>
      <c r="N1373" s="116">
        <v>0</v>
      </c>
      <c r="O1373" s="116">
        <v>0</v>
      </c>
      <c r="P1373" s="116">
        <v>0</v>
      </c>
      <c r="Q1373" s="116">
        <v>0</v>
      </c>
      <c r="R1373" s="116">
        <v>0</v>
      </c>
      <c r="S1373" s="116">
        <v>0</v>
      </c>
      <c r="T1373" s="116">
        <v>0</v>
      </c>
      <c r="U1373" s="116">
        <v>0</v>
      </c>
      <c r="V1373" s="116">
        <v>0</v>
      </c>
      <c r="W1373" s="116">
        <v>0</v>
      </c>
      <c r="X1373" s="116">
        <v>0</v>
      </c>
      <c r="Y1373" s="116">
        <v>0</v>
      </c>
      <c r="Z1373" s="116">
        <v>0</v>
      </c>
      <c r="AA1373" s="116">
        <v>0</v>
      </c>
      <c r="AB1373" s="116">
        <v>0</v>
      </c>
      <c r="AC1373" s="116">
        <v>0</v>
      </c>
      <c r="AD1373" s="116">
        <v>0</v>
      </c>
      <c r="AE1373" s="116">
        <v>0</v>
      </c>
      <c r="AF1373" s="116">
        <v>0</v>
      </c>
      <c r="AG1373" s="116">
        <v>0</v>
      </c>
      <c r="AH1373" s="116">
        <v>0</v>
      </c>
      <c r="AI1373" s="116">
        <v>0</v>
      </c>
      <c r="AJ1373" s="116">
        <v>0</v>
      </c>
      <c r="AK1373" s="116">
        <v>0</v>
      </c>
      <c r="AL1373" s="116">
        <v>0</v>
      </c>
      <c r="AM1373" s="116">
        <v>0</v>
      </c>
      <c r="AN1373" s="116">
        <v>0</v>
      </c>
      <c r="AO1373" s="116">
        <v>0</v>
      </c>
      <c r="AP1373" s="116">
        <v>0</v>
      </c>
      <c r="AQ1373" s="116">
        <v>0</v>
      </c>
      <c r="AR1373" s="116">
        <v>0</v>
      </c>
      <c r="AS1373" s="116">
        <v>0</v>
      </c>
      <c r="AT1373" s="116">
        <v>0</v>
      </c>
      <c r="AU1373" s="116">
        <v>0</v>
      </c>
      <c r="AV1373" s="116">
        <v>0</v>
      </c>
      <c r="AW1373" s="116">
        <v>0</v>
      </c>
      <c r="AX1373" s="116">
        <v>0</v>
      </c>
      <c r="AY1373" s="116">
        <v>4339.42</v>
      </c>
      <c r="AZ1373" s="116">
        <v>4339.42</v>
      </c>
      <c r="BA1373" s="116">
        <v>4339.42</v>
      </c>
      <c r="BB1373" s="116">
        <v>4339.42</v>
      </c>
      <c r="BC1373" s="116">
        <v>4339.42</v>
      </c>
      <c r="BD1373" s="115">
        <v>4339.42</v>
      </c>
      <c r="BF1373" s="9">
        <f t="shared" si="22"/>
        <v>4339.42</v>
      </c>
    </row>
    <row r="1374" spans="1:58" x14ac:dyDescent="0.25">
      <c r="A1374" s="112" t="s">
        <v>1960</v>
      </c>
      <c r="B1374" s="112" t="s">
        <v>1959</v>
      </c>
      <c r="C1374" s="116">
        <v>0</v>
      </c>
      <c r="D1374" s="116">
        <v>0</v>
      </c>
      <c r="E1374" s="116">
        <v>0</v>
      </c>
      <c r="F1374" s="116">
        <v>0</v>
      </c>
      <c r="G1374" s="116">
        <v>0</v>
      </c>
      <c r="H1374" s="116">
        <v>0</v>
      </c>
      <c r="I1374" s="116">
        <v>0</v>
      </c>
      <c r="J1374" s="116">
        <v>0</v>
      </c>
      <c r="K1374" s="116">
        <v>0</v>
      </c>
      <c r="L1374" s="116">
        <v>0</v>
      </c>
      <c r="M1374" s="116">
        <v>0</v>
      </c>
      <c r="N1374" s="116">
        <v>0</v>
      </c>
      <c r="O1374" s="116">
        <v>0</v>
      </c>
      <c r="P1374" s="116">
        <v>0</v>
      </c>
      <c r="Q1374" s="116">
        <v>0</v>
      </c>
      <c r="R1374" s="116">
        <v>0</v>
      </c>
      <c r="S1374" s="116">
        <v>0</v>
      </c>
      <c r="T1374" s="116">
        <v>0</v>
      </c>
      <c r="U1374" s="116">
        <v>0</v>
      </c>
      <c r="V1374" s="116">
        <v>0</v>
      </c>
      <c r="W1374" s="116">
        <v>0</v>
      </c>
      <c r="X1374" s="116">
        <v>0</v>
      </c>
      <c r="Y1374" s="116">
        <v>0</v>
      </c>
      <c r="Z1374" s="116">
        <v>0</v>
      </c>
      <c r="AA1374" s="116">
        <v>0</v>
      </c>
      <c r="AB1374" s="116">
        <v>0</v>
      </c>
      <c r="AC1374" s="116">
        <v>0</v>
      </c>
      <c r="AD1374" s="116">
        <v>0</v>
      </c>
      <c r="AE1374" s="116">
        <v>0</v>
      </c>
      <c r="AF1374" s="116">
        <v>0</v>
      </c>
      <c r="AG1374" s="116">
        <v>0</v>
      </c>
      <c r="AH1374" s="116">
        <v>0</v>
      </c>
      <c r="AI1374" s="116">
        <v>0</v>
      </c>
      <c r="AJ1374" s="116">
        <v>0</v>
      </c>
      <c r="AK1374" s="116">
        <v>0</v>
      </c>
      <c r="AL1374" s="116">
        <v>0</v>
      </c>
      <c r="AM1374" s="116">
        <v>0</v>
      </c>
      <c r="AN1374" s="116">
        <v>0</v>
      </c>
      <c r="AO1374" s="116">
        <v>0</v>
      </c>
      <c r="AP1374" s="116">
        <v>0</v>
      </c>
      <c r="AQ1374" s="116">
        <v>0</v>
      </c>
      <c r="AR1374" s="116">
        <v>0</v>
      </c>
      <c r="AS1374" s="116">
        <v>0</v>
      </c>
      <c r="AT1374" s="116">
        <v>0</v>
      </c>
      <c r="AU1374" s="116">
        <v>0</v>
      </c>
      <c r="AV1374" s="116">
        <v>0</v>
      </c>
      <c r="AW1374" s="116">
        <v>0</v>
      </c>
      <c r="AX1374" s="116">
        <v>0</v>
      </c>
      <c r="AY1374" s="116">
        <v>4339.42</v>
      </c>
      <c r="AZ1374" s="116">
        <v>4339.42</v>
      </c>
      <c r="BA1374" s="116">
        <v>4339.42</v>
      </c>
      <c r="BB1374" s="116">
        <v>4339.42</v>
      </c>
      <c r="BC1374" s="116">
        <v>4339.42</v>
      </c>
      <c r="BD1374" s="115">
        <v>4339.42</v>
      </c>
      <c r="BF1374" s="9">
        <f t="shared" si="22"/>
        <v>4339.42</v>
      </c>
    </row>
    <row r="1375" spans="1:58" x14ac:dyDescent="0.25">
      <c r="A1375" s="112" t="s">
        <v>1956</v>
      </c>
      <c r="B1375" s="112" t="s">
        <v>1955</v>
      </c>
      <c r="C1375" s="116">
        <v>0</v>
      </c>
      <c r="D1375" s="116">
        <v>0</v>
      </c>
      <c r="E1375" s="116">
        <v>0</v>
      </c>
      <c r="F1375" s="116">
        <v>0</v>
      </c>
      <c r="G1375" s="116">
        <v>0</v>
      </c>
      <c r="H1375" s="116">
        <v>0</v>
      </c>
      <c r="I1375" s="116">
        <v>0</v>
      </c>
      <c r="J1375" s="116">
        <v>0</v>
      </c>
      <c r="K1375" s="116">
        <v>0</v>
      </c>
      <c r="L1375" s="116">
        <v>0</v>
      </c>
      <c r="M1375" s="116">
        <v>0</v>
      </c>
      <c r="N1375" s="116">
        <v>0</v>
      </c>
      <c r="O1375" s="116">
        <v>0</v>
      </c>
      <c r="P1375" s="116">
        <v>0</v>
      </c>
      <c r="Q1375" s="116">
        <v>0</v>
      </c>
      <c r="R1375" s="116">
        <v>0</v>
      </c>
      <c r="S1375" s="116">
        <v>0</v>
      </c>
      <c r="T1375" s="116">
        <v>0</v>
      </c>
      <c r="U1375" s="116">
        <v>0</v>
      </c>
      <c r="V1375" s="116">
        <v>0</v>
      </c>
      <c r="W1375" s="116">
        <v>0</v>
      </c>
      <c r="X1375" s="116">
        <v>0</v>
      </c>
      <c r="Y1375" s="116">
        <v>0</v>
      </c>
      <c r="Z1375" s="116">
        <v>0</v>
      </c>
      <c r="AA1375" s="116">
        <v>0</v>
      </c>
      <c r="AB1375" s="116">
        <v>0</v>
      </c>
      <c r="AC1375" s="116">
        <v>0</v>
      </c>
      <c r="AD1375" s="116">
        <v>0</v>
      </c>
      <c r="AE1375" s="116">
        <v>0</v>
      </c>
      <c r="AF1375" s="116">
        <v>0</v>
      </c>
      <c r="AG1375" s="116">
        <v>0</v>
      </c>
      <c r="AH1375" s="116">
        <v>0</v>
      </c>
      <c r="AI1375" s="116">
        <v>0</v>
      </c>
      <c r="AJ1375" s="116">
        <v>0</v>
      </c>
      <c r="AK1375" s="116">
        <v>0</v>
      </c>
      <c r="AL1375" s="116">
        <v>0</v>
      </c>
      <c r="AM1375" s="116">
        <v>0</v>
      </c>
      <c r="AN1375" s="116">
        <v>0</v>
      </c>
      <c r="AO1375" s="116">
        <v>0</v>
      </c>
      <c r="AP1375" s="116">
        <v>0</v>
      </c>
      <c r="AQ1375" s="116">
        <v>0</v>
      </c>
      <c r="AR1375" s="116">
        <v>0</v>
      </c>
      <c r="AS1375" s="116">
        <v>0</v>
      </c>
      <c r="AT1375" s="116">
        <v>0</v>
      </c>
      <c r="AU1375" s="116">
        <v>0</v>
      </c>
      <c r="AV1375" s="116">
        <v>0</v>
      </c>
      <c r="AW1375" s="116">
        <v>0</v>
      </c>
      <c r="AX1375" s="116">
        <v>0</v>
      </c>
      <c r="AY1375" s="116">
        <v>4339.42</v>
      </c>
      <c r="AZ1375" s="116">
        <v>4339.43</v>
      </c>
      <c r="BA1375" s="116">
        <v>4339.43</v>
      </c>
      <c r="BB1375" s="116">
        <v>4339.43</v>
      </c>
      <c r="BC1375" s="116">
        <v>4339.43</v>
      </c>
      <c r="BD1375" s="115">
        <v>4339.43</v>
      </c>
      <c r="BF1375" s="9">
        <f t="shared" si="22"/>
        <v>4339.43</v>
      </c>
    </row>
    <row r="1376" spans="1:58" x14ac:dyDescent="0.25">
      <c r="A1376" s="112" t="s">
        <v>1751</v>
      </c>
      <c r="B1376" s="112" t="s">
        <v>1752</v>
      </c>
      <c r="C1376" s="116">
        <v>0</v>
      </c>
      <c r="D1376" s="116">
        <v>0</v>
      </c>
      <c r="E1376" s="116">
        <v>0</v>
      </c>
      <c r="F1376" s="116">
        <v>0</v>
      </c>
      <c r="G1376" s="116">
        <v>0</v>
      </c>
      <c r="H1376" s="116">
        <v>0</v>
      </c>
      <c r="I1376" s="116">
        <v>0</v>
      </c>
      <c r="J1376" s="116">
        <v>0</v>
      </c>
      <c r="K1376" s="116">
        <v>0</v>
      </c>
      <c r="L1376" s="116">
        <v>0</v>
      </c>
      <c r="M1376" s="116">
        <v>0</v>
      </c>
      <c r="N1376" s="116">
        <v>0</v>
      </c>
      <c r="O1376" s="116">
        <v>0</v>
      </c>
      <c r="P1376" s="116">
        <v>0</v>
      </c>
      <c r="Q1376" s="116">
        <v>0</v>
      </c>
      <c r="R1376" s="116">
        <v>0</v>
      </c>
      <c r="S1376" s="116">
        <v>0</v>
      </c>
      <c r="T1376" s="116">
        <v>0</v>
      </c>
      <c r="U1376" s="116">
        <v>0</v>
      </c>
      <c r="V1376" s="116">
        <v>0</v>
      </c>
      <c r="W1376" s="116">
        <v>0</v>
      </c>
      <c r="X1376" s="116">
        <v>0</v>
      </c>
      <c r="Y1376" s="116">
        <v>0</v>
      </c>
      <c r="Z1376" s="116">
        <v>0</v>
      </c>
      <c r="AA1376" s="116">
        <v>0</v>
      </c>
      <c r="AB1376" s="116">
        <v>0</v>
      </c>
      <c r="AC1376" s="116">
        <v>0</v>
      </c>
      <c r="AD1376" s="116">
        <v>0</v>
      </c>
      <c r="AE1376" s="116">
        <v>0</v>
      </c>
      <c r="AF1376" s="116">
        <v>0</v>
      </c>
      <c r="AG1376" s="116">
        <v>0</v>
      </c>
      <c r="AH1376" s="116">
        <v>0</v>
      </c>
      <c r="AI1376" s="116">
        <v>0</v>
      </c>
      <c r="AJ1376" s="116">
        <v>0</v>
      </c>
      <c r="AK1376" s="116">
        <v>0</v>
      </c>
      <c r="AL1376" s="116">
        <v>0</v>
      </c>
      <c r="AM1376" s="116">
        <v>0</v>
      </c>
      <c r="AN1376" s="116">
        <v>0</v>
      </c>
      <c r="AO1376" s="116">
        <v>0</v>
      </c>
      <c r="AP1376" s="116">
        <v>0</v>
      </c>
      <c r="AQ1376" s="116">
        <v>0</v>
      </c>
      <c r="AR1376" s="116">
        <v>0</v>
      </c>
      <c r="AS1376" s="116">
        <v>0</v>
      </c>
      <c r="AT1376" s="116">
        <v>0</v>
      </c>
      <c r="AU1376" s="116">
        <v>12668.75</v>
      </c>
      <c r="AV1376" s="116">
        <v>30694.43</v>
      </c>
      <c r="AW1376" s="116">
        <v>52101</v>
      </c>
      <c r="AX1376" s="116">
        <v>0</v>
      </c>
      <c r="AY1376" s="116">
        <v>0</v>
      </c>
      <c r="AZ1376" s="116">
        <v>0</v>
      </c>
      <c r="BA1376" s="116">
        <v>0</v>
      </c>
      <c r="BB1376" s="116">
        <v>0</v>
      </c>
      <c r="BC1376" s="116">
        <v>0</v>
      </c>
      <c r="BD1376" s="115">
        <v>0</v>
      </c>
      <c r="BF1376" s="9">
        <f t="shared" si="22"/>
        <v>52101</v>
      </c>
    </row>
    <row r="1377" spans="1:58" x14ac:dyDescent="0.25">
      <c r="A1377" s="112" t="s">
        <v>1753</v>
      </c>
      <c r="B1377" s="112" t="s">
        <v>1754</v>
      </c>
      <c r="C1377" s="116">
        <v>0</v>
      </c>
      <c r="D1377" s="116">
        <v>0</v>
      </c>
      <c r="E1377" s="116">
        <v>0</v>
      </c>
      <c r="F1377" s="116">
        <v>0</v>
      </c>
      <c r="G1377" s="116">
        <v>0</v>
      </c>
      <c r="H1377" s="116">
        <v>0</v>
      </c>
      <c r="I1377" s="116">
        <v>0</v>
      </c>
      <c r="J1377" s="116">
        <v>0</v>
      </c>
      <c r="K1377" s="116">
        <v>0</v>
      </c>
      <c r="L1377" s="116">
        <v>0</v>
      </c>
      <c r="M1377" s="116">
        <v>0</v>
      </c>
      <c r="N1377" s="116">
        <v>0</v>
      </c>
      <c r="O1377" s="116">
        <v>0</v>
      </c>
      <c r="P1377" s="116">
        <v>0</v>
      </c>
      <c r="Q1377" s="116">
        <v>0</v>
      </c>
      <c r="R1377" s="116">
        <v>0</v>
      </c>
      <c r="S1377" s="116">
        <v>0</v>
      </c>
      <c r="T1377" s="116">
        <v>0</v>
      </c>
      <c r="U1377" s="116">
        <v>0</v>
      </c>
      <c r="V1377" s="116">
        <v>0</v>
      </c>
      <c r="W1377" s="116">
        <v>0</v>
      </c>
      <c r="X1377" s="116">
        <v>0</v>
      </c>
      <c r="Y1377" s="116">
        <v>0</v>
      </c>
      <c r="Z1377" s="116">
        <v>0</v>
      </c>
      <c r="AA1377" s="116">
        <v>0</v>
      </c>
      <c r="AB1377" s="116">
        <v>0</v>
      </c>
      <c r="AC1377" s="116">
        <v>0</v>
      </c>
      <c r="AD1377" s="116">
        <v>0</v>
      </c>
      <c r="AE1377" s="116">
        <v>0</v>
      </c>
      <c r="AF1377" s="116">
        <v>0</v>
      </c>
      <c r="AG1377" s="116">
        <v>0</v>
      </c>
      <c r="AH1377" s="116">
        <v>0</v>
      </c>
      <c r="AI1377" s="116">
        <v>0</v>
      </c>
      <c r="AJ1377" s="116">
        <v>0</v>
      </c>
      <c r="AK1377" s="116">
        <v>0</v>
      </c>
      <c r="AL1377" s="116">
        <v>0</v>
      </c>
      <c r="AM1377" s="116">
        <v>0</v>
      </c>
      <c r="AN1377" s="116">
        <v>0</v>
      </c>
      <c r="AO1377" s="116">
        <v>0</v>
      </c>
      <c r="AP1377" s="116">
        <v>0</v>
      </c>
      <c r="AQ1377" s="116">
        <v>0</v>
      </c>
      <c r="AR1377" s="116">
        <v>0</v>
      </c>
      <c r="AS1377" s="116">
        <v>0</v>
      </c>
      <c r="AT1377" s="116">
        <v>0</v>
      </c>
      <c r="AU1377" s="116">
        <v>-18388.45</v>
      </c>
      <c r="AV1377" s="116">
        <v>-7718.4500000000007</v>
      </c>
      <c r="AW1377" s="116">
        <v>-7718.4500000000007</v>
      </c>
      <c r="AX1377" s="116">
        <v>0</v>
      </c>
      <c r="AY1377" s="116">
        <v>0</v>
      </c>
      <c r="AZ1377" s="116">
        <v>0</v>
      </c>
      <c r="BA1377" s="116">
        <v>0</v>
      </c>
      <c r="BB1377" s="116">
        <v>0</v>
      </c>
      <c r="BC1377" s="116">
        <v>0</v>
      </c>
      <c r="BD1377" s="115">
        <v>0</v>
      </c>
      <c r="BF1377" s="9">
        <f t="shared" si="22"/>
        <v>0</v>
      </c>
    </row>
    <row r="1378" spans="1:58" x14ac:dyDescent="0.25">
      <c r="A1378" s="112" t="s">
        <v>1755</v>
      </c>
      <c r="B1378" s="112" t="s">
        <v>1756</v>
      </c>
      <c r="C1378" s="116">
        <v>0</v>
      </c>
      <c r="D1378" s="116">
        <v>0</v>
      </c>
      <c r="E1378" s="116">
        <v>0</v>
      </c>
      <c r="F1378" s="116">
        <v>0</v>
      </c>
      <c r="G1378" s="116">
        <v>0</v>
      </c>
      <c r="H1378" s="116">
        <v>0</v>
      </c>
      <c r="I1378" s="116">
        <v>0</v>
      </c>
      <c r="J1378" s="116">
        <v>0</v>
      </c>
      <c r="K1378" s="116">
        <v>0</v>
      </c>
      <c r="L1378" s="116">
        <v>0</v>
      </c>
      <c r="M1378" s="116">
        <v>0</v>
      </c>
      <c r="N1378" s="116">
        <v>0</v>
      </c>
      <c r="O1378" s="116">
        <v>0</v>
      </c>
      <c r="P1378" s="116">
        <v>0</v>
      </c>
      <c r="Q1378" s="116">
        <v>0</v>
      </c>
      <c r="R1378" s="116">
        <v>0</v>
      </c>
      <c r="S1378" s="116">
        <v>0</v>
      </c>
      <c r="T1378" s="116">
        <v>0</v>
      </c>
      <c r="U1378" s="116">
        <v>0</v>
      </c>
      <c r="V1378" s="116">
        <v>0</v>
      </c>
      <c r="W1378" s="116">
        <v>0</v>
      </c>
      <c r="X1378" s="116">
        <v>0</v>
      </c>
      <c r="Y1378" s="116">
        <v>0</v>
      </c>
      <c r="Z1378" s="116">
        <v>0</v>
      </c>
      <c r="AA1378" s="116">
        <v>0</v>
      </c>
      <c r="AB1378" s="116">
        <v>0</v>
      </c>
      <c r="AC1378" s="116">
        <v>0</v>
      </c>
      <c r="AD1378" s="116">
        <v>0</v>
      </c>
      <c r="AE1378" s="116">
        <v>0</v>
      </c>
      <c r="AF1378" s="116">
        <v>0</v>
      </c>
      <c r="AG1378" s="116">
        <v>0</v>
      </c>
      <c r="AH1378" s="116">
        <v>0</v>
      </c>
      <c r="AI1378" s="116">
        <v>0</v>
      </c>
      <c r="AJ1378" s="116">
        <v>0</v>
      </c>
      <c r="AK1378" s="116">
        <v>0</v>
      </c>
      <c r="AL1378" s="116">
        <v>0</v>
      </c>
      <c r="AM1378" s="116">
        <v>0</v>
      </c>
      <c r="AN1378" s="116">
        <v>0</v>
      </c>
      <c r="AO1378" s="116">
        <v>0</v>
      </c>
      <c r="AP1378" s="116">
        <v>0</v>
      </c>
      <c r="AQ1378" s="116">
        <v>0</v>
      </c>
      <c r="AR1378" s="116">
        <v>0</v>
      </c>
      <c r="AS1378" s="116">
        <v>0</v>
      </c>
      <c r="AT1378" s="116">
        <v>0</v>
      </c>
      <c r="AU1378" s="116">
        <v>0</v>
      </c>
      <c r="AV1378" s="116">
        <v>0</v>
      </c>
      <c r="AW1378" s="116">
        <v>0</v>
      </c>
      <c r="AX1378" s="116">
        <v>0</v>
      </c>
      <c r="AY1378" s="116">
        <v>0</v>
      </c>
      <c r="AZ1378" s="116">
        <v>0</v>
      </c>
      <c r="BA1378" s="116">
        <v>0</v>
      </c>
      <c r="BB1378" s="116">
        <v>0</v>
      </c>
      <c r="BC1378" s="116">
        <v>0</v>
      </c>
      <c r="BD1378" s="115">
        <v>0</v>
      </c>
      <c r="BF1378" s="9">
        <f t="shared" si="22"/>
        <v>0</v>
      </c>
    </row>
    <row r="1379" spans="1:58" x14ac:dyDescent="0.25">
      <c r="A1379" s="112" t="s">
        <v>1757</v>
      </c>
      <c r="B1379" s="112" t="s">
        <v>1758</v>
      </c>
      <c r="C1379" s="116">
        <v>0</v>
      </c>
      <c r="D1379" s="116">
        <v>0</v>
      </c>
      <c r="E1379" s="116">
        <v>0</v>
      </c>
      <c r="F1379" s="116">
        <v>0</v>
      </c>
      <c r="G1379" s="116">
        <v>0</v>
      </c>
      <c r="H1379" s="116">
        <v>0</v>
      </c>
      <c r="I1379" s="116">
        <v>0</v>
      </c>
      <c r="J1379" s="116">
        <v>0</v>
      </c>
      <c r="K1379" s="116">
        <v>0</v>
      </c>
      <c r="L1379" s="116">
        <v>0</v>
      </c>
      <c r="M1379" s="116">
        <v>0</v>
      </c>
      <c r="N1379" s="116">
        <v>0</v>
      </c>
      <c r="O1379" s="116">
        <v>0</v>
      </c>
      <c r="P1379" s="116">
        <v>0</v>
      </c>
      <c r="Q1379" s="116">
        <v>0</v>
      </c>
      <c r="R1379" s="116">
        <v>0</v>
      </c>
      <c r="S1379" s="116">
        <v>0</v>
      </c>
      <c r="T1379" s="116">
        <v>0</v>
      </c>
      <c r="U1379" s="116">
        <v>0</v>
      </c>
      <c r="V1379" s="116">
        <v>0</v>
      </c>
      <c r="W1379" s="116">
        <v>0</v>
      </c>
      <c r="X1379" s="116">
        <v>0</v>
      </c>
      <c r="Y1379" s="116">
        <v>0</v>
      </c>
      <c r="Z1379" s="116">
        <v>0</v>
      </c>
      <c r="AA1379" s="116">
        <v>0</v>
      </c>
      <c r="AB1379" s="116">
        <v>0</v>
      </c>
      <c r="AC1379" s="116">
        <v>0</v>
      </c>
      <c r="AD1379" s="116">
        <v>0</v>
      </c>
      <c r="AE1379" s="116">
        <v>0</v>
      </c>
      <c r="AF1379" s="116">
        <v>0</v>
      </c>
      <c r="AG1379" s="116">
        <v>0</v>
      </c>
      <c r="AH1379" s="116">
        <v>0</v>
      </c>
      <c r="AI1379" s="116">
        <v>0</v>
      </c>
      <c r="AJ1379" s="116">
        <v>0</v>
      </c>
      <c r="AK1379" s="116">
        <v>0</v>
      </c>
      <c r="AL1379" s="116">
        <v>0</v>
      </c>
      <c r="AM1379" s="116">
        <v>0</v>
      </c>
      <c r="AN1379" s="116">
        <v>0</v>
      </c>
      <c r="AO1379" s="116">
        <v>0</v>
      </c>
      <c r="AP1379" s="116">
        <v>0</v>
      </c>
      <c r="AQ1379" s="116">
        <v>0</v>
      </c>
      <c r="AR1379" s="116">
        <v>0</v>
      </c>
      <c r="AS1379" s="116">
        <v>0</v>
      </c>
      <c r="AT1379" s="116">
        <v>0</v>
      </c>
      <c r="AU1379" s="116">
        <v>2098.04</v>
      </c>
      <c r="AV1379" s="116">
        <v>33208.769999999997</v>
      </c>
      <c r="AW1379" s="116">
        <v>52511.679999999993</v>
      </c>
      <c r="AX1379" s="116">
        <v>0</v>
      </c>
      <c r="AY1379" s="116">
        <v>0</v>
      </c>
      <c r="AZ1379" s="116">
        <v>0</v>
      </c>
      <c r="BA1379" s="116">
        <v>0</v>
      </c>
      <c r="BB1379" s="116">
        <v>0</v>
      </c>
      <c r="BC1379" s="116">
        <v>0</v>
      </c>
      <c r="BD1379" s="115">
        <v>0</v>
      </c>
      <c r="BF1379" s="9">
        <f t="shared" si="22"/>
        <v>52511.679999999993</v>
      </c>
    </row>
    <row r="1380" spans="1:58" x14ac:dyDescent="0.25">
      <c r="A1380" s="112" t="s">
        <v>1759</v>
      </c>
      <c r="B1380" s="112" t="s">
        <v>1760</v>
      </c>
      <c r="C1380" s="116">
        <v>0</v>
      </c>
      <c r="D1380" s="116">
        <v>0</v>
      </c>
      <c r="E1380" s="116">
        <v>0</v>
      </c>
      <c r="F1380" s="116">
        <v>0</v>
      </c>
      <c r="G1380" s="116">
        <v>0</v>
      </c>
      <c r="H1380" s="116">
        <v>0</v>
      </c>
      <c r="I1380" s="116">
        <v>0</v>
      </c>
      <c r="J1380" s="116">
        <v>0</v>
      </c>
      <c r="K1380" s="116">
        <v>0</v>
      </c>
      <c r="L1380" s="116">
        <v>0</v>
      </c>
      <c r="M1380" s="116">
        <v>0</v>
      </c>
      <c r="N1380" s="116">
        <v>0</v>
      </c>
      <c r="O1380" s="116">
        <v>0</v>
      </c>
      <c r="P1380" s="116">
        <v>0</v>
      </c>
      <c r="Q1380" s="116">
        <v>0</v>
      </c>
      <c r="R1380" s="116">
        <v>0</v>
      </c>
      <c r="S1380" s="116">
        <v>0</v>
      </c>
      <c r="T1380" s="116">
        <v>0</v>
      </c>
      <c r="U1380" s="116">
        <v>0</v>
      </c>
      <c r="V1380" s="116">
        <v>0</v>
      </c>
      <c r="W1380" s="116">
        <v>0</v>
      </c>
      <c r="X1380" s="116">
        <v>0</v>
      </c>
      <c r="Y1380" s="116">
        <v>0</v>
      </c>
      <c r="Z1380" s="116">
        <v>0</v>
      </c>
      <c r="AA1380" s="116">
        <v>0</v>
      </c>
      <c r="AB1380" s="116">
        <v>0</v>
      </c>
      <c r="AC1380" s="116">
        <v>0</v>
      </c>
      <c r="AD1380" s="116">
        <v>0</v>
      </c>
      <c r="AE1380" s="116">
        <v>0</v>
      </c>
      <c r="AF1380" s="116">
        <v>0</v>
      </c>
      <c r="AG1380" s="116">
        <v>0</v>
      </c>
      <c r="AH1380" s="116">
        <v>0</v>
      </c>
      <c r="AI1380" s="116">
        <v>0</v>
      </c>
      <c r="AJ1380" s="116">
        <v>0</v>
      </c>
      <c r="AK1380" s="116">
        <v>0</v>
      </c>
      <c r="AL1380" s="116">
        <v>0</v>
      </c>
      <c r="AM1380" s="116">
        <v>0</v>
      </c>
      <c r="AN1380" s="116">
        <v>0</v>
      </c>
      <c r="AO1380" s="116">
        <v>0</v>
      </c>
      <c r="AP1380" s="116">
        <v>0</v>
      </c>
      <c r="AQ1380" s="116">
        <v>0</v>
      </c>
      <c r="AR1380" s="116">
        <v>0</v>
      </c>
      <c r="AS1380" s="116">
        <v>0</v>
      </c>
      <c r="AT1380" s="116">
        <v>0</v>
      </c>
      <c r="AU1380" s="116">
        <v>0</v>
      </c>
      <c r="AV1380" s="116">
        <v>-0.01</v>
      </c>
      <c r="AW1380" s="116">
        <v>-0.01</v>
      </c>
      <c r="AX1380" s="116">
        <v>-0.02</v>
      </c>
      <c r="AY1380" s="116">
        <v>-0.02</v>
      </c>
      <c r="AZ1380" s="116">
        <v>-0.02</v>
      </c>
      <c r="BA1380" s="116">
        <v>-0.02</v>
      </c>
      <c r="BB1380" s="116">
        <v>-0.02</v>
      </c>
      <c r="BC1380" s="116">
        <v>-0.02</v>
      </c>
      <c r="BD1380" s="115">
        <v>-0.02</v>
      </c>
      <c r="BF1380" s="9">
        <f t="shared" si="22"/>
        <v>0</v>
      </c>
    </row>
    <row r="1381" spans="1:58" x14ac:dyDescent="0.25">
      <c r="A1381" s="112" t="s">
        <v>1952</v>
      </c>
      <c r="B1381" s="112" t="s">
        <v>1951</v>
      </c>
      <c r="C1381" s="116">
        <v>0</v>
      </c>
      <c r="D1381" s="116">
        <v>0</v>
      </c>
      <c r="E1381" s="116">
        <v>0</v>
      </c>
      <c r="F1381" s="116">
        <v>0</v>
      </c>
      <c r="G1381" s="116">
        <v>0</v>
      </c>
      <c r="H1381" s="116">
        <v>0</v>
      </c>
      <c r="I1381" s="116">
        <v>0</v>
      </c>
      <c r="J1381" s="116">
        <v>0</v>
      </c>
      <c r="K1381" s="116">
        <v>0</v>
      </c>
      <c r="L1381" s="116">
        <v>0</v>
      </c>
      <c r="M1381" s="116">
        <v>0</v>
      </c>
      <c r="N1381" s="116">
        <v>0</v>
      </c>
      <c r="O1381" s="116">
        <v>0</v>
      </c>
      <c r="P1381" s="116">
        <v>0</v>
      </c>
      <c r="Q1381" s="116">
        <v>0</v>
      </c>
      <c r="R1381" s="116">
        <v>0</v>
      </c>
      <c r="S1381" s="116">
        <v>0</v>
      </c>
      <c r="T1381" s="116">
        <v>0</v>
      </c>
      <c r="U1381" s="116">
        <v>0</v>
      </c>
      <c r="V1381" s="116">
        <v>0</v>
      </c>
      <c r="W1381" s="116">
        <v>0</v>
      </c>
      <c r="X1381" s="116">
        <v>0</v>
      </c>
      <c r="Y1381" s="116">
        <v>0</v>
      </c>
      <c r="Z1381" s="116">
        <v>0</v>
      </c>
      <c r="AA1381" s="116">
        <v>0</v>
      </c>
      <c r="AB1381" s="116">
        <v>0</v>
      </c>
      <c r="AC1381" s="116">
        <v>0</v>
      </c>
      <c r="AD1381" s="116">
        <v>0</v>
      </c>
      <c r="AE1381" s="116">
        <v>0</v>
      </c>
      <c r="AF1381" s="116">
        <v>0</v>
      </c>
      <c r="AG1381" s="116">
        <v>0</v>
      </c>
      <c r="AH1381" s="116">
        <v>0</v>
      </c>
      <c r="AI1381" s="116">
        <v>0</v>
      </c>
      <c r="AJ1381" s="116">
        <v>0</v>
      </c>
      <c r="AK1381" s="116">
        <v>0</v>
      </c>
      <c r="AL1381" s="116">
        <v>0</v>
      </c>
      <c r="AM1381" s="116">
        <v>0</v>
      </c>
      <c r="AN1381" s="116">
        <v>0</v>
      </c>
      <c r="AO1381" s="116">
        <v>0</v>
      </c>
      <c r="AP1381" s="116">
        <v>0</v>
      </c>
      <c r="AQ1381" s="116">
        <v>0</v>
      </c>
      <c r="AR1381" s="116">
        <v>0</v>
      </c>
      <c r="AS1381" s="116">
        <v>0</v>
      </c>
      <c r="AT1381" s="116">
        <v>0</v>
      </c>
      <c r="AU1381" s="116">
        <v>71365.42</v>
      </c>
      <c r="AV1381" s="116">
        <v>71819.8</v>
      </c>
      <c r="AW1381" s="116">
        <v>72274.180000000008</v>
      </c>
      <c r="AX1381" s="116">
        <v>72285.27</v>
      </c>
      <c r="AY1381" s="116">
        <v>72979.17</v>
      </c>
      <c r="AZ1381" s="116">
        <v>73465.97</v>
      </c>
      <c r="BA1381" s="116">
        <v>73952.77</v>
      </c>
      <c r="BB1381" s="116">
        <v>73952.77</v>
      </c>
      <c r="BC1381" s="116">
        <v>73952.77</v>
      </c>
      <c r="BD1381" s="115">
        <v>73952.77</v>
      </c>
      <c r="BF1381" s="9">
        <f t="shared" si="22"/>
        <v>73952.77</v>
      </c>
    </row>
    <row r="1382" spans="1:58" x14ac:dyDescent="0.25">
      <c r="A1382" s="112" t="s">
        <v>1761</v>
      </c>
      <c r="B1382" s="112" t="s">
        <v>1762</v>
      </c>
      <c r="C1382" s="116">
        <v>0</v>
      </c>
      <c r="D1382" s="116">
        <v>0</v>
      </c>
      <c r="E1382" s="116">
        <v>0</v>
      </c>
      <c r="F1382" s="116">
        <v>0</v>
      </c>
      <c r="G1382" s="116">
        <v>0</v>
      </c>
      <c r="H1382" s="116">
        <v>0</v>
      </c>
      <c r="I1382" s="116">
        <v>0</v>
      </c>
      <c r="J1382" s="116">
        <v>0</v>
      </c>
      <c r="K1382" s="116">
        <v>0</v>
      </c>
      <c r="L1382" s="116">
        <v>0</v>
      </c>
      <c r="M1382" s="116">
        <v>0</v>
      </c>
      <c r="N1382" s="116">
        <v>0</v>
      </c>
      <c r="O1382" s="116">
        <v>0</v>
      </c>
      <c r="P1382" s="116">
        <v>0</v>
      </c>
      <c r="Q1382" s="116">
        <v>0</v>
      </c>
      <c r="R1382" s="116">
        <v>0</v>
      </c>
      <c r="S1382" s="116">
        <v>0</v>
      </c>
      <c r="T1382" s="116">
        <v>0</v>
      </c>
      <c r="U1382" s="116">
        <v>0</v>
      </c>
      <c r="V1382" s="116">
        <v>0</v>
      </c>
      <c r="W1382" s="116">
        <v>0</v>
      </c>
      <c r="X1382" s="116">
        <v>0</v>
      </c>
      <c r="Y1382" s="116">
        <v>0</v>
      </c>
      <c r="Z1382" s="116">
        <v>0</v>
      </c>
      <c r="AA1382" s="116">
        <v>0</v>
      </c>
      <c r="AB1382" s="116">
        <v>0</v>
      </c>
      <c r="AC1382" s="116">
        <v>0</v>
      </c>
      <c r="AD1382" s="116">
        <v>0</v>
      </c>
      <c r="AE1382" s="116">
        <v>0</v>
      </c>
      <c r="AF1382" s="116">
        <v>0</v>
      </c>
      <c r="AG1382" s="116">
        <v>0</v>
      </c>
      <c r="AH1382" s="116">
        <v>0</v>
      </c>
      <c r="AI1382" s="116">
        <v>0</v>
      </c>
      <c r="AJ1382" s="116">
        <v>0</v>
      </c>
      <c r="AK1382" s="116">
        <v>0</v>
      </c>
      <c r="AL1382" s="116">
        <v>0</v>
      </c>
      <c r="AM1382" s="116">
        <v>0</v>
      </c>
      <c r="AN1382" s="116">
        <v>0</v>
      </c>
      <c r="AO1382" s="116">
        <v>0</v>
      </c>
      <c r="AP1382" s="116">
        <v>0</v>
      </c>
      <c r="AQ1382" s="116">
        <v>0</v>
      </c>
      <c r="AR1382" s="116">
        <v>0</v>
      </c>
      <c r="AS1382" s="116">
        <v>0</v>
      </c>
      <c r="AT1382" s="116">
        <v>0</v>
      </c>
      <c r="AU1382" s="116">
        <v>0</v>
      </c>
      <c r="AV1382" s="116">
        <v>0</v>
      </c>
      <c r="AW1382" s="116">
        <v>0</v>
      </c>
      <c r="AX1382" s="116">
        <v>3741.15</v>
      </c>
      <c r="AY1382" s="116">
        <v>0</v>
      </c>
      <c r="AZ1382" s="116">
        <v>0</v>
      </c>
      <c r="BA1382" s="116">
        <v>0</v>
      </c>
      <c r="BB1382" s="116">
        <v>0</v>
      </c>
      <c r="BC1382" s="116">
        <v>0</v>
      </c>
      <c r="BD1382" s="115">
        <v>0</v>
      </c>
      <c r="BF1382" s="9">
        <f t="shared" si="22"/>
        <v>3741.15</v>
      </c>
    </row>
    <row r="1383" spans="1:58" x14ac:dyDescent="0.25">
      <c r="A1383" s="112" t="s">
        <v>1763</v>
      </c>
      <c r="B1383" s="112" t="s">
        <v>1764</v>
      </c>
      <c r="C1383" s="116">
        <v>0</v>
      </c>
      <c r="D1383" s="116">
        <v>0</v>
      </c>
      <c r="E1383" s="116">
        <v>0</v>
      </c>
      <c r="F1383" s="116">
        <v>0</v>
      </c>
      <c r="G1383" s="116">
        <v>0</v>
      </c>
      <c r="H1383" s="116">
        <v>0</v>
      </c>
      <c r="I1383" s="116">
        <v>0</v>
      </c>
      <c r="J1383" s="116">
        <v>0</v>
      </c>
      <c r="K1383" s="116">
        <v>0</v>
      </c>
      <c r="L1383" s="116">
        <v>0</v>
      </c>
      <c r="M1383" s="116">
        <v>0</v>
      </c>
      <c r="N1383" s="116">
        <v>0</v>
      </c>
      <c r="O1383" s="116">
        <v>0</v>
      </c>
      <c r="P1383" s="116">
        <v>0</v>
      </c>
      <c r="Q1383" s="116">
        <v>0</v>
      </c>
      <c r="R1383" s="116">
        <v>0</v>
      </c>
      <c r="S1383" s="116">
        <v>0</v>
      </c>
      <c r="T1383" s="116">
        <v>0</v>
      </c>
      <c r="U1383" s="116">
        <v>0</v>
      </c>
      <c r="V1383" s="116">
        <v>0</v>
      </c>
      <c r="W1383" s="116">
        <v>0</v>
      </c>
      <c r="X1383" s="116">
        <v>0</v>
      </c>
      <c r="Y1383" s="116">
        <v>0</v>
      </c>
      <c r="Z1383" s="116">
        <v>0</v>
      </c>
      <c r="AA1383" s="116">
        <v>0</v>
      </c>
      <c r="AB1383" s="116">
        <v>0</v>
      </c>
      <c r="AC1383" s="116">
        <v>0</v>
      </c>
      <c r="AD1383" s="116">
        <v>0</v>
      </c>
      <c r="AE1383" s="116">
        <v>0</v>
      </c>
      <c r="AF1383" s="116">
        <v>0</v>
      </c>
      <c r="AG1383" s="116">
        <v>0</v>
      </c>
      <c r="AH1383" s="116">
        <v>0</v>
      </c>
      <c r="AI1383" s="116">
        <v>0</v>
      </c>
      <c r="AJ1383" s="116">
        <v>0</v>
      </c>
      <c r="AK1383" s="116">
        <v>0</v>
      </c>
      <c r="AL1383" s="116">
        <v>0</v>
      </c>
      <c r="AM1383" s="116">
        <v>0</v>
      </c>
      <c r="AN1383" s="116">
        <v>0</v>
      </c>
      <c r="AO1383" s="116">
        <v>0</v>
      </c>
      <c r="AP1383" s="116">
        <v>0</v>
      </c>
      <c r="AQ1383" s="116">
        <v>0</v>
      </c>
      <c r="AR1383" s="116">
        <v>0</v>
      </c>
      <c r="AS1383" s="116">
        <v>0</v>
      </c>
      <c r="AT1383" s="116">
        <v>0</v>
      </c>
      <c r="AU1383" s="116">
        <v>0</v>
      </c>
      <c r="AV1383" s="116">
        <v>0</v>
      </c>
      <c r="AW1383" s="116">
        <v>0</v>
      </c>
      <c r="AX1383" s="116">
        <v>0</v>
      </c>
      <c r="AY1383" s="116">
        <v>0</v>
      </c>
      <c r="AZ1383" s="116">
        <v>0</v>
      </c>
      <c r="BA1383" s="116">
        <v>0</v>
      </c>
      <c r="BB1383" s="116">
        <v>0</v>
      </c>
      <c r="BC1383" s="116">
        <v>0</v>
      </c>
      <c r="BD1383" s="115">
        <v>0</v>
      </c>
      <c r="BF1383" s="9">
        <f t="shared" si="22"/>
        <v>0</v>
      </c>
    </row>
    <row r="1384" spans="1:58" x14ac:dyDescent="0.25">
      <c r="A1384" s="112" t="s">
        <v>1765</v>
      </c>
      <c r="B1384" s="112" t="s">
        <v>1766</v>
      </c>
      <c r="C1384" s="116">
        <v>0</v>
      </c>
      <c r="D1384" s="116">
        <v>0</v>
      </c>
      <c r="E1384" s="116">
        <v>0</v>
      </c>
      <c r="F1384" s="116">
        <v>0</v>
      </c>
      <c r="G1384" s="116">
        <v>0</v>
      </c>
      <c r="H1384" s="116">
        <v>0</v>
      </c>
      <c r="I1384" s="116">
        <v>0</v>
      </c>
      <c r="J1384" s="116">
        <v>0</v>
      </c>
      <c r="K1384" s="116">
        <v>0</v>
      </c>
      <c r="L1384" s="116">
        <v>0</v>
      </c>
      <c r="M1384" s="116">
        <v>0</v>
      </c>
      <c r="N1384" s="116">
        <v>0</v>
      </c>
      <c r="O1384" s="116">
        <v>0</v>
      </c>
      <c r="P1384" s="116">
        <v>0</v>
      </c>
      <c r="Q1384" s="116">
        <v>0</v>
      </c>
      <c r="R1384" s="116">
        <v>0</v>
      </c>
      <c r="S1384" s="116">
        <v>0</v>
      </c>
      <c r="T1384" s="116">
        <v>0</v>
      </c>
      <c r="U1384" s="116">
        <v>0</v>
      </c>
      <c r="V1384" s="116">
        <v>0</v>
      </c>
      <c r="W1384" s="116">
        <v>0</v>
      </c>
      <c r="X1384" s="116">
        <v>0</v>
      </c>
      <c r="Y1384" s="116">
        <v>0</v>
      </c>
      <c r="Z1384" s="116">
        <v>0</v>
      </c>
      <c r="AA1384" s="116">
        <v>0</v>
      </c>
      <c r="AB1384" s="116">
        <v>0</v>
      </c>
      <c r="AC1384" s="116">
        <v>0</v>
      </c>
      <c r="AD1384" s="116">
        <v>0</v>
      </c>
      <c r="AE1384" s="116">
        <v>0</v>
      </c>
      <c r="AF1384" s="116">
        <v>0</v>
      </c>
      <c r="AG1384" s="116">
        <v>0</v>
      </c>
      <c r="AH1384" s="116">
        <v>0</v>
      </c>
      <c r="AI1384" s="116">
        <v>0</v>
      </c>
      <c r="AJ1384" s="116">
        <v>0</v>
      </c>
      <c r="AK1384" s="116">
        <v>0</v>
      </c>
      <c r="AL1384" s="116">
        <v>0</v>
      </c>
      <c r="AM1384" s="116">
        <v>0</v>
      </c>
      <c r="AN1384" s="116">
        <v>0</v>
      </c>
      <c r="AO1384" s="116">
        <v>0</v>
      </c>
      <c r="AP1384" s="116">
        <v>0</v>
      </c>
      <c r="AQ1384" s="116">
        <v>0</v>
      </c>
      <c r="AR1384" s="116">
        <v>0</v>
      </c>
      <c r="AS1384" s="116">
        <v>0</v>
      </c>
      <c r="AT1384" s="116">
        <v>0</v>
      </c>
      <c r="AU1384" s="116">
        <v>0</v>
      </c>
      <c r="AV1384" s="116">
        <v>0</v>
      </c>
      <c r="AW1384" s="116">
        <v>0</v>
      </c>
      <c r="AX1384" s="116">
        <v>0</v>
      </c>
      <c r="AY1384" s="116">
        <v>0</v>
      </c>
      <c r="AZ1384" s="116">
        <v>0</v>
      </c>
      <c r="BA1384" s="116">
        <v>0</v>
      </c>
      <c r="BB1384" s="116">
        <v>0</v>
      </c>
      <c r="BC1384" s="116">
        <v>0</v>
      </c>
      <c r="BD1384" s="115">
        <v>0</v>
      </c>
      <c r="BF1384" s="9">
        <f t="shared" si="22"/>
        <v>0</v>
      </c>
    </row>
    <row r="1385" spans="1:58" x14ac:dyDescent="0.25">
      <c r="A1385" s="112" t="s">
        <v>1767</v>
      </c>
      <c r="B1385" s="112" t="s">
        <v>1768</v>
      </c>
      <c r="C1385" s="116">
        <v>0</v>
      </c>
      <c r="D1385" s="116">
        <v>0</v>
      </c>
      <c r="E1385" s="116">
        <v>0</v>
      </c>
      <c r="F1385" s="116">
        <v>0</v>
      </c>
      <c r="G1385" s="116">
        <v>0</v>
      </c>
      <c r="H1385" s="116">
        <v>0</v>
      </c>
      <c r="I1385" s="116">
        <v>0</v>
      </c>
      <c r="J1385" s="116">
        <v>0</v>
      </c>
      <c r="K1385" s="116">
        <v>0</v>
      </c>
      <c r="L1385" s="116">
        <v>0</v>
      </c>
      <c r="M1385" s="116">
        <v>0</v>
      </c>
      <c r="N1385" s="116">
        <v>0</v>
      </c>
      <c r="O1385" s="116">
        <v>0</v>
      </c>
      <c r="P1385" s="116">
        <v>0</v>
      </c>
      <c r="Q1385" s="116">
        <v>0</v>
      </c>
      <c r="R1385" s="116">
        <v>0</v>
      </c>
      <c r="S1385" s="116">
        <v>0</v>
      </c>
      <c r="T1385" s="116">
        <v>0</v>
      </c>
      <c r="U1385" s="116">
        <v>0</v>
      </c>
      <c r="V1385" s="116">
        <v>0</v>
      </c>
      <c r="W1385" s="116">
        <v>0</v>
      </c>
      <c r="X1385" s="116">
        <v>0</v>
      </c>
      <c r="Y1385" s="116">
        <v>0</v>
      </c>
      <c r="Z1385" s="116">
        <v>0</v>
      </c>
      <c r="AA1385" s="116">
        <v>0</v>
      </c>
      <c r="AB1385" s="116">
        <v>0</v>
      </c>
      <c r="AC1385" s="116">
        <v>0</v>
      </c>
      <c r="AD1385" s="116">
        <v>0</v>
      </c>
      <c r="AE1385" s="116">
        <v>0</v>
      </c>
      <c r="AF1385" s="116">
        <v>0</v>
      </c>
      <c r="AG1385" s="116">
        <v>0</v>
      </c>
      <c r="AH1385" s="116">
        <v>0</v>
      </c>
      <c r="AI1385" s="116">
        <v>0</v>
      </c>
      <c r="AJ1385" s="116">
        <v>0</v>
      </c>
      <c r="AK1385" s="116">
        <v>0</v>
      </c>
      <c r="AL1385" s="116">
        <v>0</v>
      </c>
      <c r="AM1385" s="116">
        <v>0</v>
      </c>
      <c r="AN1385" s="116">
        <v>0</v>
      </c>
      <c r="AO1385" s="116">
        <v>0</v>
      </c>
      <c r="AP1385" s="116">
        <v>0</v>
      </c>
      <c r="AQ1385" s="116">
        <v>0</v>
      </c>
      <c r="AR1385" s="116">
        <v>0</v>
      </c>
      <c r="AS1385" s="116">
        <v>0</v>
      </c>
      <c r="AT1385" s="116">
        <v>0</v>
      </c>
      <c r="AU1385" s="116">
        <v>0</v>
      </c>
      <c r="AV1385" s="116">
        <v>0</v>
      </c>
      <c r="AW1385" s="116">
        <v>0</v>
      </c>
      <c r="AX1385" s="116">
        <v>0</v>
      </c>
      <c r="AY1385" s="116">
        <v>0</v>
      </c>
      <c r="AZ1385" s="116">
        <v>0</v>
      </c>
      <c r="BA1385" s="116">
        <v>0</v>
      </c>
      <c r="BB1385" s="116">
        <v>0</v>
      </c>
      <c r="BC1385" s="116">
        <v>0</v>
      </c>
      <c r="BD1385" s="115">
        <v>0</v>
      </c>
      <c r="BF1385" s="9">
        <f t="shared" si="22"/>
        <v>0</v>
      </c>
    </row>
    <row r="1386" spans="1:58" x14ac:dyDescent="0.25">
      <c r="A1386" s="112" t="s">
        <v>1769</v>
      </c>
      <c r="B1386" s="112" t="s">
        <v>1770</v>
      </c>
      <c r="C1386" s="116">
        <v>0</v>
      </c>
      <c r="D1386" s="116">
        <v>0</v>
      </c>
      <c r="E1386" s="116">
        <v>0</v>
      </c>
      <c r="F1386" s="116">
        <v>0</v>
      </c>
      <c r="G1386" s="116">
        <v>0</v>
      </c>
      <c r="H1386" s="116">
        <v>0</v>
      </c>
      <c r="I1386" s="116">
        <v>0</v>
      </c>
      <c r="J1386" s="116">
        <v>0</v>
      </c>
      <c r="K1386" s="116">
        <v>0</v>
      </c>
      <c r="L1386" s="116">
        <v>0</v>
      </c>
      <c r="M1386" s="116">
        <v>0</v>
      </c>
      <c r="N1386" s="116">
        <v>0</v>
      </c>
      <c r="O1386" s="116">
        <v>0</v>
      </c>
      <c r="P1386" s="116">
        <v>0</v>
      </c>
      <c r="Q1386" s="116">
        <v>0</v>
      </c>
      <c r="R1386" s="116">
        <v>0</v>
      </c>
      <c r="S1386" s="116">
        <v>0</v>
      </c>
      <c r="T1386" s="116">
        <v>0</v>
      </c>
      <c r="U1386" s="116">
        <v>0</v>
      </c>
      <c r="V1386" s="116">
        <v>0</v>
      </c>
      <c r="W1386" s="116">
        <v>0</v>
      </c>
      <c r="X1386" s="116">
        <v>0</v>
      </c>
      <c r="Y1386" s="116">
        <v>0</v>
      </c>
      <c r="Z1386" s="116">
        <v>0</v>
      </c>
      <c r="AA1386" s="116">
        <v>0</v>
      </c>
      <c r="AB1386" s="116">
        <v>0</v>
      </c>
      <c r="AC1386" s="116">
        <v>0</v>
      </c>
      <c r="AD1386" s="116">
        <v>0</v>
      </c>
      <c r="AE1386" s="116">
        <v>0</v>
      </c>
      <c r="AF1386" s="116">
        <v>0</v>
      </c>
      <c r="AG1386" s="116">
        <v>0</v>
      </c>
      <c r="AH1386" s="116">
        <v>0</v>
      </c>
      <c r="AI1386" s="116">
        <v>0</v>
      </c>
      <c r="AJ1386" s="116">
        <v>0</v>
      </c>
      <c r="AK1386" s="116">
        <v>0</v>
      </c>
      <c r="AL1386" s="116">
        <v>0</v>
      </c>
      <c r="AM1386" s="116">
        <v>0</v>
      </c>
      <c r="AN1386" s="116">
        <v>0</v>
      </c>
      <c r="AO1386" s="116">
        <v>0</v>
      </c>
      <c r="AP1386" s="116">
        <v>0</v>
      </c>
      <c r="AQ1386" s="116">
        <v>0</v>
      </c>
      <c r="AR1386" s="116">
        <v>0</v>
      </c>
      <c r="AS1386" s="116">
        <v>0</v>
      </c>
      <c r="AT1386" s="116">
        <v>0</v>
      </c>
      <c r="AU1386" s="116">
        <v>16759.310000000001</v>
      </c>
      <c r="AV1386" s="116">
        <v>0</v>
      </c>
      <c r="AW1386" s="116">
        <v>0</v>
      </c>
      <c r="AX1386" s="116">
        <v>0</v>
      </c>
      <c r="AY1386" s="116">
        <v>0</v>
      </c>
      <c r="AZ1386" s="116">
        <v>0</v>
      </c>
      <c r="BA1386" s="116">
        <v>0</v>
      </c>
      <c r="BB1386" s="116">
        <v>0</v>
      </c>
      <c r="BC1386" s="116">
        <v>0</v>
      </c>
      <c r="BD1386" s="115">
        <v>0</v>
      </c>
      <c r="BF1386" s="9">
        <f t="shared" si="22"/>
        <v>16759.310000000001</v>
      </c>
    </row>
    <row r="1387" spans="1:58" x14ac:dyDescent="0.25">
      <c r="A1387" s="112" t="s">
        <v>1771</v>
      </c>
      <c r="B1387" s="112" t="s">
        <v>1772</v>
      </c>
      <c r="C1387" s="116">
        <v>0</v>
      </c>
      <c r="D1387" s="116">
        <v>0</v>
      </c>
      <c r="E1387" s="116">
        <v>0</v>
      </c>
      <c r="F1387" s="116">
        <v>0</v>
      </c>
      <c r="G1387" s="116">
        <v>0</v>
      </c>
      <c r="H1387" s="116">
        <v>0</v>
      </c>
      <c r="I1387" s="116">
        <v>0</v>
      </c>
      <c r="J1387" s="116">
        <v>0</v>
      </c>
      <c r="K1387" s="116">
        <v>0</v>
      </c>
      <c r="L1387" s="116">
        <v>0</v>
      </c>
      <c r="M1387" s="116">
        <v>0</v>
      </c>
      <c r="N1387" s="116">
        <v>0</v>
      </c>
      <c r="O1387" s="116">
        <v>0</v>
      </c>
      <c r="P1387" s="116">
        <v>0</v>
      </c>
      <c r="Q1387" s="116">
        <v>0</v>
      </c>
      <c r="R1387" s="116">
        <v>0</v>
      </c>
      <c r="S1387" s="116">
        <v>0</v>
      </c>
      <c r="T1387" s="116">
        <v>0</v>
      </c>
      <c r="U1387" s="116">
        <v>0</v>
      </c>
      <c r="V1387" s="116">
        <v>0</v>
      </c>
      <c r="W1387" s="116">
        <v>0</v>
      </c>
      <c r="X1387" s="116">
        <v>0</v>
      </c>
      <c r="Y1387" s="116">
        <v>0</v>
      </c>
      <c r="Z1387" s="116">
        <v>0</v>
      </c>
      <c r="AA1387" s="116">
        <v>0</v>
      </c>
      <c r="AB1387" s="116">
        <v>0</v>
      </c>
      <c r="AC1387" s="116">
        <v>0</v>
      </c>
      <c r="AD1387" s="116">
        <v>0</v>
      </c>
      <c r="AE1387" s="116">
        <v>0</v>
      </c>
      <c r="AF1387" s="116">
        <v>0</v>
      </c>
      <c r="AG1387" s="116">
        <v>0</v>
      </c>
      <c r="AH1387" s="116">
        <v>0</v>
      </c>
      <c r="AI1387" s="116">
        <v>0</v>
      </c>
      <c r="AJ1387" s="116">
        <v>0</v>
      </c>
      <c r="AK1387" s="116">
        <v>0</v>
      </c>
      <c r="AL1387" s="116">
        <v>0</v>
      </c>
      <c r="AM1387" s="116">
        <v>0</v>
      </c>
      <c r="AN1387" s="116">
        <v>0</v>
      </c>
      <c r="AO1387" s="116">
        <v>0</v>
      </c>
      <c r="AP1387" s="116">
        <v>0</v>
      </c>
      <c r="AQ1387" s="116">
        <v>0</v>
      </c>
      <c r="AR1387" s="116">
        <v>0</v>
      </c>
      <c r="AS1387" s="116">
        <v>0</v>
      </c>
      <c r="AT1387" s="116">
        <v>0</v>
      </c>
      <c r="AU1387" s="116">
        <v>0</v>
      </c>
      <c r="AV1387" s="116">
        <v>0</v>
      </c>
      <c r="AW1387" s="116">
        <v>0</v>
      </c>
      <c r="AX1387" s="116">
        <v>0</v>
      </c>
      <c r="AY1387" s="116">
        <v>0</v>
      </c>
      <c r="AZ1387" s="116">
        <v>0</v>
      </c>
      <c r="BA1387" s="116">
        <v>0</v>
      </c>
      <c r="BB1387" s="116">
        <v>0</v>
      </c>
      <c r="BC1387" s="116">
        <v>0</v>
      </c>
      <c r="BD1387" s="115">
        <v>0</v>
      </c>
      <c r="BF1387" s="9">
        <f t="shared" si="22"/>
        <v>0</v>
      </c>
    </row>
    <row r="1388" spans="1:58" x14ac:dyDescent="0.25">
      <c r="A1388" s="112" t="s">
        <v>1773</v>
      </c>
      <c r="B1388" s="112" t="s">
        <v>1774</v>
      </c>
      <c r="C1388" s="116">
        <v>0</v>
      </c>
      <c r="D1388" s="116">
        <v>0</v>
      </c>
      <c r="E1388" s="116">
        <v>0</v>
      </c>
      <c r="F1388" s="116">
        <v>0</v>
      </c>
      <c r="G1388" s="116">
        <v>0</v>
      </c>
      <c r="H1388" s="116">
        <v>0</v>
      </c>
      <c r="I1388" s="116">
        <v>0</v>
      </c>
      <c r="J1388" s="116">
        <v>0</v>
      </c>
      <c r="K1388" s="116">
        <v>0</v>
      </c>
      <c r="L1388" s="116">
        <v>0</v>
      </c>
      <c r="M1388" s="116">
        <v>0</v>
      </c>
      <c r="N1388" s="116">
        <v>0</v>
      </c>
      <c r="O1388" s="116">
        <v>0</v>
      </c>
      <c r="P1388" s="116">
        <v>0</v>
      </c>
      <c r="Q1388" s="116">
        <v>0</v>
      </c>
      <c r="R1388" s="116">
        <v>0</v>
      </c>
      <c r="S1388" s="116">
        <v>0</v>
      </c>
      <c r="T1388" s="116">
        <v>0</v>
      </c>
      <c r="U1388" s="116">
        <v>0</v>
      </c>
      <c r="V1388" s="116">
        <v>0</v>
      </c>
      <c r="W1388" s="116">
        <v>0</v>
      </c>
      <c r="X1388" s="116">
        <v>0</v>
      </c>
      <c r="Y1388" s="116">
        <v>0</v>
      </c>
      <c r="Z1388" s="116">
        <v>0</v>
      </c>
      <c r="AA1388" s="116">
        <v>0</v>
      </c>
      <c r="AB1388" s="116">
        <v>0</v>
      </c>
      <c r="AC1388" s="116">
        <v>0</v>
      </c>
      <c r="AD1388" s="116">
        <v>0</v>
      </c>
      <c r="AE1388" s="116">
        <v>0</v>
      </c>
      <c r="AF1388" s="116">
        <v>0</v>
      </c>
      <c r="AG1388" s="116">
        <v>0</v>
      </c>
      <c r="AH1388" s="116">
        <v>0</v>
      </c>
      <c r="AI1388" s="116">
        <v>0</v>
      </c>
      <c r="AJ1388" s="116">
        <v>0</v>
      </c>
      <c r="AK1388" s="116">
        <v>0</v>
      </c>
      <c r="AL1388" s="116">
        <v>0</v>
      </c>
      <c r="AM1388" s="116">
        <v>0</v>
      </c>
      <c r="AN1388" s="116">
        <v>0</v>
      </c>
      <c r="AO1388" s="116">
        <v>0</v>
      </c>
      <c r="AP1388" s="116">
        <v>0</v>
      </c>
      <c r="AQ1388" s="116">
        <v>0</v>
      </c>
      <c r="AR1388" s="116">
        <v>0</v>
      </c>
      <c r="AS1388" s="116">
        <v>0</v>
      </c>
      <c r="AT1388" s="116">
        <v>0</v>
      </c>
      <c r="AU1388" s="116">
        <v>90.8</v>
      </c>
      <c r="AV1388" s="116">
        <v>0</v>
      </c>
      <c r="AW1388" s="116">
        <v>0</v>
      </c>
      <c r="AX1388" s="116">
        <v>0</v>
      </c>
      <c r="AY1388" s="116">
        <v>0</v>
      </c>
      <c r="AZ1388" s="116">
        <v>0</v>
      </c>
      <c r="BA1388" s="116">
        <v>0</v>
      </c>
      <c r="BB1388" s="116">
        <v>0</v>
      </c>
      <c r="BC1388" s="116">
        <v>0</v>
      </c>
      <c r="BD1388" s="115">
        <v>0</v>
      </c>
      <c r="BF1388" s="9">
        <f t="shared" si="22"/>
        <v>90.8</v>
      </c>
    </row>
    <row r="1389" spans="1:58" x14ac:dyDescent="0.25">
      <c r="A1389" s="112" t="s">
        <v>1775</v>
      </c>
      <c r="B1389" s="112" t="s">
        <v>1776</v>
      </c>
      <c r="C1389" s="116">
        <v>0</v>
      </c>
      <c r="D1389" s="116">
        <v>0</v>
      </c>
      <c r="E1389" s="116">
        <v>0</v>
      </c>
      <c r="F1389" s="116">
        <v>0</v>
      </c>
      <c r="G1389" s="116">
        <v>0</v>
      </c>
      <c r="H1389" s="116">
        <v>0</v>
      </c>
      <c r="I1389" s="116">
        <v>0</v>
      </c>
      <c r="J1389" s="116">
        <v>0</v>
      </c>
      <c r="K1389" s="116">
        <v>0</v>
      </c>
      <c r="L1389" s="116">
        <v>0</v>
      </c>
      <c r="M1389" s="116">
        <v>0</v>
      </c>
      <c r="N1389" s="116">
        <v>0</v>
      </c>
      <c r="O1389" s="116">
        <v>0</v>
      </c>
      <c r="P1389" s="116">
        <v>0</v>
      </c>
      <c r="Q1389" s="116">
        <v>0</v>
      </c>
      <c r="R1389" s="116">
        <v>0</v>
      </c>
      <c r="S1389" s="116">
        <v>0</v>
      </c>
      <c r="T1389" s="116">
        <v>0</v>
      </c>
      <c r="U1389" s="116">
        <v>0</v>
      </c>
      <c r="V1389" s="116">
        <v>0</v>
      </c>
      <c r="W1389" s="116">
        <v>0</v>
      </c>
      <c r="X1389" s="116">
        <v>0</v>
      </c>
      <c r="Y1389" s="116">
        <v>0</v>
      </c>
      <c r="Z1389" s="116">
        <v>0</v>
      </c>
      <c r="AA1389" s="116">
        <v>0</v>
      </c>
      <c r="AB1389" s="116">
        <v>0</v>
      </c>
      <c r="AC1389" s="116">
        <v>0</v>
      </c>
      <c r="AD1389" s="116">
        <v>0</v>
      </c>
      <c r="AE1389" s="116">
        <v>0</v>
      </c>
      <c r="AF1389" s="116">
        <v>0</v>
      </c>
      <c r="AG1389" s="116">
        <v>0</v>
      </c>
      <c r="AH1389" s="116">
        <v>0</v>
      </c>
      <c r="AI1389" s="116">
        <v>0</v>
      </c>
      <c r="AJ1389" s="116">
        <v>0</v>
      </c>
      <c r="AK1389" s="116">
        <v>0</v>
      </c>
      <c r="AL1389" s="116">
        <v>0</v>
      </c>
      <c r="AM1389" s="116">
        <v>0</v>
      </c>
      <c r="AN1389" s="116">
        <v>0</v>
      </c>
      <c r="AO1389" s="116">
        <v>0</v>
      </c>
      <c r="AP1389" s="116">
        <v>0</v>
      </c>
      <c r="AQ1389" s="116">
        <v>0</v>
      </c>
      <c r="AR1389" s="116">
        <v>0</v>
      </c>
      <c r="AS1389" s="116">
        <v>0</v>
      </c>
      <c r="AT1389" s="116">
        <v>0</v>
      </c>
      <c r="AU1389" s="116">
        <v>0</v>
      </c>
      <c r="AV1389" s="116">
        <v>3076.41</v>
      </c>
      <c r="AW1389" s="116">
        <v>3076.41</v>
      </c>
      <c r="AX1389" s="116">
        <v>0</v>
      </c>
      <c r="AY1389" s="116">
        <v>0</v>
      </c>
      <c r="AZ1389" s="116">
        <v>0</v>
      </c>
      <c r="BA1389" s="116">
        <v>0</v>
      </c>
      <c r="BB1389" s="116">
        <v>0</v>
      </c>
      <c r="BC1389" s="116">
        <v>0</v>
      </c>
      <c r="BD1389" s="115">
        <v>0</v>
      </c>
      <c r="BF1389" s="9">
        <f t="shared" si="22"/>
        <v>3076.41</v>
      </c>
    </row>
    <row r="1390" spans="1:58" x14ac:dyDescent="0.25">
      <c r="A1390" s="112" t="s">
        <v>1777</v>
      </c>
      <c r="B1390" s="112" t="s">
        <v>1778</v>
      </c>
      <c r="C1390" s="116">
        <v>0</v>
      </c>
      <c r="D1390" s="116">
        <v>0</v>
      </c>
      <c r="E1390" s="116">
        <v>0</v>
      </c>
      <c r="F1390" s="116">
        <v>0</v>
      </c>
      <c r="G1390" s="116">
        <v>0</v>
      </c>
      <c r="H1390" s="116">
        <v>0</v>
      </c>
      <c r="I1390" s="116">
        <v>0</v>
      </c>
      <c r="J1390" s="116">
        <v>0</v>
      </c>
      <c r="K1390" s="116">
        <v>0</v>
      </c>
      <c r="L1390" s="116">
        <v>0</v>
      </c>
      <c r="M1390" s="116">
        <v>0</v>
      </c>
      <c r="N1390" s="116">
        <v>0</v>
      </c>
      <c r="O1390" s="116">
        <v>0</v>
      </c>
      <c r="P1390" s="116">
        <v>0</v>
      </c>
      <c r="Q1390" s="116">
        <v>0</v>
      </c>
      <c r="R1390" s="116">
        <v>0</v>
      </c>
      <c r="S1390" s="116">
        <v>0</v>
      </c>
      <c r="T1390" s="116">
        <v>0</v>
      </c>
      <c r="U1390" s="116">
        <v>0</v>
      </c>
      <c r="V1390" s="116">
        <v>0</v>
      </c>
      <c r="W1390" s="116">
        <v>0</v>
      </c>
      <c r="X1390" s="116">
        <v>0</v>
      </c>
      <c r="Y1390" s="116">
        <v>0</v>
      </c>
      <c r="Z1390" s="116">
        <v>0</v>
      </c>
      <c r="AA1390" s="116">
        <v>0</v>
      </c>
      <c r="AB1390" s="116">
        <v>0</v>
      </c>
      <c r="AC1390" s="116">
        <v>0</v>
      </c>
      <c r="AD1390" s="116">
        <v>0</v>
      </c>
      <c r="AE1390" s="116">
        <v>0</v>
      </c>
      <c r="AF1390" s="116">
        <v>0</v>
      </c>
      <c r="AG1390" s="116">
        <v>0</v>
      </c>
      <c r="AH1390" s="116">
        <v>0</v>
      </c>
      <c r="AI1390" s="116">
        <v>0</v>
      </c>
      <c r="AJ1390" s="116">
        <v>0</v>
      </c>
      <c r="AK1390" s="116">
        <v>0</v>
      </c>
      <c r="AL1390" s="116">
        <v>0</v>
      </c>
      <c r="AM1390" s="116">
        <v>0</v>
      </c>
      <c r="AN1390" s="116">
        <v>0</v>
      </c>
      <c r="AO1390" s="116">
        <v>0</v>
      </c>
      <c r="AP1390" s="116">
        <v>0</v>
      </c>
      <c r="AQ1390" s="116">
        <v>0</v>
      </c>
      <c r="AR1390" s="116">
        <v>0</v>
      </c>
      <c r="AS1390" s="116">
        <v>0</v>
      </c>
      <c r="AT1390" s="116">
        <v>0</v>
      </c>
      <c r="AU1390" s="116">
        <v>0</v>
      </c>
      <c r="AV1390" s="116">
        <v>0</v>
      </c>
      <c r="AW1390" s="116">
        <v>0</v>
      </c>
      <c r="AX1390" s="116">
        <v>0</v>
      </c>
      <c r="AY1390" s="116">
        <v>0</v>
      </c>
      <c r="AZ1390" s="116">
        <v>0</v>
      </c>
      <c r="BA1390" s="116">
        <v>0</v>
      </c>
      <c r="BB1390" s="116">
        <v>0</v>
      </c>
      <c r="BC1390" s="116">
        <v>0</v>
      </c>
      <c r="BD1390" s="115">
        <v>0</v>
      </c>
      <c r="BF1390" s="9">
        <f t="shared" si="22"/>
        <v>0</v>
      </c>
    </row>
    <row r="1391" spans="1:58" x14ac:dyDescent="0.25">
      <c r="A1391" s="112" t="s">
        <v>1779</v>
      </c>
      <c r="B1391" s="112" t="s">
        <v>1780</v>
      </c>
      <c r="C1391" s="116">
        <v>0</v>
      </c>
      <c r="D1391" s="116">
        <v>0</v>
      </c>
      <c r="E1391" s="116">
        <v>0</v>
      </c>
      <c r="F1391" s="116">
        <v>0</v>
      </c>
      <c r="G1391" s="116">
        <v>0</v>
      </c>
      <c r="H1391" s="116">
        <v>0</v>
      </c>
      <c r="I1391" s="116">
        <v>0</v>
      </c>
      <c r="J1391" s="116">
        <v>0</v>
      </c>
      <c r="K1391" s="116">
        <v>0</v>
      </c>
      <c r="L1391" s="116">
        <v>0</v>
      </c>
      <c r="M1391" s="116">
        <v>0</v>
      </c>
      <c r="N1391" s="116">
        <v>0</v>
      </c>
      <c r="O1391" s="116">
        <v>0</v>
      </c>
      <c r="P1391" s="116">
        <v>0</v>
      </c>
      <c r="Q1391" s="116">
        <v>0</v>
      </c>
      <c r="R1391" s="116">
        <v>0</v>
      </c>
      <c r="S1391" s="116">
        <v>0</v>
      </c>
      <c r="T1391" s="116">
        <v>0</v>
      </c>
      <c r="U1391" s="116">
        <v>0</v>
      </c>
      <c r="V1391" s="116">
        <v>0</v>
      </c>
      <c r="W1391" s="116">
        <v>0</v>
      </c>
      <c r="X1391" s="116">
        <v>0</v>
      </c>
      <c r="Y1391" s="116">
        <v>0</v>
      </c>
      <c r="Z1391" s="116">
        <v>0</v>
      </c>
      <c r="AA1391" s="116">
        <v>0</v>
      </c>
      <c r="AB1391" s="116">
        <v>0</v>
      </c>
      <c r="AC1391" s="116">
        <v>0</v>
      </c>
      <c r="AD1391" s="116">
        <v>0</v>
      </c>
      <c r="AE1391" s="116">
        <v>0</v>
      </c>
      <c r="AF1391" s="116">
        <v>0</v>
      </c>
      <c r="AG1391" s="116">
        <v>0</v>
      </c>
      <c r="AH1391" s="116">
        <v>0</v>
      </c>
      <c r="AI1391" s="116">
        <v>0</v>
      </c>
      <c r="AJ1391" s="116">
        <v>0</v>
      </c>
      <c r="AK1391" s="116">
        <v>0</v>
      </c>
      <c r="AL1391" s="116">
        <v>0</v>
      </c>
      <c r="AM1391" s="116">
        <v>0</v>
      </c>
      <c r="AN1391" s="116">
        <v>0</v>
      </c>
      <c r="AO1391" s="116">
        <v>0</v>
      </c>
      <c r="AP1391" s="116">
        <v>0</v>
      </c>
      <c r="AQ1391" s="116">
        <v>0</v>
      </c>
      <c r="AR1391" s="116">
        <v>0</v>
      </c>
      <c r="AS1391" s="116">
        <v>0</v>
      </c>
      <c r="AT1391" s="116">
        <v>0</v>
      </c>
      <c r="AU1391" s="116">
        <v>0</v>
      </c>
      <c r="AV1391" s="116">
        <v>0</v>
      </c>
      <c r="AW1391" s="116">
        <v>0</v>
      </c>
      <c r="AX1391" s="116">
        <v>0</v>
      </c>
      <c r="AY1391" s="116">
        <v>0</v>
      </c>
      <c r="AZ1391" s="116">
        <v>0</v>
      </c>
      <c r="BA1391" s="116">
        <v>0</v>
      </c>
      <c r="BB1391" s="116">
        <v>0</v>
      </c>
      <c r="BC1391" s="116">
        <v>0</v>
      </c>
      <c r="BD1391" s="115">
        <v>0</v>
      </c>
      <c r="BF1391" s="9">
        <f t="shared" si="22"/>
        <v>0</v>
      </c>
    </row>
    <row r="1392" spans="1:58" x14ac:dyDescent="0.25">
      <c r="A1392" s="112" t="s">
        <v>1781</v>
      </c>
      <c r="B1392" s="112" t="s">
        <v>1782</v>
      </c>
      <c r="C1392" s="116">
        <v>0</v>
      </c>
      <c r="D1392" s="116">
        <v>0</v>
      </c>
      <c r="E1392" s="116">
        <v>0</v>
      </c>
      <c r="F1392" s="116">
        <v>0</v>
      </c>
      <c r="G1392" s="116">
        <v>0</v>
      </c>
      <c r="H1392" s="116">
        <v>0</v>
      </c>
      <c r="I1392" s="116">
        <v>0</v>
      </c>
      <c r="J1392" s="116">
        <v>0</v>
      </c>
      <c r="K1392" s="116">
        <v>0</v>
      </c>
      <c r="L1392" s="116">
        <v>0</v>
      </c>
      <c r="M1392" s="116">
        <v>0</v>
      </c>
      <c r="N1392" s="116">
        <v>0</v>
      </c>
      <c r="O1392" s="116">
        <v>0</v>
      </c>
      <c r="P1392" s="116">
        <v>0</v>
      </c>
      <c r="Q1392" s="116">
        <v>0</v>
      </c>
      <c r="R1392" s="116">
        <v>0</v>
      </c>
      <c r="S1392" s="116">
        <v>0</v>
      </c>
      <c r="T1392" s="116">
        <v>0</v>
      </c>
      <c r="U1392" s="116">
        <v>0</v>
      </c>
      <c r="V1392" s="116">
        <v>0</v>
      </c>
      <c r="W1392" s="116">
        <v>0</v>
      </c>
      <c r="X1392" s="116">
        <v>0</v>
      </c>
      <c r="Y1392" s="116">
        <v>0</v>
      </c>
      <c r="Z1392" s="116">
        <v>0</v>
      </c>
      <c r="AA1392" s="116">
        <v>0</v>
      </c>
      <c r="AB1392" s="116">
        <v>0</v>
      </c>
      <c r="AC1392" s="116">
        <v>0</v>
      </c>
      <c r="AD1392" s="116">
        <v>0</v>
      </c>
      <c r="AE1392" s="116">
        <v>0</v>
      </c>
      <c r="AF1392" s="116">
        <v>0</v>
      </c>
      <c r="AG1392" s="116">
        <v>0</v>
      </c>
      <c r="AH1392" s="116">
        <v>0</v>
      </c>
      <c r="AI1392" s="116">
        <v>0</v>
      </c>
      <c r="AJ1392" s="116">
        <v>0</v>
      </c>
      <c r="AK1392" s="116">
        <v>0</v>
      </c>
      <c r="AL1392" s="116">
        <v>0</v>
      </c>
      <c r="AM1392" s="116">
        <v>0</v>
      </c>
      <c r="AN1392" s="116">
        <v>0</v>
      </c>
      <c r="AO1392" s="116">
        <v>0</v>
      </c>
      <c r="AP1392" s="116">
        <v>0</v>
      </c>
      <c r="AQ1392" s="116">
        <v>0</v>
      </c>
      <c r="AR1392" s="116">
        <v>0</v>
      </c>
      <c r="AS1392" s="116">
        <v>0</v>
      </c>
      <c r="AT1392" s="116">
        <v>0</v>
      </c>
      <c r="AU1392" s="116">
        <v>0</v>
      </c>
      <c r="AV1392" s="116">
        <v>18316.72</v>
      </c>
      <c r="AW1392" s="116">
        <v>0</v>
      </c>
      <c r="AX1392" s="116">
        <v>0</v>
      </c>
      <c r="AY1392" s="116">
        <v>0</v>
      </c>
      <c r="AZ1392" s="116">
        <v>0</v>
      </c>
      <c r="BA1392" s="116">
        <v>0</v>
      </c>
      <c r="BB1392" s="116">
        <v>0</v>
      </c>
      <c r="BC1392" s="116">
        <v>0</v>
      </c>
      <c r="BD1392" s="115">
        <v>0</v>
      </c>
      <c r="BF1392" s="9">
        <f t="shared" si="22"/>
        <v>18316.72</v>
      </c>
    </row>
    <row r="1393" spans="1:58" x14ac:dyDescent="0.25">
      <c r="A1393" s="112" t="s">
        <v>1850</v>
      </c>
      <c r="B1393" s="112" t="s">
        <v>1849</v>
      </c>
      <c r="C1393" s="116">
        <v>0</v>
      </c>
      <c r="D1393" s="116">
        <v>0</v>
      </c>
      <c r="E1393" s="116">
        <v>0</v>
      </c>
      <c r="F1393" s="116">
        <v>0</v>
      </c>
      <c r="G1393" s="116">
        <v>0</v>
      </c>
      <c r="H1393" s="116">
        <v>0</v>
      </c>
      <c r="I1393" s="116">
        <v>0</v>
      </c>
      <c r="J1393" s="116">
        <v>0</v>
      </c>
      <c r="K1393" s="116">
        <v>0</v>
      </c>
      <c r="L1393" s="116">
        <v>0</v>
      </c>
      <c r="M1393" s="116">
        <v>0</v>
      </c>
      <c r="N1393" s="116">
        <v>0</v>
      </c>
      <c r="O1393" s="116">
        <v>0</v>
      </c>
      <c r="P1393" s="116">
        <v>0</v>
      </c>
      <c r="Q1393" s="116">
        <v>0</v>
      </c>
      <c r="R1393" s="116">
        <v>0</v>
      </c>
      <c r="S1393" s="116">
        <v>0</v>
      </c>
      <c r="T1393" s="116">
        <v>0</v>
      </c>
      <c r="U1393" s="116">
        <v>0</v>
      </c>
      <c r="V1393" s="116">
        <v>0</v>
      </c>
      <c r="W1393" s="116">
        <v>0</v>
      </c>
      <c r="X1393" s="116">
        <v>0</v>
      </c>
      <c r="Y1393" s="116">
        <v>0</v>
      </c>
      <c r="Z1393" s="116">
        <v>0</v>
      </c>
      <c r="AA1393" s="116">
        <v>0</v>
      </c>
      <c r="AB1393" s="116">
        <v>0</v>
      </c>
      <c r="AC1393" s="116">
        <v>0</v>
      </c>
      <c r="AD1393" s="116">
        <v>0</v>
      </c>
      <c r="AE1393" s="116">
        <v>0</v>
      </c>
      <c r="AF1393" s="116">
        <v>0</v>
      </c>
      <c r="AG1393" s="116">
        <v>0</v>
      </c>
      <c r="AH1393" s="116">
        <v>0</v>
      </c>
      <c r="AI1393" s="116">
        <v>0</v>
      </c>
      <c r="AJ1393" s="116">
        <v>0</v>
      </c>
      <c r="AK1393" s="116">
        <v>0</v>
      </c>
      <c r="AL1393" s="116">
        <v>0</v>
      </c>
      <c r="AM1393" s="116">
        <v>0</v>
      </c>
      <c r="AN1393" s="116">
        <v>0</v>
      </c>
      <c r="AO1393" s="116">
        <v>0</v>
      </c>
      <c r="AP1393" s="116">
        <v>0</v>
      </c>
      <c r="AQ1393" s="116">
        <v>0</v>
      </c>
      <c r="AR1393" s="116">
        <v>0</v>
      </c>
      <c r="AS1393" s="116">
        <v>0</v>
      </c>
      <c r="AT1393" s="116">
        <v>0</v>
      </c>
      <c r="AU1393" s="116">
        <v>0</v>
      </c>
      <c r="AV1393" s="116">
        <v>0</v>
      </c>
      <c r="AW1393" s="116">
        <v>9365.07</v>
      </c>
      <c r="AX1393" s="116">
        <v>13702.73</v>
      </c>
      <c r="AY1393" s="116">
        <v>13702.73</v>
      </c>
      <c r="AZ1393" s="116">
        <v>13702.73</v>
      </c>
      <c r="BA1393" s="116">
        <v>13702.73</v>
      </c>
      <c r="BB1393" s="116">
        <v>13702.73</v>
      </c>
      <c r="BC1393" s="116">
        <v>13702.73</v>
      </c>
      <c r="BD1393" s="115">
        <v>13702.73</v>
      </c>
      <c r="BF1393" s="9">
        <f t="shared" si="22"/>
        <v>13702.73</v>
      </c>
    </row>
    <row r="1394" spans="1:58" x14ac:dyDescent="0.25">
      <c r="A1394" s="112" t="s">
        <v>1950</v>
      </c>
      <c r="B1394" s="112" t="s">
        <v>1949</v>
      </c>
      <c r="C1394" s="116">
        <v>0</v>
      </c>
      <c r="D1394" s="116">
        <v>0</v>
      </c>
      <c r="E1394" s="116">
        <v>0</v>
      </c>
      <c r="F1394" s="116">
        <v>0</v>
      </c>
      <c r="G1394" s="116">
        <v>0</v>
      </c>
      <c r="H1394" s="116">
        <v>0</v>
      </c>
      <c r="I1394" s="116">
        <v>0</v>
      </c>
      <c r="J1394" s="116">
        <v>0</v>
      </c>
      <c r="K1394" s="116">
        <v>0</v>
      </c>
      <c r="L1394" s="116">
        <v>0</v>
      </c>
      <c r="M1394" s="116">
        <v>0</v>
      </c>
      <c r="N1394" s="116">
        <v>0</v>
      </c>
      <c r="O1394" s="116">
        <v>0</v>
      </c>
      <c r="P1394" s="116">
        <v>0</v>
      </c>
      <c r="Q1394" s="116">
        <v>0</v>
      </c>
      <c r="R1394" s="116">
        <v>0</v>
      </c>
      <c r="S1394" s="116">
        <v>0</v>
      </c>
      <c r="T1394" s="116">
        <v>0</v>
      </c>
      <c r="U1394" s="116">
        <v>0</v>
      </c>
      <c r="V1394" s="116">
        <v>0</v>
      </c>
      <c r="W1394" s="116">
        <v>0</v>
      </c>
      <c r="X1394" s="116">
        <v>0</v>
      </c>
      <c r="Y1394" s="116">
        <v>0</v>
      </c>
      <c r="Z1394" s="116">
        <v>0</v>
      </c>
      <c r="AA1394" s="116">
        <v>0</v>
      </c>
      <c r="AB1394" s="116">
        <v>0</v>
      </c>
      <c r="AC1394" s="116">
        <v>0</v>
      </c>
      <c r="AD1394" s="116">
        <v>0</v>
      </c>
      <c r="AE1394" s="116">
        <v>0</v>
      </c>
      <c r="AF1394" s="116">
        <v>0</v>
      </c>
      <c r="AG1394" s="116">
        <v>0</v>
      </c>
      <c r="AH1394" s="116">
        <v>0</v>
      </c>
      <c r="AI1394" s="116">
        <v>0</v>
      </c>
      <c r="AJ1394" s="116">
        <v>0</v>
      </c>
      <c r="AK1394" s="116">
        <v>0</v>
      </c>
      <c r="AL1394" s="116">
        <v>0</v>
      </c>
      <c r="AM1394" s="116">
        <v>0</v>
      </c>
      <c r="AN1394" s="116">
        <v>0</v>
      </c>
      <c r="AO1394" s="116">
        <v>0</v>
      </c>
      <c r="AP1394" s="116">
        <v>0</v>
      </c>
      <c r="AQ1394" s="116">
        <v>0</v>
      </c>
      <c r="AR1394" s="116">
        <v>0</v>
      </c>
      <c r="AS1394" s="116">
        <v>0</v>
      </c>
      <c r="AT1394" s="116">
        <v>0</v>
      </c>
      <c r="AU1394" s="116">
        <v>0</v>
      </c>
      <c r="AV1394" s="116">
        <v>0</v>
      </c>
      <c r="AW1394" s="116">
        <v>3768.55</v>
      </c>
      <c r="AX1394" s="116">
        <v>713867.83000000007</v>
      </c>
      <c r="AY1394" s="116">
        <v>906725.35000000009</v>
      </c>
      <c r="AZ1394" s="116">
        <v>923794.99000000011</v>
      </c>
      <c r="BA1394" s="116">
        <v>955315.45000000007</v>
      </c>
      <c r="BB1394" s="116">
        <v>961929.78</v>
      </c>
      <c r="BC1394" s="116">
        <v>968544.11</v>
      </c>
      <c r="BD1394" s="115">
        <v>968544.11</v>
      </c>
      <c r="BF1394" s="9">
        <f t="shared" si="22"/>
        <v>968544.11</v>
      </c>
    </row>
    <row r="1395" spans="1:58" x14ac:dyDescent="0.25">
      <c r="A1395" s="112" t="s">
        <v>1948</v>
      </c>
      <c r="B1395" s="112" t="s">
        <v>2221</v>
      </c>
      <c r="C1395" s="116">
        <v>0</v>
      </c>
      <c r="D1395" s="116">
        <v>0</v>
      </c>
      <c r="E1395" s="116">
        <v>0</v>
      </c>
      <c r="F1395" s="116">
        <v>0</v>
      </c>
      <c r="G1395" s="116">
        <v>0</v>
      </c>
      <c r="H1395" s="116">
        <v>0</v>
      </c>
      <c r="I1395" s="116">
        <v>0</v>
      </c>
      <c r="J1395" s="116">
        <v>0</v>
      </c>
      <c r="K1395" s="116">
        <v>0</v>
      </c>
      <c r="L1395" s="116">
        <v>0</v>
      </c>
      <c r="M1395" s="116">
        <v>0</v>
      </c>
      <c r="N1395" s="116">
        <v>0</v>
      </c>
      <c r="O1395" s="116">
        <v>0</v>
      </c>
      <c r="P1395" s="116">
        <v>0</v>
      </c>
      <c r="Q1395" s="116">
        <v>0</v>
      </c>
      <c r="R1395" s="116">
        <v>0</v>
      </c>
      <c r="S1395" s="116">
        <v>0</v>
      </c>
      <c r="T1395" s="116">
        <v>0</v>
      </c>
      <c r="U1395" s="116">
        <v>0</v>
      </c>
      <c r="V1395" s="116">
        <v>0</v>
      </c>
      <c r="W1395" s="116">
        <v>0</v>
      </c>
      <c r="X1395" s="116">
        <v>0</v>
      </c>
      <c r="Y1395" s="116">
        <v>0</v>
      </c>
      <c r="Z1395" s="116">
        <v>0</v>
      </c>
      <c r="AA1395" s="116">
        <v>0</v>
      </c>
      <c r="AB1395" s="116">
        <v>0</v>
      </c>
      <c r="AC1395" s="116">
        <v>0</v>
      </c>
      <c r="AD1395" s="116">
        <v>0</v>
      </c>
      <c r="AE1395" s="116">
        <v>0</v>
      </c>
      <c r="AF1395" s="116">
        <v>0</v>
      </c>
      <c r="AG1395" s="116">
        <v>0</v>
      </c>
      <c r="AH1395" s="116">
        <v>0</v>
      </c>
      <c r="AI1395" s="116">
        <v>0</v>
      </c>
      <c r="AJ1395" s="116">
        <v>0</v>
      </c>
      <c r="AK1395" s="116">
        <v>0</v>
      </c>
      <c r="AL1395" s="116">
        <v>0</v>
      </c>
      <c r="AM1395" s="116">
        <v>0</v>
      </c>
      <c r="AN1395" s="116">
        <v>0</v>
      </c>
      <c r="AO1395" s="116">
        <v>0</v>
      </c>
      <c r="AP1395" s="116">
        <v>0</v>
      </c>
      <c r="AQ1395" s="116">
        <v>0</v>
      </c>
      <c r="AR1395" s="116">
        <v>0</v>
      </c>
      <c r="AS1395" s="116">
        <v>0</v>
      </c>
      <c r="AT1395" s="116">
        <v>0</v>
      </c>
      <c r="AU1395" s="116">
        <v>0</v>
      </c>
      <c r="AV1395" s="116">
        <v>0</v>
      </c>
      <c r="AW1395" s="116">
        <v>17067.46</v>
      </c>
      <c r="AX1395" s="116">
        <v>17090.759999999998</v>
      </c>
      <c r="AY1395" s="116">
        <v>24909.62</v>
      </c>
      <c r="AZ1395" s="116">
        <v>25353.52</v>
      </c>
      <c r="BA1395" s="116">
        <v>25522.22</v>
      </c>
      <c r="BB1395" s="116">
        <v>25698.210000000003</v>
      </c>
      <c r="BC1395" s="116">
        <v>25698.210000000003</v>
      </c>
      <c r="BD1395" s="115">
        <v>25698.210000000003</v>
      </c>
      <c r="BF1395" s="9">
        <f t="shared" si="22"/>
        <v>25698.210000000003</v>
      </c>
    </row>
    <row r="1396" spans="1:58" x14ac:dyDescent="0.25">
      <c r="A1396" s="112" t="s">
        <v>1783</v>
      </c>
      <c r="B1396" s="112" t="s">
        <v>1784</v>
      </c>
      <c r="C1396" s="116">
        <v>0</v>
      </c>
      <c r="D1396" s="116">
        <v>0</v>
      </c>
      <c r="E1396" s="116">
        <v>0</v>
      </c>
      <c r="F1396" s="116">
        <v>0</v>
      </c>
      <c r="G1396" s="116">
        <v>0</v>
      </c>
      <c r="H1396" s="116">
        <v>0</v>
      </c>
      <c r="I1396" s="116">
        <v>0</v>
      </c>
      <c r="J1396" s="116">
        <v>0</v>
      </c>
      <c r="K1396" s="116">
        <v>0</v>
      </c>
      <c r="L1396" s="116">
        <v>0</v>
      </c>
      <c r="M1396" s="116">
        <v>0</v>
      </c>
      <c r="N1396" s="116">
        <v>0</v>
      </c>
      <c r="O1396" s="116">
        <v>0</v>
      </c>
      <c r="P1396" s="116">
        <v>0</v>
      </c>
      <c r="Q1396" s="116">
        <v>0</v>
      </c>
      <c r="R1396" s="116">
        <v>0</v>
      </c>
      <c r="S1396" s="116">
        <v>0</v>
      </c>
      <c r="T1396" s="116">
        <v>0</v>
      </c>
      <c r="U1396" s="116">
        <v>0</v>
      </c>
      <c r="V1396" s="116">
        <v>0</v>
      </c>
      <c r="W1396" s="116">
        <v>0</v>
      </c>
      <c r="X1396" s="116">
        <v>0</v>
      </c>
      <c r="Y1396" s="116">
        <v>0</v>
      </c>
      <c r="Z1396" s="116">
        <v>0</v>
      </c>
      <c r="AA1396" s="116">
        <v>0</v>
      </c>
      <c r="AB1396" s="116">
        <v>0</v>
      </c>
      <c r="AC1396" s="116">
        <v>0</v>
      </c>
      <c r="AD1396" s="116">
        <v>0</v>
      </c>
      <c r="AE1396" s="116">
        <v>0</v>
      </c>
      <c r="AF1396" s="116">
        <v>0</v>
      </c>
      <c r="AG1396" s="116">
        <v>0</v>
      </c>
      <c r="AH1396" s="116">
        <v>0</v>
      </c>
      <c r="AI1396" s="116">
        <v>0</v>
      </c>
      <c r="AJ1396" s="116">
        <v>0</v>
      </c>
      <c r="AK1396" s="116">
        <v>0</v>
      </c>
      <c r="AL1396" s="116">
        <v>0</v>
      </c>
      <c r="AM1396" s="116">
        <v>0</v>
      </c>
      <c r="AN1396" s="116">
        <v>0</v>
      </c>
      <c r="AO1396" s="116">
        <v>0</v>
      </c>
      <c r="AP1396" s="116">
        <v>0</v>
      </c>
      <c r="AQ1396" s="116">
        <v>0</v>
      </c>
      <c r="AR1396" s="116">
        <v>0</v>
      </c>
      <c r="AS1396" s="116">
        <v>0</v>
      </c>
      <c r="AT1396" s="116">
        <v>0</v>
      </c>
      <c r="AU1396" s="116">
        <v>0</v>
      </c>
      <c r="AV1396" s="116">
        <v>0</v>
      </c>
      <c r="AW1396" s="116">
        <v>0</v>
      </c>
      <c r="AX1396" s="116">
        <v>0</v>
      </c>
      <c r="AY1396" s="116">
        <v>0</v>
      </c>
      <c r="AZ1396" s="116">
        <v>0</v>
      </c>
      <c r="BA1396" s="116">
        <v>0</v>
      </c>
      <c r="BB1396" s="116">
        <v>0</v>
      </c>
      <c r="BC1396" s="116">
        <v>0</v>
      </c>
      <c r="BD1396" s="115">
        <v>0</v>
      </c>
      <c r="BF1396" s="9">
        <f t="shared" si="22"/>
        <v>0</v>
      </c>
    </row>
    <row r="1397" spans="1:58" x14ac:dyDescent="0.25">
      <c r="A1397" s="112" t="s">
        <v>1946</v>
      </c>
      <c r="B1397" s="112" t="s">
        <v>1945</v>
      </c>
      <c r="C1397" s="116">
        <v>0</v>
      </c>
      <c r="D1397" s="116">
        <v>0</v>
      </c>
      <c r="E1397" s="116">
        <v>0</v>
      </c>
      <c r="F1397" s="116">
        <v>0</v>
      </c>
      <c r="G1397" s="116">
        <v>0</v>
      </c>
      <c r="H1397" s="116">
        <v>0</v>
      </c>
      <c r="I1397" s="116">
        <v>0</v>
      </c>
      <c r="J1397" s="116">
        <v>0</v>
      </c>
      <c r="K1397" s="116">
        <v>0</v>
      </c>
      <c r="L1397" s="116">
        <v>0</v>
      </c>
      <c r="M1397" s="116">
        <v>0</v>
      </c>
      <c r="N1397" s="116">
        <v>0</v>
      </c>
      <c r="O1397" s="116">
        <v>0</v>
      </c>
      <c r="P1397" s="116">
        <v>0</v>
      </c>
      <c r="Q1397" s="116">
        <v>0</v>
      </c>
      <c r="R1397" s="116">
        <v>0</v>
      </c>
      <c r="S1397" s="116">
        <v>0</v>
      </c>
      <c r="T1397" s="116">
        <v>0</v>
      </c>
      <c r="U1397" s="116">
        <v>0</v>
      </c>
      <c r="V1397" s="116">
        <v>0</v>
      </c>
      <c r="W1397" s="116">
        <v>0</v>
      </c>
      <c r="X1397" s="116">
        <v>0</v>
      </c>
      <c r="Y1397" s="116">
        <v>0</v>
      </c>
      <c r="Z1397" s="116">
        <v>0</v>
      </c>
      <c r="AA1397" s="116">
        <v>0</v>
      </c>
      <c r="AB1397" s="116">
        <v>0</v>
      </c>
      <c r="AC1397" s="116">
        <v>0</v>
      </c>
      <c r="AD1397" s="116">
        <v>0</v>
      </c>
      <c r="AE1397" s="116">
        <v>0</v>
      </c>
      <c r="AF1397" s="116">
        <v>0</v>
      </c>
      <c r="AG1397" s="116">
        <v>0</v>
      </c>
      <c r="AH1397" s="116">
        <v>0</v>
      </c>
      <c r="AI1397" s="116">
        <v>0</v>
      </c>
      <c r="AJ1397" s="116">
        <v>0</v>
      </c>
      <c r="AK1397" s="116">
        <v>0</v>
      </c>
      <c r="AL1397" s="116">
        <v>0</v>
      </c>
      <c r="AM1397" s="116">
        <v>0</v>
      </c>
      <c r="AN1397" s="116">
        <v>0</v>
      </c>
      <c r="AO1397" s="116">
        <v>0</v>
      </c>
      <c r="AP1397" s="116">
        <v>0</v>
      </c>
      <c r="AQ1397" s="116">
        <v>0</v>
      </c>
      <c r="AR1397" s="116">
        <v>0</v>
      </c>
      <c r="AS1397" s="116">
        <v>0</v>
      </c>
      <c r="AT1397" s="116">
        <v>0</v>
      </c>
      <c r="AU1397" s="116">
        <v>0</v>
      </c>
      <c r="AV1397" s="116">
        <v>0</v>
      </c>
      <c r="AW1397" s="116">
        <v>0</v>
      </c>
      <c r="AX1397" s="116">
        <v>20720.05</v>
      </c>
      <c r="AY1397" s="116">
        <v>20720.05</v>
      </c>
      <c r="AZ1397" s="116">
        <v>20720.05</v>
      </c>
      <c r="BA1397" s="116">
        <v>20720.05</v>
      </c>
      <c r="BB1397" s="116">
        <v>20720.05</v>
      </c>
      <c r="BC1397" s="116">
        <v>20720.05</v>
      </c>
      <c r="BD1397" s="115">
        <v>20720.05</v>
      </c>
      <c r="BF1397" s="9">
        <f t="shared" si="22"/>
        <v>20720.05</v>
      </c>
    </row>
    <row r="1398" spans="1:58" x14ac:dyDescent="0.25">
      <c r="A1398" s="112" t="s">
        <v>1785</v>
      </c>
      <c r="B1398" s="112" t="s">
        <v>1786</v>
      </c>
      <c r="C1398" s="116">
        <v>0</v>
      </c>
      <c r="D1398" s="116">
        <v>0</v>
      </c>
      <c r="E1398" s="116">
        <v>0</v>
      </c>
      <c r="F1398" s="116">
        <v>0</v>
      </c>
      <c r="G1398" s="116">
        <v>0</v>
      </c>
      <c r="H1398" s="116">
        <v>0</v>
      </c>
      <c r="I1398" s="116">
        <v>0</v>
      </c>
      <c r="J1398" s="116">
        <v>0</v>
      </c>
      <c r="K1398" s="116">
        <v>0</v>
      </c>
      <c r="L1398" s="116">
        <v>0</v>
      </c>
      <c r="M1398" s="116">
        <v>0</v>
      </c>
      <c r="N1398" s="116">
        <v>0</v>
      </c>
      <c r="O1398" s="116">
        <v>0</v>
      </c>
      <c r="P1398" s="116">
        <v>0</v>
      </c>
      <c r="Q1398" s="116">
        <v>0</v>
      </c>
      <c r="R1398" s="116">
        <v>0</v>
      </c>
      <c r="S1398" s="116">
        <v>0</v>
      </c>
      <c r="T1398" s="116">
        <v>0</v>
      </c>
      <c r="U1398" s="116">
        <v>0</v>
      </c>
      <c r="V1398" s="116">
        <v>0</v>
      </c>
      <c r="W1398" s="116">
        <v>0</v>
      </c>
      <c r="X1398" s="116">
        <v>0</v>
      </c>
      <c r="Y1398" s="116">
        <v>0</v>
      </c>
      <c r="Z1398" s="116">
        <v>0</v>
      </c>
      <c r="AA1398" s="116">
        <v>0</v>
      </c>
      <c r="AB1398" s="116">
        <v>0</v>
      </c>
      <c r="AC1398" s="116">
        <v>0</v>
      </c>
      <c r="AD1398" s="116">
        <v>0</v>
      </c>
      <c r="AE1398" s="116">
        <v>0</v>
      </c>
      <c r="AF1398" s="116">
        <v>0</v>
      </c>
      <c r="AG1398" s="116">
        <v>0</v>
      </c>
      <c r="AH1398" s="116">
        <v>0</v>
      </c>
      <c r="AI1398" s="116">
        <v>0</v>
      </c>
      <c r="AJ1398" s="116">
        <v>0</v>
      </c>
      <c r="AK1398" s="116">
        <v>0</v>
      </c>
      <c r="AL1398" s="116">
        <v>0</v>
      </c>
      <c r="AM1398" s="116">
        <v>0</v>
      </c>
      <c r="AN1398" s="116">
        <v>0</v>
      </c>
      <c r="AO1398" s="116">
        <v>0</v>
      </c>
      <c r="AP1398" s="116">
        <v>0</v>
      </c>
      <c r="AQ1398" s="116">
        <v>0</v>
      </c>
      <c r="AR1398" s="116">
        <v>0</v>
      </c>
      <c r="AS1398" s="116">
        <v>0</v>
      </c>
      <c r="AT1398" s="116">
        <v>0</v>
      </c>
      <c r="AU1398" s="116">
        <v>0</v>
      </c>
      <c r="AV1398" s="116">
        <v>0</v>
      </c>
      <c r="AW1398" s="116">
        <v>0</v>
      </c>
      <c r="AX1398" s="116">
        <v>0</v>
      </c>
      <c r="AY1398" s="116">
        <v>0</v>
      </c>
      <c r="AZ1398" s="116">
        <v>0</v>
      </c>
      <c r="BA1398" s="116">
        <v>0</v>
      </c>
      <c r="BB1398" s="116">
        <v>0</v>
      </c>
      <c r="BC1398" s="116">
        <v>0</v>
      </c>
      <c r="BD1398" s="115">
        <v>0</v>
      </c>
      <c r="BF1398" s="9">
        <f t="shared" si="22"/>
        <v>0</v>
      </c>
    </row>
    <row r="1399" spans="1:58" x14ac:dyDescent="0.25">
      <c r="A1399" s="112" t="s">
        <v>1787</v>
      </c>
      <c r="B1399" s="112" t="s">
        <v>1788</v>
      </c>
      <c r="C1399" s="116">
        <v>0</v>
      </c>
      <c r="D1399" s="116">
        <v>0</v>
      </c>
      <c r="E1399" s="116">
        <v>0</v>
      </c>
      <c r="F1399" s="116">
        <v>0</v>
      </c>
      <c r="G1399" s="116">
        <v>0</v>
      </c>
      <c r="H1399" s="116">
        <v>0</v>
      </c>
      <c r="I1399" s="116">
        <v>0</v>
      </c>
      <c r="J1399" s="116">
        <v>0</v>
      </c>
      <c r="K1399" s="116">
        <v>0</v>
      </c>
      <c r="L1399" s="116">
        <v>0</v>
      </c>
      <c r="M1399" s="116">
        <v>0</v>
      </c>
      <c r="N1399" s="116">
        <v>0</v>
      </c>
      <c r="O1399" s="116">
        <v>0</v>
      </c>
      <c r="P1399" s="116">
        <v>0</v>
      </c>
      <c r="Q1399" s="116">
        <v>0</v>
      </c>
      <c r="R1399" s="116">
        <v>0</v>
      </c>
      <c r="S1399" s="116">
        <v>0</v>
      </c>
      <c r="T1399" s="116">
        <v>0</v>
      </c>
      <c r="U1399" s="116">
        <v>0</v>
      </c>
      <c r="V1399" s="116">
        <v>0</v>
      </c>
      <c r="W1399" s="116">
        <v>0</v>
      </c>
      <c r="X1399" s="116">
        <v>0</v>
      </c>
      <c r="Y1399" s="116">
        <v>0</v>
      </c>
      <c r="Z1399" s="116">
        <v>0</v>
      </c>
      <c r="AA1399" s="116">
        <v>0</v>
      </c>
      <c r="AB1399" s="116">
        <v>0</v>
      </c>
      <c r="AC1399" s="116">
        <v>0</v>
      </c>
      <c r="AD1399" s="116">
        <v>0</v>
      </c>
      <c r="AE1399" s="116">
        <v>0</v>
      </c>
      <c r="AF1399" s="116">
        <v>0</v>
      </c>
      <c r="AG1399" s="116">
        <v>0</v>
      </c>
      <c r="AH1399" s="116">
        <v>0</v>
      </c>
      <c r="AI1399" s="116">
        <v>0</v>
      </c>
      <c r="AJ1399" s="116">
        <v>0</v>
      </c>
      <c r="AK1399" s="116">
        <v>0</v>
      </c>
      <c r="AL1399" s="116">
        <v>0</v>
      </c>
      <c r="AM1399" s="116">
        <v>0</v>
      </c>
      <c r="AN1399" s="116">
        <v>0</v>
      </c>
      <c r="AO1399" s="116">
        <v>0</v>
      </c>
      <c r="AP1399" s="116">
        <v>0</v>
      </c>
      <c r="AQ1399" s="116">
        <v>0</v>
      </c>
      <c r="AR1399" s="116">
        <v>0</v>
      </c>
      <c r="AS1399" s="116">
        <v>0</v>
      </c>
      <c r="AT1399" s="116">
        <v>0</v>
      </c>
      <c r="AU1399" s="116">
        <v>0</v>
      </c>
      <c r="AV1399" s="116">
        <v>0</v>
      </c>
      <c r="AW1399" s="116">
        <v>0</v>
      </c>
      <c r="AX1399" s="116">
        <v>0</v>
      </c>
      <c r="AY1399" s="116">
        <v>0</v>
      </c>
      <c r="AZ1399" s="116">
        <v>0</v>
      </c>
      <c r="BA1399" s="116">
        <v>0</v>
      </c>
      <c r="BB1399" s="116">
        <v>0</v>
      </c>
      <c r="BC1399" s="116">
        <v>0</v>
      </c>
      <c r="BD1399" s="115">
        <v>0</v>
      </c>
      <c r="BF1399" s="9">
        <f t="shared" si="22"/>
        <v>0</v>
      </c>
    </row>
    <row r="1400" spans="1:58" x14ac:dyDescent="0.25">
      <c r="A1400" s="112" t="s">
        <v>1944</v>
      </c>
      <c r="B1400" s="112" t="s">
        <v>1943</v>
      </c>
      <c r="C1400" s="116">
        <v>0</v>
      </c>
      <c r="D1400" s="116">
        <v>0</v>
      </c>
      <c r="E1400" s="116">
        <v>0</v>
      </c>
      <c r="F1400" s="116">
        <v>0</v>
      </c>
      <c r="G1400" s="116">
        <v>0</v>
      </c>
      <c r="H1400" s="116">
        <v>0</v>
      </c>
      <c r="I1400" s="116">
        <v>0</v>
      </c>
      <c r="J1400" s="116">
        <v>0</v>
      </c>
      <c r="K1400" s="116">
        <v>0</v>
      </c>
      <c r="L1400" s="116">
        <v>0</v>
      </c>
      <c r="M1400" s="116">
        <v>0</v>
      </c>
      <c r="N1400" s="116">
        <v>0</v>
      </c>
      <c r="O1400" s="116">
        <v>0</v>
      </c>
      <c r="P1400" s="116">
        <v>0</v>
      </c>
      <c r="Q1400" s="116">
        <v>0</v>
      </c>
      <c r="R1400" s="116">
        <v>0</v>
      </c>
      <c r="S1400" s="116">
        <v>0</v>
      </c>
      <c r="T1400" s="116">
        <v>0</v>
      </c>
      <c r="U1400" s="116">
        <v>0</v>
      </c>
      <c r="V1400" s="116">
        <v>0</v>
      </c>
      <c r="W1400" s="116">
        <v>0</v>
      </c>
      <c r="X1400" s="116">
        <v>0</v>
      </c>
      <c r="Y1400" s="116">
        <v>0</v>
      </c>
      <c r="Z1400" s="116">
        <v>0</v>
      </c>
      <c r="AA1400" s="116">
        <v>0</v>
      </c>
      <c r="AB1400" s="116">
        <v>0</v>
      </c>
      <c r="AC1400" s="116">
        <v>0</v>
      </c>
      <c r="AD1400" s="116">
        <v>0</v>
      </c>
      <c r="AE1400" s="116">
        <v>0</v>
      </c>
      <c r="AF1400" s="116">
        <v>0</v>
      </c>
      <c r="AG1400" s="116">
        <v>0</v>
      </c>
      <c r="AH1400" s="116">
        <v>0</v>
      </c>
      <c r="AI1400" s="116">
        <v>0</v>
      </c>
      <c r="AJ1400" s="116">
        <v>0</v>
      </c>
      <c r="AK1400" s="116">
        <v>0</v>
      </c>
      <c r="AL1400" s="116">
        <v>0</v>
      </c>
      <c r="AM1400" s="116">
        <v>0</v>
      </c>
      <c r="AN1400" s="116">
        <v>0</v>
      </c>
      <c r="AO1400" s="116">
        <v>0</v>
      </c>
      <c r="AP1400" s="116">
        <v>0</v>
      </c>
      <c r="AQ1400" s="116">
        <v>0</v>
      </c>
      <c r="AR1400" s="116">
        <v>0</v>
      </c>
      <c r="AS1400" s="116">
        <v>0</v>
      </c>
      <c r="AT1400" s="116">
        <v>0</v>
      </c>
      <c r="AU1400" s="116">
        <v>0</v>
      </c>
      <c r="AV1400" s="116">
        <v>0</v>
      </c>
      <c r="AW1400" s="116">
        <v>0</v>
      </c>
      <c r="AX1400" s="116">
        <v>0</v>
      </c>
      <c r="AY1400" s="116">
        <v>12506.09</v>
      </c>
      <c r="AZ1400" s="116">
        <v>12506.09</v>
      </c>
      <c r="BA1400" s="116">
        <v>12506.09</v>
      </c>
      <c r="BB1400" s="116">
        <v>12506.09</v>
      </c>
      <c r="BC1400" s="116">
        <v>12506.09</v>
      </c>
      <c r="BD1400" s="115">
        <v>12506.09</v>
      </c>
      <c r="BF1400" s="9">
        <f t="shared" si="22"/>
        <v>12506.09</v>
      </c>
    </row>
    <row r="1401" spans="1:58" x14ac:dyDescent="0.25">
      <c r="A1401" s="112" t="s">
        <v>1848</v>
      </c>
      <c r="B1401" s="112" t="s">
        <v>1776</v>
      </c>
      <c r="C1401" s="116">
        <v>0</v>
      </c>
      <c r="D1401" s="116">
        <v>0</v>
      </c>
      <c r="E1401" s="116">
        <v>0</v>
      </c>
      <c r="F1401" s="116">
        <v>0</v>
      </c>
      <c r="G1401" s="116">
        <v>0</v>
      </c>
      <c r="H1401" s="116">
        <v>0</v>
      </c>
      <c r="I1401" s="116">
        <v>0</v>
      </c>
      <c r="J1401" s="116">
        <v>0</v>
      </c>
      <c r="K1401" s="116">
        <v>0</v>
      </c>
      <c r="L1401" s="116">
        <v>0</v>
      </c>
      <c r="M1401" s="116">
        <v>0</v>
      </c>
      <c r="N1401" s="116">
        <v>0</v>
      </c>
      <c r="O1401" s="116">
        <v>0</v>
      </c>
      <c r="P1401" s="116">
        <v>0</v>
      </c>
      <c r="Q1401" s="116">
        <v>0</v>
      </c>
      <c r="R1401" s="116">
        <v>0</v>
      </c>
      <c r="S1401" s="116">
        <v>0</v>
      </c>
      <c r="T1401" s="116">
        <v>0</v>
      </c>
      <c r="U1401" s="116">
        <v>0</v>
      </c>
      <c r="V1401" s="116">
        <v>0</v>
      </c>
      <c r="W1401" s="116">
        <v>0</v>
      </c>
      <c r="X1401" s="116">
        <v>0</v>
      </c>
      <c r="Y1401" s="116">
        <v>0</v>
      </c>
      <c r="Z1401" s="116">
        <v>0</v>
      </c>
      <c r="AA1401" s="116">
        <v>0</v>
      </c>
      <c r="AB1401" s="116">
        <v>0</v>
      </c>
      <c r="AC1401" s="116">
        <v>0</v>
      </c>
      <c r="AD1401" s="116">
        <v>0</v>
      </c>
      <c r="AE1401" s="116">
        <v>0</v>
      </c>
      <c r="AF1401" s="116">
        <v>0</v>
      </c>
      <c r="AG1401" s="116">
        <v>0</v>
      </c>
      <c r="AH1401" s="116">
        <v>0</v>
      </c>
      <c r="AI1401" s="116">
        <v>0</v>
      </c>
      <c r="AJ1401" s="116">
        <v>0</v>
      </c>
      <c r="AK1401" s="116">
        <v>0</v>
      </c>
      <c r="AL1401" s="116">
        <v>0</v>
      </c>
      <c r="AM1401" s="116">
        <v>0</v>
      </c>
      <c r="AN1401" s="116">
        <v>0</v>
      </c>
      <c r="AO1401" s="116">
        <v>0</v>
      </c>
      <c r="AP1401" s="116">
        <v>0</v>
      </c>
      <c r="AQ1401" s="116">
        <v>0</v>
      </c>
      <c r="AR1401" s="116">
        <v>0</v>
      </c>
      <c r="AS1401" s="116">
        <v>0</v>
      </c>
      <c r="AT1401" s="116">
        <v>0</v>
      </c>
      <c r="AU1401" s="116">
        <v>0</v>
      </c>
      <c r="AV1401" s="116">
        <v>0</v>
      </c>
      <c r="AW1401" s="116">
        <v>0</v>
      </c>
      <c r="AX1401" s="116">
        <v>3136.74</v>
      </c>
      <c r="AY1401" s="116">
        <v>3192.9199999999996</v>
      </c>
      <c r="AZ1401" s="116">
        <v>3192.9199999999996</v>
      </c>
      <c r="BA1401" s="116">
        <v>3192.9199999999996</v>
      </c>
      <c r="BB1401" s="116">
        <v>3192.9199999999996</v>
      </c>
      <c r="BC1401" s="116">
        <v>3192.9199999999996</v>
      </c>
      <c r="BD1401" s="115">
        <v>3192.9199999999996</v>
      </c>
      <c r="BF1401" s="9">
        <f t="shared" si="22"/>
        <v>3192.9199999999996</v>
      </c>
    </row>
    <row r="1402" spans="1:58" x14ac:dyDescent="0.25">
      <c r="A1402" s="112" t="s">
        <v>1942</v>
      </c>
      <c r="B1402" s="112" t="s">
        <v>1941</v>
      </c>
      <c r="C1402" s="116">
        <v>0</v>
      </c>
      <c r="D1402" s="116">
        <v>0</v>
      </c>
      <c r="E1402" s="116">
        <v>0</v>
      </c>
      <c r="F1402" s="116">
        <v>0</v>
      </c>
      <c r="G1402" s="116">
        <v>0</v>
      </c>
      <c r="H1402" s="116">
        <v>0</v>
      </c>
      <c r="I1402" s="116">
        <v>0</v>
      </c>
      <c r="J1402" s="116">
        <v>0</v>
      </c>
      <c r="K1402" s="116">
        <v>0</v>
      </c>
      <c r="L1402" s="116">
        <v>0</v>
      </c>
      <c r="M1402" s="116">
        <v>0</v>
      </c>
      <c r="N1402" s="116">
        <v>0</v>
      </c>
      <c r="O1402" s="116">
        <v>0</v>
      </c>
      <c r="P1402" s="116">
        <v>0</v>
      </c>
      <c r="Q1402" s="116">
        <v>0</v>
      </c>
      <c r="R1402" s="116">
        <v>0</v>
      </c>
      <c r="S1402" s="116">
        <v>0</v>
      </c>
      <c r="T1402" s="116">
        <v>0</v>
      </c>
      <c r="U1402" s="116">
        <v>0</v>
      </c>
      <c r="V1402" s="116">
        <v>0</v>
      </c>
      <c r="W1402" s="116">
        <v>0</v>
      </c>
      <c r="X1402" s="116">
        <v>0</v>
      </c>
      <c r="Y1402" s="116">
        <v>0</v>
      </c>
      <c r="Z1402" s="116">
        <v>0</v>
      </c>
      <c r="AA1402" s="116">
        <v>0</v>
      </c>
      <c r="AB1402" s="116">
        <v>0</v>
      </c>
      <c r="AC1402" s="116">
        <v>0</v>
      </c>
      <c r="AD1402" s="116">
        <v>0</v>
      </c>
      <c r="AE1402" s="116">
        <v>0</v>
      </c>
      <c r="AF1402" s="116">
        <v>0</v>
      </c>
      <c r="AG1402" s="116">
        <v>0</v>
      </c>
      <c r="AH1402" s="116">
        <v>0</v>
      </c>
      <c r="AI1402" s="116">
        <v>0</v>
      </c>
      <c r="AJ1402" s="116">
        <v>0</v>
      </c>
      <c r="AK1402" s="116">
        <v>0</v>
      </c>
      <c r="AL1402" s="116">
        <v>0</v>
      </c>
      <c r="AM1402" s="116">
        <v>0</v>
      </c>
      <c r="AN1402" s="116">
        <v>0</v>
      </c>
      <c r="AO1402" s="116">
        <v>0</v>
      </c>
      <c r="AP1402" s="116">
        <v>0</v>
      </c>
      <c r="AQ1402" s="116">
        <v>0</v>
      </c>
      <c r="AR1402" s="116">
        <v>0</v>
      </c>
      <c r="AS1402" s="116">
        <v>0</v>
      </c>
      <c r="AT1402" s="116">
        <v>0</v>
      </c>
      <c r="AU1402" s="116">
        <v>0</v>
      </c>
      <c r="AV1402" s="116">
        <v>0</v>
      </c>
      <c r="AW1402" s="116">
        <v>0</v>
      </c>
      <c r="AX1402" s="116">
        <v>0</v>
      </c>
      <c r="AY1402" s="116">
        <v>4339.42</v>
      </c>
      <c r="AZ1402" s="116">
        <v>4339.4400000000005</v>
      </c>
      <c r="BA1402" s="116">
        <v>4339.4400000000005</v>
      </c>
      <c r="BB1402" s="116">
        <v>4339.4400000000005</v>
      </c>
      <c r="BC1402" s="116">
        <v>4339.4400000000005</v>
      </c>
      <c r="BD1402" s="115">
        <v>4339.4400000000005</v>
      </c>
      <c r="BF1402" s="9">
        <f t="shared" si="22"/>
        <v>4339.4400000000005</v>
      </c>
    </row>
    <row r="1403" spans="1:58" x14ac:dyDescent="0.25">
      <c r="A1403" s="112" t="s">
        <v>1940</v>
      </c>
      <c r="B1403" s="112" t="s">
        <v>1939</v>
      </c>
      <c r="C1403" s="116">
        <v>0</v>
      </c>
      <c r="D1403" s="116">
        <v>0</v>
      </c>
      <c r="E1403" s="116">
        <v>0</v>
      </c>
      <c r="F1403" s="116">
        <v>0</v>
      </c>
      <c r="G1403" s="116">
        <v>0</v>
      </c>
      <c r="H1403" s="116">
        <v>0</v>
      </c>
      <c r="I1403" s="116">
        <v>0</v>
      </c>
      <c r="J1403" s="116">
        <v>0</v>
      </c>
      <c r="K1403" s="116">
        <v>0</v>
      </c>
      <c r="L1403" s="116">
        <v>0</v>
      </c>
      <c r="M1403" s="116">
        <v>0</v>
      </c>
      <c r="N1403" s="116">
        <v>0</v>
      </c>
      <c r="O1403" s="116">
        <v>0</v>
      </c>
      <c r="P1403" s="116">
        <v>0</v>
      </c>
      <c r="Q1403" s="116">
        <v>0</v>
      </c>
      <c r="R1403" s="116">
        <v>0</v>
      </c>
      <c r="S1403" s="116">
        <v>0</v>
      </c>
      <c r="T1403" s="116">
        <v>0</v>
      </c>
      <c r="U1403" s="116">
        <v>0</v>
      </c>
      <c r="V1403" s="116">
        <v>0</v>
      </c>
      <c r="W1403" s="116">
        <v>0</v>
      </c>
      <c r="X1403" s="116">
        <v>0</v>
      </c>
      <c r="Y1403" s="116">
        <v>0</v>
      </c>
      <c r="Z1403" s="116">
        <v>0</v>
      </c>
      <c r="AA1403" s="116">
        <v>0</v>
      </c>
      <c r="AB1403" s="116">
        <v>0</v>
      </c>
      <c r="AC1403" s="116">
        <v>0</v>
      </c>
      <c r="AD1403" s="116">
        <v>0</v>
      </c>
      <c r="AE1403" s="116">
        <v>0</v>
      </c>
      <c r="AF1403" s="116">
        <v>0</v>
      </c>
      <c r="AG1403" s="116">
        <v>0</v>
      </c>
      <c r="AH1403" s="116">
        <v>0</v>
      </c>
      <c r="AI1403" s="116">
        <v>0</v>
      </c>
      <c r="AJ1403" s="116">
        <v>0</v>
      </c>
      <c r="AK1403" s="116">
        <v>0</v>
      </c>
      <c r="AL1403" s="116">
        <v>0</v>
      </c>
      <c r="AM1403" s="116">
        <v>0</v>
      </c>
      <c r="AN1403" s="116">
        <v>0</v>
      </c>
      <c r="AO1403" s="116">
        <v>0</v>
      </c>
      <c r="AP1403" s="116">
        <v>0</v>
      </c>
      <c r="AQ1403" s="116">
        <v>0</v>
      </c>
      <c r="AR1403" s="116">
        <v>0</v>
      </c>
      <c r="AS1403" s="116">
        <v>0</v>
      </c>
      <c r="AT1403" s="116">
        <v>0</v>
      </c>
      <c r="AU1403" s="116">
        <v>0</v>
      </c>
      <c r="AV1403" s="116">
        <v>0</v>
      </c>
      <c r="AW1403" s="116">
        <v>0</v>
      </c>
      <c r="AX1403" s="116">
        <v>0</v>
      </c>
      <c r="AY1403" s="116">
        <v>4339.42</v>
      </c>
      <c r="AZ1403" s="116">
        <v>4339.42</v>
      </c>
      <c r="BA1403" s="116">
        <v>4339.42</v>
      </c>
      <c r="BB1403" s="116">
        <v>4339.42</v>
      </c>
      <c r="BC1403" s="116">
        <v>4339.42</v>
      </c>
      <c r="BD1403" s="115">
        <v>4339.42</v>
      </c>
      <c r="BF1403" s="9">
        <f t="shared" si="22"/>
        <v>4339.42</v>
      </c>
    </row>
    <row r="1404" spans="1:58" x14ac:dyDescent="0.25">
      <c r="A1404" s="112" t="s">
        <v>1938</v>
      </c>
      <c r="B1404" s="112" t="s">
        <v>1937</v>
      </c>
      <c r="C1404" s="116">
        <v>0</v>
      </c>
      <c r="D1404" s="116">
        <v>0</v>
      </c>
      <c r="E1404" s="116">
        <v>0</v>
      </c>
      <c r="F1404" s="116">
        <v>0</v>
      </c>
      <c r="G1404" s="116">
        <v>0</v>
      </c>
      <c r="H1404" s="116">
        <v>0</v>
      </c>
      <c r="I1404" s="116">
        <v>0</v>
      </c>
      <c r="J1404" s="116">
        <v>0</v>
      </c>
      <c r="K1404" s="116">
        <v>0</v>
      </c>
      <c r="L1404" s="116">
        <v>0</v>
      </c>
      <c r="M1404" s="116">
        <v>0</v>
      </c>
      <c r="N1404" s="116">
        <v>0</v>
      </c>
      <c r="O1404" s="116">
        <v>0</v>
      </c>
      <c r="P1404" s="116">
        <v>0</v>
      </c>
      <c r="Q1404" s="116">
        <v>0</v>
      </c>
      <c r="R1404" s="116">
        <v>0</v>
      </c>
      <c r="S1404" s="116">
        <v>0</v>
      </c>
      <c r="T1404" s="116">
        <v>0</v>
      </c>
      <c r="U1404" s="116">
        <v>0</v>
      </c>
      <c r="V1404" s="116">
        <v>0</v>
      </c>
      <c r="W1404" s="116">
        <v>0</v>
      </c>
      <c r="X1404" s="116">
        <v>0</v>
      </c>
      <c r="Y1404" s="116">
        <v>0</v>
      </c>
      <c r="Z1404" s="116">
        <v>0</v>
      </c>
      <c r="AA1404" s="116">
        <v>0</v>
      </c>
      <c r="AB1404" s="116">
        <v>0</v>
      </c>
      <c r="AC1404" s="116">
        <v>0</v>
      </c>
      <c r="AD1404" s="116">
        <v>0</v>
      </c>
      <c r="AE1404" s="116">
        <v>0</v>
      </c>
      <c r="AF1404" s="116">
        <v>0</v>
      </c>
      <c r="AG1404" s="116">
        <v>0</v>
      </c>
      <c r="AH1404" s="116">
        <v>0</v>
      </c>
      <c r="AI1404" s="116">
        <v>0</v>
      </c>
      <c r="AJ1404" s="116">
        <v>0</v>
      </c>
      <c r="AK1404" s="116">
        <v>0</v>
      </c>
      <c r="AL1404" s="116">
        <v>0</v>
      </c>
      <c r="AM1404" s="116">
        <v>0</v>
      </c>
      <c r="AN1404" s="116">
        <v>0</v>
      </c>
      <c r="AO1404" s="116">
        <v>0</v>
      </c>
      <c r="AP1404" s="116">
        <v>0</v>
      </c>
      <c r="AQ1404" s="116">
        <v>0</v>
      </c>
      <c r="AR1404" s="116">
        <v>0</v>
      </c>
      <c r="AS1404" s="116">
        <v>0</v>
      </c>
      <c r="AT1404" s="116">
        <v>0</v>
      </c>
      <c r="AU1404" s="116">
        <v>0</v>
      </c>
      <c r="AV1404" s="116">
        <v>0</v>
      </c>
      <c r="AW1404" s="116">
        <v>0</v>
      </c>
      <c r="AX1404" s="116">
        <v>0</v>
      </c>
      <c r="AY1404" s="116">
        <v>4339.42</v>
      </c>
      <c r="AZ1404" s="116">
        <v>4339.42</v>
      </c>
      <c r="BA1404" s="116">
        <v>4339.42</v>
      </c>
      <c r="BB1404" s="116">
        <v>4339.42</v>
      </c>
      <c r="BC1404" s="116">
        <v>4339.42</v>
      </c>
      <c r="BD1404" s="115">
        <v>4339.42</v>
      </c>
      <c r="BF1404" s="9">
        <f t="shared" si="22"/>
        <v>4339.42</v>
      </c>
    </row>
    <row r="1405" spans="1:58" x14ac:dyDescent="0.25">
      <c r="A1405" s="112" t="s">
        <v>1936</v>
      </c>
      <c r="B1405" s="112" t="s">
        <v>1935</v>
      </c>
      <c r="C1405" s="116">
        <v>0</v>
      </c>
      <c r="D1405" s="116">
        <v>0</v>
      </c>
      <c r="E1405" s="116">
        <v>0</v>
      </c>
      <c r="F1405" s="116">
        <v>0</v>
      </c>
      <c r="G1405" s="116">
        <v>0</v>
      </c>
      <c r="H1405" s="116">
        <v>0</v>
      </c>
      <c r="I1405" s="116">
        <v>0</v>
      </c>
      <c r="J1405" s="116">
        <v>0</v>
      </c>
      <c r="K1405" s="116">
        <v>0</v>
      </c>
      <c r="L1405" s="116">
        <v>0</v>
      </c>
      <c r="M1405" s="116">
        <v>0</v>
      </c>
      <c r="N1405" s="116">
        <v>0</v>
      </c>
      <c r="O1405" s="116">
        <v>0</v>
      </c>
      <c r="P1405" s="116">
        <v>0</v>
      </c>
      <c r="Q1405" s="116">
        <v>0</v>
      </c>
      <c r="R1405" s="116">
        <v>0</v>
      </c>
      <c r="S1405" s="116">
        <v>0</v>
      </c>
      <c r="T1405" s="116">
        <v>0</v>
      </c>
      <c r="U1405" s="116">
        <v>0</v>
      </c>
      <c r="V1405" s="116">
        <v>0</v>
      </c>
      <c r="W1405" s="116">
        <v>0</v>
      </c>
      <c r="X1405" s="116">
        <v>0</v>
      </c>
      <c r="Y1405" s="116">
        <v>0</v>
      </c>
      <c r="Z1405" s="116">
        <v>0</v>
      </c>
      <c r="AA1405" s="116">
        <v>0</v>
      </c>
      <c r="AB1405" s="116">
        <v>0</v>
      </c>
      <c r="AC1405" s="116">
        <v>0</v>
      </c>
      <c r="AD1405" s="116">
        <v>0</v>
      </c>
      <c r="AE1405" s="116">
        <v>0</v>
      </c>
      <c r="AF1405" s="116">
        <v>0</v>
      </c>
      <c r="AG1405" s="116">
        <v>0</v>
      </c>
      <c r="AH1405" s="116">
        <v>0</v>
      </c>
      <c r="AI1405" s="116">
        <v>0</v>
      </c>
      <c r="AJ1405" s="116">
        <v>0</v>
      </c>
      <c r="AK1405" s="116">
        <v>0</v>
      </c>
      <c r="AL1405" s="116">
        <v>0</v>
      </c>
      <c r="AM1405" s="116">
        <v>0</v>
      </c>
      <c r="AN1405" s="116">
        <v>0</v>
      </c>
      <c r="AO1405" s="116">
        <v>0</v>
      </c>
      <c r="AP1405" s="116">
        <v>0</v>
      </c>
      <c r="AQ1405" s="116">
        <v>0</v>
      </c>
      <c r="AR1405" s="116">
        <v>0</v>
      </c>
      <c r="AS1405" s="116">
        <v>0</v>
      </c>
      <c r="AT1405" s="116">
        <v>0</v>
      </c>
      <c r="AU1405" s="116">
        <v>0</v>
      </c>
      <c r="AV1405" s="116">
        <v>0</v>
      </c>
      <c r="AW1405" s="116">
        <v>0</v>
      </c>
      <c r="AX1405" s="116">
        <v>0</v>
      </c>
      <c r="AY1405" s="116">
        <v>4339.4799999999996</v>
      </c>
      <c r="AZ1405" s="116">
        <v>4339.41</v>
      </c>
      <c r="BA1405" s="116">
        <v>4339.41</v>
      </c>
      <c r="BB1405" s="116">
        <v>4339.41</v>
      </c>
      <c r="BC1405" s="116">
        <v>4339.41</v>
      </c>
      <c r="BD1405" s="115">
        <v>4339.41</v>
      </c>
      <c r="BF1405" s="9">
        <f t="shared" si="22"/>
        <v>4339.4799999999996</v>
      </c>
    </row>
    <row r="1406" spans="1:58" x14ac:dyDescent="0.25">
      <c r="A1406" s="112" t="s">
        <v>1789</v>
      </c>
      <c r="B1406" s="112" t="s">
        <v>1790</v>
      </c>
      <c r="C1406" s="116">
        <v>0</v>
      </c>
      <c r="D1406" s="116">
        <v>0</v>
      </c>
      <c r="E1406" s="116">
        <v>0</v>
      </c>
      <c r="F1406" s="116">
        <v>0</v>
      </c>
      <c r="G1406" s="116">
        <v>0</v>
      </c>
      <c r="H1406" s="116">
        <v>0</v>
      </c>
      <c r="I1406" s="116">
        <v>0</v>
      </c>
      <c r="J1406" s="116">
        <v>0</v>
      </c>
      <c r="K1406" s="116">
        <v>0</v>
      </c>
      <c r="L1406" s="116">
        <v>0</v>
      </c>
      <c r="M1406" s="116">
        <v>0</v>
      </c>
      <c r="N1406" s="116">
        <v>0</v>
      </c>
      <c r="O1406" s="116">
        <v>0</v>
      </c>
      <c r="P1406" s="116">
        <v>0</v>
      </c>
      <c r="Q1406" s="116">
        <v>0</v>
      </c>
      <c r="R1406" s="116">
        <v>0</v>
      </c>
      <c r="S1406" s="116">
        <v>0</v>
      </c>
      <c r="T1406" s="116">
        <v>0</v>
      </c>
      <c r="U1406" s="116">
        <v>0</v>
      </c>
      <c r="V1406" s="116">
        <v>0</v>
      </c>
      <c r="W1406" s="116">
        <v>0</v>
      </c>
      <c r="X1406" s="116">
        <v>0</v>
      </c>
      <c r="Y1406" s="116">
        <v>0</v>
      </c>
      <c r="Z1406" s="116">
        <v>0</v>
      </c>
      <c r="AA1406" s="116">
        <v>0</v>
      </c>
      <c r="AB1406" s="116">
        <v>0</v>
      </c>
      <c r="AC1406" s="116">
        <v>0</v>
      </c>
      <c r="AD1406" s="116">
        <v>0</v>
      </c>
      <c r="AE1406" s="116">
        <v>0</v>
      </c>
      <c r="AF1406" s="116">
        <v>0</v>
      </c>
      <c r="AG1406" s="116">
        <v>0</v>
      </c>
      <c r="AH1406" s="116">
        <v>0</v>
      </c>
      <c r="AI1406" s="116">
        <v>0</v>
      </c>
      <c r="AJ1406" s="116">
        <v>0</v>
      </c>
      <c r="AK1406" s="116">
        <v>0</v>
      </c>
      <c r="AL1406" s="116">
        <v>0</v>
      </c>
      <c r="AM1406" s="116">
        <v>0</v>
      </c>
      <c r="AN1406" s="116">
        <v>0</v>
      </c>
      <c r="AO1406" s="116">
        <v>0</v>
      </c>
      <c r="AP1406" s="116">
        <v>0</v>
      </c>
      <c r="AQ1406" s="116">
        <v>0</v>
      </c>
      <c r="AR1406" s="116">
        <v>0</v>
      </c>
      <c r="AS1406" s="116">
        <v>0</v>
      </c>
      <c r="AT1406" s="116">
        <v>0</v>
      </c>
      <c r="AU1406" s="116">
        <v>0</v>
      </c>
      <c r="AV1406" s="116">
        <v>0</v>
      </c>
      <c r="AW1406" s="116">
        <v>0</v>
      </c>
      <c r="AX1406" s="116">
        <v>0</v>
      </c>
      <c r="AY1406" s="116">
        <v>0</v>
      </c>
      <c r="AZ1406" s="116">
        <v>0</v>
      </c>
      <c r="BA1406" s="116">
        <v>0</v>
      </c>
      <c r="BB1406" s="116">
        <v>0</v>
      </c>
      <c r="BC1406" s="116">
        <v>0</v>
      </c>
      <c r="BD1406" s="115">
        <v>0</v>
      </c>
      <c r="BF1406" s="9">
        <f t="shared" si="22"/>
        <v>0</v>
      </c>
    </row>
    <row r="1407" spans="1:58" x14ac:dyDescent="0.25">
      <c r="A1407" s="112" t="s">
        <v>1791</v>
      </c>
      <c r="B1407" s="112" t="s">
        <v>1792</v>
      </c>
      <c r="C1407" s="116">
        <v>0</v>
      </c>
      <c r="D1407" s="116">
        <v>0</v>
      </c>
      <c r="E1407" s="116">
        <v>0</v>
      </c>
      <c r="F1407" s="116">
        <v>0</v>
      </c>
      <c r="G1407" s="116">
        <v>0</v>
      </c>
      <c r="H1407" s="116">
        <v>0</v>
      </c>
      <c r="I1407" s="116">
        <v>0</v>
      </c>
      <c r="J1407" s="116">
        <v>0</v>
      </c>
      <c r="K1407" s="116">
        <v>0</v>
      </c>
      <c r="L1407" s="116">
        <v>0</v>
      </c>
      <c r="M1407" s="116">
        <v>0</v>
      </c>
      <c r="N1407" s="116">
        <v>0</v>
      </c>
      <c r="O1407" s="116">
        <v>0</v>
      </c>
      <c r="P1407" s="116">
        <v>0</v>
      </c>
      <c r="Q1407" s="116">
        <v>0</v>
      </c>
      <c r="R1407" s="116">
        <v>0</v>
      </c>
      <c r="S1407" s="116">
        <v>0</v>
      </c>
      <c r="T1407" s="116">
        <v>0</v>
      </c>
      <c r="U1407" s="116">
        <v>0</v>
      </c>
      <c r="V1407" s="116">
        <v>0</v>
      </c>
      <c r="W1407" s="116">
        <v>0</v>
      </c>
      <c r="X1407" s="116">
        <v>0</v>
      </c>
      <c r="Y1407" s="116">
        <v>0</v>
      </c>
      <c r="Z1407" s="116">
        <v>0</v>
      </c>
      <c r="AA1407" s="116">
        <v>0</v>
      </c>
      <c r="AB1407" s="116">
        <v>0</v>
      </c>
      <c r="AC1407" s="116">
        <v>0</v>
      </c>
      <c r="AD1407" s="116">
        <v>0</v>
      </c>
      <c r="AE1407" s="116">
        <v>0</v>
      </c>
      <c r="AF1407" s="116">
        <v>0</v>
      </c>
      <c r="AG1407" s="116">
        <v>0</v>
      </c>
      <c r="AH1407" s="116">
        <v>0</v>
      </c>
      <c r="AI1407" s="116">
        <v>0</v>
      </c>
      <c r="AJ1407" s="116">
        <v>0</v>
      </c>
      <c r="AK1407" s="116">
        <v>0</v>
      </c>
      <c r="AL1407" s="116">
        <v>0</v>
      </c>
      <c r="AM1407" s="116">
        <v>0</v>
      </c>
      <c r="AN1407" s="116">
        <v>0</v>
      </c>
      <c r="AO1407" s="116">
        <v>0</v>
      </c>
      <c r="AP1407" s="116">
        <v>0</v>
      </c>
      <c r="AQ1407" s="116">
        <v>0</v>
      </c>
      <c r="AR1407" s="116">
        <v>0</v>
      </c>
      <c r="AS1407" s="116">
        <v>0</v>
      </c>
      <c r="AT1407" s="116">
        <v>0</v>
      </c>
      <c r="AU1407" s="116">
        <v>0</v>
      </c>
      <c r="AV1407" s="116">
        <v>0</v>
      </c>
      <c r="AW1407" s="116">
        <v>0</v>
      </c>
      <c r="AX1407" s="116">
        <v>0</v>
      </c>
      <c r="AY1407" s="116">
        <v>0</v>
      </c>
      <c r="AZ1407" s="116">
        <v>0</v>
      </c>
      <c r="BA1407" s="116">
        <v>0</v>
      </c>
      <c r="BB1407" s="116">
        <v>0</v>
      </c>
      <c r="BC1407" s="116">
        <v>0</v>
      </c>
      <c r="BD1407" s="115">
        <v>0</v>
      </c>
      <c r="BF1407" s="9">
        <f t="shared" si="22"/>
        <v>0</v>
      </c>
    </row>
    <row r="1408" spans="1:58" x14ac:dyDescent="0.25">
      <c r="A1408" s="112" t="s">
        <v>1934</v>
      </c>
      <c r="B1408" s="112" t="s">
        <v>1933</v>
      </c>
      <c r="C1408" s="116">
        <v>0</v>
      </c>
      <c r="D1408" s="116">
        <v>0</v>
      </c>
      <c r="E1408" s="116">
        <v>0</v>
      </c>
      <c r="F1408" s="116">
        <v>0</v>
      </c>
      <c r="G1408" s="116">
        <v>0</v>
      </c>
      <c r="H1408" s="116">
        <v>0</v>
      </c>
      <c r="I1408" s="116">
        <v>0</v>
      </c>
      <c r="J1408" s="116">
        <v>0</v>
      </c>
      <c r="K1408" s="116">
        <v>0</v>
      </c>
      <c r="L1408" s="116">
        <v>0</v>
      </c>
      <c r="M1408" s="116">
        <v>0</v>
      </c>
      <c r="N1408" s="116">
        <v>0</v>
      </c>
      <c r="O1408" s="116">
        <v>0</v>
      </c>
      <c r="P1408" s="116">
        <v>0</v>
      </c>
      <c r="Q1408" s="116">
        <v>0</v>
      </c>
      <c r="R1408" s="116">
        <v>0</v>
      </c>
      <c r="S1408" s="116">
        <v>0</v>
      </c>
      <c r="T1408" s="116">
        <v>0</v>
      </c>
      <c r="U1408" s="116">
        <v>0</v>
      </c>
      <c r="V1408" s="116">
        <v>0</v>
      </c>
      <c r="W1408" s="116">
        <v>0</v>
      </c>
      <c r="X1408" s="116">
        <v>0</v>
      </c>
      <c r="Y1408" s="116">
        <v>0</v>
      </c>
      <c r="Z1408" s="116">
        <v>0</v>
      </c>
      <c r="AA1408" s="116">
        <v>0</v>
      </c>
      <c r="AB1408" s="116">
        <v>0</v>
      </c>
      <c r="AC1408" s="116">
        <v>0</v>
      </c>
      <c r="AD1408" s="116">
        <v>0</v>
      </c>
      <c r="AE1408" s="116">
        <v>0</v>
      </c>
      <c r="AF1408" s="116">
        <v>0</v>
      </c>
      <c r="AG1408" s="116">
        <v>0</v>
      </c>
      <c r="AH1408" s="116">
        <v>0</v>
      </c>
      <c r="AI1408" s="116">
        <v>0</v>
      </c>
      <c r="AJ1408" s="116">
        <v>0</v>
      </c>
      <c r="AK1408" s="116">
        <v>0</v>
      </c>
      <c r="AL1408" s="116">
        <v>0</v>
      </c>
      <c r="AM1408" s="116">
        <v>0</v>
      </c>
      <c r="AN1408" s="116">
        <v>0</v>
      </c>
      <c r="AO1408" s="116">
        <v>0</v>
      </c>
      <c r="AP1408" s="116">
        <v>0</v>
      </c>
      <c r="AQ1408" s="116">
        <v>0</v>
      </c>
      <c r="AR1408" s="116">
        <v>0</v>
      </c>
      <c r="AS1408" s="116">
        <v>0</v>
      </c>
      <c r="AT1408" s="116">
        <v>0</v>
      </c>
      <c r="AU1408" s="116">
        <v>0</v>
      </c>
      <c r="AV1408" s="116">
        <v>0</v>
      </c>
      <c r="AW1408" s="116">
        <v>0</v>
      </c>
      <c r="AX1408" s="116">
        <v>0</v>
      </c>
      <c r="AY1408" s="116">
        <v>0</v>
      </c>
      <c r="AZ1408" s="116">
        <v>0</v>
      </c>
      <c r="BA1408" s="116">
        <v>0</v>
      </c>
      <c r="BB1408" s="116">
        <v>17063.849999999999</v>
      </c>
      <c r="BC1408" s="116">
        <v>42764.039999999994</v>
      </c>
      <c r="BD1408" s="115">
        <v>47625.469999999994</v>
      </c>
      <c r="BF1408" s="9">
        <f t="shared" si="22"/>
        <v>47625.469999999994</v>
      </c>
    </row>
    <row r="1409" spans="1:58" x14ac:dyDescent="0.25">
      <c r="A1409" s="112" t="s">
        <v>1793</v>
      </c>
      <c r="B1409" s="112" t="s">
        <v>1794</v>
      </c>
      <c r="C1409" s="116">
        <v>0</v>
      </c>
      <c r="D1409" s="116">
        <v>0</v>
      </c>
      <c r="E1409" s="116">
        <v>0</v>
      </c>
      <c r="F1409" s="116">
        <v>0</v>
      </c>
      <c r="G1409" s="116">
        <v>0</v>
      </c>
      <c r="H1409" s="116">
        <v>0</v>
      </c>
      <c r="I1409" s="116">
        <v>0</v>
      </c>
      <c r="J1409" s="116">
        <v>0</v>
      </c>
      <c r="K1409" s="116">
        <v>0</v>
      </c>
      <c r="L1409" s="116">
        <v>0</v>
      </c>
      <c r="M1409" s="116">
        <v>0</v>
      </c>
      <c r="N1409" s="116">
        <v>0</v>
      </c>
      <c r="O1409" s="116">
        <v>0</v>
      </c>
      <c r="P1409" s="116">
        <v>0</v>
      </c>
      <c r="Q1409" s="116">
        <v>0</v>
      </c>
      <c r="R1409" s="116">
        <v>0</v>
      </c>
      <c r="S1409" s="116">
        <v>0</v>
      </c>
      <c r="T1409" s="116">
        <v>0</v>
      </c>
      <c r="U1409" s="116">
        <v>0</v>
      </c>
      <c r="V1409" s="116">
        <v>0</v>
      </c>
      <c r="W1409" s="116">
        <v>0</v>
      </c>
      <c r="X1409" s="116">
        <v>0</v>
      </c>
      <c r="Y1409" s="116">
        <v>0</v>
      </c>
      <c r="Z1409" s="116">
        <v>0</v>
      </c>
      <c r="AA1409" s="116">
        <v>0</v>
      </c>
      <c r="AB1409" s="116">
        <v>0</v>
      </c>
      <c r="AC1409" s="116">
        <v>0</v>
      </c>
      <c r="AD1409" s="116">
        <v>0</v>
      </c>
      <c r="AE1409" s="116">
        <v>0</v>
      </c>
      <c r="AF1409" s="116">
        <v>0</v>
      </c>
      <c r="AG1409" s="116">
        <v>0</v>
      </c>
      <c r="AH1409" s="116">
        <v>0</v>
      </c>
      <c r="AI1409" s="116">
        <v>0</v>
      </c>
      <c r="AJ1409" s="116">
        <v>0</v>
      </c>
      <c r="AK1409" s="116">
        <v>0</v>
      </c>
      <c r="AL1409" s="116">
        <v>0</v>
      </c>
      <c r="AM1409" s="116">
        <v>0</v>
      </c>
      <c r="AN1409" s="116">
        <v>0</v>
      </c>
      <c r="AO1409" s="116">
        <v>0</v>
      </c>
      <c r="AP1409" s="116">
        <v>0</v>
      </c>
      <c r="AQ1409" s="116">
        <v>0</v>
      </c>
      <c r="AR1409" s="116">
        <v>0</v>
      </c>
      <c r="AS1409" s="116">
        <v>0</v>
      </c>
      <c r="AT1409" s="116">
        <v>0</v>
      </c>
      <c r="AU1409" s="116">
        <v>0</v>
      </c>
      <c r="AV1409" s="116">
        <v>0</v>
      </c>
      <c r="AW1409" s="116">
        <v>0</v>
      </c>
      <c r="AX1409" s="116">
        <v>0</v>
      </c>
      <c r="AY1409" s="116">
        <v>0</v>
      </c>
      <c r="AZ1409" s="116">
        <v>0</v>
      </c>
      <c r="BA1409" s="116">
        <v>6044.03</v>
      </c>
      <c r="BB1409" s="116">
        <v>809052.02</v>
      </c>
      <c r="BC1409" s="116">
        <v>0</v>
      </c>
      <c r="BD1409" s="115">
        <v>0</v>
      </c>
      <c r="BF1409" s="9">
        <f t="shared" si="22"/>
        <v>809052.02</v>
      </c>
    </row>
    <row r="1410" spans="1:58" x14ac:dyDescent="0.25">
      <c r="A1410" s="112" t="s">
        <v>1795</v>
      </c>
      <c r="B1410" s="112" t="s">
        <v>1796</v>
      </c>
      <c r="C1410" s="116">
        <v>0</v>
      </c>
      <c r="D1410" s="116">
        <v>0</v>
      </c>
      <c r="E1410" s="116">
        <v>0</v>
      </c>
      <c r="F1410" s="116">
        <v>0</v>
      </c>
      <c r="G1410" s="116">
        <v>0</v>
      </c>
      <c r="H1410" s="116">
        <v>0</v>
      </c>
      <c r="I1410" s="116">
        <v>0</v>
      </c>
      <c r="J1410" s="116">
        <v>0</v>
      </c>
      <c r="K1410" s="116">
        <v>0</v>
      </c>
      <c r="L1410" s="116">
        <v>0</v>
      </c>
      <c r="M1410" s="116">
        <v>0</v>
      </c>
      <c r="N1410" s="116">
        <v>0</v>
      </c>
      <c r="O1410" s="116">
        <v>0</v>
      </c>
      <c r="P1410" s="116">
        <v>0</v>
      </c>
      <c r="Q1410" s="116">
        <v>0</v>
      </c>
      <c r="R1410" s="116">
        <v>0</v>
      </c>
      <c r="S1410" s="116">
        <v>0</v>
      </c>
      <c r="T1410" s="116">
        <v>0</v>
      </c>
      <c r="U1410" s="116">
        <v>0</v>
      </c>
      <c r="V1410" s="116">
        <v>0</v>
      </c>
      <c r="W1410" s="116">
        <v>0</v>
      </c>
      <c r="X1410" s="116">
        <v>0</v>
      </c>
      <c r="Y1410" s="116">
        <v>0</v>
      </c>
      <c r="Z1410" s="116">
        <v>0</v>
      </c>
      <c r="AA1410" s="116">
        <v>0</v>
      </c>
      <c r="AB1410" s="116">
        <v>0</v>
      </c>
      <c r="AC1410" s="116">
        <v>0</v>
      </c>
      <c r="AD1410" s="116">
        <v>0</v>
      </c>
      <c r="AE1410" s="116">
        <v>0</v>
      </c>
      <c r="AF1410" s="116">
        <v>0</v>
      </c>
      <c r="AG1410" s="116">
        <v>0</v>
      </c>
      <c r="AH1410" s="116">
        <v>0</v>
      </c>
      <c r="AI1410" s="116">
        <v>0</v>
      </c>
      <c r="AJ1410" s="116">
        <v>0</v>
      </c>
      <c r="AK1410" s="116">
        <v>0</v>
      </c>
      <c r="AL1410" s="116">
        <v>0</v>
      </c>
      <c r="AM1410" s="116">
        <v>0</v>
      </c>
      <c r="AN1410" s="116">
        <v>0</v>
      </c>
      <c r="AO1410" s="116">
        <v>0</v>
      </c>
      <c r="AP1410" s="116">
        <v>0</v>
      </c>
      <c r="AQ1410" s="116">
        <v>0</v>
      </c>
      <c r="AR1410" s="116">
        <v>0</v>
      </c>
      <c r="AS1410" s="116">
        <v>0</v>
      </c>
      <c r="AT1410" s="116">
        <v>0</v>
      </c>
      <c r="AU1410" s="116">
        <v>0</v>
      </c>
      <c r="AV1410" s="116">
        <v>0</v>
      </c>
      <c r="AW1410" s="116">
        <v>0</v>
      </c>
      <c r="AX1410" s="116">
        <v>0</v>
      </c>
      <c r="AY1410" s="116">
        <v>447970.38</v>
      </c>
      <c r="AZ1410" s="116">
        <v>189791.9</v>
      </c>
      <c r="BA1410" s="116">
        <v>94663.62999999999</v>
      </c>
      <c r="BB1410" s="116">
        <v>94663.62999999999</v>
      </c>
      <c r="BC1410" s="116">
        <v>94663.62999999999</v>
      </c>
      <c r="BD1410" s="115">
        <v>0</v>
      </c>
      <c r="BF1410" s="9">
        <f t="shared" si="22"/>
        <v>447970.38</v>
      </c>
    </row>
    <row r="1411" spans="1:58" x14ac:dyDescent="0.25">
      <c r="A1411" s="112" t="s">
        <v>1797</v>
      </c>
      <c r="B1411" s="112" t="s">
        <v>1798</v>
      </c>
      <c r="C1411" s="116">
        <v>0</v>
      </c>
      <c r="D1411" s="116">
        <v>0</v>
      </c>
      <c r="E1411" s="116">
        <v>0</v>
      </c>
      <c r="F1411" s="116">
        <v>0</v>
      </c>
      <c r="G1411" s="116">
        <v>0</v>
      </c>
      <c r="H1411" s="116">
        <v>0</v>
      </c>
      <c r="I1411" s="116">
        <v>0</v>
      </c>
      <c r="J1411" s="116">
        <v>0</v>
      </c>
      <c r="K1411" s="116">
        <v>0</v>
      </c>
      <c r="L1411" s="116">
        <v>0</v>
      </c>
      <c r="M1411" s="116">
        <v>0</v>
      </c>
      <c r="N1411" s="116">
        <v>0</v>
      </c>
      <c r="O1411" s="116">
        <v>0</v>
      </c>
      <c r="P1411" s="116">
        <v>0</v>
      </c>
      <c r="Q1411" s="116">
        <v>0</v>
      </c>
      <c r="R1411" s="116">
        <v>0</v>
      </c>
      <c r="S1411" s="116">
        <v>0</v>
      </c>
      <c r="T1411" s="116">
        <v>0</v>
      </c>
      <c r="U1411" s="116">
        <v>0</v>
      </c>
      <c r="V1411" s="116">
        <v>0</v>
      </c>
      <c r="W1411" s="116">
        <v>0</v>
      </c>
      <c r="X1411" s="116">
        <v>0</v>
      </c>
      <c r="Y1411" s="116">
        <v>0</v>
      </c>
      <c r="Z1411" s="116">
        <v>0</v>
      </c>
      <c r="AA1411" s="116">
        <v>0</v>
      </c>
      <c r="AB1411" s="116">
        <v>0</v>
      </c>
      <c r="AC1411" s="116">
        <v>0</v>
      </c>
      <c r="AD1411" s="116">
        <v>0</v>
      </c>
      <c r="AE1411" s="116">
        <v>0</v>
      </c>
      <c r="AF1411" s="116">
        <v>0</v>
      </c>
      <c r="AG1411" s="116">
        <v>0</v>
      </c>
      <c r="AH1411" s="116">
        <v>0</v>
      </c>
      <c r="AI1411" s="116">
        <v>0</v>
      </c>
      <c r="AJ1411" s="116">
        <v>0</v>
      </c>
      <c r="AK1411" s="116">
        <v>0</v>
      </c>
      <c r="AL1411" s="116">
        <v>0</v>
      </c>
      <c r="AM1411" s="116">
        <v>0</v>
      </c>
      <c r="AN1411" s="116">
        <v>0</v>
      </c>
      <c r="AO1411" s="116">
        <v>0</v>
      </c>
      <c r="AP1411" s="116">
        <v>0</v>
      </c>
      <c r="AQ1411" s="116">
        <v>0</v>
      </c>
      <c r="AR1411" s="116">
        <v>0</v>
      </c>
      <c r="AS1411" s="116">
        <v>0</v>
      </c>
      <c r="AT1411" s="116">
        <v>0</v>
      </c>
      <c r="AU1411" s="116">
        <v>0</v>
      </c>
      <c r="AV1411" s="116">
        <v>0</v>
      </c>
      <c r="AW1411" s="116">
        <v>0</v>
      </c>
      <c r="AX1411" s="116">
        <v>0</v>
      </c>
      <c r="AY1411" s="116">
        <v>1588.01</v>
      </c>
      <c r="AZ1411" s="116">
        <v>0</v>
      </c>
      <c r="BA1411" s="116">
        <v>0</v>
      </c>
      <c r="BB1411" s="116">
        <v>0</v>
      </c>
      <c r="BC1411" s="116">
        <v>0</v>
      </c>
      <c r="BD1411" s="115">
        <v>0</v>
      </c>
      <c r="BF1411" s="9">
        <f t="shared" si="22"/>
        <v>1588.01</v>
      </c>
    </row>
    <row r="1412" spans="1:58" x14ac:dyDescent="0.25">
      <c r="A1412" s="112" t="s">
        <v>2220</v>
      </c>
      <c r="B1412" s="112" t="s">
        <v>2219</v>
      </c>
      <c r="C1412" s="116">
        <v>0</v>
      </c>
      <c r="D1412" s="116">
        <v>0</v>
      </c>
      <c r="E1412" s="116">
        <v>0</v>
      </c>
      <c r="F1412" s="116">
        <v>0</v>
      </c>
      <c r="G1412" s="116">
        <v>0</v>
      </c>
      <c r="H1412" s="116">
        <v>0</v>
      </c>
      <c r="I1412" s="116">
        <v>0</v>
      </c>
      <c r="J1412" s="116">
        <v>0</v>
      </c>
      <c r="K1412" s="116">
        <v>0</v>
      </c>
      <c r="L1412" s="116">
        <v>0</v>
      </c>
      <c r="M1412" s="116">
        <v>0</v>
      </c>
      <c r="N1412" s="116">
        <v>0</v>
      </c>
      <c r="O1412" s="116">
        <v>0</v>
      </c>
      <c r="P1412" s="116">
        <v>0</v>
      </c>
      <c r="Q1412" s="116">
        <v>0</v>
      </c>
      <c r="R1412" s="116">
        <v>0</v>
      </c>
      <c r="S1412" s="116">
        <v>0</v>
      </c>
      <c r="T1412" s="116">
        <v>0</v>
      </c>
      <c r="U1412" s="116">
        <v>0</v>
      </c>
      <c r="V1412" s="116">
        <v>0</v>
      </c>
      <c r="W1412" s="116">
        <v>0</v>
      </c>
      <c r="X1412" s="116">
        <v>0</v>
      </c>
      <c r="Y1412" s="116">
        <v>0</v>
      </c>
      <c r="Z1412" s="116">
        <v>0</v>
      </c>
      <c r="AA1412" s="116">
        <v>0</v>
      </c>
      <c r="AB1412" s="116">
        <v>0</v>
      </c>
      <c r="AC1412" s="116">
        <v>0</v>
      </c>
      <c r="AD1412" s="116">
        <v>0</v>
      </c>
      <c r="AE1412" s="116">
        <v>0</v>
      </c>
      <c r="AF1412" s="116">
        <v>0</v>
      </c>
      <c r="AG1412" s="116">
        <v>0</v>
      </c>
      <c r="AH1412" s="116">
        <v>0</v>
      </c>
      <c r="AI1412" s="116">
        <v>0</v>
      </c>
      <c r="AJ1412" s="116">
        <v>0</v>
      </c>
      <c r="AK1412" s="116">
        <v>0</v>
      </c>
      <c r="AL1412" s="116">
        <v>0</v>
      </c>
      <c r="AM1412" s="116">
        <v>0</v>
      </c>
      <c r="AN1412" s="116">
        <v>0</v>
      </c>
      <c r="AO1412" s="116">
        <v>0</v>
      </c>
      <c r="AP1412" s="116">
        <v>0</v>
      </c>
      <c r="AQ1412" s="116">
        <v>0</v>
      </c>
      <c r="AR1412" s="116">
        <v>0</v>
      </c>
      <c r="AS1412" s="116">
        <v>0</v>
      </c>
      <c r="AT1412" s="116">
        <v>0</v>
      </c>
      <c r="AU1412" s="116">
        <v>0</v>
      </c>
      <c r="AV1412" s="116">
        <v>0</v>
      </c>
      <c r="AW1412" s="116">
        <v>0</v>
      </c>
      <c r="AX1412" s="116">
        <v>0</v>
      </c>
      <c r="AY1412" s="116">
        <v>0</v>
      </c>
      <c r="AZ1412" s="116">
        <v>0</v>
      </c>
      <c r="BA1412" s="116">
        <v>593.33000000000004</v>
      </c>
      <c r="BB1412" s="116">
        <v>1005.72</v>
      </c>
      <c r="BC1412" s="116">
        <v>1271.98</v>
      </c>
      <c r="BD1412" s="115">
        <v>2229.9300000000003</v>
      </c>
      <c r="BF1412" s="9">
        <f t="shared" si="22"/>
        <v>2229.9300000000003</v>
      </c>
    </row>
    <row r="1413" spans="1:58" x14ac:dyDescent="0.25">
      <c r="A1413" s="112" t="s">
        <v>1799</v>
      </c>
      <c r="B1413" s="112" t="s">
        <v>1800</v>
      </c>
      <c r="C1413" s="116">
        <v>0</v>
      </c>
      <c r="D1413" s="116">
        <v>0</v>
      </c>
      <c r="E1413" s="116">
        <v>0</v>
      </c>
      <c r="F1413" s="116">
        <v>0</v>
      </c>
      <c r="G1413" s="116">
        <v>0</v>
      </c>
      <c r="H1413" s="116">
        <v>0</v>
      </c>
      <c r="I1413" s="116">
        <v>0</v>
      </c>
      <c r="J1413" s="116">
        <v>0</v>
      </c>
      <c r="K1413" s="116">
        <v>0</v>
      </c>
      <c r="L1413" s="116">
        <v>0</v>
      </c>
      <c r="M1413" s="116">
        <v>0</v>
      </c>
      <c r="N1413" s="116">
        <v>0</v>
      </c>
      <c r="O1413" s="116">
        <v>0</v>
      </c>
      <c r="P1413" s="116">
        <v>0</v>
      </c>
      <c r="Q1413" s="116">
        <v>0</v>
      </c>
      <c r="R1413" s="116">
        <v>0</v>
      </c>
      <c r="S1413" s="116">
        <v>0</v>
      </c>
      <c r="T1413" s="116">
        <v>0</v>
      </c>
      <c r="U1413" s="116">
        <v>0</v>
      </c>
      <c r="V1413" s="116">
        <v>0</v>
      </c>
      <c r="W1413" s="116">
        <v>0</v>
      </c>
      <c r="X1413" s="116">
        <v>0</v>
      </c>
      <c r="Y1413" s="116">
        <v>0</v>
      </c>
      <c r="Z1413" s="116">
        <v>0</v>
      </c>
      <c r="AA1413" s="116">
        <v>0</v>
      </c>
      <c r="AB1413" s="116">
        <v>0</v>
      </c>
      <c r="AC1413" s="116">
        <v>0</v>
      </c>
      <c r="AD1413" s="116">
        <v>0</v>
      </c>
      <c r="AE1413" s="116">
        <v>0</v>
      </c>
      <c r="AF1413" s="116">
        <v>0</v>
      </c>
      <c r="AG1413" s="116">
        <v>0</v>
      </c>
      <c r="AH1413" s="116">
        <v>0</v>
      </c>
      <c r="AI1413" s="116">
        <v>0</v>
      </c>
      <c r="AJ1413" s="116">
        <v>0</v>
      </c>
      <c r="AK1413" s="116">
        <v>0</v>
      </c>
      <c r="AL1413" s="116">
        <v>0</v>
      </c>
      <c r="AM1413" s="116">
        <v>0</v>
      </c>
      <c r="AN1413" s="116">
        <v>0</v>
      </c>
      <c r="AO1413" s="116">
        <v>0</v>
      </c>
      <c r="AP1413" s="116">
        <v>0</v>
      </c>
      <c r="AQ1413" s="116">
        <v>0</v>
      </c>
      <c r="AR1413" s="116">
        <v>0</v>
      </c>
      <c r="AS1413" s="116">
        <v>0</v>
      </c>
      <c r="AT1413" s="116">
        <v>0</v>
      </c>
      <c r="AU1413" s="116">
        <v>0</v>
      </c>
      <c r="AV1413" s="116">
        <v>0</v>
      </c>
      <c r="AW1413" s="116">
        <v>0</v>
      </c>
      <c r="AX1413" s="116">
        <v>0</v>
      </c>
      <c r="AY1413" s="116">
        <v>0</v>
      </c>
      <c r="AZ1413" s="116">
        <v>0</v>
      </c>
      <c r="BA1413" s="116">
        <v>0</v>
      </c>
      <c r="BB1413" s="116">
        <v>0</v>
      </c>
      <c r="BC1413" s="116">
        <v>0</v>
      </c>
      <c r="BD1413" s="115">
        <v>0</v>
      </c>
      <c r="BF1413" s="9">
        <f t="shared" si="22"/>
        <v>0</v>
      </c>
    </row>
    <row r="1414" spans="1:58" x14ac:dyDescent="0.25">
      <c r="A1414" s="112" t="s">
        <v>2218</v>
      </c>
      <c r="B1414" s="112" t="s">
        <v>2217</v>
      </c>
      <c r="C1414" s="116">
        <v>0</v>
      </c>
      <c r="D1414" s="116">
        <v>0</v>
      </c>
      <c r="E1414" s="116">
        <v>0</v>
      </c>
      <c r="F1414" s="116">
        <v>0</v>
      </c>
      <c r="G1414" s="116">
        <v>0</v>
      </c>
      <c r="H1414" s="116">
        <v>0</v>
      </c>
      <c r="I1414" s="116">
        <v>0</v>
      </c>
      <c r="J1414" s="116">
        <v>0</v>
      </c>
      <c r="K1414" s="116">
        <v>0</v>
      </c>
      <c r="L1414" s="116">
        <v>0</v>
      </c>
      <c r="M1414" s="116">
        <v>0</v>
      </c>
      <c r="N1414" s="116">
        <v>0</v>
      </c>
      <c r="O1414" s="116">
        <v>0</v>
      </c>
      <c r="P1414" s="116">
        <v>0</v>
      </c>
      <c r="Q1414" s="116">
        <v>0</v>
      </c>
      <c r="R1414" s="116">
        <v>0</v>
      </c>
      <c r="S1414" s="116">
        <v>0</v>
      </c>
      <c r="T1414" s="116">
        <v>0</v>
      </c>
      <c r="U1414" s="116">
        <v>0</v>
      </c>
      <c r="V1414" s="116">
        <v>0</v>
      </c>
      <c r="W1414" s="116">
        <v>0</v>
      </c>
      <c r="X1414" s="116">
        <v>0</v>
      </c>
      <c r="Y1414" s="116">
        <v>0</v>
      </c>
      <c r="Z1414" s="116">
        <v>0</v>
      </c>
      <c r="AA1414" s="116">
        <v>0</v>
      </c>
      <c r="AB1414" s="116">
        <v>0</v>
      </c>
      <c r="AC1414" s="116">
        <v>0</v>
      </c>
      <c r="AD1414" s="116">
        <v>0</v>
      </c>
      <c r="AE1414" s="116">
        <v>0</v>
      </c>
      <c r="AF1414" s="116">
        <v>0</v>
      </c>
      <c r="AG1414" s="116">
        <v>0</v>
      </c>
      <c r="AH1414" s="116">
        <v>0</v>
      </c>
      <c r="AI1414" s="116">
        <v>0</v>
      </c>
      <c r="AJ1414" s="116">
        <v>0</v>
      </c>
      <c r="AK1414" s="116">
        <v>0</v>
      </c>
      <c r="AL1414" s="116">
        <v>0</v>
      </c>
      <c r="AM1414" s="116">
        <v>0</v>
      </c>
      <c r="AN1414" s="116">
        <v>0</v>
      </c>
      <c r="AO1414" s="116">
        <v>0</v>
      </c>
      <c r="AP1414" s="116">
        <v>0</v>
      </c>
      <c r="AQ1414" s="116">
        <v>0</v>
      </c>
      <c r="AR1414" s="116">
        <v>0</v>
      </c>
      <c r="AS1414" s="116">
        <v>0</v>
      </c>
      <c r="AT1414" s="116">
        <v>0</v>
      </c>
      <c r="AU1414" s="116">
        <v>0</v>
      </c>
      <c r="AV1414" s="116">
        <v>0</v>
      </c>
      <c r="AW1414" s="116">
        <v>0</v>
      </c>
      <c r="AX1414" s="116">
        <v>0</v>
      </c>
      <c r="AY1414" s="116">
        <v>0</v>
      </c>
      <c r="AZ1414" s="116">
        <v>10872.2</v>
      </c>
      <c r="BA1414" s="116">
        <v>10950.560000000001</v>
      </c>
      <c r="BB1414" s="116">
        <v>11027.240000000002</v>
      </c>
      <c r="BC1414" s="116">
        <v>11103.920000000002</v>
      </c>
      <c r="BD1414" s="115">
        <v>46501.869999999995</v>
      </c>
      <c r="BF1414" s="9">
        <f t="shared" si="22"/>
        <v>46501.869999999995</v>
      </c>
    </row>
    <row r="1415" spans="1:58" x14ac:dyDescent="0.25">
      <c r="A1415" s="112" t="s">
        <v>1801</v>
      </c>
      <c r="B1415" s="112" t="s">
        <v>1802</v>
      </c>
      <c r="C1415" s="116">
        <v>0</v>
      </c>
      <c r="D1415" s="116">
        <v>0</v>
      </c>
      <c r="E1415" s="116">
        <v>0</v>
      </c>
      <c r="F1415" s="116">
        <v>0</v>
      </c>
      <c r="G1415" s="116">
        <v>0</v>
      </c>
      <c r="H1415" s="116">
        <v>0</v>
      </c>
      <c r="I1415" s="116">
        <v>0</v>
      </c>
      <c r="J1415" s="116">
        <v>0</v>
      </c>
      <c r="K1415" s="116">
        <v>0</v>
      </c>
      <c r="L1415" s="116">
        <v>0</v>
      </c>
      <c r="M1415" s="116">
        <v>0</v>
      </c>
      <c r="N1415" s="116">
        <v>0</v>
      </c>
      <c r="O1415" s="116">
        <v>0</v>
      </c>
      <c r="P1415" s="116">
        <v>0</v>
      </c>
      <c r="Q1415" s="116">
        <v>0</v>
      </c>
      <c r="R1415" s="116">
        <v>0</v>
      </c>
      <c r="S1415" s="116">
        <v>0</v>
      </c>
      <c r="T1415" s="116">
        <v>0</v>
      </c>
      <c r="U1415" s="116">
        <v>0</v>
      </c>
      <c r="V1415" s="116">
        <v>0</v>
      </c>
      <c r="W1415" s="116">
        <v>0</v>
      </c>
      <c r="X1415" s="116">
        <v>0</v>
      </c>
      <c r="Y1415" s="116">
        <v>0</v>
      </c>
      <c r="Z1415" s="116">
        <v>0</v>
      </c>
      <c r="AA1415" s="116">
        <v>0</v>
      </c>
      <c r="AB1415" s="116">
        <v>0</v>
      </c>
      <c r="AC1415" s="116">
        <v>0</v>
      </c>
      <c r="AD1415" s="116">
        <v>0</v>
      </c>
      <c r="AE1415" s="116">
        <v>0</v>
      </c>
      <c r="AF1415" s="116">
        <v>0</v>
      </c>
      <c r="AG1415" s="116">
        <v>0</v>
      </c>
      <c r="AH1415" s="116">
        <v>0</v>
      </c>
      <c r="AI1415" s="116">
        <v>0</v>
      </c>
      <c r="AJ1415" s="116">
        <v>0</v>
      </c>
      <c r="AK1415" s="116">
        <v>0</v>
      </c>
      <c r="AL1415" s="116">
        <v>0</v>
      </c>
      <c r="AM1415" s="116">
        <v>0</v>
      </c>
      <c r="AN1415" s="116">
        <v>0</v>
      </c>
      <c r="AO1415" s="116">
        <v>0</v>
      </c>
      <c r="AP1415" s="116">
        <v>0</v>
      </c>
      <c r="AQ1415" s="116">
        <v>0</v>
      </c>
      <c r="AR1415" s="116">
        <v>0</v>
      </c>
      <c r="AS1415" s="116">
        <v>0</v>
      </c>
      <c r="AT1415" s="116">
        <v>0</v>
      </c>
      <c r="AU1415" s="116">
        <v>0</v>
      </c>
      <c r="AV1415" s="116">
        <v>0</v>
      </c>
      <c r="AW1415" s="116">
        <v>0</v>
      </c>
      <c r="AX1415" s="116">
        <v>0</v>
      </c>
      <c r="AY1415" s="116">
        <v>0</v>
      </c>
      <c r="AZ1415" s="116">
        <v>0</v>
      </c>
      <c r="BA1415" s="116">
        <v>0</v>
      </c>
      <c r="BB1415" s="116">
        <v>0</v>
      </c>
      <c r="BC1415" s="116">
        <v>0</v>
      </c>
      <c r="BD1415" s="115">
        <v>0</v>
      </c>
      <c r="BF1415" s="9">
        <f t="shared" si="22"/>
        <v>0</v>
      </c>
    </row>
    <row r="1416" spans="1:58" x14ac:dyDescent="0.25">
      <c r="A1416" s="112" t="s">
        <v>2216</v>
      </c>
      <c r="B1416" s="112" t="s">
        <v>2215</v>
      </c>
      <c r="C1416" s="116">
        <v>0</v>
      </c>
      <c r="D1416" s="116">
        <v>0</v>
      </c>
      <c r="E1416" s="116">
        <v>0</v>
      </c>
      <c r="F1416" s="116">
        <v>0</v>
      </c>
      <c r="G1416" s="116">
        <v>0</v>
      </c>
      <c r="H1416" s="116">
        <v>0</v>
      </c>
      <c r="I1416" s="116">
        <v>0</v>
      </c>
      <c r="J1416" s="116">
        <v>0</v>
      </c>
      <c r="K1416" s="116">
        <v>0</v>
      </c>
      <c r="L1416" s="116">
        <v>0</v>
      </c>
      <c r="M1416" s="116">
        <v>0</v>
      </c>
      <c r="N1416" s="116">
        <v>0</v>
      </c>
      <c r="O1416" s="116">
        <v>0</v>
      </c>
      <c r="P1416" s="116">
        <v>0</v>
      </c>
      <c r="Q1416" s="116">
        <v>0</v>
      </c>
      <c r="R1416" s="116">
        <v>0</v>
      </c>
      <c r="S1416" s="116">
        <v>0</v>
      </c>
      <c r="T1416" s="116">
        <v>0</v>
      </c>
      <c r="U1416" s="116">
        <v>0</v>
      </c>
      <c r="V1416" s="116">
        <v>0</v>
      </c>
      <c r="W1416" s="116">
        <v>0</v>
      </c>
      <c r="X1416" s="116">
        <v>0</v>
      </c>
      <c r="Y1416" s="116">
        <v>0</v>
      </c>
      <c r="Z1416" s="116">
        <v>0</v>
      </c>
      <c r="AA1416" s="116">
        <v>0</v>
      </c>
      <c r="AB1416" s="116">
        <v>0</v>
      </c>
      <c r="AC1416" s="116">
        <v>0</v>
      </c>
      <c r="AD1416" s="116">
        <v>0</v>
      </c>
      <c r="AE1416" s="116">
        <v>0</v>
      </c>
      <c r="AF1416" s="116">
        <v>0</v>
      </c>
      <c r="AG1416" s="116">
        <v>0</v>
      </c>
      <c r="AH1416" s="116">
        <v>0</v>
      </c>
      <c r="AI1416" s="116">
        <v>0</v>
      </c>
      <c r="AJ1416" s="116">
        <v>0</v>
      </c>
      <c r="AK1416" s="116">
        <v>0</v>
      </c>
      <c r="AL1416" s="116">
        <v>0</v>
      </c>
      <c r="AM1416" s="116">
        <v>0</v>
      </c>
      <c r="AN1416" s="116">
        <v>0</v>
      </c>
      <c r="AO1416" s="116">
        <v>0</v>
      </c>
      <c r="AP1416" s="116">
        <v>0</v>
      </c>
      <c r="AQ1416" s="116">
        <v>0</v>
      </c>
      <c r="AR1416" s="116">
        <v>0</v>
      </c>
      <c r="AS1416" s="116">
        <v>0</v>
      </c>
      <c r="AT1416" s="116">
        <v>0</v>
      </c>
      <c r="AU1416" s="116">
        <v>0</v>
      </c>
      <c r="AV1416" s="116">
        <v>0</v>
      </c>
      <c r="AW1416" s="116">
        <v>0</v>
      </c>
      <c r="AX1416" s="116">
        <v>0</v>
      </c>
      <c r="AY1416" s="116">
        <v>0</v>
      </c>
      <c r="AZ1416" s="116">
        <v>0</v>
      </c>
      <c r="BA1416" s="116">
        <v>0</v>
      </c>
      <c r="BB1416" s="116">
        <v>0</v>
      </c>
      <c r="BC1416" s="116">
        <v>797.59</v>
      </c>
      <c r="BD1416" s="115">
        <v>803.21</v>
      </c>
      <c r="BF1416" s="9">
        <f t="shared" si="22"/>
        <v>803.21</v>
      </c>
    </row>
    <row r="1417" spans="1:58" x14ac:dyDescent="0.25">
      <c r="A1417" s="112" t="s">
        <v>1803</v>
      </c>
      <c r="B1417" s="112" t="s">
        <v>1804</v>
      </c>
      <c r="C1417" s="116">
        <v>0</v>
      </c>
      <c r="D1417" s="116">
        <v>0</v>
      </c>
      <c r="E1417" s="116">
        <v>0</v>
      </c>
      <c r="F1417" s="116">
        <v>0</v>
      </c>
      <c r="G1417" s="116">
        <v>0</v>
      </c>
      <c r="H1417" s="116">
        <v>0</v>
      </c>
      <c r="I1417" s="116">
        <v>0</v>
      </c>
      <c r="J1417" s="116">
        <v>0</v>
      </c>
      <c r="K1417" s="116">
        <v>0</v>
      </c>
      <c r="L1417" s="116">
        <v>0</v>
      </c>
      <c r="M1417" s="116">
        <v>0</v>
      </c>
      <c r="N1417" s="116">
        <v>0</v>
      </c>
      <c r="O1417" s="116">
        <v>0</v>
      </c>
      <c r="P1417" s="116">
        <v>0</v>
      </c>
      <c r="Q1417" s="116">
        <v>0</v>
      </c>
      <c r="R1417" s="116">
        <v>0</v>
      </c>
      <c r="S1417" s="116">
        <v>0</v>
      </c>
      <c r="T1417" s="116">
        <v>0</v>
      </c>
      <c r="U1417" s="116">
        <v>0</v>
      </c>
      <c r="V1417" s="116">
        <v>0</v>
      </c>
      <c r="W1417" s="116">
        <v>0</v>
      </c>
      <c r="X1417" s="116">
        <v>0</v>
      </c>
      <c r="Y1417" s="116">
        <v>0</v>
      </c>
      <c r="Z1417" s="116">
        <v>0</v>
      </c>
      <c r="AA1417" s="116">
        <v>0</v>
      </c>
      <c r="AB1417" s="116">
        <v>0</v>
      </c>
      <c r="AC1417" s="116">
        <v>0</v>
      </c>
      <c r="AD1417" s="116">
        <v>0</v>
      </c>
      <c r="AE1417" s="116">
        <v>0</v>
      </c>
      <c r="AF1417" s="116">
        <v>0</v>
      </c>
      <c r="AG1417" s="116">
        <v>0</v>
      </c>
      <c r="AH1417" s="116">
        <v>0</v>
      </c>
      <c r="AI1417" s="116">
        <v>0</v>
      </c>
      <c r="AJ1417" s="116">
        <v>0</v>
      </c>
      <c r="AK1417" s="116">
        <v>0</v>
      </c>
      <c r="AL1417" s="116">
        <v>0</v>
      </c>
      <c r="AM1417" s="116">
        <v>0</v>
      </c>
      <c r="AN1417" s="116">
        <v>0</v>
      </c>
      <c r="AO1417" s="116">
        <v>0</v>
      </c>
      <c r="AP1417" s="116">
        <v>0</v>
      </c>
      <c r="AQ1417" s="116">
        <v>0</v>
      </c>
      <c r="AR1417" s="116">
        <v>0</v>
      </c>
      <c r="AS1417" s="116">
        <v>0</v>
      </c>
      <c r="AT1417" s="116">
        <v>0</v>
      </c>
      <c r="AU1417" s="116">
        <v>0</v>
      </c>
      <c r="AV1417" s="116">
        <v>0</v>
      </c>
      <c r="AW1417" s="116">
        <v>0</v>
      </c>
      <c r="AX1417" s="116">
        <v>0</v>
      </c>
      <c r="AY1417" s="116">
        <v>0</v>
      </c>
      <c r="AZ1417" s="116">
        <v>0</v>
      </c>
      <c r="BA1417" s="116">
        <v>0</v>
      </c>
      <c r="BB1417" s="116">
        <v>0</v>
      </c>
      <c r="BC1417" s="116">
        <v>0</v>
      </c>
      <c r="BD1417" s="115">
        <v>0</v>
      </c>
      <c r="BF1417" s="9">
        <f t="shared" si="22"/>
        <v>0</v>
      </c>
    </row>
    <row r="1418" spans="1:58" x14ac:dyDescent="0.25">
      <c r="A1418" s="112" t="s">
        <v>1805</v>
      </c>
      <c r="B1418" s="112" t="s">
        <v>1806</v>
      </c>
      <c r="C1418" s="116">
        <v>0</v>
      </c>
      <c r="D1418" s="116">
        <v>0</v>
      </c>
      <c r="E1418" s="116">
        <v>0</v>
      </c>
      <c r="F1418" s="116">
        <v>0</v>
      </c>
      <c r="G1418" s="116">
        <v>0</v>
      </c>
      <c r="H1418" s="116">
        <v>0</v>
      </c>
      <c r="I1418" s="116">
        <v>0</v>
      </c>
      <c r="J1418" s="116">
        <v>0</v>
      </c>
      <c r="K1418" s="116">
        <v>0</v>
      </c>
      <c r="L1418" s="116">
        <v>0</v>
      </c>
      <c r="M1418" s="116">
        <v>0</v>
      </c>
      <c r="N1418" s="116">
        <v>0</v>
      </c>
      <c r="O1418" s="116">
        <v>0</v>
      </c>
      <c r="P1418" s="116">
        <v>0</v>
      </c>
      <c r="Q1418" s="116">
        <v>0</v>
      </c>
      <c r="R1418" s="116">
        <v>0</v>
      </c>
      <c r="S1418" s="116">
        <v>0</v>
      </c>
      <c r="T1418" s="116">
        <v>0</v>
      </c>
      <c r="U1418" s="116">
        <v>0</v>
      </c>
      <c r="V1418" s="116">
        <v>0</v>
      </c>
      <c r="W1418" s="116">
        <v>0</v>
      </c>
      <c r="X1418" s="116">
        <v>0</v>
      </c>
      <c r="Y1418" s="116">
        <v>0</v>
      </c>
      <c r="Z1418" s="116">
        <v>0</v>
      </c>
      <c r="AA1418" s="116">
        <v>0</v>
      </c>
      <c r="AB1418" s="116">
        <v>0</v>
      </c>
      <c r="AC1418" s="116">
        <v>0</v>
      </c>
      <c r="AD1418" s="116">
        <v>0</v>
      </c>
      <c r="AE1418" s="116">
        <v>0</v>
      </c>
      <c r="AF1418" s="116">
        <v>0</v>
      </c>
      <c r="AG1418" s="116">
        <v>0</v>
      </c>
      <c r="AH1418" s="116">
        <v>0</v>
      </c>
      <c r="AI1418" s="116">
        <v>0</v>
      </c>
      <c r="AJ1418" s="116">
        <v>0</v>
      </c>
      <c r="AK1418" s="116">
        <v>0</v>
      </c>
      <c r="AL1418" s="116">
        <v>0</v>
      </c>
      <c r="AM1418" s="116">
        <v>0</v>
      </c>
      <c r="AN1418" s="116">
        <v>0</v>
      </c>
      <c r="AO1418" s="116">
        <v>0</v>
      </c>
      <c r="AP1418" s="116">
        <v>0</v>
      </c>
      <c r="AQ1418" s="116">
        <v>0</v>
      </c>
      <c r="AR1418" s="116">
        <v>0</v>
      </c>
      <c r="AS1418" s="116">
        <v>0</v>
      </c>
      <c r="AT1418" s="116">
        <v>0</v>
      </c>
      <c r="AU1418" s="116">
        <v>0</v>
      </c>
      <c r="AV1418" s="116">
        <v>0</v>
      </c>
      <c r="AW1418" s="116">
        <v>0</v>
      </c>
      <c r="AX1418" s="116">
        <v>0</v>
      </c>
      <c r="AY1418" s="116">
        <v>0</v>
      </c>
      <c r="AZ1418" s="116">
        <v>0</v>
      </c>
      <c r="BA1418" s="116">
        <v>0</v>
      </c>
      <c r="BB1418" s="116">
        <v>0</v>
      </c>
      <c r="BC1418" s="116">
        <v>0</v>
      </c>
      <c r="BD1418" s="115">
        <v>0</v>
      </c>
      <c r="BF1418" s="9">
        <f t="shared" si="22"/>
        <v>0</v>
      </c>
    </row>
    <row r="1419" spans="1:58" x14ac:dyDescent="0.25">
      <c r="A1419" s="112" t="s">
        <v>2214</v>
      </c>
      <c r="B1419" s="112" t="s">
        <v>2213</v>
      </c>
      <c r="C1419" s="116">
        <v>0</v>
      </c>
      <c r="D1419" s="116">
        <v>0</v>
      </c>
      <c r="E1419" s="116">
        <v>0</v>
      </c>
      <c r="F1419" s="116">
        <v>0</v>
      </c>
      <c r="G1419" s="116">
        <v>0</v>
      </c>
      <c r="H1419" s="116">
        <v>0</v>
      </c>
      <c r="I1419" s="116">
        <v>0</v>
      </c>
      <c r="J1419" s="116">
        <v>0</v>
      </c>
      <c r="K1419" s="116">
        <v>0</v>
      </c>
      <c r="L1419" s="116">
        <v>0</v>
      </c>
      <c r="M1419" s="116">
        <v>0</v>
      </c>
      <c r="N1419" s="116">
        <v>0</v>
      </c>
      <c r="O1419" s="116">
        <v>0</v>
      </c>
      <c r="P1419" s="116">
        <v>0</v>
      </c>
      <c r="Q1419" s="116">
        <v>0</v>
      </c>
      <c r="R1419" s="116">
        <v>0</v>
      </c>
      <c r="S1419" s="116">
        <v>0</v>
      </c>
      <c r="T1419" s="116">
        <v>0</v>
      </c>
      <c r="U1419" s="116">
        <v>0</v>
      </c>
      <c r="V1419" s="116">
        <v>0</v>
      </c>
      <c r="W1419" s="116">
        <v>0</v>
      </c>
      <c r="X1419" s="116">
        <v>0</v>
      </c>
      <c r="Y1419" s="116">
        <v>0</v>
      </c>
      <c r="Z1419" s="116">
        <v>0</v>
      </c>
      <c r="AA1419" s="116">
        <v>0</v>
      </c>
      <c r="AB1419" s="116">
        <v>0</v>
      </c>
      <c r="AC1419" s="116">
        <v>0</v>
      </c>
      <c r="AD1419" s="116">
        <v>0</v>
      </c>
      <c r="AE1419" s="116">
        <v>0</v>
      </c>
      <c r="AF1419" s="116">
        <v>0</v>
      </c>
      <c r="AG1419" s="116">
        <v>0</v>
      </c>
      <c r="AH1419" s="116">
        <v>0</v>
      </c>
      <c r="AI1419" s="116">
        <v>0</v>
      </c>
      <c r="AJ1419" s="116">
        <v>0</v>
      </c>
      <c r="AK1419" s="116">
        <v>0</v>
      </c>
      <c r="AL1419" s="116">
        <v>0</v>
      </c>
      <c r="AM1419" s="116">
        <v>0</v>
      </c>
      <c r="AN1419" s="116">
        <v>0</v>
      </c>
      <c r="AO1419" s="116">
        <v>0</v>
      </c>
      <c r="AP1419" s="116">
        <v>0</v>
      </c>
      <c r="AQ1419" s="116">
        <v>0</v>
      </c>
      <c r="AR1419" s="116">
        <v>0</v>
      </c>
      <c r="AS1419" s="116">
        <v>0</v>
      </c>
      <c r="AT1419" s="116">
        <v>0</v>
      </c>
      <c r="AU1419" s="116">
        <v>0</v>
      </c>
      <c r="AV1419" s="116">
        <v>0</v>
      </c>
      <c r="AW1419" s="116">
        <v>0</v>
      </c>
      <c r="AX1419" s="116">
        <v>0</v>
      </c>
      <c r="AY1419" s="116">
        <v>0</v>
      </c>
      <c r="AZ1419" s="116">
        <v>0</v>
      </c>
      <c r="BA1419" s="116">
        <v>3363.01</v>
      </c>
      <c r="BB1419" s="116">
        <v>3363.01</v>
      </c>
      <c r="BC1419" s="116">
        <v>3363.01</v>
      </c>
      <c r="BD1419" s="115">
        <v>3363.01</v>
      </c>
      <c r="BF1419" s="9">
        <f t="shared" si="22"/>
        <v>3363.01</v>
      </c>
    </row>
    <row r="1420" spans="1:58" x14ac:dyDescent="0.25">
      <c r="A1420" s="112" t="s">
        <v>1807</v>
      </c>
      <c r="B1420" s="112" t="s">
        <v>1808</v>
      </c>
      <c r="C1420" s="116">
        <v>0</v>
      </c>
      <c r="D1420" s="116">
        <v>0</v>
      </c>
      <c r="E1420" s="116">
        <v>0</v>
      </c>
      <c r="F1420" s="116">
        <v>0</v>
      </c>
      <c r="G1420" s="116">
        <v>0</v>
      </c>
      <c r="H1420" s="116">
        <v>0</v>
      </c>
      <c r="I1420" s="116">
        <v>0</v>
      </c>
      <c r="J1420" s="116">
        <v>0</v>
      </c>
      <c r="K1420" s="116">
        <v>0</v>
      </c>
      <c r="L1420" s="116">
        <v>0</v>
      </c>
      <c r="M1420" s="116">
        <v>0</v>
      </c>
      <c r="N1420" s="116">
        <v>0</v>
      </c>
      <c r="O1420" s="116">
        <v>0</v>
      </c>
      <c r="P1420" s="116">
        <v>0</v>
      </c>
      <c r="Q1420" s="116">
        <v>0</v>
      </c>
      <c r="R1420" s="116">
        <v>0</v>
      </c>
      <c r="S1420" s="116">
        <v>0</v>
      </c>
      <c r="T1420" s="116">
        <v>0</v>
      </c>
      <c r="U1420" s="116">
        <v>0</v>
      </c>
      <c r="V1420" s="116">
        <v>0</v>
      </c>
      <c r="W1420" s="116">
        <v>0</v>
      </c>
      <c r="X1420" s="116">
        <v>0</v>
      </c>
      <c r="Y1420" s="116">
        <v>0</v>
      </c>
      <c r="Z1420" s="116">
        <v>0</v>
      </c>
      <c r="AA1420" s="116">
        <v>0</v>
      </c>
      <c r="AB1420" s="116">
        <v>0</v>
      </c>
      <c r="AC1420" s="116">
        <v>0</v>
      </c>
      <c r="AD1420" s="116">
        <v>0</v>
      </c>
      <c r="AE1420" s="116">
        <v>0</v>
      </c>
      <c r="AF1420" s="116">
        <v>0</v>
      </c>
      <c r="AG1420" s="116">
        <v>0</v>
      </c>
      <c r="AH1420" s="116">
        <v>0</v>
      </c>
      <c r="AI1420" s="116">
        <v>0</v>
      </c>
      <c r="AJ1420" s="116">
        <v>0</v>
      </c>
      <c r="AK1420" s="116">
        <v>0</v>
      </c>
      <c r="AL1420" s="116">
        <v>0</v>
      </c>
      <c r="AM1420" s="116">
        <v>0</v>
      </c>
      <c r="AN1420" s="116">
        <v>0</v>
      </c>
      <c r="AO1420" s="116">
        <v>0</v>
      </c>
      <c r="AP1420" s="116">
        <v>0</v>
      </c>
      <c r="AQ1420" s="116">
        <v>0</v>
      </c>
      <c r="AR1420" s="116">
        <v>0</v>
      </c>
      <c r="AS1420" s="116">
        <v>0</v>
      </c>
      <c r="AT1420" s="116">
        <v>0</v>
      </c>
      <c r="AU1420" s="116">
        <v>0</v>
      </c>
      <c r="AV1420" s="116">
        <v>0</v>
      </c>
      <c r="AW1420" s="116">
        <v>0</v>
      </c>
      <c r="AX1420" s="116">
        <v>0</v>
      </c>
      <c r="AY1420" s="116">
        <v>0</v>
      </c>
      <c r="AZ1420" s="116">
        <v>0</v>
      </c>
      <c r="BA1420" s="116">
        <v>0</v>
      </c>
      <c r="BB1420" s="116">
        <v>0</v>
      </c>
      <c r="BC1420" s="116">
        <v>0</v>
      </c>
      <c r="BD1420" s="115">
        <v>0</v>
      </c>
      <c r="BF1420" s="9">
        <f t="shared" si="22"/>
        <v>0</v>
      </c>
    </row>
    <row r="1421" spans="1:58" x14ac:dyDescent="0.25">
      <c r="A1421" s="112" t="s">
        <v>1809</v>
      </c>
      <c r="B1421" s="112" t="s">
        <v>1810</v>
      </c>
      <c r="C1421" s="116">
        <v>0</v>
      </c>
      <c r="D1421" s="116">
        <v>0</v>
      </c>
      <c r="E1421" s="116">
        <v>0</v>
      </c>
      <c r="F1421" s="116">
        <v>0</v>
      </c>
      <c r="G1421" s="116">
        <v>0</v>
      </c>
      <c r="H1421" s="116">
        <v>0</v>
      </c>
      <c r="I1421" s="116">
        <v>0</v>
      </c>
      <c r="J1421" s="116">
        <v>0</v>
      </c>
      <c r="K1421" s="116">
        <v>0</v>
      </c>
      <c r="L1421" s="116">
        <v>0</v>
      </c>
      <c r="M1421" s="116">
        <v>0</v>
      </c>
      <c r="N1421" s="116">
        <v>0</v>
      </c>
      <c r="O1421" s="116">
        <v>0</v>
      </c>
      <c r="P1421" s="116">
        <v>0</v>
      </c>
      <c r="Q1421" s="116">
        <v>0</v>
      </c>
      <c r="R1421" s="116">
        <v>0</v>
      </c>
      <c r="S1421" s="116">
        <v>0</v>
      </c>
      <c r="T1421" s="116">
        <v>0</v>
      </c>
      <c r="U1421" s="116">
        <v>0</v>
      </c>
      <c r="V1421" s="116">
        <v>0</v>
      </c>
      <c r="W1421" s="116">
        <v>0</v>
      </c>
      <c r="X1421" s="116">
        <v>0</v>
      </c>
      <c r="Y1421" s="116">
        <v>0</v>
      </c>
      <c r="Z1421" s="116">
        <v>0</v>
      </c>
      <c r="AA1421" s="116">
        <v>0</v>
      </c>
      <c r="AB1421" s="116">
        <v>0</v>
      </c>
      <c r="AC1421" s="116">
        <v>0</v>
      </c>
      <c r="AD1421" s="116">
        <v>0</v>
      </c>
      <c r="AE1421" s="116">
        <v>0</v>
      </c>
      <c r="AF1421" s="116">
        <v>0</v>
      </c>
      <c r="AG1421" s="116">
        <v>0</v>
      </c>
      <c r="AH1421" s="116">
        <v>0</v>
      </c>
      <c r="AI1421" s="116">
        <v>0</v>
      </c>
      <c r="AJ1421" s="116">
        <v>0</v>
      </c>
      <c r="AK1421" s="116">
        <v>0</v>
      </c>
      <c r="AL1421" s="116">
        <v>0</v>
      </c>
      <c r="AM1421" s="116">
        <v>0</v>
      </c>
      <c r="AN1421" s="116">
        <v>0</v>
      </c>
      <c r="AO1421" s="116">
        <v>0</v>
      </c>
      <c r="AP1421" s="116">
        <v>0</v>
      </c>
      <c r="AQ1421" s="116">
        <v>0</v>
      </c>
      <c r="AR1421" s="116">
        <v>0</v>
      </c>
      <c r="AS1421" s="116">
        <v>0</v>
      </c>
      <c r="AT1421" s="116">
        <v>0</v>
      </c>
      <c r="AU1421" s="116">
        <v>0</v>
      </c>
      <c r="AV1421" s="116">
        <v>0</v>
      </c>
      <c r="AW1421" s="116">
        <v>0</v>
      </c>
      <c r="AX1421" s="116">
        <v>0</v>
      </c>
      <c r="AY1421" s="116">
        <v>0</v>
      </c>
      <c r="AZ1421" s="116">
        <v>0</v>
      </c>
      <c r="BA1421" s="116">
        <v>4772.79</v>
      </c>
      <c r="BB1421" s="116">
        <v>0</v>
      </c>
      <c r="BC1421" s="116">
        <v>0</v>
      </c>
      <c r="BD1421" s="115">
        <v>0</v>
      </c>
      <c r="BF1421" s="9">
        <f t="shared" si="22"/>
        <v>4772.79</v>
      </c>
    </row>
    <row r="1422" spans="1:58" x14ac:dyDescent="0.25">
      <c r="A1422" s="112" t="s">
        <v>1811</v>
      </c>
      <c r="B1422" s="112" t="s">
        <v>1812</v>
      </c>
      <c r="C1422" s="116">
        <v>0</v>
      </c>
      <c r="D1422" s="116">
        <v>0</v>
      </c>
      <c r="E1422" s="116">
        <v>0</v>
      </c>
      <c r="F1422" s="116">
        <v>0</v>
      </c>
      <c r="G1422" s="116">
        <v>0</v>
      </c>
      <c r="H1422" s="116">
        <v>0</v>
      </c>
      <c r="I1422" s="116">
        <v>0</v>
      </c>
      <c r="J1422" s="116">
        <v>0</v>
      </c>
      <c r="K1422" s="116">
        <v>0</v>
      </c>
      <c r="L1422" s="116">
        <v>0</v>
      </c>
      <c r="M1422" s="116">
        <v>0</v>
      </c>
      <c r="N1422" s="116">
        <v>0</v>
      </c>
      <c r="O1422" s="116">
        <v>0</v>
      </c>
      <c r="P1422" s="116">
        <v>0</v>
      </c>
      <c r="Q1422" s="116">
        <v>0</v>
      </c>
      <c r="R1422" s="116">
        <v>0</v>
      </c>
      <c r="S1422" s="116">
        <v>0</v>
      </c>
      <c r="T1422" s="116">
        <v>0</v>
      </c>
      <c r="U1422" s="116">
        <v>0</v>
      </c>
      <c r="V1422" s="116">
        <v>0</v>
      </c>
      <c r="W1422" s="116">
        <v>0</v>
      </c>
      <c r="X1422" s="116">
        <v>0</v>
      </c>
      <c r="Y1422" s="116">
        <v>0</v>
      </c>
      <c r="Z1422" s="116">
        <v>0</v>
      </c>
      <c r="AA1422" s="116">
        <v>0</v>
      </c>
      <c r="AB1422" s="116">
        <v>0</v>
      </c>
      <c r="AC1422" s="116">
        <v>0</v>
      </c>
      <c r="AD1422" s="116">
        <v>0</v>
      </c>
      <c r="AE1422" s="116">
        <v>0</v>
      </c>
      <c r="AF1422" s="116">
        <v>0</v>
      </c>
      <c r="AG1422" s="116">
        <v>0</v>
      </c>
      <c r="AH1422" s="116">
        <v>0</v>
      </c>
      <c r="AI1422" s="116">
        <v>0</v>
      </c>
      <c r="AJ1422" s="116">
        <v>0</v>
      </c>
      <c r="AK1422" s="116">
        <v>0</v>
      </c>
      <c r="AL1422" s="116">
        <v>0</v>
      </c>
      <c r="AM1422" s="116">
        <v>0</v>
      </c>
      <c r="AN1422" s="116">
        <v>0</v>
      </c>
      <c r="AO1422" s="116">
        <v>0</v>
      </c>
      <c r="AP1422" s="116">
        <v>0</v>
      </c>
      <c r="AQ1422" s="116">
        <v>0</v>
      </c>
      <c r="AR1422" s="116">
        <v>0</v>
      </c>
      <c r="AS1422" s="116">
        <v>0</v>
      </c>
      <c r="AT1422" s="116">
        <v>0</v>
      </c>
      <c r="AU1422" s="116">
        <v>0</v>
      </c>
      <c r="AV1422" s="116">
        <v>0</v>
      </c>
      <c r="AW1422" s="116">
        <v>0</v>
      </c>
      <c r="AX1422" s="116">
        <v>0</v>
      </c>
      <c r="AY1422" s="116">
        <v>0</v>
      </c>
      <c r="AZ1422" s="116">
        <v>0</v>
      </c>
      <c r="BA1422" s="116">
        <v>7981.8</v>
      </c>
      <c r="BB1422" s="116">
        <v>0</v>
      </c>
      <c r="BC1422" s="116">
        <v>0</v>
      </c>
      <c r="BD1422" s="115">
        <v>0</v>
      </c>
      <c r="BF1422" s="9">
        <f t="shared" si="22"/>
        <v>7981.8</v>
      </c>
    </row>
    <row r="1423" spans="1:58" x14ac:dyDescent="0.25">
      <c r="A1423" s="112" t="s">
        <v>2212</v>
      </c>
      <c r="B1423" s="112" t="s">
        <v>2211</v>
      </c>
      <c r="C1423" s="116">
        <v>0</v>
      </c>
      <c r="D1423" s="116">
        <v>0</v>
      </c>
      <c r="E1423" s="116">
        <v>0</v>
      </c>
      <c r="F1423" s="116">
        <v>0</v>
      </c>
      <c r="G1423" s="116">
        <v>0</v>
      </c>
      <c r="H1423" s="116">
        <v>0</v>
      </c>
      <c r="I1423" s="116">
        <v>0</v>
      </c>
      <c r="J1423" s="116">
        <v>0</v>
      </c>
      <c r="K1423" s="116">
        <v>0</v>
      </c>
      <c r="L1423" s="116">
        <v>0</v>
      </c>
      <c r="M1423" s="116">
        <v>0</v>
      </c>
      <c r="N1423" s="116">
        <v>0</v>
      </c>
      <c r="O1423" s="116">
        <v>0</v>
      </c>
      <c r="P1423" s="116">
        <v>0</v>
      </c>
      <c r="Q1423" s="116">
        <v>0</v>
      </c>
      <c r="R1423" s="116">
        <v>0</v>
      </c>
      <c r="S1423" s="116">
        <v>0</v>
      </c>
      <c r="T1423" s="116">
        <v>0</v>
      </c>
      <c r="U1423" s="116">
        <v>0</v>
      </c>
      <c r="V1423" s="116">
        <v>0</v>
      </c>
      <c r="W1423" s="116">
        <v>0</v>
      </c>
      <c r="X1423" s="116">
        <v>0</v>
      </c>
      <c r="Y1423" s="116">
        <v>0</v>
      </c>
      <c r="Z1423" s="116">
        <v>0</v>
      </c>
      <c r="AA1423" s="116">
        <v>0</v>
      </c>
      <c r="AB1423" s="116">
        <v>0</v>
      </c>
      <c r="AC1423" s="116">
        <v>0</v>
      </c>
      <c r="AD1423" s="116">
        <v>0</v>
      </c>
      <c r="AE1423" s="116">
        <v>0</v>
      </c>
      <c r="AF1423" s="116">
        <v>0</v>
      </c>
      <c r="AG1423" s="116">
        <v>0</v>
      </c>
      <c r="AH1423" s="116">
        <v>0</v>
      </c>
      <c r="AI1423" s="116">
        <v>0</v>
      </c>
      <c r="AJ1423" s="116">
        <v>0</v>
      </c>
      <c r="AK1423" s="116">
        <v>0</v>
      </c>
      <c r="AL1423" s="116">
        <v>0</v>
      </c>
      <c r="AM1423" s="116">
        <v>0</v>
      </c>
      <c r="AN1423" s="116">
        <v>0</v>
      </c>
      <c r="AO1423" s="116">
        <v>0</v>
      </c>
      <c r="AP1423" s="116">
        <v>0</v>
      </c>
      <c r="AQ1423" s="116">
        <v>0</v>
      </c>
      <c r="AR1423" s="116">
        <v>0</v>
      </c>
      <c r="AS1423" s="116">
        <v>0</v>
      </c>
      <c r="AT1423" s="116">
        <v>0</v>
      </c>
      <c r="AU1423" s="116">
        <v>0</v>
      </c>
      <c r="AV1423" s="116">
        <v>0</v>
      </c>
      <c r="AW1423" s="116">
        <v>0</v>
      </c>
      <c r="AX1423" s="116">
        <v>0</v>
      </c>
      <c r="AY1423" s="116">
        <v>0</v>
      </c>
      <c r="AZ1423" s="116">
        <v>0</v>
      </c>
      <c r="BA1423" s="116">
        <v>10165.129999999999</v>
      </c>
      <c r="BB1423" s="116">
        <v>15055.329999999998</v>
      </c>
      <c r="BC1423" s="116">
        <v>16474.829999999998</v>
      </c>
      <c r="BD1423" s="115">
        <v>74419.61</v>
      </c>
      <c r="BF1423" s="9">
        <f t="shared" si="22"/>
        <v>74419.61</v>
      </c>
    </row>
    <row r="1424" spans="1:58" x14ac:dyDescent="0.25">
      <c r="A1424" s="112" t="s">
        <v>2210</v>
      </c>
      <c r="B1424" s="112" t="s">
        <v>2209</v>
      </c>
      <c r="C1424" s="116">
        <v>0</v>
      </c>
      <c r="D1424" s="116">
        <v>0</v>
      </c>
      <c r="E1424" s="116">
        <v>0</v>
      </c>
      <c r="F1424" s="116">
        <v>0</v>
      </c>
      <c r="G1424" s="116">
        <v>0</v>
      </c>
      <c r="H1424" s="116">
        <v>0</v>
      </c>
      <c r="I1424" s="116">
        <v>0</v>
      </c>
      <c r="J1424" s="116">
        <v>0</v>
      </c>
      <c r="K1424" s="116">
        <v>0</v>
      </c>
      <c r="L1424" s="116">
        <v>0</v>
      </c>
      <c r="M1424" s="116">
        <v>0</v>
      </c>
      <c r="N1424" s="116">
        <v>0</v>
      </c>
      <c r="O1424" s="116">
        <v>0</v>
      </c>
      <c r="P1424" s="116">
        <v>0</v>
      </c>
      <c r="Q1424" s="116">
        <v>0</v>
      </c>
      <c r="R1424" s="116">
        <v>0</v>
      </c>
      <c r="S1424" s="116">
        <v>0</v>
      </c>
      <c r="T1424" s="116">
        <v>0</v>
      </c>
      <c r="U1424" s="116">
        <v>0</v>
      </c>
      <c r="V1424" s="116">
        <v>0</v>
      </c>
      <c r="W1424" s="116">
        <v>0</v>
      </c>
      <c r="X1424" s="116">
        <v>0</v>
      </c>
      <c r="Y1424" s="116">
        <v>0</v>
      </c>
      <c r="Z1424" s="116">
        <v>0</v>
      </c>
      <c r="AA1424" s="116">
        <v>0</v>
      </c>
      <c r="AB1424" s="116">
        <v>0</v>
      </c>
      <c r="AC1424" s="116">
        <v>0</v>
      </c>
      <c r="AD1424" s="116">
        <v>0</v>
      </c>
      <c r="AE1424" s="116">
        <v>0</v>
      </c>
      <c r="AF1424" s="116">
        <v>0</v>
      </c>
      <c r="AG1424" s="116">
        <v>0</v>
      </c>
      <c r="AH1424" s="116">
        <v>0</v>
      </c>
      <c r="AI1424" s="116">
        <v>0</v>
      </c>
      <c r="AJ1424" s="116">
        <v>0</v>
      </c>
      <c r="AK1424" s="116">
        <v>0</v>
      </c>
      <c r="AL1424" s="116">
        <v>0</v>
      </c>
      <c r="AM1424" s="116">
        <v>0</v>
      </c>
      <c r="AN1424" s="116">
        <v>0</v>
      </c>
      <c r="AO1424" s="116">
        <v>0</v>
      </c>
      <c r="AP1424" s="116">
        <v>0</v>
      </c>
      <c r="AQ1424" s="116">
        <v>0</v>
      </c>
      <c r="AR1424" s="116">
        <v>0</v>
      </c>
      <c r="AS1424" s="116">
        <v>0</v>
      </c>
      <c r="AT1424" s="116">
        <v>0</v>
      </c>
      <c r="AU1424" s="116">
        <v>0</v>
      </c>
      <c r="AV1424" s="116">
        <v>0</v>
      </c>
      <c r="AW1424" s="116">
        <v>0</v>
      </c>
      <c r="AX1424" s="116">
        <v>0</v>
      </c>
      <c r="AY1424" s="116">
        <v>0</v>
      </c>
      <c r="AZ1424" s="116">
        <v>0</v>
      </c>
      <c r="BA1424" s="116">
        <v>0</v>
      </c>
      <c r="BB1424" s="116">
        <v>-27831.37</v>
      </c>
      <c r="BC1424" s="116">
        <v>-27831.37</v>
      </c>
      <c r="BD1424" s="115">
        <v>-27831.37</v>
      </c>
      <c r="BF1424" s="9">
        <f t="shared" si="22"/>
        <v>0</v>
      </c>
    </row>
    <row r="1425" spans="1:58" x14ac:dyDescent="0.25">
      <c r="A1425" s="112" t="s">
        <v>2208</v>
      </c>
      <c r="B1425" s="112" t="s">
        <v>2207</v>
      </c>
      <c r="C1425" s="116">
        <v>0</v>
      </c>
      <c r="D1425" s="116">
        <v>0</v>
      </c>
      <c r="E1425" s="116">
        <v>0</v>
      </c>
      <c r="F1425" s="116">
        <v>0</v>
      </c>
      <c r="G1425" s="116">
        <v>0</v>
      </c>
      <c r="H1425" s="116">
        <v>0</v>
      </c>
      <c r="I1425" s="116">
        <v>0</v>
      </c>
      <c r="J1425" s="116">
        <v>0</v>
      </c>
      <c r="K1425" s="116">
        <v>0</v>
      </c>
      <c r="L1425" s="116">
        <v>0</v>
      </c>
      <c r="M1425" s="116">
        <v>0</v>
      </c>
      <c r="N1425" s="116">
        <v>0</v>
      </c>
      <c r="O1425" s="116">
        <v>0</v>
      </c>
      <c r="P1425" s="116">
        <v>0</v>
      </c>
      <c r="Q1425" s="116">
        <v>0</v>
      </c>
      <c r="R1425" s="116">
        <v>0</v>
      </c>
      <c r="S1425" s="116">
        <v>0</v>
      </c>
      <c r="T1425" s="116">
        <v>0</v>
      </c>
      <c r="U1425" s="116">
        <v>0</v>
      </c>
      <c r="V1425" s="116">
        <v>0</v>
      </c>
      <c r="W1425" s="116">
        <v>0</v>
      </c>
      <c r="X1425" s="116">
        <v>0</v>
      </c>
      <c r="Y1425" s="116">
        <v>0</v>
      </c>
      <c r="Z1425" s="116">
        <v>0</v>
      </c>
      <c r="AA1425" s="116">
        <v>0</v>
      </c>
      <c r="AB1425" s="116">
        <v>0</v>
      </c>
      <c r="AC1425" s="116">
        <v>0</v>
      </c>
      <c r="AD1425" s="116">
        <v>0</v>
      </c>
      <c r="AE1425" s="116">
        <v>0</v>
      </c>
      <c r="AF1425" s="116">
        <v>0</v>
      </c>
      <c r="AG1425" s="116">
        <v>0</v>
      </c>
      <c r="AH1425" s="116">
        <v>0</v>
      </c>
      <c r="AI1425" s="116">
        <v>0</v>
      </c>
      <c r="AJ1425" s="116">
        <v>0</v>
      </c>
      <c r="AK1425" s="116">
        <v>0</v>
      </c>
      <c r="AL1425" s="116">
        <v>0</v>
      </c>
      <c r="AM1425" s="116">
        <v>0</v>
      </c>
      <c r="AN1425" s="116">
        <v>0</v>
      </c>
      <c r="AO1425" s="116">
        <v>0</v>
      </c>
      <c r="AP1425" s="116">
        <v>0</v>
      </c>
      <c r="AQ1425" s="116">
        <v>0</v>
      </c>
      <c r="AR1425" s="116">
        <v>0</v>
      </c>
      <c r="AS1425" s="116">
        <v>0</v>
      </c>
      <c r="AT1425" s="116">
        <v>0</v>
      </c>
      <c r="AU1425" s="116">
        <v>0</v>
      </c>
      <c r="AV1425" s="116">
        <v>0</v>
      </c>
      <c r="AW1425" s="116">
        <v>0</v>
      </c>
      <c r="AX1425" s="116">
        <v>0</v>
      </c>
      <c r="AY1425" s="116">
        <v>0</v>
      </c>
      <c r="AZ1425" s="116">
        <v>0</v>
      </c>
      <c r="BA1425" s="116">
        <v>0</v>
      </c>
      <c r="BB1425" s="116">
        <v>3958.25</v>
      </c>
      <c r="BC1425" s="116">
        <v>3958.25</v>
      </c>
      <c r="BD1425" s="115">
        <v>3958.25</v>
      </c>
      <c r="BF1425" s="9">
        <f t="shared" si="22"/>
        <v>3958.25</v>
      </c>
    </row>
    <row r="1426" spans="1:58" x14ac:dyDescent="0.25">
      <c r="A1426" s="112" t="s">
        <v>1813</v>
      </c>
      <c r="B1426" s="112" t="s">
        <v>1814</v>
      </c>
      <c r="C1426" s="116">
        <v>0</v>
      </c>
      <c r="D1426" s="116">
        <v>0</v>
      </c>
      <c r="E1426" s="116">
        <v>0</v>
      </c>
      <c r="F1426" s="116">
        <v>0</v>
      </c>
      <c r="G1426" s="116">
        <v>0</v>
      </c>
      <c r="H1426" s="116">
        <v>0</v>
      </c>
      <c r="I1426" s="116">
        <v>0</v>
      </c>
      <c r="J1426" s="116">
        <v>0</v>
      </c>
      <c r="K1426" s="116">
        <v>0</v>
      </c>
      <c r="L1426" s="116">
        <v>0</v>
      </c>
      <c r="M1426" s="116">
        <v>0</v>
      </c>
      <c r="N1426" s="116">
        <v>0</v>
      </c>
      <c r="O1426" s="116">
        <v>0</v>
      </c>
      <c r="P1426" s="116">
        <v>0</v>
      </c>
      <c r="Q1426" s="116">
        <v>0</v>
      </c>
      <c r="R1426" s="116">
        <v>0</v>
      </c>
      <c r="S1426" s="116">
        <v>0</v>
      </c>
      <c r="T1426" s="116">
        <v>0</v>
      </c>
      <c r="U1426" s="116">
        <v>0</v>
      </c>
      <c r="V1426" s="116">
        <v>0</v>
      </c>
      <c r="W1426" s="116">
        <v>0</v>
      </c>
      <c r="X1426" s="116">
        <v>0</v>
      </c>
      <c r="Y1426" s="116">
        <v>0</v>
      </c>
      <c r="Z1426" s="116">
        <v>0</v>
      </c>
      <c r="AA1426" s="116">
        <v>0</v>
      </c>
      <c r="AB1426" s="116">
        <v>0</v>
      </c>
      <c r="AC1426" s="116">
        <v>0</v>
      </c>
      <c r="AD1426" s="116">
        <v>0</v>
      </c>
      <c r="AE1426" s="116">
        <v>0</v>
      </c>
      <c r="AF1426" s="116">
        <v>0</v>
      </c>
      <c r="AG1426" s="116">
        <v>0</v>
      </c>
      <c r="AH1426" s="116">
        <v>0</v>
      </c>
      <c r="AI1426" s="116">
        <v>0</v>
      </c>
      <c r="AJ1426" s="116">
        <v>0</v>
      </c>
      <c r="AK1426" s="116">
        <v>0</v>
      </c>
      <c r="AL1426" s="116">
        <v>0</v>
      </c>
      <c r="AM1426" s="116">
        <v>0</v>
      </c>
      <c r="AN1426" s="116">
        <v>0</v>
      </c>
      <c r="AO1426" s="116">
        <v>0</v>
      </c>
      <c r="AP1426" s="116">
        <v>0</v>
      </c>
      <c r="AQ1426" s="116">
        <v>0</v>
      </c>
      <c r="AR1426" s="116">
        <v>0</v>
      </c>
      <c r="AS1426" s="116">
        <v>0</v>
      </c>
      <c r="AT1426" s="116">
        <v>0</v>
      </c>
      <c r="AU1426" s="116">
        <v>0</v>
      </c>
      <c r="AV1426" s="116">
        <v>0</v>
      </c>
      <c r="AW1426" s="116">
        <v>0</v>
      </c>
      <c r="AX1426" s="116">
        <v>0</v>
      </c>
      <c r="AY1426" s="116">
        <v>0</v>
      </c>
      <c r="AZ1426" s="116">
        <v>0</v>
      </c>
      <c r="BA1426" s="116">
        <v>0</v>
      </c>
      <c r="BB1426" s="116">
        <v>0</v>
      </c>
      <c r="BC1426" s="116">
        <v>0</v>
      </c>
      <c r="BD1426" s="115">
        <v>0</v>
      </c>
      <c r="BF1426" s="9">
        <f t="shared" si="22"/>
        <v>0</v>
      </c>
    </row>
    <row r="1427" spans="1:58" x14ac:dyDescent="0.25">
      <c r="A1427" s="112" t="s">
        <v>1815</v>
      </c>
      <c r="B1427" s="112" t="s">
        <v>1816</v>
      </c>
      <c r="C1427" s="116">
        <v>0</v>
      </c>
      <c r="D1427" s="116">
        <v>0</v>
      </c>
      <c r="E1427" s="116">
        <v>0</v>
      </c>
      <c r="F1427" s="116">
        <v>0</v>
      </c>
      <c r="G1427" s="116">
        <v>0</v>
      </c>
      <c r="H1427" s="116">
        <v>0</v>
      </c>
      <c r="I1427" s="116">
        <v>0</v>
      </c>
      <c r="J1427" s="116">
        <v>0</v>
      </c>
      <c r="K1427" s="116">
        <v>0</v>
      </c>
      <c r="L1427" s="116">
        <v>0</v>
      </c>
      <c r="M1427" s="116">
        <v>0</v>
      </c>
      <c r="N1427" s="116">
        <v>0</v>
      </c>
      <c r="O1427" s="116">
        <v>0</v>
      </c>
      <c r="P1427" s="116">
        <v>0</v>
      </c>
      <c r="Q1427" s="116">
        <v>0</v>
      </c>
      <c r="R1427" s="116">
        <v>0</v>
      </c>
      <c r="S1427" s="116">
        <v>0</v>
      </c>
      <c r="T1427" s="116">
        <v>0</v>
      </c>
      <c r="U1427" s="116">
        <v>0</v>
      </c>
      <c r="V1427" s="116">
        <v>0</v>
      </c>
      <c r="W1427" s="116">
        <v>0</v>
      </c>
      <c r="X1427" s="116">
        <v>0</v>
      </c>
      <c r="Y1427" s="116">
        <v>0</v>
      </c>
      <c r="Z1427" s="116">
        <v>0</v>
      </c>
      <c r="AA1427" s="116">
        <v>0</v>
      </c>
      <c r="AB1427" s="116">
        <v>0</v>
      </c>
      <c r="AC1427" s="116">
        <v>0</v>
      </c>
      <c r="AD1427" s="116">
        <v>0</v>
      </c>
      <c r="AE1427" s="116">
        <v>0</v>
      </c>
      <c r="AF1427" s="116">
        <v>0</v>
      </c>
      <c r="AG1427" s="116">
        <v>0</v>
      </c>
      <c r="AH1427" s="116">
        <v>0</v>
      </c>
      <c r="AI1427" s="116">
        <v>0</v>
      </c>
      <c r="AJ1427" s="116">
        <v>0</v>
      </c>
      <c r="AK1427" s="116">
        <v>0</v>
      </c>
      <c r="AL1427" s="116">
        <v>0</v>
      </c>
      <c r="AM1427" s="116">
        <v>0</v>
      </c>
      <c r="AN1427" s="116">
        <v>0</v>
      </c>
      <c r="AO1427" s="116">
        <v>0</v>
      </c>
      <c r="AP1427" s="116">
        <v>0</v>
      </c>
      <c r="AQ1427" s="116">
        <v>0</v>
      </c>
      <c r="AR1427" s="116">
        <v>0</v>
      </c>
      <c r="AS1427" s="116">
        <v>0</v>
      </c>
      <c r="AT1427" s="116">
        <v>0</v>
      </c>
      <c r="AU1427" s="116">
        <v>0</v>
      </c>
      <c r="AV1427" s="116">
        <v>0</v>
      </c>
      <c r="AW1427" s="116">
        <v>0</v>
      </c>
      <c r="AX1427" s="116">
        <v>0</v>
      </c>
      <c r="AY1427" s="116">
        <v>0</v>
      </c>
      <c r="AZ1427" s="116">
        <v>0</v>
      </c>
      <c r="BA1427" s="116">
        <v>0</v>
      </c>
      <c r="BB1427" s="116">
        <v>0</v>
      </c>
      <c r="BC1427" s="116">
        <v>218984.88</v>
      </c>
      <c r="BD1427" s="115">
        <v>0</v>
      </c>
      <c r="BF1427" s="9">
        <f t="shared" si="22"/>
        <v>218984.88</v>
      </c>
    </row>
    <row r="1428" spans="1:58" x14ac:dyDescent="0.25">
      <c r="A1428" s="112" t="s">
        <v>1817</v>
      </c>
      <c r="B1428" s="112" t="s">
        <v>1818</v>
      </c>
      <c r="C1428" s="116">
        <v>0</v>
      </c>
      <c r="D1428" s="116">
        <v>0</v>
      </c>
      <c r="E1428" s="116">
        <v>0</v>
      </c>
      <c r="F1428" s="116">
        <v>0</v>
      </c>
      <c r="G1428" s="116">
        <v>0</v>
      </c>
      <c r="H1428" s="116">
        <v>0</v>
      </c>
      <c r="I1428" s="116">
        <v>0</v>
      </c>
      <c r="J1428" s="116">
        <v>0</v>
      </c>
      <c r="K1428" s="116">
        <v>0</v>
      </c>
      <c r="L1428" s="116">
        <v>0</v>
      </c>
      <c r="M1428" s="116">
        <v>0</v>
      </c>
      <c r="N1428" s="116">
        <v>0</v>
      </c>
      <c r="O1428" s="116">
        <v>0</v>
      </c>
      <c r="P1428" s="116">
        <v>0</v>
      </c>
      <c r="Q1428" s="116">
        <v>0</v>
      </c>
      <c r="R1428" s="116">
        <v>0</v>
      </c>
      <c r="S1428" s="116">
        <v>0</v>
      </c>
      <c r="T1428" s="116">
        <v>0</v>
      </c>
      <c r="U1428" s="116">
        <v>0</v>
      </c>
      <c r="V1428" s="116">
        <v>0</v>
      </c>
      <c r="W1428" s="116">
        <v>0</v>
      </c>
      <c r="X1428" s="116">
        <v>0</v>
      </c>
      <c r="Y1428" s="116">
        <v>0</v>
      </c>
      <c r="Z1428" s="116">
        <v>0</v>
      </c>
      <c r="AA1428" s="116">
        <v>0</v>
      </c>
      <c r="AB1428" s="116">
        <v>0</v>
      </c>
      <c r="AC1428" s="116">
        <v>0</v>
      </c>
      <c r="AD1428" s="116">
        <v>0</v>
      </c>
      <c r="AE1428" s="116">
        <v>0</v>
      </c>
      <c r="AF1428" s="116">
        <v>0</v>
      </c>
      <c r="AG1428" s="116">
        <v>0</v>
      </c>
      <c r="AH1428" s="116">
        <v>0</v>
      </c>
      <c r="AI1428" s="116">
        <v>0</v>
      </c>
      <c r="AJ1428" s="116">
        <v>0</v>
      </c>
      <c r="AK1428" s="116">
        <v>0</v>
      </c>
      <c r="AL1428" s="116">
        <v>0</v>
      </c>
      <c r="AM1428" s="116">
        <v>0</v>
      </c>
      <c r="AN1428" s="116">
        <v>0</v>
      </c>
      <c r="AO1428" s="116">
        <v>0</v>
      </c>
      <c r="AP1428" s="116">
        <v>0</v>
      </c>
      <c r="AQ1428" s="116">
        <v>0</v>
      </c>
      <c r="AR1428" s="116">
        <v>0</v>
      </c>
      <c r="AS1428" s="116">
        <v>0</v>
      </c>
      <c r="AT1428" s="116">
        <v>0</v>
      </c>
      <c r="AU1428" s="116">
        <v>0</v>
      </c>
      <c r="AV1428" s="116">
        <v>0</v>
      </c>
      <c r="AW1428" s="116">
        <v>0</v>
      </c>
      <c r="AX1428" s="116">
        <v>0</v>
      </c>
      <c r="AY1428" s="116">
        <v>0</v>
      </c>
      <c r="AZ1428" s="116">
        <v>0</v>
      </c>
      <c r="BA1428" s="116">
        <v>0</v>
      </c>
      <c r="BB1428" s="116">
        <v>0</v>
      </c>
      <c r="BC1428" s="116">
        <v>0</v>
      </c>
      <c r="BD1428" s="115">
        <v>0</v>
      </c>
      <c r="BF1428" s="9">
        <f t="shared" si="22"/>
        <v>0</v>
      </c>
    </row>
    <row r="1429" spans="1:58" x14ac:dyDescent="0.25">
      <c r="A1429" s="112" t="s">
        <v>2206</v>
      </c>
      <c r="B1429" s="112" t="s">
        <v>2205</v>
      </c>
      <c r="C1429" s="116">
        <v>0</v>
      </c>
      <c r="D1429" s="116">
        <v>0</v>
      </c>
      <c r="E1429" s="116">
        <v>0</v>
      </c>
      <c r="F1429" s="116">
        <v>0</v>
      </c>
      <c r="G1429" s="116">
        <v>0</v>
      </c>
      <c r="H1429" s="116">
        <v>0</v>
      </c>
      <c r="I1429" s="116">
        <v>0</v>
      </c>
      <c r="J1429" s="116">
        <v>0</v>
      </c>
      <c r="K1429" s="116">
        <v>0</v>
      </c>
      <c r="L1429" s="116">
        <v>0</v>
      </c>
      <c r="M1429" s="116">
        <v>0</v>
      </c>
      <c r="N1429" s="116">
        <v>0</v>
      </c>
      <c r="O1429" s="116">
        <v>0</v>
      </c>
      <c r="P1429" s="116">
        <v>0</v>
      </c>
      <c r="Q1429" s="116">
        <v>0</v>
      </c>
      <c r="R1429" s="116">
        <v>0</v>
      </c>
      <c r="S1429" s="116">
        <v>0</v>
      </c>
      <c r="T1429" s="116">
        <v>0</v>
      </c>
      <c r="U1429" s="116">
        <v>0</v>
      </c>
      <c r="V1429" s="116">
        <v>0</v>
      </c>
      <c r="W1429" s="116">
        <v>0</v>
      </c>
      <c r="X1429" s="116">
        <v>0</v>
      </c>
      <c r="Y1429" s="116">
        <v>0</v>
      </c>
      <c r="Z1429" s="116">
        <v>0</v>
      </c>
      <c r="AA1429" s="116">
        <v>0</v>
      </c>
      <c r="AB1429" s="116">
        <v>0</v>
      </c>
      <c r="AC1429" s="116">
        <v>0</v>
      </c>
      <c r="AD1429" s="116">
        <v>0</v>
      </c>
      <c r="AE1429" s="116">
        <v>0</v>
      </c>
      <c r="AF1429" s="116">
        <v>0</v>
      </c>
      <c r="AG1429" s="116">
        <v>0</v>
      </c>
      <c r="AH1429" s="116">
        <v>0</v>
      </c>
      <c r="AI1429" s="116">
        <v>0</v>
      </c>
      <c r="AJ1429" s="116">
        <v>0</v>
      </c>
      <c r="AK1429" s="116">
        <v>0</v>
      </c>
      <c r="AL1429" s="116">
        <v>0</v>
      </c>
      <c r="AM1429" s="116">
        <v>0</v>
      </c>
      <c r="AN1429" s="116">
        <v>0</v>
      </c>
      <c r="AO1429" s="116">
        <v>0</v>
      </c>
      <c r="AP1429" s="116">
        <v>0</v>
      </c>
      <c r="AQ1429" s="116">
        <v>0</v>
      </c>
      <c r="AR1429" s="116">
        <v>0</v>
      </c>
      <c r="AS1429" s="116">
        <v>0</v>
      </c>
      <c r="AT1429" s="116">
        <v>0</v>
      </c>
      <c r="AU1429" s="116">
        <v>0</v>
      </c>
      <c r="AV1429" s="116">
        <v>0</v>
      </c>
      <c r="AW1429" s="116">
        <v>0</v>
      </c>
      <c r="AX1429" s="116">
        <v>0</v>
      </c>
      <c r="AY1429" s="116">
        <v>0</v>
      </c>
      <c r="AZ1429" s="116">
        <v>0</v>
      </c>
      <c r="BA1429" s="116">
        <v>0</v>
      </c>
      <c r="BB1429" s="116">
        <v>154035.29999999999</v>
      </c>
      <c r="BC1429" s="116">
        <v>155121.25</v>
      </c>
      <c r="BD1429" s="115">
        <v>156214.85</v>
      </c>
      <c r="BF1429" s="9">
        <f t="shared" si="22"/>
        <v>156214.85</v>
      </c>
    </row>
    <row r="1430" spans="1:58" x14ac:dyDescent="0.25">
      <c r="A1430" s="112" t="s">
        <v>1819</v>
      </c>
      <c r="B1430" s="112" t="s">
        <v>1820</v>
      </c>
      <c r="C1430" s="116">
        <v>0</v>
      </c>
      <c r="D1430" s="116">
        <v>0</v>
      </c>
      <c r="E1430" s="116">
        <v>0</v>
      </c>
      <c r="F1430" s="116">
        <v>0</v>
      </c>
      <c r="G1430" s="116">
        <v>0</v>
      </c>
      <c r="H1430" s="116">
        <v>0</v>
      </c>
      <c r="I1430" s="116">
        <v>0</v>
      </c>
      <c r="J1430" s="116">
        <v>0</v>
      </c>
      <c r="K1430" s="116">
        <v>0</v>
      </c>
      <c r="L1430" s="116">
        <v>0</v>
      </c>
      <c r="M1430" s="116">
        <v>0</v>
      </c>
      <c r="N1430" s="116">
        <v>0</v>
      </c>
      <c r="O1430" s="116">
        <v>0</v>
      </c>
      <c r="P1430" s="116">
        <v>0</v>
      </c>
      <c r="Q1430" s="116">
        <v>0</v>
      </c>
      <c r="R1430" s="116">
        <v>0</v>
      </c>
      <c r="S1430" s="116">
        <v>0</v>
      </c>
      <c r="T1430" s="116">
        <v>0</v>
      </c>
      <c r="U1430" s="116">
        <v>0</v>
      </c>
      <c r="V1430" s="116">
        <v>0</v>
      </c>
      <c r="W1430" s="116">
        <v>0</v>
      </c>
      <c r="X1430" s="116">
        <v>0</v>
      </c>
      <c r="Y1430" s="116">
        <v>0</v>
      </c>
      <c r="Z1430" s="116">
        <v>0</v>
      </c>
      <c r="AA1430" s="116">
        <v>0</v>
      </c>
      <c r="AB1430" s="116">
        <v>0</v>
      </c>
      <c r="AC1430" s="116">
        <v>0</v>
      </c>
      <c r="AD1430" s="116">
        <v>0</v>
      </c>
      <c r="AE1430" s="116">
        <v>0</v>
      </c>
      <c r="AF1430" s="116">
        <v>0</v>
      </c>
      <c r="AG1430" s="116">
        <v>0</v>
      </c>
      <c r="AH1430" s="116">
        <v>0</v>
      </c>
      <c r="AI1430" s="116">
        <v>0</v>
      </c>
      <c r="AJ1430" s="116">
        <v>0</v>
      </c>
      <c r="AK1430" s="116">
        <v>0</v>
      </c>
      <c r="AL1430" s="116">
        <v>0</v>
      </c>
      <c r="AM1430" s="116">
        <v>0</v>
      </c>
      <c r="AN1430" s="116">
        <v>0</v>
      </c>
      <c r="AO1430" s="116">
        <v>0</v>
      </c>
      <c r="AP1430" s="116">
        <v>0</v>
      </c>
      <c r="AQ1430" s="116">
        <v>0</v>
      </c>
      <c r="AR1430" s="116">
        <v>0</v>
      </c>
      <c r="AS1430" s="116">
        <v>0</v>
      </c>
      <c r="AT1430" s="116">
        <v>0</v>
      </c>
      <c r="AU1430" s="116">
        <v>0</v>
      </c>
      <c r="AV1430" s="116">
        <v>0</v>
      </c>
      <c r="AW1430" s="116">
        <v>0</v>
      </c>
      <c r="AX1430" s="116">
        <v>0</v>
      </c>
      <c r="AY1430" s="116">
        <v>0</v>
      </c>
      <c r="AZ1430" s="116">
        <v>0</v>
      </c>
      <c r="BA1430" s="116">
        <v>0</v>
      </c>
      <c r="BB1430" s="116">
        <v>0</v>
      </c>
      <c r="BC1430" s="116">
        <v>0</v>
      </c>
      <c r="BD1430" s="115">
        <v>0</v>
      </c>
      <c r="BF1430" s="9">
        <f t="shared" si="22"/>
        <v>0</v>
      </c>
    </row>
    <row r="1431" spans="1:58" x14ac:dyDescent="0.25">
      <c r="A1431" s="112" t="s">
        <v>1821</v>
      </c>
      <c r="B1431" s="112" t="s">
        <v>1822</v>
      </c>
      <c r="C1431" s="116">
        <v>0</v>
      </c>
      <c r="D1431" s="116">
        <v>0</v>
      </c>
      <c r="E1431" s="116">
        <v>0</v>
      </c>
      <c r="F1431" s="116">
        <v>0</v>
      </c>
      <c r="G1431" s="116">
        <v>0</v>
      </c>
      <c r="H1431" s="116">
        <v>0</v>
      </c>
      <c r="I1431" s="116">
        <v>0</v>
      </c>
      <c r="J1431" s="116">
        <v>0</v>
      </c>
      <c r="K1431" s="116">
        <v>0</v>
      </c>
      <c r="L1431" s="116">
        <v>0</v>
      </c>
      <c r="M1431" s="116">
        <v>0</v>
      </c>
      <c r="N1431" s="116">
        <v>0</v>
      </c>
      <c r="O1431" s="116">
        <v>0</v>
      </c>
      <c r="P1431" s="116">
        <v>0</v>
      </c>
      <c r="Q1431" s="116">
        <v>0</v>
      </c>
      <c r="R1431" s="116">
        <v>0</v>
      </c>
      <c r="S1431" s="116">
        <v>0</v>
      </c>
      <c r="T1431" s="116">
        <v>0</v>
      </c>
      <c r="U1431" s="116">
        <v>0</v>
      </c>
      <c r="V1431" s="116">
        <v>0</v>
      </c>
      <c r="W1431" s="116">
        <v>0</v>
      </c>
      <c r="X1431" s="116">
        <v>0</v>
      </c>
      <c r="Y1431" s="116">
        <v>0</v>
      </c>
      <c r="Z1431" s="116">
        <v>0</v>
      </c>
      <c r="AA1431" s="116">
        <v>0</v>
      </c>
      <c r="AB1431" s="116">
        <v>0</v>
      </c>
      <c r="AC1431" s="116">
        <v>0</v>
      </c>
      <c r="AD1431" s="116">
        <v>0</v>
      </c>
      <c r="AE1431" s="116">
        <v>0</v>
      </c>
      <c r="AF1431" s="116">
        <v>0</v>
      </c>
      <c r="AG1431" s="116">
        <v>0</v>
      </c>
      <c r="AH1431" s="116">
        <v>0</v>
      </c>
      <c r="AI1431" s="116">
        <v>0</v>
      </c>
      <c r="AJ1431" s="116">
        <v>0</v>
      </c>
      <c r="AK1431" s="116">
        <v>0</v>
      </c>
      <c r="AL1431" s="116">
        <v>0</v>
      </c>
      <c r="AM1431" s="116">
        <v>0</v>
      </c>
      <c r="AN1431" s="116">
        <v>0</v>
      </c>
      <c r="AO1431" s="116">
        <v>0</v>
      </c>
      <c r="AP1431" s="116">
        <v>0</v>
      </c>
      <c r="AQ1431" s="116">
        <v>0</v>
      </c>
      <c r="AR1431" s="116">
        <v>0</v>
      </c>
      <c r="AS1431" s="116">
        <v>0</v>
      </c>
      <c r="AT1431" s="116">
        <v>0</v>
      </c>
      <c r="AU1431" s="116">
        <v>0</v>
      </c>
      <c r="AV1431" s="116">
        <v>0</v>
      </c>
      <c r="AW1431" s="116">
        <v>0</v>
      </c>
      <c r="AX1431" s="116">
        <v>0</v>
      </c>
      <c r="AY1431" s="116">
        <v>0</v>
      </c>
      <c r="AZ1431" s="116">
        <v>0</v>
      </c>
      <c r="BA1431" s="116">
        <v>0</v>
      </c>
      <c r="BB1431" s="116">
        <v>0</v>
      </c>
      <c r="BC1431" s="116">
        <v>0</v>
      </c>
      <c r="BD1431" s="115">
        <v>0</v>
      </c>
      <c r="BF1431" s="9">
        <f t="shared" ref="BF1431:BF1436" si="23">+MAX(C1431:BD1431)</f>
        <v>0</v>
      </c>
    </row>
    <row r="1432" spans="1:58" x14ac:dyDescent="0.25">
      <c r="A1432" s="112" t="s">
        <v>1823</v>
      </c>
      <c r="B1432" s="112" t="s">
        <v>1750</v>
      </c>
      <c r="C1432" s="116">
        <v>0</v>
      </c>
      <c r="D1432" s="116">
        <v>0</v>
      </c>
      <c r="E1432" s="116">
        <v>0</v>
      </c>
      <c r="F1432" s="116">
        <v>0</v>
      </c>
      <c r="G1432" s="116">
        <v>0</v>
      </c>
      <c r="H1432" s="116">
        <v>0</v>
      </c>
      <c r="I1432" s="116">
        <v>0</v>
      </c>
      <c r="J1432" s="116">
        <v>0</v>
      </c>
      <c r="K1432" s="116">
        <v>0</v>
      </c>
      <c r="L1432" s="116">
        <v>0</v>
      </c>
      <c r="M1432" s="116">
        <v>0</v>
      </c>
      <c r="N1432" s="116">
        <v>0</v>
      </c>
      <c r="O1432" s="116">
        <v>0</v>
      </c>
      <c r="P1432" s="116">
        <v>0</v>
      </c>
      <c r="Q1432" s="116">
        <v>0</v>
      </c>
      <c r="R1432" s="116">
        <v>0</v>
      </c>
      <c r="S1432" s="116">
        <v>0</v>
      </c>
      <c r="T1432" s="116">
        <v>0</v>
      </c>
      <c r="U1432" s="116">
        <v>0</v>
      </c>
      <c r="V1432" s="116">
        <v>0</v>
      </c>
      <c r="W1432" s="116">
        <v>0</v>
      </c>
      <c r="X1432" s="116">
        <v>0</v>
      </c>
      <c r="Y1432" s="116">
        <v>0</v>
      </c>
      <c r="Z1432" s="116">
        <v>0</v>
      </c>
      <c r="AA1432" s="116">
        <v>0</v>
      </c>
      <c r="AB1432" s="116">
        <v>0</v>
      </c>
      <c r="AC1432" s="116">
        <v>0</v>
      </c>
      <c r="AD1432" s="116">
        <v>0</v>
      </c>
      <c r="AE1432" s="116">
        <v>0</v>
      </c>
      <c r="AF1432" s="116">
        <v>0</v>
      </c>
      <c r="AG1432" s="116">
        <v>0</v>
      </c>
      <c r="AH1432" s="116">
        <v>0</v>
      </c>
      <c r="AI1432" s="116">
        <v>0</v>
      </c>
      <c r="AJ1432" s="116">
        <v>0</v>
      </c>
      <c r="AK1432" s="116">
        <v>0</v>
      </c>
      <c r="AL1432" s="116">
        <v>0</v>
      </c>
      <c r="AM1432" s="116">
        <v>0</v>
      </c>
      <c r="AN1432" s="116">
        <v>0</v>
      </c>
      <c r="AO1432" s="116">
        <v>0</v>
      </c>
      <c r="AP1432" s="116">
        <v>0</v>
      </c>
      <c r="AQ1432" s="116">
        <v>0</v>
      </c>
      <c r="AR1432" s="116">
        <v>0</v>
      </c>
      <c r="AS1432" s="116">
        <v>0</v>
      </c>
      <c r="AT1432" s="116">
        <v>0</v>
      </c>
      <c r="AU1432" s="116">
        <v>0</v>
      </c>
      <c r="AV1432" s="116">
        <v>0</v>
      </c>
      <c r="AW1432" s="116">
        <v>0</v>
      </c>
      <c r="AX1432" s="116">
        <v>0</v>
      </c>
      <c r="AY1432" s="116">
        <v>0</v>
      </c>
      <c r="AZ1432" s="116">
        <v>0</v>
      </c>
      <c r="BA1432" s="116">
        <v>0</v>
      </c>
      <c r="BB1432" s="116">
        <v>0</v>
      </c>
      <c r="BC1432" s="116">
        <v>0</v>
      </c>
      <c r="BD1432" s="115">
        <v>0</v>
      </c>
      <c r="BF1432" s="9">
        <f t="shared" si="23"/>
        <v>0</v>
      </c>
    </row>
    <row r="1433" spans="1:58" x14ac:dyDescent="0.25">
      <c r="A1433" s="112" t="s">
        <v>2204</v>
      </c>
      <c r="B1433" s="112" t="s">
        <v>2203</v>
      </c>
      <c r="C1433" s="116">
        <v>0</v>
      </c>
      <c r="D1433" s="116">
        <v>0</v>
      </c>
      <c r="E1433" s="116">
        <v>0</v>
      </c>
      <c r="F1433" s="116">
        <v>0</v>
      </c>
      <c r="G1433" s="116">
        <v>0</v>
      </c>
      <c r="H1433" s="116">
        <v>0</v>
      </c>
      <c r="I1433" s="116">
        <v>0</v>
      </c>
      <c r="J1433" s="116">
        <v>0</v>
      </c>
      <c r="K1433" s="116">
        <v>0</v>
      </c>
      <c r="L1433" s="116">
        <v>0</v>
      </c>
      <c r="M1433" s="116">
        <v>0</v>
      </c>
      <c r="N1433" s="116">
        <v>0</v>
      </c>
      <c r="O1433" s="116">
        <v>0</v>
      </c>
      <c r="P1433" s="116">
        <v>0</v>
      </c>
      <c r="Q1433" s="116">
        <v>0</v>
      </c>
      <c r="R1433" s="116">
        <v>0</v>
      </c>
      <c r="S1433" s="116">
        <v>0</v>
      </c>
      <c r="T1433" s="116">
        <v>0</v>
      </c>
      <c r="U1433" s="116">
        <v>0</v>
      </c>
      <c r="V1433" s="116">
        <v>0</v>
      </c>
      <c r="W1433" s="116">
        <v>0</v>
      </c>
      <c r="X1433" s="116">
        <v>0</v>
      </c>
      <c r="Y1433" s="116">
        <v>0</v>
      </c>
      <c r="Z1433" s="116">
        <v>0</v>
      </c>
      <c r="AA1433" s="116">
        <v>0</v>
      </c>
      <c r="AB1433" s="116">
        <v>0</v>
      </c>
      <c r="AC1433" s="116">
        <v>0</v>
      </c>
      <c r="AD1433" s="116">
        <v>0</v>
      </c>
      <c r="AE1433" s="116">
        <v>0</v>
      </c>
      <c r="AF1433" s="116">
        <v>0</v>
      </c>
      <c r="AG1433" s="116">
        <v>0</v>
      </c>
      <c r="AH1433" s="116">
        <v>0</v>
      </c>
      <c r="AI1433" s="116">
        <v>0</v>
      </c>
      <c r="AJ1433" s="116">
        <v>0</v>
      </c>
      <c r="AK1433" s="116">
        <v>0</v>
      </c>
      <c r="AL1433" s="116">
        <v>0</v>
      </c>
      <c r="AM1433" s="116">
        <v>0</v>
      </c>
      <c r="AN1433" s="116">
        <v>0</v>
      </c>
      <c r="AO1433" s="116">
        <v>0</v>
      </c>
      <c r="AP1433" s="116">
        <v>0</v>
      </c>
      <c r="AQ1433" s="116">
        <v>0</v>
      </c>
      <c r="AR1433" s="116">
        <v>0</v>
      </c>
      <c r="AS1433" s="116">
        <v>0</v>
      </c>
      <c r="AT1433" s="116">
        <v>0</v>
      </c>
      <c r="AU1433" s="116">
        <v>0</v>
      </c>
      <c r="AV1433" s="116">
        <v>0</v>
      </c>
      <c r="AW1433" s="116">
        <v>0</v>
      </c>
      <c r="AX1433" s="116">
        <v>0</v>
      </c>
      <c r="AY1433" s="116">
        <v>0</v>
      </c>
      <c r="AZ1433" s="116">
        <v>0</v>
      </c>
      <c r="BA1433" s="116">
        <v>0</v>
      </c>
      <c r="BB1433" s="116">
        <v>0</v>
      </c>
      <c r="BC1433" s="116">
        <v>0</v>
      </c>
      <c r="BD1433" s="115">
        <v>1292.8499999999999</v>
      </c>
      <c r="BF1433" s="9">
        <f t="shared" si="23"/>
        <v>1292.8499999999999</v>
      </c>
    </row>
    <row r="1434" spans="1:58" x14ac:dyDescent="0.25">
      <c r="A1434" s="112" t="s">
        <v>1824</v>
      </c>
      <c r="B1434" s="112" t="s">
        <v>1825</v>
      </c>
      <c r="C1434" s="116">
        <v>0</v>
      </c>
      <c r="D1434" s="116">
        <v>0</v>
      </c>
      <c r="E1434" s="116">
        <v>0</v>
      </c>
      <c r="F1434" s="116">
        <v>0</v>
      </c>
      <c r="G1434" s="116">
        <v>0</v>
      </c>
      <c r="H1434" s="116">
        <v>0</v>
      </c>
      <c r="I1434" s="116">
        <v>0</v>
      </c>
      <c r="J1434" s="116">
        <v>0</v>
      </c>
      <c r="K1434" s="116">
        <v>0</v>
      </c>
      <c r="L1434" s="116">
        <v>0</v>
      </c>
      <c r="M1434" s="116">
        <v>0</v>
      </c>
      <c r="N1434" s="116">
        <v>0</v>
      </c>
      <c r="O1434" s="116">
        <v>0</v>
      </c>
      <c r="P1434" s="116">
        <v>0</v>
      </c>
      <c r="Q1434" s="116">
        <v>0</v>
      </c>
      <c r="R1434" s="116">
        <v>0</v>
      </c>
      <c r="S1434" s="116">
        <v>0</v>
      </c>
      <c r="T1434" s="116">
        <v>0</v>
      </c>
      <c r="U1434" s="116">
        <v>0</v>
      </c>
      <c r="V1434" s="116">
        <v>0</v>
      </c>
      <c r="W1434" s="116">
        <v>0</v>
      </c>
      <c r="X1434" s="116">
        <v>0</v>
      </c>
      <c r="Y1434" s="116">
        <v>0</v>
      </c>
      <c r="Z1434" s="116">
        <v>0</v>
      </c>
      <c r="AA1434" s="116">
        <v>0</v>
      </c>
      <c r="AB1434" s="116">
        <v>0</v>
      </c>
      <c r="AC1434" s="116">
        <v>0</v>
      </c>
      <c r="AD1434" s="116">
        <v>0</v>
      </c>
      <c r="AE1434" s="116">
        <v>0</v>
      </c>
      <c r="AF1434" s="116">
        <v>0</v>
      </c>
      <c r="AG1434" s="116">
        <v>0</v>
      </c>
      <c r="AH1434" s="116">
        <v>0</v>
      </c>
      <c r="AI1434" s="116">
        <v>0</v>
      </c>
      <c r="AJ1434" s="116">
        <v>0</v>
      </c>
      <c r="AK1434" s="116">
        <v>0</v>
      </c>
      <c r="AL1434" s="116">
        <v>0</v>
      </c>
      <c r="AM1434" s="116">
        <v>0</v>
      </c>
      <c r="AN1434" s="116">
        <v>0</v>
      </c>
      <c r="AO1434" s="116">
        <v>0</v>
      </c>
      <c r="AP1434" s="116">
        <v>0</v>
      </c>
      <c r="AQ1434" s="116">
        <v>0</v>
      </c>
      <c r="AR1434" s="116">
        <v>0</v>
      </c>
      <c r="AS1434" s="116">
        <v>0</v>
      </c>
      <c r="AT1434" s="116">
        <v>0</v>
      </c>
      <c r="AU1434" s="116">
        <v>0</v>
      </c>
      <c r="AV1434" s="116">
        <v>0</v>
      </c>
      <c r="AW1434" s="116">
        <v>0</v>
      </c>
      <c r="AX1434" s="116">
        <v>0</v>
      </c>
      <c r="AY1434" s="116">
        <v>0</v>
      </c>
      <c r="AZ1434" s="116">
        <v>0</v>
      </c>
      <c r="BA1434" s="116">
        <v>0</v>
      </c>
      <c r="BB1434" s="116">
        <v>0</v>
      </c>
      <c r="BC1434" s="116">
        <v>0</v>
      </c>
      <c r="BD1434" s="115">
        <v>0</v>
      </c>
      <c r="BF1434" s="9">
        <f t="shared" si="23"/>
        <v>0</v>
      </c>
    </row>
    <row r="1435" spans="1:58" x14ac:dyDescent="0.25">
      <c r="A1435" s="112" t="s">
        <v>2202</v>
      </c>
      <c r="B1435" s="112" t="s">
        <v>2201</v>
      </c>
      <c r="C1435" s="116">
        <v>0</v>
      </c>
      <c r="D1435" s="116">
        <v>0</v>
      </c>
      <c r="E1435" s="116">
        <v>0</v>
      </c>
      <c r="F1435" s="116">
        <v>0</v>
      </c>
      <c r="G1435" s="116">
        <v>0</v>
      </c>
      <c r="H1435" s="116">
        <v>0</v>
      </c>
      <c r="I1435" s="116">
        <v>0</v>
      </c>
      <c r="J1435" s="116">
        <v>0</v>
      </c>
      <c r="K1435" s="116">
        <v>0</v>
      </c>
      <c r="L1435" s="116">
        <v>0</v>
      </c>
      <c r="M1435" s="116">
        <v>0</v>
      </c>
      <c r="N1435" s="116">
        <v>0</v>
      </c>
      <c r="O1435" s="116">
        <v>0</v>
      </c>
      <c r="P1435" s="116">
        <v>0</v>
      </c>
      <c r="Q1435" s="116">
        <v>0</v>
      </c>
      <c r="R1435" s="116">
        <v>0</v>
      </c>
      <c r="S1435" s="116">
        <v>0</v>
      </c>
      <c r="T1435" s="116">
        <v>0</v>
      </c>
      <c r="U1435" s="116">
        <v>0</v>
      </c>
      <c r="V1435" s="116">
        <v>0</v>
      </c>
      <c r="W1435" s="116">
        <v>0</v>
      </c>
      <c r="X1435" s="116">
        <v>0</v>
      </c>
      <c r="Y1435" s="116">
        <v>0</v>
      </c>
      <c r="Z1435" s="116">
        <v>0</v>
      </c>
      <c r="AA1435" s="116">
        <v>0</v>
      </c>
      <c r="AB1435" s="116">
        <v>0</v>
      </c>
      <c r="AC1435" s="116">
        <v>0</v>
      </c>
      <c r="AD1435" s="116">
        <v>0</v>
      </c>
      <c r="AE1435" s="116">
        <v>0</v>
      </c>
      <c r="AF1435" s="116">
        <v>0</v>
      </c>
      <c r="AG1435" s="116">
        <v>0</v>
      </c>
      <c r="AH1435" s="116">
        <v>0</v>
      </c>
      <c r="AI1435" s="116">
        <v>0</v>
      </c>
      <c r="AJ1435" s="116">
        <v>0</v>
      </c>
      <c r="AK1435" s="116">
        <v>0</v>
      </c>
      <c r="AL1435" s="116">
        <v>0</v>
      </c>
      <c r="AM1435" s="116">
        <v>0</v>
      </c>
      <c r="AN1435" s="116">
        <v>0</v>
      </c>
      <c r="AO1435" s="116">
        <v>0</v>
      </c>
      <c r="AP1435" s="116">
        <v>0</v>
      </c>
      <c r="AQ1435" s="116">
        <v>0</v>
      </c>
      <c r="AR1435" s="116">
        <v>0</v>
      </c>
      <c r="AS1435" s="116">
        <v>0</v>
      </c>
      <c r="AT1435" s="116">
        <v>0</v>
      </c>
      <c r="AU1435" s="116">
        <v>0</v>
      </c>
      <c r="AV1435" s="116">
        <v>0</v>
      </c>
      <c r="AW1435" s="116">
        <v>0</v>
      </c>
      <c r="AX1435" s="116">
        <v>0</v>
      </c>
      <c r="AY1435" s="116">
        <v>0</v>
      </c>
      <c r="AZ1435" s="116">
        <v>0</v>
      </c>
      <c r="BA1435" s="116">
        <v>0</v>
      </c>
      <c r="BB1435" s="116">
        <v>0</v>
      </c>
      <c r="BC1435" s="116">
        <v>0</v>
      </c>
      <c r="BD1435" s="115">
        <v>6001.59</v>
      </c>
      <c r="BF1435" s="9">
        <f t="shared" si="23"/>
        <v>6001.59</v>
      </c>
    </row>
    <row r="1436" spans="1:58" x14ac:dyDescent="0.25">
      <c r="A1436" s="112" t="s">
        <v>2200</v>
      </c>
      <c r="B1436" s="112" t="s">
        <v>2199</v>
      </c>
      <c r="C1436" s="116">
        <v>0</v>
      </c>
      <c r="D1436" s="116">
        <v>0</v>
      </c>
      <c r="E1436" s="116">
        <v>0</v>
      </c>
      <c r="F1436" s="116">
        <v>0</v>
      </c>
      <c r="G1436" s="116">
        <v>0</v>
      </c>
      <c r="H1436" s="116">
        <v>0</v>
      </c>
      <c r="I1436" s="116">
        <v>0</v>
      </c>
      <c r="J1436" s="116">
        <v>0</v>
      </c>
      <c r="K1436" s="116">
        <v>0</v>
      </c>
      <c r="L1436" s="116">
        <v>0</v>
      </c>
      <c r="M1436" s="116">
        <v>0</v>
      </c>
      <c r="N1436" s="116">
        <v>0</v>
      </c>
      <c r="O1436" s="116">
        <v>0</v>
      </c>
      <c r="P1436" s="116">
        <v>0</v>
      </c>
      <c r="Q1436" s="116">
        <v>0</v>
      </c>
      <c r="R1436" s="116">
        <v>0</v>
      </c>
      <c r="S1436" s="116">
        <v>0</v>
      </c>
      <c r="T1436" s="116">
        <v>0</v>
      </c>
      <c r="U1436" s="116">
        <v>0</v>
      </c>
      <c r="V1436" s="116">
        <v>0</v>
      </c>
      <c r="W1436" s="116">
        <v>0</v>
      </c>
      <c r="X1436" s="116">
        <v>0</v>
      </c>
      <c r="Y1436" s="116">
        <v>0</v>
      </c>
      <c r="Z1436" s="116">
        <v>0</v>
      </c>
      <c r="AA1436" s="116">
        <v>0</v>
      </c>
      <c r="AB1436" s="116">
        <v>0</v>
      </c>
      <c r="AC1436" s="116">
        <v>0</v>
      </c>
      <c r="AD1436" s="116">
        <v>0</v>
      </c>
      <c r="AE1436" s="116">
        <v>0</v>
      </c>
      <c r="AF1436" s="116">
        <v>0</v>
      </c>
      <c r="AG1436" s="116">
        <v>0</v>
      </c>
      <c r="AH1436" s="116">
        <v>0</v>
      </c>
      <c r="AI1436" s="116">
        <v>0</v>
      </c>
      <c r="AJ1436" s="116">
        <v>0</v>
      </c>
      <c r="AK1436" s="116">
        <v>0</v>
      </c>
      <c r="AL1436" s="116">
        <v>0</v>
      </c>
      <c r="AM1436" s="116">
        <v>0</v>
      </c>
      <c r="AN1436" s="116">
        <v>0</v>
      </c>
      <c r="AO1436" s="116">
        <v>0</v>
      </c>
      <c r="AP1436" s="116">
        <v>0</v>
      </c>
      <c r="AQ1436" s="116">
        <v>0</v>
      </c>
      <c r="AR1436" s="116">
        <v>0</v>
      </c>
      <c r="AS1436" s="116">
        <v>0</v>
      </c>
      <c r="AT1436" s="116">
        <v>0</v>
      </c>
      <c r="AU1436" s="116">
        <v>0</v>
      </c>
      <c r="AV1436" s="116">
        <v>0</v>
      </c>
      <c r="AW1436" s="116">
        <v>0</v>
      </c>
      <c r="AX1436" s="116">
        <v>0</v>
      </c>
      <c r="AY1436" s="116">
        <v>0</v>
      </c>
      <c r="AZ1436" s="116">
        <v>0</v>
      </c>
      <c r="BA1436" s="116">
        <v>0</v>
      </c>
      <c r="BB1436" s="116">
        <v>0</v>
      </c>
      <c r="BC1436" s="116">
        <v>0</v>
      </c>
      <c r="BD1436" s="115">
        <v>90.52</v>
      </c>
      <c r="BF1436" s="9">
        <f t="shared" si="23"/>
        <v>90.52</v>
      </c>
    </row>
    <row r="1437" spans="1:58" x14ac:dyDescent="0.25">
      <c r="A1437" s="112" t="s">
        <v>2</v>
      </c>
      <c r="C1437" s="114">
        <f t="shared" ref="C1437:AH1437" si="24">SUM(C2:C1436)</f>
        <v>27425565.49000001</v>
      </c>
      <c r="D1437" s="114">
        <f t="shared" si="24"/>
        <v>29098350.600000013</v>
      </c>
      <c r="E1437" s="114">
        <f t="shared" si="24"/>
        <v>31288882.680000007</v>
      </c>
      <c r="F1437" s="114">
        <f t="shared" si="24"/>
        <v>33825725.580000013</v>
      </c>
      <c r="G1437" s="114">
        <f t="shared" si="24"/>
        <v>35263372.989999995</v>
      </c>
      <c r="H1437" s="114">
        <f t="shared" si="24"/>
        <v>35565350.159999982</v>
      </c>
      <c r="I1437" s="114">
        <f t="shared" si="24"/>
        <v>37000346.650000013</v>
      </c>
      <c r="J1437" s="114">
        <f t="shared" si="24"/>
        <v>39583088.400000028</v>
      </c>
      <c r="K1437" s="114">
        <f t="shared" si="24"/>
        <v>41822344.830000006</v>
      </c>
      <c r="L1437" s="114">
        <f t="shared" si="24"/>
        <v>47705310.600000001</v>
      </c>
      <c r="M1437" s="114">
        <f t="shared" si="24"/>
        <v>42128316.330000006</v>
      </c>
      <c r="N1437" s="114">
        <f t="shared" si="24"/>
        <v>7523186.8400000045</v>
      </c>
      <c r="O1437" s="114">
        <f t="shared" si="24"/>
        <v>7659295.3400000026</v>
      </c>
      <c r="P1437" s="114">
        <f t="shared" si="24"/>
        <v>7923370.7600000016</v>
      </c>
      <c r="Q1437" s="114">
        <f t="shared" si="24"/>
        <v>8393448.1300000045</v>
      </c>
      <c r="R1437" s="114">
        <f t="shared" si="24"/>
        <v>9290823.910000002</v>
      </c>
      <c r="S1437" s="114">
        <f t="shared" si="24"/>
        <v>11126630.250000002</v>
      </c>
      <c r="T1437" s="114">
        <f t="shared" si="24"/>
        <v>12299921.500000004</v>
      </c>
      <c r="U1437" s="114">
        <f t="shared" si="24"/>
        <v>13750137.429999994</v>
      </c>
      <c r="V1437" s="114">
        <f t="shared" si="24"/>
        <v>17603876.480000004</v>
      </c>
      <c r="W1437" s="114">
        <f t="shared" si="24"/>
        <v>18996130.419999994</v>
      </c>
      <c r="X1437" s="114">
        <f t="shared" si="24"/>
        <v>20912396.559999987</v>
      </c>
      <c r="Y1437" s="114">
        <f t="shared" si="24"/>
        <v>21441556.419999987</v>
      </c>
      <c r="Z1437" s="114">
        <f t="shared" si="24"/>
        <v>9557034.230000006</v>
      </c>
      <c r="AA1437" s="114">
        <f t="shared" si="24"/>
        <v>9540066.400000006</v>
      </c>
      <c r="AB1437" s="114">
        <f t="shared" si="24"/>
        <v>11794455.470000003</v>
      </c>
      <c r="AC1437" s="114">
        <f t="shared" si="24"/>
        <v>14597751.829999991</v>
      </c>
      <c r="AD1437" s="114">
        <f t="shared" si="24"/>
        <v>12572535.710000005</v>
      </c>
      <c r="AE1437" s="114">
        <f t="shared" si="24"/>
        <v>16253587.570000013</v>
      </c>
      <c r="AF1437" s="114">
        <f t="shared" si="24"/>
        <v>21338998.369999997</v>
      </c>
      <c r="AG1437" s="114">
        <f t="shared" si="24"/>
        <v>24026740.470000003</v>
      </c>
      <c r="AH1437" s="114">
        <f t="shared" si="24"/>
        <v>28194398.480000004</v>
      </c>
      <c r="AI1437" s="114">
        <f t="shared" ref="AI1437:BD1437" si="25">SUM(AI2:AI1436)</f>
        <v>28605875.219999995</v>
      </c>
      <c r="AJ1437" s="114">
        <f t="shared" si="25"/>
        <v>28662975.340000004</v>
      </c>
      <c r="AK1437" s="114">
        <f t="shared" si="25"/>
        <v>21354908.740000002</v>
      </c>
      <c r="AL1437" s="114">
        <f t="shared" si="25"/>
        <v>20536798.790000007</v>
      </c>
      <c r="AM1437" s="114">
        <f t="shared" si="25"/>
        <v>22074151.29000001</v>
      </c>
      <c r="AN1437" s="114">
        <f t="shared" si="25"/>
        <v>22952562.339999992</v>
      </c>
      <c r="AO1437" s="114">
        <f t="shared" si="25"/>
        <v>21573295.019999996</v>
      </c>
      <c r="AP1437" s="114">
        <f t="shared" si="25"/>
        <v>25956471.879999999</v>
      </c>
      <c r="AQ1437" s="114">
        <f t="shared" si="25"/>
        <v>27504878.200000003</v>
      </c>
      <c r="AR1437" s="114">
        <f t="shared" si="25"/>
        <v>33501286.899999991</v>
      </c>
      <c r="AS1437" s="114">
        <f t="shared" si="25"/>
        <v>25164139.590000004</v>
      </c>
      <c r="AT1437" s="114">
        <f t="shared" si="25"/>
        <v>27208287.470000006</v>
      </c>
      <c r="AU1437" s="114">
        <f t="shared" si="25"/>
        <v>19939783.580000002</v>
      </c>
      <c r="AV1437" s="114">
        <f t="shared" si="25"/>
        <v>25346179.680000007</v>
      </c>
      <c r="AW1437" s="114">
        <f t="shared" si="25"/>
        <v>27761215.100000001</v>
      </c>
      <c r="AX1437" s="114">
        <f t="shared" si="25"/>
        <v>25566367.890000012</v>
      </c>
      <c r="AY1437" s="114">
        <f t="shared" si="25"/>
        <v>28663201.060000025</v>
      </c>
      <c r="AZ1437" s="114">
        <f t="shared" si="25"/>
        <v>32337162.239999998</v>
      </c>
      <c r="BA1437" s="114">
        <f t="shared" si="25"/>
        <v>31712675.37000002</v>
      </c>
      <c r="BB1437" s="114">
        <f t="shared" si="25"/>
        <v>33464937.520000033</v>
      </c>
      <c r="BC1437" s="114">
        <f t="shared" si="25"/>
        <v>32989090.710000027</v>
      </c>
      <c r="BD1437" s="113">
        <f t="shared" si="25"/>
        <v>36683448.030000016</v>
      </c>
    </row>
  </sheetData>
  <autoFilter ref="A1:BD1437" xr:uid="{595CD2FD-E302-47A2-BF84-F8A0E2FFE01B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F3232-3549-43EE-BC0A-A592DA4A6336}">
  <sheetPr codeName="Sheet2"/>
  <dimension ref="A1:CS928"/>
  <sheetViews>
    <sheetView workbookViewId="0">
      <pane xSplit="6" ySplit="2" topLeftCell="CE910" activePane="bottomRight" state="frozen"/>
      <selection pane="topRight" activeCell="C1" sqref="C1"/>
      <selection pane="bottomLeft" activeCell="A3" sqref="A3"/>
      <selection pane="bottomRight" activeCell="CH931" sqref="CH931"/>
    </sheetView>
  </sheetViews>
  <sheetFormatPr defaultRowHeight="15" x14ac:dyDescent="0.25"/>
  <cols>
    <col min="5" max="5" width="15.28515625" bestFit="1" customWidth="1"/>
    <col min="6" max="6" width="44.42578125" bestFit="1" customWidth="1"/>
    <col min="7" max="14" width="12.85546875" bestFit="1" customWidth="1"/>
    <col min="15" max="16" width="14" bestFit="1" customWidth="1"/>
    <col min="17" max="17" width="12.85546875" bestFit="1" customWidth="1"/>
    <col min="18" max="18" width="14" bestFit="1" customWidth="1"/>
    <col min="19" max="29" width="12.85546875" bestFit="1" customWidth="1"/>
    <col min="30" max="30" width="14" bestFit="1" customWidth="1"/>
    <col min="31" max="40" width="12.85546875" bestFit="1" customWidth="1"/>
    <col min="41" max="42" width="14" bestFit="1" customWidth="1"/>
    <col min="43" max="53" width="12.85546875" bestFit="1" customWidth="1"/>
    <col min="54" max="54" width="14" bestFit="1" customWidth="1"/>
    <col min="55" max="59" width="12.85546875" bestFit="1" customWidth="1"/>
    <col min="60" max="60" width="13.5703125" bestFit="1" customWidth="1"/>
    <col min="61" max="64" width="12.85546875" bestFit="1" customWidth="1"/>
    <col min="65" max="65" width="14" bestFit="1" customWidth="1"/>
    <col min="66" max="72" width="12.85546875" bestFit="1" customWidth="1"/>
    <col min="73" max="73" width="14" bestFit="1" customWidth="1"/>
    <col min="74" max="74" width="12.85546875" bestFit="1" customWidth="1"/>
    <col min="75" max="75" width="14" bestFit="1" customWidth="1"/>
    <col min="76" max="77" width="12.85546875" bestFit="1" customWidth="1"/>
    <col min="78" max="78" width="14" bestFit="1" customWidth="1"/>
    <col min="79" max="84" width="12.85546875" bestFit="1" customWidth="1"/>
    <col min="85" max="85" width="15" bestFit="1" customWidth="1"/>
    <col min="86" max="86" width="15" customWidth="1"/>
    <col min="89" max="89" width="11.7109375" bestFit="1" customWidth="1"/>
    <col min="90" max="93" width="11.5703125" bestFit="1" customWidth="1"/>
    <col min="94" max="94" width="11.7109375" bestFit="1" customWidth="1"/>
    <col min="95" max="95" width="13.7109375" bestFit="1" customWidth="1"/>
    <col min="97" max="97" width="11.5703125" bestFit="1" customWidth="1"/>
  </cols>
  <sheetData>
    <row r="1" spans="1:95" x14ac:dyDescent="0.25">
      <c r="G1">
        <v>1</v>
      </c>
      <c r="H1">
        <v>1</v>
      </c>
      <c r="I1">
        <v>1</v>
      </c>
      <c r="J1">
        <v>1</v>
      </c>
      <c r="K1">
        <v>1</v>
      </c>
      <c r="L1">
        <v>1</v>
      </c>
      <c r="M1">
        <v>2</v>
      </c>
      <c r="N1">
        <v>2</v>
      </c>
      <c r="O1">
        <v>2</v>
      </c>
      <c r="P1">
        <v>2</v>
      </c>
      <c r="Q1">
        <v>2</v>
      </c>
      <c r="R1">
        <v>2</v>
      </c>
      <c r="S1">
        <v>1</v>
      </c>
      <c r="T1">
        <v>1</v>
      </c>
      <c r="U1">
        <v>1</v>
      </c>
      <c r="V1">
        <v>1</v>
      </c>
      <c r="W1">
        <v>1</v>
      </c>
      <c r="X1">
        <v>1</v>
      </c>
      <c r="Y1">
        <v>2</v>
      </c>
      <c r="Z1">
        <v>2</v>
      </c>
      <c r="AA1">
        <v>2</v>
      </c>
      <c r="AB1">
        <v>2</v>
      </c>
      <c r="AC1">
        <v>2</v>
      </c>
      <c r="AD1">
        <v>2</v>
      </c>
      <c r="AE1">
        <v>1</v>
      </c>
      <c r="AF1">
        <v>1</v>
      </c>
      <c r="AG1">
        <v>1</v>
      </c>
      <c r="AH1">
        <v>1</v>
      </c>
      <c r="AI1">
        <v>1</v>
      </c>
      <c r="AJ1">
        <v>1</v>
      </c>
      <c r="AK1">
        <v>2</v>
      </c>
      <c r="AL1">
        <v>2</v>
      </c>
      <c r="AM1">
        <v>2</v>
      </c>
      <c r="AN1">
        <v>2</v>
      </c>
      <c r="AO1">
        <v>2</v>
      </c>
      <c r="AP1">
        <v>2</v>
      </c>
      <c r="AQ1">
        <v>1</v>
      </c>
      <c r="AR1">
        <v>1</v>
      </c>
      <c r="AS1">
        <v>1</v>
      </c>
      <c r="AT1">
        <v>1</v>
      </c>
      <c r="AU1">
        <v>1</v>
      </c>
      <c r="AV1">
        <v>1</v>
      </c>
      <c r="AW1">
        <v>2</v>
      </c>
      <c r="AX1">
        <v>2</v>
      </c>
      <c r="AY1">
        <v>2</v>
      </c>
      <c r="AZ1">
        <v>2</v>
      </c>
      <c r="BA1">
        <v>2</v>
      </c>
      <c r="BB1">
        <v>2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2</v>
      </c>
      <c r="BJ1">
        <v>2</v>
      </c>
      <c r="BK1">
        <v>2</v>
      </c>
      <c r="BL1">
        <v>2</v>
      </c>
      <c r="BM1">
        <v>2</v>
      </c>
      <c r="BN1">
        <v>2</v>
      </c>
      <c r="BO1">
        <v>1</v>
      </c>
      <c r="BP1">
        <v>1</v>
      </c>
      <c r="BQ1">
        <v>1</v>
      </c>
      <c r="BR1">
        <v>1</v>
      </c>
      <c r="BS1">
        <v>1</v>
      </c>
      <c r="BT1">
        <v>1</v>
      </c>
      <c r="BU1">
        <v>2</v>
      </c>
      <c r="BV1">
        <v>2</v>
      </c>
      <c r="BW1">
        <v>2</v>
      </c>
      <c r="BX1">
        <v>2</v>
      </c>
      <c r="BY1">
        <v>2</v>
      </c>
      <c r="BZ1">
        <v>2</v>
      </c>
      <c r="CA1">
        <v>1</v>
      </c>
      <c r="CB1">
        <v>1</v>
      </c>
      <c r="CC1">
        <v>1</v>
      </c>
      <c r="CD1">
        <v>1</v>
      </c>
      <c r="CE1">
        <v>1</v>
      </c>
      <c r="CF1">
        <v>1</v>
      </c>
      <c r="CG1">
        <v>2</v>
      </c>
    </row>
    <row r="2" spans="1:95" x14ac:dyDescent="0.25">
      <c r="A2" t="s">
        <v>2194</v>
      </c>
      <c r="B2" t="s">
        <v>2197</v>
      </c>
      <c r="C2" t="s">
        <v>2198</v>
      </c>
      <c r="D2" t="s">
        <v>2195</v>
      </c>
      <c r="E2" s="1" t="s">
        <v>0</v>
      </c>
      <c r="F2" s="1" t="s">
        <v>1</v>
      </c>
      <c r="G2" s="1">
        <v>201801</v>
      </c>
      <c r="H2" s="1">
        <v>201802</v>
      </c>
      <c r="I2" s="1">
        <v>201803</v>
      </c>
      <c r="J2" s="1">
        <v>201804</v>
      </c>
      <c r="K2" s="1">
        <v>201805</v>
      </c>
      <c r="L2" s="1">
        <v>201806</v>
      </c>
      <c r="M2" s="1">
        <v>201807</v>
      </c>
      <c r="N2" s="1">
        <v>201808</v>
      </c>
      <c r="O2" s="1">
        <v>201809</v>
      </c>
      <c r="P2" s="1">
        <v>201810</v>
      </c>
      <c r="Q2" s="1">
        <v>201811</v>
      </c>
      <c r="R2" s="1">
        <v>201812</v>
      </c>
      <c r="S2" s="1">
        <v>201901</v>
      </c>
      <c r="T2" s="1">
        <v>201902</v>
      </c>
      <c r="U2" s="1">
        <v>201903</v>
      </c>
      <c r="V2" s="1">
        <v>201904</v>
      </c>
      <c r="W2" s="1">
        <v>201905</v>
      </c>
      <c r="X2" s="1">
        <v>201906</v>
      </c>
      <c r="Y2" s="1">
        <v>201907</v>
      </c>
      <c r="Z2" s="1">
        <v>201908</v>
      </c>
      <c r="AA2" s="1">
        <v>201909</v>
      </c>
      <c r="AB2" s="1">
        <v>201910</v>
      </c>
      <c r="AC2" s="1">
        <v>201911</v>
      </c>
      <c r="AD2" s="1">
        <v>201912</v>
      </c>
      <c r="AE2" s="1">
        <v>202001</v>
      </c>
      <c r="AF2" s="1">
        <v>202002</v>
      </c>
      <c r="AG2" s="1">
        <v>202003</v>
      </c>
      <c r="AH2" s="1">
        <v>202004</v>
      </c>
      <c r="AI2" s="1">
        <v>202005</v>
      </c>
      <c r="AJ2" s="1">
        <v>202006</v>
      </c>
      <c r="AK2" s="1">
        <v>202007</v>
      </c>
      <c r="AL2" s="1">
        <v>202008</v>
      </c>
      <c r="AM2" s="1">
        <v>202009</v>
      </c>
      <c r="AN2" s="1">
        <v>202010</v>
      </c>
      <c r="AO2" s="1">
        <v>202011</v>
      </c>
      <c r="AP2" s="1">
        <v>202012</v>
      </c>
      <c r="AQ2" s="1">
        <v>202101</v>
      </c>
      <c r="AR2" s="1">
        <v>202102</v>
      </c>
      <c r="AS2" s="1">
        <v>202103</v>
      </c>
      <c r="AT2" s="1">
        <v>202104</v>
      </c>
      <c r="AU2" s="1">
        <v>202105</v>
      </c>
      <c r="AV2" s="1">
        <v>202106</v>
      </c>
      <c r="AW2" s="1">
        <v>202107</v>
      </c>
      <c r="AX2" s="1">
        <v>202108</v>
      </c>
      <c r="AY2" s="1">
        <v>202109</v>
      </c>
      <c r="AZ2" s="1">
        <v>202110</v>
      </c>
      <c r="BA2" s="1">
        <v>202111</v>
      </c>
      <c r="BB2" s="1">
        <v>202112</v>
      </c>
      <c r="BC2" s="1">
        <v>202201</v>
      </c>
      <c r="BD2" s="1">
        <v>202202</v>
      </c>
      <c r="BE2" s="1">
        <v>202203</v>
      </c>
      <c r="BF2" s="1">
        <v>202204</v>
      </c>
      <c r="BG2" s="1">
        <v>202205</v>
      </c>
      <c r="BH2" s="1">
        <v>202206</v>
      </c>
      <c r="BI2" s="1">
        <v>202207</v>
      </c>
      <c r="BJ2" s="1">
        <v>202208</v>
      </c>
      <c r="BK2" s="1">
        <v>202209</v>
      </c>
      <c r="BL2" s="1">
        <v>202210</v>
      </c>
      <c r="BM2" s="1">
        <v>202211</v>
      </c>
      <c r="BN2" s="1">
        <v>202212</v>
      </c>
      <c r="BO2" s="1">
        <v>202301</v>
      </c>
      <c r="BP2" s="1">
        <v>202302</v>
      </c>
      <c r="BQ2" s="1">
        <v>202303</v>
      </c>
      <c r="BR2" s="1">
        <v>202304</v>
      </c>
      <c r="BS2" s="1">
        <v>202305</v>
      </c>
      <c r="BT2" s="1">
        <v>202306</v>
      </c>
      <c r="BU2" s="1">
        <v>202307</v>
      </c>
      <c r="BV2" s="1">
        <v>202308</v>
      </c>
      <c r="BW2" s="1">
        <v>202309</v>
      </c>
      <c r="BX2" s="1">
        <v>202310</v>
      </c>
      <c r="BY2" s="1">
        <v>202311</v>
      </c>
      <c r="BZ2" s="1">
        <v>202312</v>
      </c>
      <c r="CA2" s="1">
        <v>202401</v>
      </c>
      <c r="CB2" s="1">
        <v>202402</v>
      </c>
      <c r="CC2" s="1">
        <v>202403</v>
      </c>
      <c r="CD2" s="1">
        <v>202404</v>
      </c>
      <c r="CE2" s="1">
        <v>202405</v>
      </c>
      <c r="CF2" s="1">
        <v>202406</v>
      </c>
      <c r="CG2" s="1" t="s">
        <v>2</v>
      </c>
      <c r="CH2" s="15"/>
      <c r="CK2" s="15">
        <v>2018</v>
      </c>
      <c r="CL2">
        <f>+CK2+1</f>
        <v>2019</v>
      </c>
      <c r="CM2">
        <f>+CL2+1</f>
        <v>2020</v>
      </c>
      <c r="CN2">
        <f>+CM2+1</f>
        <v>2021</v>
      </c>
      <c r="CO2">
        <f>+CN2+1</f>
        <v>2022</v>
      </c>
      <c r="CP2">
        <f>+CO2+1</f>
        <v>2023</v>
      </c>
      <c r="CQ2">
        <v>2024</v>
      </c>
    </row>
    <row r="3" spans="1:95" x14ac:dyDescent="0.25">
      <c r="E3" s="1" t="s">
        <v>2</v>
      </c>
      <c r="F3" s="15"/>
      <c r="G3" s="17">
        <v>4357720.49</v>
      </c>
      <c r="H3" s="17">
        <v>2082213.28</v>
      </c>
      <c r="I3" s="17">
        <v>2079308.7</v>
      </c>
      <c r="J3" s="17">
        <v>4615388.84</v>
      </c>
      <c r="K3" s="17">
        <v>4050648.4199999985</v>
      </c>
      <c r="L3" s="17">
        <v>5298751.7299999995</v>
      </c>
      <c r="M3" s="17">
        <v>2671763.9399999995</v>
      </c>
      <c r="N3" s="17">
        <v>7785085.6599999992</v>
      </c>
      <c r="O3" s="17">
        <v>10470765.289999995</v>
      </c>
      <c r="P3" s="17">
        <v>10474833.969999999</v>
      </c>
      <c r="Q3" s="17">
        <v>5663096.0899999999</v>
      </c>
      <c r="R3" s="17">
        <v>13238336.92</v>
      </c>
      <c r="S3" s="17">
        <v>3532877.3299999991</v>
      </c>
      <c r="T3" s="17">
        <v>1972164.88</v>
      </c>
      <c r="U3" s="17">
        <v>2758687.8899999997</v>
      </c>
      <c r="V3" s="17">
        <v>5116401.9799999986</v>
      </c>
      <c r="W3" s="17">
        <v>4097939.87</v>
      </c>
      <c r="X3" s="17">
        <v>4481724.78</v>
      </c>
      <c r="Y3" s="17">
        <v>3863028.9400000009</v>
      </c>
      <c r="Z3" s="17">
        <v>3711349.95</v>
      </c>
      <c r="AA3" s="17">
        <v>6596283.5499999998</v>
      </c>
      <c r="AB3" s="17">
        <v>6644500.8699999973</v>
      </c>
      <c r="AC3" s="17">
        <v>5496528.6599999992</v>
      </c>
      <c r="AD3" s="17">
        <v>12888265.209999999</v>
      </c>
      <c r="AE3" s="17">
        <v>7303838.3499999987</v>
      </c>
      <c r="AF3" s="17">
        <v>3466280.7300000004</v>
      </c>
      <c r="AG3" s="17">
        <v>3953090.6099999994</v>
      </c>
      <c r="AH3" s="17">
        <v>1537043.2400000002</v>
      </c>
      <c r="AI3" s="17">
        <v>2648089.7000000002</v>
      </c>
      <c r="AJ3" s="17">
        <v>5220166.1300000018</v>
      </c>
      <c r="AK3" s="17">
        <v>4295378.7500000009</v>
      </c>
      <c r="AL3" s="17">
        <v>3773075.06</v>
      </c>
      <c r="AM3" s="17">
        <v>6814079.919999999</v>
      </c>
      <c r="AN3" s="17">
        <v>4467141.5600000015</v>
      </c>
      <c r="AO3" s="17">
        <v>11075130.959999997</v>
      </c>
      <c r="AP3" s="17">
        <v>41679802.500000022</v>
      </c>
      <c r="AQ3" s="17">
        <v>3515594.8000000003</v>
      </c>
      <c r="AR3" s="17">
        <v>2814100.3400000003</v>
      </c>
      <c r="AS3" s="17">
        <v>3298377.9000000004</v>
      </c>
      <c r="AT3" s="17">
        <v>3331469.6500000004</v>
      </c>
      <c r="AU3" s="17">
        <v>2289536.5599999996</v>
      </c>
      <c r="AV3" s="17">
        <v>3668749.8699999996</v>
      </c>
      <c r="AW3" s="17">
        <v>2093197.55</v>
      </c>
      <c r="AX3" s="17">
        <v>3220601.4100000011</v>
      </c>
      <c r="AY3" s="17">
        <v>4279174.1000000006</v>
      </c>
      <c r="AZ3" s="17">
        <v>5083324.2800000021</v>
      </c>
      <c r="BA3" s="17">
        <v>3163765.6799999992</v>
      </c>
      <c r="BB3" s="17">
        <v>22285364.139999967</v>
      </c>
      <c r="BC3" s="17">
        <v>1487555.1199999996</v>
      </c>
      <c r="BD3" s="17">
        <v>1438169.23</v>
      </c>
      <c r="BE3" s="17">
        <v>3375229.92</v>
      </c>
      <c r="BF3" s="17">
        <v>6094942.1099999985</v>
      </c>
      <c r="BG3" s="17">
        <v>3280209.3699999987</v>
      </c>
      <c r="BH3" s="17">
        <v>916410.05999999971</v>
      </c>
      <c r="BI3" s="17">
        <v>2690598.4400000004</v>
      </c>
      <c r="BJ3" s="17">
        <v>1741717.61</v>
      </c>
      <c r="BK3" s="17">
        <v>5606179.4499999993</v>
      </c>
      <c r="BL3" s="17">
        <v>6985803.4400000004</v>
      </c>
      <c r="BM3" s="17">
        <v>13469978.379999997</v>
      </c>
      <c r="BN3" s="17">
        <v>9592338.6000000052</v>
      </c>
      <c r="BO3" s="17">
        <v>4972345.169999999</v>
      </c>
      <c r="BP3" s="17">
        <v>5381183.0099999998</v>
      </c>
      <c r="BQ3" s="17">
        <v>8969039.3600000031</v>
      </c>
      <c r="BR3" s="17">
        <v>2405655.709999999</v>
      </c>
      <c r="BS3" s="17">
        <v>4311971.3100000005</v>
      </c>
      <c r="BT3" s="17">
        <v>2952094.65</v>
      </c>
      <c r="BU3" s="17">
        <v>13263935.23</v>
      </c>
      <c r="BV3" s="17">
        <v>5240914.8200000012</v>
      </c>
      <c r="BW3" s="17">
        <v>17562765.969999995</v>
      </c>
      <c r="BX3" s="17">
        <v>6074615.4499999993</v>
      </c>
      <c r="BY3" s="17">
        <v>4742409.3299999982</v>
      </c>
      <c r="BZ3" s="17">
        <v>15202145.300000003</v>
      </c>
      <c r="CA3" s="17">
        <v>3376431.94</v>
      </c>
      <c r="CB3" s="17">
        <v>4429148.07</v>
      </c>
      <c r="CC3" s="17">
        <v>5367437.1499999994</v>
      </c>
      <c r="CD3" s="17">
        <v>3862704.8599999994</v>
      </c>
      <c r="CE3" s="17">
        <v>5253928.3599999994</v>
      </c>
      <c r="CF3" s="17">
        <v>3446358.0599999991</v>
      </c>
      <c r="CG3" s="17">
        <v>462718256.50999933</v>
      </c>
      <c r="CH3" s="17"/>
      <c r="CI3" t="s">
        <v>2158</v>
      </c>
    </row>
    <row r="4" spans="1:95" x14ac:dyDescent="0.25">
      <c r="B4" t="str">
        <f>+IFERROR(INDEX('24-25 Plant Additions (RunRate)'!$P$10:$P$258,MATCH(E4,'24-25 Plant Additions (RunRate)'!$C$10:$C$258,0)),"")</f>
        <v>x</v>
      </c>
      <c r="C4" t="str">
        <f>+IF(AND(CG4&gt;'24-25 Plant Additions (RunRate)'!$O$4,$B4&lt;&gt;"x"),"x","")</f>
        <v/>
      </c>
      <c r="E4" s="2" t="s">
        <v>39</v>
      </c>
      <c r="F4" s="3" t="s">
        <v>40</v>
      </c>
      <c r="G4" s="4">
        <v>228365.74000000002</v>
      </c>
      <c r="H4" s="4">
        <v>-14862.370000000003</v>
      </c>
      <c r="I4" s="4">
        <v>11465.51</v>
      </c>
      <c r="J4" s="4">
        <v>27393.510000000002</v>
      </c>
      <c r="K4" s="4">
        <v>361883.89</v>
      </c>
      <c r="L4" s="4">
        <v>207226.26</v>
      </c>
      <c r="M4" s="4">
        <v>155790.49</v>
      </c>
      <c r="N4" s="4">
        <v>168674.86</v>
      </c>
      <c r="O4" s="4">
        <v>467381.71</v>
      </c>
      <c r="P4" s="4">
        <v>301076.90999999997</v>
      </c>
      <c r="Q4" s="4">
        <v>321661.22000000003</v>
      </c>
      <c r="R4" s="4">
        <v>575540.61</v>
      </c>
      <c r="S4" s="4">
        <v>274542.89</v>
      </c>
      <c r="T4" s="4">
        <v>160016.17000000001</v>
      </c>
      <c r="U4" s="4">
        <v>11325.28</v>
      </c>
      <c r="V4" s="4">
        <v>19653.760000000002</v>
      </c>
      <c r="W4" s="4">
        <v>19902.13</v>
      </c>
      <c r="X4" s="4">
        <v>20541.53</v>
      </c>
      <c r="Y4" s="4">
        <v>166915.13</v>
      </c>
      <c r="Z4" s="4">
        <v>343095.61000000004</v>
      </c>
      <c r="AA4" s="4">
        <v>49629.919999999998</v>
      </c>
      <c r="AB4" s="4">
        <v>397699.33999999997</v>
      </c>
      <c r="AC4" s="4">
        <v>44424.24</v>
      </c>
      <c r="AD4" s="4">
        <v>251543.41</v>
      </c>
      <c r="AE4" s="4">
        <v>192179.41000000003</v>
      </c>
      <c r="AF4" s="4">
        <v>1474959.8099999998</v>
      </c>
      <c r="AG4" s="4">
        <v>898065.7</v>
      </c>
      <c r="AH4" s="4">
        <v>-53774.119999999981</v>
      </c>
      <c r="AI4" s="4">
        <v>659139.89000000013</v>
      </c>
      <c r="AJ4" s="4">
        <v>-177867.88999999998</v>
      </c>
      <c r="AK4" s="4">
        <v>497967.77</v>
      </c>
      <c r="AL4" s="4">
        <v>558704.75</v>
      </c>
      <c r="AM4" s="4">
        <v>279347.77999999997</v>
      </c>
      <c r="AN4" s="4">
        <v>377610.86000000004</v>
      </c>
      <c r="AO4" s="4">
        <v>300284.09999999998</v>
      </c>
      <c r="AP4" s="4">
        <v>116807.31</v>
      </c>
      <c r="AQ4" s="4">
        <v>123539.98999999999</v>
      </c>
      <c r="AR4" s="4">
        <v>44948.98</v>
      </c>
      <c r="AS4" s="4">
        <v>158203.43000000002</v>
      </c>
      <c r="AT4" s="4">
        <v>155353.37000000002</v>
      </c>
      <c r="AU4" s="4">
        <v>121633.30000000002</v>
      </c>
      <c r="AV4" s="4">
        <v>153025.01</v>
      </c>
      <c r="AW4" s="4">
        <v>184495.40000000002</v>
      </c>
      <c r="AX4" s="4">
        <v>183029.58000000002</v>
      </c>
      <c r="AY4" s="4">
        <v>176757.61000000004</v>
      </c>
      <c r="AZ4" s="4">
        <v>189607.56</v>
      </c>
      <c r="BA4" s="4">
        <v>277249.40000000002</v>
      </c>
      <c r="BB4" s="4">
        <v>302161.28000000003</v>
      </c>
      <c r="BC4" s="4">
        <v>266073.29000000004</v>
      </c>
      <c r="BD4" s="4">
        <v>279316.12</v>
      </c>
      <c r="BE4" s="4">
        <v>370034.02</v>
      </c>
      <c r="BF4" s="4">
        <v>276083.7</v>
      </c>
      <c r="BG4" s="4">
        <v>491562.11000000004</v>
      </c>
      <c r="BH4" s="4">
        <v>378020.24</v>
      </c>
      <c r="BI4" s="4">
        <v>353668.85000000003</v>
      </c>
      <c r="BJ4" s="4">
        <v>197071.30999999997</v>
      </c>
      <c r="BK4" s="4">
        <v>229812.96000000005</v>
      </c>
      <c r="BL4" s="4">
        <v>759395.62</v>
      </c>
      <c r="BM4" s="4">
        <v>704925.42999999993</v>
      </c>
      <c r="BN4" s="4">
        <v>656600.60000000009</v>
      </c>
      <c r="BO4" s="4">
        <v>637918.03000000014</v>
      </c>
      <c r="BP4" s="4">
        <v>241449.50999999998</v>
      </c>
      <c r="BQ4" s="4">
        <v>497699.11000000004</v>
      </c>
      <c r="BR4" s="4">
        <v>213861.3</v>
      </c>
      <c r="BS4" s="4">
        <v>463134.33000000007</v>
      </c>
      <c r="BT4" s="4">
        <v>231709.52999999997</v>
      </c>
      <c r="BU4" s="4">
        <v>299699.84999999998</v>
      </c>
      <c r="BV4" s="4">
        <v>250648.36000000002</v>
      </c>
      <c r="BW4" s="4">
        <v>583421.63000000012</v>
      </c>
      <c r="BX4" s="4">
        <v>233624.95999999999</v>
      </c>
      <c r="BY4" s="4">
        <v>262663.23</v>
      </c>
      <c r="BZ4" s="4">
        <v>-300101.76999999996</v>
      </c>
      <c r="CA4" s="4">
        <v>287460.09000000003</v>
      </c>
      <c r="CB4" s="4">
        <v>284320.73</v>
      </c>
      <c r="CC4" s="4">
        <v>265867.96000000002</v>
      </c>
      <c r="CD4" s="4">
        <v>369227.22000000003</v>
      </c>
      <c r="CE4" s="4">
        <v>136959.53</v>
      </c>
      <c r="CF4" s="4">
        <v>136509.84</v>
      </c>
      <c r="CG4" s="4">
        <v>21822955.720000006</v>
      </c>
      <c r="CH4" s="4"/>
      <c r="CI4" s="9" cm="1">
        <f t="array" ref="CI4">1/(SUM(G4:BZ4*($G$1:$BZ$1=1))/SUM(G4:BZ4)+0.000000001)*(SUM(N(CK4:CP4&lt;&gt;0))&gt;4)</f>
        <v>2.1586597409725314</v>
      </c>
      <c r="CK4" s="7" cm="1">
        <f t="array" ref="CK4">+SUM($G4:$CF4*N(VALUE(LEFT($G$2:$CF$2,4))=CK$2))</f>
        <v>2811598.34</v>
      </c>
      <c r="CL4" s="7" cm="1">
        <f t="array" ref="CL4">+SUM($G4:$CF4*N(VALUE(LEFT($G$2:$CF$2,4))=CL$2))</f>
        <v>1759289.4100000001</v>
      </c>
      <c r="CM4" s="7" cm="1">
        <f t="array" ref="CM4">+SUM($G4:$CF4*N(VALUE(LEFT($G$2:$CF$2,4))=CM$2))</f>
        <v>5123425.3699999992</v>
      </c>
      <c r="CN4" s="7" cm="1">
        <f t="array" ref="CN4">+SUM($G4:$CF4*N(VALUE(LEFT($G$2:$CF$2,4))=CN$2))</f>
        <v>2070004.9100000004</v>
      </c>
      <c r="CO4" s="7" cm="1">
        <f t="array" ref="CO4">+SUM($G4:$CF4*N(VALUE(LEFT($G$2:$CF$2,4))=CO$2))</f>
        <v>4962564.25</v>
      </c>
      <c r="CP4" s="7" cm="1">
        <f t="array" ref="CP4">+SUM($G4:$CF4*N(VALUE(LEFT($G$2:$CF$2,4))=CP$2))</f>
        <v>3615728.0700000003</v>
      </c>
      <c r="CQ4" s="7" cm="1">
        <f t="array" ref="CQ4">+SUM($G4:$CF4*N(VALUE(LEFT($G$2:$CF$2,4))=CQ$2))</f>
        <v>1480345.37</v>
      </c>
    </row>
    <row r="5" spans="1:95" x14ac:dyDescent="0.25">
      <c r="B5" t="str">
        <f>+IFERROR(INDEX('24-25 Plant Additions (RunRate)'!$P$10:$P$258,MATCH(E5,'24-25 Plant Additions (RunRate)'!$C$10:$C$258,0)),"")</f>
        <v/>
      </c>
      <c r="C5" t="str">
        <f>+IF(AND(CG5&gt;'24-25 Plant Additions (RunRate)'!$O$4,$B5&lt;&gt;"x"),"x","")</f>
        <v>x</v>
      </c>
      <c r="E5" s="2" t="s">
        <v>9</v>
      </c>
      <c r="F5" s="3" t="s">
        <v>10</v>
      </c>
      <c r="G5" s="4">
        <v>446620.82000000012</v>
      </c>
      <c r="H5" s="4">
        <v>392498.96000000014</v>
      </c>
      <c r="I5" s="4">
        <v>481752.64999999997</v>
      </c>
      <c r="J5" s="4">
        <v>488231.03999999986</v>
      </c>
      <c r="K5" s="4">
        <v>768457.45000000007</v>
      </c>
      <c r="L5" s="4">
        <v>368705.0799999999</v>
      </c>
      <c r="M5" s="4">
        <v>173741.52000000002</v>
      </c>
      <c r="N5" s="4">
        <v>551617.72999999986</v>
      </c>
      <c r="O5" s="4">
        <v>630735.74999999988</v>
      </c>
      <c r="P5" s="4">
        <v>1493712.0299999996</v>
      </c>
      <c r="Q5" s="4">
        <v>1181945.9500000004</v>
      </c>
      <c r="R5" s="4">
        <v>622583.25000000012</v>
      </c>
      <c r="S5" s="4">
        <v>822101.8600000001</v>
      </c>
      <c r="T5" s="4">
        <v>567631.5</v>
      </c>
      <c r="U5" s="4">
        <v>455117.58000000007</v>
      </c>
      <c r="V5" s="4">
        <v>432734.35999999981</v>
      </c>
      <c r="W5" s="4">
        <v>911064.33</v>
      </c>
      <c r="X5" s="4">
        <v>946212.53000000014</v>
      </c>
      <c r="Y5" s="4">
        <v>567416.05999999994</v>
      </c>
      <c r="Z5" s="4">
        <v>511901.56999999995</v>
      </c>
      <c r="AA5" s="4">
        <v>242471.44999999998</v>
      </c>
      <c r="AB5" s="4">
        <v>737805.58000000031</v>
      </c>
      <c r="AC5" s="4">
        <v>327209.20999999996</v>
      </c>
      <c r="AD5" s="4">
        <v>805852.72999999986</v>
      </c>
      <c r="AE5" s="4">
        <v>233609.8</v>
      </c>
      <c r="AF5" s="4">
        <v>147109.88</v>
      </c>
      <c r="AG5" s="4">
        <v>4371.3799999999992</v>
      </c>
      <c r="AH5" s="4">
        <v>128201.44000000002</v>
      </c>
      <c r="AI5" s="4">
        <v>-6386.59</v>
      </c>
      <c r="AJ5" s="4">
        <v>188960.02</v>
      </c>
      <c r="AK5" s="4">
        <v>9023.32</v>
      </c>
      <c r="AL5" s="4">
        <v>53881.430000000008</v>
      </c>
      <c r="AM5" s="4">
        <v>149175.76</v>
      </c>
      <c r="AN5" s="4">
        <v>81607.100000000006</v>
      </c>
      <c r="AO5" s="4">
        <v>121530.63</v>
      </c>
      <c r="AP5" s="4">
        <v>84961</v>
      </c>
      <c r="AQ5" s="4">
        <v>5630.4699999999993</v>
      </c>
      <c r="AR5" s="4">
        <v>13511.28</v>
      </c>
      <c r="AS5" s="4">
        <v>2740.1099999999997</v>
      </c>
      <c r="AT5" s="4">
        <v>0</v>
      </c>
      <c r="AU5" s="4">
        <v>44109.280000000006</v>
      </c>
      <c r="AV5" s="4">
        <v>-58426.500000000007</v>
      </c>
      <c r="AW5" s="4"/>
      <c r="AX5" s="4">
        <v>0</v>
      </c>
      <c r="AY5" s="4">
        <v>2710.51</v>
      </c>
      <c r="AZ5" s="4"/>
      <c r="BA5" s="4"/>
      <c r="BB5" s="4">
        <v>52111.09</v>
      </c>
      <c r="BC5" s="4">
        <v>385.54</v>
      </c>
      <c r="BD5" s="4">
        <v>-110.32000000000001</v>
      </c>
      <c r="BE5" s="4"/>
      <c r="BF5" s="4">
        <v>0</v>
      </c>
      <c r="BG5" s="4">
        <v>0</v>
      </c>
      <c r="BH5" s="4">
        <v>-36194.660000000003</v>
      </c>
      <c r="BI5" s="4"/>
      <c r="BJ5" s="4"/>
      <c r="BK5" s="4">
        <v>-4151.46</v>
      </c>
      <c r="BL5" s="4"/>
      <c r="BM5" s="4"/>
      <c r="BN5" s="4">
        <v>-764.42</v>
      </c>
      <c r="BO5" s="4"/>
      <c r="BP5" s="4">
        <v>0</v>
      </c>
      <c r="BQ5" s="4"/>
      <c r="BR5" s="4"/>
      <c r="BS5" s="4">
        <v>-140086.62</v>
      </c>
      <c r="BT5" s="4"/>
      <c r="BU5" s="4"/>
      <c r="BV5" s="4"/>
      <c r="BW5" s="4">
        <v>-8470.57</v>
      </c>
      <c r="BX5" s="4"/>
      <c r="BY5" s="4">
        <v>0</v>
      </c>
      <c r="BZ5" s="4"/>
      <c r="CA5" s="4"/>
      <c r="CB5" s="4"/>
      <c r="CC5" s="4"/>
      <c r="CD5" s="4"/>
      <c r="CE5" s="4"/>
      <c r="CF5" s="4">
        <v>-2677.37</v>
      </c>
      <c r="CG5" s="4">
        <v>15994482.519999998</v>
      </c>
      <c r="CH5" s="4"/>
      <c r="CI5" s="9" cm="1">
        <f t="array" ref="CI5">1/(SUM(G5:BZ5*($G$1:$BZ$1=1))/SUM(G5:BZ5)+0.000000001)*(SUM(N(CK5:CP5&lt;&gt;0))&gt;4)</f>
        <v>2.1025233773357836</v>
      </c>
      <c r="CK5" s="7" cm="1">
        <f t="array" ref="CK5">+SUM($G5:$CF5*N(VALUE(LEFT($G$2:$CF$2,4))=CK$2))</f>
        <v>7600602.2299999995</v>
      </c>
      <c r="CL5" s="7" cm="1">
        <f t="array" ref="CL5">+SUM($G5:$CF5*N(VALUE(LEFT($G$2:$CF$2,4))=CL$2))</f>
        <v>7327518.7599999998</v>
      </c>
      <c r="CM5" s="7" cm="1">
        <f t="array" ref="CM5">+SUM($G5:$CF5*N(VALUE(LEFT($G$2:$CF$2,4))=CM$2))</f>
        <v>1196045.17</v>
      </c>
      <c r="CN5" s="7" cm="1">
        <f t="array" ref="CN5">+SUM($G5:$CF5*N(VALUE(LEFT($G$2:$CF$2,4))=CN$2))</f>
        <v>62386.240000000005</v>
      </c>
      <c r="CO5" s="7" cm="1">
        <f t="array" ref="CO5">+SUM($G5:$CF5*N(VALUE(LEFT($G$2:$CF$2,4))=CO$2))</f>
        <v>-40835.32</v>
      </c>
      <c r="CP5" s="7" cm="1">
        <f t="array" ref="CP5">+SUM($G5:$CF5*N(VALUE(LEFT($G$2:$CF$2,4))=CP$2))</f>
        <v>-148557.19</v>
      </c>
      <c r="CQ5" s="7" cm="1">
        <f t="array" ref="CQ5">+SUM($G5:$CF5*N(VALUE(LEFT($G$2:$CF$2,4))=CQ$2))</f>
        <v>-2677.37</v>
      </c>
    </row>
    <row r="6" spans="1:95" x14ac:dyDescent="0.25">
      <c r="B6" t="str">
        <f>+IFERROR(INDEX('24-25 Plant Additions (RunRate)'!$P$10:$P$258,MATCH(E6,'24-25 Plant Additions (RunRate)'!$C$10:$C$258,0)),"")</f>
        <v>x</v>
      </c>
      <c r="C6" t="str">
        <f>+IF(AND(CG6&gt;'24-25 Plant Additions (RunRate)'!$O$4,$B6&lt;&gt;"x"),"x","")</f>
        <v/>
      </c>
      <c r="E6" s="2" t="s">
        <v>716</v>
      </c>
      <c r="F6" s="3" t="s">
        <v>717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>
        <v>5292.99</v>
      </c>
      <c r="AE6" s="4">
        <v>40806.559999999998</v>
      </c>
      <c r="AF6" s="4">
        <v>37.69</v>
      </c>
      <c r="AG6" s="4">
        <v>41387.870000000003</v>
      </c>
      <c r="AH6" s="4">
        <v>60824.33</v>
      </c>
      <c r="AI6" s="4">
        <v>27265.08</v>
      </c>
      <c r="AJ6" s="4">
        <v>2330967.2000000002</v>
      </c>
      <c r="AK6" s="4">
        <v>2156523.7000000002</v>
      </c>
      <c r="AL6" s="4">
        <v>52986.29</v>
      </c>
      <c r="AM6" s="4">
        <v>1147548.44</v>
      </c>
      <c r="AN6" s="4">
        <v>238070.69</v>
      </c>
      <c r="AO6" s="4">
        <v>28259.260000000002</v>
      </c>
      <c r="AP6" s="4">
        <v>315688.36</v>
      </c>
      <c r="AQ6" s="4">
        <v>56445.29</v>
      </c>
      <c r="AR6" s="4">
        <v>25590.010000000002</v>
      </c>
      <c r="AS6" s="4">
        <v>230388.61</v>
      </c>
      <c r="AT6" s="4">
        <v>110390.86</v>
      </c>
      <c r="AU6" s="4">
        <v>67667.38</v>
      </c>
      <c r="AV6" s="4">
        <v>41034.720000000001</v>
      </c>
      <c r="AW6" s="4">
        <v>496915.64</v>
      </c>
      <c r="AX6" s="4">
        <v>793902.93</v>
      </c>
      <c r="AY6" s="4">
        <v>-143999.41</v>
      </c>
      <c r="AZ6" s="4">
        <v>-312112.74</v>
      </c>
      <c r="BA6" s="4">
        <v>20988.83</v>
      </c>
      <c r="BB6" s="4">
        <v>92866.83</v>
      </c>
      <c r="BC6" s="4">
        <v>45851.02</v>
      </c>
      <c r="BD6" s="4">
        <v>32541.190000000002</v>
      </c>
      <c r="BE6" s="4">
        <v>807947.19000000006</v>
      </c>
      <c r="BF6" s="4">
        <v>-306899.27</v>
      </c>
      <c r="BG6" s="4">
        <v>45754.380000000005</v>
      </c>
      <c r="BH6" s="4">
        <v>432786.58999999997</v>
      </c>
      <c r="BI6" s="4">
        <v>-59214.080000000002</v>
      </c>
      <c r="BJ6" s="4">
        <v>17971.800000000003</v>
      </c>
      <c r="BK6" s="4">
        <v>609565.07000000007</v>
      </c>
      <c r="BL6" s="4">
        <v>30024.97</v>
      </c>
      <c r="BM6" s="4">
        <v>636.51</v>
      </c>
      <c r="BN6" s="4">
        <v>344708.13</v>
      </c>
      <c r="BO6" s="4">
        <v>-0.01</v>
      </c>
      <c r="BP6" s="4">
        <v>73195.58</v>
      </c>
      <c r="BQ6" s="4">
        <v>78588.36</v>
      </c>
      <c r="BR6" s="4">
        <v>16215.11</v>
      </c>
      <c r="BS6" s="4">
        <v>93604.3</v>
      </c>
      <c r="BT6" s="4">
        <v>349696.18</v>
      </c>
      <c r="BU6" s="4">
        <v>307904.64000000001</v>
      </c>
      <c r="BV6" s="4">
        <v>938369.72</v>
      </c>
      <c r="BW6" s="4">
        <v>619078.64</v>
      </c>
      <c r="BX6" s="4">
        <v>590283.9</v>
      </c>
      <c r="BY6" s="4">
        <v>89401.87</v>
      </c>
      <c r="BZ6" s="4">
        <v>994937.68</v>
      </c>
      <c r="CA6" s="4">
        <v>140682.49</v>
      </c>
      <c r="CB6" s="4">
        <v>51640.45</v>
      </c>
      <c r="CC6" s="4">
        <v>299750.56</v>
      </c>
      <c r="CD6" s="4">
        <v>320004.99</v>
      </c>
      <c r="CE6" s="4">
        <v>99889.37</v>
      </c>
      <c r="CF6" s="4">
        <v>67341.14</v>
      </c>
      <c r="CG6" s="4">
        <v>15057995.880000005</v>
      </c>
      <c r="CH6" s="4"/>
      <c r="CI6" s="9" cm="1">
        <f t="array" ref="CI6">1/(SUM(G6:BZ6*($G$1:$BZ$1=1))/SUM(G6:BZ6)+0.000000001)*(SUM(N(CK6:CP6&lt;&gt;0))&gt;4)</f>
        <v>2.9941362576389547</v>
      </c>
      <c r="CK6" s="7" cm="1">
        <f t="array" ref="CK6">+SUM($G6:$CF6*N(VALUE(LEFT($G$2:$CF$2,4))=CK$2))</f>
        <v>0</v>
      </c>
      <c r="CL6" s="7" cm="1">
        <f t="array" ref="CL6">+SUM($G6:$CF6*N(VALUE(LEFT($G$2:$CF$2,4))=CL$2))</f>
        <v>5292.99</v>
      </c>
      <c r="CM6" s="7" cm="1">
        <f t="array" ref="CM6">+SUM($G6:$CF6*N(VALUE(LEFT($G$2:$CF$2,4))=CM$2))</f>
        <v>6440365.4700000007</v>
      </c>
      <c r="CN6" s="7" cm="1">
        <f t="array" ref="CN6">+SUM($G6:$CF6*N(VALUE(LEFT($G$2:$CF$2,4))=CN$2))</f>
        <v>1480078.9500000002</v>
      </c>
      <c r="CO6" s="7" cm="1">
        <f t="array" ref="CO6">+SUM($G6:$CF6*N(VALUE(LEFT($G$2:$CF$2,4))=CO$2))</f>
        <v>2001673.5</v>
      </c>
      <c r="CP6" s="7" cm="1">
        <f t="array" ref="CP6">+SUM($G6:$CF6*N(VALUE(LEFT($G$2:$CF$2,4))=CP$2))</f>
        <v>4151275.97</v>
      </c>
      <c r="CQ6" s="7" cm="1">
        <f t="array" ref="CQ6">+SUM($G6:$CF6*N(VALUE(LEFT($G$2:$CF$2,4))=CQ$2))</f>
        <v>979309</v>
      </c>
    </row>
    <row r="7" spans="1:95" x14ac:dyDescent="0.25">
      <c r="B7" t="str">
        <f>+IFERROR(INDEX('24-25 Plant Additions (RunRate)'!$P$10:$P$258,MATCH(E7,'24-25 Plant Additions (RunRate)'!$C$10:$C$258,0)),"")</f>
        <v/>
      </c>
      <c r="C7" t="str">
        <f>+IF(AND(CG7&gt;'24-25 Plant Additions (RunRate)'!$O$4,$B7&lt;&gt;"x"),"x","")</f>
        <v>x</v>
      </c>
      <c r="E7" s="2" t="s">
        <v>492</v>
      </c>
      <c r="F7" s="3" t="s">
        <v>493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>
        <v>7419230.8300000001</v>
      </c>
      <c r="BC7" s="4">
        <v>-474982.73</v>
      </c>
      <c r="BD7" s="4">
        <v>-38345.56</v>
      </c>
      <c r="BE7" s="4">
        <v>189171.59</v>
      </c>
      <c r="BF7" s="4"/>
      <c r="BG7" s="4"/>
      <c r="BH7" s="4"/>
      <c r="BI7" s="4">
        <v>28247.13</v>
      </c>
      <c r="BJ7" s="4">
        <v>1353.75</v>
      </c>
      <c r="BK7" s="4">
        <v>3402.57</v>
      </c>
      <c r="BL7" s="4"/>
      <c r="BM7" s="4">
        <v>7358554.7000000002</v>
      </c>
      <c r="BN7" s="4">
        <v>146793.68</v>
      </c>
      <c r="BO7" s="4">
        <v>0.45</v>
      </c>
      <c r="BP7" s="4"/>
      <c r="BQ7" s="4"/>
      <c r="BR7" s="4">
        <v>0.39</v>
      </c>
      <c r="BS7" s="4">
        <v>6360.1900000000005</v>
      </c>
      <c r="BT7" s="4"/>
      <c r="BU7" s="4"/>
      <c r="BV7" s="4"/>
      <c r="BW7" s="4"/>
      <c r="BX7" s="4"/>
      <c r="BY7" s="4"/>
      <c r="BZ7" s="4">
        <v>0</v>
      </c>
      <c r="CA7" s="4"/>
      <c r="CB7" s="4"/>
      <c r="CC7" s="4"/>
      <c r="CD7" s="4"/>
      <c r="CE7" s="4"/>
      <c r="CF7" s="4"/>
      <c r="CG7" s="4">
        <v>14639786.99</v>
      </c>
      <c r="CH7" s="4"/>
      <c r="CI7" s="9" cm="1">
        <f t="array" ref="CI7">1/(SUM(G7:BZ7*($G$1:$BZ$1=1))/SUM(G7:BZ7)+0.000000001)*(SUM(N(CK7:CP7&lt;&gt;0))&gt;3)</f>
        <v>0</v>
      </c>
      <c r="CK7" s="7" cm="1">
        <f t="array" ref="CK7">+SUM($G7:$CF7*N(VALUE(LEFT($G$2:$CF$2,4))=CK$2))</f>
        <v>0</v>
      </c>
      <c r="CL7" s="7" cm="1">
        <f t="array" ref="CL7">+SUM($G7:$CF7*N(VALUE(LEFT($G$2:$CF$2,4))=CL$2))</f>
        <v>0</v>
      </c>
      <c r="CM7" s="7" cm="1">
        <f t="array" ref="CM7">+SUM($G7:$CF7*N(VALUE(LEFT($G$2:$CF$2,4))=CM$2))</f>
        <v>0</v>
      </c>
      <c r="CN7" s="7" cm="1">
        <f t="array" ref="CN7">+SUM($G7:$CF7*N(VALUE(LEFT($G$2:$CF$2,4))=CN$2))</f>
        <v>7419230.8300000001</v>
      </c>
      <c r="CO7" s="7" cm="1">
        <f t="array" ref="CO7">+SUM($G7:$CF7*N(VALUE(LEFT($G$2:$CF$2,4))=CO$2))</f>
        <v>7214195.1299999999</v>
      </c>
      <c r="CP7" s="7" cm="1">
        <f t="array" ref="CP7">+SUM($G7:$CF7*N(VALUE(LEFT($G$2:$CF$2,4))=CP$2))</f>
        <v>6361.0300000000007</v>
      </c>
      <c r="CQ7" s="7" cm="1">
        <f t="array" ref="CQ7">+SUM($G7:$CF7*N(VALUE(LEFT($G$2:$CF$2,4))=CQ$2))</f>
        <v>0</v>
      </c>
    </row>
    <row r="8" spans="1:95" x14ac:dyDescent="0.25">
      <c r="B8" t="str">
        <f>+IFERROR(INDEX('24-25 Plant Additions (RunRate)'!$P$10:$P$258,MATCH(E8,'24-25 Plant Additions (RunRate)'!$C$10:$C$258,0)),"")</f>
        <v>x</v>
      </c>
      <c r="C8" t="str">
        <f>+IF(AND(CG8&gt;'24-25 Plant Additions (RunRate)'!$O$4,$B8&lt;&gt;"x"),"x","")</f>
        <v/>
      </c>
      <c r="E8" s="2" t="s">
        <v>712</v>
      </c>
      <c r="F8" s="3" t="s">
        <v>713</v>
      </c>
      <c r="G8" s="4">
        <v>313950.01</v>
      </c>
      <c r="H8" s="4">
        <v>98429.659999999989</v>
      </c>
      <c r="I8" s="4">
        <v>199237.85000000003</v>
      </c>
      <c r="J8" s="4">
        <v>189219.71999999997</v>
      </c>
      <c r="K8" s="4">
        <v>317979.04000000004</v>
      </c>
      <c r="L8" s="4">
        <v>430310.84</v>
      </c>
      <c r="M8" s="4">
        <v>187398.35</v>
      </c>
      <c r="N8" s="4">
        <v>306453.32</v>
      </c>
      <c r="O8" s="4">
        <v>184274.50000000003</v>
      </c>
      <c r="P8" s="4">
        <v>238927.53000000003</v>
      </c>
      <c r="Q8" s="4">
        <v>204927.46000000005</v>
      </c>
      <c r="R8" s="4">
        <v>191301.66000000003</v>
      </c>
      <c r="S8" s="4">
        <v>147986.94</v>
      </c>
      <c r="T8" s="4">
        <v>109877.29000000001</v>
      </c>
      <c r="U8" s="4">
        <v>97138.81</v>
      </c>
      <c r="V8" s="4">
        <v>142407.88</v>
      </c>
      <c r="W8" s="4">
        <v>373289.86000000004</v>
      </c>
      <c r="X8" s="4">
        <v>307134.49</v>
      </c>
      <c r="Y8" s="4">
        <v>230621.47000000003</v>
      </c>
      <c r="Z8" s="4">
        <v>235274.40000000002</v>
      </c>
      <c r="AA8" s="4">
        <v>208791.94</v>
      </c>
      <c r="AB8" s="4">
        <v>463103.1</v>
      </c>
      <c r="AC8" s="4">
        <v>180347.94999999998</v>
      </c>
      <c r="AD8" s="4">
        <v>467805.15</v>
      </c>
      <c r="AE8" s="4">
        <v>253208.72</v>
      </c>
      <c r="AF8" s="4">
        <v>164643.85</v>
      </c>
      <c r="AG8" s="4">
        <v>134996.41999999998</v>
      </c>
      <c r="AH8" s="4">
        <v>-7167.2200000000012</v>
      </c>
      <c r="AI8" s="4">
        <v>150063.75999999998</v>
      </c>
      <c r="AJ8" s="4">
        <v>348188.74000000005</v>
      </c>
      <c r="AK8" s="4">
        <v>194870.22</v>
      </c>
      <c r="AL8" s="4">
        <v>257044.37</v>
      </c>
      <c r="AM8" s="4">
        <v>276963.87</v>
      </c>
      <c r="AN8" s="4">
        <v>250503.44</v>
      </c>
      <c r="AO8" s="4">
        <v>307604.92000000004</v>
      </c>
      <c r="AP8" s="4">
        <v>444766.3</v>
      </c>
      <c r="AQ8" s="4">
        <v>228553.74000000005</v>
      </c>
      <c r="AR8" s="4">
        <v>120325.57</v>
      </c>
      <c r="AS8" s="4">
        <v>243814.16</v>
      </c>
      <c r="AT8" s="4">
        <v>247828.26000000004</v>
      </c>
      <c r="AU8" s="4">
        <v>135031.21000000002</v>
      </c>
      <c r="AV8" s="4">
        <v>166096.67000000001</v>
      </c>
      <c r="AW8" s="4">
        <v>75824.19</v>
      </c>
      <c r="AX8" s="4">
        <v>192741.68000000002</v>
      </c>
      <c r="AY8" s="4">
        <v>96444.310000000012</v>
      </c>
      <c r="AZ8" s="4">
        <v>195989.34000000003</v>
      </c>
      <c r="BA8" s="4">
        <v>204259.53</v>
      </c>
      <c r="BB8" s="4">
        <v>210145.57000000004</v>
      </c>
      <c r="BC8" s="4">
        <v>82403.259999999995</v>
      </c>
      <c r="BD8" s="4">
        <v>64924.30000000001</v>
      </c>
      <c r="BE8" s="4">
        <v>158856.07</v>
      </c>
      <c r="BF8" s="4">
        <v>151828.74</v>
      </c>
      <c r="BG8" s="4">
        <v>150991.84</v>
      </c>
      <c r="BH8" s="4">
        <v>205087.05000000002</v>
      </c>
      <c r="BI8" s="4">
        <v>119019.65000000001</v>
      </c>
      <c r="BJ8" s="4">
        <v>189514.00000000003</v>
      </c>
      <c r="BK8" s="4">
        <v>119930.88</v>
      </c>
      <c r="BL8" s="4">
        <v>233139.5</v>
      </c>
      <c r="BM8" s="4">
        <v>117525.57</v>
      </c>
      <c r="BN8" s="4">
        <v>101340.82</v>
      </c>
      <c r="BO8" s="4">
        <v>25364.91</v>
      </c>
      <c r="BP8" s="4">
        <v>89818.2</v>
      </c>
      <c r="BQ8" s="4">
        <v>142261.02000000002</v>
      </c>
      <c r="BR8" s="4">
        <v>72175.399999999994</v>
      </c>
      <c r="BS8" s="4">
        <v>127948.55</v>
      </c>
      <c r="BT8" s="4">
        <v>121597.35</v>
      </c>
      <c r="BU8" s="4">
        <v>103234.68000000001</v>
      </c>
      <c r="BV8" s="4">
        <v>116457.51000000001</v>
      </c>
      <c r="BW8" s="4">
        <v>151969.62</v>
      </c>
      <c r="BX8" s="4">
        <v>152667.70000000001</v>
      </c>
      <c r="BY8" s="4">
        <v>114330.23</v>
      </c>
      <c r="BZ8" s="4">
        <v>83071.86</v>
      </c>
      <c r="CA8" s="4">
        <v>68748.210000000006</v>
      </c>
      <c r="CB8" s="4">
        <v>101657.49</v>
      </c>
      <c r="CC8" s="4">
        <v>143840.85</v>
      </c>
      <c r="CD8" s="4">
        <v>50318.479999999996</v>
      </c>
      <c r="CE8" s="4">
        <v>102203.81000000001</v>
      </c>
      <c r="CF8" s="4">
        <v>55742.37</v>
      </c>
      <c r="CG8" s="4">
        <v>14236900.760000004</v>
      </c>
      <c r="CH8" s="4"/>
      <c r="CI8" s="9" cm="1">
        <f t="array" ref="CI8">1/(SUM(G8:BZ8*($G$1:$BZ$1=1))/SUM(G8:BZ8)+0.000000001)*(SUM(N(CK8:CP8&lt;&gt;0))&gt;4)</f>
        <v>2.1748839294802189</v>
      </c>
      <c r="CK8" s="7" cm="1">
        <f t="array" ref="CK8">+SUM($G8:$CF8*N(VALUE(LEFT($G$2:$CF$2,4))=CK$2))</f>
        <v>2862409.9400000004</v>
      </c>
      <c r="CL8" s="7" cm="1">
        <f t="array" ref="CL8">+SUM($G8:$CF8*N(VALUE(LEFT($G$2:$CF$2,4))=CL$2))</f>
        <v>2963779.2800000003</v>
      </c>
      <c r="CM8" s="7" cm="1">
        <f t="array" ref="CM8">+SUM($G8:$CF8*N(VALUE(LEFT($G$2:$CF$2,4))=CM$2))</f>
        <v>2775687.3899999997</v>
      </c>
      <c r="CN8" s="7" cm="1">
        <f t="array" ref="CN8">+SUM($G8:$CF8*N(VALUE(LEFT($G$2:$CF$2,4))=CN$2))</f>
        <v>2117054.23</v>
      </c>
      <c r="CO8" s="7" cm="1">
        <f t="array" ref="CO8">+SUM($G8:$CF8*N(VALUE(LEFT($G$2:$CF$2,4))=CO$2))</f>
        <v>1694561.6800000002</v>
      </c>
      <c r="CP8" s="7" cm="1">
        <f t="array" ref="CP8">+SUM($G8:$CF8*N(VALUE(LEFT($G$2:$CF$2,4))=CP$2))</f>
        <v>1300897.0300000003</v>
      </c>
      <c r="CQ8" s="7" cm="1">
        <f t="array" ref="CQ8">+SUM($G8:$CF8*N(VALUE(LEFT($G$2:$CF$2,4))=CQ$2))</f>
        <v>522511.21</v>
      </c>
    </row>
    <row r="9" spans="1:95" x14ac:dyDescent="0.25">
      <c r="B9">
        <f>+IFERROR(INDEX('24-25 Plant Additions (RunRate)'!$P$10:$P$258,MATCH(E9,'24-25 Plant Additions (RunRate)'!$C$10:$C$258,0)),"")</f>
        <v>0</v>
      </c>
      <c r="C9" t="str">
        <f>+IF(AND(CG9&gt;'24-25 Plant Additions (RunRate)'!$O$4,$B9&lt;&gt;"x"),"x","")</f>
        <v>x</v>
      </c>
      <c r="E9" s="2" t="s">
        <v>358</v>
      </c>
      <c r="F9" s="3" t="s">
        <v>359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>
        <v>10366335.619999999</v>
      </c>
      <c r="BV9" s="4">
        <v>1096788.3899999999</v>
      </c>
      <c r="BW9" s="4">
        <v>934194.22</v>
      </c>
      <c r="BX9" s="4">
        <v>58050.91</v>
      </c>
      <c r="BY9" s="4"/>
      <c r="BZ9" s="4">
        <v>392.88</v>
      </c>
      <c r="CA9" s="4"/>
      <c r="CB9" s="4"/>
      <c r="CC9" s="4"/>
      <c r="CD9" s="4">
        <v>0</v>
      </c>
      <c r="CE9" s="4"/>
      <c r="CF9" s="4">
        <v>1522172.22</v>
      </c>
      <c r="CG9" s="4">
        <v>13977934.240000002</v>
      </c>
      <c r="CH9" s="4"/>
      <c r="CI9" s="9" cm="1">
        <f t="array" ref="CI9">1/(SUM(G9:BZ9*($G$1:$BZ$1=1))/SUM(G9:BZ9)+0.000000001)*(SUM(N(CK9:CP9&lt;&gt;0))&gt;4)</f>
        <v>0</v>
      </c>
      <c r="CK9" s="7" cm="1">
        <f t="array" ref="CK9">+SUM($G9:$CF9*N(VALUE(LEFT($G$2:$CF$2,4))=CK$2))</f>
        <v>0</v>
      </c>
      <c r="CL9" s="7" cm="1">
        <f t="array" ref="CL9">+SUM($G9:$CF9*N(VALUE(LEFT($G$2:$CF$2,4))=CL$2))</f>
        <v>0</v>
      </c>
      <c r="CM9" s="7" cm="1">
        <f t="array" ref="CM9">+SUM($G9:$CF9*N(VALUE(LEFT($G$2:$CF$2,4))=CM$2))</f>
        <v>0</v>
      </c>
      <c r="CN9" s="7" cm="1">
        <f t="array" ref="CN9">+SUM($G9:$CF9*N(VALUE(LEFT($G$2:$CF$2,4))=CN$2))</f>
        <v>0</v>
      </c>
      <c r="CO9" s="7" cm="1">
        <f t="array" ref="CO9">+SUM($G9:$CF9*N(VALUE(LEFT($G$2:$CF$2,4))=CO$2))</f>
        <v>0</v>
      </c>
      <c r="CP9" s="7" cm="1">
        <f t="array" ref="CP9">+SUM($G9:$CF9*N(VALUE(LEFT($G$2:$CF$2,4))=CP$2))</f>
        <v>12455762.020000001</v>
      </c>
      <c r="CQ9" s="7" cm="1">
        <f t="array" ref="CQ9">+SUM($G9:$CF9*N(VALUE(LEFT($G$2:$CF$2,4))=CQ$2))</f>
        <v>1522172.22</v>
      </c>
    </row>
    <row r="10" spans="1:95" x14ac:dyDescent="0.25">
      <c r="B10" t="str">
        <f>+IFERROR(INDEX('24-25 Plant Additions (RunRate)'!$P$10:$P$258,MATCH(E10,'24-25 Plant Additions (RunRate)'!$C$10:$C$258,0)),"")</f>
        <v>x</v>
      </c>
      <c r="C10" t="str">
        <f>+IF(AND(CG10&gt;'24-25 Plant Additions (RunRate)'!$O$4,$B10&lt;&gt;"x"),"x","")</f>
        <v/>
      </c>
      <c r="E10" s="2" t="s">
        <v>686</v>
      </c>
      <c r="F10" s="3" t="s">
        <v>687</v>
      </c>
      <c r="G10" s="4">
        <v>302001.91000000003</v>
      </c>
      <c r="H10" s="4">
        <v>287207.83</v>
      </c>
      <c r="I10" s="4">
        <v>204340.72999999998</v>
      </c>
      <c r="J10" s="4">
        <v>307260.09999999998</v>
      </c>
      <c r="K10" s="4">
        <v>152966.52000000002</v>
      </c>
      <c r="L10" s="4">
        <v>196756.38999999998</v>
      </c>
      <c r="M10" s="4">
        <v>97161.62</v>
      </c>
      <c r="N10" s="4">
        <v>163911.80000000002</v>
      </c>
      <c r="O10" s="4">
        <v>263671.67</v>
      </c>
      <c r="P10" s="4">
        <v>473920.15</v>
      </c>
      <c r="Q10" s="4">
        <v>254127.08000000002</v>
      </c>
      <c r="R10" s="4">
        <v>223416.29000000004</v>
      </c>
      <c r="S10" s="4">
        <v>484533.61</v>
      </c>
      <c r="T10" s="4">
        <v>217888.78</v>
      </c>
      <c r="U10" s="4">
        <v>281216.63</v>
      </c>
      <c r="V10" s="4">
        <v>323800.64</v>
      </c>
      <c r="W10" s="4">
        <v>377997.80000000005</v>
      </c>
      <c r="X10" s="4">
        <v>287818.84000000003</v>
      </c>
      <c r="Y10" s="4">
        <v>207809.83000000002</v>
      </c>
      <c r="Z10" s="4">
        <v>348911.04</v>
      </c>
      <c r="AA10" s="4">
        <v>164439.01000000004</v>
      </c>
      <c r="AB10" s="4">
        <v>59442.590000000004</v>
      </c>
      <c r="AC10" s="4">
        <v>304325.11</v>
      </c>
      <c r="AD10" s="4">
        <v>194848.95</v>
      </c>
      <c r="AE10" s="4">
        <v>70169.66</v>
      </c>
      <c r="AF10" s="4">
        <v>178418.04</v>
      </c>
      <c r="AG10" s="4">
        <v>160084.88</v>
      </c>
      <c r="AH10" s="4">
        <v>156227.46</v>
      </c>
      <c r="AI10" s="4">
        <v>8669.27</v>
      </c>
      <c r="AJ10" s="4">
        <v>150199.61000000002</v>
      </c>
      <c r="AK10" s="4">
        <v>196335.93000000002</v>
      </c>
      <c r="AL10" s="4">
        <v>49994.39</v>
      </c>
      <c r="AM10" s="4">
        <v>99706.13</v>
      </c>
      <c r="AN10" s="4">
        <v>234537.44999999998</v>
      </c>
      <c r="AO10" s="4">
        <v>155745.33000000002</v>
      </c>
      <c r="AP10" s="4">
        <v>239375.76</v>
      </c>
      <c r="AQ10" s="4">
        <v>158292.17000000001</v>
      </c>
      <c r="AR10" s="4">
        <v>144704.37</v>
      </c>
      <c r="AS10" s="4">
        <v>190352.95</v>
      </c>
      <c r="AT10" s="4">
        <v>172396.55</v>
      </c>
      <c r="AU10" s="4">
        <v>129683.13</v>
      </c>
      <c r="AV10" s="4">
        <v>158214.90000000002</v>
      </c>
      <c r="AW10" s="4">
        <v>69059.69</v>
      </c>
      <c r="AX10" s="4">
        <v>111768.93</v>
      </c>
      <c r="AY10" s="4">
        <v>153987.26999999999</v>
      </c>
      <c r="AZ10" s="4">
        <v>70614.95</v>
      </c>
      <c r="BA10" s="4">
        <v>70950.179999999993</v>
      </c>
      <c r="BB10" s="4">
        <v>176885.27000000002</v>
      </c>
      <c r="BC10" s="4">
        <v>127699.22</v>
      </c>
      <c r="BD10" s="4">
        <v>95887.11</v>
      </c>
      <c r="BE10" s="4">
        <v>315080.43</v>
      </c>
      <c r="BF10" s="4">
        <v>30026.020000000004</v>
      </c>
      <c r="BG10" s="4">
        <v>237754.81999999998</v>
      </c>
      <c r="BH10" s="4">
        <v>254364.9</v>
      </c>
      <c r="BI10" s="4">
        <v>101112.59</v>
      </c>
      <c r="BJ10" s="4">
        <v>34683.279999999999</v>
      </c>
      <c r="BK10" s="4">
        <v>126085.16</v>
      </c>
      <c r="BL10" s="4">
        <v>96947.67</v>
      </c>
      <c r="BM10" s="4">
        <v>143242.29</v>
      </c>
      <c r="BN10" s="4">
        <v>123877.3</v>
      </c>
      <c r="BO10" s="4">
        <v>57266.810000000005</v>
      </c>
      <c r="BP10" s="4">
        <v>153525.29</v>
      </c>
      <c r="BQ10" s="4">
        <v>148385.49</v>
      </c>
      <c r="BR10" s="4">
        <v>122277.51000000001</v>
      </c>
      <c r="BS10" s="4">
        <v>164697.60000000001</v>
      </c>
      <c r="BT10" s="4">
        <v>139593.49000000002</v>
      </c>
      <c r="BU10" s="4">
        <v>99765.499999999985</v>
      </c>
      <c r="BV10" s="4">
        <v>113157.47</v>
      </c>
      <c r="BW10" s="4">
        <v>-1217.4000000000026</v>
      </c>
      <c r="BX10" s="4">
        <v>203045.61000000002</v>
      </c>
      <c r="BY10" s="4">
        <v>85368.62</v>
      </c>
      <c r="BZ10" s="4">
        <v>152359.63</v>
      </c>
      <c r="CA10" s="4">
        <v>100514.92000000001</v>
      </c>
      <c r="CB10" s="4">
        <v>34172.270000000004</v>
      </c>
      <c r="CC10" s="4">
        <v>149016.24999999997</v>
      </c>
      <c r="CD10" s="4">
        <v>156655.61000000002</v>
      </c>
      <c r="CE10" s="4">
        <v>275976.85000000003</v>
      </c>
      <c r="CF10" s="4">
        <v>118266.29999999999</v>
      </c>
      <c r="CG10" s="4">
        <v>13445737.799999995</v>
      </c>
      <c r="CH10" s="4"/>
      <c r="CI10" s="9" cm="1">
        <f t="array" ref="CI10">1/(SUM(G10:BZ10*($G$1:$BZ$1=1))/SUM(G10:BZ10)+0.000000001)*(SUM(N(CK10:CP10&lt;&gt;0))&gt;4)</f>
        <v>1.8151365227080014</v>
      </c>
      <c r="CK10" s="7" cm="1">
        <f t="array" ref="CK10">+SUM($G10:$CF10*N(VALUE(LEFT($G$2:$CF$2,4))=CK$2))</f>
        <v>2926742.09</v>
      </c>
      <c r="CL10" s="7" cm="1">
        <f t="array" ref="CL10">+SUM($G10:$CF10*N(VALUE(LEFT($G$2:$CF$2,4))=CL$2))</f>
        <v>3253032.8300000005</v>
      </c>
      <c r="CM10" s="7" cm="1">
        <f t="array" ref="CM10">+SUM($G10:$CF10*N(VALUE(LEFT($G$2:$CF$2,4))=CM$2))</f>
        <v>1699463.9100000001</v>
      </c>
      <c r="CN10" s="7" cm="1">
        <f t="array" ref="CN10">+SUM($G10:$CF10*N(VALUE(LEFT($G$2:$CF$2,4))=CN$2))</f>
        <v>1606910.3599999999</v>
      </c>
      <c r="CO10" s="7" cm="1">
        <f t="array" ref="CO10">+SUM($G10:$CF10*N(VALUE(LEFT($G$2:$CF$2,4))=CO$2))</f>
        <v>1686760.79</v>
      </c>
      <c r="CP10" s="7" cm="1">
        <f t="array" ref="CP10">+SUM($G10:$CF10*N(VALUE(LEFT($G$2:$CF$2,4))=CP$2))</f>
        <v>1438225.6199999996</v>
      </c>
      <c r="CQ10" s="7" cm="1">
        <f t="array" ref="CQ10">+SUM($G10:$CF10*N(VALUE(LEFT($G$2:$CF$2,4))=CQ$2))</f>
        <v>834602.2</v>
      </c>
    </row>
    <row r="11" spans="1:95" x14ac:dyDescent="0.25">
      <c r="B11" t="str">
        <f>+IFERROR(INDEX('24-25 Plant Additions (RunRate)'!$P$10:$P$258,MATCH(E11,'24-25 Plant Additions (RunRate)'!$C$10:$C$258,0)),"")</f>
        <v/>
      </c>
      <c r="C11" t="str">
        <f>+IF(AND(CG11&gt;'24-25 Plant Additions (RunRate)'!$O$4,$B11&lt;&gt;"x"),"x","")</f>
        <v>x</v>
      </c>
      <c r="E11" s="2" t="s">
        <v>802</v>
      </c>
      <c r="F11" s="3" t="s">
        <v>803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>
        <v>9414898.1600000001</v>
      </c>
      <c r="BX11" s="4">
        <v>665265.77</v>
      </c>
      <c r="BY11" s="4">
        <v>-741973.47</v>
      </c>
      <c r="BZ11" s="4">
        <v>1188712.8700000001</v>
      </c>
      <c r="CA11" s="4">
        <v>129629.22</v>
      </c>
      <c r="CB11" s="4">
        <v>7604.6500000000005</v>
      </c>
      <c r="CC11" s="4">
        <v>2635.04</v>
      </c>
      <c r="CD11" s="4">
        <v>301.25</v>
      </c>
      <c r="CE11" s="4">
        <v>363</v>
      </c>
      <c r="CF11" s="4">
        <v>34506.04</v>
      </c>
      <c r="CG11" s="4">
        <v>10701942.529999997</v>
      </c>
      <c r="CH11" s="4"/>
      <c r="CI11" s="9" cm="1">
        <f t="array" ref="CI11">1/(SUM(G11:BZ11*($G$1:$BZ$1=1))/SUM(G11:BZ11)+0.000000001)*(SUM(N(CK11:CP11&lt;&gt;0))&gt;4)</f>
        <v>0</v>
      </c>
      <c r="CK11" s="7" cm="1">
        <f t="array" ref="CK11">+SUM($G11:$CF11*N(VALUE(LEFT($G$2:$CF$2,4))=CK$2))</f>
        <v>0</v>
      </c>
      <c r="CL11" s="7" cm="1">
        <f t="array" ref="CL11">+SUM($G11:$CF11*N(VALUE(LEFT($G$2:$CF$2,4))=CL$2))</f>
        <v>0</v>
      </c>
      <c r="CM11" s="7" cm="1">
        <f t="array" ref="CM11">+SUM($G11:$CF11*N(VALUE(LEFT($G$2:$CF$2,4))=CM$2))</f>
        <v>0</v>
      </c>
      <c r="CN11" s="7" cm="1">
        <f t="array" ref="CN11">+SUM($G11:$CF11*N(VALUE(LEFT($G$2:$CF$2,4))=CN$2))</f>
        <v>0</v>
      </c>
      <c r="CO11" s="7" cm="1">
        <f t="array" ref="CO11">+SUM($G11:$CF11*N(VALUE(LEFT($G$2:$CF$2,4))=CO$2))</f>
        <v>0</v>
      </c>
      <c r="CP11" s="7" cm="1">
        <f t="array" ref="CP11">+SUM($G11:$CF11*N(VALUE(LEFT($G$2:$CF$2,4))=CP$2))</f>
        <v>10526903.329999998</v>
      </c>
      <c r="CQ11" s="7" cm="1">
        <f t="array" ref="CQ11">+SUM($G11:$CF11*N(VALUE(LEFT($G$2:$CF$2,4))=CQ$2))</f>
        <v>175039.2</v>
      </c>
    </row>
    <row r="12" spans="1:95" x14ac:dyDescent="0.25">
      <c r="B12" t="str">
        <f>+IF(IFERROR(INDEX('24-25 Plant Additions (RunRate)'!$P$10:$P$258,MATCH(E12,'24-25 Plant Additions (RunRate)'!$C$10:$C$258,0)),"")&lt;&gt;"x","","x")</f>
        <v/>
      </c>
      <c r="C12" t="str">
        <f>+IF(AND(CG12&gt;'24-25 Plant Additions (RunRate)'!$O$4,$B12&lt;&gt;"x"),"x","")</f>
        <v>x</v>
      </c>
      <c r="D12" t="str">
        <f>+IF(OR(A12="x",B12="x",C12="x"),"","x")</f>
        <v/>
      </c>
      <c r="E12" s="2" t="s">
        <v>203</v>
      </c>
      <c r="F12" s="3" t="s">
        <v>204</v>
      </c>
      <c r="G12" s="4"/>
      <c r="H12" s="4"/>
      <c r="I12" s="4"/>
      <c r="J12" s="4"/>
      <c r="K12" s="4"/>
      <c r="L12" s="4">
        <v>2089014.91</v>
      </c>
      <c r="M12" s="4">
        <v>1301716.1099999999</v>
      </c>
      <c r="N12" s="4">
        <v>1316623.82</v>
      </c>
      <c r="O12" s="4">
        <v>159701.53</v>
      </c>
      <c r="P12" s="4">
        <v>1351280.65</v>
      </c>
      <c r="Q12" s="4">
        <v>873558.92</v>
      </c>
      <c r="R12" s="4">
        <v>2993434.5</v>
      </c>
      <c r="S12" s="4">
        <v>47405.06</v>
      </c>
      <c r="T12" s="4">
        <v>4615.3500000000004</v>
      </c>
      <c r="U12" s="4">
        <v>-48938.94</v>
      </c>
      <c r="V12" s="4">
        <v>4572.03</v>
      </c>
      <c r="W12" s="4">
        <v>3669.51</v>
      </c>
      <c r="X12" s="4">
        <v>-11322.79</v>
      </c>
      <c r="Y12" s="4"/>
      <c r="Z12" s="4"/>
      <c r="AA12" s="4"/>
      <c r="AB12" s="4"/>
      <c r="AC12" s="4"/>
      <c r="AD12" s="4">
        <v>0</v>
      </c>
      <c r="AE12" s="4">
        <v>364.66</v>
      </c>
      <c r="AF12" s="4"/>
      <c r="AG12" s="4">
        <v>-364.66</v>
      </c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>
        <v>10085330.66</v>
      </c>
      <c r="CH12" s="4"/>
      <c r="CI12" s="9" cm="1">
        <f t="array" ref="CI12">1/(SUM(G12:BZ12*($G$1:$BZ$1=1))/SUM(G12:BZ12)+0.000000001)*(SUM(N(CK12:CP12&lt;&gt;0))&gt;4)</f>
        <v>0</v>
      </c>
      <c r="CK12" s="7" cm="1">
        <f t="array" ref="CK12">+SUM($G12:$CF12*N(VALUE(LEFT($G$2:$CF$2,4))=CK$2))</f>
        <v>10085330.439999999</v>
      </c>
      <c r="CL12" s="7" cm="1">
        <f t="array" ref="CL12">+SUM($G12:$CF12*N(VALUE(LEFT($G$2:$CF$2,4))=CL$2))</f>
        <v>0.2199999999938882</v>
      </c>
      <c r="CM12" s="7" cm="1">
        <f t="array" ref="CM12">+SUM($G12:$CF12*N(VALUE(LEFT($G$2:$CF$2,4))=CM$2))</f>
        <v>0</v>
      </c>
      <c r="CN12" s="7" cm="1">
        <f t="array" ref="CN12">+SUM($G12:$CF12*N(VALUE(LEFT($G$2:$CF$2,4))=CN$2))</f>
        <v>0</v>
      </c>
      <c r="CO12" s="7" cm="1">
        <f t="array" ref="CO12">+SUM($G12:$CF12*N(VALUE(LEFT($G$2:$CF$2,4))=CO$2))</f>
        <v>0</v>
      </c>
      <c r="CP12" s="7" cm="1">
        <f t="array" ref="CP12">+SUM($G12:$CF12*N(VALUE(LEFT($G$2:$CF$2,4))=CP$2))</f>
        <v>0</v>
      </c>
      <c r="CQ12" s="7" cm="1">
        <f t="array" ref="CQ12">+SUM($G12:$CF12*N(VALUE(LEFT($G$2:$CF$2,4))=CQ$2))</f>
        <v>0</v>
      </c>
    </row>
    <row r="13" spans="1:95" x14ac:dyDescent="0.25">
      <c r="B13" t="str">
        <f>+IF(IFERROR(INDEX('24-25 Plant Additions (RunRate)'!$P$10:$P$258,MATCH(E13,'24-25 Plant Additions (RunRate)'!$C$10:$C$258,0)),"")&lt;&gt;"x","","x")</f>
        <v/>
      </c>
      <c r="C13" t="str">
        <f>+IF(AND(CG13&gt;'24-25 Plant Additions (RunRate)'!$O$4,$B13&lt;&gt;"x"),"x","")</f>
        <v>x</v>
      </c>
      <c r="D13" t="str">
        <f t="shared" ref="D13:D76" si="0">+IF(OR(A13="x",B13="x",C13="x"),"","x")</f>
        <v/>
      </c>
      <c r="E13" s="2" t="s">
        <v>428</v>
      </c>
      <c r="F13" s="3" t="s">
        <v>429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v>9734805.6300000008</v>
      </c>
      <c r="AQ13" s="4">
        <v>40821.51</v>
      </c>
      <c r="AR13" s="4">
        <v>3411.57</v>
      </c>
      <c r="AS13" s="4">
        <v>8098.63</v>
      </c>
      <c r="AT13" s="4">
        <v>22937.16</v>
      </c>
      <c r="AU13" s="4"/>
      <c r="AV13" s="4">
        <v>1372.47</v>
      </c>
      <c r="AW13" s="4"/>
      <c r="AX13" s="4">
        <v>1.34</v>
      </c>
      <c r="AY13" s="4"/>
      <c r="AZ13" s="4"/>
      <c r="BA13" s="4"/>
      <c r="BB13" s="4">
        <v>0</v>
      </c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>
        <v>9811448.3100000024</v>
      </c>
      <c r="CH13" s="4"/>
      <c r="CI13" s="9" cm="1">
        <f t="array" ref="CI13">1/(SUM(G13:BZ13*($G$1:$BZ$1=1))/SUM(G13:BZ13)+0.000000001)*(SUM(N(CK13:CP13&lt;&gt;0))&gt;4)</f>
        <v>0</v>
      </c>
      <c r="CK13" s="7" cm="1">
        <f t="array" ref="CK13">+SUM($G13:$CF13*N(VALUE(LEFT($G$2:$CF$2,4))=CK$2))</f>
        <v>0</v>
      </c>
      <c r="CL13" s="7" cm="1">
        <f t="array" ref="CL13">+SUM($G13:$CF13*N(VALUE(LEFT($G$2:$CF$2,4))=CL$2))</f>
        <v>0</v>
      </c>
      <c r="CM13" s="7" cm="1">
        <f t="array" ref="CM13">+SUM($G13:$CF13*N(VALUE(LEFT($G$2:$CF$2,4))=CM$2))</f>
        <v>9734805.6300000008</v>
      </c>
      <c r="CN13" s="7" cm="1">
        <f t="array" ref="CN13">+SUM($G13:$CF13*N(VALUE(LEFT($G$2:$CF$2,4))=CN$2))</f>
        <v>76642.679999999993</v>
      </c>
      <c r="CO13" s="7" cm="1">
        <f t="array" ref="CO13">+SUM($G13:$CF13*N(VALUE(LEFT($G$2:$CF$2,4))=CO$2))</f>
        <v>0</v>
      </c>
      <c r="CP13" s="7" cm="1">
        <f t="array" ref="CP13">+SUM($G13:$CF13*N(VALUE(LEFT($G$2:$CF$2,4))=CP$2))</f>
        <v>0</v>
      </c>
      <c r="CQ13" s="7" cm="1">
        <f t="array" ref="CQ13">+SUM($G13:$CF13*N(VALUE(LEFT($G$2:$CF$2,4))=CQ$2))</f>
        <v>0</v>
      </c>
    </row>
    <row r="14" spans="1:95" x14ac:dyDescent="0.25">
      <c r="B14" t="str">
        <f>+IF(IFERROR(INDEX('24-25 Plant Additions (RunRate)'!$P$10:$P$258,MATCH(E14,'24-25 Plant Additions (RunRate)'!$C$10:$C$258,0)),"")&lt;&gt;"x","","x")</f>
        <v>x</v>
      </c>
      <c r="C14" t="str">
        <f>+IF(AND(CG14&gt;'24-25 Plant Additions (RunRate)'!$O$4,$B14&lt;&gt;"x"),"x","")</f>
        <v/>
      </c>
      <c r="D14" t="str">
        <f t="shared" si="0"/>
        <v/>
      </c>
      <c r="E14" s="2" t="s">
        <v>678</v>
      </c>
      <c r="F14" s="3" t="s">
        <v>679</v>
      </c>
      <c r="G14" s="4">
        <v>82734.920000000013</v>
      </c>
      <c r="H14" s="4">
        <v>52107.98</v>
      </c>
      <c r="I14" s="4">
        <v>67811.090000000011</v>
      </c>
      <c r="J14" s="4">
        <v>130423.74</v>
      </c>
      <c r="K14" s="4">
        <v>77696.799999999988</v>
      </c>
      <c r="L14" s="4">
        <v>130369.91999999998</v>
      </c>
      <c r="M14" s="4">
        <v>104086.5</v>
      </c>
      <c r="N14" s="4">
        <v>88113.72</v>
      </c>
      <c r="O14" s="4">
        <v>158355.28</v>
      </c>
      <c r="P14" s="4">
        <v>326201.21000000002</v>
      </c>
      <c r="Q14" s="4">
        <v>184811.51</v>
      </c>
      <c r="R14" s="4">
        <v>113537.63000000002</v>
      </c>
      <c r="S14" s="4">
        <v>145696.06</v>
      </c>
      <c r="T14" s="4">
        <v>140617.23000000001</v>
      </c>
      <c r="U14" s="4">
        <v>99046.35</v>
      </c>
      <c r="V14" s="4">
        <v>60836.799999999996</v>
      </c>
      <c r="W14" s="4">
        <v>146953.9</v>
      </c>
      <c r="X14" s="4">
        <v>275730.34999999998</v>
      </c>
      <c r="Y14" s="4">
        <v>230279.25</v>
      </c>
      <c r="Z14" s="4">
        <v>149926.57999999999</v>
      </c>
      <c r="AA14" s="4">
        <v>163232.82999999999</v>
      </c>
      <c r="AB14" s="4">
        <v>159037.39000000001</v>
      </c>
      <c r="AC14" s="4">
        <v>141288.11000000002</v>
      </c>
      <c r="AD14" s="4">
        <v>340555.89999999991</v>
      </c>
      <c r="AE14" s="4">
        <v>61645.05</v>
      </c>
      <c r="AF14" s="4">
        <v>143383.76999999999</v>
      </c>
      <c r="AG14" s="4">
        <v>184518.78</v>
      </c>
      <c r="AH14" s="4">
        <v>109070.76</v>
      </c>
      <c r="AI14" s="4">
        <v>35675.96</v>
      </c>
      <c r="AJ14" s="4">
        <v>189166.54000000004</v>
      </c>
      <c r="AK14" s="4">
        <v>117691.23000000001</v>
      </c>
      <c r="AL14" s="4">
        <v>77940.73</v>
      </c>
      <c r="AM14" s="4">
        <v>115976.17000000001</v>
      </c>
      <c r="AN14" s="4">
        <v>157447.56</v>
      </c>
      <c r="AO14" s="4">
        <v>94317.82</v>
      </c>
      <c r="AP14" s="4">
        <v>121027.66999999998</v>
      </c>
      <c r="AQ14" s="4">
        <v>89963.150000000009</v>
      </c>
      <c r="AR14" s="4">
        <v>55824.369999999995</v>
      </c>
      <c r="AS14" s="4">
        <v>97760.48000000001</v>
      </c>
      <c r="AT14" s="4">
        <v>128294.07</v>
      </c>
      <c r="AU14" s="4">
        <v>84933.23</v>
      </c>
      <c r="AV14" s="4">
        <v>63818.73</v>
      </c>
      <c r="AW14" s="4">
        <v>109509.48000000003</v>
      </c>
      <c r="AX14" s="4">
        <v>152499.71</v>
      </c>
      <c r="AY14" s="4">
        <v>88673.73000000001</v>
      </c>
      <c r="AZ14" s="4">
        <v>50474.130000000005</v>
      </c>
      <c r="BA14" s="4">
        <v>30106.989999999998</v>
      </c>
      <c r="BB14" s="4">
        <v>155890.21999999997</v>
      </c>
      <c r="BC14" s="4">
        <v>82283.080000000016</v>
      </c>
      <c r="BD14" s="4">
        <v>109837.3</v>
      </c>
      <c r="BE14" s="4">
        <v>103126.33000000002</v>
      </c>
      <c r="BF14" s="4">
        <v>102069.86</v>
      </c>
      <c r="BG14" s="4">
        <v>80358.13</v>
      </c>
      <c r="BH14" s="4">
        <v>103202.33000000002</v>
      </c>
      <c r="BI14" s="4">
        <v>106695.05000000002</v>
      </c>
      <c r="BJ14" s="4">
        <v>88026.16</v>
      </c>
      <c r="BK14" s="4">
        <v>104864.16</v>
      </c>
      <c r="BL14" s="4">
        <v>144763.97</v>
      </c>
      <c r="BM14" s="4">
        <v>115865.34999999999</v>
      </c>
      <c r="BN14" s="4">
        <v>54576.35</v>
      </c>
      <c r="BO14" s="4">
        <v>94525.1</v>
      </c>
      <c r="BP14" s="4">
        <v>-18157.060000000005</v>
      </c>
      <c r="BQ14" s="4">
        <v>73984.760000000009</v>
      </c>
      <c r="BR14" s="4">
        <v>86786.59</v>
      </c>
      <c r="BS14" s="4">
        <v>74554.45</v>
      </c>
      <c r="BT14" s="4">
        <v>61316.490000000005</v>
      </c>
      <c r="BU14" s="4">
        <v>91173.55</v>
      </c>
      <c r="BV14" s="4">
        <v>59919.950000000012</v>
      </c>
      <c r="BW14" s="4">
        <v>41426.47</v>
      </c>
      <c r="BX14" s="4">
        <v>66655.16</v>
      </c>
      <c r="BY14" s="4">
        <v>70129.25</v>
      </c>
      <c r="BZ14" s="4">
        <v>81647.92</v>
      </c>
      <c r="CA14" s="4">
        <v>53245.360000000008</v>
      </c>
      <c r="CB14" s="4">
        <v>38998.530000000006</v>
      </c>
      <c r="CC14" s="4">
        <v>59047.51</v>
      </c>
      <c r="CD14" s="4">
        <v>53738.530000000006</v>
      </c>
      <c r="CE14" s="4">
        <v>59166.240000000005</v>
      </c>
      <c r="CF14" s="4">
        <v>53895.220000000008</v>
      </c>
      <c r="CG14" s="4">
        <v>8382783.4700000035</v>
      </c>
      <c r="CH14" s="4"/>
      <c r="CI14" s="9" cm="1">
        <f t="array" ref="CI14">1/(SUM(G14:BZ14*($G$1:$BZ$1=1))/SUM(G14:BZ14)+0.000000001)*(SUM(N(CK14:CP14&lt;&gt;0))&gt;4)</f>
        <v>2.2352452753109384</v>
      </c>
      <c r="CK14" s="7" cm="1">
        <f t="array" ref="CK14">+SUM($G14:$CF14*N(VALUE(LEFT($G$2:$CF$2,4))=CK$2))</f>
        <v>1516250.3</v>
      </c>
      <c r="CL14" s="7" cm="1">
        <f t="array" ref="CL14">+SUM($G14:$CF14*N(VALUE(LEFT($G$2:$CF$2,4))=CL$2))</f>
        <v>2053200.7500000002</v>
      </c>
      <c r="CM14" s="7" cm="1">
        <f t="array" ref="CM14">+SUM($G14:$CF14*N(VALUE(LEFT($G$2:$CF$2,4))=CM$2))</f>
        <v>1407862.04</v>
      </c>
      <c r="CN14" s="7" cm="1">
        <f t="array" ref="CN14">+SUM($G14:$CF14*N(VALUE(LEFT($G$2:$CF$2,4))=CN$2))</f>
        <v>1107748.29</v>
      </c>
      <c r="CO14" s="7" cm="1">
        <f t="array" ref="CO14">+SUM($G14:$CF14*N(VALUE(LEFT($G$2:$CF$2,4))=CO$2))</f>
        <v>1195668.0700000003</v>
      </c>
      <c r="CP14" s="7" cm="1">
        <f t="array" ref="CP14">+SUM($G14:$CF14*N(VALUE(LEFT($G$2:$CF$2,4))=CP$2))</f>
        <v>783962.63000000012</v>
      </c>
      <c r="CQ14" s="7" cm="1">
        <f t="array" ref="CQ14">+SUM($G14:$CF14*N(VALUE(LEFT($G$2:$CF$2,4))=CQ$2))</f>
        <v>318091.39000000007</v>
      </c>
    </row>
    <row r="15" spans="1:95" x14ac:dyDescent="0.25">
      <c r="B15" t="str">
        <f>+IF(IFERROR(INDEX('24-25 Plant Additions (RunRate)'!$P$10:$P$258,MATCH(E15,'24-25 Plant Additions (RunRate)'!$C$10:$C$258,0)),"")&lt;&gt;"x","","x")</f>
        <v>x</v>
      </c>
      <c r="C15" t="str">
        <f>+IF(AND(CG15&gt;'24-25 Plant Additions (RunRate)'!$O$4,$B15&lt;&gt;"x"),"x","")</f>
        <v/>
      </c>
      <c r="D15" t="str">
        <f t="shared" si="0"/>
        <v/>
      </c>
      <c r="E15" s="2" t="s">
        <v>3</v>
      </c>
      <c r="F15" s="3" t="s">
        <v>4</v>
      </c>
      <c r="G15" s="4"/>
      <c r="H15" s="4"/>
      <c r="I15" s="4"/>
      <c r="J15" s="4"/>
      <c r="K15" s="4"/>
      <c r="L15" s="4">
        <v>12933.57</v>
      </c>
      <c r="M15" s="4"/>
      <c r="N15" s="4"/>
      <c r="O15" s="4"/>
      <c r="P15" s="4"/>
      <c r="Q15" s="4"/>
      <c r="R15" s="4">
        <v>101.28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>
        <v>8944.86</v>
      </c>
      <c r="AL15" s="4">
        <v>8895.48</v>
      </c>
      <c r="AM15" s="4"/>
      <c r="AN15" s="4">
        <v>407466.43</v>
      </c>
      <c r="AO15" s="4">
        <v>0</v>
      </c>
      <c r="AP15" s="4">
        <v>1208947.3999999999</v>
      </c>
      <c r="AQ15" s="4">
        <v>189170.73</v>
      </c>
      <c r="AR15" s="4">
        <v>8995.6</v>
      </c>
      <c r="AS15" s="4">
        <v>0</v>
      </c>
      <c r="AT15" s="4">
        <v>17933.419999999998</v>
      </c>
      <c r="AU15" s="4">
        <v>-44941.380000000005</v>
      </c>
      <c r="AV15" s="4">
        <v>120748.94</v>
      </c>
      <c r="AW15" s="4"/>
      <c r="AX15" s="4"/>
      <c r="AY15" s="4"/>
      <c r="AZ15" s="4">
        <v>121500.43</v>
      </c>
      <c r="BA15" s="4">
        <v>41010.479999999938</v>
      </c>
      <c r="BB15" s="4">
        <v>583604.24999999988</v>
      </c>
      <c r="BC15" s="4">
        <v>974558.19000000006</v>
      </c>
      <c r="BD15" s="4"/>
      <c r="BE15" s="4">
        <v>29937.98</v>
      </c>
      <c r="BF15" s="4">
        <v>2142.6799999999998</v>
      </c>
      <c r="BG15" s="4"/>
      <c r="BH15" s="4">
        <v>-29537.860000000011</v>
      </c>
      <c r="BI15" s="4">
        <v>24156.639999999999</v>
      </c>
      <c r="BJ15" s="4">
        <v>173126.89</v>
      </c>
      <c r="BK15" s="4"/>
      <c r="BL15" s="4"/>
      <c r="BM15" s="4">
        <v>-16053.380000000001</v>
      </c>
      <c r="BN15" s="4">
        <v>277322.83999999997</v>
      </c>
      <c r="BO15" s="4">
        <v>0</v>
      </c>
      <c r="BP15" s="4">
        <v>219299.63999999998</v>
      </c>
      <c r="BQ15" s="4">
        <v>961587.88</v>
      </c>
      <c r="BR15" s="4">
        <v>382365.71</v>
      </c>
      <c r="BS15" s="4"/>
      <c r="BT15" s="4">
        <v>-108809.34000000001</v>
      </c>
      <c r="BU15" s="4">
        <v>0</v>
      </c>
      <c r="BV15" s="4">
        <v>240217.07000000004</v>
      </c>
      <c r="BW15" s="4"/>
      <c r="BX15" s="4">
        <v>232956.30999999997</v>
      </c>
      <c r="BY15" s="4">
        <v>-114642.46000000002</v>
      </c>
      <c r="BZ15" s="4">
        <v>1573146.97</v>
      </c>
      <c r="CA15" s="4">
        <v>493910.56</v>
      </c>
      <c r="CB15" s="4"/>
      <c r="CC15" s="4">
        <v>0</v>
      </c>
      <c r="CD15" s="4">
        <v>45.45</v>
      </c>
      <c r="CE15" s="4">
        <v>-184409.98000000004</v>
      </c>
      <c r="CF15" s="4"/>
      <c r="CG15" s="4">
        <v>7816633.2799999993</v>
      </c>
      <c r="CH15" s="4"/>
      <c r="CI15" s="9" cm="1">
        <f t="array" ref="CI15">1/(SUM(G15:BZ15*($G$1:$BZ$1=1))/SUM(G15:BZ15)+0.000000001)*(SUM(N(CK15:CP15&lt;&gt;0))&gt;4)</f>
        <v>2.7434316239844851</v>
      </c>
      <c r="CK15" s="7" cm="1">
        <f t="array" ref="CK15">+SUM($G15:$CF15*N(VALUE(LEFT($G$2:$CF$2,4))=CK$2))</f>
        <v>13034.85</v>
      </c>
      <c r="CL15" s="7" cm="1">
        <f t="array" ref="CL15">+SUM($G15:$CF15*N(VALUE(LEFT($G$2:$CF$2,4))=CL$2))</f>
        <v>0</v>
      </c>
      <c r="CM15" s="7" cm="1">
        <f t="array" ref="CM15">+SUM($G15:$CF15*N(VALUE(LEFT($G$2:$CF$2,4))=CM$2))</f>
        <v>1634254.17</v>
      </c>
      <c r="CN15" s="7" cm="1">
        <f t="array" ref="CN15">+SUM($G15:$CF15*N(VALUE(LEFT($G$2:$CF$2,4))=CN$2))</f>
        <v>1038022.4699999997</v>
      </c>
      <c r="CO15" s="7" cm="1">
        <f t="array" ref="CO15">+SUM($G15:$CF15*N(VALUE(LEFT($G$2:$CF$2,4))=CO$2))</f>
        <v>1435653.98</v>
      </c>
      <c r="CP15" s="7" cm="1">
        <f t="array" ref="CP15">+SUM($G15:$CF15*N(VALUE(LEFT($G$2:$CF$2,4))=CP$2))</f>
        <v>3386121.7800000003</v>
      </c>
      <c r="CQ15" s="7" cm="1">
        <f t="array" ref="CQ15">+SUM($G15:$CF15*N(VALUE(LEFT($G$2:$CF$2,4))=CQ$2))</f>
        <v>309546.02999999997</v>
      </c>
    </row>
    <row r="16" spans="1:95" x14ac:dyDescent="0.25">
      <c r="B16" t="str">
        <f>+IF(IFERROR(INDEX('24-25 Plant Additions (RunRate)'!$P$10:$P$258,MATCH(E16,'24-25 Plant Additions (RunRate)'!$C$10:$C$258,0)),"")&lt;&gt;"x","","x")</f>
        <v>x</v>
      </c>
      <c r="C16" t="str">
        <f>+IF(AND(CG16&gt;'24-25 Plant Additions (RunRate)'!$O$4,$B16&lt;&gt;"x"),"x","")</f>
        <v/>
      </c>
      <c r="D16" t="str">
        <f t="shared" si="0"/>
        <v/>
      </c>
      <c r="E16" s="2" t="s">
        <v>702</v>
      </c>
      <c r="F16" s="3" t="s">
        <v>703</v>
      </c>
      <c r="G16" s="4">
        <v>130363.5</v>
      </c>
      <c r="H16" s="4">
        <v>136767.86000000002</v>
      </c>
      <c r="I16" s="4">
        <v>104691.72</v>
      </c>
      <c r="J16" s="4">
        <v>120002.86</v>
      </c>
      <c r="K16" s="4">
        <v>186903.32</v>
      </c>
      <c r="L16" s="4">
        <v>95859.19</v>
      </c>
      <c r="M16" s="4">
        <v>110925.41999999998</v>
      </c>
      <c r="N16" s="4">
        <v>189281.83999999997</v>
      </c>
      <c r="O16" s="4">
        <v>157557.87000000002</v>
      </c>
      <c r="P16" s="4">
        <v>212661.87000000002</v>
      </c>
      <c r="Q16" s="4">
        <v>208141.13</v>
      </c>
      <c r="R16" s="4">
        <v>92772.540000000023</v>
      </c>
      <c r="S16" s="4">
        <v>118704.88999999998</v>
      </c>
      <c r="T16" s="4">
        <v>97703.88</v>
      </c>
      <c r="U16" s="4">
        <v>168931.35</v>
      </c>
      <c r="V16" s="4">
        <v>149578.15</v>
      </c>
      <c r="W16" s="4">
        <v>153063.18000000002</v>
      </c>
      <c r="X16" s="4">
        <v>84539.969999999987</v>
      </c>
      <c r="Y16" s="4">
        <v>181189.66000000003</v>
      </c>
      <c r="Z16" s="4">
        <v>64803.89</v>
      </c>
      <c r="AA16" s="4">
        <v>163526.96000000002</v>
      </c>
      <c r="AB16" s="4">
        <v>157962.04999999996</v>
      </c>
      <c r="AC16" s="4">
        <v>79693.330000000016</v>
      </c>
      <c r="AD16" s="4">
        <v>194688.51</v>
      </c>
      <c r="AE16" s="4">
        <v>83567.97</v>
      </c>
      <c r="AF16" s="4">
        <v>70950.55</v>
      </c>
      <c r="AG16" s="4">
        <v>194638.16999999998</v>
      </c>
      <c r="AH16" s="4">
        <v>105014.13</v>
      </c>
      <c r="AI16" s="4">
        <v>78472.460000000006</v>
      </c>
      <c r="AJ16" s="4">
        <v>107127.91</v>
      </c>
      <c r="AK16" s="4">
        <v>109633.52</v>
      </c>
      <c r="AL16" s="4">
        <v>91956.75</v>
      </c>
      <c r="AM16" s="4">
        <v>144893.97000000003</v>
      </c>
      <c r="AN16" s="4">
        <v>120215.40000000001</v>
      </c>
      <c r="AO16" s="4">
        <v>130821.07</v>
      </c>
      <c r="AP16" s="4">
        <v>180416.73</v>
      </c>
      <c r="AQ16" s="4">
        <v>77841.959999999992</v>
      </c>
      <c r="AR16" s="4">
        <v>36680.180000000008</v>
      </c>
      <c r="AS16" s="4">
        <v>127655.09</v>
      </c>
      <c r="AT16" s="4">
        <v>83395.41</v>
      </c>
      <c r="AU16" s="4">
        <v>94132.98000000001</v>
      </c>
      <c r="AV16" s="4">
        <v>60120.950000000019</v>
      </c>
      <c r="AW16" s="4">
        <v>66772.77</v>
      </c>
      <c r="AX16" s="4">
        <v>164990.72</v>
      </c>
      <c r="AY16" s="4">
        <v>56527.840000000004</v>
      </c>
      <c r="AZ16" s="4">
        <v>63298.299999999996</v>
      </c>
      <c r="BA16" s="4">
        <v>64133.399999999994</v>
      </c>
      <c r="BB16" s="4">
        <v>193435.61</v>
      </c>
      <c r="BC16" s="4">
        <v>76280.55</v>
      </c>
      <c r="BD16" s="4">
        <v>80040.710000000006</v>
      </c>
      <c r="BE16" s="4">
        <v>127189.47</v>
      </c>
      <c r="BF16" s="4">
        <v>69700.12000000001</v>
      </c>
      <c r="BG16" s="4">
        <v>70597.320000000007</v>
      </c>
      <c r="BH16" s="4">
        <v>46717.780000000006</v>
      </c>
      <c r="BI16" s="4">
        <v>33807.85</v>
      </c>
      <c r="BJ16" s="4">
        <v>74087.540000000008</v>
      </c>
      <c r="BK16" s="4">
        <v>21641.200000000001</v>
      </c>
      <c r="BL16" s="4">
        <v>26066.739999999998</v>
      </c>
      <c r="BM16" s="4">
        <v>71459.409999999989</v>
      </c>
      <c r="BN16" s="4">
        <v>40076.47</v>
      </c>
      <c r="BO16" s="4">
        <v>45548.490000000005</v>
      </c>
      <c r="BP16" s="4">
        <v>44438.62</v>
      </c>
      <c r="BQ16" s="4">
        <v>92311.41</v>
      </c>
      <c r="BR16" s="4">
        <v>89909.489999999991</v>
      </c>
      <c r="BS16" s="4">
        <v>54883.93</v>
      </c>
      <c r="BT16" s="4">
        <v>75429.820000000007</v>
      </c>
      <c r="BU16" s="4">
        <v>28517.359999999997</v>
      </c>
      <c r="BV16" s="4">
        <v>68452.01999999999</v>
      </c>
      <c r="BW16" s="4">
        <v>43045.240000000005</v>
      </c>
      <c r="BX16" s="4">
        <v>74568.17</v>
      </c>
      <c r="BY16" s="4">
        <v>52702.76</v>
      </c>
      <c r="BZ16" s="4">
        <v>70067.260000000009</v>
      </c>
      <c r="CA16" s="4">
        <v>24220.95</v>
      </c>
      <c r="CB16" s="4">
        <v>23021.22</v>
      </c>
      <c r="CC16" s="4">
        <v>58304.52</v>
      </c>
      <c r="CD16" s="4">
        <v>25159.539999999997</v>
      </c>
      <c r="CE16" s="4">
        <v>32211.1</v>
      </c>
      <c r="CF16" s="4">
        <v>14555.56</v>
      </c>
      <c r="CG16" s="4">
        <v>7522021.4000000004</v>
      </c>
      <c r="CH16" s="4"/>
      <c r="CI16" s="9" cm="1">
        <f t="array" ref="CI16">1/(SUM(G16:BZ16*($G$1:$BZ$1=1))/SUM(G16:BZ16)+0.000000001)*(SUM(N(CK16:CP16&lt;&gt;0))&gt;4)</f>
        <v>2.0748746140067924</v>
      </c>
      <c r="CK16" s="7" cm="1">
        <f t="array" ref="CK16">+SUM($G16:$CF16*N(VALUE(LEFT($G$2:$CF$2,4))=CK$2))</f>
        <v>1745929.12</v>
      </c>
      <c r="CL16" s="7" cm="1">
        <f t="array" ref="CL16">+SUM($G16:$CF16*N(VALUE(LEFT($G$2:$CF$2,4))=CL$2))</f>
        <v>1614385.8200000003</v>
      </c>
      <c r="CM16" s="7" cm="1">
        <f t="array" ref="CM16">+SUM($G16:$CF16*N(VALUE(LEFT($G$2:$CF$2,4))=CM$2))</f>
        <v>1417708.6300000001</v>
      </c>
      <c r="CN16" s="7" cm="1">
        <f t="array" ref="CN16">+SUM($G16:$CF16*N(VALUE(LEFT($G$2:$CF$2,4))=CN$2))</f>
        <v>1088985.21</v>
      </c>
      <c r="CO16" s="7" cm="1">
        <f t="array" ref="CO16">+SUM($G16:$CF16*N(VALUE(LEFT($G$2:$CF$2,4))=CO$2))</f>
        <v>737665.15999999992</v>
      </c>
      <c r="CP16" s="7" cm="1">
        <f t="array" ref="CP16">+SUM($G16:$CF16*N(VALUE(LEFT($G$2:$CF$2,4))=CP$2))</f>
        <v>739874.57000000007</v>
      </c>
      <c r="CQ16" s="7" cm="1">
        <f t="array" ref="CQ16">+SUM($G16:$CF16*N(VALUE(LEFT($G$2:$CF$2,4))=CQ$2))</f>
        <v>177472.88999999998</v>
      </c>
    </row>
    <row r="17" spans="2:95" x14ac:dyDescent="0.25">
      <c r="B17" t="str">
        <f>+IF(IFERROR(INDEX('24-25 Plant Additions (RunRate)'!$P$10:$P$258,MATCH(E17,'24-25 Plant Additions (RunRate)'!$C$10:$C$258,0)),"")&lt;&gt;"x","","x")</f>
        <v>x</v>
      </c>
      <c r="C17" t="str">
        <f>+IF(AND(CG17&gt;'24-25 Plant Additions (RunRate)'!$O$4,$B17&lt;&gt;"x"),"x","")</f>
        <v/>
      </c>
      <c r="D17" t="str">
        <f t="shared" si="0"/>
        <v/>
      </c>
      <c r="E17" s="2" t="s">
        <v>662</v>
      </c>
      <c r="F17" s="3" t="s">
        <v>663</v>
      </c>
      <c r="G17" s="4">
        <v>81395.839999999982</v>
      </c>
      <c r="H17" s="4">
        <v>44111.53</v>
      </c>
      <c r="I17" s="4">
        <v>88826.68</v>
      </c>
      <c r="J17" s="4">
        <v>39437.550000000003</v>
      </c>
      <c r="K17" s="4">
        <v>81633.58</v>
      </c>
      <c r="L17" s="4">
        <v>146771.63</v>
      </c>
      <c r="M17" s="4">
        <v>144602.97</v>
      </c>
      <c r="N17" s="4">
        <v>124914.15999999999</v>
      </c>
      <c r="O17" s="4">
        <v>130069.39000000003</v>
      </c>
      <c r="P17" s="4">
        <v>139246.54999999999</v>
      </c>
      <c r="Q17" s="4">
        <v>82800.510000000009</v>
      </c>
      <c r="R17" s="4">
        <v>162112.64000000004</v>
      </c>
      <c r="S17" s="4">
        <v>179370.38999999998</v>
      </c>
      <c r="T17" s="4">
        <v>33448.93</v>
      </c>
      <c r="U17" s="4">
        <v>58950.189999999995</v>
      </c>
      <c r="V17" s="4">
        <v>92871.73000000001</v>
      </c>
      <c r="W17" s="4">
        <v>77391.649999999994</v>
      </c>
      <c r="X17" s="4">
        <v>153350.06999999998</v>
      </c>
      <c r="Y17" s="4">
        <v>77801.11</v>
      </c>
      <c r="Z17" s="4">
        <v>84705.800000000017</v>
      </c>
      <c r="AA17" s="4">
        <v>55210.85</v>
      </c>
      <c r="AB17" s="4">
        <v>222479.81000000003</v>
      </c>
      <c r="AC17" s="4">
        <v>138715.55000000002</v>
      </c>
      <c r="AD17" s="4">
        <v>225212.57</v>
      </c>
      <c r="AE17" s="4">
        <v>129019.16</v>
      </c>
      <c r="AF17" s="4">
        <v>76372.319999999992</v>
      </c>
      <c r="AG17" s="4">
        <v>70059.33</v>
      </c>
      <c r="AH17" s="4">
        <v>69408.73</v>
      </c>
      <c r="AI17" s="4">
        <v>6643.79</v>
      </c>
      <c r="AJ17" s="4">
        <v>209490.54</v>
      </c>
      <c r="AK17" s="4">
        <v>135600.08000000002</v>
      </c>
      <c r="AL17" s="4">
        <v>84679.55</v>
      </c>
      <c r="AM17" s="4">
        <v>122306.97000000002</v>
      </c>
      <c r="AN17" s="4">
        <v>96763.1</v>
      </c>
      <c r="AO17" s="4">
        <v>61598.53</v>
      </c>
      <c r="AP17" s="4">
        <v>140614.66000000003</v>
      </c>
      <c r="AQ17" s="4">
        <v>99455.060000000012</v>
      </c>
      <c r="AR17" s="4">
        <v>22764.580000000005</v>
      </c>
      <c r="AS17" s="4">
        <v>78523.240000000005</v>
      </c>
      <c r="AT17" s="4">
        <v>34737.200000000004</v>
      </c>
      <c r="AU17" s="4">
        <v>78355.86</v>
      </c>
      <c r="AV17" s="4">
        <v>81570.13</v>
      </c>
      <c r="AW17" s="4">
        <v>46898.94000000001</v>
      </c>
      <c r="AX17" s="4">
        <v>92423.720000000016</v>
      </c>
      <c r="AY17" s="4">
        <v>102168.25</v>
      </c>
      <c r="AZ17" s="4">
        <v>100030.7</v>
      </c>
      <c r="BA17" s="4">
        <v>44914.2</v>
      </c>
      <c r="BB17" s="4">
        <v>137569.68</v>
      </c>
      <c r="BC17" s="4">
        <v>30502.05</v>
      </c>
      <c r="BD17" s="4">
        <v>30009.390000000003</v>
      </c>
      <c r="BE17" s="4">
        <v>127688.11000000003</v>
      </c>
      <c r="BF17" s="4">
        <v>120932.89000000001</v>
      </c>
      <c r="BG17" s="4">
        <v>24966.74</v>
      </c>
      <c r="BH17" s="4">
        <v>56084.470000000008</v>
      </c>
      <c r="BI17" s="4">
        <v>51166.909999999996</v>
      </c>
      <c r="BJ17" s="4">
        <v>45003.540000000008</v>
      </c>
      <c r="BK17" s="4">
        <v>23959.430000000004</v>
      </c>
      <c r="BL17" s="4">
        <v>73135.040000000008</v>
      </c>
      <c r="BM17" s="4">
        <v>52063.83</v>
      </c>
      <c r="BN17" s="4">
        <v>24741.67</v>
      </c>
      <c r="BO17" s="4">
        <v>28576.579999999998</v>
      </c>
      <c r="BP17" s="4">
        <v>60358.700000000004</v>
      </c>
      <c r="BQ17" s="4">
        <v>45199.74</v>
      </c>
      <c r="BR17" s="4">
        <v>60908.579999999994</v>
      </c>
      <c r="BS17" s="4">
        <v>24437.79</v>
      </c>
      <c r="BT17" s="4">
        <v>49957.460000000006</v>
      </c>
      <c r="BU17" s="4">
        <v>18787.600000000002</v>
      </c>
      <c r="BV17" s="4">
        <v>22181.73</v>
      </c>
      <c r="BW17" s="4">
        <v>80886.09</v>
      </c>
      <c r="BX17" s="4">
        <v>46162.93</v>
      </c>
      <c r="BY17" s="4">
        <v>156235.31</v>
      </c>
      <c r="BZ17" s="4">
        <v>91225.890000000014</v>
      </c>
      <c r="CA17" s="4">
        <v>11423.230000000001</v>
      </c>
      <c r="CB17" s="4">
        <v>28714.69</v>
      </c>
      <c r="CC17" s="4">
        <v>42952.850000000006</v>
      </c>
      <c r="CD17" s="4">
        <v>20886.399999999998</v>
      </c>
      <c r="CE17" s="4">
        <v>35249.97</v>
      </c>
      <c r="CF17" s="4">
        <v>65603.930000000008</v>
      </c>
      <c r="CG17" s="4">
        <v>6337403.54</v>
      </c>
      <c r="CH17" s="4"/>
      <c r="CI17" s="9" cm="1">
        <f t="array" ref="CI17">1/(SUM(G17:BZ17*($G$1:$BZ$1=1))/SUM(G17:BZ17)+0.000000001)*(SUM(N(CK17:CP17&lt;&gt;0))&gt;4)</f>
        <v>2.2767348378194683</v>
      </c>
      <c r="CK17" s="7" cm="1">
        <f t="array" ref="CK17">+SUM($G17:$CF17*N(VALUE(LEFT($G$2:$CF$2,4))=CK$2))</f>
        <v>1265923.0300000003</v>
      </c>
      <c r="CL17" s="7" cm="1">
        <f t="array" ref="CL17">+SUM($G17:$CF17*N(VALUE(LEFT($G$2:$CF$2,4))=CL$2))</f>
        <v>1399508.6500000001</v>
      </c>
      <c r="CM17" s="7" cm="1">
        <f t="array" ref="CM17">+SUM($G17:$CF17*N(VALUE(LEFT($G$2:$CF$2,4))=CM$2))</f>
        <v>1202556.7599999998</v>
      </c>
      <c r="CN17" s="7" cm="1">
        <f t="array" ref="CN17">+SUM($G17:$CF17*N(VALUE(LEFT($G$2:$CF$2,4))=CN$2))</f>
        <v>919411.55999999982</v>
      </c>
      <c r="CO17" s="7" cm="1">
        <f t="array" ref="CO17">+SUM($G17:$CF17*N(VALUE(LEFT($G$2:$CF$2,4))=CO$2))</f>
        <v>660254.07000000007</v>
      </c>
      <c r="CP17" s="7" cm="1">
        <f t="array" ref="CP17">+SUM($G17:$CF17*N(VALUE(LEFT($G$2:$CF$2,4))=CP$2))</f>
        <v>684918.39999999991</v>
      </c>
      <c r="CQ17" s="7" cm="1">
        <f t="array" ref="CQ17">+SUM($G17:$CF17*N(VALUE(LEFT($G$2:$CF$2,4))=CQ$2))</f>
        <v>204831.07</v>
      </c>
    </row>
    <row r="18" spans="2:95" x14ac:dyDescent="0.25">
      <c r="B18" t="str">
        <f>+IF(IFERROR(INDEX('24-25 Plant Additions (RunRate)'!$P$10:$P$258,MATCH(E18,'24-25 Plant Additions (RunRate)'!$C$10:$C$258,0)),"")&lt;&gt;"x","","x")</f>
        <v>x</v>
      </c>
      <c r="C18" t="str">
        <f>+IF(AND(CG18&gt;'24-25 Plant Additions (RunRate)'!$O$4,$B18&lt;&gt;"x"),"x","")</f>
        <v/>
      </c>
      <c r="D18" t="str">
        <f t="shared" si="0"/>
        <v/>
      </c>
      <c r="E18" s="2" t="s">
        <v>97</v>
      </c>
      <c r="F18" s="3" t="s">
        <v>98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>
        <v>453562.85000000003</v>
      </c>
      <c r="AB18" s="4"/>
      <c r="AC18" s="4"/>
      <c r="AD18" s="4">
        <v>441902.09</v>
      </c>
      <c r="AE18" s="4"/>
      <c r="AF18" s="4">
        <v>366288.45</v>
      </c>
      <c r="AG18" s="4"/>
      <c r="AH18" s="4"/>
      <c r="AI18" s="4"/>
      <c r="AJ18" s="4">
        <v>287717.43</v>
      </c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>
        <v>995740.71</v>
      </c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>
        <v>1724160.15</v>
      </c>
      <c r="CD18" s="4"/>
      <c r="CE18" s="4">
        <v>1919018.46</v>
      </c>
      <c r="CF18" s="4"/>
      <c r="CG18" s="4">
        <v>6188390.1399999997</v>
      </c>
      <c r="CH18" s="4"/>
      <c r="CI18" s="9" cm="1">
        <f t="array" ref="CI18">1/(SUM(G18:BZ18*($G$1:$BZ$1=1))/SUM(G18:BZ18)+0.000000001)*(SUM(N(CK18:CP18&lt;&gt;0))&gt;4)</f>
        <v>0</v>
      </c>
      <c r="CK18" s="7" cm="1">
        <f t="array" ref="CK18">+SUM($G18:$CF18*N(VALUE(LEFT($G$2:$CF$2,4))=CK$2))</f>
        <v>0</v>
      </c>
      <c r="CL18" s="7" cm="1">
        <f t="array" ref="CL18">+SUM($G18:$CF18*N(VALUE(LEFT($G$2:$CF$2,4))=CL$2))</f>
        <v>895464.94000000006</v>
      </c>
      <c r="CM18" s="7" cm="1">
        <f t="array" ref="CM18">+SUM($G18:$CF18*N(VALUE(LEFT($G$2:$CF$2,4))=CM$2))</f>
        <v>654005.88</v>
      </c>
      <c r="CN18" s="7" cm="1">
        <f t="array" ref="CN18">+SUM($G18:$CF18*N(VALUE(LEFT($G$2:$CF$2,4))=CN$2))</f>
        <v>995740.71</v>
      </c>
      <c r="CO18" s="7" cm="1">
        <f t="array" ref="CO18">+SUM($G18:$CF18*N(VALUE(LEFT($G$2:$CF$2,4))=CO$2))</f>
        <v>0</v>
      </c>
      <c r="CP18" s="7" cm="1">
        <f t="array" ref="CP18">+SUM($G18:$CF18*N(VALUE(LEFT($G$2:$CF$2,4))=CP$2))</f>
        <v>0</v>
      </c>
      <c r="CQ18" s="7" cm="1">
        <f t="array" ref="CQ18">+SUM($G18:$CF18*N(VALUE(LEFT($G$2:$CF$2,4))=CQ$2))</f>
        <v>3643178.61</v>
      </c>
    </row>
    <row r="19" spans="2:95" x14ac:dyDescent="0.25">
      <c r="B19" t="str">
        <f>+IF(IFERROR(INDEX('24-25 Plant Additions (RunRate)'!$P$10:$P$258,MATCH(E19,'24-25 Plant Additions (RunRate)'!$C$10:$C$258,0)),"")&lt;&gt;"x","","x")</f>
        <v/>
      </c>
      <c r="C19" t="str">
        <f>+IF(AND(CG19&gt;'24-25 Plant Additions (RunRate)'!$O$4,$B19&lt;&gt;"x"),"x","")</f>
        <v>x</v>
      </c>
      <c r="D19" t="str">
        <f t="shared" si="0"/>
        <v/>
      </c>
      <c r="E19" s="2" t="s">
        <v>155</v>
      </c>
      <c r="F19" s="3" t="s">
        <v>156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v>5749367.2800000003</v>
      </c>
      <c r="AQ19" s="4"/>
      <c r="AR19" s="4"/>
      <c r="AS19" s="4"/>
      <c r="AT19" s="4"/>
      <c r="AU19" s="4"/>
      <c r="AV19" s="4"/>
      <c r="AW19" s="4"/>
      <c r="AX19" s="4"/>
      <c r="AY19" s="4">
        <v>-289351.27</v>
      </c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>
        <v>5460016.0099999998</v>
      </c>
      <c r="CH19" s="4"/>
      <c r="CI19" s="9" cm="1">
        <f t="array" ref="CI19">1/(SUM(G19:BZ19*($G$1:$BZ$1=1))/SUM(G19:BZ19)+0.000000001)*(SUM(N(CK19:CP19&lt;&gt;0))&gt;4)</f>
        <v>0</v>
      </c>
      <c r="CK19" s="7" cm="1">
        <f t="array" ref="CK19">+SUM($G19:$CF19*N(VALUE(LEFT($G$2:$CF$2,4))=CK$2))</f>
        <v>0</v>
      </c>
      <c r="CL19" s="7" cm="1">
        <f t="array" ref="CL19">+SUM($G19:$CF19*N(VALUE(LEFT($G$2:$CF$2,4))=CL$2))</f>
        <v>0</v>
      </c>
      <c r="CM19" s="7" cm="1">
        <f t="array" ref="CM19">+SUM($G19:$CF19*N(VALUE(LEFT($G$2:$CF$2,4))=CM$2))</f>
        <v>5749367.2800000003</v>
      </c>
      <c r="CN19" s="7" cm="1">
        <f t="array" ref="CN19">+SUM($G19:$CF19*N(VALUE(LEFT($G$2:$CF$2,4))=CN$2))</f>
        <v>-289351.27</v>
      </c>
      <c r="CO19" s="7" cm="1">
        <f t="array" ref="CO19">+SUM($G19:$CF19*N(VALUE(LEFT($G$2:$CF$2,4))=CO$2))</f>
        <v>0</v>
      </c>
      <c r="CP19" s="7" cm="1">
        <f t="array" ref="CP19">+SUM($G19:$CF19*N(VALUE(LEFT($G$2:$CF$2,4))=CP$2))</f>
        <v>0</v>
      </c>
      <c r="CQ19" s="7" cm="1">
        <f t="array" ref="CQ19">+SUM($G19:$CF19*N(VALUE(LEFT($G$2:$CF$2,4))=CQ$2))</f>
        <v>0</v>
      </c>
    </row>
    <row r="20" spans="2:95" x14ac:dyDescent="0.25">
      <c r="B20" t="str">
        <f>+IF(IFERROR(INDEX('24-25 Plant Additions (RunRate)'!$P$10:$P$258,MATCH(E20,'24-25 Plant Additions (RunRate)'!$C$10:$C$258,0)),"")&lt;&gt;"x","","x")</f>
        <v/>
      </c>
      <c r="C20" t="str">
        <f>+IF(AND(CG20&gt;'24-25 Plant Additions (RunRate)'!$O$4,$B20&lt;&gt;"x"),"x","")</f>
        <v>x</v>
      </c>
      <c r="D20" t="str">
        <f t="shared" si="0"/>
        <v/>
      </c>
      <c r="E20" s="2" t="s">
        <v>309</v>
      </c>
      <c r="F20" s="3" t="s">
        <v>310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>
        <v>3774658</v>
      </c>
      <c r="BR20" s="4">
        <v>37587</v>
      </c>
      <c r="BS20" s="4">
        <v>761792.4</v>
      </c>
      <c r="BT20" s="4">
        <v>140437.26999999999</v>
      </c>
      <c r="BU20" s="4">
        <v>536733.49</v>
      </c>
      <c r="BV20" s="4">
        <v>6295.39</v>
      </c>
      <c r="BW20" s="4">
        <v>82470.150000000009</v>
      </c>
      <c r="BX20" s="4">
        <v>18030</v>
      </c>
      <c r="BY20" s="4"/>
      <c r="BZ20" s="4">
        <v>-8800.43</v>
      </c>
      <c r="CA20" s="4">
        <v>1112.28</v>
      </c>
      <c r="CB20" s="4"/>
      <c r="CC20" s="4">
        <v>2095.2800000000002</v>
      </c>
      <c r="CD20" s="4"/>
      <c r="CE20" s="4"/>
      <c r="CF20" s="4">
        <v>0</v>
      </c>
      <c r="CG20" s="4">
        <v>5352410.830000001</v>
      </c>
      <c r="CH20" s="4"/>
      <c r="CI20" s="9" cm="1">
        <f t="array" ref="CI20">1/(SUM(G20:BZ20*($G$1:$BZ$1=1))/SUM(G20:BZ20)+0.000000001)*(SUM(N(CK20:CP20&lt;&gt;0))&gt;4)</f>
        <v>0</v>
      </c>
      <c r="CK20" s="7" cm="1">
        <f t="array" ref="CK20">+SUM($G20:$CF20*N(VALUE(LEFT($G$2:$CF$2,4))=CK$2))</f>
        <v>0</v>
      </c>
      <c r="CL20" s="7" cm="1">
        <f t="array" ref="CL20">+SUM($G20:$CF20*N(VALUE(LEFT($G$2:$CF$2,4))=CL$2))</f>
        <v>0</v>
      </c>
      <c r="CM20" s="7" cm="1">
        <f t="array" ref="CM20">+SUM($G20:$CF20*N(VALUE(LEFT($G$2:$CF$2,4))=CM$2))</f>
        <v>0</v>
      </c>
      <c r="CN20" s="7" cm="1">
        <f t="array" ref="CN20">+SUM($G20:$CF20*N(VALUE(LEFT($G$2:$CF$2,4))=CN$2))</f>
        <v>0</v>
      </c>
      <c r="CO20" s="7" cm="1">
        <f t="array" ref="CO20">+SUM($G20:$CF20*N(VALUE(LEFT($G$2:$CF$2,4))=CO$2))</f>
        <v>0</v>
      </c>
      <c r="CP20" s="7" cm="1">
        <f t="array" ref="CP20">+SUM($G20:$CF20*N(VALUE(LEFT($G$2:$CF$2,4))=CP$2))</f>
        <v>5349203.2700000005</v>
      </c>
      <c r="CQ20" s="7" cm="1">
        <f t="array" ref="CQ20">+SUM($G20:$CF20*N(VALUE(LEFT($G$2:$CF$2,4))=CQ$2))</f>
        <v>3207.5600000000004</v>
      </c>
    </row>
    <row r="21" spans="2:95" x14ac:dyDescent="0.25">
      <c r="B21" t="str">
        <f>+IF(IFERROR(INDEX('24-25 Plant Additions (RunRate)'!$P$10:$P$258,MATCH(E21,'24-25 Plant Additions (RunRate)'!$C$10:$C$258,0)),"")&lt;&gt;"x","","x")</f>
        <v/>
      </c>
      <c r="C21" t="str">
        <f>+IF(AND(CG21&gt;'24-25 Plant Additions (RunRate)'!$O$4,$B21&lt;&gt;"x"),"x","")</f>
        <v>x</v>
      </c>
      <c r="D21" t="str">
        <f t="shared" si="0"/>
        <v/>
      </c>
      <c r="E21" s="2" t="s">
        <v>183</v>
      </c>
      <c r="F21" s="3" t="s">
        <v>184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v>4898744.95</v>
      </c>
      <c r="AQ21" s="4">
        <v>4369.51</v>
      </c>
      <c r="AR21" s="4"/>
      <c r="AS21" s="4">
        <v>160.97</v>
      </c>
      <c r="AT21" s="4">
        <v>164225.56</v>
      </c>
      <c r="AU21" s="4"/>
      <c r="AV21" s="4"/>
      <c r="AW21" s="4">
        <v>0</v>
      </c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>
        <v>5067500.9899999993</v>
      </c>
      <c r="CH21" s="4"/>
      <c r="CI21" s="9" cm="1">
        <f t="array" ref="CI21">1/(SUM(G21:BZ21*($G$1:$BZ$1=1))/SUM(G21:BZ21)+0.000000001)*(SUM(N(CK21:CP21&lt;&gt;0))&gt;4)</f>
        <v>0</v>
      </c>
      <c r="CK21" s="7" cm="1">
        <f t="array" ref="CK21">+SUM($G21:$CF21*N(VALUE(LEFT($G$2:$CF$2,4))=CK$2))</f>
        <v>0</v>
      </c>
      <c r="CL21" s="7" cm="1">
        <f t="array" ref="CL21">+SUM($G21:$CF21*N(VALUE(LEFT($G$2:$CF$2,4))=CL$2))</f>
        <v>0</v>
      </c>
      <c r="CM21" s="7" cm="1">
        <f t="array" ref="CM21">+SUM($G21:$CF21*N(VALUE(LEFT($G$2:$CF$2,4))=CM$2))</f>
        <v>4898744.95</v>
      </c>
      <c r="CN21" s="7" cm="1">
        <f t="array" ref="CN21">+SUM($G21:$CF21*N(VALUE(LEFT($G$2:$CF$2,4))=CN$2))</f>
        <v>168756.04</v>
      </c>
      <c r="CO21" s="7" cm="1">
        <f t="array" ref="CO21">+SUM($G21:$CF21*N(VALUE(LEFT($G$2:$CF$2,4))=CO$2))</f>
        <v>0</v>
      </c>
      <c r="CP21" s="7" cm="1">
        <f t="array" ref="CP21">+SUM($G21:$CF21*N(VALUE(LEFT($G$2:$CF$2,4))=CP$2))</f>
        <v>0</v>
      </c>
      <c r="CQ21" s="7" cm="1">
        <f t="array" ref="CQ21">+SUM($G21:$CF21*N(VALUE(LEFT($G$2:$CF$2,4))=CQ$2))</f>
        <v>0</v>
      </c>
    </row>
    <row r="22" spans="2:95" x14ac:dyDescent="0.25">
      <c r="B22" t="str">
        <f>+IF(IFERROR(INDEX('24-25 Plant Additions (RunRate)'!$P$10:$P$258,MATCH(E22,'24-25 Plant Additions (RunRate)'!$C$10:$C$258,0)),"")&lt;&gt;"x","","x")</f>
        <v>x</v>
      </c>
      <c r="C22" t="str">
        <f>+IF(AND(CG22&gt;'24-25 Plant Additions (RunRate)'!$O$4,$B22&lt;&gt;"x"),"x","")</f>
        <v/>
      </c>
      <c r="D22" t="str">
        <f t="shared" si="0"/>
        <v/>
      </c>
      <c r="E22" s="2" t="s">
        <v>43</v>
      </c>
      <c r="F22" s="3" t="s">
        <v>44</v>
      </c>
      <c r="G22" s="4"/>
      <c r="H22" s="4">
        <v>2235.9900000000002</v>
      </c>
      <c r="I22" s="4"/>
      <c r="J22" s="4">
        <v>26396.49</v>
      </c>
      <c r="K22" s="4">
        <v>114.13</v>
      </c>
      <c r="L22" s="4">
        <v>5483.8300000000008</v>
      </c>
      <c r="M22" s="4"/>
      <c r="N22" s="4">
        <v>22901.79</v>
      </c>
      <c r="O22" s="4">
        <v>22910.45</v>
      </c>
      <c r="P22" s="4">
        <v>36191.25</v>
      </c>
      <c r="Q22" s="4">
        <v>11.26</v>
      </c>
      <c r="R22" s="4">
        <v>129255.67</v>
      </c>
      <c r="S22" s="4">
        <v>49650.49</v>
      </c>
      <c r="T22" s="4">
        <v>2159.09</v>
      </c>
      <c r="U22" s="4">
        <v>34.64</v>
      </c>
      <c r="V22" s="4">
        <v>-163.84</v>
      </c>
      <c r="W22" s="4"/>
      <c r="X22" s="4">
        <v>102.4</v>
      </c>
      <c r="Y22" s="4"/>
      <c r="Z22" s="4">
        <v>97963.38</v>
      </c>
      <c r="AA22" s="4"/>
      <c r="AB22" s="4">
        <v>2489.56</v>
      </c>
      <c r="AC22" s="4">
        <v>3418.08</v>
      </c>
      <c r="AD22" s="4">
        <v>102882.34999999999</v>
      </c>
      <c r="AE22" s="4"/>
      <c r="AF22" s="4">
        <v>0</v>
      </c>
      <c r="AG22" s="4">
        <v>307216.84999999998</v>
      </c>
      <c r="AH22" s="4">
        <v>10290.460000000001</v>
      </c>
      <c r="AI22" s="4">
        <v>61295.049999999996</v>
      </c>
      <c r="AJ22" s="4">
        <v>144596.33000000005</v>
      </c>
      <c r="AK22" s="4">
        <v>42855.060000000005</v>
      </c>
      <c r="AL22" s="4">
        <v>110843.15999999997</v>
      </c>
      <c r="AM22" s="4">
        <v>373743.45999999996</v>
      </c>
      <c r="AN22" s="4">
        <v>83597.300000000017</v>
      </c>
      <c r="AO22" s="4">
        <v>44667.679999999993</v>
      </c>
      <c r="AP22" s="4">
        <v>132546.66999999998</v>
      </c>
      <c r="AQ22" s="4">
        <v>36242.719999999994</v>
      </c>
      <c r="AR22" s="4">
        <v>27883.200000000001</v>
      </c>
      <c r="AS22" s="4">
        <v>710.75</v>
      </c>
      <c r="AT22" s="4">
        <v>2578.3000000000002</v>
      </c>
      <c r="AU22" s="4"/>
      <c r="AV22" s="4">
        <v>1904.66</v>
      </c>
      <c r="AW22" s="4"/>
      <c r="AX22" s="4">
        <v>57433.61</v>
      </c>
      <c r="AY22" s="4"/>
      <c r="AZ22" s="4">
        <v>60221.65</v>
      </c>
      <c r="BA22" s="4">
        <v>435580.33</v>
      </c>
      <c r="BB22" s="4">
        <v>91454.720000000016</v>
      </c>
      <c r="BC22" s="4">
        <v>36155.660000000003</v>
      </c>
      <c r="BD22" s="4">
        <v>-654.16</v>
      </c>
      <c r="BE22" s="4">
        <v>56487.15</v>
      </c>
      <c r="BF22" s="4">
        <v>51404.770000000019</v>
      </c>
      <c r="BG22" s="4">
        <v>8626.17</v>
      </c>
      <c r="BH22" s="4">
        <v>2595.44</v>
      </c>
      <c r="BI22" s="4">
        <v>84853.090000000026</v>
      </c>
      <c r="BJ22" s="4">
        <v>38992.100000000006</v>
      </c>
      <c r="BK22" s="4">
        <v>6799.33</v>
      </c>
      <c r="BL22" s="4">
        <v>2601.7000000000003</v>
      </c>
      <c r="BM22" s="4">
        <v>672142.49000000011</v>
      </c>
      <c r="BN22" s="4">
        <v>43009.22</v>
      </c>
      <c r="BO22" s="4">
        <v>308102</v>
      </c>
      <c r="BP22" s="4">
        <v>44978.91</v>
      </c>
      <c r="BQ22" s="4">
        <v>41761.210000000006</v>
      </c>
      <c r="BR22" s="4">
        <v>3150.58</v>
      </c>
      <c r="BS22" s="4">
        <v>82333.040000000008</v>
      </c>
      <c r="BT22" s="4">
        <v>3743.9900000000002</v>
      </c>
      <c r="BU22" s="4">
        <v>91807.26</v>
      </c>
      <c r="BV22" s="4">
        <v>9336.1600000000017</v>
      </c>
      <c r="BW22" s="4">
        <v>482.94</v>
      </c>
      <c r="BX22" s="4">
        <v>43.95</v>
      </c>
      <c r="BY22" s="4"/>
      <c r="BZ22" s="4">
        <v>854489.42999999982</v>
      </c>
      <c r="CA22" s="4">
        <v>0</v>
      </c>
      <c r="CB22" s="4">
        <v>0</v>
      </c>
      <c r="CC22" s="4">
        <v>0</v>
      </c>
      <c r="CD22" s="4">
        <v>0</v>
      </c>
      <c r="CE22" s="4"/>
      <c r="CF22" s="4"/>
      <c r="CG22" s="4">
        <v>4972941.4000000004</v>
      </c>
      <c r="CH22" s="4"/>
      <c r="CI22" s="9" cm="1">
        <f t="array" ref="CI22">1/(SUM(G22:BZ22*($G$1:$BZ$1=1))/SUM(G22:BZ22)+0.000000001)*(SUM(N(CK22:CP22&lt;&gt;0))&gt;4)</f>
        <v>3.7747683714163074</v>
      </c>
      <c r="CK22" s="7" cm="1">
        <f t="array" ref="CK22">+SUM($G22:$CF22*N(VALUE(LEFT($G$2:$CF$2,4))=CK$2))</f>
        <v>245500.86</v>
      </c>
      <c r="CL22" s="7" cm="1">
        <f t="array" ref="CL22">+SUM($G22:$CF22*N(VALUE(LEFT($G$2:$CF$2,4))=CL$2))</f>
        <v>258536.14999999997</v>
      </c>
      <c r="CM22" s="7" cm="1">
        <f t="array" ref="CM22">+SUM($G22:$CF22*N(VALUE(LEFT($G$2:$CF$2,4))=CM$2))</f>
        <v>1311652.02</v>
      </c>
      <c r="CN22" s="7" cm="1">
        <f t="array" ref="CN22">+SUM($G22:$CF22*N(VALUE(LEFT($G$2:$CF$2,4))=CN$2))</f>
        <v>714009.94</v>
      </c>
      <c r="CO22" s="7" cm="1">
        <f t="array" ref="CO22">+SUM($G22:$CF22*N(VALUE(LEFT($G$2:$CF$2,4))=CO$2))</f>
        <v>1003012.9600000002</v>
      </c>
      <c r="CP22" s="7" cm="1">
        <f t="array" ref="CP22">+SUM($G22:$CF22*N(VALUE(LEFT($G$2:$CF$2,4))=CP$2))</f>
        <v>1440229.4699999997</v>
      </c>
      <c r="CQ22" s="7" cm="1">
        <f t="array" ref="CQ22">+SUM($G22:$CF22*N(VALUE(LEFT($G$2:$CF$2,4))=CQ$2))</f>
        <v>0</v>
      </c>
    </row>
    <row r="23" spans="2:95" x14ac:dyDescent="0.25">
      <c r="B23" t="str">
        <f>+IF(IFERROR(INDEX('24-25 Plant Additions (RunRate)'!$P$10:$P$258,MATCH(E23,'24-25 Plant Additions (RunRate)'!$C$10:$C$258,0)),"")&lt;&gt;"x","","x")</f>
        <v>x</v>
      </c>
      <c r="C23" t="str">
        <f>+IF(AND(CG23&gt;'24-25 Plant Additions (RunRate)'!$O$4,$B23&lt;&gt;"x"),"x","")</f>
        <v/>
      </c>
      <c r="D23" t="str">
        <f t="shared" si="0"/>
        <v/>
      </c>
      <c r="E23" s="2" t="s">
        <v>708</v>
      </c>
      <c r="F23" s="3" t="s">
        <v>709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v>0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>
        <v>14290.75</v>
      </c>
      <c r="AF23" s="4">
        <v>57509.07</v>
      </c>
      <c r="AG23" s="4"/>
      <c r="AH23" s="4">
        <v>73423.55</v>
      </c>
      <c r="AI23" s="4">
        <v>6866.77</v>
      </c>
      <c r="AJ23" s="4">
        <v>186990.61000000002</v>
      </c>
      <c r="AK23" s="4">
        <v>127170.20999999999</v>
      </c>
      <c r="AL23" s="4">
        <v>206867.75</v>
      </c>
      <c r="AM23" s="4">
        <v>159875.99000000002</v>
      </c>
      <c r="AN23" s="4">
        <v>60217.38</v>
      </c>
      <c r="AO23" s="4">
        <v>181868.06000000003</v>
      </c>
      <c r="AP23" s="4">
        <v>150234.59</v>
      </c>
      <c r="AQ23" s="4">
        <v>85511.41</v>
      </c>
      <c r="AR23" s="4">
        <v>100620.28</v>
      </c>
      <c r="AS23" s="4">
        <v>80600.899999999994</v>
      </c>
      <c r="AT23" s="4">
        <v>112469.06</v>
      </c>
      <c r="AU23" s="4">
        <v>26616.01</v>
      </c>
      <c r="AV23" s="4">
        <v>42136.78</v>
      </c>
      <c r="AW23" s="4">
        <v>82204.48000000001</v>
      </c>
      <c r="AX23" s="4">
        <v>98687.59</v>
      </c>
      <c r="AY23" s="4">
        <v>55716.59</v>
      </c>
      <c r="AZ23" s="4">
        <v>37476.560000000005</v>
      </c>
      <c r="BA23" s="4">
        <v>27586.58</v>
      </c>
      <c r="BB23" s="4">
        <v>142122.18</v>
      </c>
      <c r="BC23" s="4">
        <v>167464.78</v>
      </c>
      <c r="BD23" s="4">
        <v>83417.510000000009</v>
      </c>
      <c r="BE23" s="4">
        <v>87097.180000000008</v>
      </c>
      <c r="BF23" s="4">
        <v>6764.74</v>
      </c>
      <c r="BG23" s="4">
        <v>177857.79000000004</v>
      </c>
      <c r="BH23" s="4">
        <v>104152.25</v>
      </c>
      <c r="BI23" s="4">
        <v>10925.44</v>
      </c>
      <c r="BJ23" s="4">
        <v>143754.56</v>
      </c>
      <c r="BK23" s="4">
        <v>141380.82</v>
      </c>
      <c r="BL23" s="4">
        <v>306219.12</v>
      </c>
      <c r="BM23" s="4">
        <v>119751.39</v>
      </c>
      <c r="BN23" s="4">
        <v>54849.529999999992</v>
      </c>
      <c r="BO23" s="4">
        <v>11905.380000000001</v>
      </c>
      <c r="BP23" s="4">
        <v>139904.97</v>
      </c>
      <c r="BQ23" s="4">
        <v>530.93999999999994</v>
      </c>
      <c r="BR23" s="4">
        <v>55252.69</v>
      </c>
      <c r="BS23" s="4">
        <v>24670.530000000002</v>
      </c>
      <c r="BT23" s="4">
        <v>13879.010000000006</v>
      </c>
      <c r="BU23" s="4">
        <v>47017.070000000007</v>
      </c>
      <c r="BV23" s="4">
        <v>86055.090000000011</v>
      </c>
      <c r="BW23" s="4">
        <v>401239.45</v>
      </c>
      <c r="BX23" s="4">
        <v>42072.34</v>
      </c>
      <c r="BY23" s="4">
        <v>33138.43</v>
      </c>
      <c r="BZ23" s="4">
        <v>134693.67999999991</v>
      </c>
      <c r="CA23" s="4">
        <v>28984.970000000005</v>
      </c>
      <c r="CB23" s="4">
        <v>4739.71</v>
      </c>
      <c r="CC23" s="4">
        <v>98963.109999999986</v>
      </c>
      <c r="CD23" s="4">
        <v>124432.34</v>
      </c>
      <c r="CE23" s="4">
        <v>11313.900000000001</v>
      </c>
      <c r="CF23" s="4">
        <v>16973.09</v>
      </c>
      <c r="CG23" s="4">
        <v>4796464.959999999</v>
      </c>
      <c r="CH23" s="4"/>
      <c r="CI23" s="9" cm="1">
        <f t="array" ref="CI23">1/(SUM(G23:BZ23*($G$1:$BZ$1=1))/SUM(G23:BZ23)+0.000000001)*(SUM(N(CK23:CP23&lt;&gt;0))&gt;4)</f>
        <v>0</v>
      </c>
      <c r="CK23" s="7" cm="1">
        <f t="array" ref="CK23">+SUM($G23:$CF23*N(VALUE(LEFT($G$2:$CF$2,4))=CK$2))</f>
        <v>0</v>
      </c>
      <c r="CL23" s="7" cm="1">
        <f t="array" ref="CL23">+SUM($G23:$CF23*N(VALUE(LEFT($G$2:$CF$2,4))=CL$2))</f>
        <v>0</v>
      </c>
      <c r="CM23" s="7" cm="1">
        <f t="array" ref="CM23">+SUM($G23:$CF23*N(VALUE(LEFT($G$2:$CF$2,4))=CM$2))</f>
        <v>1225314.73</v>
      </c>
      <c r="CN23" s="7" cm="1">
        <f t="array" ref="CN23">+SUM($G23:$CF23*N(VALUE(LEFT($G$2:$CF$2,4))=CN$2))</f>
        <v>891748.41999999993</v>
      </c>
      <c r="CO23" s="7" cm="1">
        <f t="array" ref="CO23">+SUM($G23:$CF23*N(VALUE(LEFT($G$2:$CF$2,4))=CO$2))</f>
        <v>1403635.1099999999</v>
      </c>
      <c r="CP23" s="7" cm="1">
        <f t="array" ref="CP23">+SUM($G23:$CF23*N(VALUE(LEFT($G$2:$CF$2,4))=CP$2))</f>
        <v>990359.58000000007</v>
      </c>
      <c r="CQ23" s="7" cm="1">
        <f t="array" ref="CQ23">+SUM($G23:$CF23*N(VALUE(LEFT($G$2:$CF$2,4))=CQ$2))</f>
        <v>285407.12</v>
      </c>
    </row>
    <row r="24" spans="2:95" x14ac:dyDescent="0.25">
      <c r="B24" t="str">
        <f>+IF(IFERROR(INDEX('24-25 Plant Additions (RunRate)'!$P$10:$P$258,MATCH(E24,'24-25 Plant Additions (RunRate)'!$C$10:$C$258,0)),"")&lt;&gt;"x","","x")</f>
        <v/>
      </c>
      <c r="C24" t="str">
        <f>+IF(AND(CG24&gt;'24-25 Plant Additions (RunRate)'!$O$4,$B24&lt;&gt;"x"),"x","")</f>
        <v>x</v>
      </c>
      <c r="D24" t="str">
        <f t="shared" si="0"/>
        <v/>
      </c>
      <c r="E24" s="2" t="s">
        <v>384</v>
      </c>
      <c r="F24" s="3" t="s">
        <v>385</v>
      </c>
      <c r="G24" s="4"/>
      <c r="H24" s="4"/>
      <c r="I24" s="4"/>
      <c r="J24" s="4"/>
      <c r="K24" s="4"/>
      <c r="L24" s="4"/>
      <c r="M24" s="4"/>
      <c r="N24" s="4"/>
      <c r="O24" s="4">
        <v>3953841.21</v>
      </c>
      <c r="P24" s="4">
        <v>817902.21</v>
      </c>
      <c r="Q24" s="4">
        <v>639.4</v>
      </c>
      <c r="R24" s="4">
        <v>-30147.63</v>
      </c>
      <c r="S24" s="4"/>
      <c r="T24" s="4"/>
      <c r="U24" s="4">
        <v>27410.440000000002</v>
      </c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>
        <v>4769645.6300000008</v>
      </c>
      <c r="CH24" s="4"/>
      <c r="CI24" s="9" cm="1">
        <f t="array" ref="CI24">1/(SUM(G24:BZ24*($G$1:$BZ$1=1))/SUM(G24:BZ24)+0.000000001)*(SUM(N(CK24:CP24&lt;&gt;0))&gt;4)</f>
        <v>0</v>
      </c>
      <c r="CK24" s="7" cm="1">
        <f t="array" ref="CK24">+SUM($G24:$CF24*N(VALUE(LEFT($G$2:$CF$2,4))=CK$2))</f>
        <v>4742235.1900000004</v>
      </c>
      <c r="CL24" s="7" cm="1">
        <f t="array" ref="CL24">+SUM($G24:$CF24*N(VALUE(LEFT($G$2:$CF$2,4))=CL$2))</f>
        <v>27410.440000000002</v>
      </c>
      <c r="CM24" s="7" cm="1">
        <f t="array" ref="CM24">+SUM($G24:$CF24*N(VALUE(LEFT($G$2:$CF$2,4))=CM$2))</f>
        <v>0</v>
      </c>
      <c r="CN24" s="7" cm="1">
        <f t="array" ref="CN24">+SUM($G24:$CF24*N(VALUE(LEFT($G$2:$CF$2,4))=CN$2))</f>
        <v>0</v>
      </c>
      <c r="CO24" s="7" cm="1">
        <f t="array" ref="CO24">+SUM($G24:$CF24*N(VALUE(LEFT($G$2:$CF$2,4))=CO$2))</f>
        <v>0</v>
      </c>
      <c r="CP24" s="7" cm="1">
        <f t="array" ref="CP24">+SUM($G24:$CF24*N(VALUE(LEFT($G$2:$CF$2,4))=CP$2))</f>
        <v>0</v>
      </c>
      <c r="CQ24" s="7" cm="1">
        <f t="array" ref="CQ24">+SUM($G24:$CF24*N(VALUE(LEFT($G$2:$CF$2,4))=CQ$2))</f>
        <v>0</v>
      </c>
    </row>
    <row r="25" spans="2:95" x14ac:dyDescent="0.25">
      <c r="B25" t="str">
        <f>+IF(IFERROR(INDEX('24-25 Plant Additions (RunRate)'!$P$10:$P$258,MATCH(E25,'24-25 Plant Additions (RunRate)'!$C$10:$C$258,0)),"")&lt;&gt;"x","","x")</f>
        <v/>
      </c>
      <c r="C25" t="str">
        <f>+IF(AND(CG25&gt;'24-25 Plant Additions (RunRate)'!$O$4,$B25&lt;&gt;"x"),"x","")</f>
        <v>x</v>
      </c>
      <c r="D25" t="str">
        <f t="shared" si="0"/>
        <v/>
      </c>
      <c r="E25" s="2" t="s">
        <v>293</v>
      </c>
      <c r="F25" s="3" t="s">
        <v>294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>
        <v>4249588.47</v>
      </c>
      <c r="CA25" s="4">
        <v>387717.21</v>
      </c>
      <c r="CB25" s="4">
        <v>45779</v>
      </c>
      <c r="CC25" s="4">
        <v>3370</v>
      </c>
      <c r="CD25" s="4">
        <v>84559.77</v>
      </c>
      <c r="CE25" s="4">
        <v>-3601.42</v>
      </c>
      <c r="CF25" s="4"/>
      <c r="CG25" s="4">
        <v>4767413.0299999993</v>
      </c>
      <c r="CH25" s="4"/>
      <c r="CI25" s="9" cm="1">
        <f t="array" ref="CI25">1/(SUM(G25:BZ25*($G$1:$BZ$1=1))/SUM(G25:BZ25)+0.000000001)*(SUM(N(CK25:CP25&lt;&gt;0))&gt;4)</f>
        <v>0</v>
      </c>
      <c r="CK25" s="7" cm="1">
        <f t="array" ref="CK25">+SUM($G25:$CF25*N(VALUE(LEFT($G$2:$CF$2,4))=CK$2))</f>
        <v>0</v>
      </c>
      <c r="CL25" s="7" cm="1">
        <f t="array" ref="CL25">+SUM($G25:$CF25*N(VALUE(LEFT($G$2:$CF$2,4))=CL$2))</f>
        <v>0</v>
      </c>
      <c r="CM25" s="7" cm="1">
        <f t="array" ref="CM25">+SUM($G25:$CF25*N(VALUE(LEFT($G$2:$CF$2,4))=CM$2))</f>
        <v>0</v>
      </c>
      <c r="CN25" s="7" cm="1">
        <f t="array" ref="CN25">+SUM($G25:$CF25*N(VALUE(LEFT($G$2:$CF$2,4))=CN$2))</f>
        <v>0</v>
      </c>
      <c r="CO25" s="7" cm="1">
        <f t="array" ref="CO25">+SUM($G25:$CF25*N(VALUE(LEFT($G$2:$CF$2,4))=CO$2))</f>
        <v>0</v>
      </c>
      <c r="CP25" s="7" cm="1">
        <f t="array" ref="CP25">+SUM($G25:$CF25*N(VALUE(LEFT($G$2:$CF$2,4))=CP$2))</f>
        <v>4249588.47</v>
      </c>
      <c r="CQ25" s="7" cm="1">
        <f t="array" ref="CQ25">+SUM($G25:$CF25*N(VALUE(LEFT($G$2:$CF$2,4))=CQ$2))</f>
        <v>517824.56000000006</v>
      </c>
    </row>
    <row r="26" spans="2:95" x14ac:dyDescent="0.25">
      <c r="B26" t="str">
        <f>+IF(IFERROR(INDEX('24-25 Plant Additions (RunRate)'!$P$10:$P$258,MATCH(E26,'24-25 Plant Additions (RunRate)'!$C$10:$C$258,0)),"")&lt;&gt;"x","","x")</f>
        <v/>
      </c>
      <c r="C26" t="str">
        <f>+IF(AND(CG26&gt;'24-25 Plant Additions (RunRate)'!$O$4,$B26&lt;&gt;"x"),"x","")</f>
        <v>x</v>
      </c>
      <c r="D26" t="str">
        <f t="shared" si="0"/>
        <v/>
      </c>
      <c r="E26" s="2" t="s">
        <v>35</v>
      </c>
      <c r="F26" s="3" t="s">
        <v>36</v>
      </c>
      <c r="G26" s="4">
        <v>1259428.6100000001</v>
      </c>
      <c r="H26" s="4">
        <v>0</v>
      </c>
      <c r="I26" s="4">
        <v>0</v>
      </c>
      <c r="J26" s="4"/>
      <c r="K26" s="4"/>
      <c r="L26" s="4">
        <v>-153664.76</v>
      </c>
      <c r="M26" s="4">
        <v>264417.37</v>
      </c>
      <c r="N26" s="4">
        <v>110226.17</v>
      </c>
      <c r="O26" s="4"/>
      <c r="P26" s="4"/>
      <c r="Q26" s="4">
        <v>124957.39</v>
      </c>
      <c r="R26" s="4">
        <v>1204579.52</v>
      </c>
      <c r="S26" s="4">
        <v>191006.18</v>
      </c>
      <c r="T26" s="4">
        <v>0</v>
      </c>
      <c r="U26" s="4"/>
      <c r="V26" s="4">
        <v>0</v>
      </c>
      <c r="W26" s="4"/>
      <c r="X26" s="4">
        <v>38299.160000000003</v>
      </c>
      <c r="Y26" s="4">
        <v>0</v>
      </c>
      <c r="Z26" s="4">
        <v>41898.199999999997</v>
      </c>
      <c r="AA26" s="4">
        <v>268620.93000000005</v>
      </c>
      <c r="AB26" s="4">
        <v>113588.87</v>
      </c>
      <c r="AC26" s="4">
        <v>117616.1</v>
      </c>
      <c r="AD26" s="4">
        <v>1378410.9599999997</v>
      </c>
      <c r="AE26" s="4">
        <v>-34636.979999999996</v>
      </c>
      <c r="AF26" s="4"/>
      <c r="AG26" s="4">
        <v>899.6</v>
      </c>
      <c r="AH26" s="4"/>
      <c r="AI26" s="4"/>
      <c r="AJ26" s="4">
        <v>-137016.75</v>
      </c>
      <c r="AK26" s="4"/>
      <c r="AL26" s="4">
        <v>-37035.369999999995</v>
      </c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>
        <v>4751595.1999999993</v>
      </c>
      <c r="CH26" s="4"/>
      <c r="CI26" s="9" cm="1">
        <f t="array" ref="CI26">1/(SUM(G26:BZ26*($G$1:$BZ$1=1))/SUM(G26:BZ26)+0.000000001)*(SUM(N(CK26:CP26&lt;&gt;0))&gt;4)</f>
        <v>0</v>
      </c>
      <c r="CK26" s="7" cm="1">
        <f t="array" ref="CK26">+SUM($G26:$CF26*N(VALUE(LEFT($G$2:$CF$2,4))=CK$2))</f>
        <v>2809944.3</v>
      </c>
      <c r="CL26" s="7" cm="1">
        <f t="array" ref="CL26">+SUM($G26:$CF26*N(VALUE(LEFT($G$2:$CF$2,4))=CL$2))</f>
        <v>2149440.3999999994</v>
      </c>
      <c r="CM26" s="7" cm="1">
        <f t="array" ref="CM26">+SUM($G26:$CF26*N(VALUE(LEFT($G$2:$CF$2,4))=CM$2))</f>
        <v>-207789.5</v>
      </c>
      <c r="CN26" s="7" cm="1">
        <f t="array" ref="CN26">+SUM($G26:$CF26*N(VALUE(LEFT($G$2:$CF$2,4))=CN$2))</f>
        <v>0</v>
      </c>
      <c r="CO26" s="7" cm="1">
        <f t="array" ref="CO26">+SUM($G26:$CF26*N(VALUE(LEFT($G$2:$CF$2,4))=CO$2))</f>
        <v>0</v>
      </c>
      <c r="CP26" s="7" cm="1">
        <f t="array" ref="CP26">+SUM($G26:$CF26*N(VALUE(LEFT($G$2:$CF$2,4))=CP$2))</f>
        <v>0</v>
      </c>
      <c r="CQ26" s="7" cm="1">
        <f t="array" ref="CQ26">+SUM($G26:$CF26*N(VALUE(LEFT($G$2:$CF$2,4))=CQ$2))</f>
        <v>0</v>
      </c>
    </row>
    <row r="27" spans="2:95" x14ac:dyDescent="0.25">
      <c r="B27" t="str">
        <f>+IF(IFERROR(INDEX('24-25 Plant Additions (RunRate)'!$P$10:$P$258,MATCH(E27,'24-25 Plant Additions (RunRate)'!$C$10:$C$258,0)),"")&lt;&gt;"x","","x")</f>
        <v/>
      </c>
      <c r="C27" t="str">
        <f>+IF(AND(CG27&gt;'24-25 Plant Additions (RunRate)'!$O$4,$B27&lt;&gt;"x"),"x","")</f>
        <v>x</v>
      </c>
      <c r="D27" t="str">
        <f t="shared" si="0"/>
        <v/>
      </c>
      <c r="E27" s="2" t="s">
        <v>388</v>
      </c>
      <c r="F27" s="3" t="s">
        <v>389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>
        <v>3776849.79</v>
      </c>
      <c r="AP27" s="4">
        <v>737657.1</v>
      </c>
      <c r="AQ27" s="4">
        <v>4420.55</v>
      </c>
      <c r="AR27" s="4">
        <v>72087.17</v>
      </c>
      <c r="AS27" s="4">
        <v>9001.44</v>
      </c>
      <c r="AT27" s="4">
        <v>10978.67</v>
      </c>
      <c r="AU27" s="4">
        <v>3588.86</v>
      </c>
      <c r="AV27" s="4">
        <v>-1736.57</v>
      </c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>
        <v>4612847.01</v>
      </c>
      <c r="CH27" s="4"/>
      <c r="CI27" s="9" cm="1">
        <f t="array" ref="CI27">1/(SUM(G27:BZ27*($G$1:$BZ$1=1))/SUM(G27:BZ27)+0.000000001)*(SUM(N(CK27:CP27&lt;&gt;0))&gt;4)</f>
        <v>0</v>
      </c>
      <c r="CK27" s="7" cm="1">
        <f t="array" ref="CK27">+SUM($G27:$CF27*N(VALUE(LEFT($G$2:$CF$2,4))=CK$2))</f>
        <v>0</v>
      </c>
      <c r="CL27" s="7" cm="1">
        <f t="array" ref="CL27">+SUM($G27:$CF27*N(VALUE(LEFT($G$2:$CF$2,4))=CL$2))</f>
        <v>0</v>
      </c>
      <c r="CM27" s="7" cm="1">
        <f t="array" ref="CM27">+SUM($G27:$CF27*N(VALUE(LEFT($G$2:$CF$2,4))=CM$2))</f>
        <v>4514506.8899999997</v>
      </c>
      <c r="CN27" s="7" cm="1">
        <f t="array" ref="CN27">+SUM($G27:$CF27*N(VALUE(LEFT($G$2:$CF$2,4))=CN$2))</f>
        <v>98340.12</v>
      </c>
      <c r="CO27" s="7" cm="1">
        <f t="array" ref="CO27">+SUM($G27:$CF27*N(VALUE(LEFT($G$2:$CF$2,4))=CO$2))</f>
        <v>0</v>
      </c>
      <c r="CP27" s="7" cm="1">
        <f t="array" ref="CP27">+SUM($G27:$CF27*N(VALUE(LEFT($G$2:$CF$2,4))=CP$2))</f>
        <v>0</v>
      </c>
      <c r="CQ27" s="7" cm="1">
        <f t="array" ref="CQ27">+SUM($G27:$CF27*N(VALUE(LEFT($G$2:$CF$2,4))=CQ$2))</f>
        <v>0</v>
      </c>
    </row>
    <row r="28" spans="2:95" x14ac:dyDescent="0.25">
      <c r="B28" t="str">
        <f>+IF(IFERROR(INDEX('24-25 Plant Additions (RunRate)'!$P$10:$P$258,MATCH(E28,'24-25 Plant Additions (RunRate)'!$C$10:$C$258,0)),"")&lt;&gt;"x","","x")</f>
        <v/>
      </c>
      <c r="C28" t="str">
        <f>+IF(AND(CG28&gt;'24-25 Plant Additions (RunRate)'!$O$4,$B28&lt;&gt;"x"),"x","")</f>
        <v>x</v>
      </c>
      <c r="D28" t="str">
        <f t="shared" si="0"/>
        <v/>
      </c>
      <c r="E28" s="2" t="s">
        <v>197</v>
      </c>
      <c r="F28" s="3" t="s">
        <v>198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>
        <v>538641.27</v>
      </c>
      <c r="AB28" s="4"/>
      <c r="AC28" s="4"/>
      <c r="AD28" s="4">
        <v>-8832.89</v>
      </c>
      <c r="AE28" s="4"/>
      <c r="AF28" s="4"/>
      <c r="AG28" s="4"/>
      <c r="AH28" s="4">
        <v>0</v>
      </c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>
        <v>3715520.93</v>
      </c>
      <c r="BC28" s="4">
        <v>61129.380000000005</v>
      </c>
      <c r="BD28" s="4">
        <v>44787.61</v>
      </c>
      <c r="BE28" s="4">
        <v>8190.09</v>
      </c>
      <c r="BF28" s="4"/>
      <c r="BG28" s="4"/>
      <c r="BH28" s="4">
        <v>3523</v>
      </c>
      <c r="BI28" s="4">
        <v>24848.86</v>
      </c>
      <c r="BJ28" s="4"/>
      <c r="BK28" s="4"/>
      <c r="BL28" s="4"/>
      <c r="BM28" s="4"/>
      <c r="BN28" s="4">
        <v>45621.22</v>
      </c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>
        <v>4433429.4700000007</v>
      </c>
      <c r="CH28" s="4"/>
      <c r="CI28" s="9" cm="1">
        <f t="array" ref="CI28">1/(SUM(G28:BZ28*($G$1:$BZ$1=1))/SUM(G28:BZ28)+0.000000001)*(SUM(N(CK28:CP28&lt;&gt;0))&gt;4)</f>
        <v>0</v>
      </c>
      <c r="CK28" s="7" cm="1">
        <f t="array" ref="CK28">+SUM($G28:$CF28*N(VALUE(LEFT($G$2:$CF$2,4))=CK$2))</f>
        <v>0</v>
      </c>
      <c r="CL28" s="7" cm="1">
        <f t="array" ref="CL28">+SUM($G28:$CF28*N(VALUE(LEFT($G$2:$CF$2,4))=CL$2))</f>
        <v>529808.38</v>
      </c>
      <c r="CM28" s="7" cm="1">
        <f t="array" ref="CM28">+SUM($G28:$CF28*N(VALUE(LEFT($G$2:$CF$2,4))=CM$2))</f>
        <v>0</v>
      </c>
      <c r="CN28" s="7" cm="1">
        <f t="array" ref="CN28">+SUM($G28:$CF28*N(VALUE(LEFT($G$2:$CF$2,4))=CN$2))</f>
        <v>3715520.93</v>
      </c>
      <c r="CO28" s="7" cm="1">
        <f t="array" ref="CO28">+SUM($G28:$CF28*N(VALUE(LEFT($G$2:$CF$2,4))=CO$2))</f>
        <v>188100.16</v>
      </c>
      <c r="CP28" s="7" cm="1">
        <f t="array" ref="CP28">+SUM($G28:$CF28*N(VALUE(LEFT($G$2:$CF$2,4))=CP$2))</f>
        <v>0</v>
      </c>
      <c r="CQ28" s="7" cm="1">
        <f t="array" ref="CQ28">+SUM($G28:$CF28*N(VALUE(LEFT($G$2:$CF$2,4))=CQ$2))</f>
        <v>0</v>
      </c>
    </row>
    <row r="29" spans="2:95" x14ac:dyDescent="0.25">
      <c r="B29" t="str">
        <f>+IF(IFERROR(INDEX('24-25 Plant Additions (RunRate)'!$P$10:$P$258,MATCH(E29,'24-25 Plant Additions (RunRate)'!$C$10:$C$258,0)),"")&lt;&gt;"x","","x")</f>
        <v/>
      </c>
      <c r="C29" t="str">
        <f>+IF(AND(CG29&gt;'24-25 Plant Additions (RunRate)'!$O$4,$B29&lt;&gt;"x"),"x","")</f>
        <v>x</v>
      </c>
      <c r="D29" t="str">
        <f t="shared" si="0"/>
        <v/>
      </c>
      <c r="E29" s="2" t="s">
        <v>1220</v>
      </c>
      <c r="F29" s="3" t="s">
        <v>1221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>
        <v>3150250.17</v>
      </c>
      <c r="BO29" s="4">
        <v>81749.460000000006</v>
      </c>
      <c r="BP29" s="4">
        <v>230890.26</v>
      </c>
      <c r="BQ29" s="4">
        <v>146632.99</v>
      </c>
      <c r="BR29" s="4"/>
      <c r="BS29" s="4">
        <v>25094.27</v>
      </c>
      <c r="BT29" s="4">
        <v>440869.58</v>
      </c>
      <c r="BU29" s="4">
        <v>-419395.18</v>
      </c>
      <c r="BV29" s="4">
        <v>-0.36</v>
      </c>
      <c r="BW29" s="4">
        <v>36947.800000000003</v>
      </c>
      <c r="BX29" s="4">
        <v>7095.7</v>
      </c>
      <c r="BY29" s="4">
        <v>214834.49</v>
      </c>
      <c r="BZ29" s="4">
        <v>366506.65</v>
      </c>
      <c r="CA29" s="4">
        <v>-245573.85</v>
      </c>
      <c r="CB29" s="4">
        <v>353156.16000000003</v>
      </c>
      <c r="CC29" s="4">
        <v>5830.86</v>
      </c>
      <c r="CD29" s="4">
        <v>5773.51</v>
      </c>
      <c r="CE29" s="4"/>
      <c r="CF29" s="4">
        <v>-132022.59</v>
      </c>
      <c r="CG29" s="4">
        <v>4268639.92</v>
      </c>
      <c r="CH29" s="4"/>
      <c r="CI29" s="9" cm="1">
        <f t="array" ref="CI29">1/(SUM(G29:BZ29*($G$1:$BZ$1=1))/SUM(G29:BZ29)+0.000000001)*(SUM(N(CK29:CP29&lt;&gt;0))&gt;4)</f>
        <v>0</v>
      </c>
      <c r="CK29" s="7" cm="1">
        <f t="array" ref="CK29">+SUM($G29:$CF29*N(VALUE(LEFT($G$2:$CF$2,4))=CK$2))</f>
        <v>0</v>
      </c>
      <c r="CL29" s="7" cm="1">
        <f t="array" ref="CL29">+SUM($G29:$CF29*N(VALUE(LEFT($G$2:$CF$2,4))=CL$2))</f>
        <v>0</v>
      </c>
      <c r="CM29" s="7" cm="1">
        <f t="array" ref="CM29">+SUM($G29:$CF29*N(VALUE(LEFT($G$2:$CF$2,4))=CM$2))</f>
        <v>0</v>
      </c>
      <c r="CN29" s="7" cm="1">
        <f t="array" ref="CN29">+SUM($G29:$CF29*N(VALUE(LEFT($G$2:$CF$2,4))=CN$2))</f>
        <v>0</v>
      </c>
      <c r="CO29" s="7" cm="1">
        <f t="array" ref="CO29">+SUM($G29:$CF29*N(VALUE(LEFT($G$2:$CF$2,4))=CO$2))</f>
        <v>3150250.17</v>
      </c>
      <c r="CP29" s="7" cm="1">
        <f t="array" ref="CP29">+SUM($G29:$CF29*N(VALUE(LEFT($G$2:$CF$2,4))=CP$2))</f>
        <v>1131225.6600000001</v>
      </c>
      <c r="CQ29" s="7" cm="1">
        <f t="array" ref="CQ29">+SUM($G29:$CF29*N(VALUE(LEFT($G$2:$CF$2,4))=CQ$2))</f>
        <v>-12835.909999999974</v>
      </c>
    </row>
    <row r="30" spans="2:95" x14ac:dyDescent="0.25">
      <c r="B30" t="str">
        <f>+IF(IFERROR(INDEX('24-25 Plant Additions (RunRate)'!$P$10:$P$258,MATCH(E30,'24-25 Plant Additions (RunRate)'!$C$10:$C$258,0)),"")&lt;&gt;"x","","x")</f>
        <v/>
      </c>
      <c r="C30" t="str">
        <f>+IF(AND(CG30&gt;'24-25 Plant Additions (RunRate)'!$O$4,$B30&lt;&gt;"x"),"x","")</f>
        <v>x</v>
      </c>
      <c r="D30" t="str">
        <f t="shared" si="0"/>
        <v/>
      </c>
      <c r="E30" s="2" t="s">
        <v>299</v>
      </c>
      <c r="F30" s="3" t="s">
        <v>300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>
        <v>3884326.15</v>
      </c>
      <c r="BG30" s="4">
        <v>51864.450000000004</v>
      </c>
      <c r="BH30" s="4">
        <v>158934.46</v>
      </c>
      <c r="BI30" s="4"/>
      <c r="BJ30" s="4">
        <v>8809.81</v>
      </c>
      <c r="BK30" s="4"/>
      <c r="BL30" s="4">
        <v>-546.70000000000005</v>
      </c>
      <c r="BM30" s="4">
        <v>136268.66</v>
      </c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>
        <v>4239656.83</v>
      </c>
      <c r="CH30" s="4"/>
      <c r="CI30" s="9" cm="1">
        <f t="array" ref="CI30">1/(SUM(G30:BZ30*($G$1:$BZ$1=1))/SUM(G30:BZ30)+0.000000001)*(SUM(N(CK30:CP30&lt;&gt;0))&gt;4)</f>
        <v>0</v>
      </c>
      <c r="CK30" s="7" cm="1">
        <f t="array" ref="CK30">+SUM($G30:$CF30*N(VALUE(LEFT($G$2:$CF$2,4))=CK$2))</f>
        <v>0</v>
      </c>
      <c r="CL30" s="7" cm="1">
        <f t="array" ref="CL30">+SUM($G30:$CF30*N(VALUE(LEFT($G$2:$CF$2,4))=CL$2))</f>
        <v>0</v>
      </c>
      <c r="CM30" s="7" cm="1">
        <f t="array" ref="CM30">+SUM($G30:$CF30*N(VALUE(LEFT($G$2:$CF$2,4))=CM$2))</f>
        <v>0</v>
      </c>
      <c r="CN30" s="7" cm="1">
        <f t="array" ref="CN30">+SUM($G30:$CF30*N(VALUE(LEFT($G$2:$CF$2,4))=CN$2))</f>
        <v>0</v>
      </c>
      <c r="CO30" s="7" cm="1">
        <f t="array" ref="CO30">+SUM($G30:$CF30*N(VALUE(LEFT($G$2:$CF$2,4))=CO$2))</f>
        <v>4239656.83</v>
      </c>
      <c r="CP30" s="7" cm="1">
        <f t="array" ref="CP30">+SUM($G30:$CF30*N(VALUE(LEFT($G$2:$CF$2,4))=CP$2))</f>
        <v>0</v>
      </c>
      <c r="CQ30" s="7" cm="1">
        <f t="array" ref="CQ30">+SUM($G30:$CF30*N(VALUE(LEFT($G$2:$CF$2,4))=CQ$2))</f>
        <v>0</v>
      </c>
    </row>
    <row r="31" spans="2:95" x14ac:dyDescent="0.25">
      <c r="B31" t="str">
        <f>+IF(IFERROR(INDEX('24-25 Plant Additions (RunRate)'!$P$10:$P$258,MATCH(E31,'24-25 Plant Additions (RunRate)'!$C$10:$C$258,0)),"")&lt;&gt;"x","","x")</f>
        <v/>
      </c>
      <c r="C31" t="str">
        <f>+IF(AND(CG31&gt;'24-25 Plant Additions (RunRate)'!$O$4,$B31&lt;&gt;"x"),"x","")</f>
        <v>x</v>
      </c>
      <c r="D31" t="str">
        <f t="shared" si="0"/>
        <v/>
      </c>
      <c r="E31" s="2" t="s">
        <v>139</v>
      </c>
      <c r="F31" s="3" t="s">
        <v>140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>
        <v>2719682.74</v>
      </c>
      <c r="AF31" s="4">
        <v>-20202.12</v>
      </c>
      <c r="AG31" s="4">
        <v>316086.83</v>
      </c>
      <c r="AH31" s="4">
        <v>24501.07</v>
      </c>
      <c r="AI31" s="4">
        <v>1063900.28</v>
      </c>
      <c r="AJ31" s="4">
        <v>429.17</v>
      </c>
      <c r="AK31" s="4">
        <v>26208</v>
      </c>
      <c r="AL31" s="4"/>
      <c r="AM31" s="4"/>
      <c r="AN31" s="4"/>
      <c r="AO31" s="4">
        <v>968.35</v>
      </c>
      <c r="AP31" s="4">
        <v>0</v>
      </c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>
        <v>4131574.32</v>
      </c>
      <c r="CH31" s="4"/>
      <c r="CI31" s="9" cm="1">
        <f t="array" ref="CI31">1/(SUM(G31:BZ31*($G$1:$BZ$1=1))/SUM(G31:BZ31)+0.000000001)*(SUM(N(CK31:CP31&lt;&gt;0))&gt;4)</f>
        <v>0</v>
      </c>
      <c r="CK31" s="7" cm="1">
        <f t="array" ref="CK31">+SUM($G31:$CF31*N(VALUE(LEFT($G$2:$CF$2,4))=CK$2))</f>
        <v>0</v>
      </c>
      <c r="CL31" s="7" cm="1">
        <f t="array" ref="CL31">+SUM($G31:$CF31*N(VALUE(LEFT($G$2:$CF$2,4))=CL$2))</f>
        <v>0</v>
      </c>
      <c r="CM31" s="7" cm="1">
        <f t="array" ref="CM31">+SUM($G31:$CF31*N(VALUE(LEFT($G$2:$CF$2,4))=CM$2))</f>
        <v>4131574.32</v>
      </c>
      <c r="CN31" s="7" cm="1">
        <f t="array" ref="CN31">+SUM($G31:$CF31*N(VALUE(LEFT($G$2:$CF$2,4))=CN$2))</f>
        <v>0</v>
      </c>
      <c r="CO31" s="7" cm="1">
        <f t="array" ref="CO31">+SUM($G31:$CF31*N(VALUE(LEFT($G$2:$CF$2,4))=CO$2))</f>
        <v>0</v>
      </c>
      <c r="CP31" s="7" cm="1">
        <f t="array" ref="CP31">+SUM($G31:$CF31*N(VALUE(LEFT($G$2:$CF$2,4))=CP$2))</f>
        <v>0</v>
      </c>
      <c r="CQ31" s="7" cm="1">
        <f t="array" ref="CQ31">+SUM($G31:$CF31*N(VALUE(LEFT($G$2:$CF$2,4))=CQ$2))</f>
        <v>0</v>
      </c>
    </row>
    <row r="32" spans="2:95" x14ac:dyDescent="0.25">
      <c r="B32" t="str">
        <f>+IF(IFERROR(INDEX('24-25 Plant Additions (RunRate)'!$P$10:$P$258,MATCH(E32,'24-25 Plant Additions (RunRate)'!$C$10:$C$258,0)),"")&lt;&gt;"x","","x")</f>
        <v/>
      </c>
      <c r="C32" t="str">
        <f>+IF(AND(CG32&gt;'24-25 Plant Additions (RunRate)'!$O$4,$B32&lt;&gt;"x"),"x","")</f>
        <v>x</v>
      </c>
      <c r="D32" t="str">
        <f t="shared" si="0"/>
        <v/>
      </c>
      <c r="E32" s="2" t="s">
        <v>494</v>
      </c>
      <c r="F32" s="3" t="s">
        <v>495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>
        <v>3265359.7</v>
      </c>
      <c r="BM32" s="4">
        <v>299419.92</v>
      </c>
      <c r="BN32" s="4">
        <v>487446.44</v>
      </c>
      <c r="BO32" s="4">
        <v>39526.82</v>
      </c>
      <c r="BP32" s="4"/>
      <c r="BQ32" s="4"/>
      <c r="BR32" s="4"/>
      <c r="BS32" s="4">
        <v>-33215.599999999999</v>
      </c>
      <c r="BT32" s="4">
        <v>26088.100000000002</v>
      </c>
      <c r="BU32" s="4">
        <v>-5.25</v>
      </c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>
        <v>4084620.13</v>
      </c>
      <c r="CH32" s="4"/>
      <c r="CI32" s="9" cm="1">
        <f t="array" ref="CI32">1/(SUM(G32:BZ32*($G$1:$BZ$1=1))/SUM(G32:BZ32)+0.000000001)*(SUM(N(CK32:CP32&lt;&gt;0))&gt;4)</f>
        <v>0</v>
      </c>
      <c r="CK32" s="7" cm="1">
        <f t="array" ref="CK32">+SUM($G32:$CF32*N(VALUE(LEFT($G$2:$CF$2,4))=CK$2))</f>
        <v>0</v>
      </c>
      <c r="CL32" s="7" cm="1">
        <f t="array" ref="CL32">+SUM($G32:$CF32*N(VALUE(LEFT($G$2:$CF$2,4))=CL$2))</f>
        <v>0</v>
      </c>
      <c r="CM32" s="7" cm="1">
        <f t="array" ref="CM32">+SUM($G32:$CF32*N(VALUE(LEFT($G$2:$CF$2,4))=CM$2))</f>
        <v>0</v>
      </c>
      <c r="CN32" s="7" cm="1">
        <f t="array" ref="CN32">+SUM($G32:$CF32*N(VALUE(LEFT($G$2:$CF$2,4))=CN$2))</f>
        <v>0</v>
      </c>
      <c r="CO32" s="7" cm="1">
        <f t="array" ref="CO32">+SUM($G32:$CF32*N(VALUE(LEFT($G$2:$CF$2,4))=CO$2))</f>
        <v>4052226.06</v>
      </c>
      <c r="CP32" s="7" cm="1">
        <f t="array" ref="CP32">+SUM($G32:$CF32*N(VALUE(LEFT($G$2:$CF$2,4))=CP$2))</f>
        <v>32394.070000000003</v>
      </c>
      <c r="CQ32" s="7" cm="1">
        <f t="array" ref="CQ32">+SUM($G32:$CF32*N(VALUE(LEFT($G$2:$CF$2,4))=CQ$2))</f>
        <v>0</v>
      </c>
    </row>
    <row r="33" spans="2:95" x14ac:dyDescent="0.25">
      <c r="B33" t="str">
        <f>+IF(IFERROR(INDEX('24-25 Plant Additions (RunRate)'!$P$10:$P$258,MATCH(E33,'24-25 Plant Additions (RunRate)'!$C$10:$C$258,0)),"")&lt;&gt;"x","","x")</f>
        <v/>
      </c>
      <c r="C33" t="str">
        <f>+IF(AND(CG33&gt;'24-25 Plant Additions (RunRate)'!$O$4,$B33&lt;&gt;"x"),"x","")</f>
        <v>x</v>
      </c>
      <c r="D33" t="str">
        <f t="shared" si="0"/>
        <v/>
      </c>
      <c r="E33" s="2" t="s">
        <v>390</v>
      </c>
      <c r="F33" s="3" t="s">
        <v>391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>
        <v>2532242.9699999997</v>
      </c>
      <c r="BA33" s="4">
        <v>594090.72</v>
      </c>
      <c r="BB33" s="4">
        <v>1384166.08</v>
      </c>
      <c r="BC33" s="4">
        <v>-808386.83000000007</v>
      </c>
      <c r="BD33" s="4"/>
      <c r="BE33" s="4">
        <v>17328.89</v>
      </c>
      <c r="BF33" s="4"/>
      <c r="BG33" s="4"/>
      <c r="BH33" s="4"/>
      <c r="BI33" s="4">
        <v>326264.05</v>
      </c>
      <c r="BJ33" s="4">
        <v>8964.2800000000007</v>
      </c>
      <c r="BK33" s="4"/>
      <c r="BL33" s="4"/>
      <c r="BM33" s="4"/>
      <c r="BN33" s="4"/>
      <c r="BO33" s="4">
        <v>1199.55</v>
      </c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>
        <v>4055869.709999999</v>
      </c>
      <c r="CH33" s="4"/>
      <c r="CI33" s="9" cm="1">
        <f t="array" ref="CI33">1/(SUM(G33:BZ33*($G$1:$BZ$1=1))/SUM(G33:BZ33)+0.000000001)*(SUM(N(CK33:CP33&lt;&gt;0))&gt;4)</f>
        <v>0</v>
      </c>
      <c r="CK33" s="7" cm="1">
        <f t="array" ref="CK33">+SUM($G33:$CF33*N(VALUE(LEFT($G$2:$CF$2,4))=CK$2))</f>
        <v>0</v>
      </c>
      <c r="CL33" s="7" cm="1">
        <f t="array" ref="CL33">+SUM($G33:$CF33*N(VALUE(LEFT($G$2:$CF$2,4))=CL$2))</f>
        <v>0</v>
      </c>
      <c r="CM33" s="7" cm="1">
        <f t="array" ref="CM33">+SUM($G33:$CF33*N(VALUE(LEFT($G$2:$CF$2,4))=CM$2))</f>
        <v>0</v>
      </c>
      <c r="CN33" s="7" cm="1">
        <f t="array" ref="CN33">+SUM($G33:$CF33*N(VALUE(LEFT($G$2:$CF$2,4))=CN$2))</f>
        <v>4510499.7699999996</v>
      </c>
      <c r="CO33" s="7" cm="1">
        <f t="array" ref="CO33">+SUM($G33:$CF33*N(VALUE(LEFT($G$2:$CF$2,4))=CO$2))</f>
        <v>-455829.61000000004</v>
      </c>
      <c r="CP33" s="7" cm="1">
        <f t="array" ref="CP33">+SUM($G33:$CF33*N(VALUE(LEFT($G$2:$CF$2,4))=CP$2))</f>
        <v>1199.55</v>
      </c>
      <c r="CQ33" s="7" cm="1">
        <f t="array" ref="CQ33">+SUM($G33:$CF33*N(VALUE(LEFT($G$2:$CF$2,4))=CQ$2))</f>
        <v>0</v>
      </c>
    </row>
    <row r="34" spans="2:95" x14ac:dyDescent="0.25">
      <c r="B34" t="str">
        <f>+IF(IFERROR(INDEX('24-25 Plant Additions (RunRate)'!$P$10:$P$258,MATCH(E34,'24-25 Plant Additions (RunRate)'!$C$10:$C$258,0)),"")&lt;&gt;"x","","x")</f>
        <v/>
      </c>
      <c r="C34" t="str">
        <f>+IF(AND(CG34&gt;'24-25 Plant Additions (RunRate)'!$O$4,$B34&lt;&gt;"x"),"x","")</f>
        <v>x</v>
      </c>
      <c r="D34" t="str">
        <f t="shared" si="0"/>
        <v/>
      </c>
      <c r="E34" s="2" t="s">
        <v>303</v>
      </c>
      <c r="F34" s="3" t="s">
        <v>304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v>3644185.6</v>
      </c>
      <c r="S34" s="4">
        <v>161935.36000000002</v>
      </c>
      <c r="T34" s="4">
        <v>94873.600000000006</v>
      </c>
      <c r="U34" s="4">
        <v>3360.89</v>
      </c>
      <c r="V34" s="4">
        <v>128638.93000000001</v>
      </c>
      <c r="W34" s="4">
        <v>-5325.14</v>
      </c>
      <c r="X34" s="4">
        <v>6921.32</v>
      </c>
      <c r="Y34" s="4">
        <v>746.45</v>
      </c>
      <c r="Z34" s="4">
        <v>890.81000000000006</v>
      </c>
      <c r="AA34" s="4">
        <v>631.16</v>
      </c>
      <c r="AB34" s="4">
        <v>6540.9000000000005</v>
      </c>
      <c r="AC34" s="4">
        <v>3302.98</v>
      </c>
      <c r="AD34" s="4">
        <v>3202.4900000000002</v>
      </c>
      <c r="AE34" s="4"/>
      <c r="AF34" s="4">
        <v>1277.55</v>
      </c>
      <c r="AG34" s="4">
        <v>75.75</v>
      </c>
      <c r="AH34" s="4"/>
      <c r="AI34" s="4"/>
      <c r="AJ34" s="4">
        <v>1669.01</v>
      </c>
      <c r="AK34" s="4">
        <v>571.04</v>
      </c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>
        <v>4053498.7</v>
      </c>
      <c r="CH34" s="4"/>
      <c r="CI34" s="9" cm="1">
        <f t="array" ref="CI34">1/(SUM(G34:BZ34*($G$1:$BZ$1=1))/SUM(G34:BZ34)+0.000000001)*(SUM(N(CK34:CP34&lt;&gt;0))&gt;4)</f>
        <v>0</v>
      </c>
      <c r="CK34" s="7" cm="1">
        <f t="array" ref="CK34">+SUM($G34:$CF34*N(VALUE(LEFT($G$2:$CF$2,4))=CK$2))</f>
        <v>3644185.6</v>
      </c>
      <c r="CL34" s="7" cm="1">
        <f t="array" ref="CL34">+SUM($G34:$CF34*N(VALUE(LEFT($G$2:$CF$2,4))=CL$2))</f>
        <v>405719.75</v>
      </c>
      <c r="CM34" s="7" cm="1">
        <f t="array" ref="CM34">+SUM($G34:$CF34*N(VALUE(LEFT($G$2:$CF$2,4))=CM$2))</f>
        <v>3593.35</v>
      </c>
      <c r="CN34" s="7" cm="1">
        <f t="array" ref="CN34">+SUM($G34:$CF34*N(VALUE(LEFT($G$2:$CF$2,4))=CN$2))</f>
        <v>0</v>
      </c>
      <c r="CO34" s="7" cm="1">
        <f t="array" ref="CO34">+SUM($G34:$CF34*N(VALUE(LEFT($G$2:$CF$2,4))=CO$2))</f>
        <v>0</v>
      </c>
      <c r="CP34" s="7" cm="1">
        <f t="array" ref="CP34">+SUM($G34:$CF34*N(VALUE(LEFT($G$2:$CF$2,4))=CP$2))</f>
        <v>0</v>
      </c>
      <c r="CQ34" s="7" cm="1">
        <f t="array" ref="CQ34">+SUM($G34:$CF34*N(VALUE(LEFT($G$2:$CF$2,4))=CQ$2))</f>
        <v>0</v>
      </c>
    </row>
    <row r="35" spans="2:95" x14ac:dyDescent="0.25">
      <c r="B35" t="str">
        <f>+IF(IFERROR(INDEX('24-25 Plant Additions (RunRate)'!$P$10:$P$258,MATCH(E35,'24-25 Plant Additions (RunRate)'!$C$10:$C$258,0)),"")&lt;&gt;"x","","x")</f>
        <v/>
      </c>
      <c r="C35" t="str">
        <f>+IF(AND(CG35&gt;'24-25 Plant Additions (RunRate)'!$O$4,$B35&lt;&gt;"x"),"x","")</f>
        <v>x</v>
      </c>
      <c r="D35" t="str">
        <f t="shared" si="0"/>
        <v/>
      </c>
      <c r="E35" s="2" t="s">
        <v>516</v>
      </c>
      <c r="F35" s="3" t="s">
        <v>517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>
        <v>2749618.94</v>
      </c>
      <c r="BY35" s="4">
        <v>690812.68</v>
      </c>
      <c r="BZ35" s="4">
        <v>-7274.04</v>
      </c>
      <c r="CA35" s="4">
        <v>356.79</v>
      </c>
      <c r="CB35" s="4"/>
      <c r="CC35" s="4"/>
      <c r="CD35" s="4">
        <v>296751.82</v>
      </c>
      <c r="CE35" s="4">
        <v>0</v>
      </c>
      <c r="CF35" s="4"/>
      <c r="CG35" s="4">
        <v>3730266.19</v>
      </c>
      <c r="CH35" s="4"/>
      <c r="CI35" s="9" cm="1">
        <f t="array" ref="CI35">1/(SUM(G35:BZ35*($G$1:$BZ$1=1))/SUM(G35:BZ35)+0.000000001)*(SUM(N(CK35:CP35&lt;&gt;0))&gt;4)</f>
        <v>0</v>
      </c>
      <c r="CK35" s="7" cm="1">
        <f t="array" ref="CK35">+SUM($G35:$CF35*N(VALUE(LEFT($G$2:$CF$2,4))=CK$2))</f>
        <v>0</v>
      </c>
      <c r="CL35" s="7" cm="1">
        <f t="array" ref="CL35">+SUM($G35:$CF35*N(VALUE(LEFT($G$2:$CF$2,4))=CL$2))</f>
        <v>0</v>
      </c>
      <c r="CM35" s="7" cm="1">
        <f t="array" ref="CM35">+SUM($G35:$CF35*N(VALUE(LEFT($G$2:$CF$2,4))=CM$2))</f>
        <v>0</v>
      </c>
      <c r="CN35" s="7" cm="1">
        <f t="array" ref="CN35">+SUM($G35:$CF35*N(VALUE(LEFT($G$2:$CF$2,4))=CN$2))</f>
        <v>0</v>
      </c>
      <c r="CO35" s="7" cm="1">
        <f t="array" ref="CO35">+SUM($G35:$CF35*N(VALUE(LEFT($G$2:$CF$2,4))=CO$2))</f>
        <v>0</v>
      </c>
      <c r="CP35" s="7" cm="1">
        <f t="array" ref="CP35">+SUM($G35:$CF35*N(VALUE(LEFT($G$2:$CF$2,4))=CP$2))</f>
        <v>3433157.58</v>
      </c>
      <c r="CQ35" s="7" cm="1">
        <f t="array" ref="CQ35">+SUM($G35:$CF35*N(VALUE(LEFT($G$2:$CF$2,4))=CQ$2))</f>
        <v>297108.61</v>
      </c>
    </row>
    <row r="36" spans="2:95" x14ac:dyDescent="0.25">
      <c r="B36" t="str">
        <f>+IF(IFERROR(INDEX('24-25 Plant Additions (RunRate)'!$P$10:$P$258,MATCH(E36,'24-25 Plant Additions (RunRate)'!$C$10:$C$258,0)),"")&lt;&gt;"x","","x")</f>
        <v/>
      </c>
      <c r="C36" t="str">
        <f>+IF(AND(CG36&gt;'24-25 Plant Additions (RunRate)'!$O$4,$B36&lt;&gt;"x"),"x","")</f>
        <v>x</v>
      </c>
      <c r="D36" t="str">
        <f t="shared" si="0"/>
        <v/>
      </c>
      <c r="E36" s="2" t="s">
        <v>291</v>
      </c>
      <c r="F36" s="3" t="s">
        <v>292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>
        <v>2909117.5300000003</v>
      </c>
      <c r="BQ36" s="4">
        <v>307194.81</v>
      </c>
      <c r="BR36" s="4">
        <v>505004.54000000004</v>
      </c>
      <c r="BS36" s="4">
        <v>2843.01</v>
      </c>
      <c r="BT36" s="4"/>
      <c r="BU36" s="4"/>
      <c r="BV36" s="4">
        <v>84.83</v>
      </c>
      <c r="BW36" s="4"/>
      <c r="BX36" s="4"/>
      <c r="BY36" s="4"/>
      <c r="BZ36" s="4">
        <v>-1141.18</v>
      </c>
      <c r="CA36" s="4"/>
      <c r="CB36" s="4">
        <v>-24677.119999999999</v>
      </c>
      <c r="CC36" s="4"/>
      <c r="CD36" s="4"/>
      <c r="CE36" s="4"/>
      <c r="CF36" s="4"/>
      <c r="CG36" s="4">
        <v>3698426.42</v>
      </c>
      <c r="CH36" s="4"/>
      <c r="CI36" s="9" cm="1">
        <f t="array" ref="CI36">1/(SUM(G36:BZ36*($G$1:$BZ$1=1))/SUM(G36:BZ36)+0.000000001)*(SUM(N(CK36:CP36&lt;&gt;0))&gt;4)</f>
        <v>0</v>
      </c>
      <c r="CK36" s="7" cm="1">
        <f t="array" ref="CK36">+SUM($G36:$CF36*N(VALUE(LEFT($G$2:$CF$2,4))=CK$2))</f>
        <v>0</v>
      </c>
      <c r="CL36" s="7" cm="1">
        <f t="array" ref="CL36">+SUM($G36:$CF36*N(VALUE(LEFT($G$2:$CF$2,4))=CL$2))</f>
        <v>0</v>
      </c>
      <c r="CM36" s="7" cm="1">
        <f t="array" ref="CM36">+SUM($G36:$CF36*N(VALUE(LEFT($G$2:$CF$2,4))=CM$2))</f>
        <v>0</v>
      </c>
      <c r="CN36" s="7" cm="1">
        <f t="array" ref="CN36">+SUM($G36:$CF36*N(VALUE(LEFT($G$2:$CF$2,4))=CN$2))</f>
        <v>0</v>
      </c>
      <c r="CO36" s="7" cm="1">
        <f t="array" ref="CO36">+SUM($G36:$CF36*N(VALUE(LEFT($G$2:$CF$2,4))=CO$2))</f>
        <v>0</v>
      </c>
      <c r="CP36" s="7" cm="1">
        <f t="array" ref="CP36">+SUM($G36:$CF36*N(VALUE(LEFT($G$2:$CF$2,4))=CP$2))</f>
        <v>3723103.54</v>
      </c>
      <c r="CQ36" s="7" cm="1">
        <f t="array" ref="CQ36">+SUM($G36:$CF36*N(VALUE(LEFT($G$2:$CF$2,4))=CQ$2))</f>
        <v>-24677.119999999999</v>
      </c>
    </row>
    <row r="37" spans="2:95" x14ac:dyDescent="0.25">
      <c r="B37" t="str">
        <f>+IF(IFERROR(INDEX('24-25 Plant Additions (RunRate)'!$P$10:$P$258,MATCH(E37,'24-25 Plant Additions (RunRate)'!$C$10:$C$258,0)),"")&lt;&gt;"x","","x")</f>
        <v>x</v>
      </c>
      <c r="C37" t="str">
        <f>+IF(AND(CG37&gt;'24-25 Plant Additions (RunRate)'!$O$4,$B37&lt;&gt;"x"),"x","")</f>
        <v/>
      </c>
      <c r="D37" t="str">
        <f t="shared" si="0"/>
        <v/>
      </c>
      <c r="E37" s="2" t="s">
        <v>718</v>
      </c>
      <c r="F37" s="3" t="s">
        <v>719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>
        <v>30447.39</v>
      </c>
      <c r="AI37" s="4">
        <v>62313.82</v>
      </c>
      <c r="AJ37" s="4">
        <v>223989.36000000002</v>
      </c>
      <c r="AK37" s="4">
        <v>349152.73</v>
      </c>
      <c r="AL37" s="4">
        <v>295126.5</v>
      </c>
      <c r="AM37" s="4">
        <v>152175.70000000001</v>
      </c>
      <c r="AN37" s="4">
        <v>-17333.09</v>
      </c>
      <c r="AO37" s="4">
        <v>33558.43</v>
      </c>
      <c r="AP37" s="4">
        <v>55449.36</v>
      </c>
      <c r="AQ37" s="4">
        <v>23879.78</v>
      </c>
      <c r="AR37" s="4">
        <v>12220.06</v>
      </c>
      <c r="AS37" s="4">
        <v>143585.66999999998</v>
      </c>
      <c r="AT37" s="4">
        <v>4261.95</v>
      </c>
      <c r="AU37" s="4">
        <v>56734.34</v>
      </c>
      <c r="AV37" s="4">
        <v>312.42</v>
      </c>
      <c r="AW37" s="4"/>
      <c r="AX37" s="4">
        <v>231.91</v>
      </c>
      <c r="AY37" s="4">
        <v>21365.7</v>
      </c>
      <c r="AZ37" s="4">
        <v>40966.97</v>
      </c>
      <c r="BA37" s="4">
        <v>51118.15</v>
      </c>
      <c r="BB37" s="4">
        <v>24374.25</v>
      </c>
      <c r="BC37" s="4">
        <v>37107.660000000003</v>
      </c>
      <c r="BD37" s="4">
        <v>7675.91</v>
      </c>
      <c r="BE37" s="4">
        <v>1898.46</v>
      </c>
      <c r="BF37" s="4">
        <v>419158.58</v>
      </c>
      <c r="BG37" s="4">
        <v>21235.899999999998</v>
      </c>
      <c r="BH37" s="4">
        <v>169964.03999999998</v>
      </c>
      <c r="BI37" s="4">
        <v>35316.910000000003</v>
      </c>
      <c r="BJ37" s="4">
        <v>15913.22</v>
      </c>
      <c r="BK37" s="4">
        <v>161307.36000000002</v>
      </c>
      <c r="BL37" s="4">
        <v>31295.56</v>
      </c>
      <c r="BM37" s="4">
        <v>918.31000000000006</v>
      </c>
      <c r="BN37" s="4">
        <v>-3618.79</v>
      </c>
      <c r="BO37" s="4">
        <v>61.7</v>
      </c>
      <c r="BP37" s="4">
        <v>1306.9000000000001</v>
      </c>
      <c r="BQ37" s="4">
        <v>111178.1</v>
      </c>
      <c r="BR37" s="4">
        <v>2088.11</v>
      </c>
      <c r="BS37" s="4">
        <v>9483.3000000000011</v>
      </c>
      <c r="BT37" s="4">
        <v>38457.35</v>
      </c>
      <c r="BU37" s="4">
        <v>17576.059999999998</v>
      </c>
      <c r="BV37" s="4">
        <v>51951.100000000006</v>
      </c>
      <c r="BW37" s="4">
        <v>183145.62000000002</v>
      </c>
      <c r="BX37" s="4">
        <v>83907.88</v>
      </c>
      <c r="BY37" s="4">
        <v>194200.63</v>
      </c>
      <c r="BZ37" s="4">
        <v>376260.88</v>
      </c>
      <c r="CA37" s="4">
        <v>75666.570000000007</v>
      </c>
      <c r="CB37" s="4">
        <v>-21631.660000000003</v>
      </c>
      <c r="CC37" s="4"/>
      <c r="CD37" s="4">
        <v>434.5</v>
      </c>
      <c r="CE37" s="4">
        <v>24.52</v>
      </c>
      <c r="CF37" s="4">
        <v>7118.71</v>
      </c>
      <c r="CG37" s="4">
        <v>3593334.7899999991</v>
      </c>
      <c r="CH37" s="4"/>
      <c r="CI37" s="9" cm="1">
        <f t="array" ref="CI37">1/(SUM(G37:BZ37*($G$1:$BZ$1=1))/SUM(G37:BZ37)+0.000000001)*(SUM(N(CK37:CP37&lt;&gt;0))&gt;4)</f>
        <v>0</v>
      </c>
      <c r="CK37" s="7" cm="1">
        <f t="array" ref="CK37">+SUM($G37:$CF37*N(VALUE(LEFT($G$2:$CF$2,4))=CK$2))</f>
        <v>0</v>
      </c>
      <c r="CL37" s="7" cm="1">
        <f t="array" ref="CL37">+SUM($G37:$CF37*N(VALUE(LEFT($G$2:$CF$2,4))=CL$2))</f>
        <v>0</v>
      </c>
      <c r="CM37" s="7" cm="1">
        <f t="array" ref="CM37">+SUM($G37:$CF37*N(VALUE(LEFT($G$2:$CF$2,4))=CM$2))</f>
        <v>1184880.2</v>
      </c>
      <c r="CN37" s="7" cm="1">
        <f t="array" ref="CN37">+SUM($G37:$CF37*N(VALUE(LEFT($G$2:$CF$2,4))=CN$2))</f>
        <v>379051.20000000007</v>
      </c>
      <c r="CO37" s="7" cm="1">
        <f t="array" ref="CO37">+SUM($G37:$CF37*N(VALUE(LEFT($G$2:$CF$2,4))=CO$2))</f>
        <v>898173.12000000011</v>
      </c>
      <c r="CP37" s="7" cm="1">
        <f t="array" ref="CP37">+SUM($G37:$CF37*N(VALUE(LEFT($G$2:$CF$2,4))=CP$2))</f>
        <v>1069617.6299999999</v>
      </c>
      <c r="CQ37" s="7" cm="1">
        <f t="array" ref="CQ37">+SUM($G37:$CF37*N(VALUE(LEFT($G$2:$CF$2,4))=CQ$2))</f>
        <v>61612.639999999999</v>
      </c>
    </row>
    <row r="38" spans="2:95" x14ac:dyDescent="0.25">
      <c r="B38" t="str">
        <f>+IF(IFERROR(INDEX('24-25 Plant Additions (RunRate)'!$P$10:$P$258,MATCH(E38,'24-25 Plant Additions (RunRate)'!$C$10:$C$258,0)),"")&lt;&gt;"x","","x")</f>
        <v>x</v>
      </c>
      <c r="C38" t="str">
        <f>+IF(AND(CG38&gt;'24-25 Plant Additions (RunRate)'!$O$4,$B38&lt;&gt;"x"),"x","")</f>
        <v/>
      </c>
      <c r="D38" t="str">
        <f t="shared" si="0"/>
        <v/>
      </c>
      <c r="E38" s="2" t="s">
        <v>694</v>
      </c>
      <c r="F38" s="3" t="s">
        <v>695</v>
      </c>
      <c r="G38" s="4">
        <v>70706.099999999991</v>
      </c>
      <c r="H38" s="4">
        <v>127962.45000000004</v>
      </c>
      <c r="I38" s="4">
        <v>51037.979999999996</v>
      </c>
      <c r="J38" s="4">
        <v>142350.63</v>
      </c>
      <c r="K38" s="4">
        <v>94896.13</v>
      </c>
      <c r="L38" s="4">
        <v>29745.359999999993</v>
      </c>
      <c r="M38" s="4">
        <v>68347.69</v>
      </c>
      <c r="N38" s="4">
        <v>48639.220000000008</v>
      </c>
      <c r="O38" s="4">
        <v>17089.120000000003</v>
      </c>
      <c r="P38" s="4">
        <v>105241.52999999998</v>
      </c>
      <c r="Q38" s="4">
        <v>19895.66</v>
      </c>
      <c r="R38" s="4">
        <v>82506.689999999988</v>
      </c>
      <c r="S38" s="4">
        <v>40519.129999999997</v>
      </c>
      <c r="T38" s="4">
        <v>116023.55999999998</v>
      </c>
      <c r="U38" s="4">
        <v>80297.37</v>
      </c>
      <c r="V38" s="4">
        <v>6607.08</v>
      </c>
      <c r="W38" s="4">
        <v>132825.5</v>
      </c>
      <c r="X38" s="4">
        <v>101452.1</v>
      </c>
      <c r="Y38" s="4">
        <v>38261.909999999996</v>
      </c>
      <c r="Z38" s="4">
        <v>106424.5</v>
      </c>
      <c r="AA38" s="4">
        <v>44601.52</v>
      </c>
      <c r="AB38" s="4">
        <v>43129.29</v>
      </c>
      <c r="AC38" s="4">
        <v>57822.22</v>
      </c>
      <c r="AD38" s="4">
        <v>92862.39</v>
      </c>
      <c r="AE38" s="4">
        <v>13301.640000000001</v>
      </c>
      <c r="AF38" s="4">
        <v>15631.060000000001</v>
      </c>
      <c r="AG38" s="4">
        <v>68584.430000000022</v>
      </c>
      <c r="AH38" s="4">
        <v>25429.660000000003</v>
      </c>
      <c r="AI38" s="4">
        <v>19847.05</v>
      </c>
      <c r="AJ38" s="4">
        <v>29783.4</v>
      </c>
      <c r="AK38" s="4">
        <v>34123.4</v>
      </c>
      <c r="AL38" s="4">
        <v>15135.72</v>
      </c>
      <c r="AM38" s="4">
        <v>33411.270000000004</v>
      </c>
      <c r="AN38" s="4">
        <v>104617.59999999999</v>
      </c>
      <c r="AO38" s="4">
        <v>39816.839999999997</v>
      </c>
      <c r="AP38" s="4">
        <v>94675.329999999987</v>
      </c>
      <c r="AQ38" s="4">
        <v>25204.22</v>
      </c>
      <c r="AR38" s="4">
        <v>70985.179999999993</v>
      </c>
      <c r="AS38" s="4">
        <v>46138.16</v>
      </c>
      <c r="AT38" s="4">
        <v>1264.2500000000002</v>
      </c>
      <c r="AU38" s="4">
        <v>75058.73000000001</v>
      </c>
      <c r="AV38" s="4">
        <v>-1191.5999999999995</v>
      </c>
      <c r="AW38" s="4">
        <v>9121.7800000000007</v>
      </c>
      <c r="AX38" s="4">
        <v>31908.03</v>
      </c>
      <c r="AY38" s="4">
        <v>10162.31</v>
      </c>
      <c r="AZ38" s="4">
        <v>23505.51</v>
      </c>
      <c r="BA38" s="4">
        <v>1303.44</v>
      </c>
      <c r="BB38" s="4">
        <v>23570.07</v>
      </c>
      <c r="BC38" s="4">
        <v>88040.960000000006</v>
      </c>
      <c r="BD38" s="4">
        <v>33070.17</v>
      </c>
      <c r="BE38" s="4">
        <v>45197.38</v>
      </c>
      <c r="BF38" s="4">
        <v>103362.28</v>
      </c>
      <c r="BG38" s="4">
        <v>42667.13</v>
      </c>
      <c r="BH38" s="4">
        <v>39185.350000000006</v>
      </c>
      <c r="BI38" s="4">
        <v>25667.010000000002</v>
      </c>
      <c r="BJ38" s="4">
        <v>24109.300000000003</v>
      </c>
      <c r="BK38" s="4">
        <v>19850.55</v>
      </c>
      <c r="BL38" s="4">
        <v>29315.360000000001</v>
      </c>
      <c r="BM38" s="4">
        <v>14478.220000000001</v>
      </c>
      <c r="BN38" s="4">
        <v>25632.989999999998</v>
      </c>
      <c r="BO38" s="4">
        <v>71714.989999999991</v>
      </c>
      <c r="BP38" s="4">
        <v>-5573.27</v>
      </c>
      <c r="BQ38" s="4">
        <v>26381.210000000003</v>
      </c>
      <c r="BR38" s="4">
        <v>69399.290000000008</v>
      </c>
      <c r="BS38" s="4">
        <v>59186.409999999996</v>
      </c>
      <c r="BT38" s="4">
        <v>32511.090000000007</v>
      </c>
      <c r="BU38" s="4">
        <v>13539.51</v>
      </c>
      <c r="BV38" s="4">
        <v>35685.230000000003</v>
      </c>
      <c r="BW38" s="4">
        <v>15708.3</v>
      </c>
      <c r="BX38" s="4">
        <v>32133.29</v>
      </c>
      <c r="BY38" s="4">
        <v>13244.84</v>
      </c>
      <c r="BZ38" s="4">
        <v>13116.17</v>
      </c>
      <c r="CA38" s="4">
        <v>8169.9600000000009</v>
      </c>
      <c r="CB38" s="4">
        <v>7153</v>
      </c>
      <c r="CC38" s="4">
        <v>16295.45</v>
      </c>
      <c r="CD38" s="4">
        <v>24506.690000000002</v>
      </c>
      <c r="CE38" s="4">
        <v>25137.919999999998</v>
      </c>
      <c r="CF38" s="4">
        <v>19916.960000000003</v>
      </c>
      <c r="CG38" s="4">
        <v>3499436.3499999982</v>
      </c>
      <c r="CH38" s="4"/>
      <c r="CI38" s="9" cm="1">
        <f t="array" ref="CI38">1/(SUM(G38:BZ38*($G$1:$BZ$1=1))/SUM(G38:BZ38)+0.000000001)*(SUM(N(CK38:CP38&lt;&gt;0))&gt;4)</f>
        <v>1.7080076355529779</v>
      </c>
      <c r="CK38" s="7" cm="1">
        <f t="array" ref="CK38">+SUM($G38:$CF38*N(VALUE(LEFT($G$2:$CF$2,4))=CK$2))</f>
        <v>858418.56</v>
      </c>
      <c r="CL38" s="7" cm="1">
        <f t="array" ref="CL38">+SUM($G38:$CF38*N(VALUE(LEFT($G$2:$CF$2,4))=CL$2))</f>
        <v>860826.57</v>
      </c>
      <c r="CM38" s="7" cm="1">
        <f t="array" ref="CM38">+SUM($G38:$CF38*N(VALUE(LEFT($G$2:$CF$2,4))=CM$2))</f>
        <v>494357.39999999991</v>
      </c>
      <c r="CN38" s="7" cm="1">
        <f t="array" ref="CN38">+SUM($G38:$CF38*N(VALUE(LEFT($G$2:$CF$2,4))=CN$2))</f>
        <v>317030.08</v>
      </c>
      <c r="CO38" s="7" cm="1">
        <f t="array" ref="CO38">+SUM($G38:$CF38*N(VALUE(LEFT($G$2:$CF$2,4))=CO$2))</f>
        <v>490576.69999999995</v>
      </c>
      <c r="CP38" s="7" cm="1">
        <f t="array" ref="CP38">+SUM($G38:$CF38*N(VALUE(LEFT($G$2:$CF$2,4))=CP$2))</f>
        <v>377047.05999999994</v>
      </c>
      <c r="CQ38" s="7" cm="1">
        <f t="array" ref="CQ38">+SUM($G38:$CF38*N(VALUE(LEFT($G$2:$CF$2,4))=CQ$2))</f>
        <v>101179.98000000001</v>
      </c>
    </row>
    <row r="39" spans="2:95" x14ac:dyDescent="0.25">
      <c r="B39" t="str">
        <f>+IF(IFERROR(INDEX('24-25 Plant Additions (RunRate)'!$P$10:$P$258,MATCH(E39,'24-25 Plant Additions (RunRate)'!$C$10:$C$258,0)),"")&lt;&gt;"x","","x")</f>
        <v>x</v>
      </c>
      <c r="C39" t="str">
        <f>+IF(AND(CG39&gt;'24-25 Plant Additions (RunRate)'!$O$4,$B39&lt;&gt;"x"),"x","")</f>
        <v/>
      </c>
      <c r="D39" t="str">
        <f t="shared" si="0"/>
        <v/>
      </c>
      <c r="E39" s="2" t="s">
        <v>47</v>
      </c>
      <c r="F39" s="3" t="s">
        <v>48</v>
      </c>
      <c r="G39" s="4">
        <v>7862.5</v>
      </c>
      <c r="H39" s="4">
        <v>58443.73</v>
      </c>
      <c r="I39" s="4">
        <v>4441.5600000000004</v>
      </c>
      <c r="J39" s="4">
        <v>30337.53</v>
      </c>
      <c r="K39" s="4">
        <v>69809.09</v>
      </c>
      <c r="L39" s="4">
        <v>-291154.46000000002</v>
      </c>
      <c r="M39" s="4">
        <v>47298.68</v>
      </c>
      <c r="N39" s="4">
        <v>176241.61000000002</v>
      </c>
      <c r="O39" s="4">
        <v>30734.440000000002</v>
      </c>
      <c r="P39" s="4">
        <v>33331.040000000001</v>
      </c>
      <c r="Q39" s="4">
        <v>141396.87</v>
      </c>
      <c r="R39" s="4">
        <v>381367.32</v>
      </c>
      <c r="S39" s="4">
        <v>30832.03</v>
      </c>
      <c r="T39" s="4">
        <v>41987.87</v>
      </c>
      <c r="U39" s="4">
        <v>42473.98</v>
      </c>
      <c r="V39" s="4">
        <v>17912.84</v>
      </c>
      <c r="W39" s="4">
        <v>41914.49</v>
      </c>
      <c r="X39" s="4">
        <v>27575.040000000001</v>
      </c>
      <c r="Y39" s="4">
        <v>54915.090000000004</v>
      </c>
      <c r="Z39" s="4">
        <v>82644.13</v>
      </c>
      <c r="AA39" s="4">
        <v>48413.440000000002</v>
      </c>
      <c r="AB39" s="4">
        <v>53032.71</v>
      </c>
      <c r="AC39" s="4">
        <v>78799.66</v>
      </c>
      <c r="AD39" s="4">
        <v>34952.53</v>
      </c>
      <c r="AE39" s="4">
        <v>23055.91</v>
      </c>
      <c r="AF39" s="4">
        <v>40006.22</v>
      </c>
      <c r="AG39" s="4">
        <v>44263.64</v>
      </c>
      <c r="AH39" s="4">
        <v>55392.450000000004</v>
      </c>
      <c r="AI39" s="4">
        <v>39521.47</v>
      </c>
      <c r="AJ39" s="4">
        <v>68539.850000000006</v>
      </c>
      <c r="AK39" s="4">
        <v>34206.75</v>
      </c>
      <c r="AL39" s="4">
        <v>36100.700000000004</v>
      </c>
      <c r="AM39" s="4">
        <v>21125.279999999999</v>
      </c>
      <c r="AN39" s="4">
        <v>26629.469999999998</v>
      </c>
      <c r="AO39" s="4">
        <v>26742.37</v>
      </c>
      <c r="AP39" s="4">
        <v>26587.43</v>
      </c>
      <c r="AQ39" s="4">
        <v>23172.2</v>
      </c>
      <c r="AR39" s="4">
        <v>52686.11</v>
      </c>
      <c r="AS39" s="4">
        <v>36785.520000000004</v>
      </c>
      <c r="AT39" s="4">
        <v>73718.62000000001</v>
      </c>
      <c r="AU39" s="4">
        <v>33299.300000000003</v>
      </c>
      <c r="AV39" s="4">
        <v>49072.3</v>
      </c>
      <c r="AW39" s="4">
        <v>18422.02</v>
      </c>
      <c r="AX39" s="4">
        <v>30548.18</v>
      </c>
      <c r="AY39" s="4">
        <v>21418.080000000002</v>
      </c>
      <c r="AZ39" s="4">
        <v>31677.760000000002</v>
      </c>
      <c r="BA39" s="4">
        <v>60718.240000000005</v>
      </c>
      <c r="BB39" s="4">
        <v>30142.12</v>
      </c>
      <c r="BC39" s="4">
        <v>31039.54</v>
      </c>
      <c r="BD39" s="4">
        <v>18543.14</v>
      </c>
      <c r="BE39" s="4">
        <v>19757.710000000003</v>
      </c>
      <c r="BF39" s="4">
        <v>41323.71</v>
      </c>
      <c r="BG39" s="4">
        <v>24732.870000000003</v>
      </c>
      <c r="BH39" s="4">
        <v>73853.55</v>
      </c>
      <c r="BI39" s="4">
        <v>13725.880000000001</v>
      </c>
      <c r="BJ39" s="4">
        <v>11288.51</v>
      </c>
      <c r="BK39" s="4">
        <v>175752.77</v>
      </c>
      <c r="BL39" s="4">
        <v>46240.369999999995</v>
      </c>
      <c r="BM39" s="4">
        <v>37541.43</v>
      </c>
      <c r="BN39" s="4">
        <v>28542.47</v>
      </c>
      <c r="BO39" s="4">
        <v>18387.989999999998</v>
      </c>
      <c r="BP39" s="4">
        <v>38348.07</v>
      </c>
      <c r="BQ39" s="4">
        <v>34709.42</v>
      </c>
      <c r="BR39" s="4">
        <v>64806.69</v>
      </c>
      <c r="BS39" s="4">
        <v>27341.940000000002</v>
      </c>
      <c r="BT39" s="4">
        <v>79208.58</v>
      </c>
      <c r="BU39" s="4">
        <v>32187.410000000003</v>
      </c>
      <c r="BV39" s="4">
        <v>42328.91</v>
      </c>
      <c r="BW39" s="4">
        <v>50015.13</v>
      </c>
      <c r="BX39" s="4">
        <v>30599.260000000002</v>
      </c>
      <c r="BY39" s="4">
        <v>49612.01</v>
      </c>
      <c r="BZ39" s="4">
        <v>61586.28</v>
      </c>
      <c r="CA39" s="4">
        <v>95500.640000000014</v>
      </c>
      <c r="CB39" s="4">
        <v>21929.13</v>
      </c>
      <c r="CC39" s="4">
        <v>29191.810000000005</v>
      </c>
      <c r="CD39" s="4">
        <v>11853.55</v>
      </c>
      <c r="CE39" s="4">
        <v>79603.69</v>
      </c>
      <c r="CF39" s="4">
        <v>22136.25</v>
      </c>
      <c r="CG39" s="4">
        <v>3461084.4199999995</v>
      </c>
      <c r="CH39" s="4"/>
      <c r="CI39" s="9" cm="1">
        <f t="array" ref="CI39">1/(SUM(G39:BZ39*($G$1:$BZ$1=1))/SUM(G39:BZ39)+0.000000001)*(SUM(N(CK39:CP39&lt;&gt;0))&gt;4)</f>
        <v>2.9258323246232338</v>
      </c>
      <c r="CK39" s="7" cm="1">
        <f t="array" ref="CK39">+SUM($G39:$CF39*N(VALUE(LEFT($G$2:$CF$2,4))=CK$2))</f>
        <v>690109.90999999992</v>
      </c>
      <c r="CL39" s="7" cm="1">
        <f t="array" ref="CL39">+SUM($G39:$CF39*N(VALUE(LEFT($G$2:$CF$2,4))=CL$2))</f>
        <v>555453.81000000006</v>
      </c>
      <c r="CM39" s="7" cm="1">
        <f t="array" ref="CM39">+SUM($G39:$CF39*N(VALUE(LEFT($G$2:$CF$2,4))=CM$2))</f>
        <v>442171.54</v>
      </c>
      <c r="CN39" s="7" cm="1">
        <f t="array" ref="CN39">+SUM($G39:$CF39*N(VALUE(LEFT($G$2:$CF$2,4))=CN$2))</f>
        <v>461660.45</v>
      </c>
      <c r="CO39" s="7" cm="1">
        <f t="array" ref="CO39">+SUM($G39:$CF39*N(VALUE(LEFT($G$2:$CF$2,4))=CO$2))</f>
        <v>522341.95000000007</v>
      </c>
      <c r="CP39" s="7" cm="1">
        <f t="array" ref="CP39">+SUM($G39:$CF39*N(VALUE(LEFT($G$2:$CF$2,4))=CP$2))</f>
        <v>529131.69000000006</v>
      </c>
      <c r="CQ39" s="7" cm="1">
        <f t="array" ref="CQ39">+SUM($G39:$CF39*N(VALUE(LEFT($G$2:$CF$2,4))=CQ$2))</f>
        <v>260215.07</v>
      </c>
    </row>
    <row r="40" spans="2:95" x14ac:dyDescent="0.25">
      <c r="B40" t="str">
        <f>+IF(IFERROR(INDEX('24-25 Plant Additions (RunRate)'!$P$10:$P$258,MATCH(E40,'24-25 Plant Additions (RunRate)'!$C$10:$C$258,0)),"")&lt;&gt;"x","","x")</f>
        <v>x</v>
      </c>
      <c r="C40" t="str">
        <f>+IF(AND(CG40&gt;'24-25 Plant Additions (RunRate)'!$O$4,$B40&lt;&gt;"x"),"x","")</f>
        <v/>
      </c>
      <c r="D40" t="str">
        <f t="shared" si="0"/>
        <v/>
      </c>
      <c r="E40" s="2" t="s">
        <v>646</v>
      </c>
      <c r="F40" s="3" t="s">
        <v>647</v>
      </c>
      <c r="G40" s="4">
        <v>60143.41</v>
      </c>
      <c r="H40" s="4">
        <v>118033.09000000001</v>
      </c>
      <c r="I40" s="4">
        <v>135774.58000000002</v>
      </c>
      <c r="J40" s="4">
        <v>124936.02</v>
      </c>
      <c r="K40" s="4">
        <v>76492.86</v>
      </c>
      <c r="L40" s="4">
        <v>77044.36</v>
      </c>
      <c r="M40" s="4">
        <v>177292.68</v>
      </c>
      <c r="N40" s="4">
        <v>88634.020000000019</v>
      </c>
      <c r="O40" s="4">
        <v>50592.06</v>
      </c>
      <c r="P40" s="4">
        <v>112104.28</v>
      </c>
      <c r="Q40" s="4">
        <v>70610.290000000008</v>
      </c>
      <c r="R40" s="4">
        <v>25028.03</v>
      </c>
      <c r="S40" s="4">
        <v>50077.599999999999</v>
      </c>
      <c r="T40" s="4">
        <v>40816.04</v>
      </c>
      <c r="U40" s="4">
        <v>15737.689999999999</v>
      </c>
      <c r="V40" s="4">
        <v>80432.099999999991</v>
      </c>
      <c r="W40" s="4">
        <v>117513.03</v>
      </c>
      <c r="X40" s="4">
        <v>46599.229999999996</v>
      </c>
      <c r="Y40" s="4">
        <v>38918</v>
      </c>
      <c r="Z40" s="4">
        <v>18576.100000000002</v>
      </c>
      <c r="AA40" s="4">
        <v>18114.97</v>
      </c>
      <c r="AB40" s="4">
        <v>71064.13</v>
      </c>
      <c r="AC40" s="4">
        <v>7729.51</v>
      </c>
      <c r="AD40" s="4">
        <v>106238.16</v>
      </c>
      <c r="AE40" s="4">
        <v>32899.660000000003</v>
      </c>
      <c r="AF40" s="4">
        <v>26219.89</v>
      </c>
      <c r="AG40" s="4">
        <v>48100.98</v>
      </c>
      <c r="AH40" s="4">
        <v>39952.380000000005</v>
      </c>
      <c r="AI40" s="4">
        <v>23612.17</v>
      </c>
      <c r="AJ40" s="4">
        <v>107730.93999999999</v>
      </c>
      <c r="AK40" s="4">
        <v>21432.329999999998</v>
      </c>
      <c r="AL40" s="4">
        <v>52862.73</v>
      </c>
      <c r="AM40" s="4">
        <v>57465.51</v>
      </c>
      <c r="AN40" s="4">
        <v>6480.9800000000005</v>
      </c>
      <c r="AO40" s="4">
        <v>72311.780000000013</v>
      </c>
      <c r="AP40" s="4">
        <v>33186.129999999997</v>
      </c>
      <c r="AQ40" s="4">
        <v>99453.02</v>
      </c>
      <c r="AR40" s="4">
        <v>26624.320000000003</v>
      </c>
      <c r="AS40" s="4">
        <v>70228.760000000009</v>
      </c>
      <c r="AT40" s="4">
        <v>32124.390000000003</v>
      </c>
      <c r="AU40" s="4">
        <v>68362.38</v>
      </c>
      <c r="AV40" s="4">
        <v>27625.72</v>
      </c>
      <c r="AW40" s="4">
        <v>33533.56</v>
      </c>
      <c r="AX40" s="4">
        <v>64855.750000000007</v>
      </c>
      <c r="AY40" s="4">
        <v>24003.390000000003</v>
      </c>
      <c r="AZ40" s="4">
        <v>24375.420000000002</v>
      </c>
      <c r="BA40" s="4">
        <v>24774.95</v>
      </c>
      <c r="BB40" s="4">
        <v>41596.929999999993</v>
      </c>
      <c r="BC40" s="4">
        <v>15543.6</v>
      </c>
      <c r="BD40" s="4">
        <v>22475.239999999998</v>
      </c>
      <c r="BE40" s="4">
        <v>20684.61</v>
      </c>
      <c r="BF40" s="4">
        <v>17283.32</v>
      </c>
      <c r="BG40" s="4">
        <v>34928.29</v>
      </c>
      <c r="BH40" s="4">
        <v>16143.640000000001</v>
      </c>
      <c r="BI40" s="4">
        <v>45265.5</v>
      </c>
      <c r="BJ40" s="4">
        <v>15739.44</v>
      </c>
      <c r="BK40" s="4">
        <v>12873.2</v>
      </c>
      <c r="BL40" s="4">
        <v>37449.079999999994</v>
      </c>
      <c r="BM40" s="4">
        <v>16833.18</v>
      </c>
      <c r="BN40" s="4">
        <v>11305.09</v>
      </c>
      <c r="BO40" s="4">
        <v>37657.230000000003</v>
      </c>
      <c r="BP40" s="4">
        <v>23135.57</v>
      </c>
      <c r="BQ40" s="4">
        <v>27952.29</v>
      </c>
      <c r="BR40" s="4">
        <v>5388.1100000000006</v>
      </c>
      <c r="BS40" s="4">
        <v>14994.77</v>
      </c>
      <c r="BT40" s="4">
        <v>5436.5700000000006</v>
      </c>
      <c r="BU40" s="4">
        <v>-3305.75</v>
      </c>
      <c r="BV40" s="4">
        <v>19066.05</v>
      </c>
      <c r="BW40" s="4">
        <v>11110.050000000001</v>
      </c>
      <c r="BX40" s="4">
        <v>11950.75</v>
      </c>
      <c r="BY40" s="4">
        <v>4412.3599999999997</v>
      </c>
      <c r="BZ40" s="4">
        <v>12380.619999999999</v>
      </c>
      <c r="CA40" s="4">
        <v>6202.06</v>
      </c>
      <c r="CB40" s="4">
        <v>22385.040000000001</v>
      </c>
      <c r="CC40" s="4">
        <v>31857.73</v>
      </c>
      <c r="CD40" s="4">
        <v>12613.54</v>
      </c>
      <c r="CE40" s="4">
        <v>7728.1900000000005</v>
      </c>
      <c r="CF40" s="4">
        <v>6353.3700000000008</v>
      </c>
      <c r="CG40" s="4">
        <v>3312159.05</v>
      </c>
      <c r="CH40" s="4"/>
      <c r="CI40" s="9" cm="1">
        <f t="array" ref="CI40">1/(SUM(G40:BZ40*($G$1:$BZ$1=1))/SUM(G40:BZ40)+0.000000001)*(SUM(N(CK40:CP40&lt;&gt;0))&gt;4)</f>
        <v>1.8035427331810288</v>
      </c>
      <c r="CK40" s="7" cm="1">
        <f t="array" ref="CK40">+SUM($G40:$CF40*N(VALUE(LEFT($G$2:$CF$2,4))=CK$2))</f>
        <v>1116685.6800000002</v>
      </c>
      <c r="CL40" s="7" cm="1">
        <f t="array" ref="CL40">+SUM($G40:$CF40*N(VALUE(LEFT($G$2:$CF$2,4))=CL$2))</f>
        <v>611816.55999999994</v>
      </c>
      <c r="CM40" s="7" cm="1">
        <f t="array" ref="CM40">+SUM($G40:$CF40*N(VALUE(LEFT($G$2:$CF$2,4))=CM$2))</f>
        <v>522255.48000000004</v>
      </c>
      <c r="CN40" s="7" cm="1">
        <f t="array" ref="CN40">+SUM($G40:$CF40*N(VALUE(LEFT($G$2:$CF$2,4))=CN$2))</f>
        <v>537558.59000000008</v>
      </c>
      <c r="CO40" s="7" cm="1">
        <f t="array" ref="CO40">+SUM($G40:$CF40*N(VALUE(LEFT($G$2:$CF$2,4))=CO$2))</f>
        <v>266524.19</v>
      </c>
      <c r="CP40" s="7" cm="1">
        <f t="array" ref="CP40">+SUM($G40:$CF40*N(VALUE(LEFT($G$2:$CF$2,4))=CP$2))</f>
        <v>170178.62</v>
      </c>
      <c r="CQ40" s="7" cm="1">
        <f t="array" ref="CQ40">+SUM($G40:$CF40*N(VALUE(LEFT($G$2:$CF$2,4))=CQ$2))</f>
        <v>87139.93</v>
      </c>
    </row>
    <row r="41" spans="2:95" x14ac:dyDescent="0.25">
      <c r="B41" t="str">
        <f>+IF(IFERROR(INDEX('24-25 Plant Additions (RunRate)'!$P$10:$P$258,MATCH(E41,'24-25 Plant Additions (RunRate)'!$C$10:$C$258,0)),"")&lt;&gt;"x","","x")</f>
        <v/>
      </c>
      <c r="C41" t="str">
        <f>+IF(AND(CG41&gt;'24-25 Plant Additions (RunRate)'!$O$4,$B41&lt;&gt;"x"),"x","")</f>
        <v>x</v>
      </c>
      <c r="D41" t="str">
        <f t="shared" si="0"/>
        <v/>
      </c>
      <c r="E41" s="2" t="s">
        <v>786</v>
      </c>
      <c r="F41" s="3" t="s">
        <v>787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>
        <v>3416936.97</v>
      </c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>
        <v>-128467.37000000001</v>
      </c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>
        <v>3288469.6</v>
      </c>
      <c r="CH41" s="4"/>
      <c r="CI41" s="9" cm="1">
        <f t="array" ref="CI41">1/(SUM(G41:BZ41*($G$1:$BZ$1=1))/SUM(G41:BZ41)+0.000000001)*(SUM(N(CK41:CP41&lt;&gt;0))&gt;4)</f>
        <v>0</v>
      </c>
      <c r="CK41" s="7" cm="1">
        <f t="array" ref="CK41">+SUM($G41:$CF41*N(VALUE(LEFT($G$2:$CF$2,4))=CK$2))</f>
        <v>0</v>
      </c>
      <c r="CL41" s="7" cm="1">
        <f t="array" ref="CL41">+SUM($G41:$CF41*N(VALUE(LEFT($G$2:$CF$2,4))=CL$2))</f>
        <v>0</v>
      </c>
      <c r="CM41" s="7" cm="1">
        <f t="array" ref="CM41">+SUM($G41:$CF41*N(VALUE(LEFT($G$2:$CF$2,4))=CM$2))</f>
        <v>3416936.97</v>
      </c>
      <c r="CN41" s="7" cm="1">
        <f t="array" ref="CN41">+SUM($G41:$CF41*N(VALUE(LEFT($G$2:$CF$2,4))=CN$2))</f>
        <v>0</v>
      </c>
      <c r="CO41" s="7" cm="1">
        <f t="array" ref="CO41">+SUM($G41:$CF41*N(VALUE(LEFT($G$2:$CF$2,4))=CO$2))</f>
        <v>-128467.37000000001</v>
      </c>
      <c r="CP41" s="7" cm="1">
        <f t="array" ref="CP41">+SUM($G41:$CF41*N(VALUE(LEFT($G$2:$CF$2,4))=CP$2))</f>
        <v>0</v>
      </c>
      <c r="CQ41" s="7" cm="1">
        <f t="array" ref="CQ41">+SUM($G41:$CF41*N(VALUE(LEFT($G$2:$CF$2,4))=CQ$2))</f>
        <v>0</v>
      </c>
    </row>
    <row r="42" spans="2:95" x14ac:dyDescent="0.25">
      <c r="B42" t="str">
        <f>+IF(IFERROR(INDEX('24-25 Plant Additions (RunRate)'!$P$10:$P$258,MATCH(E42,'24-25 Plant Additions (RunRate)'!$C$10:$C$258,0)),"")&lt;&gt;"x","","x")</f>
        <v/>
      </c>
      <c r="C42" t="str">
        <f>+IF(AND(CG42&gt;'24-25 Plant Additions (RunRate)'!$O$4,$B42&lt;&gt;"x"),"x","")</f>
        <v>x</v>
      </c>
      <c r="D42" t="str">
        <f t="shared" si="0"/>
        <v/>
      </c>
      <c r="E42" s="2" t="s">
        <v>13</v>
      </c>
      <c r="F42" s="3" t="s">
        <v>14</v>
      </c>
      <c r="G42" s="4">
        <v>39025.96</v>
      </c>
      <c r="H42" s="4">
        <v>149821.72</v>
      </c>
      <c r="I42" s="4">
        <v>48637.719999999994</v>
      </c>
      <c r="J42" s="4">
        <v>50521.63</v>
      </c>
      <c r="K42" s="4">
        <v>53055.369999999995</v>
      </c>
      <c r="L42" s="4">
        <v>237231.56000000003</v>
      </c>
      <c r="M42" s="4">
        <v>-5060.8300000000072</v>
      </c>
      <c r="N42" s="4">
        <v>201977.35000000003</v>
      </c>
      <c r="O42" s="4">
        <v>427221.84</v>
      </c>
      <c r="P42" s="4">
        <v>121816.76</v>
      </c>
      <c r="Q42" s="4">
        <v>128681.50000000001</v>
      </c>
      <c r="R42" s="4">
        <v>42004.420000000006</v>
      </c>
      <c r="S42" s="4">
        <v>149445.02000000002</v>
      </c>
      <c r="T42" s="4">
        <v>-32412.179999999997</v>
      </c>
      <c r="U42" s="4">
        <v>52618.27</v>
      </c>
      <c r="V42" s="4">
        <v>30620.65</v>
      </c>
      <c r="W42" s="4">
        <v>10498.91</v>
      </c>
      <c r="X42" s="4">
        <v>106147.65000000001</v>
      </c>
      <c r="Y42" s="4">
        <v>48094.66</v>
      </c>
      <c r="Z42" s="4">
        <v>44314.770000000004</v>
      </c>
      <c r="AA42" s="4">
        <v>263029.41000000003</v>
      </c>
      <c r="AB42" s="4">
        <v>76810.640000000014</v>
      </c>
      <c r="AC42" s="4">
        <v>67686.570000000007</v>
      </c>
      <c r="AD42" s="4">
        <v>205243.15999999995</v>
      </c>
      <c r="AE42" s="4">
        <v>80758</v>
      </c>
      <c r="AF42" s="4">
        <v>48206.930000000008</v>
      </c>
      <c r="AG42" s="4">
        <v>75295.14</v>
      </c>
      <c r="AH42" s="4">
        <v>0</v>
      </c>
      <c r="AI42" s="4">
        <v>0</v>
      </c>
      <c r="AJ42" s="4"/>
      <c r="AK42" s="4">
        <v>-23381.519999999997</v>
      </c>
      <c r="AL42" s="4">
        <v>21828.53</v>
      </c>
      <c r="AM42" s="4">
        <v>8656.11</v>
      </c>
      <c r="AN42" s="4">
        <v>-44692.979999999996</v>
      </c>
      <c r="AO42" s="4">
        <v>10418.450000000001</v>
      </c>
      <c r="AP42" s="4">
        <v>195326.56</v>
      </c>
      <c r="AQ42" s="4">
        <v>20130.349999999999</v>
      </c>
      <c r="AR42" s="4">
        <v>29465.190000000002</v>
      </c>
      <c r="AS42" s="4">
        <v>2601.5500000000002</v>
      </c>
      <c r="AT42" s="4">
        <v>-50549.29</v>
      </c>
      <c r="AU42" s="4">
        <v>3262.94</v>
      </c>
      <c r="AV42" s="4">
        <v>0</v>
      </c>
      <c r="AW42" s="4">
        <v>0</v>
      </c>
      <c r="AX42" s="4">
        <v>0</v>
      </c>
      <c r="AY42" s="4"/>
      <c r="AZ42" s="4"/>
      <c r="BA42" s="4">
        <v>98974.88</v>
      </c>
      <c r="BB42" s="4">
        <v>158820.03</v>
      </c>
      <c r="BC42" s="4"/>
      <c r="BD42" s="4"/>
      <c r="BE42" s="4"/>
      <c r="BF42" s="4">
        <v>6188.6900000000005</v>
      </c>
      <c r="BG42" s="4"/>
      <c r="BH42" s="4"/>
      <c r="BI42" s="4"/>
      <c r="BJ42" s="4"/>
      <c r="BK42" s="4"/>
      <c r="BL42" s="4"/>
      <c r="BM42" s="4"/>
      <c r="BN42" s="4">
        <v>-24.28</v>
      </c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>
        <v>3158317.8099999996</v>
      </c>
      <c r="CH42" s="4"/>
      <c r="CI42" s="9" cm="1">
        <f t="array" ref="CI42">1/(SUM(G42:BZ42*($G$1:$BZ$1=1))/SUM(G42:BZ42)+0.000000001)*(SUM(N(CK42:CP42&lt;&gt;0))&gt;4)</f>
        <v>2.8438664279927637</v>
      </c>
      <c r="CK42" s="7" cm="1">
        <f t="array" ref="CK42">+SUM($G42:$CF42*N(VALUE(LEFT($G$2:$CF$2,4))=CK$2))</f>
        <v>1494935</v>
      </c>
      <c r="CL42" s="7" cm="1">
        <f t="array" ref="CL42">+SUM($G42:$CF42*N(VALUE(LEFT($G$2:$CF$2,4))=CL$2))</f>
        <v>1022097.53</v>
      </c>
      <c r="CM42" s="7" cm="1">
        <f t="array" ref="CM42">+SUM($G42:$CF42*N(VALUE(LEFT($G$2:$CF$2,4))=CM$2))</f>
        <v>372415.22000000003</v>
      </c>
      <c r="CN42" s="7" cm="1">
        <f t="array" ref="CN42">+SUM($G42:$CF42*N(VALUE(LEFT($G$2:$CF$2,4))=CN$2))</f>
        <v>262705.65000000002</v>
      </c>
      <c r="CO42" s="7" cm="1">
        <f t="array" ref="CO42">+SUM($G42:$CF42*N(VALUE(LEFT($G$2:$CF$2,4))=CO$2))</f>
        <v>6164.4100000000008</v>
      </c>
      <c r="CP42" s="7" cm="1">
        <f t="array" ref="CP42">+SUM($G42:$CF42*N(VALUE(LEFT($G$2:$CF$2,4))=CP$2))</f>
        <v>0</v>
      </c>
      <c r="CQ42" s="7" cm="1">
        <f t="array" ref="CQ42">+SUM($G42:$CF42*N(VALUE(LEFT($G$2:$CF$2,4))=CQ$2))</f>
        <v>0</v>
      </c>
    </row>
    <row r="43" spans="2:95" x14ac:dyDescent="0.25">
      <c r="B43" t="str">
        <f>+IF(IFERROR(INDEX('24-25 Plant Additions (RunRate)'!$P$10:$P$258,MATCH(E43,'24-25 Plant Additions (RunRate)'!$C$10:$C$258,0)),"")&lt;&gt;"x","","x")</f>
        <v/>
      </c>
      <c r="C43" t="str">
        <f>+IF(AND(CG43&gt;'24-25 Plant Additions (RunRate)'!$O$4,$B43&lt;&gt;"x"),"x","")</f>
        <v>x</v>
      </c>
      <c r="D43" t="str">
        <f t="shared" si="0"/>
        <v/>
      </c>
      <c r="E43" s="2" t="s">
        <v>31</v>
      </c>
      <c r="F43" s="3" t="s">
        <v>32</v>
      </c>
      <c r="G43" s="4">
        <v>169658.84</v>
      </c>
      <c r="H43" s="4">
        <v>37321.1</v>
      </c>
      <c r="I43" s="4">
        <v>4404.83</v>
      </c>
      <c r="J43" s="4">
        <v>-665.87</v>
      </c>
      <c r="K43" s="4">
        <v>9084.51</v>
      </c>
      <c r="L43" s="4">
        <v>-705.04000000000008</v>
      </c>
      <c r="M43" s="4">
        <v>27082.050000000003</v>
      </c>
      <c r="N43" s="4">
        <v>-17532.14</v>
      </c>
      <c r="O43" s="4">
        <v>34667.890000000007</v>
      </c>
      <c r="P43" s="4">
        <v>488476.70999999996</v>
      </c>
      <c r="Q43" s="4">
        <v>17896.23</v>
      </c>
      <c r="R43" s="4">
        <v>394584.05</v>
      </c>
      <c r="S43" s="4">
        <v>37601.300000000003</v>
      </c>
      <c r="T43" s="4">
        <v>-4482.0700000000015</v>
      </c>
      <c r="U43" s="4">
        <v>3598.48</v>
      </c>
      <c r="V43" s="4">
        <v>84751.94</v>
      </c>
      <c r="W43" s="4">
        <v>114050.26999999999</v>
      </c>
      <c r="X43" s="4">
        <v>68447.340000000011</v>
      </c>
      <c r="Y43" s="4">
        <v>-414.09000000000003</v>
      </c>
      <c r="Z43" s="4">
        <v>249445.18</v>
      </c>
      <c r="AA43" s="4">
        <v>338021.57</v>
      </c>
      <c r="AB43" s="4">
        <v>75831.88</v>
      </c>
      <c r="AC43" s="4">
        <v>102.4</v>
      </c>
      <c r="AD43" s="4">
        <v>693212.19</v>
      </c>
      <c r="AE43" s="4">
        <v>54301.350000000006</v>
      </c>
      <c r="AF43" s="4">
        <v>-1427.55</v>
      </c>
      <c r="AG43" s="4">
        <v>2143.23</v>
      </c>
      <c r="AH43" s="4">
        <v>123541.31</v>
      </c>
      <c r="AI43" s="4">
        <v>-161.86000000000001</v>
      </c>
      <c r="AJ43" s="4">
        <v>-63429.35000000002</v>
      </c>
      <c r="AK43" s="4">
        <v>8364.2900000000009</v>
      </c>
      <c r="AL43" s="4">
        <v>133326.63</v>
      </c>
      <c r="AM43" s="4"/>
      <c r="AN43" s="4">
        <v>2092.39</v>
      </c>
      <c r="AO43" s="4"/>
      <c r="AP43" s="4">
        <v>61.189999999999991</v>
      </c>
      <c r="AQ43" s="4"/>
      <c r="AR43" s="4"/>
      <c r="AS43" s="4"/>
      <c r="AT43" s="4"/>
      <c r="AU43" s="4">
        <v>4012.88</v>
      </c>
      <c r="AV43" s="4"/>
      <c r="AW43" s="4"/>
      <c r="AX43" s="4"/>
      <c r="AY43" s="4"/>
      <c r="AZ43" s="4"/>
      <c r="BA43" s="4"/>
      <c r="BB43" s="4">
        <v>-33.25</v>
      </c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>
        <v>3087230.81</v>
      </c>
      <c r="CH43" s="4"/>
      <c r="CI43" s="9" cm="1">
        <f t="array" ref="CI43">1/(SUM(G43:BZ43*($G$1:$BZ$1=1))/SUM(G43:BZ43)+0.000000001)*(SUM(N(CK43:CP43&lt;&gt;0))&gt;4)</f>
        <v>0</v>
      </c>
      <c r="CK43" s="7" cm="1">
        <f t="array" ref="CK43">+SUM($G43:$CF43*N(VALUE(LEFT($G$2:$CF$2,4))=CK$2))</f>
        <v>1164273.1599999999</v>
      </c>
      <c r="CL43" s="7" cm="1">
        <f t="array" ref="CL43">+SUM($G43:$CF43*N(VALUE(LEFT($G$2:$CF$2,4))=CL$2))</f>
        <v>1660166.39</v>
      </c>
      <c r="CM43" s="7" cm="1">
        <f t="array" ref="CM43">+SUM($G43:$CF43*N(VALUE(LEFT($G$2:$CF$2,4))=CM$2))</f>
        <v>258811.63</v>
      </c>
      <c r="CN43" s="7" cm="1">
        <f t="array" ref="CN43">+SUM($G43:$CF43*N(VALUE(LEFT($G$2:$CF$2,4))=CN$2))</f>
        <v>3979.63</v>
      </c>
      <c r="CO43" s="7" cm="1">
        <f t="array" ref="CO43">+SUM($G43:$CF43*N(VALUE(LEFT($G$2:$CF$2,4))=CO$2))</f>
        <v>0</v>
      </c>
      <c r="CP43" s="7" cm="1">
        <f t="array" ref="CP43">+SUM($G43:$CF43*N(VALUE(LEFT($G$2:$CF$2,4))=CP$2))</f>
        <v>0</v>
      </c>
      <c r="CQ43" s="7" cm="1">
        <f t="array" ref="CQ43">+SUM($G43:$CF43*N(VALUE(LEFT($G$2:$CF$2,4))=CQ$2))</f>
        <v>0</v>
      </c>
    </row>
    <row r="44" spans="2:95" x14ac:dyDescent="0.25">
      <c r="B44" t="str">
        <f>+IF(IFERROR(INDEX('24-25 Plant Additions (RunRate)'!$P$10:$P$258,MATCH(E44,'24-25 Plant Additions (RunRate)'!$C$10:$C$258,0)),"")&lt;&gt;"x","","x")</f>
        <v/>
      </c>
      <c r="C44" t="str">
        <f>+IF(AND(CG44&gt;'24-25 Plant Additions (RunRate)'!$O$4,$B44&lt;&gt;"x"),"x","")</f>
        <v>x</v>
      </c>
      <c r="D44" t="str">
        <f t="shared" si="0"/>
        <v/>
      </c>
      <c r="E44" s="2" t="s">
        <v>205</v>
      </c>
      <c r="F44" s="3" t="s">
        <v>206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>
        <v>99359.78</v>
      </c>
      <c r="T44" s="4">
        <v>176181.02</v>
      </c>
      <c r="U44" s="4">
        <v>844085.75</v>
      </c>
      <c r="V44" s="4">
        <v>274278.15000000002</v>
      </c>
      <c r="W44" s="4">
        <v>404671.89</v>
      </c>
      <c r="X44" s="4">
        <v>932676.11</v>
      </c>
      <c r="Y44" s="4">
        <v>960192.36</v>
      </c>
      <c r="Z44" s="4">
        <v>508528.68</v>
      </c>
      <c r="AA44" s="4">
        <v>216058.94</v>
      </c>
      <c r="AB44" s="4">
        <v>370642.69</v>
      </c>
      <c r="AC44" s="4">
        <v>240229.47</v>
      </c>
      <c r="AD44" s="4">
        <v>-1301995.25</v>
      </c>
      <c r="AE44" s="4">
        <v>-31934.38</v>
      </c>
      <c r="AF44" s="4">
        <v>-620561.34</v>
      </c>
      <c r="AG44" s="4">
        <v>-19047.5</v>
      </c>
      <c r="AH44" s="4">
        <v>0</v>
      </c>
      <c r="AI44" s="4"/>
      <c r="AJ44" s="4"/>
      <c r="AK44" s="4"/>
      <c r="AL44" s="4">
        <v>-6977.42</v>
      </c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>
        <v>3046388.9500000011</v>
      </c>
      <c r="CH44" s="4"/>
      <c r="CI44" s="9" cm="1">
        <f t="array" ref="CI44">1/(SUM(G44:BZ44*($G$1:$BZ$1=1))/SUM(G44:BZ44)+0.000000001)*(SUM(N(CK44:CP44&lt;&gt;0))&gt;4)</f>
        <v>0</v>
      </c>
      <c r="CK44" s="7" cm="1">
        <f t="array" ref="CK44">+SUM($G44:$CF44*N(VALUE(LEFT($G$2:$CF$2,4))=CK$2))</f>
        <v>0</v>
      </c>
      <c r="CL44" s="7" cm="1">
        <f t="array" ref="CL44">+SUM($G44:$CF44*N(VALUE(LEFT($G$2:$CF$2,4))=CL$2))</f>
        <v>3724909.5900000008</v>
      </c>
      <c r="CM44" s="7" cm="1">
        <f t="array" ref="CM44">+SUM($G44:$CF44*N(VALUE(LEFT($G$2:$CF$2,4))=CM$2))</f>
        <v>-678520.64</v>
      </c>
      <c r="CN44" s="7" cm="1">
        <f t="array" ref="CN44">+SUM($G44:$CF44*N(VALUE(LEFT($G$2:$CF$2,4))=CN$2))</f>
        <v>0</v>
      </c>
      <c r="CO44" s="7" cm="1">
        <f t="array" ref="CO44">+SUM($G44:$CF44*N(VALUE(LEFT($G$2:$CF$2,4))=CO$2))</f>
        <v>0</v>
      </c>
      <c r="CP44" s="7" cm="1">
        <f t="array" ref="CP44">+SUM($G44:$CF44*N(VALUE(LEFT($G$2:$CF$2,4))=CP$2))</f>
        <v>0</v>
      </c>
      <c r="CQ44" s="7" cm="1">
        <f t="array" ref="CQ44">+SUM($G44:$CF44*N(VALUE(LEFT($G$2:$CF$2,4))=CQ$2))</f>
        <v>0</v>
      </c>
    </row>
    <row r="45" spans="2:95" x14ac:dyDescent="0.25">
      <c r="B45" t="str">
        <f>+IF(IFERROR(INDEX('24-25 Plant Additions (RunRate)'!$P$10:$P$258,MATCH(E45,'24-25 Plant Additions (RunRate)'!$C$10:$C$258,0)),"")&lt;&gt;"x","","x")</f>
        <v/>
      </c>
      <c r="C45" t="str">
        <f>+IF(AND(CG45&gt;'24-25 Plant Additions (RunRate)'!$O$4,$B45&lt;&gt;"x"),"x","")</f>
        <v>x</v>
      </c>
      <c r="D45" t="str">
        <f t="shared" si="0"/>
        <v/>
      </c>
      <c r="E45" s="2" t="s">
        <v>297</v>
      </c>
      <c r="F45" s="3" t="s">
        <v>298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>
        <v>2717273.48</v>
      </c>
      <c r="AN45" s="4">
        <v>228078.45</v>
      </c>
      <c r="AO45" s="4">
        <v>675.76</v>
      </c>
      <c r="AP45" s="4">
        <v>13973.78</v>
      </c>
      <c r="AQ45" s="4">
        <v>1855.67</v>
      </c>
      <c r="AR45" s="4"/>
      <c r="AS45" s="4">
        <v>-10553.880000000001</v>
      </c>
      <c r="AT45" s="4">
        <v>0</v>
      </c>
      <c r="AU45" s="4">
        <v>399.02</v>
      </c>
      <c r="AV45" s="4"/>
      <c r="AW45" s="4"/>
      <c r="AX45" s="4">
        <v>428.84000000000003</v>
      </c>
      <c r="AY45" s="4"/>
      <c r="AZ45" s="4">
        <v>8562.1200000000008</v>
      </c>
      <c r="BA45" s="4"/>
      <c r="BB45" s="4">
        <v>-399.02</v>
      </c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>
        <v>-2137.27</v>
      </c>
      <c r="BX45" s="4"/>
      <c r="BY45" s="4"/>
      <c r="BZ45" s="4"/>
      <c r="CA45" s="4"/>
      <c r="CB45" s="4"/>
      <c r="CC45" s="4"/>
      <c r="CD45" s="4"/>
      <c r="CE45" s="4"/>
      <c r="CF45" s="4"/>
      <c r="CG45" s="4">
        <v>2958156.9499999997</v>
      </c>
      <c r="CH45" s="4"/>
      <c r="CI45" s="9" cm="1">
        <f t="array" ref="CI45">1/(SUM(G45:BZ45*($G$1:$BZ$1=1))/SUM(G45:BZ45)+0.000000001)*(SUM(N(CK45:CP45&lt;&gt;0))&gt;4)</f>
        <v>0</v>
      </c>
      <c r="CK45" s="7" cm="1">
        <f t="array" ref="CK45">+SUM($G45:$CF45*N(VALUE(LEFT($G$2:$CF$2,4))=CK$2))</f>
        <v>0</v>
      </c>
      <c r="CL45" s="7" cm="1">
        <f t="array" ref="CL45">+SUM($G45:$CF45*N(VALUE(LEFT($G$2:$CF$2,4))=CL$2))</f>
        <v>0</v>
      </c>
      <c r="CM45" s="7" cm="1">
        <f t="array" ref="CM45">+SUM($G45:$CF45*N(VALUE(LEFT($G$2:$CF$2,4))=CM$2))</f>
        <v>2960001.4699999997</v>
      </c>
      <c r="CN45" s="7" cm="1">
        <f t="array" ref="CN45">+SUM($G45:$CF45*N(VALUE(LEFT($G$2:$CF$2,4))=CN$2))</f>
        <v>292.75000000000045</v>
      </c>
      <c r="CO45" s="7" cm="1">
        <f t="array" ref="CO45">+SUM($G45:$CF45*N(VALUE(LEFT($G$2:$CF$2,4))=CO$2))</f>
        <v>0</v>
      </c>
      <c r="CP45" s="7" cm="1">
        <f t="array" ref="CP45">+SUM($G45:$CF45*N(VALUE(LEFT($G$2:$CF$2,4))=CP$2))</f>
        <v>-2137.27</v>
      </c>
      <c r="CQ45" s="7" cm="1">
        <f t="array" ref="CQ45">+SUM($G45:$CF45*N(VALUE(LEFT($G$2:$CF$2,4))=CQ$2))</f>
        <v>0</v>
      </c>
    </row>
    <row r="46" spans="2:95" x14ac:dyDescent="0.25">
      <c r="B46" t="str">
        <f>+IF(IFERROR(INDEX('24-25 Plant Additions (RunRate)'!$P$10:$P$258,MATCH(E46,'24-25 Plant Additions (RunRate)'!$C$10:$C$258,0)),"")&lt;&gt;"x","","x")</f>
        <v/>
      </c>
      <c r="C46" t="str">
        <f>+IF(AND(CG46&gt;'24-25 Plant Additions (RunRate)'!$O$4,$B46&lt;&gt;"x"),"x","")</f>
        <v>x</v>
      </c>
      <c r="D46" t="str">
        <f t="shared" si="0"/>
        <v/>
      </c>
      <c r="E46" s="2" t="s">
        <v>287</v>
      </c>
      <c r="F46" s="3" t="s">
        <v>288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>
        <v>2435986.46</v>
      </c>
      <c r="CC46" s="4">
        <v>552365.11</v>
      </c>
      <c r="CD46" s="4">
        <v>-82961.66</v>
      </c>
      <c r="CE46" s="4">
        <v>-18213.82</v>
      </c>
      <c r="CF46" s="4"/>
      <c r="CG46" s="4">
        <v>2887176.09</v>
      </c>
      <c r="CH46" s="4"/>
      <c r="CI46" s="9" t="e" cm="1">
        <f t="array" ref="CI46">1/(SUM(G46:BZ46*($G$1:$BZ$1=1))/SUM(G46:BZ46)+0.000000001)*(SUM(N(CK46:CP46&lt;&gt;0))&gt;4)</f>
        <v>#DIV/0!</v>
      </c>
      <c r="CK46" s="7" cm="1">
        <f t="array" ref="CK46">+SUM($G46:$CF46*N(VALUE(LEFT($G$2:$CF$2,4))=CK$2))</f>
        <v>0</v>
      </c>
      <c r="CL46" s="7" cm="1">
        <f t="array" ref="CL46">+SUM($G46:$CF46*N(VALUE(LEFT($G$2:$CF$2,4))=CL$2))</f>
        <v>0</v>
      </c>
      <c r="CM46" s="7" cm="1">
        <f t="array" ref="CM46">+SUM($G46:$CF46*N(VALUE(LEFT($G$2:$CF$2,4))=CM$2))</f>
        <v>0</v>
      </c>
      <c r="CN46" s="7" cm="1">
        <f t="array" ref="CN46">+SUM($G46:$CF46*N(VALUE(LEFT($G$2:$CF$2,4))=CN$2))</f>
        <v>0</v>
      </c>
      <c r="CO46" s="7" cm="1">
        <f t="array" ref="CO46">+SUM($G46:$CF46*N(VALUE(LEFT($G$2:$CF$2,4))=CO$2))</f>
        <v>0</v>
      </c>
      <c r="CP46" s="7" cm="1">
        <f t="array" ref="CP46">+SUM($G46:$CF46*N(VALUE(LEFT($G$2:$CF$2,4))=CP$2))</f>
        <v>0</v>
      </c>
      <c r="CQ46" s="7" cm="1">
        <f t="array" ref="CQ46">+SUM($G46:$CF46*N(VALUE(LEFT($G$2:$CF$2,4))=CQ$2))</f>
        <v>2887176.09</v>
      </c>
    </row>
    <row r="47" spans="2:95" x14ac:dyDescent="0.25">
      <c r="B47" t="str">
        <f>+IF(IFERROR(INDEX('24-25 Plant Additions (RunRate)'!$P$10:$P$258,MATCH(E47,'24-25 Plant Additions (RunRate)'!$C$10:$C$258,0)),"")&lt;&gt;"x","","x")</f>
        <v/>
      </c>
      <c r="C47" t="str">
        <f>+IF(AND(CG47&gt;'24-25 Plant Additions (RunRate)'!$O$4,$B47&lt;&gt;"x"),"x","")</f>
        <v>x</v>
      </c>
      <c r="D47" t="str">
        <f t="shared" si="0"/>
        <v/>
      </c>
      <c r="E47" s="2" t="s">
        <v>766</v>
      </c>
      <c r="F47" s="3" t="s">
        <v>767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>
        <v>2615760.9300000002</v>
      </c>
      <c r="BC47" s="4">
        <v>85000</v>
      </c>
      <c r="BD47" s="4">
        <v>0</v>
      </c>
      <c r="BE47" s="4">
        <v>123000</v>
      </c>
      <c r="BF47" s="4">
        <v>31300</v>
      </c>
      <c r="BG47" s="4">
        <v>282600</v>
      </c>
      <c r="BH47" s="4">
        <v>-287900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-10628.26</v>
      </c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>
        <v>2839132.6700000004</v>
      </c>
      <c r="CH47" s="4"/>
      <c r="CI47" s="9" cm="1">
        <f t="array" ref="CI47">1/(SUM(G47:BZ47*($G$1:$BZ$1=1))/SUM(G47:BZ47)+0.000000001)*(SUM(N(CK47:CP47&lt;&gt;0))&gt;4)</f>
        <v>0</v>
      </c>
      <c r="CK47" s="7" cm="1">
        <f t="array" ref="CK47">+SUM($G47:$CF47*N(VALUE(LEFT($G$2:$CF$2,4))=CK$2))</f>
        <v>0</v>
      </c>
      <c r="CL47" s="7" cm="1">
        <f t="array" ref="CL47">+SUM($G47:$CF47*N(VALUE(LEFT($G$2:$CF$2,4))=CL$2))</f>
        <v>0</v>
      </c>
      <c r="CM47" s="7" cm="1">
        <f t="array" ref="CM47">+SUM($G47:$CF47*N(VALUE(LEFT($G$2:$CF$2,4))=CM$2))</f>
        <v>0</v>
      </c>
      <c r="CN47" s="7" cm="1">
        <f t="array" ref="CN47">+SUM($G47:$CF47*N(VALUE(LEFT($G$2:$CF$2,4))=CN$2))</f>
        <v>2615760.9300000002</v>
      </c>
      <c r="CO47" s="7" cm="1">
        <f t="array" ref="CO47">+SUM($G47:$CF47*N(VALUE(LEFT($G$2:$CF$2,4))=CO$2))</f>
        <v>234000</v>
      </c>
      <c r="CP47" s="7" cm="1">
        <f t="array" ref="CP47">+SUM($G47:$CF47*N(VALUE(LEFT($G$2:$CF$2,4))=CP$2))</f>
        <v>-10628.26</v>
      </c>
      <c r="CQ47" s="7" cm="1">
        <f t="array" ref="CQ47">+SUM($G47:$CF47*N(VALUE(LEFT($G$2:$CF$2,4))=CQ$2))</f>
        <v>0</v>
      </c>
    </row>
    <row r="48" spans="2:95" x14ac:dyDescent="0.25">
      <c r="B48" t="str">
        <f>+IF(IFERROR(INDEX('24-25 Plant Additions (RunRate)'!$P$10:$P$258,MATCH(E48,'24-25 Plant Additions (RunRate)'!$C$10:$C$258,0)),"")&lt;&gt;"x","","x")</f>
        <v/>
      </c>
      <c r="C48" t="str">
        <f>+IF(AND(CG48&gt;'24-25 Plant Additions (RunRate)'!$O$4,$B48&lt;&gt;"x"),"x","")</f>
        <v>x</v>
      </c>
      <c r="D48" t="str">
        <f t="shared" si="0"/>
        <v/>
      </c>
      <c r="E48" s="2" t="s">
        <v>193</v>
      </c>
      <c r="F48" s="3" t="s">
        <v>194</v>
      </c>
      <c r="G48" s="4"/>
      <c r="H48" s="4"/>
      <c r="I48" s="4"/>
      <c r="J48" s="4"/>
      <c r="K48" s="4"/>
      <c r="L48" s="4"/>
      <c r="M48" s="4"/>
      <c r="N48" s="4">
        <v>164485.73000000001</v>
      </c>
      <c r="O48" s="4"/>
      <c r="P48" s="4"/>
      <c r="Q48" s="4">
        <v>-164485.73000000001</v>
      </c>
      <c r="R48" s="4"/>
      <c r="S48" s="4"/>
      <c r="T48" s="4"/>
      <c r="U48" s="4"/>
      <c r="V48" s="4">
        <v>2802712.18</v>
      </c>
      <c r="W48" s="4">
        <v>25913.670000000002</v>
      </c>
      <c r="X48" s="4">
        <v>143.11000000000001</v>
      </c>
      <c r="Y48" s="4">
        <v>3176.66</v>
      </c>
      <c r="Z48" s="4">
        <v>1844.33</v>
      </c>
      <c r="AA48" s="4">
        <v>390.83</v>
      </c>
      <c r="AB48" s="4"/>
      <c r="AC48" s="4">
        <v>0</v>
      </c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>
        <v>2834180.7800000003</v>
      </c>
      <c r="CH48" s="4"/>
      <c r="CI48" s="9" cm="1">
        <f t="array" ref="CI48">1/(SUM(G48:BZ48*($G$1:$BZ$1=1))/SUM(G48:BZ48)+0.000000001)*(SUM(N(CK48:CP48&lt;&gt;0))&gt;4)</f>
        <v>0</v>
      </c>
      <c r="CK48" s="7" cm="1">
        <f t="array" ref="CK48">+SUM($G48:$CF48*N(VALUE(LEFT($G$2:$CF$2,4))=CK$2))</f>
        <v>0</v>
      </c>
      <c r="CL48" s="7" cm="1">
        <f t="array" ref="CL48">+SUM($G48:$CF48*N(VALUE(LEFT($G$2:$CF$2,4))=CL$2))</f>
        <v>2834180.7800000003</v>
      </c>
      <c r="CM48" s="7" cm="1">
        <f t="array" ref="CM48">+SUM($G48:$CF48*N(VALUE(LEFT($G$2:$CF$2,4))=CM$2))</f>
        <v>0</v>
      </c>
      <c r="CN48" s="7" cm="1">
        <f t="array" ref="CN48">+SUM($G48:$CF48*N(VALUE(LEFT($G$2:$CF$2,4))=CN$2))</f>
        <v>0</v>
      </c>
      <c r="CO48" s="7" cm="1">
        <f t="array" ref="CO48">+SUM($G48:$CF48*N(VALUE(LEFT($G$2:$CF$2,4))=CO$2))</f>
        <v>0</v>
      </c>
      <c r="CP48" s="7" cm="1">
        <f t="array" ref="CP48">+SUM($G48:$CF48*N(VALUE(LEFT($G$2:$CF$2,4))=CP$2))</f>
        <v>0</v>
      </c>
      <c r="CQ48" s="7" cm="1">
        <f t="array" ref="CQ48">+SUM($G48:$CF48*N(VALUE(LEFT($G$2:$CF$2,4))=CQ$2))</f>
        <v>0</v>
      </c>
    </row>
    <row r="49" spans="2:95" x14ac:dyDescent="0.25">
      <c r="B49" t="str">
        <f>+IF(IFERROR(INDEX('24-25 Plant Additions (RunRate)'!$P$10:$P$258,MATCH(E49,'24-25 Plant Additions (RunRate)'!$C$10:$C$258,0)),"")&lt;&gt;"x","","x")</f>
        <v>x</v>
      </c>
      <c r="C49" t="str">
        <f>+IF(AND(CG49&gt;'24-25 Plant Additions (RunRate)'!$O$4,$B49&lt;&gt;"x"),"x","")</f>
        <v/>
      </c>
      <c r="D49" t="str">
        <f t="shared" si="0"/>
        <v/>
      </c>
      <c r="E49" s="2" t="s">
        <v>17</v>
      </c>
      <c r="F49" s="3" t="s">
        <v>18</v>
      </c>
      <c r="G49" s="4">
        <v>0</v>
      </c>
      <c r="H49" s="4"/>
      <c r="I49" s="4"/>
      <c r="J49" s="4">
        <v>4028.7400000000002</v>
      </c>
      <c r="K49" s="4"/>
      <c r="L49" s="4">
        <v>697325.18</v>
      </c>
      <c r="M49" s="4">
        <v>-563627.6100000001</v>
      </c>
      <c r="N49" s="4">
        <v>105432.3</v>
      </c>
      <c r="O49" s="4">
        <v>107470.6</v>
      </c>
      <c r="P49" s="4">
        <v>27612.190000000002</v>
      </c>
      <c r="Q49" s="4"/>
      <c r="R49" s="4">
        <v>-3208.9100000000003</v>
      </c>
      <c r="S49" s="4">
        <v>-1811.01</v>
      </c>
      <c r="T49" s="4"/>
      <c r="U49" s="4">
        <v>184.19</v>
      </c>
      <c r="V49" s="4"/>
      <c r="W49" s="4">
        <v>0</v>
      </c>
      <c r="X49" s="4">
        <v>93143.61</v>
      </c>
      <c r="Y49" s="4">
        <v>43696.14</v>
      </c>
      <c r="Z49" s="4">
        <v>29362.410000000003</v>
      </c>
      <c r="AA49" s="4">
        <v>25143.01</v>
      </c>
      <c r="AB49" s="4">
        <v>102145.34000000001</v>
      </c>
      <c r="AC49" s="4">
        <v>9714.82</v>
      </c>
      <c r="AD49" s="4">
        <v>15949.509999999998</v>
      </c>
      <c r="AE49" s="4">
        <v>0</v>
      </c>
      <c r="AF49" s="4">
        <v>28053.3</v>
      </c>
      <c r="AG49" s="4">
        <v>515227.93000000005</v>
      </c>
      <c r="AH49" s="4">
        <v>31564.629999999997</v>
      </c>
      <c r="AI49" s="4">
        <v>18439.830000000002</v>
      </c>
      <c r="AJ49" s="4">
        <v>2793.11</v>
      </c>
      <c r="AK49" s="4"/>
      <c r="AL49" s="4"/>
      <c r="AM49" s="4">
        <v>12138.04</v>
      </c>
      <c r="AN49" s="4">
        <v>-10840.6</v>
      </c>
      <c r="AO49" s="4">
        <v>9534.64</v>
      </c>
      <c r="AP49" s="4">
        <v>49771.399999999994</v>
      </c>
      <c r="AQ49" s="4">
        <v>7171.72</v>
      </c>
      <c r="AR49" s="4">
        <v>4312.22</v>
      </c>
      <c r="AS49" s="4">
        <v>1144.3500000000001</v>
      </c>
      <c r="AT49" s="4">
        <v>397556.49</v>
      </c>
      <c r="AU49" s="4">
        <v>-1836.2300000000002</v>
      </c>
      <c r="AV49" s="4">
        <v>6774.35</v>
      </c>
      <c r="AW49" s="4">
        <v>288.13</v>
      </c>
      <c r="AX49" s="4">
        <v>294.66000000000003</v>
      </c>
      <c r="AY49" s="4">
        <v>92777.7</v>
      </c>
      <c r="AZ49" s="4">
        <v>0.49</v>
      </c>
      <c r="BA49" s="4">
        <v>-198357.14</v>
      </c>
      <c r="BB49" s="4">
        <v>63137.820000000022</v>
      </c>
      <c r="BC49" s="4">
        <v>1024.04</v>
      </c>
      <c r="BD49" s="4"/>
      <c r="BE49" s="4">
        <v>10064.31</v>
      </c>
      <c r="BF49" s="4">
        <v>18342.45</v>
      </c>
      <c r="BG49" s="4">
        <v>0</v>
      </c>
      <c r="BH49" s="4">
        <v>0</v>
      </c>
      <c r="BI49" s="4">
        <v>12930.09</v>
      </c>
      <c r="BJ49" s="4">
        <v>15.99</v>
      </c>
      <c r="BK49" s="4">
        <v>0</v>
      </c>
      <c r="BL49" s="4">
        <v>46218.79</v>
      </c>
      <c r="BM49" s="4">
        <v>276005.42</v>
      </c>
      <c r="BN49" s="4">
        <v>7508.2399999999989</v>
      </c>
      <c r="BO49" s="4">
        <v>-169822.52</v>
      </c>
      <c r="BP49" s="4">
        <v>183009.97000000003</v>
      </c>
      <c r="BQ49" s="4">
        <v>-47303.12</v>
      </c>
      <c r="BR49" s="4">
        <v>14108.380000000001</v>
      </c>
      <c r="BS49" s="4">
        <v>33172.22</v>
      </c>
      <c r="BT49" s="4">
        <v>3899.0800000000004</v>
      </c>
      <c r="BU49" s="4">
        <v>115360.23</v>
      </c>
      <c r="BV49" s="4">
        <v>222384.80000000002</v>
      </c>
      <c r="BW49" s="4">
        <v>-183.25</v>
      </c>
      <c r="BX49" s="4">
        <v>-6747.22</v>
      </c>
      <c r="BY49" s="4">
        <v>508.96000000000004</v>
      </c>
      <c r="BZ49" s="4">
        <v>-1839.9500000000003</v>
      </c>
      <c r="CA49" s="4">
        <v>1072.5500000000002</v>
      </c>
      <c r="CB49" s="4">
        <v>-277.54000000000002</v>
      </c>
      <c r="CC49" s="4"/>
      <c r="CD49" s="4">
        <v>4003.41</v>
      </c>
      <c r="CE49" s="4"/>
      <c r="CF49" s="4">
        <v>161894</v>
      </c>
      <c r="CG49" s="4">
        <v>2607856.6799999992</v>
      </c>
      <c r="CH49" s="4"/>
      <c r="CI49" s="9" cm="1">
        <f t="array" ref="CI49">1/(SUM(G49:BZ49*($G$1:$BZ$1=1))/SUM(G49:BZ49)+0.000000001)*(SUM(N(CK49:CP49&lt;&gt;0))&gt;4)</f>
        <v>1.3191437902913641</v>
      </c>
      <c r="CK49" s="7" cm="1">
        <f t="array" ref="CK49">+SUM($G49:$CF49*N(VALUE(LEFT($G$2:$CF$2,4))=CK$2))</f>
        <v>375032.49</v>
      </c>
      <c r="CL49" s="7" cm="1">
        <f t="array" ref="CL49">+SUM($G49:$CF49*N(VALUE(LEFT($G$2:$CF$2,4))=CL$2))</f>
        <v>317528.02</v>
      </c>
      <c r="CM49" s="7" cm="1">
        <f t="array" ref="CM49">+SUM($G49:$CF49*N(VALUE(LEFT($G$2:$CF$2,4))=CM$2))</f>
        <v>656682.28000000014</v>
      </c>
      <c r="CN49" s="7" cm="1">
        <f t="array" ref="CN49">+SUM($G49:$CF49*N(VALUE(LEFT($G$2:$CF$2,4))=CN$2))</f>
        <v>373264.55999999994</v>
      </c>
      <c r="CO49" s="7" cm="1">
        <f t="array" ref="CO49">+SUM($G49:$CF49*N(VALUE(LEFT($G$2:$CF$2,4))=CO$2))</f>
        <v>372109.32999999996</v>
      </c>
      <c r="CP49" s="7" cm="1">
        <f t="array" ref="CP49">+SUM($G49:$CF49*N(VALUE(LEFT($G$2:$CF$2,4))=CP$2))</f>
        <v>346547.58000000007</v>
      </c>
      <c r="CQ49" s="7" cm="1">
        <f t="array" ref="CQ49">+SUM($G49:$CF49*N(VALUE(LEFT($G$2:$CF$2,4))=CQ$2))</f>
        <v>166692.42000000001</v>
      </c>
    </row>
    <row r="50" spans="2:95" x14ac:dyDescent="0.25">
      <c r="B50" t="str">
        <f>+IF(IFERROR(INDEX('24-25 Plant Additions (RunRate)'!$P$10:$P$258,MATCH(E50,'24-25 Plant Additions (RunRate)'!$C$10:$C$258,0)),"")&lt;&gt;"x","","x")</f>
        <v/>
      </c>
      <c r="C50" t="str">
        <f>+IF(AND(CG50&gt;'24-25 Plant Additions (RunRate)'!$O$4,$B50&lt;&gt;"x"),"x","")</f>
        <v>x</v>
      </c>
      <c r="D50" t="str">
        <f t="shared" si="0"/>
        <v/>
      </c>
      <c r="E50" s="2" t="s">
        <v>496</v>
      </c>
      <c r="F50" s="3" t="s">
        <v>497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>
        <v>2283487.11</v>
      </c>
      <c r="AZ50" s="4">
        <v>142395.01999999999</v>
      </c>
      <c r="BA50" s="4">
        <v>-6824.09</v>
      </c>
      <c r="BB50" s="4">
        <v>48469.840000000004</v>
      </c>
      <c r="BC50" s="4">
        <v>69347</v>
      </c>
      <c r="BD50" s="4">
        <v>46173.16</v>
      </c>
      <c r="BE50" s="4"/>
      <c r="BF50" s="4">
        <v>3149.03</v>
      </c>
      <c r="BG50" s="4">
        <v>0</v>
      </c>
      <c r="BH50" s="4"/>
      <c r="BI50" s="4"/>
      <c r="BJ50" s="4"/>
      <c r="BK50" s="4"/>
      <c r="BL50" s="4"/>
      <c r="BM50" s="4"/>
      <c r="BN50" s="4">
        <v>232.85</v>
      </c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>
        <v>2586429.92</v>
      </c>
      <c r="CH50" s="4"/>
      <c r="CI50" s="9" cm="1">
        <f t="array" ref="CI50">1/(SUM(G50:BZ50*($G$1:$BZ$1=1))/SUM(G50:BZ50)+0.000000001)*(SUM(N(CK50:CP50&lt;&gt;0))&gt;4)</f>
        <v>0</v>
      </c>
      <c r="CK50" s="7" cm="1">
        <f t="array" ref="CK50">+SUM($G50:$CF50*N(VALUE(LEFT($G$2:$CF$2,4))=CK$2))</f>
        <v>0</v>
      </c>
      <c r="CL50" s="7" cm="1">
        <f t="array" ref="CL50">+SUM($G50:$CF50*N(VALUE(LEFT($G$2:$CF$2,4))=CL$2))</f>
        <v>0</v>
      </c>
      <c r="CM50" s="7" cm="1">
        <f t="array" ref="CM50">+SUM($G50:$CF50*N(VALUE(LEFT($G$2:$CF$2,4))=CM$2))</f>
        <v>0</v>
      </c>
      <c r="CN50" s="7" cm="1">
        <f t="array" ref="CN50">+SUM($G50:$CF50*N(VALUE(LEFT($G$2:$CF$2,4))=CN$2))</f>
        <v>2467527.88</v>
      </c>
      <c r="CO50" s="7" cm="1">
        <f t="array" ref="CO50">+SUM($G50:$CF50*N(VALUE(LEFT($G$2:$CF$2,4))=CO$2))</f>
        <v>118902.04000000001</v>
      </c>
      <c r="CP50" s="7" cm="1">
        <f t="array" ref="CP50">+SUM($G50:$CF50*N(VALUE(LEFT($G$2:$CF$2,4))=CP$2))</f>
        <v>0</v>
      </c>
      <c r="CQ50" s="7" cm="1">
        <f t="array" ref="CQ50">+SUM($G50:$CF50*N(VALUE(LEFT($G$2:$CF$2,4))=CQ$2))</f>
        <v>0</v>
      </c>
    </row>
    <row r="51" spans="2:95" x14ac:dyDescent="0.25">
      <c r="B51" t="str">
        <f>+IF(IFERROR(INDEX('24-25 Plant Additions (RunRate)'!$P$10:$P$258,MATCH(E51,'24-25 Plant Additions (RunRate)'!$C$10:$C$258,0)),"")&lt;&gt;"x","","x")</f>
        <v>x</v>
      </c>
      <c r="C51" t="str">
        <f>+IF(AND(CG51&gt;'24-25 Plant Additions (RunRate)'!$O$4,$B51&lt;&gt;"x"),"x","")</f>
        <v/>
      </c>
      <c r="D51" t="str">
        <f t="shared" si="0"/>
        <v/>
      </c>
      <c r="E51" s="2" t="s">
        <v>720</v>
      </c>
      <c r="F51" s="3" t="s">
        <v>721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>
        <v>277442.19</v>
      </c>
      <c r="BC51" s="4">
        <v>41325.79</v>
      </c>
      <c r="BD51" s="4"/>
      <c r="BE51" s="4"/>
      <c r="BF51" s="4">
        <v>0</v>
      </c>
      <c r="BG51" s="4"/>
      <c r="BH51" s="4"/>
      <c r="BI51" s="4"/>
      <c r="BJ51" s="4"/>
      <c r="BK51" s="4"/>
      <c r="BL51" s="4"/>
      <c r="BM51" s="4"/>
      <c r="BN51" s="4">
        <v>378850.91</v>
      </c>
      <c r="BO51" s="4">
        <v>372.42</v>
      </c>
      <c r="BP51" s="4">
        <v>0</v>
      </c>
      <c r="BQ51" s="4"/>
      <c r="BR51" s="4"/>
      <c r="BS51" s="4"/>
      <c r="BT51" s="4"/>
      <c r="BU51" s="4"/>
      <c r="BV51" s="4"/>
      <c r="BW51" s="4"/>
      <c r="BX51" s="4"/>
      <c r="BY51" s="4"/>
      <c r="BZ51" s="4">
        <v>1838466.8</v>
      </c>
      <c r="CA51" s="4">
        <v>1644.48</v>
      </c>
      <c r="CB51" s="4">
        <v>-743.45</v>
      </c>
      <c r="CC51" s="4"/>
      <c r="CD51" s="4"/>
      <c r="CE51" s="4">
        <v>1229.17</v>
      </c>
      <c r="CF51" s="4"/>
      <c r="CG51" s="4">
        <v>2538588.3099999996</v>
      </c>
      <c r="CH51" s="4"/>
      <c r="CI51" s="9" cm="1">
        <f t="array" ref="CI51">1/(SUM(G51:BZ51*($G$1:$BZ$1=1))/SUM(G51:BZ51)+0.000000001)*(SUM(N(CK51:CP51&lt;&gt;0))&gt;4)</f>
        <v>0</v>
      </c>
      <c r="CK51" s="7" cm="1">
        <f t="array" ref="CK51">+SUM($G51:$CF51*N(VALUE(LEFT($G$2:$CF$2,4))=CK$2))</f>
        <v>0</v>
      </c>
      <c r="CL51" s="7" cm="1">
        <f t="array" ref="CL51">+SUM($G51:$CF51*N(VALUE(LEFT($G$2:$CF$2,4))=CL$2))</f>
        <v>0</v>
      </c>
      <c r="CM51" s="7" cm="1">
        <f t="array" ref="CM51">+SUM($G51:$CF51*N(VALUE(LEFT($G$2:$CF$2,4))=CM$2))</f>
        <v>0</v>
      </c>
      <c r="CN51" s="7" cm="1">
        <f t="array" ref="CN51">+SUM($G51:$CF51*N(VALUE(LEFT($G$2:$CF$2,4))=CN$2))</f>
        <v>277442.19</v>
      </c>
      <c r="CO51" s="7" cm="1">
        <f t="array" ref="CO51">+SUM($G51:$CF51*N(VALUE(LEFT($G$2:$CF$2,4))=CO$2))</f>
        <v>420176.69999999995</v>
      </c>
      <c r="CP51" s="7" cm="1">
        <f t="array" ref="CP51">+SUM($G51:$CF51*N(VALUE(LEFT($G$2:$CF$2,4))=CP$2))</f>
        <v>1838839.22</v>
      </c>
      <c r="CQ51" s="7" cm="1">
        <f t="array" ref="CQ51">+SUM($G51:$CF51*N(VALUE(LEFT($G$2:$CF$2,4))=CQ$2))</f>
        <v>2130.1999999999998</v>
      </c>
    </row>
    <row r="52" spans="2:95" x14ac:dyDescent="0.25">
      <c r="B52" t="str">
        <f>+IF(IFERROR(INDEX('24-25 Plant Additions (RunRate)'!$P$10:$P$258,MATCH(E52,'24-25 Plant Additions (RunRate)'!$C$10:$C$258,0)),"")&lt;&gt;"x","","x")</f>
        <v/>
      </c>
      <c r="C52" t="str">
        <f>+IF(AND(CG52&gt;'24-25 Plant Additions (RunRate)'!$O$4,$B52&lt;&gt;"x"),"x","")</f>
        <v>x</v>
      </c>
      <c r="D52" t="str">
        <f t="shared" si="0"/>
        <v/>
      </c>
      <c r="E52" s="2" t="s">
        <v>386</v>
      </c>
      <c r="F52" s="3" t="s">
        <v>387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>
        <v>2118643.7000000002</v>
      </c>
      <c r="AD52" s="4">
        <v>244798.04</v>
      </c>
      <c r="AE52" s="4">
        <v>39.82</v>
      </c>
      <c r="AF52" s="4">
        <v>32632.06</v>
      </c>
      <c r="AG52" s="4">
        <v>134400.01</v>
      </c>
      <c r="AH52" s="4">
        <v>0.01</v>
      </c>
      <c r="AI52" s="4">
        <v>0</v>
      </c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>
        <v>2530513.6399999997</v>
      </c>
      <c r="CH52" s="4"/>
      <c r="CI52" s="9" cm="1">
        <f t="array" ref="CI52">1/(SUM(G52:BZ52*($G$1:$BZ$1=1))/SUM(G52:BZ52)+0.000000001)*(SUM(N(CK52:CP52&lt;&gt;0))&gt;4)</f>
        <v>0</v>
      </c>
      <c r="CK52" s="7" cm="1">
        <f t="array" ref="CK52">+SUM($G52:$CF52*N(VALUE(LEFT($G$2:$CF$2,4))=CK$2))</f>
        <v>0</v>
      </c>
      <c r="CL52" s="7" cm="1">
        <f t="array" ref="CL52">+SUM($G52:$CF52*N(VALUE(LEFT($G$2:$CF$2,4))=CL$2))</f>
        <v>2363441.7400000002</v>
      </c>
      <c r="CM52" s="7" cm="1">
        <f t="array" ref="CM52">+SUM($G52:$CF52*N(VALUE(LEFT($G$2:$CF$2,4))=CM$2))</f>
        <v>167071.90000000002</v>
      </c>
      <c r="CN52" s="7" cm="1">
        <f t="array" ref="CN52">+SUM($G52:$CF52*N(VALUE(LEFT($G$2:$CF$2,4))=CN$2))</f>
        <v>0</v>
      </c>
      <c r="CO52" s="7" cm="1">
        <f t="array" ref="CO52">+SUM($G52:$CF52*N(VALUE(LEFT($G$2:$CF$2,4))=CO$2))</f>
        <v>0</v>
      </c>
      <c r="CP52" s="7" cm="1">
        <f t="array" ref="CP52">+SUM($G52:$CF52*N(VALUE(LEFT($G$2:$CF$2,4))=CP$2))</f>
        <v>0</v>
      </c>
      <c r="CQ52" s="7" cm="1">
        <f t="array" ref="CQ52">+SUM($G52:$CF52*N(VALUE(LEFT($G$2:$CF$2,4))=CQ$2))</f>
        <v>0</v>
      </c>
    </row>
    <row r="53" spans="2:95" x14ac:dyDescent="0.25">
      <c r="B53" t="str">
        <f>+IF(IFERROR(INDEX('24-25 Plant Additions (RunRate)'!$P$10:$P$258,MATCH(E53,'24-25 Plant Additions (RunRate)'!$C$10:$C$258,0)),"")&lt;&gt;"x","","x")</f>
        <v/>
      </c>
      <c r="C53" t="str">
        <f>+IF(AND(CG53&gt;'24-25 Plant Additions (RunRate)'!$O$4,$B53&lt;&gt;"x"),"x","")</f>
        <v>x</v>
      </c>
      <c r="D53" t="str">
        <f t="shared" si="0"/>
        <v/>
      </c>
      <c r="E53" s="2" t="s">
        <v>394</v>
      </c>
      <c r="F53" s="3" t="s">
        <v>395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>
        <v>1676860.44</v>
      </c>
      <c r="AE53" s="4">
        <v>803953.74</v>
      </c>
      <c r="AF53" s="4">
        <v>2674.39</v>
      </c>
      <c r="AG53" s="4">
        <v>-43443.69</v>
      </c>
      <c r="AH53" s="4">
        <v>6766.8600000000006</v>
      </c>
      <c r="AI53" s="4">
        <v>0</v>
      </c>
      <c r="AJ53" s="4"/>
      <c r="AK53" s="4"/>
      <c r="AL53" s="4">
        <v>-0.01</v>
      </c>
      <c r="AM53" s="4"/>
      <c r="AN53" s="4">
        <v>10680.98</v>
      </c>
      <c r="AO53" s="4"/>
      <c r="AP53" s="4"/>
      <c r="AQ53" s="4"/>
      <c r="AR53" s="4">
        <v>11421.27</v>
      </c>
      <c r="AS53" s="4">
        <v>0.43</v>
      </c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>
        <v>2468914.41</v>
      </c>
      <c r="CH53" s="4"/>
      <c r="CI53" s="9" cm="1">
        <f t="array" ref="CI53">1/(SUM(G53:BZ53*($G$1:$BZ$1=1))/SUM(G53:BZ53)+0.000000001)*(SUM(N(CK53:CP53&lt;&gt;0))&gt;4)</f>
        <v>0</v>
      </c>
      <c r="CK53" s="7" cm="1">
        <f t="array" ref="CK53">+SUM($G53:$CF53*N(VALUE(LEFT($G$2:$CF$2,4))=CK$2))</f>
        <v>0</v>
      </c>
      <c r="CL53" s="7" cm="1">
        <f t="array" ref="CL53">+SUM($G53:$CF53*N(VALUE(LEFT($G$2:$CF$2,4))=CL$2))</f>
        <v>1676860.44</v>
      </c>
      <c r="CM53" s="7" cm="1">
        <f t="array" ref="CM53">+SUM($G53:$CF53*N(VALUE(LEFT($G$2:$CF$2,4))=CM$2))</f>
        <v>780632.2699999999</v>
      </c>
      <c r="CN53" s="7" cm="1">
        <f t="array" ref="CN53">+SUM($G53:$CF53*N(VALUE(LEFT($G$2:$CF$2,4))=CN$2))</f>
        <v>11421.7</v>
      </c>
      <c r="CO53" s="7" cm="1">
        <f t="array" ref="CO53">+SUM($G53:$CF53*N(VALUE(LEFT($G$2:$CF$2,4))=CO$2))</f>
        <v>0</v>
      </c>
      <c r="CP53" s="7" cm="1">
        <f t="array" ref="CP53">+SUM($G53:$CF53*N(VALUE(LEFT($G$2:$CF$2,4))=CP$2))</f>
        <v>0</v>
      </c>
      <c r="CQ53" s="7" cm="1">
        <f t="array" ref="CQ53">+SUM($G53:$CF53*N(VALUE(LEFT($G$2:$CF$2,4))=CQ$2))</f>
        <v>0</v>
      </c>
    </row>
    <row r="54" spans="2:95" x14ac:dyDescent="0.25">
      <c r="B54" t="str">
        <f>+IF(IFERROR(INDEX('24-25 Plant Additions (RunRate)'!$P$10:$P$258,MATCH(E54,'24-25 Plant Additions (RunRate)'!$C$10:$C$258,0)),"")&lt;&gt;"x","","x")</f>
        <v/>
      </c>
      <c r="C54" t="str">
        <f>+IF(AND(CG54&gt;'24-25 Plant Additions (RunRate)'!$O$4,$B54&lt;&gt;"x"),"x","")</f>
        <v>x</v>
      </c>
      <c r="D54" t="str">
        <f t="shared" si="0"/>
        <v/>
      </c>
      <c r="E54" s="2" t="s">
        <v>229</v>
      </c>
      <c r="F54" s="3" t="s">
        <v>230</v>
      </c>
      <c r="G54" s="4"/>
      <c r="H54" s="4"/>
      <c r="I54" s="4"/>
      <c r="J54" s="4"/>
      <c r="K54" s="4"/>
      <c r="L54" s="4"/>
      <c r="M54" s="4"/>
      <c r="N54" s="4"/>
      <c r="O54" s="4"/>
      <c r="P54" s="4">
        <v>1950062.65</v>
      </c>
      <c r="Q54" s="4">
        <v>501275.17</v>
      </c>
      <c r="R54" s="4">
        <v>-289201.69</v>
      </c>
      <c r="S54" s="4">
        <v>-3726.64</v>
      </c>
      <c r="T54" s="4">
        <v>379.38</v>
      </c>
      <c r="U54" s="4"/>
      <c r="V54" s="4">
        <v>3248.14</v>
      </c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>
        <v>2162037.0099999998</v>
      </c>
      <c r="CH54" s="4"/>
      <c r="CI54" s="9" cm="1">
        <f t="array" ref="CI54">1/(SUM(G54:BZ54*($G$1:$BZ$1=1))/SUM(G54:BZ54)+0.000000001)*(SUM(N(CK54:CP54&lt;&gt;0))&gt;4)</f>
        <v>0</v>
      </c>
      <c r="CK54" s="7" cm="1">
        <f t="array" ref="CK54">+SUM($G54:$CF54*N(VALUE(LEFT($G$2:$CF$2,4))=CK$2))</f>
        <v>2162136.13</v>
      </c>
      <c r="CL54" s="7" cm="1">
        <f t="array" ref="CL54">+SUM($G54:$CF54*N(VALUE(LEFT($G$2:$CF$2,4))=CL$2))</f>
        <v>-99.119999999999891</v>
      </c>
      <c r="CM54" s="7" cm="1">
        <f t="array" ref="CM54">+SUM($G54:$CF54*N(VALUE(LEFT($G$2:$CF$2,4))=CM$2))</f>
        <v>0</v>
      </c>
      <c r="CN54" s="7" cm="1">
        <f t="array" ref="CN54">+SUM($G54:$CF54*N(VALUE(LEFT($G$2:$CF$2,4))=CN$2))</f>
        <v>0</v>
      </c>
      <c r="CO54" s="7" cm="1">
        <f t="array" ref="CO54">+SUM($G54:$CF54*N(VALUE(LEFT($G$2:$CF$2,4))=CO$2))</f>
        <v>0</v>
      </c>
      <c r="CP54" s="7" cm="1">
        <f t="array" ref="CP54">+SUM($G54:$CF54*N(VALUE(LEFT($G$2:$CF$2,4))=CP$2))</f>
        <v>0</v>
      </c>
      <c r="CQ54" s="7" cm="1">
        <f t="array" ref="CQ54">+SUM($G54:$CF54*N(VALUE(LEFT($G$2:$CF$2,4))=CQ$2))</f>
        <v>0</v>
      </c>
    </row>
    <row r="55" spans="2:95" x14ac:dyDescent="0.25">
      <c r="B55" t="str">
        <f>+IF(IFERROR(INDEX('24-25 Plant Additions (RunRate)'!$P$10:$P$258,MATCH(E55,'24-25 Plant Additions (RunRate)'!$C$10:$C$258,0)),"")&lt;&gt;"x","","x")</f>
        <v>x</v>
      </c>
      <c r="C55" t="str">
        <f>+IF(AND(CG55&gt;'24-25 Plant Additions (RunRate)'!$O$4,$B55&lt;&gt;"x"),"x","")</f>
        <v/>
      </c>
      <c r="D55" t="str">
        <f t="shared" si="0"/>
        <v/>
      </c>
      <c r="E55" s="2" t="s">
        <v>670</v>
      </c>
      <c r="F55" s="3" t="s">
        <v>671</v>
      </c>
      <c r="G55" s="4">
        <v>60059.159999999996</v>
      </c>
      <c r="H55" s="4">
        <v>35117.880000000005</v>
      </c>
      <c r="I55" s="4">
        <v>46112.210000000006</v>
      </c>
      <c r="J55" s="4">
        <v>55160.090000000004</v>
      </c>
      <c r="K55" s="4">
        <v>33325.539999999994</v>
      </c>
      <c r="L55" s="4">
        <v>36008.26</v>
      </c>
      <c r="M55" s="4">
        <v>41490.119999999995</v>
      </c>
      <c r="N55" s="4">
        <v>29621.739999999998</v>
      </c>
      <c r="O55" s="4">
        <v>23486.55</v>
      </c>
      <c r="P55" s="4">
        <v>20512.34</v>
      </c>
      <c r="Q55" s="4">
        <v>59785.36</v>
      </c>
      <c r="R55" s="4">
        <v>31871.410000000007</v>
      </c>
      <c r="S55" s="4">
        <v>32906.67</v>
      </c>
      <c r="T55" s="4">
        <v>42993.94</v>
      </c>
      <c r="U55" s="4">
        <v>51780.89</v>
      </c>
      <c r="V55" s="4">
        <v>9732.4599999999991</v>
      </c>
      <c r="W55" s="4">
        <v>7734.7300000000005</v>
      </c>
      <c r="X55" s="4">
        <v>49930.71</v>
      </c>
      <c r="Y55" s="4">
        <v>20053.810000000001</v>
      </c>
      <c r="Z55" s="4">
        <v>41706.670000000006</v>
      </c>
      <c r="AA55" s="4">
        <v>40715.550000000003</v>
      </c>
      <c r="AB55" s="4">
        <v>12694</v>
      </c>
      <c r="AC55" s="4">
        <v>18252.91</v>
      </c>
      <c r="AD55" s="4">
        <v>65059.509999999995</v>
      </c>
      <c r="AE55" s="4">
        <v>28032.9</v>
      </c>
      <c r="AF55" s="4">
        <v>17666.61</v>
      </c>
      <c r="AG55" s="4">
        <v>30146.999999999996</v>
      </c>
      <c r="AH55" s="4">
        <v>38044.47</v>
      </c>
      <c r="AI55" s="4">
        <v>2520.96</v>
      </c>
      <c r="AJ55" s="4">
        <v>1029.3399999999983</v>
      </c>
      <c r="AK55" s="4">
        <v>19041.71</v>
      </c>
      <c r="AL55" s="4">
        <v>75604.61</v>
      </c>
      <c r="AM55" s="4">
        <v>783.8900000000001</v>
      </c>
      <c r="AN55" s="4">
        <v>80758.64</v>
      </c>
      <c r="AO55" s="4">
        <v>45635.299999999996</v>
      </c>
      <c r="AP55" s="4">
        <v>31639.49</v>
      </c>
      <c r="AQ55" s="4">
        <v>29524.120000000003</v>
      </c>
      <c r="AR55" s="4">
        <v>8013.26</v>
      </c>
      <c r="AS55" s="4">
        <v>6736.94</v>
      </c>
      <c r="AT55" s="4">
        <v>20249.48</v>
      </c>
      <c r="AU55" s="4">
        <v>34741.130000000005</v>
      </c>
      <c r="AV55" s="4">
        <v>10195.39</v>
      </c>
      <c r="AW55" s="4">
        <v>29856.950000000004</v>
      </c>
      <c r="AX55" s="4">
        <v>6252.68</v>
      </c>
      <c r="AY55" s="4">
        <v>26633.840000000004</v>
      </c>
      <c r="AZ55" s="4">
        <v>2422.2200000000003</v>
      </c>
      <c r="BA55" s="4">
        <v>1629.63</v>
      </c>
      <c r="BB55" s="4">
        <v>74669.709999999992</v>
      </c>
      <c r="BC55" s="4">
        <v>-2501.3600000000006</v>
      </c>
      <c r="BD55" s="4">
        <v>5657.33</v>
      </c>
      <c r="BE55" s="4">
        <v>46701.570000000007</v>
      </c>
      <c r="BF55" s="4">
        <v>48160.43</v>
      </c>
      <c r="BG55" s="4">
        <v>5907.8600000000006</v>
      </c>
      <c r="BH55" s="4">
        <v>12233.330000000002</v>
      </c>
      <c r="BI55" s="4">
        <v>22961.010000000002</v>
      </c>
      <c r="BJ55" s="4">
        <v>11050.920000000002</v>
      </c>
      <c r="BK55" s="4">
        <v>8333.4700000000012</v>
      </c>
      <c r="BL55" s="4">
        <v>9172.61</v>
      </c>
      <c r="BM55" s="4">
        <v>13035.570000000002</v>
      </c>
      <c r="BN55" s="4">
        <v>17353.919999999998</v>
      </c>
      <c r="BO55" s="4">
        <v>8656.39</v>
      </c>
      <c r="BP55" s="4">
        <v>16170.65</v>
      </c>
      <c r="BQ55" s="4">
        <v>3924.7799999999997</v>
      </c>
      <c r="BR55" s="4">
        <v>4977.97</v>
      </c>
      <c r="BS55" s="4">
        <v>38389.07</v>
      </c>
      <c r="BT55" s="4">
        <v>296108.14</v>
      </c>
      <c r="BU55" s="4">
        <v>-237411.45</v>
      </c>
      <c r="BV55" s="4">
        <v>57236.930000000008</v>
      </c>
      <c r="BW55" s="4">
        <v>-17221.21</v>
      </c>
      <c r="BX55" s="4">
        <v>26532.32</v>
      </c>
      <c r="BY55" s="4">
        <v>22709.55</v>
      </c>
      <c r="BZ55" s="4">
        <v>2881.31</v>
      </c>
      <c r="CA55" s="4">
        <v>10157.4</v>
      </c>
      <c r="CB55" s="4">
        <v>11512.81</v>
      </c>
      <c r="CC55" s="4">
        <v>26338.510000000002</v>
      </c>
      <c r="CD55" s="4">
        <v>12676.869999999999</v>
      </c>
      <c r="CE55" s="4">
        <v>13945.56</v>
      </c>
      <c r="CF55" s="4">
        <v>23818.18</v>
      </c>
      <c r="CG55" s="4">
        <v>2007413.2199999997</v>
      </c>
      <c r="CH55" s="4"/>
      <c r="CI55" s="9" cm="1">
        <f t="array" ref="CI55">1/(SUM(G55:BZ55*($G$1:$BZ$1=1))/SUM(G55:BZ55)+0.000000001)*(SUM(N(CK55:CP55&lt;&gt;0))&gt;4)</f>
        <v>1.6285999217771487</v>
      </c>
      <c r="CK55" s="7" cm="1">
        <f t="array" ref="CK55">+SUM($G55:$CF55*N(VALUE(LEFT($G$2:$CF$2,4))=CK$2))</f>
        <v>472550.66000000003</v>
      </c>
      <c r="CL55" s="7" cm="1">
        <f t="array" ref="CL55">+SUM($G55:$CF55*N(VALUE(LEFT($G$2:$CF$2,4))=CL$2))</f>
        <v>393561.85</v>
      </c>
      <c r="CM55" s="7" cm="1">
        <f t="array" ref="CM55">+SUM($G55:$CF55*N(VALUE(LEFT($G$2:$CF$2,4))=CM$2))</f>
        <v>370904.92</v>
      </c>
      <c r="CN55" s="7" cm="1">
        <f t="array" ref="CN55">+SUM($G55:$CF55*N(VALUE(LEFT($G$2:$CF$2,4))=CN$2))</f>
        <v>250925.35</v>
      </c>
      <c r="CO55" s="7" cm="1">
        <f t="array" ref="CO55">+SUM($G55:$CF55*N(VALUE(LEFT($G$2:$CF$2,4))=CO$2))</f>
        <v>198066.66000000003</v>
      </c>
      <c r="CP55" s="7" cm="1">
        <f t="array" ref="CP55">+SUM($G55:$CF55*N(VALUE(LEFT($G$2:$CF$2,4))=CP$2))</f>
        <v>222954.44999999998</v>
      </c>
      <c r="CQ55" s="7" cm="1">
        <f t="array" ref="CQ55">+SUM($G55:$CF55*N(VALUE(LEFT($G$2:$CF$2,4))=CQ$2))</f>
        <v>98449.329999999987</v>
      </c>
    </row>
    <row r="56" spans="2:95" x14ac:dyDescent="0.25">
      <c r="B56" t="str">
        <f>+IF(IFERROR(INDEX('24-25 Plant Additions (RunRate)'!$P$10:$P$258,MATCH(E56,'24-25 Plant Additions (RunRate)'!$C$10:$C$258,0)),"")&lt;&gt;"x","","x")</f>
        <v/>
      </c>
      <c r="C56" t="str">
        <f>+IF(AND(CG56&gt;'24-25 Plant Additions (RunRate)'!$O$4,$B56&lt;&gt;"x"),"x","")</f>
        <v>x</v>
      </c>
      <c r="D56" t="str">
        <f t="shared" si="0"/>
        <v/>
      </c>
      <c r="E56" s="2" t="s">
        <v>1268</v>
      </c>
      <c r="F56" s="3" t="s">
        <v>1269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>
        <v>917283.8</v>
      </c>
      <c r="CB56" s="4">
        <v>162711.49</v>
      </c>
      <c r="CC56" s="4">
        <v>456427.24</v>
      </c>
      <c r="CD56" s="4"/>
      <c r="CE56" s="4">
        <v>355856.14</v>
      </c>
      <c r="CF56" s="4">
        <v>26834.73</v>
      </c>
      <c r="CG56" s="4">
        <v>1919113.4</v>
      </c>
      <c r="CH56" s="4"/>
      <c r="CI56" s="9" t="e" cm="1">
        <f t="array" ref="CI56">1/(SUM(G56:BZ56*($G$1:$BZ$1=1))/SUM(G56:BZ56)+0.000000001)*(SUM(N(CK56:CP56&lt;&gt;0))&gt;4)</f>
        <v>#DIV/0!</v>
      </c>
      <c r="CK56" s="7" cm="1">
        <f t="array" ref="CK56">+SUM($G56:$CF56*N(VALUE(LEFT($G$2:$CF$2,4))=CK$2))</f>
        <v>0</v>
      </c>
      <c r="CL56" s="7" cm="1">
        <f t="array" ref="CL56">+SUM($G56:$CF56*N(VALUE(LEFT($G$2:$CF$2,4))=CL$2))</f>
        <v>0</v>
      </c>
      <c r="CM56" s="7" cm="1">
        <f t="array" ref="CM56">+SUM($G56:$CF56*N(VALUE(LEFT($G$2:$CF$2,4))=CM$2))</f>
        <v>0</v>
      </c>
      <c r="CN56" s="7" cm="1">
        <f t="array" ref="CN56">+SUM($G56:$CF56*N(VALUE(LEFT($G$2:$CF$2,4))=CN$2))</f>
        <v>0</v>
      </c>
      <c r="CO56" s="7" cm="1">
        <f t="array" ref="CO56">+SUM($G56:$CF56*N(VALUE(LEFT($G$2:$CF$2,4))=CO$2))</f>
        <v>0</v>
      </c>
      <c r="CP56" s="7" cm="1">
        <f t="array" ref="CP56">+SUM($G56:$CF56*N(VALUE(LEFT($G$2:$CF$2,4))=CP$2))</f>
        <v>0</v>
      </c>
      <c r="CQ56" s="7" cm="1">
        <f t="array" ref="CQ56">+SUM($G56:$CF56*N(VALUE(LEFT($G$2:$CF$2,4))=CQ$2))</f>
        <v>1919113.4</v>
      </c>
    </row>
    <row r="57" spans="2:95" x14ac:dyDescent="0.25">
      <c r="B57" t="str">
        <f>+IF(IFERROR(INDEX('24-25 Plant Additions (RunRate)'!$P$10:$P$258,MATCH(E57,'24-25 Plant Additions (RunRate)'!$C$10:$C$258,0)),"")&lt;&gt;"x","","x")</f>
        <v/>
      </c>
      <c r="C57" t="str">
        <f>+IF(AND(CG57&gt;'24-25 Plant Additions (RunRate)'!$O$4,$B57&lt;&gt;"x"),"x","")</f>
        <v>x</v>
      </c>
      <c r="D57" t="str">
        <f t="shared" si="0"/>
        <v/>
      </c>
      <c r="E57" s="2" t="s">
        <v>518</v>
      </c>
      <c r="F57" s="3" t="s">
        <v>519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>
        <v>1689570.96</v>
      </c>
      <c r="BZ57" s="4">
        <v>73643.100000000006</v>
      </c>
      <c r="CA57" s="4">
        <v>102941.1</v>
      </c>
      <c r="CB57" s="4"/>
      <c r="CC57" s="4"/>
      <c r="CD57" s="4"/>
      <c r="CE57" s="4"/>
      <c r="CF57" s="4"/>
      <c r="CG57" s="4">
        <v>1866155.1600000001</v>
      </c>
      <c r="CH57" s="4"/>
      <c r="CI57" s="9" cm="1">
        <f t="array" ref="CI57">1/(SUM(G57:BZ57*($G$1:$BZ$1=1))/SUM(G57:BZ57)+0.000000001)*(SUM(N(CK57:CP57&lt;&gt;0))&gt;4)</f>
        <v>0</v>
      </c>
      <c r="CK57" s="7" cm="1">
        <f t="array" ref="CK57">+SUM($G57:$CF57*N(VALUE(LEFT($G$2:$CF$2,4))=CK$2))</f>
        <v>0</v>
      </c>
      <c r="CL57" s="7" cm="1">
        <f t="array" ref="CL57">+SUM($G57:$CF57*N(VALUE(LEFT($G$2:$CF$2,4))=CL$2))</f>
        <v>0</v>
      </c>
      <c r="CM57" s="7" cm="1">
        <f t="array" ref="CM57">+SUM($G57:$CF57*N(VALUE(LEFT($G$2:$CF$2,4))=CM$2))</f>
        <v>0</v>
      </c>
      <c r="CN57" s="7" cm="1">
        <f t="array" ref="CN57">+SUM($G57:$CF57*N(VALUE(LEFT($G$2:$CF$2,4))=CN$2))</f>
        <v>0</v>
      </c>
      <c r="CO57" s="7" cm="1">
        <f t="array" ref="CO57">+SUM($G57:$CF57*N(VALUE(LEFT($G$2:$CF$2,4))=CO$2))</f>
        <v>0</v>
      </c>
      <c r="CP57" s="7" cm="1">
        <f t="array" ref="CP57">+SUM($G57:$CF57*N(VALUE(LEFT($G$2:$CF$2,4))=CP$2))</f>
        <v>1763214.06</v>
      </c>
      <c r="CQ57" s="7" cm="1">
        <f t="array" ref="CQ57">+SUM($G57:$CF57*N(VALUE(LEFT($G$2:$CF$2,4))=CQ$2))</f>
        <v>102941.1</v>
      </c>
    </row>
    <row r="58" spans="2:95" x14ac:dyDescent="0.25">
      <c r="B58" t="str">
        <f>+IF(IFERROR(INDEX('24-25 Plant Additions (RunRate)'!$P$10:$P$258,MATCH(E58,'24-25 Plant Additions (RunRate)'!$C$10:$C$258,0)),"")&lt;&gt;"x","","x")</f>
        <v/>
      </c>
      <c r="C58" t="str">
        <f>+IF(AND(CG58&gt;'24-25 Plant Additions (RunRate)'!$O$4,$B58&lt;&gt;"x"),"x","")</f>
        <v>x</v>
      </c>
      <c r="D58" t="str">
        <f t="shared" si="0"/>
        <v/>
      </c>
      <c r="E58" s="2" t="s">
        <v>756</v>
      </c>
      <c r="F58" s="3" t="s">
        <v>757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>
        <v>1859885.17</v>
      </c>
      <c r="BX58" s="4"/>
      <c r="BY58" s="4">
        <v>40.69</v>
      </c>
      <c r="BZ58" s="4">
        <v>-10813.73</v>
      </c>
      <c r="CA58" s="4">
        <v>-63.6</v>
      </c>
      <c r="CB58" s="4"/>
      <c r="CC58" s="4"/>
      <c r="CD58" s="4">
        <v>0</v>
      </c>
      <c r="CE58" s="4"/>
      <c r="CF58" s="4"/>
      <c r="CG58" s="4">
        <v>1849048.5299999998</v>
      </c>
      <c r="CH58" s="4"/>
      <c r="CI58" s="9" cm="1">
        <f t="array" ref="CI58">1/(SUM(G58:BZ58*($G$1:$BZ$1=1))/SUM(G58:BZ58)+0.000000001)*(SUM(N(CK58:CP58&lt;&gt;0))&gt;4)</f>
        <v>0</v>
      </c>
      <c r="CK58" s="7" cm="1">
        <f t="array" ref="CK58">+SUM($G58:$CF58*N(VALUE(LEFT($G$2:$CF$2,4))=CK$2))</f>
        <v>0</v>
      </c>
      <c r="CL58" s="7" cm="1">
        <f t="array" ref="CL58">+SUM($G58:$CF58*N(VALUE(LEFT($G$2:$CF$2,4))=CL$2))</f>
        <v>0</v>
      </c>
      <c r="CM58" s="7" cm="1">
        <f t="array" ref="CM58">+SUM($G58:$CF58*N(VALUE(LEFT($G$2:$CF$2,4))=CM$2))</f>
        <v>0</v>
      </c>
      <c r="CN58" s="7" cm="1">
        <f t="array" ref="CN58">+SUM($G58:$CF58*N(VALUE(LEFT($G$2:$CF$2,4))=CN$2))</f>
        <v>0</v>
      </c>
      <c r="CO58" s="7" cm="1">
        <f t="array" ref="CO58">+SUM($G58:$CF58*N(VALUE(LEFT($G$2:$CF$2,4))=CO$2))</f>
        <v>0</v>
      </c>
      <c r="CP58" s="7" cm="1">
        <f t="array" ref="CP58">+SUM($G58:$CF58*N(VALUE(LEFT($G$2:$CF$2,4))=CP$2))</f>
        <v>1849112.13</v>
      </c>
      <c r="CQ58" s="7" cm="1">
        <f t="array" ref="CQ58">+SUM($G58:$CF58*N(VALUE(LEFT($G$2:$CF$2,4))=CQ$2))</f>
        <v>-63.6</v>
      </c>
    </row>
    <row r="59" spans="2:95" x14ac:dyDescent="0.25">
      <c r="B59" t="str">
        <f>+IF(IFERROR(INDEX('24-25 Plant Additions (RunRate)'!$P$10:$P$258,MATCH(E59,'24-25 Plant Additions (RunRate)'!$C$10:$C$258,0)),"")&lt;&gt;"x","","x")</f>
        <v/>
      </c>
      <c r="C59" t="str">
        <f>+IF(AND(CG59&gt;'24-25 Plant Additions (RunRate)'!$O$4,$B59&lt;&gt;"x"),"x","")</f>
        <v>x</v>
      </c>
      <c r="D59" t="str">
        <f t="shared" si="0"/>
        <v/>
      </c>
      <c r="E59" s="2" t="s">
        <v>504</v>
      </c>
      <c r="F59" s="3" t="s">
        <v>505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>
        <v>2453670.41</v>
      </c>
      <c r="BL59" s="4">
        <v>10990.1</v>
      </c>
      <c r="BM59" s="4">
        <v>10416.969999999999</v>
      </c>
      <c r="BN59" s="4">
        <v>2098.7200000000003</v>
      </c>
      <c r="BO59" s="4">
        <v>9.76</v>
      </c>
      <c r="BP59" s="4">
        <v>299.60000000000002</v>
      </c>
      <c r="BQ59" s="4">
        <v>49019.17</v>
      </c>
      <c r="BR59" s="4">
        <v>11376.86</v>
      </c>
      <c r="BS59" s="4">
        <v>17069.62</v>
      </c>
      <c r="BT59" s="4"/>
      <c r="BU59" s="4"/>
      <c r="BV59" s="4"/>
      <c r="BW59" s="4"/>
      <c r="BX59" s="4">
        <v>-757701.39</v>
      </c>
      <c r="BY59" s="4"/>
      <c r="BZ59" s="4">
        <v>0</v>
      </c>
      <c r="CA59" s="4">
        <v>25109.360000000001</v>
      </c>
      <c r="CB59" s="4"/>
      <c r="CC59" s="4"/>
      <c r="CD59" s="4"/>
      <c r="CE59" s="4"/>
      <c r="CF59" s="4"/>
      <c r="CG59" s="4">
        <v>1822359.1800000004</v>
      </c>
      <c r="CH59" s="4"/>
      <c r="CI59" s="9" cm="1">
        <f t="array" ref="CI59">1/(SUM(G59:BZ59*($G$1:$BZ$1=1))/SUM(G59:BZ59)+0.000000001)*(SUM(N(CK59:CP59&lt;&gt;0))&gt;4)</f>
        <v>0</v>
      </c>
      <c r="CK59" s="7" cm="1">
        <f t="array" ref="CK59">+SUM($G59:$CF59*N(VALUE(LEFT($G$2:$CF$2,4))=CK$2))</f>
        <v>0</v>
      </c>
      <c r="CL59" s="7" cm="1">
        <f t="array" ref="CL59">+SUM($G59:$CF59*N(VALUE(LEFT($G$2:$CF$2,4))=CL$2))</f>
        <v>0</v>
      </c>
      <c r="CM59" s="7" cm="1">
        <f t="array" ref="CM59">+SUM($G59:$CF59*N(VALUE(LEFT($G$2:$CF$2,4))=CM$2))</f>
        <v>0</v>
      </c>
      <c r="CN59" s="7" cm="1">
        <f t="array" ref="CN59">+SUM($G59:$CF59*N(VALUE(LEFT($G$2:$CF$2,4))=CN$2))</f>
        <v>0</v>
      </c>
      <c r="CO59" s="7" cm="1">
        <f t="array" ref="CO59">+SUM($G59:$CF59*N(VALUE(LEFT($G$2:$CF$2,4))=CO$2))</f>
        <v>2477176.2000000007</v>
      </c>
      <c r="CP59" s="7" cm="1">
        <f t="array" ref="CP59">+SUM($G59:$CF59*N(VALUE(LEFT($G$2:$CF$2,4))=CP$2))</f>
        <v>-679926.38</v>
      </c>
      <c r="CQ59" s="7" cm="1">
        <f t="array" ref="CQ59">+SUM($G59:$CF59*N(VALUE(LEFT($G$2:$CF$2,4))=CQ$2))</f>
        <v>25109.360000000001</v>
      </c>
    </row>
    <row r="60" spans="2:95" x14ac:dyDescent="0.25">
      <c r="B60" t="str">
        <f>+IF(IFERROR(INDEX('24-25 Plant Additions (RunRate)'!$P$10:$P$258,MATCH(E60,'24-25 Plant Additions (RunRate)'!$C$10:$C$258,0)),"")&lt;&gt;"x","","x")</f>
        <v/>
      </c>
      <c r="C60" t="str">
        <f>+IF(AND(CG60&gt;'24-25 Plant Additions (RunRate)'!$O$4,$B60&lt;&gt;"x"),"x","")</f>
        <v>x</v>
      </c>
      <c r="D60" t="str">
        <f t="shared" si="0"/>
        <v/>
      </c>
      <c r="E60" s="2" t="s">
        <v>806</v>
      </c>
      <c r="F60" s="3" t="s">
        <v>807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>
        <v>1751141.9100000001</v>
      </c>
      <c r="AQ60" s="4">
        <v>13435.25</v>
      </c>
      <c r="AR60" s="4"/>
      <c r="AS60" s="4"/>
      <c r="AT60" s="4">
        <v>23336.9</v>
      </c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>
        <v>1787914.06</v>
      </c>
      <c r="CH60" s="4"/>
      <c r="CI60" s="9" cm="1">
        <f t="array" ref="CI60">1/(SUM(G60:BZ60*($G$1:$BZ$1=1))/SUM(G60:BZ60)+0.000000001)*(SUM(N(CK60:CP60&lt;&gt;0))&gt;4)</f>
        <v>0</v>
      </c>
      <c r="CK60" s="7" cm="1">
        <f t="array" ref="CK60">+SUM($G60:$CF60*N(VALUE(LEFT($G$2:$CF$2,4))=CK$2))</f>
        <v>0</v>
      </c>
      <c r="CL60" s="7" cm="1">
        <f t="array" ref="CL60">+SUM($G60:$CF60*N(VALUE(LEFT($G$2:$CF$2,4))=CL$2))</f>
        <v>0</v>
      </c>
      <c r="CM60" s="7" cm="1">
        <f t="array" ref="CM60">+SUM($G60:$CF60*N(VALUE(LEFT($G$2:$CF$2,4))=CM$2))</f>
        <v>1751141.9100000001</v>
      </c>
      <c r="CN60" s="7" cm="1">
        <f t="array" ref="CN60">+SUM($G60:$CF60*N(VALUE(LEFT($G$2:$CF$2,4))=CN$2))</f>
        <v>36772.15</v>
      </c>
      <c r="CO60" s="7" cm="1">
        <f t="array" ref="CO60">+SUM($G60:$CF60*N(VALUE(LEFT($G$2:$CF$2,4))=CO$2))</f>
        <v>0</v>
      </c>
      <c r="CP60" s="7" cm="1">
        <f t="array" ref="CP60">+SUM($G60:$CF60*N(VALUE(LEFT($G$2:$CF$2,4))=CP$2))</f>
        <v>0</v>
      </c>
      <c r="CQ60" s="7" cm="1">
        <f t="array" ref="CQ60">+SUM($G60:$CF60*N(VALUE(LEFT($G$2:$CF$2,4))=CQ$2))</f>
        <v>0</v>
      </c>
    </row>
    <row r="61" spans="2:95" x14ac:dyDescent="0.25">
      <c r="B61" t="str">
        <f>+IF(IFERROR(INDEX('24-25 Plant Additions (RunRate)'!$P$10:$P$258,MATCH(E61,'24-25 Plant Additions (RunRate)'!$C$10:$C$258,0)),"")&lt;&gt;"x","","x")</f>
        <v>x</v>
      </c>
      <c r="C61" t="str">
        <f>+IF(AND(CG61&gt;'24-25 Plant Additions (RunRate)'!$O$4,$B61&lt;&gt;"x"),"x","")</f>
        <v/>
      </c>
      <c r="D61" t="str">
        <f t="shared" si="0"/>
        <v/>
      </c>
      <c r="E61" s="2" t="s">
        <v>147</v>
      </c>
      <c r="F61" s="3" t="s">
        <v>148</v>
      </c>
      <c r="G61" s="4">
        <v>22581.370000000003</v>
      </c>
      <c r="H61" s="4">
        <v>0</v>
      </c>
      <c r="I61" s="4">
        <v>24559.86</v>
      </c>
      <c r="J61" s="4">
        <v>16436.77</v>
      </c>
      <c r="K61" s="4">
        <v>0</v>
      </c>
      <c r="L61" s="4"/>
      <c r="M61" s="4"/>
      <c r="N61" s="4">
        <v>3908.09</v>
      </c>
      <c r="O61" s="4">
        <v>4134.3599999999997</v>
      </c>
      <c r="P61" s="4">
        <v>18959.13</v>
      </c>
      <c r="Q61" s="4">
        <v>12227.69</v>
      </c>
      <c r="R61" s="4">
        <v>241371.29</v>
      </c>
      <c r="S61" s="4">
        <v>20322.95</v>
      </c>
      <c r="T61" s="4">
        <v>1078.8200000000002</v>
      </c>
      <c r="U61" s="4">
        <v>86896.790000000008</v>
      </c>
      <c r="V61" s="4">
        <v>2163.2600000000002</v>
      </c>
      <c r="W61" s="4">
        <v>1228.21</v>
      </c>
      <c r="X61" s="4">
        <v>0</v>
      </c>
      <c r="Y61" s="4">
        <v>0</v>
      </c>
      <c r="Z61" s="4">
        <v>0</v>
      </c>
      <c r="AA61" s="4"/>
      <c r="AB61" s="4">
        <v>13576.41</v>
      </c>
      <c r="AC61" s="4">
        <v>113294.14</v>
      </c>
      <c r="AD61" s="4">
        <v>276784.59000000003</v>
      </c>
      <c r="AE61" s="4">
        <v>8986.2800000000007</v>
      </c>
      <c r="AF61" s="4">
        <v>30086.160000000003</v>
      </c>
      <c r="AG61" s="4">
        <v>390.91</v>
      </c>
      <c r="AH61" s="4">
        <v>16070.710000000001</v>
      </c>
      <c r="AI61" s="4"/>
      <c r="AJ61" s="4">
        <v>90401.57</v>
      </c>
      <c r="AK61" s="4">
        <v>136768.64000000001</v>
      </c>
      <c r="AL61" s="4">
        <v>556.82999999999993</v>
      </c>
      <c r="AM61" s="4">
        <v>200.52</v>
      </c>
      <c r="AN61" s="4">
        <v>-373.03999999999996</v>
      </c>
      <c r="AO61" s="4"/>
      <c r="AP61" s="4">
        <v>2081.9799999999996</v>
      </c>
      <c r="AQ61" s="4">
        <v>0</v>
      </c>
      <c r="AR61" s="4">
        <v>0</v>
      </c>
      <c r="AS61" s="4">
        <v>0</v>
      </c>
      <c r="AT61" s="4"/>
      <c r="AU61" s="4"/>
      <c r="AV61" s="4"/>
      <c r="AW61" s="4"/>
      <c r="AX61" s="4">
        <v>185645.7</v>
      </c>
      <c r="AY61" s="4"/>
      <c r="AZ61" s="4">
        <v>470.03000000000003</v>
      </c>
      <c r="BA61" s="4">
        <v>-467.11</v>
      </c>
      <c r="BB61" s="4">
        <v>6042.5400000000009</v>
      </c>
      <c r="BC61" s="4"/>
      <c r="BD61" s="4">
        <v>100264.07</v>
      </c>
      <c r="BE61" s="4">
        <v>5954.9400000000005</v>
      </c>
      <c r="BF61" s="4">
        <v>-2.61</v>
      </c>
      <c r="BG61" s="4">
        <v>7095.8700000000008</v>
      </c>
      <c r="BH61" s="4">
        <v>3754.18</v>
      </c>
      <c r="BI61" s="4">
        <v>3712.38</v>
      </c>
      <c r="BJ61" s="4">
        <v>6662.2199999999993</v>
      </c>
      <c r="BK61" s="4">
        <v>0</v>
      </c>
      <c r="BL61" s="4">
        <v>4094.4900000000002</v>
      </c>
      <c r="BM61" s="4">
        <v>161.80000000000001</v>
      </c>
      <c r="BN61" s="4">
        <v>-383.06</v>
      </c>
      <c r="BO61" s="4"/>
      <c r="BP61" s="4">
        <v>0</v>
      </c>
      <c r="BQ61" s="4"/>
      <c r="BR61" s="4"/>
      <c r="BS61" s="4"/>
      <c r="BT61" s="4"/>
      <c r="BU61" s="4"/>
      <c r="BV61" s="4">
        <v>5640.51</v>
      </c>
      <c r="BW61" s="4">
        <v>3589.7000000000003</v>
      </c>
      <c r="BX61" s="4">
        <v>13520.23</v>
      </c>
      <c r="BY61" s="4">
        <v>128467.11</v>
      </c>
      <c r="BZ61" s="4">
        <v>161455.54</v>
      </c>
      <c r="CA61" s="4">
        <v>58874.39</v>
      </c>
      <c r="CB61" s="4">
        <v>0</v>
      </c>
      <c r="CC61" s="4">
        <v>-58041.19</v>
      </c>
      <c r="CD61" s="4">
        <v>0</v>
      </c>
      <c r="CE61" s="4"/>
      <c r="CF61" s="4"/>
      <c r="CG61" s="4">
        <v>1781206.0199999998</v>
      </c>
      <c r="CH61" s="4"/>
      <c r="CI61" s="9" cm="1">
        <f t="array" ref="CI61">1/(SUM(G61:BZ61*($G$1:$BZ$1=1))/SUM(G61:BZ61)+0.000000001)*(SUM(N(CK61:CP61&lt;&gt;0))&gt;4)</f>
        <v>4.0622729502763475</v>
      </c>
      <c r="CK61" s="7" cm="1">
        <f t="array" ref="CK61">+SUM($G61:$CF61*N(VALUE(LEFT($G$2:$CF$2,4))=CK$2))</f>
        <v>344178.56</v>
      </c>
      <c r="CL61" s="7" cm="1">
        <f t="array" ref="CL61">+SUM($G61:$CF61*N(VALUE(LEFT($G$2:$CF$2,4))=CL$2))</f>
        <v>515345.17000000004</v>
      </c>
      <c r="CM61" s="7" cm="1">
        <f t="array" ref="CM61">+SUM($G61:$CF61*N(VALUE(LEFT($G$2:$CF$2,4))=CM$2))</f>
        <v>285170.56000000006</v>
      </c>
      <c r="CN61" s="7" cm="1">
        <f t="array" ref="CN61">+SUM($G61:$CF61*N(VALUE(LEFT($G$2:$CF$2,4))=CN$2))</f>
        <v>191691.16000000003</v>
      </c>
      <c r="CO61" s="7" cm="1">
        <f t="array" ref="CO61">+SUM($G61:$CF61*N(VALUE(LEFT($G$2:$CF$2,4))=CO$2))</f>
        <v>131314.28</v>
      </c>
      <c r="CP61" s="7" cm="1">
        <f t="array" ref="CP61">+SUM($G61:$CF61*N(VALUE(LEFT($G$2:$CF$2,4))=CP$2))</f>
        <v>312673.08999999997</v>
      </c>
      <c r="CQ61" s="7" cm="1">
        <f t="array" ref="CQ61">+SUM($G61:$CF61*N(VALUE(LEFT($G$2:$CF$2,4))=CQ$2))</f>
        <v>833.19999999999709</v>
      </c>
    </row>
    <row r="62" spans="2:95" x14ac:dyDescent="0.25">
      <c r="B62" t="str">
        <f>+IF(IFERROR(INDEX('24-25 Plant Additions (RunRate)'!$P$10:$P$258,MATCH(E62,'24-25 Plant Additions (RunRate)'!$C$10:$C$258,0)),"")&lt;&gt;"x","","x")</f>
        <v/>
      </c>
      <c r="C62" t="str">
        <f>+IF(AND(CG62&gt;'24-25 Plant Additions (RunRate)'!$O$4,$B62&lt;&gt;"x"),"x","")</f>
        <v>x</v>
      </c>
      <c r="D62" t="str">
        <f t="shared" si="0"/>
        <v/>
      </c>
      <c r="E62" s="2" t="s">
        <v>57</v>
      </c>
      <c r="F62" s="3" t="s">
        <v>58</v>
      </c>
      <c r="G62" s="4">
        <v>11498.460000000001</v>
      </c>
      <c r="H62" s="4">
        <v>23193.200000000001</v>
      </c>
      <c r="I62" s="4">
        <v>22617.89</v>
      </c>
      <c r="J62" s="4">
        <v>63070.749999999993</v>
      </c>
      <c r="K62" s="4">
        <v>51344.010000000009</v>
      </c>
      <c r="L62" s="4">
        <v>134944.50999999998</v>
      </c>
      <c r="M62" s="4">
        <v>49306.67</v>
      </c>
      <c r="N62" s="4">
        <v>43868.700000000004</v>
      </c>
      <c r="O62" s="4">
        <v>128087.26</v>
      </c>
      <c r="P62" s="4">
        <v>139087.56000000003</v>
      </c>
      <c r="Q62" s="4">
        <v>42547.950000000004</v>
      </c>
      <c r="R62" s="4">
        <v>88721.180000000051</v>
      </c>
      <c r="S62" s="4">
        <v>49676.859999999993</v>
      </c>
      <c r="T62" s="4">
        <v>10844.829999999998</v>
      </c>
      <c r="U62" s="4">
        <v>33069.85</v>
      </c>
      <c r="V62" s="4">
        <v>68838.990000000005</v>
      </c>
      <c r="W62" s="4">
        <v>70175.849999999991</v>
      </c>
      <c r="X62" s="4">
        <v>37429.310000000005</v>
      </c>
      <c r="Y62" s="4">
        <v>76317.81</v>
      </c>
      <c r="Z62" s="4">
        <v>99528.500000000015</v>
      </c>
      <c r="AA62" s="4">
        <v>80585.240000000005</v>
      </c>
      <c r="AB62" s="4">
        <v>121802.97999999998</v>
      </c>
      <c r="AC62" s="4">
        <v>71597.709999999992</v>
      </c>
      <c r="AD62" s="4">
        <v>134258.24000000008</v>
      </c>
      <c r="AE62" s="4">
        <v>32170.239999999998</v>
      </c>
      <c r="AF62" s="4">
        <v>32434.160000000003</v>
      </c>
      <c r="AG62" s="4">
        <v>16159.660000000011</v>
      </c>
      <c r="AH62" s="4">
        <v>15190.690000000002</v>
      </c>
      <c r="AI62" s="4">
        <v>0</v>
      </c>
      <c r="AJ62" s="4">
        <v>15683.180000000002</v>
      </c>
      <c r="AK62" s="4">
        <v>3078.4800000000005</v>
      </c>
      <c r="AL62" s="4">
        <v>2124.27</v>
      </c>
      <c r="AM62" s="4">
        <v>675.73999999999978</v>
      </c>
      <c r="AN62" s="4">
        <v>3449.59</v>
      </c>
      <c r="AO62" s="4">
        <v>1738.0900000000001</v>
      </c>
      <c r="AP62" s="4">
        <v>1483.5900000000001</v>
      </c>
      <c r="AQ62" s="4"/>
      <c r="AR62" s="4"/>
      <c r="AS62" s="4">
        <v>0</v>
      </c>
      <c r="AT62" s="4"/>
      <c r="AU62" s="4"/>
      <c r="AV62" s="4">
        <v>1726.78</v>
      </c>
      <c r="AW62" s="4"/>
      <c r="AX62" s="4"/>
      <c r="AY62" s="4"/>
      <c r="AZ62" s="4"/>
      <c r="BA62" s="4"/>
      <c r="BB62" s="4">
        <v>56.2</v>
      </c>
      <c r="BC62" s="4"/>
      <c r="BD62" s="4"/>
      <c r="BE62" s="4"/>
      <c r="BF62" s="4"/>
      <c r="BG62" s="4"/>
      <c r="BH62" s="4"/>
      <c r="BI62" s="4"/>
      <c r="BJ62" s="4">
        <v>1074.06</v>
      </c>
      <c r="BK62" s="4"/>
      <c r="BL62" s="4"/>
      <c r="BM62" s="4"/>
      <c r="BN62" s="4">
        <v>-4.21</v>
      </c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>
        <v>1779454.8299999998</v>
      </c>
      <c r="CH62" s="4"/>
      <c r="CI62" s="9" cm="1">
        <f t="array" ref="CI62">1/(SUM(G62:BZ62*($G$1:$BZ$1=1))/SUM(G62:BZ62)+0.000000001)*(SUM(N(CK62:CP62&lt;&gt;0))&gt;4)</f>
        <v>2.5786613485113681</v>
      </c>
      <c r="CK62" s="7" cm="1">
        <f t="array" ref="CK62">+SUM($G62:$CF62*N(VALUE(LEFT($G$2:$CF$2,4))=CK$2))</f>
        <v>798288.14</v>
      </c>
      <c r="CL62" s="7" cm="1">
        <f t="array" ref="CL62">+SUM($G62:$CF62*N(VALUE(LEFT($G$2:$CF$2,4))=CL$2))</f>
        <v>854126.17</v>
      </c>
      <c r="CM62" s="7" cm="1">
        <f t="array" ref="CM62">+SUM($G62:$CF62*N(VALUE(LEFT($G$2:$CF$2,4))=CM$2))</f>
        <v>124187.69000000002</v>
      </c>
      <c r="CN62" s="7" cm="1">
        <f t="array" ref="CN62">+SUM($G62:$CF62*N(VALUE(LEFT($G$2:$CF$2,4))=CN$2))</f>
        <v>1782.98</v>
      </c>
      <c r="CO62" s="7" cm="1">
        <f t="array" ref="CO62">+SUM($G62:$CF62*N(VALUE(LEFT($G$2:$CF$2,4))=CO$2))</f>
        <v>1069.8499999999999</v>
      </c>
      <c r="CP62" s="7" cm="1">
        <f t="array" ref="CP62">+SUM($G62:$CF62*N(VALUE(LEFT($G$2:$CF$2,4))=CP$2))</f>
        <v>0</v>
      </c>
      <c r="CQ62" s="7" cm="1">
        <f t="array" ref="CQ62">+SUM($G62:$CF62*N(VALUE(LEFT($G$2:$CF$2,4))=CQ$2))</f>
        <v>0</v>
      </c>
    </row>
    <row r="63" spans="2:95" x14ac:dyDescent="0.25">
      <c r="B63" t="str">
        <f>+IF(IFERROR(INDEX('24-25 Plant Additions (RunRate)'!$P$10:$P$258,MATCH(E63,'24-25 Plant Additions (RunRate)'!$C$10:$C$258,0)),"")&lt;&gt;"x","","x")</f>
        <v/>
      </c>
      <c r="C63" t="str">
        <f>+IF(AND(CG63&gt;'24-25 Plant Additions (RunRate)'!$O$4,$B63&lt;&gt;"x"),"x","")</f>
        <v>x</v>
      </c>
      <c r="D63" t="str">
        <f t="shared" si="0"/>
        <v/>
      </c>
      <c r="E63" s="2" t="s">
        <v>1275</v>
      </c>
      <c r="F63" s="3" t="s">
        <v>1276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1651495.6</v>
      </c>
      <c r="BN63" s="4">
        <v>-12043.460000000001</v>
      </c>
      <c r="BO63" s="4">
        <v>130772.22</v>
      </c>
      <c r="BP63" s="4"/>
      <c r="BQ63" s="4"/>
      <c r="BR63" s="4">
        <v>6706.78</v>
      </c>
      <c r="BS63" s="4">
        <v>0</v>
      </c>
      <c r="BT63" s="4">
        <v>-65386.200000000004</v>
      </c>
      <c r="BU63" s="4"/>
      <c r="BV63" s="4"/>
      <c r="BW63" s="4"/>
      <c r="BX63" s="4"/>
      <c r="BY63" s="4"/>
      <c r="BZ63" s="4">
        <v>-453.67</v>
      </c>
      <c r="CA63" s="4"/>
      <c r="CB63" s="4"/>
      <c r="CC63" s="4"/>
      <c r="CD63" s="4"/>
      <c r="CE63" s="4"/>
      <c r="CF63" s="4"/>
      <c r="CG63" s="4">
        <v>1711091.2700000003</v>
      </c>
      <c r="CH63" s="4"/>
      <c r="CI63" s="9" cm="1">
        <f t="array" ref="CI63">1/(SUM(G63:BZ63*($G$1:$BZ$1=1))/SUM(G63:BZ63)+0.000000001)*(SUM(N(CK63:CP63&lt;&gt;0))&gt;4)</f>
        <v>0</v>
      </c>
      <c r="CK63" s="7" cm="1">
        <f t="array" ref="CK63">+SUM($G63:$CF63*N(VALUE(LEFT($G$2:$CF$2,4))=CK$2))</f>
        <v>0</v>
      </c>
      <c r="CL63" s="7" cm="1">
        <f t="array" ref="CL63">+SUM($G63:$CF63*N(VALUE(LEFT($G$2:$CF$2,4))=CL$2))</f>
        <v>0</v>
      </c>
      <c r="CM63" s="7" cm="1">
        <f t="array" ref="CM63">+SUM($G63:$CF63*N(VALUE(LEFT($G$2:$CF$2,4))=CM$2))</f>
        <v>0</v>
      </c>
      <c r="CN63" s="7" cm="1">
        <f t="array" ref="CN63">+SUM($G63:$CF63*N(VALUE(LEFT($G$2:$CF$2,4))=CN$2))</f>
        <v>0</v>
      </c>
      <c r="CO63" s="7" cm="1">
        <f t="array" ref="CO63">+SUM($G63:$CF63*N(VALUE(LEFT($G$2:$CF$2,4))=CO$2))</f>
        <v>1639452.1400000001</v>
      </c>
      <c r="CP63" s="7" cm="1">
        <f t="array" ref="CP63">+SUM($G63:$CF63*N(VALUE(LEFT($G$2:$CF$2,4))=CP$2))</f>
        <v>71639.12999999999</v>
      </c>
      <c r="CQ63" s="7" cm="1">
        <f t="array" ref="CQ63">+SUM($G63:$CF63*N(VALUE(LEFT($G$2:$CF$2,4))=CQ$2))</f>
        <v>0</v>
      </c>
    </row>
    <row r="64" spans="2:95" x14ac:dyDescent="0.25">
      <c r="B64" t="str">
        <f>+IF(IFERROR(INDEX('24-25 Plant Additions (RunRate)'!$P$10:$P$258,MATCH(E64,'24-25 Plant Additions (RunRate)'!$C$10:$C$258,0)),"")&lt;&gt;"x","","x")</f>
        <v/>
      </c>
      <c r="C64" t="str">
        <f>+IF(AND(CG64&gt;'24-25 Plant Additions (RunRate)'!$O$4,$B64&lt;&gt;"x"),"x","")</f>
        <v>x</v>
      </c>
      <c r="D64" t="str">
        <f t="shared" si="0"/>
        <v/>
      </c>
      <c r="E64" s="2" t="s">
        <v>854</v>
      </c>
      <c r="F64" s="3" t="s">
        <v>855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>
        <v>1667180.25</v>
      </c>
      <c r="AP64" s="4">
        <v>11704.08</v>
      </c>
      <c r="AQ64" s="4">
        <v>-1185.23</v>
      </c>
      <c r="AR64" s="4">
        <v>-2299.5100000000002</v>
      </c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>
        <v>1675399.59</v>
      </c>
      <c r="CH64" s="4"/>
      <c r="CI64" s="9" cm="1">
        <f t="array" ref="CI64">1/(SUM(G64:BZ64*($G$1:$BZ$1=1))/SUM(G64:BZ64)+0.000000001)*(SUM(N(CK64:CP64&lt;&gt;0))&gt;4)</f>
        <v>0</v>
      </c>
      <c r="CK64" s="7" cm="1">
        <f t="array" ref="CK64">+SUM($G64:$CF64*N(VALUE(LEFT($G$2:$CF$2,4))=CK$2))</f>
        <v>0</v>
      </c>
      <c r="CL64" s="7" cm="1">
        <f t="array" ref="CL64">+SUM($G64:$CF64*N(VALUE(LEFT($G$2:$CF$2,4))=CL$2))</f>
        <v>0</v>
      </c>
      <c r="CM64" s="7" cm="1">
        <f t="array" ref="CM64">+SUM($G64:$CF64*N(VALUE(LEFT($G$2:$CF$2,4))=CM$2))</f>
        <v>1678884.33</v>
      </c>
      <c r="CN64" s="7" cm="1">
        <f t="array" ref="CN64">+SUM($G64:$CF64*N(VALUE(LEFT($G$2:$CF$2,4))=CN$2))</f>
        <v>-3484.7400000000002</v>
      </c>
      <c r="CO64" s="7" cm="1">
        <f t="array" ref="CO64">+SUM($G64:$CF64*N(VALUE(LEFT($G$2:$CF$2,4))=CO$2))</f>
        <v>0</v>
      </c>
      <c r="CP64" s="7" cm="1">
        <f t="array" ref="CP64">+SUM($G64:$CF64*N(VALUE(LEFT($G$2:$CF$2,4))=CP$2))</f>
        <v>0</v>
      </c>
      <c r="CQ64" s="7" cm="1">
        <f t="array" ref="CQ64">+SUM($G64:$CF64*N(VALUE(LEFT($G$2:$CF$2,4))=CQ$2))</f>
        <v>0</v>
      </c>
    </row>
    <row r="65" spans="2:95" x14ac:dyDescent="0.25">
      <c r="B65" t="str">
        <f>+IF(IFERROR(INDEX('24-25 Plant Additions (RunRate)'!$P$10:$P$258,MATCH(E65,'24-25 Plant Additions (RunRate)'!$C$10:$C$258,0)),"")&lt;&gt;"x","","x")</f>
        <v/>
      </c>
      <c r="C65" t="str">
        <f>+IF(AND(CG65&gt;'24-25 Plant Additions (RunRate)'!$O$4,$B65&lt;&gt;"x"),"x","")</f>
        <v>x</v>
      </c>
      <c r="D65" t="str">
        <f t="shared" si="0"/>
        <v/>
      </c>
      <c r="E65" s="2" t="s">
        <v>1270</v>
      </c>
      <c r="F65" s="3" t="s">
        <v>1271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>
        <v>1307310.31</v>
      </c>
      <c r="BP65" s="4">
        <v>-214895.16</v>
      </c>
      <c r="BQ65" s="4">
        <v>152220.81</v>
      </c>
      <c r="BR65" s="4">
        <v>161725.07</v>
      </c>
      <c r="BS65" s="4">
        <v>224742.24</v>
      </c>
      <c r="BT65" s="4">
        <v>199.5</v>
      </c>
      <c r="BU65" s="4">
        <v>-0.31</v>
      </c>
      <c r="BV65" s="4"/>
      <c r="BW65" s="4"/>
      <c r="BX65" s="4"/>
      <c r="BY65" s="4"/>
      <c r="BZ65" s="4">
        <v>25975.3</v>
      </c>
      <c r="CA65" s="4"/>
      <c r="CB65" s="4"/>
      <c r="CC65" s="4"/>
      <c r="CD65" s="4"/>
      <c r="CE65" s="4"/>
      <c r="CF65" s="4"/>
      <c r="CG65" s="4">
        <v>1657277.7600000002</v>
      </c>
      <c r="CH65" s="4"/>
      <c r="CI65" s="9" cm="1">
        <f t="array" ref="CI65">1/(SUM(G65:BZ65*($G$1:$BZ$1=1))/SUM(G65:BZ65)+0.000000001)*(SUM(N(CK65:CP65&lt;&gt;0))&gt;4)</f>
        <v>0</v>
      </c>
      <c r="CK65" s="7" cm="1">
        <f t="array" ref="CK65">+SUM($G65:$CF65*N(VALUE(LEFT($G$2:$CF$2,4))=CK$2))</f>
        <v>0</v>
      </c>
      <c r="CL65" s="7" cm="1">
        <f t="array" ref="CL65">+SUM($G65:$CF65*N(VALUE(LEFT($G$2:$CF$2,4))=CL$2))</f>
        <v>0</v>
      </c>
      <c r="CM65" s="7" cm="1">
        <f t="array" ref="CM65">+SUM($G65:$CF65*N(VALUE(LEFT($G$2:$CF$2,4))=CM$2))</f>
        <v>0</v>
      </c>
      <c r="CN65" s="7" cm="1">
        <f t="array" ref="CN65">+SUM($G65:$CF65*N(VALUE(LEFT($G$2:$CF$2,4))=CN$2))</f>
        <v>0</v>
      </c>
      <c r="CO65" s="7" cm="1">
        <f t="array" ref="CO65">+SUM($G65:$CF65*N(VALUE(LEFT($G$2:$CF$2,4))=CO$2))</f>
        <v>0</v>
      </c>
      <c r="CP65" s="7" cm="1">
        <f t="array" ref="CP65">+SUM($G65:$CF65*N(VALUE(LEFT($G$2:$CF$2,4))=CP$2))</f>
        <v>1657277.7600000002</v>
      </c>
      <c r="CQ65" s="7" cm="1">
        <f t="array" ref="CQ65">+SUM($G65:$CF65*N(VALUE(LEFT($G$2:$CF$2,4))=CQ$2))</f>
        <v>0</v>
      </c>
    </row>
    <row r="66" spans="2:95" x14ac:dyDescent="0.25">
      <c r="B66" t="str">
        <f>+IF(IFERROR(INDEX('24-25 Plant Additions (RunRate)'!$P$10:$P$258,MATCH(E66,'24-25 Plant Additions (RunRate)'!$C$10:$C$258,0)),"")&lt;&gt;"x","","x")</f>
        <v/>
      </c>
      <c r="C66" t="str">
        <f>+IF(AND(CG66&gt;'24-25 Plant Additions (RunRate)'!$O$4,$B66&lt;&gt;"x"),"x","")</f>
        <v>x</v>
      </c>
      <c r="D66" t="str">
        <f t="shared" si="0"/>
        <v/>
      </c>
      <c r="E66" s="2" t="s">
        <v>1113</v>
      </c>
      <c r="F66" s="3" t="s">
        <v>1114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>
        <v>1814017.37</v>
      </c>
      <c r="BP66" s="4">
        <v>417616.79000000004</v>
      </c>
      <c r="BQ66" s="4">
        <v>-483640.65</v>
      </c>
      <c r="BR66" s="4">
        <v>-239005.15</v>
      </c>
      <c r="BS66" s="4">
        <v>57289.48</v>
      </c>
      <c r="BT66" s="4">
        <v>-9036.7100000000009</v>
      </c>
      <c r="BU66" s="4">
        <v>1508.6200000000001</v>
      </c>
      <c r="BV66" s="4"/>
      <c r="BW66" s="4">
        <v>3349.6</v>
      </c>
      <c r="BX66" s="4">
        <v>0</v>
      </c>
      <c r="BY66" s="4"/>
      <c r="BZ66" s="4">
        <v>-2830.09</v>
      </c>
      <c r="CA66" s="4"/>
      <c r="CB66" s="4">
        <v>61497.130000000005</v>
      </c>
      <c r="CC66" s="4"/>
      <c r="CD66" s="4"/>
      <c r="CE66" s="4"/>
      <c r="CF66" s="4"/>
      <c r="CG66" s="4">
        <v>1620766.3900000006</v>
      </c>
      <c r="CH66" s="4"/>
      <c r="CI66" s="9" cm="1">
        <f t="array" ref="CI66">1/(SUM(G66:BZ66*($G$1:$BZ$1=1))/SUM(G66:BZ66)+0.000000001)*(SUM(N(CK66:CP66&lt;&gt;0))&gt;4)</f>
        <v>0</v>
      </c>
      <c r="CK66" s="7" cm="1">
        <f t="array" ref="CK66">+SUM($G66:$CF66*N(VALUE(LEFT($G$2:$CF$2,4))=CK$2))</f>
        <v>0</v>
      </c>
      <c r="CL66" s="7" cm="1">
        <f t="array" ref="CL66">+SUM($G66:$CF66*N(VALUE(LEFT($G$2:$CF$2,4))=CL$2))</f>
        <v>0</v>
      </c>
      <c r="CM66" s="7" cm="1">
        <f t="array" ref="CM66">+SUM($G66:$CF66*N(VALUE(LEFT($G$2:$CF$2,4))=CM$2))</f>
        <v>0</v>
      </c>
      <c r="CN66" s="7" cm="1">
        <f t="array" ref="CN66">+SUM($G66:$CF66*N(VALUE(LEFT($G$2:$CF$2,4))=CN$2))</f>
        <v>0</v>
      </c>
      <c r="CO66" s="7" cm="1">
        <f t="array" ref="CO66">+SUM($G66:$CF66*N(VALUE(LEFT($G$2:$CF$2,4))=CO$2))</f>
        <v>0</v>
      </c>
      <c r="CP66" s="7" cm="1">
        <f t="array" ref="CP66">+SUM($G66:$CF66*N(VALUE(LEFT($G$2:$CF$2,4))=CP$2))</f>
        <v>1559269.2600000005</v>
      </c>
      <c r="CQ66" s="7" cm="1">
        <f t="array" ref="CQ66">+SUM($G66:$CF66*N(VALUE(LEFT($G$2:$CF$2,4))=CQ$2))</f>
        <v>61497.130000000005</v>
      </c>
    </row>
    <row r="67" spans="2:95" x14ac:dyDescent="0.25">
      <c r="B67" t="str">
        <f>+IF(IFERROR(INDEX('24-25 Plant Additions (RunRate)'!$P$10:$P$258,MATCH(E67,'24-25 Plant Additions (RunRate)'!$C$10:$C$258,0)),"")&lt;&gt;"x","","x")</f>
        <v/>
      </c>
      <c r="C67" t="str">
        <f>+IF(AND(CG67&gt;'24-25 Plant Additions (RunRate)'!$O$4,$B67&lt;&gt;"x"),"x","")</f>
        <v>x</v>
      </c>
      <c r="D67" t="str">
        <f t="shared" si="0"/>
        <v/>
      </c>
      <c r="E67" s="2" t="s">
        <v>356</v>
      </c>
      <c r="F67" s="3" t="s">
        <v>357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>
        <v>655758.52</v>
      </c>
      <c r="BH67" s="4">
        <v>4776.91</v>
      </c>
      <c r="BI67" s="4">
        <v>148684.24000000002</v>
      </c>
      <c r="BJ67" s="4">
        <v>10651.42</v>
      </c>
      <c r="BK67" s="4">
        <v>11690.69</v>
      </c>
      <c r="BL67" s="4">
        <v>443026.82</v>
      </c>
      <c r="BM67" s="4">
        <v>293868.22000000003</v>
      </c>
      <c r="BN67" s="4">
        <v>-7654.34</v>
      </c>
      <c r="BO67" s="4">
        <v>28124.260000000002</v>
      </c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>
        <v>-176.98</v>
      </c>
      <c r="CA67" s="4"/>
      <c r="CB67" s="4"/>
      <c r="CC67" s="4">
        <v>22281.93</v>
      </c>
      <c r="CD67" s="4"/>
      <c r="CE67" s="4"/>
      <c r="CF67" s="4"/>
      <c r="CG67" s="4">
        <v>1611031.69</v>
      </c>
      <c r="CH67" s="4"/>
      <c r="CI67" s="9" cm="1">
        <f t="array" ref="CI67">1/(SUM(G67:BZ67*($G$1:$BZ$1=1))/SUM(G67:BZ67)+0.000000001)*(SUM(N(CK67:CP67&lt;&gt;0))&gt;4)</f>
        <v>0</v>
      </c>
      <c r="CK67" s="7" cm="1">
        <f t="array" ref="CK67">+SUM($G67:$CF67*N(VALUE(LEFT($G$2:$CF$2,4))=CK$2))</f>
        <v>0</v>
      </c>
      <c r="CL67" s="7" cm="1">
        <f t="array" ref="CL67">+SUM($G67:$CF67*N(VALUE(LEFT($G$2:$CF$2,4))=CL$2))</f>
        <v>0</v>
      </c>
      <c r="CM67" s="7" cm="1">
        <f t="array" ref="CM67">+SUM($G67:$CF67*N(VALUE(LEFT($G$2:$CF$2,4))=CM$2))</f>
        <v>0</v>
      </c>
      <c r="CN67" s="7" cm="1">
        <f t="array" ref="CN67">+SUM($G67:$CF67*N(VALUE(LEFT($G$2:$CF$2,4))=CN$2))</f>
        <v>0</v>
      </c>
      <c r="CO67" s="7" cm="1">
        <f t="array" ref="CO67">+SUM($G67:$CF67*N(VALUE(LEFT($G$2:$CF$2,4))=CO$2))</f>
        <v>1560802.48</v>
      </c>
      <c r="CP67" s="7" cm="1">
        <f t="array" ref="CP67">+SUM($G67:$CF67*N(VALUE(LEFT($G$2:$CF$2,4))=CP$2))</f>
        <v>27947.280000000002</v>
      </c>
      <c r="CQ67" s="7" cm="1">
        <f t="array" ref="CQ67">+SUM($G67:$CF67*N(VALUE(LEFT($G$2:$CF$2,4))=CQ$2))</f>
        <v>22281.93</v>
      </c>
    </row>
    <row r="68" spans="2:95" x14ac:dyDescent="0.25">
      <c r="B68" t="str">
        <f>+IF(IFERROR(INDEX('24-25 Plant Additions (RunRate)'!$P$10:$P$258,MATCH(E68,'24-25 Plant Additions (RunRate)'!$C$10:$C$258,0)),"")&lt;&gt;"x","","x")</f>
        <v/>
      </c>
      <c r="C68" t="str">
        <f>+IF(AND(CG68&gt;'24-25 Plant Additions (RunRate)'!$O$4,$B68&lt;&gt;"x"),"x","")</f>
        <v>x</v>
      </c>
      <c r="D68" t="str">
        <f t="shared" si="0"/>
        <v/>
      </c>
      <c r="E68" s="2" t="s">
        <v>512</v>
      </c>
      <c r="F68" s="3" t="s">
        <v>513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>
        <v>1346973.99</v>
      </c>
      <c r="AF68" s="4">
        <v>298804.5</v>
      </c>
      <c r="AG68" s="4">
        <v>32945.870000000003</v>
      </c>
      <c r="AH68" s="4">
        <v>-174983.64</v>
      </c>
      <c r="AI68" s="4"/>
      <c r="AJ68" s="4"/>
      <c r="AK68" s="4">
        <v>2978.01</v>
      </c>
      <c r="AL68" s="4"/>
      <c r="AM68" s="4"/>
      <c r="AN68" s="4"/>
      <c r="AO68" s="4"/>
      <c r="AP68" s="4">
        <v>62237.57</v>
      </c>
      <c r="AQ68" s="4"/>
      <c r="AR68" s="4"/>
      <c r="AS68" s="4"/>
      <c r="AT68" s="4"/>
      <c r="AU68" s="4"/>
      <c r="AV68" s="4"/>
      <c r="AW68" s="4"/>
      <c r="AX68" s="4">
        <v>0</v>
      </c>
      <c r="AY68" s="4"/>
      <c r="AZ68" s="4"/>
      <c r="BA68" s="4"/>
      <c r="BB68" s="4">
        <v>25228.84</v>
      </c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>
        <v>1594185.1400000004</v>
      </c>
      <c r="CH68" s="4"/>
      <c r="CI68" s="9" cm="1">
        <f t="array" ref="CI68">1/(SUM(G68:BZ68*($G$1:$BZ$1=1))/SUM(G68:BZ68)+0.000000001)*(SUM(N(CK68:CP68&lt;&gt;0))&gt;4)</f>
        <v>0</v>
      </c>
      <c r="CK68" s="7" cm="1">
        <f t="array" ref="CK68">+SUM($G68:$CF68*N(VALUE(LEFT($G$2:$CF$2,4))=CK$2))</f>
        <v>0</v>
      </c>
      <c r="CL68" s="7" cm="1">
        <f t="array" ref="CL68">+SUM($G68:$CF68*N(VALUE(LEFT($G$2:$CF$2,4))=CL$2))</f>
        <v>0</v>
      </c>
      <c r="CM68" s="7" cm="1">
        <f t="array" ref="CM68">+SUM($G68:$CF68*N(VALUE(LEFT($G$2:$CF$2,4))=CM$2))</f>
        <v>1568956.3000000003</v>
      </c>
      <c r="CN68" s="7" cm="1">
        <f t="array" ref="CN68">+SUM($G68:$CF68*N(VALUE(LEFT($G$2:$CF$2,4))=CN$2))</f>
        <v>25228.84</v>
      </c>
      <c r="CO68" s="7" cm="1">
        <f t="array" ref="CO68">+SUM($G68:$CF68*N(VALUE(LEFT($G$2:$CF$2,4))=CO$2))</f>
        <v>0</v>
      </c>
      <c r="CP68" s="7" cm="1">
        <f t="array" ref="CP68">+SUM($G68:$CF68*N(VALUE(LEFT($G$2:$CF$2,4))=CP$2))</f>
        <v>0</v>
      </c>
      <c r="CQ68" s="7" cm="1">
        <f t="array" ref="CQ68">+SUM($G68:$CF68*N(VALUE(LEFT($G$2:$CF$2,4))=CQ$2))</f>
        <v>0</v>
      </c>
    </row>
    <row r="69" spans="2:95" x14ac:dyDescent="0.25">
      <c r="B69" t="str">
        <f>+IF(IFERROR(INDEX('24-25 Plant Additions (RunRate)'!$P$10:$P$258,MATCH(E69,'24-25 Plant Additions (RunRate)'!$C$10:$C$258,0)),"")&lt;&gt;"x","","x")</f>
        <v/>
      </c>
      <c r="C69" t="str">
        <f>+IF(AND(CG69&gt;'24-25 Plant Additions (RunRate)'!$O$4,$B69&lt;&gt;"x"),"x","")</f>
        <v>x</v>
      </c>
      <c r="D69" t="str">
        <f t="shared" si="0"/>
        <v/>
      </c>
      <c r="E69" s="2" t="s">
        <v>788</v>
      </c>
      <c r="F69" s="3" t="s">
        <v>789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>
        <v>952108.14</v>
      </c>
      <c r="BO69" s="4"/>
      <c r="BP69" s="4"/>
      <c r="BQ69" s="4"/>
      <c r="BR69" s="4"/>
      <c r="BS69" s="4"/>
      <c r="BT69" s="4"/>
      <c r="BU69" s="4"/>
      <c r="BV69" s="4"/>
      <c r="BW69" s="4"/>
      <c r="BX69" s="4">
        <v>632377.64</v>
      </c>
      <c r="BY69" s="4"/>
      <c r="BZ69" s="4"/>
      <c r="CA69" s="4"/>
      <c r="CB69" s="4"/>
      <c r="CC69" s="4"/>
      <c r="CD69" s="4"/>
      <c r="CE69" s="4"/>
      <c r="CF69" s="4"/>
      <c r="CG69" s="4">
        <v>1584485.78</v>
      </c>
      <c r="CH69" s="4"/>
      <c r="CI69" s="9" cm="1">
        <f t="array" ref="CI69">1/(SUM(G69:BZ69*($G$1:$BZ$1=1))/SUM(G69:BZ69)+0.000000001)*(SUM(N(CK69:CP69&lt;&gt;0))&gt;4)</f>
        <v>0</v>
      </c>
      <c r="CK69" s="7" cm="1">
        <f t="array" ref="CK69">+SUM($G69:$CF69*N(VALUE(LEFT($G$2:$CF$2,4))=CK$2))</f>
        <v>0</v>
      </c>
      <c r="CL69" s="7" cm="1">
        <f t="array" ref="CL69">+SUM($G69:$CF69*N(VALUE(LEFT($G$2:$CF$2,4))=CL$2))</f>
        <v>0</v>
      </c>
      <c r="CM69" s="7" cm="1">
        <f t="array" ref="CM69">+SUM($G69:$CF69*N(VALUE(LEFT($G$2:$CF$2,4))=CM$2))</f>
        <v>0</v>
      </c>
      <c r="CN69" s="7" cm="1">
        <f t="array" ref="CN69">+SUM($G69:$CF69*N(VALUE(LEFT($G$2:$CF$2,4))=CN$2))</f>
        <v>0</v>
      </c>
      <c r="CO69" s="7" cm="1">
        <f t="array" ref="CO69">+SUM($G69:$CF69*N(VALUE(LEFT($G$2:$CF$2,4))=CO$2))</f>
        <v>952108.14</v>
      </c>
      <c r="CP69" s="7" cm="1">
        <f t="array" ref="CP69">+SUM($G69:$CF69*N(VALUE(LEFT($G$2:$CF$2,4))=CP$2))</f>
        <v>632377.64</v>
      </c>
      <c r="CQ69" s="7" cm="1">
        <f t="array" ref="CQ69">+SUM($G69:$CF69*N(VALUE(LEFT($G$2:$CF$2,4))=CQ$2))</f>
        <v>0</v>
      </c>
    </row>
    <row r="70" spans="2:95" x14ac:dyDescent="0.25">
      <c r="B70" t="str">
        <f>+IF(IFERROR(INDEX('24-25 Plant Additions (RunRate)'!$P$10:$P$258,MATCH(E70,'24-25 Plant Additions (RunRate)'!$C$10:$C$258,0)),"")&lt;&gt;"x","","x")</f>
        <v>x</v>
      </c>
      <c r="C70" t="str">
        <f>+IF(AND(CG70&gt;'24-25 Plant Additions (RunRate)'!$O$4,$B70&lt;&gt;"x"),"x","")</f>
        <v/>
      </c>
      <c r="D70" t="str">
        <f t="shared" si="0"/>
        <v/>
      </c>
      <c r="E70" s="2" t="s">
        <v>674</v>
      </c>
      <c r="F70" s="3" t="s">
        <v>675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>
        <v>0</v>
      </c>
      <c r="S70" s="4"/>
      <c r="T70" s="4"/>
      <c r="U70" s="4">
        <v>-6534.01</v>
      </c>
      <c r="V70" s="4"/>
      <c r="W70" s="4"/>
      <c r="X70" s="4"/>
      <c r="Y70" s="4"/>
      <c r="Z70" s="4"/>
      <c r="AA70" s="4"/>
      <c r="AB70" s="4"/>
      <c r="AC70" s="4"/>
      <c r="AD70" s="4">
        <v>0</v>
      </c>
      <c r="AE70" s="4"/>
      <c r="AF70" s="4">
        <v>16086.710000000001</v>
      </c>
      <c r="AG70" s="4">
        <v>45803.69</v>
      </c>
      <c r="AH70" s="4">
        <v>1800.97</v>
      </c>
      <c r="AI70" s="4">
        <v>0</v>
      </c>
      <c r="AJ70" s="4">
        <v>8572.8499999999985</v>
      </c>
      <c r="AK70" s="4">
        <v>28486.6</v>
      </c>
      <c r="AL70" s="4">
        <v>343.44</v>
      </c>
      <c r="AM70" s="4">
        <v>46321.51</v>
      </c>
      <c r="AN70" s="4">
        <v>74344.31</v>
      </c>
      <c r="AO70" s="4">
        <v>1957.76</v>
      </c>
      <c r="AP70" s="4">
        <v>19691.62</v>
      </c>
      <c r="AQ70" s="4">
        <v>12425.6</v>
      </c>
      <c r="AR70" s="4">
        <v>41070.870000000003</v>
      </c>
      <c r="AS70" s="4">
        <v>7016.1100000000006</v>
      </c>
      <c r="AT70" s="4">
        <v>68887.500000000015</v>
      </c>
      <c r="AU70" s="4">
        <v>25114.36</v>
      </c>
      <c r="AV70" s="4">
        <v>67231.790000000008</v>
      </c>
      <c r="AW70" s="4">
        <v>7324.45</v>
      </c>
      <c r="AX70" s="4">
        <v>185356.9</v>
      </c>
      <c r="AY70" s="4">
        <v>1210.44</v>
      </c>
      <c r="AZ70" s="4">
        <v>160112.57999999999</v>
      </c>
      <c r="BA70" s="4">
        <v>3891.2000000000003</v>
      </c>
      <c r="BB70" s="4">
        <v>62986.19</v>
      </c>
      <c r="BC70" s="4">
        <v>3121.25</v>
      </c>
      <c r="BD70" s="4">
        <v>17489.920000000002</v>
      </c>
      <c r="BE70" s="4">
        <v>70906.929999999993</v>
      </c>
      <c r="BF70" s="4">
        <v>14119.16</v>
      </c>
      <c r="BG70" s="4">
        <v>470.40999999999997</v>
      </c>
      <c r="BH70" s="4">
        <v>54979.040000000001</v>
      </c>
      <c r="BI70" s="4">
        <v>40787.799999999996</v>
      </c>
      <c r="BJ70" s="4"/>
      <c r="BK70" s="4">
        <v>3929.3</v>
      </c>
      <c r="BL70" s="4">
        <v>55803.38</v>
      </c>
      <c r="BM70" s="4">
        <v>8664.74</v>
      </c>
      <c r="BN70" s="4">
        <v>136571.46000000002</v>
      </c>
      <c r="BO70" s="4">
        <v>23559.89</v>
      </c>
      <c r="BP70" s="4">
        <v>72.930000000000007</v>
      </c>
      <c r="BQ70" s="4">
        <v>37770.35</v>
      </c>
      <c r="BR70" s="4">
        <v>17007.68</v>
      </c>
      <c r="BS70" s="4">
        <v>8127.8000000000011</v>
      </c>
      <c r="BT70" s="4">
        <v>6985.3</v>
      </c>
      <c r="BU70" s="4">
        <v>12848.550000000001</v>
      </c>
      <c r="BV70" s="4">
        <v>2694.8700000000003</v>
      </c>
      <c r="BW70" s="4">
        <v>78686.63</v>
      </c>
      <c r="BX70" s="4">
        <v>28893.010000000002</v>
      </c>
      <c r="BY70" s="4">
        <v>4687.29</v>
      </c>
      <c r="BZ70" s="4">
        <v>9495.1600000000017</v>
      </c>
      <c r="CA70" s="4">
        <v>24217.08</v>
      </c>
      <c r="CB70" s="4">
        <v>-108.88</v>
      </c>
      <c r="CC70" s="4">
        <v>-3944.66</v>
      </c>
      <c r="CD70" s="4">
        <v>2424.71</v>
      </c>
      <c r="CE70" s="4">
        <v>11729.65</v>
      </c>
      <c r="CF70" s="4">
        <v>11058.130000000001</v>
      </c>
      <c r="CG70" s="4">
        <v>1562552.3200000001</v>
      </c>
      <c r="CH70" s="4"/>
      <c r="CI70" s="9" cm="1">
        <f t="array" ref="CI70">1/(SUM(G70:BZ70*($G$1:$BZ$1=1))/SUM(G70:BZ70)+0.000000001)*(SUM(N(CK70:CP70&lt;&gt;0))&gt;4)</f>
        <v>2.7987684742060353</v>
      </c>
      <c r="CK70" s="7" cm="1">
        <f t="array" ref="CK70">+SUM($G70:$CF70*N(VALUE(LEFT($G$2:$CF$2,4))=CK$2))</f>
        <v>0</v>
      </c>
      <c r="CL70" s="7" cm="1">
        <f t="array" ref="CL70">+SUM($G70:$CF70*N(VALUE(LEFT($G$2:$CF$2,4))=CL$2))</f>
        <v>-6534.01</v>
      </c>
      <c r="CM70" s="7" cm="1">
        <f t="array" ref="CM70">+SUM($G70:$CF70*N(VALUE(LEFT($G$2:$CF$2,4))=CM$2))</f>
        <v>243409.46000000002</v>
      </c>
      <c r="CN70" s="7" cm="1">
        <f t="array" ref="CN70">+SUM($G70:$CF70*N(VALUE(LEFT($G$2:$CF$2,4))=CN$2))</f>
        <v>642627.99</v>
      </c>
      <c r="CO70" s="7" cm="1">
        <f t="array" ref="CO70">+SUM($G70:$CF70*N(VALUE(LEFT($G$2:$CF$2,4))=CO$2))</f>
        <v>406843.39</v>
      </c>
      <c r="CP70" s="7" cm="1">
        <f t="array" ref="CP70">+SUM($G70:$CF70*N(VALUE(LEFT($G$2:$CF$2,4))=CP$2))</f>
        <v>230829.46000000002</v>
      </c>
      <c r="CQ70" s="7" cm="1">
        <f t="array" ref="CQ70">+SUM($G70:$CF70*N(VALUE(LEFT($G$2:$CF$2,4))=CQ$2))</f>
        <v>45376.03</v>
      </c>
    </row>
    <row r="71" spans="2:95" x14ac:dyDescent="0.25">
      <c r="B71" t="str">
        <f>+IF(IFERROR(INDEX('24-25 Plant Additions (RunRate)'!$P$10:$P$258,MATCH(E71,'24-25 Plant Additions (RunRate)'!$C$10:$C$258,0)),"")&lt;&gt;"x","","x")</f>
        <v/>
      </c>
      <c r="C71" t="str">
        <f>+IF(AND(CG71&gt;'24-25 Plant Additions (RunRate)'!$O$4,$B71&lt;&gt;"x"),"x","")</f>
        <v>x</v>
      </c>
      <c r="D71" t="str">
        <f t="shared" si="0"/>
        <v/>
      </c>
      <c r="E71" s="2" t="s">
        <v>301</v>
      </c>
      <c r="F71" s="3" t="s">
        <v>302</v>
      </c>
      <c r="G71" s="4"/>
      <c r="H71" s="4"/>
      <c r="I71" s="4"/>
      <c r="J71" s="4"/>
      <c r="K71" s="4">
        <v>1090197.8400000001</v>
      </c>
      <c r="L71" s="4">
        <v>691.45</v>
      </c>
      <c r="M71" s="4">
        <v>50379.21</v>
      </c>
      <c r="N71" s="4">
        <v>143685.36000000002</v>
      </c>
      <c r="O71" s="4">
        <v>-26017.24</v>
      </c>
      <c r="P71" s="4">
        <v>4421.8500000000004</v>
      </c>
      <c r="Q71" s="4">
        <v>-648.54</v>
      </c>
      <c r="R71" s="4">
        <v>-21314.350000000002</v>
      </c>
      <c r="S71" s="4">
        <v>278807.8</v>
      </c>
      <c r="T71" s="4">
        <v>0</v>
      </c>
      <c r="U71" s="4"/>
      <c r="V71" s="4"/>
      <c r="W71" s="4"/>
      <c r="X71" s="4"/>
      <c r="Y71" s="4"/>
      <c r="Z71" s="4"/>
      <c r="AA71" s="4"/>
      <c r="AB71" s="4"/>
      <c r="AC71" s="4"/>
      <c r="AD71" s="4">
        <v>1988.49</v>
      </c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>
        <v>1522191.87</v>
      </c>
      <c r="CH71" s="4"/>
      <c r="CI71" s="9" cm="1">
        <f t="array" ref="CI71">1/(SUM(G71:BZ71*($G$1:$BZ$1=1))/SUM(G71:BZ71)+0.000000001)*(SUM(N(CK71:CP71&lt;&gt;0))&gt;4)</f>
        <v>0</v>
      </c>
      <c r="CK71" s="7" cm="1">
        <f t="array" ref="CK71">+SUM($G71:$CF71*N(VALUE(LEFT($G$2:$CF$2,4))=CK$2))</f>
        <v>1241395.58</v>
      </c>
      <c r="CL71" s="7" cm="1">
        <f t="array" ref="CL71">+SUM($G71:$CF71*N(VALUE(LEFT($G$2:$CF$2,4))=CL$2))</f>
        <v>280796.28999999998</v>
      </c>
      <c r="CM71" s="7" cm="1">
        <f t="array" ref="CM71">+SUM($G71:$CF71*N(VALUE(LEFT($G$2:$CF$2,4))=CM$2))</f>
        <v>0</v>
      </c>
      <c r="CN71" s="7" cm="1">
        <f t="array" ref="CN71">+SUM($G71:$CF71*N(VALUE(LEFT($G$2:$CF$2,4))=CN$2))</f>
        <v>0</v>
      </c>
      <c r="CO71" s="7" cm="1">
        <f t="array" ref="CO71">+SUM($G71:$CF71*N(VALUE(LEFT($G$2:$CF$2,4))=CO$2))</f>
        <v>0</v>
      </c>
      <c r="CP71" s="7" cm="1">
        <f t="array" ref="CP71">+SUM($G71:$CF71*N(VALUE(LEFT($G$2:$CF$2,4))=CP$2))</f>
        <v>0</v>
      </c>
      <c r="CQ71" s="7" cm="1">
        <f t="array" ref="CQ71">+SUM($G71:$CF71*N(VALUE(LEFT($G$2:$CF$2,4))=CQ$2))</f>
        <v>0</v>
      </c>
    </row>
    <row r="72" spans="2:95" x14ac:dyDescent="0.25">
      <c r="B72" t="str">
        <f>+IF(IFERROR(INDEX('24-25 Plant Additions (RunRate)'!$P$10:$P$258,MATCH(E72,'24-25 Plant Additions (RunRate)'!$C$10:$C$258,0)),"")&lt;&gt;"x","","x")</f>
        <v/>
      </c>
      <c r="C72" t="str">
        <f>+IF(AND(CG72&gt;'24-25 Plant Additions (RunRate)'!$O$4,$B72&lt;&gt;"x"),"x","")</f>
        <v>x</v>
      </c>
      <c r="D72" t="str">
        <f t="shared" si="0"/>
        <v/>
      </c>
      <c r="E72" s="2" t="s">
        <v>404</v>
      </c>
      <c r="F72" s="3" t="s">
        <v>405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>
        <v>1484844.57</v>
      </c>
      <c r="AQ72" s="4">
        <v>7279.34</v>
      </c>
      <c r="AR72" s="4">
        <v>3568.8</v>
      </c>
      <c r="AS72" s="4">
        <v>619.59</v>
      </c>
      <c r="AT72" s="4">
        <v>7517.76</v>
      </c>
      <c r="AU72" s="4"/>
      <c r="AV72" s="4">
        <v>0</v>
      </c>
      <c r="AW72" s="4"/>
      <c r="AX72" s="4"/>
      <c r="AY72" s="4"/>
      <c r="AZ72" s="4"/>
      <c r="BA72" s="4"/>
      <c r="BB72" s="4">
        <v>617.94000000000005</v>
      </c>
      <c r="BC72" s="4"/>
      <c r="BD72" s="4"/>
      <c r="BE72" s="4"/>
      <c r="BF72" s="4"/>
      <c r="BG72" s="4">
        <v>10941.62</v>
      </c>
      <c r="BH72" s="4"/>
      <c r="BI72" s="4"/>
      <c r="BJ72" s="4"/>
      <c r="BK72" s="4"/>
      <c r="BL72" s="4"/>
      <c r="BM72" s="4"/>
      <c r="BN72" s="4">
        <v>-42.92</v>
      </c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>
        <v>1515346.7000000004</v>
      </c>
      <c r="CH72" s="4"/>
      <c r="CI72" s="9" cm="1">
        <f t="array" ref="CI72">1/(SUM(G72:BZ72*($G$1:$BZ$1=1))/SUM(G72:BZ72)+0.000000001)*(SUM(N(CK72:CP72&lt;&gt;0))&gt;4)</f>
        <v>0</v>
      </c>
      <c r="CK72" s="7" cm="1">
        <f t="array" ref="CK72">+SUM($G72:$CF72*N(VALUE(LEFT($G$2:$CF$2,4))=CK$2))</f>
        <v>0</v>
      </c>
      <c r="CL72" s="7" cm="1">
        <f t="array" ref="CL72">+SUM($G72:$CF72*N(VALUE(LEFT($G$2:$CF$2,4))=CL$2))</f>
        <v>0</v>
      </c>
      <c r="CM72" s="7" cm="1">
        <f t="array" ref="CM72">+SUM($G72:$CF72*N(VALUE(LEFT($G$2:$CF$2,4))=CM$2))</f>
        <v>1484844.57</v>
      </c>
      <c r="CN72" s="7" cm="1">
        <f t="array" ref="CN72">+SUM($G72:$CF72*N(VALUE(LEFT($G$2:$CF$2,4))=CN$2))</f>
        <v>19603.429999999997</v>
      </c>
      <c r="CO72" s="7" cm="1">
        <f t="array" ref="CO72">+SUM($G72:$CF72*N(VALUE(LEFT($G$2:$CF$2,4))=CO$2))</f>
        <v>10898.7</v>
      </c>
      <c r="CP72" s="7" cm="1">
        <f t="array" ref="CP72">+SUM($G72:$CF72*N(VALUE(LEFT($G$2:$CF$2,4))=CP$2))</f>
        <v>0</v>
      </c>
      <c r="CQ72" s="7" cm="1">
        <f t="array" ref="CQ72">+SUM($G72:$CF72*N(VALUE(LEFT($G$2:$CF$2,4))=CQ$2))</f>
        <v>0</v>
      </c>
    </row>
    <row r="73" spans="2:95" x14ac:dyDescent="0.25">
      <c r="B73" t="str">
        <f>+IF(IFERROR(INDEX('24-25 Plant Additions (RunRate)'!$P$10:$P$258,MATCH(E73,'24-25 Plant Additions (RunRate)'!$C$10:$C$258,0)),"")&lt;&gt;"x","","x")</f>
        <v/>
      </c>
      <c r="C73" t="str">
        <f>+IF(AND(CG73&gt;'24-25 Plant Additions (RunRate)'!$O$4,$B73&lt;&gt;"x"),"x","")</f>
        <v>x</v>
      </c>
      <c r="D73" t="str">
        <f t="shared" si="0"/>
        <v/>
      </c>
      <c r="E73" s="2" t="s">
        <v>436</v>
      </c>
      <c r="F73" s="3" t="s">
        <v>437</v>
      </c>
      <c r="G73" s="4"/>
      <c r="H73" s="4"/>
      <c r="I73" s="4"/>
      <c r="J73" s="4"/>
      <c r="K73" s="4"/>
      <c r="L73" s="4"/>
      <c r="M73" s="4"/>
      <c r="N73" s="4">
        <v>1839503.4</v>
      </c>
      <c r="O73" s="4">
        <v>-43438.61</v>
      </c>
      <c r="P73" s="4">
        <v>-1441.73</v>
      </c>
      <c r="Q73" s="4">
        <v>164270.55000000002</v>
      </c>
      <c r="R73" s="4">
        <v>-29927.75</v>
      </c>
      <c r="S73" s="4">
        <v>-456435.41000000003</v>
      </c>
      <c r="T73" s="4">
        <v>-24405.84</v>
      </c>
      <c r="U73" s="4">
        <v>4594.18</v>
      </c>
      <c r="V73" s="4">
        <v>691.30000000000007</v>
      </c>
      <c r="W73" s="4">
        <v>1999.1100000000001</v>
      </c>
      <c r="X73" s="4"/>
      <c r="Y73" s="4"/>
      <c r="Z73" s="4"/>
      <c r="AA73" s="4"/>
      <c r="AB73" s="4"/>
      <c r="AC73" s="4"/>
      <c r="AD73" s="4">
        <v>272.74</v>
      </c>
      <c r="AE73" s="4"/>
      <c r="AF73" s="4"/>
      <c r="AG73" s="4"/>
      <c r="AH73" s="4"/>
      <c r="AI73" s="4">
        <v>0</v>
      </c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>
        <v>1455681.9399999997</v>
      </c>
      <c r="CH73" s="4"/>
      <c r="CI73" s="9" cm="1">
        <f t="array" ref="CI73">1/(SUM(G73:BZ73*($G$1:$BZ$1=1))/SUM(G73:BZ73)+0.000000001)*(SUM(N(CK73:CP73&lt;&gt;0))&gt;4)</f>
        <v>0</v>
      </c>
      <c r="CK73" s="7" cm="1">
        <f t="array" ref="CK73">+SUM($G73:$CF73*N(VALUE(LEFT($G$2:$CF$2,4))=CK$2))</f>
        <v>1928965.8599999999</v>
      </c>
      <c r="CL73" s="7" cm="1">
        <f t="array" ref="CL73">+SUM($G73:$CF73*N(VALUE(LEFT($G$2:$CF$2,4))=CL$2))</f>
        <v>-473283.9200000001</v>
      </c>
      <c r="CM73" s="7" cm="1">
        <f t="array" ref="CM73">+SUM($G73:$CF73*N(VALUE(LEFT($G$2:$CF$2,4))=CM$2))</f>
        <v>0</v>
      </c>
      <c r="CN73" s="7" cm="1">
        <f t="array" ref="CN73">+SUM($G73:$CF73*N(VALUE(LEFT($G$2:$CF$2,4))=CN$2))</f>
        <v>0</v>
      </c>
      <c r="CO73" s="7" cm="1">
        <f t="array" ref="CO73">+SUM($G73:$CF73*N(VALUE(LEFT($G$2:$CF$2,4))=CO$2))</f>
        <v>0</v>
      </c>
      <c r="CP73" s="7" cm="1">
        <f t="array" ref="CP73">+SUM($G73:$CF73*N(VALUE(LEFT($G$2:$CF$2,4))=CP$2))</f>
        <v>0</v>
      </c>
      <c r="CQ73" s="7" cm="1">
        <f t="array" ref="CQ73">+SUM($G73:$CF73*N(VALUE(LEFT($G$2:$CF$2,4))=CQ$2))</f>
        <v>0</v>
      </c>
    </row>
    <row r="74" spans="2:95" x14ac:dyDescent="0.25">
      <c r="B74" t="str">
        <f>+IF(IFERROR(INDEX('24-25 Plant Additions (RunRate)'!$P$10:$P$258,MATCH(E74,'24-25 Plant Additions (RunRate)'!$C$10:$C$258,0)),"")&lt;&gt;"x","","x")</f>
        <v/>
      </c>
      <c r="C74" t="str">
        <f>+IF(AND(CG74&gt;'24-25 Plant Additions (RunRate)'!$O$4,$B74&lt;&gt;"x"),"x","")</f>
        <v>x</v>
      </c>
      <c r="D74" t="str">
        <f t="shared" si="0"/>
        <v/>
      </c>
      <c r="E74" s="2" t="s">
        <v>596</v>
      </c>
      <c r="F74" s="3" t="s">
        <v>597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>
        <v>1164183.71</v>
      </c>
      <c r="AC74" s="4">
        <v>19450.38</v>
      </c>
      <c r="AD74" s="4">
        <v>89244.49</v>
      </c>
      <c r="AE74" s="4"/>
      <c r="AF74" s="4">
        <v>283.63</v>
      </c>
      <c r="AG74" s="4">
        <v>133643.91</v>
      </c>
      <c r="AH74" s="4">
        <v>74.960000000000008</v>
      </c>
      <c r="AI74" s="4">
        <v>20911.650000000001</v>
      </c>
      <c r="AJ74" s="4"/>
      <c r="AK74" s="4">
        <v>0</v>
      </c>
      <c r="AL74" s="4"/>
      <c r="AM74" s="4"/>
      <c r="AN74" s="4"/>
      <c r="AO74" s="4"/>
      <c r="AP74" s="4">
        <v>1144.72</v>
      </c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>
        <v>1428937.4499999995</v>
      </c>
      <c r="CH74" s="4"/>
      <c r="CI74" s="9" cm="1">
        <f t="array" ref="CI74">1/(SUM(G74:BZ74*($G$1:$BZ$1=1))/SUM(G74:BZ74)+0.000000001)*(SUM(N(CK74:CP74&lt;&gt;0))&gt;4)</f>
        <v>0</v>
      </c>
      <c r="CK74" s="7" cm="1">
        <f t="array" ref="CK74">+SUM($G74:$CF74*N(VALUE(LEFT($G$2:$CF$2,4))=CK$2))</f>
        <v>0</v>
      </c>
      <c r="CL74" s="7" cm="1">
        <f t="array" ref="CL74">+SUM($G74:$CF74*N(VALUE(LEFT($G$2:$CF$2,4))=CL$2))</f>
        <v>1272878.5799999998</v>
      </c>
      <c r="CM74" s="7" cm="1">
        <f t="array" ref="CM74">+SUM($G74:$CF74*N(VALUE(LEFT($G$2:$CF$2,4))=CM$2))</f>
        <v>156058.87</v>
      </c>
      <c r="CN74" s="7" cm="1">
        <f t="array" ref="CN74">+SUM($G74:$CF74*N(VALUE(LEFT($G$2:$CF$2,4))=CN$2))</f>
        <v>0</v>
      </c>
      <c r="CO74" s="7" cm="1">
        <f t="array" ref="CO74">+SUM($G74:$CF74*N(VALUE(LEFT($G$2:$CF$2,4))=CO$2))</f>
        <v>0</v>
      </c>
      <c r="CP74" s="7" cm="1">
        <f t="array" ref="CP74">+SUM($G74:$CF74*N(VALUE(LEFT($G$2:$CF$2,4))=CP$2))</f>
        <v>0</v>
      </c>
      <c r="CQ74" s="7" cm="1">
        <f t="array" ref="CQ74">+SUM($G74:$CF74*N(VALUE(LEFT($G$2:$CF$2,4))=CQ$2))</f>
        <v>0</v>
      </c>
    </row>
    <row r="75" spans="2:95" x14ac:dyDescent="0.25">
      <c r="B75" t="str">
        <f>+IF(IFERROR(INDEX('24-25 Plant Additions (RunRate)'!$P$10:$P$258,MATCH(E75,'24-25 Plant Additions (RunRate)'!$C$10:$C$258,0)),"")&lt;&gt;"x","","x")</f>
        <v/>
      </c>
      <c r="C75" t="str">
        <f>+IF(AND(CG75&gt;'24-25 Plant Additions (RunRate)'!$O$4,$B75&lt;&gt;"x"),"x","")</f>
        <v>x</v>
      </c>
      <c r="D75" t="str">
        <f t="shared" si="0"/>
        <v/>
      </c>
      <c r="E75" s="2" t="s">
        <v>770</v>
      </c>
      <c r="F75" s="3" t="s">
        <v>771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>
        <v>1392314.26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9953.880000000001</v>
      </c>
      <c r="AY75" s="4">
        <v>549143</v>
      </c>
      <c r="AZ75" s="4">
        <v>0.26</v>
      </c>
      <c r="BA75" s="4">
        <v>-549143</v>
      </c>
      <c r="BB75" s="4">
        <v>-82.460000000000008</v>
      </c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>
        <v>-4140.67</v>
      </c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>
        <v>1398045.27</v>
      </c>
      <c r="CH75" s="4"/>
      <c r="CI75" s="9" cm="1">
        <f t="array" ref="CI75">1/(SUM(G75:BZ75*($G$1:$BZ$1=1))/SUM(G75:BZ75)+0.000000001)*(SUM(N(CK75:CP75&lt;&gt;0))&gt;4)</f>
        <v>0</v>
      </c>
      <c r="CK75" s="7" cm="1">
        <f t="array" ref="CK75">+SUM($G75:$CF75*N(VALUE(LEFT($G$2:$CF$2,4))=CK$2))</f>
        <v>0</v>
      </c>
      <c r="CL75" s="7" cm="1">
        <f t="array" ref="CL75">+SUM($G75:$CF75*N(VALUE(LEFT($G$2:$CF$2,4))=CL$2))</f>
        <v>0</v>
      </c>
      <c r="CM75" s="7" cm="1">
        <f t="array" ref="CM75">+SUM($G75:$CF75*N(VALUE(LEFT($G$2:$CF$2,4))=CM$2))</f>
        <v>1392314.26</v>
      </c>
      <c r="CN75" s="7" cm="1">
        <f t="array" ref="CN75">+SUM($G75:$CF75*N(VALUE(LEFT($G$2:$CF$2,4))=CN$2))</f>
        <v>9871.6800000000148</v>
      </c>
      <c r="CO75" s="7" cm="1">
        <f t="array" ref="CO75">+SUM($G75:$CF75*N(VALUE(LEFT($G$2:$CF$2,4))=CO$2))</f>
        <v>-4140.67</v>
      </c>
      <c r="CP75" s="7" cm="1">
        <f t="array" ref="CP75">+SUM($G75:$CF75*N(VALUE(LEFT($G$2:$CF$2,4))=CP$2))</f>
        <v>0</v>
      </c>
      <c r="CQ75" s="7" cm="1">
        <f t="array" ref="CQ75">+SUM($G75:$CF75*N(VALUE(LEFT($G$2:$CF$2,4))=CQ$2))</f>
        <v>0</v>
      </c>
    </row>
    <row r="76" spans="2:95" x14ac:dyDescent="0.25">
      <c r="B76" t="str">
        <f>+IF(IFERROR(INDEX('24-25 Plant Additions (RunRate)'!$P$10:$P$258,MATCH(E76,'24-25 Plant Additions (RunRate)'!$C$10:$C$258,0)),"")&lt;&gt;"x","","x")</f>
        <v>x</v>
      </c>
      <c r="C76" t="str">
        <f>+IF(AND(CG76&gt;'24-25 Plant Additions (RunRate)'!$O$4,$B76&lt;&gt;"x"),"x","")</f>
        <v/>
      </c>
      <c r="D76" t="str">
        <f t="shared" si="0"/>
        <v/>
      </c>
      <c r="E76" s="2" t="s">
        <v>698</v>
      </c>
      <c r="F76" s="3" t="s">
        <v>699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v>0</v>
      </c>
      <c r="S76" s="4"/>
      <c r="T76" s="4"/>
      <c r="U76" s="4"/>
      <c r="V76" s="4"/>
      <c r="W76" s="4"/>
      <c r="X76" s="4"/>
      <c r="Y76" s="4"/>
      <c r="Z76" s="4"/>
      <c r="AA76" s="4">
        <v>-2770.39</v>
      </c>
      <c r="AB76" s="4"/>
      <c r="AC76" s="4"/>
      <c r="AD76" s="4">
        <v>0</v>
      </c>
      <c r="AE76" s="4"/>
      <c r="AF76" s="4">
        <v>30476.95</v>
      </c>
      <c r="AG76" s="4"/>
      <c r="AH76" s="4">
        <v>0</v>
      </c>
      <c r="AI76" s="4"/>
      <c r="AJ76" s="4">
        <v>8285.5300000000007</v>
      </c>
      <c r="AK76" s="4">
        <v>61871.79</v>
      </c>
      <c r="AL76" s="4">
        <v>54637.070000000007</v>
      </c>
      <c r="AM76" s="4">
        <v>9746.02</v>
      </c>
      <c r="AN76" s="4">
        <v>53367.17</v>
      </c>
      <c r="AO76" s="4">
        <v>10451.619999999999</v>
      </c>
      <c r="AP76" s="4">
        <v>26389.380000000005</v>
      </c>
      <c r="AQ76" s="4">
        <v>460.9</v>
      </c>
      <c r="AR76" s="4">
        <v>45960.55</v>
      </c>
      <c r="AS76" s="4">
        <v>117658.35</v>
      </c>
      <c r="AT76" s="4">
        <v>32681.63</v>
      </c>
      <c r="AU76" s="4">
        <v>36742.620000000003</v>
      </c>
      <c r="AV76" s="4">
        <v>28870.770000000004</v>
      </c>
      <c r="AW76" s="4">
        <v>45416.93</v>
      </c>
      <c r="AX76" s="4">
        <v>20109.420000000002</v>
      </c>
      <c r="AY76" s="4">
        <v>8791.7100000000009</v>
      </c>
      <c r="AZ76" s="4">
        <v>1761.83</v>
      </c>
      <c r="BA76" s="4">
        <v>979.59</v>
      </c>
      <c r="BB76" s="4">
        <v>164428.22999999998</v>
      </c>
      <c r="BC76" s="4">
        <v>-18350.420000000002</v>
      </c>
      <c r="BD76" s="4">
        <v>18006.509999999998</v>
      </c>
      <c r="BE76" s="4">
        <v>45843.759999999995</v>
      </c>
      <c r="BF76" s="4">
        <v>22866.63</v>
      </c>
      <c r="BG76" s="4">
        <v>15692.27</v>
      </c>
      <c r="BH76" s="4">
        <v>16229.58</v>
      </c>
      <c r="BI76" s="4">
        <v>45388.99</v>
      </c>
      <c r="BJ76" s="4">
        <v>8452.0400000000009</v>
      </c>
      <c r="BK76" s="4">
        <v>87337.300000000017</v>
      </c>
      <c r="BL76" s="4">
        <v>11766.95</v>
      </c>
      <c r="BM76" s="4">
        <v>62359.070000000007</v>
      </c>
      <c r="BN76" s="4">
        <v>47565.790000000008</v>
      </c>
      <c r="BO76" s="4">
        <v>12725.23</v>
      </c>
      <c r="BP76" s="4">
        <v>13119.14</v>
      </c>
      <c r="BQ76" s="4">
        <v>52219.54</v>
      </c>
      <c r="BR76" s="4">
        <v>730.24</v>
      </c>
      <c r="BS76" s="4">
        <v>37783.590000000004</v>
      </c>
      <c r="BT76" s="4">
        <v>17312.400000000001</v>
      </c>
      <c r="BU76" s="4">
        <v>0</v>
      </c>
      <c r="BV76" s="4">
        <v>16182.49</v>
      </c>
      <c r="BW76" s="4">
        <v>2238.17</v>
      </c>
      <c r="BX76" s="4">
        <v>-8830.17</v>
      </c>
      <c r="BY76" s="4">
        <v>23065.66</v>
      </c>
      <c r="BZ76" s="4">
        <v>6109.41</v>
      </c>
      <c r="CA76" s="4">
        <v>9335.07</v>
      </c>
      <c r="CB76" s="4"/>
      <c r="CC76" s="4">
        <v>-8889.26</v>
      </c>
      <c r="CD76" s="4">
        <v>0</v>
      </c>
      <c r="CE76" s="4"/>
      <c r="CF76" s="4">
        <v>69633.13</v>
      </c>
      <c r="CG76" s="4">
        <v>1362210.7799999998</v>
      </c>
      <c r="CH76" s="4"/>
      <c r="CI76" s="9" cm="1">
        <f t="array" ref="CI76">1/(SUM(G76:BZ76*($G$1:$BZ$1=1))/SUM(G76:BZ76)+0.000000001)*(SUM(N(CK76:CP76&lt;&gt;0))&gt;4)</f>
        <v>2.4137750264317526</v>
      </c>
      <c r="CK76" s="7" cm="1">
        <f t="array" ref="CK76">+SUM($G76:$CF76*N(VALUE(LEFT($G$2:$CF$2,4))=CK$2))</f>
        <v>0</v>
      </c>
      <c r="CL76" s="7" cm="1">
        <f t="array" ref="CL76">+SUM($G76:$CF76*N(VALUE(LEFT($G$2:$CF$2,4))=CL$2))</f>
        <v>-2770.39</v>
      </c>
      <c r="CM76" s="7" cm="1">
        <f t="array" ref="CM76">+SUM($G76:$CF76*N(VALUE(LEFT($G$2:$CF$2,4))=CM$2))</f>
        <v>255225.53000000003</v>
      </c>
      <c r="CN76" s="7" cm="1">
        <f t="array" ref="CN76">+SUM($G76:$CF76*N(VALUE(LEFT($G$2:$CF$2,4))=CN$2))</f>
        <v>503862.53</v>
      </c>
      <c r="CO76" s="7" cm="1">
        <f t="array" ref="CO76">+SUM($G76:$CF76*N(VALUE(LEFT($G$2:$CF$2,4))=CO$2))</f>
        <v>363158.47000000009</v>
      </c>
      <c r="CP76" s="7" cm="1">
        <f t="array" ref="CP76">+SUM($G76:$CF76*N(VALUE(LEFT($G$2:$CF$2,4))=CP$2))</f>
        <v>172655.7</v>
      </c>
      <c r="CQ76" s="7" cm="1">
        <f t="array" ref="CQ76">+SUM($G76:$CF76*N(VALUE(LEFT($G$2:$CF$2,4))=CQ$2))</f>
        <v>70078.94</v>
      </c>
    </row>
    <row r="77" spans="2:95" x14ac:dyDescent="0.25">
      <c r="B77" t="str">
        <f>+IF(IFERROR(INDEX('24-25 Plant Additions (RunRate)'!$P$10:$P$258,MATCH(E77,'24-25 Plant Additions (RunRate)'!$C$10:$C$258,0)),"")&lt;&gt;"x","","x")</f>
        <v/>
      </c>
      <c r="C77" t="str">
        <f>+IF(AND(CG77&gt;'24-25 Plant Additions (RunRate)'!$O$4,$B77&lt;&gt;"x"),"x","")</f>
        <v>x</v>
      </c>
      <c r="D77" t="str">
        <f t="shared" ref="D77:D140" si="1">+IF(OR(A77="x",B77="x",C77="x"),"","x")</f>
        <v/>
      </c>
      <c r="E77" s="2" t="s">
        <v>1017</v>
      </c>
      <c r="F77" s="3" t="s">
        <v>1018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>
        <v>1265399.23</v>
      </c>
      <c r="BR77" s="4">
        <v>54832.82</v>
      </c>
      <c r="BS77" s="4">
        <v>10304.800000000001</v>
      </c>
      <c r="BT77" s="4"/>
      <c r="BU77" s="4"/>
      <c r="BV77" s="4"/>
      <c r="BW77" s="4"/>
      <c r="BX77" s="4"/>
      <c r="BY77" s="4"/>
      <c r="BZ77" s="4">
        <v>-7831.08</v>
      </c>
      <c r="CA77" s="4"/>
      <c r="CB77" s="4">
        <v>115.01</v>
      </c>
      <c r="CC77" s="4"/>
      <c r="CD77" s="4"/>
      <c r="CE77" s="4"/>
      <c r="CF77" s="4"/>
      <c r="CG77" s="4">
        <v>1322820.78</v>
      </c>
      <c r="CH77" s="4"/>
      <c r="CI77" s="9" cm="1">
        <f t="array" ref="CI77">1/(SUM(G77:BZ77*($G$1:$BZ$1=1))/SUM(G77:BZ77)+0.000000001)*(SUM(N(CK77:CP77&lt;&gt;0))&gt;4)</f>
        <v>0</v>
      </c>
      <c r="CK77" s="7" cm="1">
        <f t="array" ref="CK77">+SUM($G77:$CF77*N(VALUE(LEFT($G$2:$CF$2,4))=CK$2))</f>
        <v>0</v>
      </c>
      <c r="CL77" s="7" cm="1">
        <f t="array" ref="CL77">+SUM($G77:$CF77*N(VALUE(LEFT($G$2:$CF$2,4))=CL$2))</f>
        <v>0</v>
      </c>
      <c r="CM77" s="7" cm="1">
        <f t="array" ref="CM77">+SUM($G77:$CF77*N(VALUE(LEFT($G$2:$CF$2,4))=CM$2))</f>
        <v>0</v>
      </c>
      <c r="CN77" s="7" cm="1">
        <f t="array" ref="CN77">+SUM($G77:$CF77*N(VALUE(LEFT($G$2:$CF$2,4))=CN$2))</f>
        <v>0</v>
      </c>
      <c r="CO77" s="7" cm="1">
        <f t="array" ref="CO77">+SUM($G77:$CF77*N(VALUE(LEFT($G$2:$CF$2,4))=CO$2))</f>
        <v>0</v>
      </c>
      <c r="CP77" s="7" cm="1">
        <f t="array" ref="CP77">+SUM($G77:$CF77*N(VALUE(LEFT($G$2:$CF$2,4))=CP$2))</f>
        <v>1322705.77</v>
      </c>
      <c r="CQ77" s="7" cm="1">
        <f t="array" ref="CQ77">+SUM($G77:$CF77*N(VALUE(LEFT($G$2:$CF$2,4))=CQ$2))</f>
        <v>115.01</v>
      </c>
    </row>
    <row r="78" spans="2:95" x14ac:dyDescent="0.25">
      <c r="B78" t="str">
        <f>+IF(IFERROR(INDEX('24-25 Plant Additions (RunRate)'!$P$10:$P$258,MATCH(E78,'24-25 Plant Additions (RunRate)'!$C$10:$C$258,0)),"")&lt;&gt;"x","","x")</f>
        <v>x</v>
      </c>
      <c r="C78" t="str">
        <f>+IF(AND(CG78&gt;'24-25 Plant Additions (RunRate)'!$O$4,$B78&lt;&gt;"x"),"x","")</f>
        <v/>
      </c>
      <c r="D78" t="str">
        <f t="shared" si="1"/>
        <v/>
      </c>
      <c r="E78" s="2" t="s">
        <v>682</v>
      </c>
      <c r="F78" s="3" t="s">
        <v>683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>
        <v>0</v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>
        <v>-4583.57</v>
      </c>
      <c r="AF78" s="4">
        <v>19469.310000000001</v>
      </c>
      <c r="AG78" s="4">
        <v>12733.920000000002</v>
      </c>
      <c r="AH78" s="4">
        <v>81666.38</v>
      </c>
      <c r="AI78" s="4"/>
      <c r="AJ78" s="4"/>
      <c r="AK78" s="4">
        <v>13632.07</v>
      </c>
      <c r="AL78" s="4"/>
      <c r="AM78" s="4"/>
      <c r="AN78" s="4"/>
      <c r="AO78" s="4"/>
      <c r="AP78" s="4">
        <v>69428.079999999987</v>
      </c>
      <c r="AQ78" s="4">
        <v>836.77</v>
      </c>
      <c r="AR78" s="4">
        <v>107960.42000000001</v>
      </c>
      <c r="AS78" s="4">
        <v>17601.990000000002</v>
      </c>
      <c r="AT78" s="4">
        <v>6404.58</v>
      </c>
      <c r="AU78" s="4">
        <v>34841.4</v>
      </c>
      <c r="AV78" s="4">
        <v>67280.28</v>
      </c>
      <c r="AW78" s="4">
        <v>314.88000000000011</v>
      </c>
      <c r="AX78" s="4">
        <v>51662.28</v>
      </c>
      <c r="AY78" s="4">
        <v>2947.97</v>
      </c>
      <c r="AZ78" s="4">
        <v>473.88</v>
      </c>
      <c r="BA78" s="4">
        <v>2893.57</v>
      </c>
      <c r="BB78" s="4">
        <v>13457.630000000005</v>
      </c>
      <c r="BC78" s="4">
        <v>61910.47</v>
      </c>
      <c r="BD78" s="4">
        <v>36446.680000000008</v>
      </c>
      <c r="BE78" s="4">
        <v>8104.0499999999993</v>
      </c>
      <c r="BF78" s="4">
        <v>20390.62</v>
      </c>
      <c r="BG78" s="4">
        <v>94957.63</v>
      </c>
      <c r="BH78" s="4">
        <v>60335.68</v>
      </c>
      <c r="BI78" s="4">
        <v>2998.08</v>
      </c>
      <c r="BJ78" s="4">
        <v>33297.89</v>
      </c>
      <c r="BK78" s="4">
        <v>167480.69</v>
      </c>
      <c r="BL78" s="4">
        <v>25573.16</v>
      </c>
      <c r="BM78" s="4">
        <v>540.1</v>
      </c>
      <c r="BN78" s="4">
        <v>185026.70000000004</v>
      </c>
      <c r="BO78" s="4">
        <v>50112.06</v>
      </c>
      <c r="BP78" s="4">
        <v>979.37</v>
      </c>
      <c r="BQ78" s="4">
        <v>437.19</v>
      </c>
      <c r="BR78" s="4">
        <v>5638.3100000000022</v>
      </c>
      <c r="BS78" s="4">
        <v>24264.36</v>
      </c>
      <c r="BT78" s="4">
        <v>7568.9800000000014</v>
      </c>
      <c r="BU78" s="4">
        <v>1910.3200000000002</v>
      </c>
      <c r="BV78" s="4">
        <v>51295.850000000006</v>
      </c>
      <c r="BW78" s="4">
        <v>19006.740000000002</v>
      </c>
      <c r="BX78" s="4">
        <v>-52387.59</v>
      </c>
      <c r="BY78" s="4">
        <v>20105.489999999998</v>
      </c>
      <c r="BZ78" s="4">
        <v>-1542.8200000000002</v>
      </c>
      <c r="CA78" s="4">
        <v>-6663.6</v>
      </c>
      <c r="CB78" s="4">
        <v>97.05</v>
      </c>
      <c r="CC78" s="4">
        <v>1680.31</v>
      </c>
      <c r="CD78" s="4"/>
      <c r="CE78" s="4"/>
      <c r="CF78" s="4">
        <v>480.90000000000003</v>
      </c>
      <c r="CG78" s="4">
        <v>1319066.5100000002</v>
      </c>
      <c r="CH78" s="4"/>
      <c r="CI78" s="9" cm="1">
        <f t="array" ref="CI78">1/(SUM(G78:BZ78*($G$1:$BZ$1=1))/SUM(G78:BZ78)+0.000000001)*(SUM(N(CK78:CP78&lt;&gt;0))&gt;4)</f>
        <v>0</v>
      </c>
      <c r="CK78" s="7" cm="1">
        <f t="array" ref="CK78">+SUM($G78:$CF78*N(VALUE(LEFT($G$2:$CF$2,4))=CK$2))</f>
        <v>0</v>
      </c>
      <c r="CL78" s="7" cm="1">
        <f t="array" ref="CL78">+SUM($G78:$CF78*N(VALUE(LEFT($G$2:$CF$2,4))=CL$2))</f>
        <v>0</v>
      </c>
      <c r="CM78" s="7" cm="1">
        <f t="array" ref="CM78">+SUM($G78:$CF78*N(VALUE(LEFT($G$2:$CF$2,4))=CM$2))</f>
        <v>192346.19</v>
      </c>
      <c r="CN78" s="7" cm="1">
        <f t="array" ref="CN78">+SUM($G78:$CF78*N(VALUE(LEFT($G$2:$CF$2,4))=CN$2))</f>
        <v>306675.64999999997</v>
      </c>
      <c r="CO78" s="7" cm="1">
        <f t="array" ref="CO78">+SUM($G78:$CF78*N(VALUE(LEFT($G$2:$CF$2,4))=CO$2))</f>
        <v>697061.75</v>
      </c>
      <c r="CP78" s="7" cm="1">
        <f t="array" ref="CP78">+SUM($G78:$CF78*N(VALUE(LEFT($G$2:$CF$2,4))=CP$2))</f>
        <v>127388.25999999998</v>
      </c>
      <c r="CQ78" s="7" cm="1">
        <f t="array" ref="CQ78">+SUM($G78:$CF78*N(VALUE(LEFT($G$2:$CF$2,4))=CQ$2))</f>
        <v>-4405.34</v>
      </c>
    </row>
    <row r="79" spans="2:95" x14ac:dyDescent="0.25">
      <c r="B79" t="str">
        <f>+IF(IFERROR(INDEX('24-25 Plant Additions (RunRate)'!$P$10:$P$258,MATCH(E79,'24-25 Plant Additions (RunRate)'!$C$10:$C$258,0)),"")&lt;&gt;"x","","x")</f>
        <v>x</v>
      </c>
      <c r="C79" t="str">
        <f>+IF(AND(CG79&gt;'24-25 Plant Additions (RunRate)'!$O$4,$B79&lt;&gt;"x"),"x","")</f>
        <v/>
      </c>
      <c r="D79" t="str">
        <f t="shared" si="1"/>
        <v/>
      </c>
      <c r="E79" s="2" t="s">
        <v>676</v>
      </c>
      <c r="F79" s="3" t="s">
        <v>677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>
        <v>148378.21000000002</v>
      </c>
      <c r="AK79" s="4">
        <v>335.46</v>
      </c>
      <c r="AL79" s="4">
        <v>110.58</v>
      </c>
      <c r="AM79" s="4">
        <v>53162.490000000005</v>
      </c>
      <c r="AN79" s="4">
        <v>58592.73</v>
      </c>
      <c r="AO79" s="4">
        <v>54756.71</v>
      </c>
      <c r="AP79" s="4">
        <v>4006.3300000000004</v>
      </c>
      <c r="AQ79" s="4">
        <v>2511.2400000000002</v>
      </c>
      <c r="AR79" s="4">
        <v>13275.32</v>
      </c>
      <c r="AS79" s="4">
        <v>47865.13</v>
      </c>
      <c r="AT79" s="4">
        <v>257.17</v>
      </c>
      <c r="AU79" s="4">
        <v>27844.710000000003</v>
      </c>
      <c r="AV79" s="4"/>
      <c r="AW79" s="4">
        <v>261.81</v>
      </c>
      <c r="AX79" s="4">
        <v>0</v>
      </c>
      <c r="AY79" s="4">
        <v>0</v>
      </c>
      <c r="AZ79" s="4">
        <v>3523.12</v>
      </c>
      <c r="BA79" s="4"/>
      <c r="BB79" s="4">
        <v>59150.669999999991</v>
      </c>
      <c r="BC79" s="4"/>
      <c r="BD79" s="4">
        <v>8699.17</v>
      </c>
      <c r="BE79" s="4">
        <v>0</v>
      </c>
      <c r="BF79" s="4">
        <v>8141.27</v>
      </c>
      <c r="BG79" s="4"/>
      <c r="BH79" s="4">
        <v>136576.18000000002</v>
      </c>
      <c r="BI79" s="4">
        <v>46157.289999999994</v>
      </c>
      <c r="BJ79" s="4">
        <v>53313.760000000002</v>
      </c>
      <c r="BK79" s="4">
        <v>286.14999999999998</v>
      </c>
      <c r="BL79" s="4">
        <v>8388.3799999999992</v>
      </c>
      <c r="BM79" s="4">
        <v>27052.49</v>
      </c>
      <c r="BN79" s="4">
        <v>125.04000000000002</v>
      </c>
      <c r="BO79" s="4">
        <v>-543.19000000000005</v>
      </c>
      <c r="BP79" s="4"/>
      <c r="BQ79" s="4"/>
      <c r="BR79" s="4">
        <v>16476.77</v>
      </c>
      <c r="BS79" s="4">
        <v>168280.6</v>
      </c>
      <c r="BT79" s="4">
        <v>21231.45</v>
      </c>
      <c r="BU79" s="4"/>
      <c r="BV79" s="4">
        <v>3482</v>
      </c>
      <c r="BW79" s="4">
        <v>16170.98</v>
      </c>
      <c r="BX79" s="4">
        <v>5331.22</v>
      </c>
      <c r="BY79" s="4">
        <v>1009.44</v>
      </c>
      <c r="BZ79" s="4">
        <v>52604.950000000019</v>
      </c>
      <c r="CA79" s="4">
        <v>44094.78</v>
      </c>
      <c r="CB79" s="4"/>
      <c r="CC79" s="4">
        <v>8747.36</v>
      </c>
      <c r="CD79" s="4">
        <v>23012.26</v>
      </c>
      <c r="CE79" s="4">
        <v>105672.79000000001</v>
      </c>
      <c r="CF79" s="4">
        <v>78.850000000000009</v>
      </c>
      <c r="CG79" s="4">
        <v>1228421.6700000004</v>
      </c>
      <c r="CH79" s="4"/>
      <c r="CI79" s="9" cm="1">
        <f t="array" ref="CI79">1/(SUM(G79:BZ79*($G$1:$BZ$1=1))/SUM(G79:BZ79)+0.000000001)*(SUM(N(CK79:CP79&lt;&gt;0))&gt;4)</f>
        <v>0</v>
      </c>
      <c r="CK79" s="7" cm="1">
        <f t="array" ref="CK79">+SUM($G79:$CF79*N(VALUE(LEFT($G$2:$CF$2,4))=CK$2))</f>
        <v>0</v>
      </c>
      <c r="CL79" s="7" cm="1">
        <f t="array" ref="CL79">+SUM($G79:$CF79*N(VALUE(LEFT($G$2:$CF$2,4))=CL$2))</f>
        <v>0</v>
      </c>
      <c r="CM79" s="7" cm="1">
        <f t="array" ref="CM79">+SUM($G79:$CF79*N(VALUE(LEFT($G$2:$CF$2,4))=CM$2))</f>
        <v>319342.51</v>
      </c>
      <c r="CN79" s="7" cm="1">
        <f t="array" ref="CN79">+SUM($G79:$CF79*N(VALUE(LEFT($G$2:$CF$2,4))=CN$2))</f>
        <v>154689.16999999998</v>
      </c>
      <c r="CO79" s="7" cm="1">
        <f t="array" ref="CO79">+SUM($G79:$CF79*N(VALUE(LEFT($G$2:$CF$2,4))=CO$2))</f>
        <v>288739.73000000004</v>
      </c>
      <c r="CP79" s="7" cm="1">
        <f t="array" ref="CP79">+SUM($G79:$CF79*N(VALUE(LEFT($G$2:$CF$2,4))=CP$2))</f>
        <v>284044.22000000003</v>
      </c>
      <c r="CQ79" s="7" cm="1">
        <f t="array" ref="CQ79">+SUM($G79:$CF79*N(VALUE(LEFT($G$2:$CF$2,4))=CQ$2))</f>
        <v>181606.04</v>
      </c>
    </row>
    <row r="80" spans="2:95" x14ac:dyDescent="0.25">
      <c r="B80" t="str">
        <f>+IF(IFERROR(INDEX('24-25 Plant Additions (RunRate)'!$P$10:$P$258,MATCH(E80,'24-25 Plant Additions (RunRate)'!$C$10:$C$258,0)),"")&lt;&gt;"x","","x")</f>
        <v/>
      </c>
      <c r="C80" t="str">
        <f>+IF(AND(CG80&gt;'24-25 Plant Additions (RunRate)'!$O$4,$B80&lt;&gt;"x"),"x","")</f>
        <v>x</v>
      </c>
      <c r="D80" t="str">
        <f t="shared" si="1"/>
        <v/>
      </c>
      <c r="E80" s="2" t="s">
        <v>187</v>
      </c>
      <c r="F80" s="3" t="s">
        <v>188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>
        <v>1215221.07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12145.27</v>
      </c>
      <c r="BB80" s="4">
        <v>-127</v>
      </c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>
        <v>1227239.3400000001</v>
      </c>
      <c r="CH80" s="4"/>
      <c r="CI80" s="9" cm="1">
        <f t="array" ref="CI80">1/(SUM(G80:BZ80*($G$1:$BZ$1=1))/SUM(G80:BZ80)+0.000000001)*(SUM(N(CK80:CP80&lt;&gt;0))&gt;4)</f>
        <v>0</v>
      </c>
      <c r="CK80" s="7" cm="1">
        <f t="array" ref="CK80">+SUM($G80:$CF80*N(VALUE(LEFT($G$2:$CF$2,4))=CK$2))</f>
        <v>0</v>
      </c>
      <c r="CL80" s="7" cm="1">
        <f t="array" ref="CL80">+SUM($G80:$CF80*N(VALUE(LEFT($G$2:$CF$2,4))=CL$2))</f>
        <v>0</v>
      </c>
      <c r="CM80" s="7" cm="1">
        <f t="array" ref="CM80">+SUM($G80:$CF80*N(VALUE(LEFT($G$2:$CF$2,4))=CM$2))</f>
        <v>1215221.07</v>
      </c>
      <c r="CN80" s="7" cm="1">
        <f t="array" ref="CN80">+SUM($G80:$CF80*N(VALUE(LEFT($G$2:$CF$2,4))=CN$2))</f>
        <v>12018.27</v>
      </c>
      <c r="CO80" s="7" cm="1">
        <f t="array" ref="CO80">+SUM($G80:$CF80*N(VALUE(LEFT($G$2:$CF$2,4))=CO$2))</f>
        <v>0</v>
      </c>
      <c r="CP80" s="7" cm="1">
        <f t="array" ref="CP80">+SUM($G80:$CF80*N(VALUE(LEFT($G$2:$CF$2,4))=CP$2))</f>
        <v>0</v>
      </c>
      <c r="CQ80" s="7" cm="1">
        <f t="array" ref="CQ80">+SUM($G80:$CF80*N(VALUE(LEFT($G$2:$CF$2,4))=CQ$2))</f>
        <v>0</v>
      </c>
    </row>
    <row r="81" spans="1:95" x14ac:dyDescent="0.25">
      <c r="B81" t="str">
        <f>+IF(IFERROR(INDEX('24-25 Plant Additions (RunRate)'!$P$10:$P$258,MATCH(E81,'24-25 Plant Additions (RunRate)'!$C$10:$C$258,0)),"")&lt;&gt;"x","","x")</f>
        <v/>
      </c>
      <c r="C81" t="str">
        <f>+IF(AND(CG81&gt;'24-25 Plant Additions (RunRate)'!$O$4,$B81&lt;&gt;"x"),"x","")</f>
        <v>x</v>
      </c>
      <c r="D81" t="str">
        <f t="shared" si="1"/>
        <v/>
      </c>
      <c r="E81" s="2" t="s">
        <v>396</v>
      </c>
      <c r="F81" s="3" t="s">
        <v>397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>
        <v>996195.20000000007</v>
      </c>
      <c r="AT81" s="4">
        <v>146708.89000000001</v>
      </c>
      <c r="AU81" s="4">
        <v>0.28000000000000003</v>
      </c>
      <c r="AV81" s="4"/>
      <c r="AW81" s="4"/>
      <c r="AX81" s="4"/>
      <c r="AY81" s="4">
        <v>14814.87</v>
      </c>
      <c r="AZ81" s="4"/>
      <c r="BA81" s="4">
        <v>0</v>
      </c>
      <c r="BB81" s="4">
        <v>19233.55</v>
      </c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>
        <v>1176952.7900000003</v>
      </c>
      <c r="CH81" s="4"/>
      <c r="CI81" s="9" cm="1">
        <f t="array" ref="CI81">1/(SUM(G81:BZ81*($G$1:$BZ$1=1))/SUM(G81:BZ81)+0.000000001)*(SUM(N(CK81:CP81&lt;&gt;0))&gt;4)</f>
        <v>0</v>
      </c>
      <c r="CK81" s="7" cm="1">
        <f t="array" ref="CK81">+SUM($G81:$CF81*N(VALUE(LEFT($G$2:$CF$2,4))=CK$2))</f>
        <v>0</v>
      </c>
      <c r="CL81" s="7" cm="1">
        <f t="array" ref="CL81">+SUM($G81:$CF81*N(VALUE(LEFT($G$2:$CF$2,4))=CL$2))</f>
        <v>0</v>
      </c>
      <c r="CM81" s="7" cm="1">
        <f t="array" ref="CM81">+SUM($G81:$CF81*N(VALUE(LEFT($G$2:$CF$2,4))=CM$2))</f>
        <v>0</v>
      </c>
      <c r="CN81" s="7" cm="1">
        <f t="array" ref="CN81">+SUM($G81:$CF81*N(VALUE(LEFT($G$2:$CF$2,4))=CN$2))</f>
        <v>1176952.7900000003</v>
      </c>
      <c r="CO81" s="7" cm="1">
        <f t="array" ref="CO81">+SUM($G81:$CF81*N(VALUE(LEFT($G$2:$CF$2,4))=CO$2))</f>
        <v>0</v>
      </c>
      <c r="CP81" s="7" cm="1">
        <f t="array" ref="CP81">+SUM($G81:$CF81*N(VALUE(LEFT($G$2:$CF$2,4))=CP$2))</f>
        <v>0</v>
      </c>
      <c r="CQ81" s="7" cm="1">
        <f t="array" ref="CQ81">+SUM($G81:$CF81*N(VALUE(LEFT($G$2:$CF$2,4))=CQ$2))</f>
        <v>0</v>
      </c>
    </row>
    <row r="82" spans="1:95" x14ac:dyDescent="0.25">
      <c r="B82" t="str">
        <f>+IF(IFERROR(INDEX('24-25 Plant Additions (RunRate)'!$P$10:$P$258,MATCH(E82,'24-25 Plant Additions (RunRate)'!$C$10:$C$258,0)),"")&lt;&gt;"x","","x")</f>
        <v/>
      </c>
      <c r="C82" t="str">
        <f>+IF(AND(CG82&gt;'24-25 Plant Additions (RunRate)'!$O$4,$B82&lt;&gt;"x"),"x","")</f>
        <v>x</v>
      </c>
      <c r="D82" t="str">
        <f t="shared" si="1"/>
        <v/>
      </c>
      <c r="E82" s="2" t="s">
        <v>768</v>
      </c>
      <c r="F82" s="3" t="s">
        <v>769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>
        <v>546006.05000000005</v>
      </c>
      <c r="BB82" s="4">
        <v>247595.48</v>
      </c>
      <c r="BC82" s="4">
        <v>533.18000000000006</v>
      </c>
      <c r="BD82" s="4"/>
      <c r="BE82" s="4">
        <v>23820.68</v>
      </c>
      <c r="BF82" s="4">
        <v>281736.44</v>
      </c>
      <c r="BG82" s="4">
        <v>-68755.509999999995</v>
      </c>
      <c r="BH82" s="4">
        <v>131008.03</v>
      </c>
      <c r="BI82" s="4"/>
      <c r="BJ82" s="4">
        <v>8118.1100000000006</v>
      </c>
      <c r="BK82" s="4">
        <v>633.25</v>
      </c>
      <c r="BL82" s="4">
        <v>11760.050000000001</v>
      </c>
      <c r="BM82" s="4"/>
      <c r="BN82" s="4">
        <v>-33601.85</v>
      </c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>
        <v>-322.59000000000003</v>
      </c>
      <c r="CC82" s="4"/>
      <c r="CD82" s="4"/>
      <c r="CE82" s="4"/>
      <c r="CF82" s="4"/>
      <c r="CG82" s="4">
        <v>1148531.32</v>
      </c>
      <c r="CH82" s="4"/>
      <c r="CI82" s="9" cm="1">
        <f t="array" ref="CI82">1/(SUM(G82:BZ82*($G$1:$BZ$1=1))/SUM(G82:BZ82)+0.000000001)*(SUM(N(CK82:CP82&lt;&gt;0))&gt;4)</f>
        <v>0</v>
      </c>
      <c r="CK82" s="7" cm="1">
        <f t="array" ref="CK82">+SUM($G82:$CF82*N(VALUE(LEFT($G$2:$CF$2,4))=CK$2))</f>
        <v>0</v>
      </c>
      <c r="CL82" s="7" cm="1">
        <f t="array" ref="CL82">+SUM($G82:$CF82*N(VALUE(LEFT($G$2:$CF$2,4))=CL$2))</f>
        <v>0</v>
      </c>
      <c r="CM82" s="7" cm="1">
        <f t="array" ref="CM82">+SUM($G82:$CF82*N(VALUE(LEFT($G$2:$CF$2,4))=CM$2))</f>
        <v>0</v>
      </c>
      <c r="CN82" s="7" cm="1">
        <f t="array" ref="CN82">+SUM($G82:$CF82*N(VALUE(LEFT($G$2:$CF$2,4))=CN$2))</f>
        <v>793601.53</v>
      </c>
      <c r="CO82" s="7" cm="1">
        <f t="array" ref="CO82">+SUM($G82:$CF82*N(VALUE(LEFT($G$2:$CF$2,4))=CO$2))</f>
        <v>355252.37999999995</v>
      </c>
      <c r="CP82" s="7" cm="1">
        <f t="array" ref="CP82">+SUM($G82:$CF82*N(VALUE(LEFT($G$2:$CF$2,4))=CP$2))</f>
        <v>0</v>
      </c>
      <c r="CQ82" s="7" cm="1">
        <f t="array" ref="CQ82">+SUM($G82:$CF82*N(VALUE(LEFT($G$2:$CF$2,4))=CQ$2))</f>
        <v>-322.59000000000003</v>
      </c>
    </row>
    <row r="83" spans="1:95" x14ac:dyDescent="0.25">
      <c r="B83" t="str">
        <f>+IF(IFERROR(INDEX('24-25 Plant Additions (RunRate)'!$P$10:$P$258,MATCH(E83,'24-25 Plant Additions (RunRate)'!$C$10:$C$258,0)),"")&lt;&gt;"x","","x")</f>
        <v/>
      </c>
      <c r="C83" t="str">
        <f>+IF(AND(CG83&gt;'24-25 Plant Additions (RunRate)'!$O$4,$B83&lt;&gt;"x"),"x","")</f>
        <v>x</v>
      </c>
      <c r="D83" t="str">
        <f t="shared" si="1"/>
        <v/>
      </c>
      <c r="E83" s="2" t="s">
        <v>598</v>
      </c>
      <c r="F83" s="3" t="s">
        <v>599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>
        <v>443804.45</v>
      </c>
      <c r="AB83" s="4">
        <v>153236.44</v>
      </c>
      <c r="AC83" s="4">
        <v>-58219.87</v>
      </c>
      <c r="AD83" s="4">
        <v>565790.84</v>
      </c>
      <c r="AE83" s="4">
        <v>41353.18</v>
      </c>
      <c r="AF83" s="4">
        <v>0.01</v>
      </c>
      <c r="AG83" s="4"/>
      <c r="AH83" s="4">
        <v>0</v>
      </c>
      <c r="AI83" s="4"/>
      <c r="AJ83" s="4"/>
      <c r="AK83" s="4"/>
      <c r="AL83" s="4"/>
      <c r="AM83" s="4"/>
      <c r="AN83" s="4"/>
      <c r="AO83" s="4"/>
      <c r="AP83" s="4">
        <v>298.22000000000003</v>
      </c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>
        <v>1146263.2699999998</v>
      </c>
      <c r="CH83" s="4"/>
      <c r="CI83" s="9" cm="1">
        <f t="array" ref="CI83">1/(SUM(G83:BZ83*($G$1:$BZ$1=1))/SUM(G83:BZ83)+0.000000001)*(SUM(N(CK83:CP83&lt;&gt;0))&gt;4)</f>
        <v>0</v>
      </c>
      <c r="CK83" s="7" cm="1">
        <f t="array" ref="CK83">+SUM($G83:$CF83*N(VALUE(LEFT($G$2:$CF$2,4))=CK$2))</f>
        <v>0</v>
      </c>
      <c r="CL83" s="7" cm="1">
        <f t="array" ref="CL83">+SUM($G83:$CF83*N(VALUE(LEFT($G$2:$CF$2,4))=CL$2))</f>
        <v>1104611.8599999999</v>
      </c>
      <c r="CM83" s="7" cm="1">
        <f t="array" ref="CM83">+SUM($G83:$CF83*N(VALUE(LEFT($G$2:$CF$2,4))=CM$2))</f>
        <v>41651.410000000003</v>
      </c>
      <c r="CN83" s="7" cm="1">
        <f t="array" ref="CN83">+SUM($G83:$CF83*N(VALUE(LEFT($G$2:$CF$2,4))=CN$2))</f>
        <v>0</v>
      </c>
      <c r="CO83" s="7" cm="1">
        <f t="array" ref="CO83">+SUM($G83:$CF83*N(VALUE(LEFT($G$2:$CF$2,4))=CO$2))</f>
        <v>0</v>
      </c>
      <c r="CP83" s="7" cm="1">
        <f t="array" ref="CP83">+SUM($G83:$CF83*N(VALUE(LEFT($G$2:$CF$2,4))=CP$2))</f>
        <v>0</v>
      </c>
      <c r="CQ83" s="7" cm="1">
        <f t="array" ref="CQ83">+SUM($G83:$CF83*N(VALUE(LEFT($G$2:$CF$2,4))=CQ$2))</f>
        <v>0</v>
      </c>
    </row>
    <row r="84" spans="1:95" x14ac:dyDescent="0.25">
      <c r="B84" t="str">
        <f>+IF(IFERROR(INDEX('24-25 Plant Additions (RunRate)'!$P$10:$P$258,MATCH(E84,'24-25 Plant Additions (RunRate)'!$C$10:$C$258,0)),"")&lt;&gt;"x","","x")</f>
        <v/>
      </c>
      <c r="C84" t="str">
        <f>+IF(AND(CG84&gt;'24-25 Plant Additions (RunRate)'!$O$4,$B84&lt;&gt;"x"),"x","")</f>
        <v>x</v>
      </c>
      <c r="D84" t="str">
        <f t="shared" si="1"/>
        <v/>
      </c>
      <c r="E84" s="2" t="s">
        <v>1698</v>
      </c>
      <c r="F84" s="3" t="s">
        <v>1699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>
        <v>1141248.95</v>
      </c>
      <c r="CF84" s="4"/>
      <c r="CG84" s="4">
        <v>1141248.95</v>
      </c>
      <c r="CH84" s="4"/>
      <c r="CI84" s="9" t="e" cm="1">
        <f t="array" ref="CI84">1/(SUM(G84:BZ84*($G$1:$BZ$1=1))/SUM(G84:BZ84)+0.000000001)*(SUM(N(CK84:CP84&lt;&gt;0))&gt;4)</f>
        <v>#DIV/0!</v>
      </c>
      <c r="CK84" s="7" cm="1">
        <f t="array" ref="CK84">+SUM($G84:$CF84*N(VALUE(LEFT($G$2:$CF$2,4))=CK$2))</f>
        <v>0</v>
      </c>
      <c r="CL84" s="7" cm="1">
        <f t="array" ref="CL84">+SUM($G84:$CF84*N(VALUE(LEFT($G$2:$CF$2,4))=CL$2))</f>
        <v>0</v>
      </c>
      <c r="CM84" s="7" cm="1">
        <f t="array" ref="CM84">+SUM($G84:$CF84*N(VALUE(LEFT($G$2:$CF$2,4))=CM$2))</f>
        <v>0</v>
      </c>
      <c r="CN84" s="7" cm="1">
        <f t="array" ref="CN84">+SUM($G84:$CF84*N(VALUE(LEFT($G$2:$CF$2,4))=CN$2))</f>
        <v>0</v>
      </c>
      <c r="CO84" s="7" cm="1">
        <f t="array" ref="CO84">+SUM($G84:$CF84*N(VALUE(LEFT($G$2:$CF$2,4))=CO$2))</f>
        <v>0</v>
      </c>
      <c r="CP84" s="7" cm="1">
        <f t="array" ref="CP84">+SUM($G84:$CF84*N(VALUE(LEFT($G$2:$CF$2,4))=CP$2))</f>
        <v>0</v>
      </c>
      <c r="CQ84" s="7" cm="1">
        <f t="array" ref="CQ84">+SUM($G84:$CF84*N(VALUE(LEFT($G$2:$CF$2,4))=CQ$2))</f>
        <v>1141248.95</v>
      </c>
    </row>
    <row r="85" spans="1:95" x14ac:dyDescent="0.25">
      <c r="B85" t="str">
        <f>+IF(IFERROR(INDEX('24-25 Plant Additions (RunRate)'!$P$10:$P$258,MATCH(E85,'24-25 Plant Additions (RunRate)'!$C$10:$C$258,0)),"")&lt;&gt;"x","","x")</f>
        <v/>
      </c>
      <c r="C85" t="str">
        <f>+IF(AND(CG85&gt;'24-25 Plant Additions (RunRate)'!$O$4,$B85&lt;&gt;"x"),"x","")</f>
        <v>x</v>
      </c>
      <c r="D85" t="str">
        <f t="shared" si="1"/>
        <v/>
      </c>
      <c r="E85" s="2" t="s">
        <v>406</v>
      </c>
      <c r="F85" s="3" t="s">
        <v>407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>
        <v>1174322.96</v>
      </c>
      <c r="AQ85" s="4">
        <v>3210.1800000000003</v>
      </c>
      <c r="AR85" s="4">
        <v>56643.020000000004</v>
      </c>
      <c r="AS85" s="4"/>
      <c r="AT85" s="4">
        <v>-191306.36000000002</v>
      </c>
      <c r="AU85" s="4"/>
      <c r="AV85" s="4"/>
      <c r="AW85" s="4">
        <v>0</v>
      </c>
      <c r="AX85" s="4"/>
      <c r="AY85" s="4">
        <v>11446.65</v>
      </c>
      <c r="AZ85" s="4">
        <v>722.28</v>
      </c>
      <c r="BA85" s="4">
        <v>9712.2100000000009</v>
      </c>
      <c r="BB85" s="4">
        <v>8716.42</v>
      </c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>
        <v>1073467.3599999999</v>
      </c>
      <c r="CH85" s="4"/>
      <c r="CI85" s="9" cm="1">
        <f t="array" ref="CI85">1/(SUM(G85:BZ85*($G$1:$BZ$1=1))/SUM(G85:BZ85)+0.000000001)*(SUM(N(CK85:CP85&lt;&gt;0))&gt;4)</f>
        <v>0</v>
      </c>
      <c r="CK85" s="7" cm="1">
        <f t="array" ref="CK85">+SUM($G85:$CF85*N(VALUE(LEFT($G$2:$CF$2,4))=CK$2))</f>
        <v>0</v>
      </c>
      <c r="CL85" s="7" cm="1">
        <f t="array" ref="CL85">+SUM($G85:$CF85*N(VALUE(LEFT($G$2:$CF$2,4))=CL$2))</f>
        <v>0</v>
      </c>
      <c r="CM85" s="7" cm="1">
        <f t="array" ref="CM85">+SUM($G85:$CF85*N(VALUE(LEFT($G$2:$CF$2,4))=CM$2))</f>
        <v>1174322.96</v>
      </c>
      <c r="CN85" s="7" cm="1">
        <f t="array" ref="CN85">+SUM($G85:$CF85*N(VALUE(LEFT($G$2:$CF$2,4))=CN$2))</f>
        <v>-100855.6</v>
      </c>
      <c r="CO85" s="7" cm="1">
        <f t="array" ref="CO85">+SUM($G85:$CF85*N(VALUE(LEFT($G$2:$CF$2,4))=CO$2))</f>
        <v>0</v>
      </c>
      <c r="CP85" s="7" cm="1">
        <f t="array" ref="CP85">+SUM($G85:$CF85*N(VALUE(LEFT($G$2:$CF$2,4))=CP$2))</f>
        <v>0</v>
      </c>
      <c r="CQ85" s="7" cm="1">
        <f t="array" ref="CQ85">+SUM($G85:$CF85*N(VALUE(LEFT($G$2:$CF$2,4))=CQ$2))</f>
        <v>0</v>
      </c>
    </row>
    <row r="86" spans="1:95" x14ac:dyDescent="0.25">
      <c r="B86" t="str">
        <f>+IF(IFERROR(INDEX('24-25 Plant Additions (RunRate)'!$P$10:$P$258,MATCH(E86,'24-25 Plant Additions (RunRate)'!$C$10:$C$258,0)),"")&lt;&gt;"x","","x")</f>
        <v/>
      </c>
      <c r="C86" t="str">
        <f>+IF(AND(CG86&gt;'24-25 Plant Additions (RunRate)'!$O$4,$B86&lt;&gt;"x"),"x","")</f>
        <v>x</v>
      </c>
      <c r="D86" t="str">
        <f t="shared" si="1"/>
        <v/>
      </c>
      <c r="E86" s="2" t="s">
        <v>438</v>
      </c>
      <c r="F86" s="3" t="s">
        <v>439</v>
      </c>
      <c r="G86" s="4"/>
      <c r="H86" s="4"/>
      <c r="I86" s="4"/>
      <c r="J86" s="4"/>
      <c r="K86" s="4"/>
      <c r="L86" s="4"/>
      <c r="M86" s="4"/>
      <c r="N86" s="4">
        <v>812849.46</v>
      </c>
      <c r="O86" s="4">
        <v>7128.88</v>
      </c>
      <c r="P86" s="4">
        <v>-1256.8800000000001</v>
      </c>
      <c r="Q86" s="4">
        <v>104653.58</v>
      </c>
      <c r="R86" s="4">
        <v>-30652.41</v>
      </c>
      <c r="S86" s="4">
        <v>203287.38</v>
      </c>
      <c r="T86" s="4">
        <v>-41644.53</v>
      </c>
      <c r="U86" s="4"/>
      <c r="V86" s="4">
        <v>3031.82</v>
      </c>
      <c r="W86" s="4">
        <v>206.12</v>
      </c>
      <c r="X86" s="4"/>
      <c r="Y86" s="4"/>
      <c r="Z86" s="4"/>
      <c r="AA86" s="4"/>
      <c r="AB86" s="4"/>
      <c r="AC86" s="4"/>
      <c r="AD86" s="4">
        <v>1175.96</v>
      </c>
      <c r="AE86" s="4"/>
      <c r="AF86" s="4"/>
      <c r="AG86" s="4"/>
      <c r="AH86" s="4">
        <v>-809.29</v>
      </c>
      <c r="AI86" s="4">
        <v>0</v>
      </c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>
        <v>1057970.0899999999</v>
      </c>
      <c r="CH86" s="4"/>
      <c r="CI86" s="9" cm="1">
        <f t="array" ref="CI86">1/(SUM(G86:BZ86*($G$1:$BZ$1=1))/SUM(G86:BZ86)+0.000000001)*(SUM(N(CK86:CP86&lt;&gt;0))&gt;4)</f>
        <v>0</v>
      </c>
      <c r="CK86" s="7" cm="1">
        <f t="array" ref="CK86">+SUM($G86:$CF86*N(VALUE(LEFT($G$2:$CF$2,4))=CK$2))</f>
        <v>892722.62999999989</v>
      </c>
      <c r="CL86" s="7" cm="1">
        <f t="array" ref="CL86">+SUM($G86:$CF86*N(VALUE(LEFT($G$2:$CF$2,4))=CL$2))</f>
        <v>166056.75</v>
      </c>
      <c r="CM86" s="7" cm="1">
        <f t="array" ref="CM86">+SUM($G86:$CF86*N(VALUE(LEFT($G$2:$CF$2,4))=CM$2))</f>
        <v>-809.29</v>
      </c>
      <c r="CN86" s="7" cm="1">
        <f t="array" ref="CN86">+SUM($G86:$CF86*N(VALUE(LEFT($G$2:$CF$2,4))=CN$2))</f>
        <v>0</v>
      </c>
      <c r="CO86" s="7" cm="1">
        <f t="array" ref="CO86">+SUM($G86:$CF86*N(VALUE(LEFT($G$2:$CF$2,4))=CO$2))</f>
        <v>0</v>
      </c>
      <c r="CP86" s="7" cm="1">
        <f t="array" ref="CP86">+SUM($G86:$CF86*N(VALUE(LEFT($G$2:$CF$2,4))=CP$2))</f>
        <v>0</v>
      </c>
      <c r="CQ86" s="7" cm="1">
        <f t="array" ref="CQ86">+SUM($G86:$CF86*N(VALUE(LEFT($G$2:$CF$2,4))=CQ$2))</f>
        <v>0</v>
      </c>
    </row>
    <row r="87" spans="1:95" x14ac:dyDescent="0.25">
      <c r="B87" t="str">
        <f>+IF(IFERROR(INDEX('24-25 Plant Additions (RunRate)'!$P$10:$P$258,MATCH(E87,'24-25 Plant Additions (RunRate)'!$C$10:$C$258,0)),"")&lt;&gt;"x","","x")</f>
        <v/>
      </c>
      <c r="C87" t="str">
        <f>+IF(AND(CG87&gt;'24-25 Plant Additions (RunRate)'!$O$4,$B87&lt;&gt;"x"),"x","")</f>
        <v>x</v>
      </c>
      <c r="D87" t="str">
        <f t="shared" si="1"/>
        <v/>
      </c>
      <c r="E87" s="2" t="s">
        <v>402</v>
      </c>
      <c r="F87" s="3" t="s">
        <v>403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>
        <v>1010778.48</v>
      </c>
      <c r="AM87" s="4">
        <v>15028.09</v>
      </c>
      <c r="AN87" s="4">
        <v>2803.35</v>
      </c>
      <c r="AO87" s="4">
        <v>529.98</v>
      </c>
      <c r="AP87" s="4">
        <v>5017.17</v>
      </c>
      <c r="AQ87" s="4"/>
      <c r="AR87" s="4">
        <v>144.54</v>
      </c>
      <c r="AS87" s="4"/>
      <c r="AT87" s="4"/>
      <c r="AU87" s="4">
        <v>0</v>
      </c>
      <c r="AV87" s="4"/>
      <c r="AW87" s="4"/>
      <c r="AX87" s="4"/>
      <c r="AY87" s="4"/>
      <c r="AZ87" s="4"/>
      <c r="BA87" s="4"/>
      <c r="BB87" s="4">
        <v>5.74</v>
      </c>
      <c r="BC87" s="4"/>
      <c r="BD87" s="4"/>
      <c r="BE87" s="4"/>
      <c r="BF87" s="4"/>
      <c r="BG87" s="4">
        <v>2473.39</v>
      </c>
      <c r="BH87" s="4"/>
      <c r="BI87" s="4"/>
      <c r="BJ87" s="4"/>
      <c r="BK87" s="4"/>
      <c r="BL87" s="4"/>
      <c r="BM87" s="4"/>
      <c r="BN87" s="4">
        <v>-9.7100000000000009</v>
      </c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>
        <v>1036771.03</v>
      </c>
      <c r="CH87" s="4"/>
      <c r="CI87" s="9" cm="1">
        <f t="array" ref="CI87">1/(SUM(G87:BZ87*($G$1:$BZ$1=1))/SUM(G87:BZ87)+0.000000001)*(SUM(N(CK87:CP87&lt;&gt;0))&gt;4)</f>
        <v>0</v>
      </c>
      <c r="CK87" s="7" cm="1">
        <f t="array" ref="CK87">+SUM($G87:$CF87*N(VALUE(LEFT($G$2:$CF$2,4))=CK$2))</f>
        <v>0</v>
      </c>
      <c r="CL87" s="7" cm="1">
        <f t="array" ref="CL87">+SUM($G87:$CF87*N(VALUE(LEFT($G$2:$CF$2,4))=CL$2))</f>
        <v>0</v>
      </c>
      <c r="CM87" s="7" cm="1">
        <f t="array" ref="CM87">+SUM($G87:$CF87*N(VALUE(LEFT($G$2:$CF$2,4))=CM$2))</f>
        <v>1034157.07</v>
      </c>
      <c r="CN87" s="7" cm="1">
        <f t="array" ref="CN87">+SUM($G87:$CF87*N(VALUE(LEFT($G$2:$CF$2,4))=CN$2))</f>
        <v>150.28</v>
      </c>
      <c r="CO87" s="7" cm="1">
        <f t="array" ref="CO87">+SUM($G87:$CF87*N(VALUE(LEFT($G$2:$CF$2,4))=CO$2))</f>
        <v>2463.6799999999998</v>
      </c>
      <c r="CP87" s="7" cm="1">
        <f t="array" ref="CP87">+SUM($G87:$CF87*N(VALUE(LEFT($G$2:$CF$2,4))=CP$2))</f>
        <v>0</v>
      </c>
      <c r="CQ87" s="7" cm="1">
        <f t="array" ref="CQ87">+SUM($G87:$CF87*N(VALUE(LEFT($G$2:$CF$2,4))=CQ$2))</f>
        <v>0</v>
      </c>
    </row>
    <row r="88" spans="1:95" x14ac:dyDescent="0.25">
      <c r="B88" t="str">
        <f>+IF(IFERROR(INDEX('24-25 Plant Additions (RunRate)'!$P$10:$P$258,MATCH(E88,'24-25 Plant Additions (RunRate)'!$C$10:$C$258,0)),"")&lt;&gt;"x","","x")</f>
        <v/>
      </c>
      <c r="C88" t="str">
        <f>+IF(AND(CG88&gt;'24-25 Plant Additions (RunRate)'!$O$4,$B88&lt;&gt;"x"),"x","")</f>
        <v>x</v>
      </c>
      <c r="D88" t="str">
        <f t="shared" si="1"/>
        <v/>
      </c>
      <c r="E88" s="2" t="s">
        <v>1475</v>
      </c>
      <c r="F88" s="3" t="s">
        <v>1476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>
        <v>883635.52</v>
      </c>
      <c r="BT88" s="4">
        <v>27179.11</v>
      </c>
      <c r="BU88" s="4">
        <v>66866.97</v>
      </c>
      <c r="BV88" s="4"/>
      <c r="BW88" s="4"/>
      <c r="BX88" s="4">
        <v>20408.580000000002</v>
      </c>
      <c r="BY88" s="4">
        <v>13735.64</v>
      </c>
      <c r="BZ88" s="4">
        <v>-6285.18</v>
      </c>
      <c r="CA88" s="4"/>
      <c r="CB88" s="4"/>
      <c r="CC88" s="4"/>
      <c r="CD88" s="4">
        <v>558.35</v>
      </c>
      <c r="CE88" s="4"/>
      <c r="CF88" s="4"/>
      <c r="CG88" s="4">
        <v>1006098.9899999999</v>
      </c>
      <c r="CH88" s="4"/>
      <c r="CI88" s="9" cm="1">
        <f t="array" ref="CI88">1/(SUM(G88:BZ88*($G$1:$BZ$1=1))/SUM(G88:BZ88)+0.000000001)*(SUM(N(CK88:CP88&lt;&gt;0))&gt;4)</f>
        <v>0</v>
      </c>
      <c r="CK88" s="7" cm="1">
        <f t="array" ref="CK88">+SUM($G88:$CF88*N(VALUE(LEFT($G$2:$CF$2,4))=CK$2))</f>
        <v>0</v>
      </c>
      <c r="CL88" s="7" cm="1">
        <f t="array" ref="CL88">+SUM($G88:$CF88*N(VALUE(LEFT($G$2:$CF$2,4))=CL$2))</f>
        <v>0</v>
      </c>
      <c r="CM88" s="7" cm="1">
        <f t="array" ref="CM88">+SUM($G88:$CF88*N(VALUE(LEFT($G$2:$CF$2,4))=CM$2))</f>
        <v>0</v>
      </c>
      <c r="CN88" s="7" cm="1">
        <f t="array" ref="CN88">+SUM($G88:$CF88*N(VALUE(LEFT($G$2:$CF$2,4))=CN$2))</f>
        <v>0</v>
      </c>
      <c r="CO88" s="7" cm="1">
        <f t="array" ref="CO88">+SUM($G88:$CF88*N(VALUE(LEFT($G$2:$CF$2,4))=CO$2))</f>
        <v>0</v>
      </c>
      <c r="CP88" s="7" cm="1">
        <f t="array" ref="CP88">+SUM($G88:$CF88*N(VALUE(LEFT($G$2:$CF$2,4))=CP$2))</f>
        <v>1005540.6399999999</v>
      </c>
      <c r="CQ88" s="7" cm="1">
        <f t="array" ref="CQ88">+SUM($G88:$CF88*N(VALUE(LEFT($G$2:$CF$2,4))=CQ$2))</f>
        <v>558.35</v>
      </c>
    </row>
    <row r="89" spans="1:95" x14ac:dyDescent="0.25">
      <c r="B89" t="str">
        <f>+IF(IFERROR(INDEX('24-25 Plant Additions (RunRate)'!$P$10:$P$258,MATCH(E89,'24-25 Plant Additions (RunRate)'!$C$10:$C$258,0)),"")&lt;&gt;"x","","x")</f>
        <v/>
      </c>
      <c r="C89" t="str">
        <f>+IF(AND(CG89&gt;'24-25 Plant Additions (RunRate)'!$O$4,$B89&lt;&gt;"x"),"x","")</f>
        <v>x</v>
      </c>
      <c r="D89" t="str">
        <f t="shared" si="1"/>
        <v/>
      </c>
      <c r="E89" s="2" t="s">
        <v>1107</v>
      </c>
      <c r="F89" s="3" t="s">
        <v>1108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>
        <v>824110.02</v>
      </c>
      <c r="AS89" s="4">
        <v>100174.64</v>
      </c>
      <c r="AT89" s="4">
        <v>48300.639999999999</v>
      </c>
      <c r="AU89" s="4">
        <v>510.96000000000004</v>
      </c>
      <c r="AV89" s="4"/>
      <c r="AW89" s="4"/>
      <c r="AX89" s="4"/>
      <c r="AY89" s="4"/>
      <c r="AZ89" s="4"/>
      <c r="BA89" s="4"/>
      <c r="BB89" s="4">
        <v>30561.32</v>
      </c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>
        <v>1003657.58</v>
      </c>
      <c r="CH89" s="4"/>
      <c r="CI89" s="9" cm="1">
        <f t="array" ref="CI89">1/(SUM(G89:BZ89*($G$1:$BZ$1=1))/SUM(G89:BZ89)+0.000000001)*(SUM(N(CK89:CP89&lt;&gt;0))&gt;4)</f>
        <v>0</v>
      </c>
      <c r="CK89" s="7" cm="1">
        <f t="array" ref="CK89">+SUM($G89:$CF89*N(VALUE(LEFT($G$2:$CF$2,4))=CK$2))</f>
        <v>0</v>
      </c>
      <c r="CL89" s="7" cm="1">
        <f t="array" ref="CL89">+SUM($G89:$CF89*N(VALUE(LEFT($G$2:$CF$2,4))=CL$2))</f>
        <v>0</v>
      </c>
      <c r="CM89" s="7" cm="1">
        <f t="array" ref="CM89">+SUM($G89:$CF89*N(VALUE(LEFT($G$2:$CF$2,4))=CM$2))</f>
        <v>0</v>
      </c>
      <c r="CN89" s="7" cm="1">
        <f t="array" ref="CN89">+SUM($G89:$CF89*N(VALUE(LEFT($G$2:$CF$2,4))=CN$2))</f>
        <v>1003657.58</v>
      </c>
      <c r="CO89" s="7" cm="1">
        <f t="array" ref="CO89">+SUM($G89:$CF89*N(VALUE(LEFT($G$2:$CF$2,4))=CO$2))</f>
        <v>0</v>
      </c>
      <c r="CP89" s="7" cm="1">
        <f t="array" ref="CP89">+SUM($G89:$CF89*N(VALUE(LEFT($G$2:$CF$2,4))=CP$2))</f>
        <v>0</v>
      </c>
      <c r="CQ89" s="7" cm="1">
        <f t="array" ref="CQ89">+SUM($G89:$CF89*N(VALUE(LEFT($G$2:$CF$2,4))=CQ$2))</f>
        <v>0</v>
      </c>
    </row>
    <row r="90" spans="1:95" x14ac:dyDescent="0.25">
      <c r="B90" t="str">
        <f>+IF(IFERROR(INDEX('24-25 Plant Additions (RunRate)'!$P$10:$P$258,MATCH(E90,'24-25 Plant Additions (RunRate)'!$C$10:$C$258,0)),"")&lt;&gt;"x","","x")</f>
        <v>x</v>
      </c>
      <c r="C90" t="str">
        <f>+IF(AND(CG90&gt;'24-25 Plant Additions (RunRate)'!$O$4,$B90&lt;&gt;"x"),"x","")</f>
        <v/>
      </c>
      <c r="D90" t="str">
        <f t="shared" si="1"/>
        <v/>
      </c>
      <c r="E90" s="2" t="s">
        <v>658</v>
      </c>
      <c r="F90" s="3" t="s">
        <v>659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>
        <v>0</v>
      </c>
      <c r="S90" s="4"/>
      <c r="T90" s="4"/>
      <c r="U90" s="4">
        <v>-1188</v>
      </c>
      <c r="V90" s="4"/>
      <c r="W90" s="4"/>
      <c r="X90" s="4"/>
      <c r="Y90" s="4"/>
      <c r="Z90" s="4"/>
      <c r="AA90" s="4"/>
      <c r="AB90" s="4"/>
      <c r="AC90" s="4"/>
      <c r="AD90" s="4">
        <v>0</v>
      </c>
      <c r="AE90" s="4"/>
      <c r="AF90" s="4"/>
      <c r="AG90" s="4">
        <v>50674.65</v>
      </c>
      <c r="AH90" s="4"/>
      <c r="AI90" s="4">
        <v>58.910000000000004</v>
      </c>
      <c r="AJ90" s="4"/>
      <c r="AK90" s="4">
        <v>11970.68</v>
      </c>
      <c r="AL90" s="4"/>
      <c r="AM90" s="4">
        <v>-6700.57</v>
      </c>
      <c r="AN90" s="4">
        <v>82176.600000000006</v>
      </c>
      <c r="AO90" s="4">
        <v>69072.81</v>
      </c>
      <c r="AP90" s="4">
        <v>60927.740000000005</v>
      </c>
      <c r="AQ90" s="4">
        <v>19956.240000000002</v>
      </c>
      <c r="AR90" s="4">
        <v>34225.56</v>
      </c>
      <c r="AS90" s="4">
        <v>47151.32</v>
      </c>
      <c r="AT90" s="4">
        <v>8216.93</v>
      </c>
      <c r="AU90" s="4">
        <v>46084.34</v>
      </c>
      <c r="AV90" s="4">
        <v>21639.310000000005</v>
      </c>
      <c r="AW90" s="4">
        <v>11261.720000000001</v>
      </c>
      <c r="AX90" s="4">
        <v>81688.680000000008</v>
      </c>
      <c r="AY90" s="4">
        <v>1378.6000000000001</v>
      </c>
      <c r="AZ90" s="4">
        <v>39342.300000000003</v>
      </c>
      <c r="BA90" s="4">
        <v>8986.0300000000007</v>
      </c>
      <c r="BB90" s="4">
        <v>67263.130000000019</v>
      </c>
      <c r="BC90" s="4">
        <v>29770.34</v>
      </c>
      <c r="BD90" s="4"/>
      <c r="BE90" s="4">
        <v>70536.44</v>
      </c>
      <c r="BF90" s="4">
        <v>10355.049999999999</v>
      </c>
      <c r="BG90" s="4">
        <v>1732.09</v>
      </c>
      <c r="BH90" s="4"/>
      <c r="BI90" s="4">
        <v>8717.98</v>
      </c>
      <c r="BJ90" s="4">
        <v>0</v>
      </c>
      <c r="BK90" s="4">
        <v>32917.630000000005</v>
      </c>
      <c r="BL90" s="4">
        <v>36320.619999999995</v>
      </c>
      <c r="BM90" s="4">
        <v>143.36000000000001</v>
      </c>
      <c r="BN90" s="4">
        <v>9531.2899999999991</v>
      </c>
      <c r="BO90" s="4"/>
      <c r="BP90" s="4">
        <v>31770.750000000004</v>
      </c>
      <c r="BQ90" s="4">
        <v>22522.800000000003</v>
      </c>
      <c r="BR90" s="4">
        <v>547.11</v>
      </c>
      <c r="BS90" s="4">
        <v>0</v>
      </c>
      <c r="BT90" s="4">
        <v>0</v>
      </c>
      <c r="BU90" s="4">
        <v>17896.21</v>
      </c>
      <c r="BV90" s="4">
        <v>47019.33</v>
      </c>
      <c r="BW90" s="4">
        <v>14927.37</v>
      </c>
      <c r="BX90" s="4">
        <v>0</v>
      </c>
      <c r="BY90" s="4">
        <v>0</v>
      </c>
      <c r="BZ90" s="4">
        <v>-880.42000000000007</v>
      </c>
      <c r="CA90" s="4"/>
      <c r="CB90" s="4"/>
      <c r="CC90" s="4"/>
      <c r="CD90" s="4">
        <v>0</v>
      </c>
      <c r="CE90" s="4"/>
      <c r="CF90" s="4">
        <v>-1326.46</v>
      </c>
      <c r="CG90" s="4">
        <v>986688.47</v>
      </c>
      <c r="CH90" s="4"/>
      <c r="CI90" s="9" cm="1">
        <f t="array" ref="CI90">1/(SUM(G90:BZ90*($G$1:$BZ$1=1))/SUM(G90:BZ90)+0.000000001)*(SUM(N(CK90:CP90&lt;&gt;0))&gt;4)</f>
        <v>2.5073094771078508</v>
      </c>
      <c r="CK90" s="7" cm="1">
        <f t="array" ref="CK90">+SUM($G90:$CF90*N(VALUE(LEFT($G$2:$CF$2,4))=CK$2))</f>
        <v>0</v>
      </c>
      <c r="CL90" s="7" cm="1">
        <f t="array" ref="CL90">+SUM($G90:$CF90*N(VALUE(LEFT($G$2:$CF$2,4))=CL$2))</f>
        <v>-1188</v>
      </c>
      <c r="CM90" s="7" cm="1">
        <f t="array" ref="CM90">+SUM($G90:$CF90*N(VALUE(LEFT($G$2:$CF$2,4))=CM$2))</f>
        <v>268180.82</v>
      </c>
      <c r="CN90" s="7" cm="1">
        <f t="array" ref="CN90">+SUM($G90:$CF90*N(VALUE(LEFT($G$2:$CF$2,4))=CN$2))</f>
        <v>387194.16</v>
      </c>
      <c r="CO90" s="7" cm="1">
        <f t="array" ref="CO90">+SUM($G90:$CF90*N(VALUE(LEFT($G$2:$CF$2,4))=CO$2))</f>
        <v>200024.8</v>
      </c>
      <c r="CP90" s="7" cm="1">
        <f t="array" ref="CP90">+SUM($G90:$CF90*N(VALUE(LEFT($G$2:$CF$2,4))=CP$2))</f>
        <v>133803.15</v>
      </c>
      <c r="CQ90" s="7" cm="1">
        <f t="array" ref="CQ90">+SUM($G90:$CF90*N(VALUE(LEFT($G$2:$CF$2,4))=CQ$2))</f>
        <v>-1326.46</v>
      </c>
    </row>
    <row r="91" spans="1:95" x14ac:dyDescent="0.25">
      <c r="A91" t="s">
        <v>2160</v>
      </c>
      <c r="B91" t="str">
        <f>+IF(IFERROR(INDEX('24-25 Plant Additions (RunRate)'!$P$10:$P$258,MATCH(E91,'24-25 Plant Additions (RunRate)'!$C$10:$C$258,0)),"")&lt;&gt;"x","","x")</f>
        <v/>
      </c>
      <c r="C91" t="str">
        <f>+IF(AND(CG91&gt;'24-25 Plant Additions (RunRate)'!$O$4,$B91&lt;&gt;"x"),"x","")</f>
        <v/>
      </c>
      <c r="D91" t="str">
        <f t="shared" si="1"/>
        <v/>
      </c>
      <c r="E91" s="2" t="s">
        <v>1590</v>
      </c>
      <c r="F91" s="3" t="s">
        <v>1591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>
        <v>917567.59</v>
      </c>
      <c r="CD91" s="4">
        <v>25223.49</v>
      </c>
      <c r="CE91" s="4">
        <v>40103.360000000001</v>
      </c>
      <c r="CF91" s="4">
        <v>3383.88</v>
      </c>
      <c r="CG91" s="4">
        <v>986278.32</v>
      </c>
      <c r="CH91" s="4"/>
      <c r="CI91" s="9" t="e" cm="1">
        <f t="array" ref="CI91">1/(SUM(G91:BZ91*($G$1:$BZ$1=1))/SUM(G91:BZ91)+0.000000001)*(SUM(N(CK91:CP91&lt;&gt;0))&gt;4)</f>
        <v>#DIV/0!</v>
      </c>
      <c r="CK91" s="7" cm="1">
        <f t="array" ref="CK91">+SUM($G91:$CF91*N(VALUE(LEFT($G$2:$CF$2,4))=CK$2))</f>
        <v>0</v>
      </c>
      <c r="CL91" s="7" cm="1">
        <f t="array" ref="CL91">+SUM($G91:$CF91*N(VALUE(LEFT($G$2:$CF$2,4))=CL$2))</f>
        <v>0</v>
      </c>
      <c r="CM91" s="7" cm="1">
        <f t="array" ref="CM91">+SUM($G91:$CF91*N(VALUE(LEFT($G$2:$CF$2,4))=CM$2))</f>
        <v>0</v>
      </c>
      <c r="CN91" s="7" cm="1">
        <f t="array" ref="CN91">+SUM($G91:$CF91*N(VALUE(LEFT($G$2:$CF$2,4))=CN$2))</f>
        <v>0</v>
      </c>
      <c r="CO91" s="7" cm="1">
        <f t="array" ref="CO91">+SUM($G91:$CF91*N(VALUE(LEFT($G$2:$CF$2,4))=CO$2))</f>
        <v>0</v>
      </c>
      <c r="CP91" s="7" cm="1">
        <f t="array" ref="CP91">+SUM($G91:$CF91*N(VALUE(LEFT($G$2:$CF$2,4))=CP$2))</f>
        <v>0</v>
      </c>
      <c r="CQ91" s="7" cm="1">
        <f t="array" ref="CQ91">+SUM($G91:$CF91*N(VALUE(LEFT($G$2:$CF$2,4))=CQ$2))</f>
        <v>986278.32</v>
      </c>
    </row>
    <row r="92" spans="1:95" x14ac:dyDescent="0.25">
      <c r="B92" t="str">
        <f>+IF(IFERROR(INDEX('24-25 Plant Additions (RunRate)'!$P$10:$P$258,MATCH(E92,'24-25 Plant Additions (RunRate)'!$C$10:$C$258,0)),"")&lt;&gt;"x","","x")</f>
        <v/>
      </c>
      <c r="C92" t="str">
        <f>+IF(AND(CG92&gt;'24-25 Plant Additions (RunRate)'!$O$4,$B92&lt;&gt;"x"),"x","")</f>
        <v/>
      </c>
      <c r="D92" t="str">
        <f t="shared" si="1"/>
        <v>x</v>
      </c>
      <c r="E92" s="2" t="s">
        <v>724</v>
      </c>
      <c r="F92" s="3" t="s">
        <v>725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>
        <v>918271.79</v>
      </c>
      <c r="AE92" s="4">
        <v>116182.86</v>
      </c>
      <c r="AF92" s="4"/>
      <c r="AG92" s="4"/>
      <c r="AH92" s="4">
        <v>361.28000000000003</v>
      </c>
      <c r="AI92" s="4"/>
      <c r="AJ92" s="4"/>
      <c r="AK92" s="4"/>
      <c r="AL92" s="4"/>
      <c r="AM92" s="4"/>
      <c r="AN92" s="4"/>
      <c r="AO92" s="4"/>
      <c r="AP92" s="4">
        <v>-155050.39000000001</v>
      </c>
      <c r="AQ92" s="4">
        <v>126692.71</v>
      </c>
      <c r="AR92" s="4"/>
      <c r="AS92" s="4"/>
      <c r="AT92" s="4">
        <v>-27653.4</v>
      </c>
      <c r="AU92" s="4"/>
      <c r="AV92" s="4"/>
      <c r="AW92" s="4"/>
      <c r="AX92" s="4"/>
      <c r="AY92" s="4"/>
      <c r="AZ92" s="4"/>
      <c r="BA92" s="4"/>
      <c r="BB92" s="4">
        <v>3223.56</v>
      </c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>
        <v>982028.41</v>
      </c>
      <c r="CH92" s="4"/>
      <c r="CI92" s="9" cm="1">
        <f t="array" ref="CI92">1/(SUM(G92:BZ92*($G$1:$BZ$1=1))/SUM(G92:BZ92)+0.000000001)*(SUM(N(CK92:CP92&lt;&gt;0))&gt;4)</f>
        <v>0</v>
      </c>
      <c r="CK92" s="7" cm="1">
        <f t="array" ref="CK92">+SUM($G92:$CF92*N(VALUE(LEFT($G$2:$CF$2,4))=CK$2))</f>
        <v>0</v>
      </c>
      <c r="CL92" s="7" cm="1">
        <f t="array" ref="CL92">+SUM($G92:$CF92*N(VALUE(LEFT($G$2:$CF$2,4))=CL$2))</f>
        <v>918271.79</v>
      </c>
      <c r="CM92" s="7" cm="1">
        <f t="array" ref="CM92">+SUM($G92:$CF92*N(VALUE(LEFT($G$2:$CF$2,4))=CM$2))</f>
        <v>-38506.250000000015</v>
      </c>
      <c r="CN92" s="7" cm="1">
        <f t="array" ref="CN92">+SUM($G92:$CF92*N(VALUE(LEFT($G$2:$CF$2,4))=CN$2))</f>
        <v>102262.87</v>
      </c>
      <c r="CO92" s="7" cm="1">
        <f t="array" ref="CO92">+SUM($G92:$CF92*N(VALUE(LEFT($G$2:$CF$2,4))=CO$2))</f>
        <v>0</v>
      </c>
      <c r="CP92" s="7" cm="1">
        <f t="array" ref="CP92">+SUM($G92:$CF92*N(VALUE(LEFT($G$2:$CF$2,4))=CP$2))</f>
        <v>0</v>
      </c>
      <c r="CQ92" s="7" cm="1">
        <f t="array" ref="CQ92">+SUM($G92:$CF92*N(VALUE(LEFT($G$2:$CF$2,4))=CQ$2))</f>
        <v>0</v>
      </c>
    </row>
    <row r="93" spans="1:95" x14ac:dyDescent="0.25">
      <c r="B93" t="str">
        <f>+IF(IFERROR(INDEX('24-25 Plant Additions (RunRate)'!$P$10:$P$258,MATCH(E93,'24-25 Plant Additions (RunRate)'!$C$10:$C$258,0)),"")&lt;&gt;"x","","x")</f>
        <v/>
      </c>
      <c r="C93" t="str">
        <f>+IF(AND(CG93&gt;'24-25 Plant Additions (RunRate)'!$O$4,$B93&lt;&gt;"x"),"x","")</f>
        <v/>
      </c>
      <c r="D93" t="str">
        <f t="shared" si="1"/>
        <v>x</v>
      </c>
      <c r="E93" s="2" t="s">
        <v>11</v>
      </c>
      <c r="F93" s="3" t="s">
        <v>12</v>
      </c>
      <c r="G93" s="4">
        <v>93987.510000000009</v>
      </c>
      <c r="H93" s="4">
        <v>2743.17</v>
      </c>
      <c r="I93" s="4"/>
      <c r="J93" s="4">
        <v>69107.789999999994</v>
      </c>
      <c r="K93" s="4">
        <v>0</v>
      </c>
      <c r="L93" s="4">
        <v>3082.9500000000003</v>
      </c>
      <c r="M93" s="4">
        <v>5284.7300000000005</v>
      </c>
      <c r="N93" s="4">
        <v>21028.170000000002</v>
      </c>
      <c r="O93" s="4">
        <v>64413.54</v>
      </c>
      <c r="P93" s="4">
        <v>17109.050000000003</v>
      </c>
      <c r="Q93" s="4">
        <v>3011.31</v>
      </c>
      <c r="R93" s="4">
        <v>117035.76000000004</v>
      </c>
      <c r="S93" s="4">
        <v>392.45</v>
      </c>
      <c r="T93" s="4">
        <v>89901</v>
      </c>
      <c r="U93" s="4">
        <v>-13136.23</v>
      </c>
      <c r="V93" s="4">
        <v>18639.7</v>
      </c>
      <c r="W93" s="4">
        <v>1961.45</v>
      </c>
      <c r="X93" s="4">
        <v>5616.83</v>
      </c>
      <c r="Y93" s="4">
        <v>194257.85</v>
      </c>
      <c r="Z93" s="4">
        <v>0</v>
      </c>
      <c r="AA93" s="4">
        <v>25229.11</v>
      </c>
      <c r="AB93" s="4">
        <v>106380.31</v>
      </c>
      <c r="AC93" s="4"/>
      <c r="AD93" s="4">
        <v>17463.64</v>
      </c>
      <c r="AE93" s="4">
        <v>99437.39</v>
      </c>
      <c r="AF93" s="4">
        <v>37165.799999999996</v>
      </c>
      <c r="AG93" s="4">
        <v>825.65</v>
      </c>
      <c r="AH93" s="4">
        <v>0</v>
      </c>
      <c r="AI93" s="4"/>
      <c r="AJ93" s="4">
        <v>2839.11</v>
      </c>
      <c r="AK93" s="4">
        <v>-15505.06</v>
      </c>
      <c r="AL93" s="4">
        <v>0</v>
      </c>
      <c r="AM93" s="4"/>
      <c r="AN93" s="4">
        <v>4522.3599999999997</v>
      </c>
      <c r="AO93" s="4"/>
      <c r="AP93" s="4">
        <v>839.22</v>
      </c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>
        <v>973634.56000000017</v>
      </c>
      <c r="CH93" s="4"/>
      <c r="CI93" s="9" cm="1">
        <f t="array" ref="CI93">1/(SUM(G93:BZ93*($G$1:$BZ$1=1))/SUM(G93:BZ93)+0.000000001)*(SUM(N(CK93:CP93&lt;&gt;0))&gt;4)</f>
        <v>0</v>
      </c>
      <c r="CK93" s="7" cm="1">
        <f t="array" ref="CK93">+SUM($G93:$CF93*N(VALUE(LEFT($G$2:$CF$2,4))=CK$2))</f>
        <v>396803.9800000001</v>
      </c>
      <c r="CL93" s="7" cm="1">
        <f t="array" ref="CL93">+SUM($G93:$CF93*N(VALUE(LEFT($G$2:$CF$2,4))=CL$2))</f>
        <v>446706.11</v>
      </c>
      <c r="CM93" s="7" cm="1">
        <f t="array" ref="CM93">+SUM($G93:$CF93*N(VALUE(LEFT($G$2:$CF$2,4))=CM$2))</f>
        <v>130124.46999999999</v>
      </c>
      <c r="CN93" s="7" cm="1">
        <f t="array" ref="CN93">+SUM($G93:$CF93*N(VALUE(LEFT($G$2:$CF$2,4))=CN$2))</f>
        <v>0</v>
      </c>
      <c r="CO93" s="7" cm="1">
        <f t="array" ref="CO93">+SUM($G93:$CF93*N(VALUE(LEFT($G$2:$CF$2,4))=CO$2))</f>
        <v>0</v>
      </c>
      <c r="CP93" s="7" cm="1">
        <f t="array" ref="CP93">+SUM($G93:$CF93*N(VALUE(LEFT($G$2:$CF$2,4))=CP$2))</f>
        <v>0</v>
      </c>
      <c r="CQ93" s="7" cm="1">
        <f t="array" ref="CQ93">+SUM($G93:$CF93*N(VALUE(LEFT($G$2:$CF$2,4))=CQ$2))</f>
        <v>0</v>
      </c>
    </row>
    <row r="94" spans="1:95" x14ac:dyDescent="0.25">
      <c r="A94" t="s">
        <v>2160</v>
      </c>
      <c r="B94" t="str">
        <f>+IF(IFERROR(INDEX('24-25 Plant Additions (RunRate)'!$P$10:$P$258,MATCH(E94,'24-25 Plant Additions (RunRate)'!$C$10:$C$258,0)),"")&lt;&gt;"x","","x")</f>
        <v/>
      </c>
      <c r="C94" t="str">
        <f>+IF(AND(CG94&gt;'24-25 Plant Additions (RunRate)'!$O$4,$B94&lt;&gt;"x"),"x","")</f>
        <v/>
      </c>
      <c r="D94" t="str">
        <f t="shared" si="1"/>
        <v/>
      </c>
      <c r="E94" s="2" t="s">
        <v>1600</v>
      </c>
      <c r="F94" s="3" t="s">
        <v>1601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>
        <v>941390.61</v>
      </c>
      <c r="CE94" s="4">
        <v>-5499.41</v>
      </c>
      <c r="CF94" s="4">
        <v>488.07</v>
      </c>
      <c r="CG94" s="4">
        <v>936379.2699999999</v>
      </c>
      <c r="CH94" s="4"/>
      <c r="CI94" s="9" t="e" cm="1">
        <f t="array" ref="CI94">1/(SUM(G94:BZ94*($G$1:$BZ$1=1))/SUM(G94:BZ94)+0.000000001)*(SUM(N(CK94:CP94&lt;&gt;0))&gt;4)</f>
        <v>#DIV/0!</v>
      </c>
      <c r="CK94" s="7" cm="1">
        <f t="array" ref="CK94">+SUM($G94:$CF94*N(VALUE(LEFT($G$2:$CF$2,4))=CK$2))</f>
        <v>0</v>
      </c>
      <c r="CL94" s="7" cm="1">
        <f t="array" ref="CL94">+SUM($G94:$CF94*N(VALUE(LEFT($G$2:$CF$2,4))=CL$2))</f>
        <v>0</v>
      </c>
      <c r="CM94" s="7" cm="1">
        <f t="array" ref="CM94">+SUM($G94:$CF94*N(VALUE(LEFT($G$2:$CF$2,4))=CM$2))</f>
        <v>0</v>
      </c>
      <c r="CN94" s="7" cm="1">
        <f t="array" ref="CN94">+SUM($G94:$CF94*N(VALUE(LEFT($G$2:$CF$2,4))=CN$2))</f>
        <v>0</v>
      </c>
      <c r="CO94" s="7" cm="1">
        <f t="array" ref="CO94">+SUM($G94:$CF94*N(VALUE(LEFT($G$2:$CF$2,4))=CO$2))</f>
        <v>0</v>
      </c>
      <c r="CP94" s="7" cm="1">
        <f t="array" ref="CP94">+SUM($G94:$CF94*N(VALUE(LEFT($G$2:$CF$2,4))=CP$2))</f>
        <v>0</v>
      </c>
      <c r="CQ94" s="7" cm="1">
        <f t="array" ref="CQ94">+SUM($G94:$CF94*N(VALUE(LEFT($G$2:$CF$2,4))=CQ$2))</f>
        <v>936379.2699999999</v>
      </c>
    </row>
    <row r="95" spans="1:95" x14ac:dyDescent="0.25">
      <c r="B95" t="str">
        <f>+IF(IFERROR(INDEX('24-25 Plant Additions (RunRate)'!$P$10:$P$258,MATCH(E95,'24-25 Plant Additions (RunRate)'!$C$10:$C$258,0)),"")&lt;&gt;"x","","x")</f>
        <v/>
      </c>
      <c r="C95" t="str">
        <f>+IF(AND(CG95&gt;'24-25 Plant Additions (RunRate)'!$O$4,$B95&lt;&gt;"x"),"x","")</f>
        <v/>
      </c>
      <c r="D95" t="str">
        <f t="shared" si="1"/>
        <v>x</v>
      </c>
      <c r="E95" s="2" t="s">
        <v>946</v>
      </c>
      <c r="F95" s="3" t="s">
        <v>947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>
        <v>-152653.34</v>
      </c>
      <c r="AN95" s="4">
        <v>365751.53</v>
      </c>
      <c r="AO95" s="4">
        <v>681745.39</v>
      </c>
      <c r="AP95" s="4">
        <v>24722.71</v>
      </c>
      <c r="AQ95" s="4"/>
      <c r="AR95" s="4"/>
      <c r="AS95" s="4">
        <v>6827.6500000000005</v>
      </c>
      <c r="AT95" s="4"/>
      <c r="AU95" s="4"/>
      <c r="AV95" s="4"/>
      <c r="AW95" s="4"/>
      <c r="AX95" s="4"/>
      <c r="AY95" s="4"/>
      <c r="AZ95" s="4"/>
      <c r="BA95" s="4"/>
      <c r="BB95" s="4">
        <v>222.24</v>
      </c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>
        <v>926616.18</v>
      </c>
      <c r="CH95" s="4"/>
      <c r="CI95" s="9" cm="1">
        <f t="array" ref="CI95">1/(SUM(G95:BZ95*($G$1:$BZ$1=1))/SUM(G95:BZ95)+0.000000001)*(SUM(N(CK95:CP95&lt;&gt;0))&gt;4)</f>
        <v>0</v>
      </c>
      <c r="CK95" s="7" cm="1">
        <f t="array" ref="CK95">+SUM($G95:$CF95*N(VALUE(LEFT($G$2:$CF$2,4))=CK$2))</f>
        <v>0</v>
      </c>
      <c r="CL95" s="7" cm="1">
        <f t="array" ref="CL95">+SUM($G95:$CF95*N(VALUE(LEFT($G$2:$CF$2,4))=CL$2))</f>
        <v>0</v>
      </c>
      <c r="CM95" s="7" cm="1">
        <f t="array" ref="CM95">+SUM($G95:$CF95*N(VALUE(LEFT($G$2:$CF$2,4))=CM$2))</f>
        <v>919566.29</v>
      </c>
      <c r="CN95" s="7" cm="1">
        <f t="array" ref="CN95">+SUM($G95:$CF95*N(VALUE(LEFT($G$2:$CF$2,4))=CN$2))</f>
        <v>7049.89</v>
      </c>
      <c r="CO95" s="7" cm="1">
        <f t="array" ref="CO95">+SUM($G95:$CF95*N(VALUE(LEFT($G$2:$CF$2,4))=CO$2))</f>
        <v>0</v>
      </c>
      <c r="CP95" s="7" cm="1">
        <f t="array" ref="CP95">+SUM($G95:$CF95*N(VALUE(LEFT($G$2:$CF$2,4))=CP$2))</f>
        <v>0</v>
      </c>
      <c r="CQ95" s="7" cm="1">
        <f t="array" ref="CQ95">+SUM($G95:$CF95*N(VALUE(LEFT($G$2:$CF$2,4))=CQ$2))</f>
        <v>0</v>
      </c>
    </row>
    <row r="96" spans="1:95" x14ac:dyDescent="0.25">
      <c r="B96" t="str">
        <f>+IF(IFERROR(INDEX('24-25 Plant Additions (RunRate)'!$P$10:$P$258,MATCH(E96,'24-25 Plant Additions (RunRate)'!$C$10:$C$258,0)),"")&lt;&gt;"x","","x")</f>
        <v>x</v>
      </c>
      <c r="C96" t="str">
        <f>+IF(AND(CG96&gt;'24-25 Plant Additions (RunRate)'!$O$4,$B96&lt;&gt;"x"),"x","")</f>
        <v/>
      </c>
      <c r="D96" t="str">
        <f t="shared" si="1"/>
        <v/>
      </c>
      <c r="E96" s="2" t="s">
        <v>15</v>
      </c>
      <c r="F96" s="3" t="s">
        <v>16</v>
      </c>
      <c r="G96" s="4"/>
      <c r="H96" s="4"/>
      <c r="I96" s="4"/>
      <c r="J96" s="4"/>
      <c r="K96" s="4"/>
      <c r="L96" s="4">
        <v>18021.75</v>
      </c>
      <c r="M96" s="4">
        <v>42416.44</v>
      </c>
      <c r="N96" s="4">
        <v>2253.11</v>
      </c>
      <c r="O96" s="4">
        <v>1360.9099999999999</v>
      </c>
      <c r="P96" s="4">
        <v>46205.98</v>
      </c>
      <c r="Q96" s="4">
        <v>59121.49</v>
      </c>
      <c r="R96" s="4">
        <v>-1626.41</v>
      </c>
      <c r="S96" s="4">
        <v>88501.23</v>
      </c>
      <c r="T96" s="4">
        <v>337.28000000000003</v>
      </c>
      <c r="U96" s="4">
        <v>362.41</v>
      </c>
      <c r="V96" s="4">
        <v>-3782.19</v>
      </c>
      <c r="W96" s="4"/>
      <c r="X96" s="4">
        <v>25898.99</v>
      </c>
      <c r="Y96" s="4"/>
      <c r="Z96" s="4">
        <v>1058.94</v>
      </c>
      <c r="AA96" s="4">
        <v>3934.92</v>
      </c>
      <c r="AB96" s="4">
        <v>7708.35</v>
      </c>
      <c r="AC96" s="4"/>
      <c r="AD96" s="4">
        <v>671.5</v>
      </c>
      <c r="AE96" s="4">
        <v>0</v>
      </c>
      <c r="AF96" s="4"/>
      <c r="AG96" s="4"/>
      <c r="AH96" s="4">
        <v>1739.06</v>
      </c>
      <c r="AI96" s="4"/>
      <c r="AJ96" s="4"/>
      <c r="AK96" s="4"/>
      <c r="AL96" s="4">
        <v>14592.24</v>
      </c>
      <c r="AM96" s="4">
        <v>221.88</v>
      </c>
      <c r="AN96" s="4">
        <v>-758.42</v>
      </c>
      <c r="AO96" s="4">
        <v>0</v>
      </c>
      <c r="AP96" s="4">
        <v>117.58000000000001</v>
      </c>
      <c r="AQ96" s="4"/>
      <c r="AR96" s="4"/>
      <c r="AS96" s="4">
        <v>749.91</v>
      </c>
      <c r="AT96" s="4">
        <v>0</v>
      </c>
      <c r="AU96" s="4"/>
      <c r="AV96" s="4"/>
      <c r="AW96" s="4">
        <v>33290.22</v>
      </c>
      <c r="AX96" s="4">
        <v>6426.59</v>
      </c>
      <c r="AY96" s="4">
        <v>9888.56</v>
      </c>
      <c r="AZ96" s="4">
        <v>4801.62</v>
      </c>
      <c r="BA96" s="4">
        <v>244.59</v>
      </c>
      <c r="BB96" s="4">
        <v>6923.69</v>
      </c>
      <c r="BC96" s="4"/>
      <c r="BD96" s="4"/>
      <c r="BE96" s="4"/>
      <c r="BF96" s="4">
        <v>1335.0199999999998</v>
      </c>
      <c r="BG96" s="4">
        <v>62631.299999999996</v>
      </c>
      <c r="BH96" s="4">
        <v>-29528.98</v>
      </c>
      <c r="BI96" s="4">
        <v>0.01</v>
      </c>
      <c r="BJ96" s="4"/>
      <c r="BK96" s="4">
        <v>187894.88999999998</v>
      </c>
      <c r="BL96" s="4">
        <v>16080.67</v>
      </c>
      <c r="BM96" s="4">
        <v>2234.27</v>
      </c>
      <c r="BN96" s="4">
        <v>-663.3</v>
      </c>
      <c r="BO96" s="4"/>
      <c r="BP96" s="4">
        <v>0</v>
      </c>
      <c r="BQ96" s="4">
        <v>21.53</v>
      </c>
      <c r="BR96" s="4">
        <v>0</v>
      </c>
      <c r="BS96" s="4"/>
      <c r="BT96" s="4"/>
      <c r="BU96" s="4"/>
      <c r="BV96" s="4">
        <v>4937.05</v>
      </c>
      <c r="BW96" s="4">
        <v>92504.58</v>
      </c>
      <c r="BX96" s="4">
        <v>10551.32</v>
      </c>
      <c r="BY96" s="4"/>
      <c r="BZ96" s="4">
        <v>167283.78000000003</v>
      </c>
      <c r="CA96" s="4">
        <v>627.94000000000005</v>
      </c>
      <c r="CB96" s="4"/>
      <c r="CC96" s="4">
        <v>1899.68</v>
      </c>
      <c r="CD96" s="4">
        <v>405.11</v>
      </c>
      <c r="CE96" s="4">
        <v>5019.8</v>
      </c>
      <c r="CF96" s="4">
        <v>19357.3</v>
      </c>
      <c r="CG96" s="4">
        <v>913274.19000000006</v>
      </c>
      <c r="CH96" s="4"/>
      <c r="CI96" s="9" cm="1">
        <f t="array" ref="CI96">1/(SUM(G96:BZ96*($G$1:$BZ$1=1))/SUM(G96:BZ96)+0.000000001)*(SUM(N(CK96:CP96&lt;&gt;0))&gt;4)</f>
        <v>5.3279132080473186</v>
      </c>
      <c r="CK96" s="7" cm="1">
        <f t="array" ref="CK96">+SUM($G96:$CF96*N(VALUE(LEFT($G$2:$CF$2,4))=CK$2))</f>
        <v>167753.26999999999</v>
      </c>
      <c r="CL96" s="7" cm="1">
        <f t="array" ref="CL96">+SUM($G96:$CF96*N(VALUE(LEFT($G$2:$CF$2,4))=CL$2))</f>
        <v>124691.43000000001</v>
      </c>
      <c r="CM96" s="7" cm="1">
        <f t="array" ref="CM96">+SUM($G96:$CF96*N(VALUE(LEFT($G$2:$CF$2,4))=CM$2))</f>
        <v>15912.34</v>
      </c>
      <c r="CN96" s="7" cm="1">
        <f t="array" ref="CN96">+SUM($G96:$CF96*N(VALUE(LEFT($G$2:$CF$2,4))=CN$2))</f>
        <v>62325.18</v>
      </c>
      <c r="CO96" s="7" cm="1">
        <f t="array" ref="CO96">+SUM($G96:$CF96*N(VALUE(LEFT($G$2:$CF$2,4))=CO$2))</f>
        <v>239983.88</v>
      </c>
      <c r="CP96" s="7" cm="1">
        <f t="array" ref="CP96">+SUM($G96:$CF96*N(VALUE(LEFT($G$2:$CF$2,4))=CP$2))</f>
        <v>275298.26</v>
      </c>
      <c r="CQ96" s="7" cm="1">
        <f t="array" ref="CQ96">+SUM($G96:$CF96*N(VALUE(LEFT($G$2:$CF$2,4))=CQ$2))</f>
        <v>27309.83</v>
      </c>
    </row>
    <row r="97" spans="1:95" x14ac:dyDescent="0.25">
      <c r="B97" t="str">
        <f>+IF(IFERROR(INDEX('24-25 Plant Additions (RunRate)'!$P$10:$P$258,MATCH(E97,'24-25 Plant Additions (RunRate)'!$C$10:$C$258,0)),"")&lt;&gt;"x","","x")</f>
        <v/>
      </c>
      <c r="C97" t="str">
        <f>+IF(AND(CG97&gt;'24-25 Plant Additions (RunRate)'!$O$4,$B97&lt;&gt;"x"),"x","")</f>
        <v/>
      </c>
      <c r="D97" t="str">
        <f t="shared" si="1"/>
        <v>x</v>
      </c>
      <c r="E97" s="2" t="s">
        <v>466</v>
      </c>
      <c r="F97" s="3" t="s">
        <v>467</v>
      </c>
      <c r="G97" s="4"/>
      <c r="H97" s="4"/>
      <c r="I97" s="4"/>
      <c r="J97" s="4"/>
      <c r="K97" s="4"/>
      <c r="L97" s="4"/>
      <c r="M97" s="4"/>
      <c r="N97" s="4">
        <v>539909.11</v>
      </c>
      <c r="O97" s="4">
        <v>18667.850000000002</v>
      </c>
      <c r="P97" s="4">
        <v>156812.55000000002</v>
      </c>
      <c r="Q97" s="4">
        <v>182669.87</v>
      </c>
      <c r="R97" s="4">
        <v>-14889.75</v>
      </c>
      <c r="S97" s="4">
        <v>16088.29</v>
      </c>
      <c r="T97" s="4">
        <v>3007.76</v>
      </c>
      <c r="U97" s="4"/>
      <c r="V97" s="4"/>
      <c r="W97" s="4"/>
      <c r="X97" s="4"/>
      <c r="Y97" s="4"/>
      <c r="Z97" s="4"/>
      <c r="AA97" s="4"/>
      <c r="AB97" s="4"/>
      <c r="AC97" s="4"/>
      <c r="AD97" s="4">
        <v>136.19</v>
      </c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>
        <v>902401.87</v>
      </c>
      <c r="CH97" s="4"/>
      <c r="CI97" s="9" cm="1">
        <f t="array" ref="CI97">1/(SUM(G97:BZ97*($G$1:$BZ$1=1))/SUM(G97:BZ97)+0.000000001)*(SUM(N(CK97:CP97&lt;&gt;0))&gt;4)</f>
        <v>0</v>
      </c>
      <c r="CK97" s="7" cm="1">
        <f t="array" ref="CK97">+SUM($G97:$CF97*N(VALUE(LEFT($G$2:$CF$2,4))=CK$2))</f>
        <v>883169.63</v>
      </c>
      <c r="CL97" s="7" cm="1">
        <f t="array" ref="CL97">+SUM($G97:$CF97*N(VALUE(LEFT($G$2:$CF$2,4))=CL$2))</f>
        <v>19232.240000000002</v>
      </c>
      <c r="CM97" s="7" cm="1">
        <f t="array" ref="CM97">+SUM($G97:$CF97*N(VALUE(LEFT($G$2:$CF$2,4))=CM$2))</f>
        <v>0</v>
      </c>
      <c r="CN97" s="7" cm="1">
        <f t="array" ref="CN97">+SUM($G97:$CF97*N(VALUE(LEFT($G$2:$CF$2,4))=CN$2))</f>
        <v>0</v>
      </c>
      <c r="CO97" s="7" cm="1">
        <f t="array" ref="CO97">+SUM($G97:$CF97*N(VALUE(LEFT($G$2:$CF$2,4))=CO$2))</f>
        <v>0</v>
      </c>
      <c r="CP97" s="7" cm="1">
        <f t="array" ref="CP97">+SUM($G97:$CF97*N(VALUE(LEFT($G$2:$CF$2,4))=CP$2))</f>
        <v>0</v>
      </c>
      <c r="CQ97" s="7" cm="1">
        <f t="array" ref="CQ97">+SUM($G97:$CF97*N(VALUE(LEFT($G$2:$CF$2,4))=CQ$2))</f>
        <v>0</v>
      </c>
    </row>
    <row r="98" spans="1:95" x14ac:dyDescent="0.25">
      <c r="B98" t="str">
        <f>+IF(IFERROR(INDEX('24-25 Plant Additions (RunRate)'!$P$10:$P$258,MATCH(E98,'24-25 Plant Additions (RunRate)'!$C$10:$C$258,0)),"")&lt;&gt;"x","","x")</f>
        <v/>
      </c>
      <c r="C98" t="str">
        <f>+IF(AND(CG98&gt;'24-25 Plant Additions (RunRate)'!$O$4,$B98&lt;&gt;"x"),"x","")</f>
        <v/>
      </c>
      <c r="D98" t="str">
        <f t="shared" si="1"/>
        <v>x</v>
      </c>
      <c r="E98" s="2" t="s">
        <v>600</v>
      </c>
      <c r="F98" s="3" t="s">
        <v>601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>
        <v>995272.58000000007</v>
      </c>
      <c r="AB98" s="4">
        <v>21939.7</v>
      </c>
      <c r="AC98" s="4">
        <v>-198821.71</v>
      </c>
      <c r="AD98" s="4">
        <v>28696.59</v>
      </c>
      <c r="AE98" s="4">
        <v>1964.1100000000001</v>
      </c>
      <c r="AF98" s="4"/>
      <c r="AG98" s="4">
        <v>36.44</v>
      </c>
      <c r="AH98" s="4">
        <v>31221.86</v>
      </c>
      <c r="AI98" s="4">
        <v>74.710000000000008</v>
      </c>
      <c r="AJ98" s="4">
        <v>-8371.5</v>
      </c>
      <c r="AK98" s="4"/>
      <c r="AL98" s="4"/>
      <c r="AM98" s="4"/>
      <c r="AN98" s="4"/>
      <c r="AO98" s="4"/>
      <c r="AP98" s="4">
        <v>209.85</v>
      </c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>
        <v>872222.62999999989</v>
      </c>
      <c r="CH98" s="4"/>
      <c r="CI98" s="9" cm="1">
        <f t="array" ref="CI98">1/(SUM(G98:BZ98*($G$1:$BZ$1=1))/SUM(G98:BZ98)+0.000000001)*(SUM(N(CK98:CP98&lt;&gt;0))&gt;4)</f>
        <v>0</v>
      </c>
      <c r="CK98" s="7" cm="1">
        <f t="array" ref="CK98">+SUM($G98:$CF98*N(VALUE(LEFT($G$2:$CF$2,4))=CK$2))</f>
        <v>0</v>
      </c>
      <c r="CL98" s="7" cm="1">
        <f t="array" ref="CL98">+SUM($G98:$CF98*N(VALUE(LEFT($G$2:$CF$2,4))=CL$2))</f>
        <v>847087.16</v>
      </c>
      <c r="CM98" s="7" cm="1">
        <f t="array" ref="CM98">+SUM($G98:$CF98*N(VALUE(LEFT($G$2:$CF$2,4))=CM$2))</f>
        <v>25135.47</v>
      </c>
      <c r="CN98" s="7" cm="1">
        <f t="array" ref="CN98">+SUM($G98:$CF98*N(VALUE(LEFT($G$2:$CF$2,4))=CN$2))</f>
        <v>0</v>
      </c>
      <c r="CO98" s="7" cm="1">
        <f t="array" ref="CO98">+SUM($G98:$CF98*N(VALUE(LEFT($G$2:$CF$2,4))=CO$2))</f>
        <v>0</v>
      </c>
      <c r="CP98" s="7" cm="1">
        <f t="array" ref="CP98">+SUM($G98:$CF98*N(VALUE(LEFT($G$2:$CF$2,4))=CP$2))</f>
        <v>0</v>
      </c>
      <c r="CQ98" s="7" cm="1">
        <f t="array" ref="CQ98">+SUM($G98:$CF98*N(VALUE(LEFT($G$2:$CF$2,4))=CQ$2))</f>
        <v>0</v>
      </c>
    </row>
    <row r="99" spans="1:95" x14ac:dyDescent="0.25">
      <c r="B99" t="str">
        <f>+IF(IFERROR(INDEX('24-25 Plant Additions (RunRate)'!$P$10:$P$258,MATCH(E99,'24-25 Plant Additions (RunRate)'!$C$10:$C$258,0)),"")&lt;&gt;"x","","x")</f>
        <v/>
      </c>
      <c r="C99" t="str">
        <f>+IF(AND(CG99&gt;'24-25 Plant Additions (RunRate)'!$O$4,$B99&lt;&gt;"x"),"x","")</f>
        <v/>
      </c>
      <c r="D99" t="str">
        <f t="shared" si="1"/>
        <v>x</v>
      </c>
      <c r="E99" s="2" t="s">
        <v>544</v>
      </c>
      <c r="F99" s="3" t="s">
        <v>545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>
        <v>892536.09</v>
      </c>
      <c r="AQ99" s="4"/>
      <c r="AR99" s="4"/>
      <c r="AS99" s="4"/>
      <c r="AT99" s="4"/>
      <c r="AU99" s="4"/>
      <c r="AV99" s="4"/>
      <c r="AW99" s="4">
        <v>-60978.22</v>
      </c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>
        <v>831557.87</v>
      </c>
      <c r="CH99" s="4"/>
      <c r="CI99" s="9" cm="1">
        <f t="array" ref="CI99">1/(SUM(G99:BZ99*($G$1:$BZ$1=1))/SUM(G99:BZ99)+0.000000001)*(SUM(N(CK99:CP99&lt;&gt;0))&gt;4)</f>
        <v>0</v>
      </c>
      <c r="CK99" s="7" cm="1">
        <f t="array" ref="CK99">+SUM($G99:$CF99*N(VALUE(LEFT($G$2:$CF$2,4))=CK$2))</f>
        <v>0</v>
      </c>
      <c r="CL99" s="7" cm="1">
        <f t="array" ref="CL99">+SUM($G99:$CF99*N(VALUE(LEFT($G$2:$CF$2,4))=CL$2))</f>
        <v>0</v>
      </c>
      <c r="CM99" s="7" cm="1">
        <f t="array" ref="CM99">+SUM($G99:$CF99*N(VALUE(LEFT($G$2:$CF$2,4))=CM$2))</f>
        <v>892536.09</v>
      </c>
      <c r="CN99" s="7" cm="1">
        <f t="array" ref="CN99">+SUM($G99:$CF99*N(VALUE(LEFT($G$2:$CF$2,4))=CN$2))</f>
        <v>-60978.22</v>
      </c>
      <c r="CO99" s="7" cm="1">
        <f t="array" ref="CO99">+SUM($G99:$CF99*N(VALUE(LEFT($G$2:$CF$2,4))=CO$2))</f>
        <v>0</v>
      </c>
      <c r="CP99" s="7" cm="1">
        <f t="array" ref="CP99">+SUM($G99:$CF99*N(VALUE(LEFT($G$2:$CF$2,4))=CP$2))</f>
        <v>0</v>
      </c>
      <c r="CQ99" s="7" cm="1">
        <f t="array" ref="CQ99">+SUM($G99:$CF99*N(VALUE(LEFT($G$2:$CF$2,4))=CQ$2))</f>
        <v>0</v>
      </c>
    </row>
    <row r="100" spans="1:95" x14ac:dyDescent="0.25">
      <c r="B100" t="str">
        <f>+IF(IFERROR(INDEX('24-25 Plant Additions (RunRate)'!$P$10:$P$258,MATCH(E100,'24-25 Plant Additions (RunRate)'!$C$10:$C$258,0)),"")&lt;&gt;"x","","x")</f>
        <v/>
      </c>
      <c r="C100" t="str">
        <f>+IF(AND(CG100&gt;'24-25 Plant Additions (RunRate)'!$O$4,$B100&lt;&gt;"x"),"x","")</f>
        <v/>
      </c>
      <c r="D100" t="str">
        <f t="shared" si="1"/>
        <v>x</v>
      </c>
      <c r="E100" s="2" t="s">
        <v>1793</v>
      </c>
      <c r="F100" s="3" t="s">
        <v>1794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>
        <v>822423.29</v>
      </c>
      <c r="CF100" s="4">
        <v>531.25</v>
      </c>
      <c r="CG100" s="4">
        <v>822954.54</v>
      </c>
      <c r="CH100" s="4"/>
      <c r="CI100" s="9" t="e" cm="1">
        <f t="array" ref="CI100">1/(SUM(G100:BZ100*($G$1:$BZ$1=1))/SUM(G100:BZ100)+0.000000001)*(SUM(N(CK100:CP100&lt;&gt;0))&gt;4)</f>
        <v>#DIV/0!</v>
      </c>
      <c r="CK100" s="7" cm="1">
        <f t="array" ref="CK100">+SUM($G100:$CF100*N(VALUE(LEFT($G$2:$CF$2,4))=CK$2))</f>
        <v>0</v>
      </c>
      <c r="CL100" s="7" cm="1">
        <f t="array" ref="CL100">+SUM($G100:$CF100*N(VALUE(LEFT($G$2:$CF$2,4))=CL$2))</f>
        <v>0</v>
      </c>
      <c r="CM100" s="7" cm="1">
        <f t="array" ref="CM100">+SUM($G100:$CF100*N(VALUE(LEFT($G$2:$CF$2,4))=CM$2))</f>
        <v>0</v>
      </c>
      <c r="CN100" s="7" cm="1">
        <f t="array" ref="CN100">+SUM($G100:$CF100*N(VALUE(LEFT($G$2:$CF$2,4))=CN$2))</f>
        <v>0</v>
      </c>
      <c r="CO100" s="7" cm="1">
        <f t="array" ref="CO100">+SUM($G100:$CF100*N(VALUE(LEFT($G$2:$CF$2,4))=CO$2))</f>
        <v>0</v>
      </c>
      <c r="CP100" s="7" cm="1">
        <f t="array" ref="CP100">+SUM($G100:$CF100*N(VALUE(LEFT($G$2:$CF$2,4))=CP$2))</f>
        <v>0</v>
      </c>
      <c r="CQ100" s="7" cm="1">
        <f t="array" ref="CQ100">+SUM($G100:$CF100*N(VALUE(LEFT($G$2:$CF$2,4))=CQ$2))</f>
        <v>822954.54</v>
      </c>
    </row>
    <row r="101" spans="1:95" x14ac:dyDescent="0.25">
      <c r="B101" t="str">
        <f>+IF(IFERROR(INDEX('24-25 Plant Additions (RunRate)'!$P$10:$P$258,MATCH(E101,'24-25 Plant Additions (RunRate)'!$C$10:$C$258,0)),"")&lt;&gt;"x","","x")</f>
        <v/>
      </c>
      <c r="C101" t="str">
        <f>+IF(AND(CG101&gt;'24-25 Plant Additions (RunRate)'!$O$4,$B101&lt;&gt;"x"),"x","")</f>
        <v/>
      </c>
      <c r="D101" t="str">
        <f t="shared" si="1"/>
        <v>x</v>
      </c>
      <c r="E101" s="2" t="s">
        <v>844</v>
      </c>
      <c r="F101" s="3" t="s">
        <v>845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>
        <v>750244.19000000006</v>
      </c>
      <c r="AE101" s="4">
        <v>2417.29</v>
      </c>
      <c r="AF101" s="4">
        <v>10803.880000000001</v>
      </c>
      <c r="AG101" s="4"/>
      <c r="AH101" s="4"/>
      <c r="AI101" s="4">
        <v>-10637.57</v>
      </c>
      <c r="AJ101" s="4"/>
      <c r="AK101" s="4"/>
      <c r="AL101" s="4"/>
      <c r="AM101" s="4"/>
      <c r="AN101" s="4"/>
      <c r="AO101" s="4"/>
      <c r="AP101" s="4">
        <v>66190.11</v>
      </c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>
        <v>819017.90000000014</v>
      </c>
      <c r="CH101" s="4"/>
      <c r="CI101" s="9" cm="1">
        <f t="array" ref="CI101">1/(SUM(G101:BZ101*($G$1:$BZ$1=1))/SUM(G101:BZ101)+0.000000001)*(SUM(N(CK101:CP101&lt;&gt;0))&gt;4)</f>
        <v>0</v>
      </c>
      <c r="CK101" s="7" cm="1">
        <f t="array" ref="CK101">+SUM($G101:$CF101*N(VALUE(LEFT($G$2:$CF$2,4))=CK$2))</f>
        <v>0</v>
      </c>
      <c r="CL101" s="7" cm="1">
        <f t="array" ref="CL101">+SUM($G101:$CF101*N(VALUE(LEFT($G$2:$CF$2,4))=CL$2))</f>
        <v>750244.19000000006</v>
      </c>
      <c r="CM101" s="7" cm="1">
        <f t="array" ref="CM101">+SUM($G101:$CF101*N(VALUE(LEFT($G$2:$CF$2,4))=CM$2))</f>
        <v>68773.710000000006</v>
      </c>
      <c r="CN101" s="7" cm="1">
        <f t="array" ref="CN101">+SUM($G101:$CF101*N(VALUE(LEFT($G$2:$CF$2,4))=CN$2))</f>
        <v>0</v>
      </c>
      <c r="CO101" s="7" cm="1">
        <f t="array" ref="CO101">+SUM($G101:$CF101*N(VALUE(LEFT($G$2:$CF$2,4))=CO$2))</f>
        <v>0</v>
      </c>
      <c r="CP101" s="7" cm="1">
        <f t="array" ref="CP101">+SUM($G101:$CF101*N(VALUE(LEFT($G$2:$CF$2,4))=CP$2))</f>
        <v>0</v>
      </c>
      <c r="CQ101" s="7" cm="1">
        <f t="array" ref="CQ101">+SUM($G101:$CF101*N(VALUE(LEFT($G$2:$CF$2,4))=CQ$2))</f>
        <v>0</v>
      </c>
    </row>
    <row r="102" spans="1:95" x14ac:dyDescent="0.25">
      <c r="B102" t="str">
        <f>+IF(IFERROR(INDEX('24-25 Plant Additions (RunRate)'!$P$10:$P$258,MATCH(E102,'24-25 Plant Additions (RunRate)'!$C$10:$C$258,0)),"")&lt;&gt;"x","","x")</f>
        <v/>
      </c>
      <c r="C102" t="str">
        <f>+IF(AND(CG102&gt;'24-25 Plant Additions (RunRate)'!$O$4,$B102&lt;&gt;"x"),"x","")</f>
        <v/>
      </c>
      <c r="D102" t="str">
        <f t="shared" si="1"/>
        <v>x</v>
      </c>
      <c r="E102" s="2" t="s">
        <v>1624</v>
      </c>
      <c r="F102" s="3" t="s">
        <v>1625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>
        <v>341753.93</v>
      </c>
      <c r="BZ102" s="4">
        <v>380100.48</v>
      </c>
      <c r="CA102" s="4">
        <v>834.55000000000007</v>
      </c>
      <c r="CB102" s="4">
        <v>423.97</v>
      </c>
      <c r="CC102" s="4"/>
      <c r="CD102" s="4">
        <v>11017.380000000001</v>
      </c>
      <c r="CE102" s="4">
        <v>80575.17</v>
      </c>
      <c r="CF102" s="4"/>
      <c r="CG102" s="4">
        <v>814705.48</v>
      </c>
      <c r="CH102" s="4"/>
      <c r="CI102" s="9" cm="1">
        <f t="array" ref="CI102">1/(SUM(G102:BZ102*($G$1:$BZ$1=1))/SUM(G102:BZ102)+0.000000001)*(SUM(N(CK102:CP102&lt;&gt;0))&gt;4)</f>
        <v>0</v>
      </c>
      <c r="CK102" s="7" cm="1">
        <f t="array" ref="CK102">+SUM($G102:$CF102*N(VALUE(LEFT($G$2:$CF$2,4))=CK$2))</f>
        <v>0</v>
      </c>
      <c r="CL102" s="7" cm="1">
        <f t="array" ref="CL102">+SUM($G102:$CF102*N(VALUE(LEFT($G$2:$CF$2,4))=CL$2))</f>
        <v>0</v>
      </c>
      <c r="CM102" s="7" cm="1">
        <f t="array" ref="CM102">+SUM($G102:$CF102*N(VALUE(LEFT($G$2:$CF$2,4))=CM$2))</f>
        <v>0</v>
      </c>
      <c r="CN102" s="7" cm="1">
        <f t="array" ref="CN102">+SUM($G102:$CF102*N(VALUE(LEFT($G$2:$CF$2,4))=CN$2))</f>
        <v>0</v>
      </c>
      <c r="CO102" s="7" cm="1">
        <f t="array" ref="CO102">+SUM($G102:$CF102*N(VALUE(LEFT($G$2:$CF$2,4))=CO$2))</f>
        <v>0</v>
      </c>
      <c r="CP102" s="7" cm="1">
        <f t="array" ref="CP102">+SUM($G102:$CF102*N(VALUE(LEFT($G$2:$CF$2,4))=CP$2))</f>
        <v>721854.40999999992</v>
      </c>
      <c r="CQ102" s="7" cm="1">
        <f t="array" ref="CQ102">+SUM($G102:$CF102*N(VALUE(LEFT($G$2:$CF$2,4))=CQ$2))</f>
        <v>92851.07</v>
      </c>
    </row>
    <row r="103" spans="1:95" x14ac:dyDescent="0.25">
      <c r="B103" t="str">
        <f>+IF(IFERROR(INDEX('24-25 Plant Additions (RunRate)'!$P$10:$P$258,MATCH(E103,'24-25 Plant Additions (RunRate)'!$C$10:$C$258,0)),"")&lt;&gt;"x","","x")</f>
        <v/>
      </c>
      <c r="C103" t="str">
        <f>+IF(AND(CG103&gt;'24-25 Plant Additions (RunRate)'!$O$4,$B103&lt;&gt;"x"),"x","")</f>
        <v/>
      </c>
      <c r="D103" t="str">
        <f t="shared" si="1"/>
        <v>x</v>
      </c>
      <c r="E103" s="2" t="s">
        <v>602</v>
      </c>
      <c r="F103" s="3" t="s">
        <v>603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>
        <v>0</v>
      </c>
      <c r="AI103" s="4"/>
      <c r="AJ103" s="4"/>
      <c r="AK103" s="4"/>
      <c r="AL103" s="4"/>
      <c r="AM103" s="4"/>
      <c r="AN103" s="4"/>
      <c r="AO103" s="4">
        <v>616806.40000000002</v>
      </c>
      <c r="AP103" s="4">
        <v>181741.03</v>
      </c>
      <c r="AQ103" s="4">
        <v>1309.8399999999999</v>
      </c>
      <c r="AR103" s="4"/>
      <c r="AS103" s="4"/>
      <c r="AT103" s="4">
        <v>5417.42</v>
      </c>
      <c r="AU103" s="4"/>
      <c r="AV103" s="4"/>
      <c r="AW103" s="4">
        <v>0</v>
      </c>
      <c r="AX103" s="4"/>
      <c r="AY103" s="4"/>
      <c r="AZ103" s="4"/>
      <c r="BA103" s="4"/>
      <c r="BB103" s="4">
        <v>218.96</v>
      </c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>
        <v>805493.65</v>
      </c>
      <c r="CH103" s="4"/>
      <c r="CI103" s="9" cm="1">
        <f t="array" ref="CI103">1/(SUM(G103:BZ103*($G$1:$BZ$1=1))/SUM(G103:BZ103)+0.000000001)*(SUM(N(CK103:CP103&lt;&gt;0))&gt;4)</f>
        <v>0</v>
      </c>
      <c r="CK103" s="7" cm="1">
        <f t="array" ref="CK103">+SUM($G103:$CF103*N(VALUE(LEFT($G$2:$CF$2,4))=CK$2))</f>
        <v>0</v>
      </c>
      <c r="CL103" s="7" cm="1">
        <f t="array" ref="CL103">+SUM($G103:$CF103*N(VALUE(LEFT($G$2:$CF$2,4))=CL$2))</f>
        <v>0</v>
      </c>
      <c r="CM103" s="7" cm="1">
        <f t="array" ref="CM103">+SUM($G103:$CF103*N(VALUE(LEFT($G$2:$CF$2,4))=CM$2))</f>
        <v>798547.43</v>
      </c>
      <c r="CN103" s="7" cm="1">
        <f t="array" ref="CN103">+SUM($G103:$CF103*N(VALUE(LEFT($G$2:$CF$2,4))=CN$2))</f>
        <v>6946.22</v>
      </c>
      <c r="CO103" s="7" cm="1">
        <f t="array" ref="CO103">+SUM($G103:$CF103*N(VALUE(LEFT($G$2:$CF$2,4))=CO$2))</f>
        <v>0</v>
      </c>
      <c r="CP103" s="7" cm="1">
        <f t="array" ref="CP103">+SUM($G103:$CF103*N(VALUE(LEFT($G$2:$CF$2,4))=CP$2))</f>
        <v>0</v>
      </c>
      <c r="CQ103" s="7" cm="1">
        <f t="array" ref="CQ103">+SUM($G103:$CF103*N(VALUE(LEFT($G$2:$CF$2,4))=CQ$2))</f>
        <v>0</v>
      </c>
    </row>
    <row r="104" spans="1:95" x14ac:dyDescent="0.25">
      <c r="A104" t="s">
        <v>2160</v>
      </c>
      <c r="B104" t="str">
        <f>+IF(IFERROR(INDEX('24-25 Plant Additions (RunRate)'!$P$10:$P$258,MATCH(E104,'24-25 Plant Additions (RunRate)'!$C$10:$C$258,0)),"")&lt;&gt;"x","","x")</f>
        <v/>
      </c>
      <c r="C104" t="str">
        <f>+IF(AND(CG104&gt;'24-25 Plant Additions (RunRate)'!$O$4,$B104&lt;&gt;"x"),"x","")</f>
        <v/>
      </c>
      <c r="D104" t="str">
        <f t="shared" si="1"/>
        <v/>
      </c>
      <c r="E104" s="2" t="s">
        <v>1602</v>
      </c>
      <c r="F104" s="3" t="s">
        <v>1603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>
        <v>782821</v>
      </c>
      <c r="CA104" s="4">
        <v>14366.29</v>
      </c>
      <c r="CB104" s="4"/>
      <c r="CC104" s="4"/>
      <c r="CD104" s="4"/>
      <c r="CE104" s="4"/>
      <c r="CF104" s="4"/>
      <c r="CG104" s="4">
        <v>797187.29</v>
      </c>
      <c r="CH104" s="4"/>
      <c r="CI104" s="9" cm="1">
        <f t="array" ref="CI104">1/(SUM(G104:BZ104*($G$1:$BZ$1=1))/SUM(G104:BZ104)+0.000000001)*(SUM(N(CK104:CP104&lt;&gt;0))&gt;4)</f>
        <v>0</v>
      </c>
      <c r="CK104" s="7" cm="1">
        <f t="array" ref="CK104">+SUM($G104:$CF104*N(VALUE(LEFT($G$2:$CF$2,4))=CK$2))</f>
        <v>0</v>
      </c>
      <c r="CL104" s="7" cm="1">
        <f t="array" ref="CL104">+SUM($G104:$CF104*N(VALUE(LEFT($G$2:$CF$2,4))=CL$2))</f>
        <v>0</v>
      </c>
      <c r="CM104" s="7" cm="1">
        <f t="array" ref="CM104">+SUM($G104:$CF104*N(VALUE(LEFT($G$2:$CF$2,4))=CM$2))</f>
        <v>0</v>
      </c>
      <c r="CN104" s="7" cm="1">
        <f t="array" ref="CN104">+SUM($G104:$CF104*N(VALUE(LEFT($G$2:$CF$2,4))=CN$2))</f>
        <v>0</v>
      </c>
      <c r="CO104" s="7" cm="1">
        <f t="array" ref="CO104">+SUM($G104:$CF104*N(VALUE(LEFT($G$2:$CF$2,4))=CO$2))</f>
        <v>0</v>
      </c>
      <c r="CP104" s="7" cm="1">
        <f t="array" ref="CP104">+SUM($G104:$CF104*N(VALUE(LEFT($G$2:$CF$2,4))=CP$2))</f>
        <v>782821</v>
      </c>
      <c r="CQ104" s="7" cm="1">
        <f t="array" ref="CQ104">+SUM($G104:$CF104*N(VALUE(LEFT($G$2:$CF$2,4))=CQ$2))</f>
        <v>14366.29</v>
      </c>
    </row>
    <row r="105" spans="1:95" x14ac:dyDescent="0.25">
      <c r="B105" t="str">
        <f>+IF(IFERROR(INDEX('24-25 Plant Additions (RunRate)'!$P$10:$P$258,MATCH(E105,'24-25 Plant Additions (RunRate)'!$C$10:$C$258,0)),"")&lt;&gt;"x","","x")</f>
        <v/>
      </c>
      <c r="C105" t="str">
        <f>+IF(AND(CG105&gt;'24-25 Plant Additions (RunRate)'!$O$4,$B105&lt;&gt;"x"),"x","")</f>
        <v/>
      </c>
      <c r="D105" t="str">
        <f t="shared" si="1"/>
        <v>x</v>
      </c>
      <c r="E105" s="2" t="s">
        <v>736</v>
      </c>
      <c r="F105" s="3" t="s">
        <v>737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>
        <v>781146.13</v>
      </c>
      <c r="AQ105" s="4"/>
      <c r="AR105" s="4"/>
      <c r="AS105" s="4"/>
      <c r="AT105" s="4"/>
      <c r="AU105" s="4"/>
      <c r="AV105" s="4"/>
      <c r="AW105" s="4"/>
      <c r="AX105" s="4">
        <v>-0.01</v>
      </c>
      <c r="AY105" s="4"/>
      <c r="AZ105" s="4"/>
      <c r="BA105" s="4"/>
      <c r="BB105" s="4"/>
      <c r="BC105" s="4"/>
      <c r="BD105" s="4"/>
      <c r="BE105" s="4">
        <v>0</v>
      </c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>
        <v>781146.12</v>
      </c>
      <c r="CH105" s="4"/>
      <c r="CI105" s="9" cm="1">
        <f t="array" ref="CI105">1/(SUM(G105:BZ105*($G$1:$BZ$1=1))/SUM(G105:BZ105)+0.000000001)*(SUM(N(CK105:CP105&lt;&gt;0))&gt;4)</f>
        <v>0</v>
      </c>
      <c r="CK105" s="7" cm="1">
        <f t="array" ref="CK105">+SUM($G105:$CF105*N(VALUE(LEFT($G$2:$CF$2,4))=CK$2))</f>
        <v>0</v>
      </c>
      <c r="CL105" s="7" cm="1">
        <f t="array" ref="CL105">+SUM($G105:$CF105*N(VALUE(LEFT($G$2:$CF$2,4))=CL$2))</f>
        <v>0</v>
      </c>
      <c r="CM105" s="7" cm="1">
        <f t="array" ref="CM105">+SUM($G105:$CF105*N(VALUE(LEFT($G$2:$CF$2,4))=CM$2))</f>
        <v>781146.13</v>
      </c>
      <c r="CN105" s="7" cm="1">
        <f t="array" ref="CN105">+SUM($G105:$CF105*N(VALUE(LEFT($G$2:$CF$2,4))=CN$2))</f>
        <v>-0.01</v>
      </c>
      <c r="CO105" s="7" cm="1">
        <f t="array" ref="CO105">+SUM($G105:$CF105*N(VALUE(LEFT($G$2:$CF$2,4))=CO$2))</f>
        <v>0</v>
      </c>
      <c r="CP105" s="7" cm="1">
        <f t="array" ref="CP105">+SUM($G105:$CF105*N(VALUE(LEFT($G$2:$CF$2,4))=CP$2))</f>
        <v>0</v>
      </c>
      <c r="CQ105" s="7" cm="1">
        <f t="array" ref="CQ105">+SUM($G105:$CF105*N(VALUE(LEFT($G$2:$CF$2,4))=CQ$2))</f>
        <v>0</v>
      </c>
    </row>
    <row r="106" spans="1:95" x14ac:dyDescent="0.25">
      <c r="B106" t="str">
        <f>+IF(IFERROR(INDEX('24-25 Plant Additions (RunRate)'!$P$10:$P$258,MATCH(E106,'24-25 Plant Additions (RunRate)'!$C$10:$C$258,0)),"")&lt;&gt;"x","","x")</f>
        <v/>
      </c>
      <c r="C106" t="str">
        <f>+IF(AND(CG106&gt;'24-25 Plant Additions (RunRate)'!$O$4,$B106&lt;&gt;"x"),"x","")</f>
        <v/>
      </c>
      <c r="D106" t="str">
        <f t="shared" si="1"/>
        <v>x</v>
      </c>
      <c r="E106" s="2" t="s">
        <v>450</v>
      </c>
      <c r="F106" s="3" t="s">
        <v>451</v>
      </c>
      <c r="G106" s="4"/>
      <c r="H106" s="4"/>
      <c r="I106" s="4"/>
      <c r="J106" s="4"/>
      <c r="K106" s="4"/>
      <c r="L106" s="4"/>
      <c r="M106" s="4"/>
      <c r="N106" s="4"/>
      <c r="O106" s="4">
        <v>736827.94000000006</v>
      </c>
      <c r="P106" s="4">
        <v>41064.03</v>
      </c>
      <c r="Q106" s="4"/>
      <c r="R106" s="4">
        <v>-4168.46</v>
      </c>
      <c r="S106" s="4"/>
      <c r="T106" s="4"/>
      <c r="U106" s="4"/>
      <c r="V106" s="4">
        <v>66.95</v>
      </c>
      <c r="W106" s="4">
        <v>0</v>
      </c>
      <c r="X106" s="4"/>
      <c r="Y106" s="4"/>
      <c r="Z106" s="4">
        <v>3184.48</v>
      </c>
      <c r="AA106" s="4"/>
      <c r="AB106" s="4"/>
      <c r="AC106" s="4"/>
      <c r="AD106" s="4">
        <v>23.2</v>
      </c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>
        <v>776998.14</v>
      </c>
      <c r="CH106" s="4"/>
      <c r="CI106" s="9" cm="1">
        <f t="array" ref="CI106">1/(SUM(G106:BZ106*($G$1:$BZ$1=1))/SUM(G106:BZ106)+0.000000001)*(SUM(N(CK106:CP106&lt;&gt;0))&gt;4)</f>
        <v>0</v>
      </c>
      <c r="CK106" s="7" cm="1">
        <f t="array" ref="CK106">+SUM($G106:$CF106*N(VALUE(LEFT($G$2:$CF$2,4))=CK$2))</f>
        <v>773723.51000000013</v>
      </c>
      <c r="CL106" s="7" cm="1">
        <f t="array" ref="CL106">+SUM($G106:$CF106*N(VALUE(LEFT($G$2:$CF$2,4))=CL$2))</f>
        <v>3274.6299999999997</v>
      </c>
      <c r="CM106" s="7" cm="1">
        <f t="array" ref="CM106">+SUM($G106:$CF106*N(VALUE(LEFT($G$2:$CF$2,4))=CM$2))</f>
        <v>0</v>
      </c>
      <c r="CN106" s="7" cm="1">
        <f t="array" ref="CN106">+SUM($G106:$CF106*N(VALUE(LEFT($G$2:$CF$2,4))=CN$2))</f>
        <v>0</v>
      </c>
      <c r="CO106" s="7" cm="1">
        <f t="array" ref="CO106">+SUM($G106:$CF106*N(VALUE(LEFT($G$2:$CF$2,4))=CO$2))</f>
        <v>0</v>
      </c>
      <c r="CP106" s="7" cm="1">
        <f t="array" ref="CP106">+SUM($G106:$CF106*N(VALUE(LEFT($G$2:$CF$2,4))=CP$2))</f>
        <v>0</v>
      </c>
      <c r="CQ106" s="7" cm="1">
        <f t="array" ref="CQ106">+SUM($G106:$CF106*N(VALUE(LEFT($G$2:$CF$2,4))=CQ$2))</f>
        <v>0</v>
      </c>
    </row>
    <row r="107" spans="1:95" x14ac:dyDescent="0.25">
      <c r="B107" t="str">
        <f>+IF(IFERROR(INDEX('24-25 Plant Additions (RunRate)'!$P$10:$P$258,MATCH(E107,'24-25 Plant Additions (RunRate)'!$C$10:$C$258,0)),"")&lt;&gt;"x","","x")</f>
        <v>x</v>
      </c>
      <c r="C107" t="str">
        <f>+IF(AND(CG107&gt;'24-25 Plant Additions (RunRate)'!$O$4,$B107&lt;&gt;"x"),"x","")</f>
        <v/>
      </c>
      <c r="D107" t="str">
        <f t="shared" si="1"/>
        <v/>
      </c>
      <c r="E107" s="2" t="s">
        <v>648</v>
      </c>
      <c r="F107" s="3" t="s">
        <v>649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>
        <v>2650.82</v>
      </c>
      <c r="AF107" s="4">
        <v>2022.4499999999998</v>
      </c>
      <c r="AG107" s="4">
        <v>10988.04</v>
      </c>
      <c r="AH107" s="4">
        <v>3993.8500000000004</v>
      </c>
      <c r="AI107" s="4">
        <v>16080.43</v>
      </c>
      <c r="AJ107" s="4">
        <v>26771.54</v>
      </c>
      <c r="AK107" s="4">
        <v>6531.61</v>
      </c>
      <c r="AL107" s="4">
        <v>31932.700000000004</v>
      </c>
      <c r="AM107" s="4">
        <v>41867.040000000001</v>
      </c>
      <c r="AN107" s="4">
        <v>13298.150000000001</v>
      </c>
      <c r="AO107" s="4">
        <v>43190.64</v>
      </c>
      <c r="AP107" s="4">
        <v>15910.449999999997</v>
      </c>
      <c r="AQ107" s="4">
        <v>27274.22</v>
      </c>
      <c r="AR107" s="4">
        <v>3484.03</v>
      </c>
      <c r="AS107" s="4">
        <v>0</v>
      </c>
      <c r="AT107" s="4">
        <v>336.83</v>
      </c>
      <c r="AU107" s="4">
        <v>43318.910000000011</v>
      </c>
      <c r="AV107" s="4">
        <v>25294.910000000003</v>
      </c>
      <c r="AW107" s="4">
        <v>19810.350000000002</v>
      </c>
      <c r="AX107" s="4">
        <v>13287.850000000004</v>
      </c>
      <c r="AY107" s="4">
        <v>45366.97</v>
      </c>
      <c r="AZ107" s="4">
        <v>13876.589999999998</v>
      </c>
      <c r="BA107" s="4">
        <v>27406.37</v>
      </c>
      <c r="BB107" s="4">
        <v>9629.9299999999985</v>
      </c>
      <c r="BC107" s="4">
        <v>1657.76</v>
      </c>
      <c r="BD107" s="4">
        <v>21014.120000000003</v>
      </c>
      <c r="BE107" s="4">
        <v>13684.35</v>
      </c>
      <c r="BF107" s="4">
        <v>-3396.4700000000003</v>
      </c>
      <c r="BG107" s="4">
        <v>5133.9600000000009</v>
      </c>
      <c r="BH107" s="4">
        <v>23634.74</v>
      </c>
      <c r="BI107" s="4">
        <v>15092.91</v>
      </c>
      <c r="BJ107" s="4">
        <v>13145.240000000002</v>
      </c>
      <c r="BK107" s="4">
        <v>512.45000000000005</v>
      </c>
      <c r="BL107" s="4">
        <v>10514.24</v>
      </c>
      <c r="BM107" s="4">
        <v>3551.1400000000003</v>
      </c>
      <c r="BN107" s="4">
        <v>18257.460000000014</v>
      </c>
      <c r="BO107" s="4">
        <v>3300.38</v>
      </c>
      <c r="BP107" s="4">
        <v>16880.510000000002</v>
      </c>
      <c r="BQ107" s="4">
        <v>18868.509999999995</v>
      </c>
      <c r="BR107" s="4">
        <v>11149.36</v>
      </c>
      <c r="BS107" s="4">
        <v>15988.36</v>
      </c>
      <c r="BT107" s="4">
        <v>9946.6200000000026</v>
      </c>
      <c r="BU107" s="4">
        <v>38884.210000000006</v>
      </c>
      <c r="BV107" s="4">
        <v>17195.3</v>
      </c>
      <c r="BW107" s="4">
        <v>3459.9300000000003</v>
      </c>
      <c r="BX107" s="4">
        <v>14097.199999999999</v>
      </c>
      <c r="BY107" s="4">
        <v>14878.010000000002</v>
      </c>
      <c r="BZ107" s="4">
        <v>6317.3799999999992</v>
      </c>
      <c r="CA107" s="4">
        <v>1593.57</v>
      </c>
      <c r="CB107" s="4">
        <v>1524.76</v>
      </c>
      <c r="CC107" s="4">
        <v>5663.5300000000007</v>
      </c>
      <c r="CD107" s="4">
        <v>10574.72</v>
      </c>
      <c r="CE107" s="4">
        <v>1179.9100000000001</v>
      </c>
      <c r="CF107" s="4">
        <v>15336.599999999999</v>
      </c>
      <c r="CG107" s="4">
        <v>773965.43999999983</v>
      </c>
      <c r="CH107" s="4"/>
      <c r="CI107" s="9" cm="1">
        <f t="array" ref="CI107">1/(SUM(G107:BZ107*($G$1:$BZ$1=1))/SUM(G107:BZ107)+0.000000001)*(SUM(N(CK107:CP107&lt;&gt;0))&gt;4)</f>
        <v>0</v>
      </c>
      <c r="CK107" s="7" cm="1">
        <f t="array" ref="CK107">+SUM($G107:$CF107*N(VALUE(LEFT($G$2:$CF$2,4))=CK$2))</f>
        <v>0</v>
      </c>
      <c r="CL107" s="7" cm="1">
        <f t="array" ref="CL107">+SUM($G107:$CF107*N(VALUE(LEFT($G$2:$CF$2,4))=CL$2))</f>
        <v>0</v>
      </c>
      <c r="CM107" s="7" cm="1">
        <f t="array" ref="CM107">+SUM($G107:$CF107*N(VALUE(LEFT($G$2:$CF$2,4))=CM$2))</f>
        <v>215237.72000000003</v>
      </c>
      <c r="CN107" s="7" cm="1">
        <f t="array" ref="CN107">+SUM($G107:$CF107*N(VALUE(LEFT($G$2:$CF$2,4))=CN$2))</f>
        <v>229086.96000000002</v>
      </c>
      <c r="CO107" s="7" cm="1">
        <f t="array" ref="CO107">+SUM($G107:$CF107*N(VALUE(LEFT($G$2:$CF$2,4))=CO$2))</f>
        <v>122801.90000000002</v>
      </c>
      <c r="CP107" s="7" cm="1">
        <f t="array" ref="CP107">+SUM($G107:$CF107*N(VALUE(LEFT($G$2:$CF$2,4))=CP$2))</f>
        <v>170965.77000000002</v>
      </c>
      <c r="CQ107" s="7" cm="1">
        <f t="array" ref="CQ107">+SUM($G107:$CF107*N(VALUE(LEFT($G$2:$CF$2,4))=CQ$2))</f>
        <v>35873.089999999997</v>
      </c>
    </row>
    <row r="108" spans="1:95" x14ac:dyDescent="0.25">
      <c r="B108" t="str">
        <f>+IF(IFERROR(INDEX('24-25 Plant Additions (RunRate)'!$P$10:$P$258,MATCH(E108,'24-25 Plant Additions (RunRate)'!$C$10:$C$258,0)),"")&lt;&gt;"x","","x")</f>
        <v/>
      </c>
      <c r="C108" t="str">
        <f>+IF(AND(CG108&gt;'24-25 Plant Additions (RunRate)'!$O$4,$B108&lt;&gt;"x"),"x","")</f>
        <v/>
      </c>
      <c r="D108" t="str">
        <f t="shared" si="1"/>
        <v>x</v>
      </c>
      <c r="E108" s="2" t="s">
        <v>452</v>
      </c>
      <c r="F108" s="3" t="s">
        <v>453</v>
      </c>
      <c r="G108" s="4"/>
      <c r="H108" s="4"/>
      <c r="I108" s="4"/>
      <c r="J108" s="4"/>
      <c r="K108" s="4"/>
      <c r="L108" s="4"/>
      <c r="M108" s="4"/>
      <c r="N108" s="4"/>
      <c r="O108" s="4">
        <v>533224.03</v>
      </c>
      <c r="P108" s="4">
        <v>45759.92</v>
      </c>
      <c r="Q108" s="4">
        <v>31188.06</v>
      </c>
      <c r="R108" s="4">
        <v>-7323.96</v>
      </c>
      <c r="S108" s="4">
        <v>63411.43</v>
      </c>
      <c r="T108" s="4"/>
      <c r="U108" s="4">
        <v>434.37</v>
      </c>
      <c r="V108" s="4">
        <v>238.48000000000002</v>
      </c>
      <c r="W108" s="4">
        <v>67512.210000000006</v>
      </c>
      <c r="X108" s="4"/>
      <c r="Y108" s="4"/>
      <c r="Z108" s="4"/>
      <c r="AA108" s="4">
        <v>2454.19</v>
      </c>
      <c r="AB108" s="4"/>
      <c r="AC108" s="4"/>
      <c r="AD108" s="4">
        <v>956.07</v>
      </c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>
        <v>737854.8</v>
      </c>
      <c r="CH108" s="4"/>
      <c r="CI108" s="9" cm="1">
        <f t="array" ref="CI108">1/(SUM(G108:BZ108*($G$1:$BZ$1=1))/SUM(G108:BZ108)+0.000000001)*(SUM(N(CK108:CP108&lt;&gt;0))&gt;4)</f>
        <v>0</v>
      </c>
      <c r="CK108" s="7" cm="1">
        <f t="array" ref="CK108">+SUM($G108:$CF108*N(VALUE(LEFT($G$2:$CF$2,4))=CK$2))</f>
        <v>602848.05000000016</v>
      </c>
      <c r="CL108" s="7" cm="1">
        <f t="array" ref="CL108">+SUM($G108:$CF108*N(VALUE(LEFT($G$2:$CF$2,4))=CL$2))</f>
        <v>135006.75000000003</v>
      </c>
      <c r="CM108" s="7" cm="1">
        <f t="array" ref="CM108">+SUM($G108:$CF108*N(VALUE(LEFT($G$2:$CF$2,4))=CM$2))</f>
        <v>0</v>
      </c>
      <c r="CN108" s="7" cm="1">
        <f t="array" ref="CN108">+SUM($G108:$CF108*N(VALUE(LEFT($G$2:$CF$2,4))=CN$2))</f>
        <v>0</v>
      </c>
      <c r="CO108" s="7" cm="1">
        <f t="array" ref="CO108">+SUM($G108:$CF108*N(VALUE(LEFT($G$2:$CF$2,4))=CO$2))</f>
        <v>0</v>
      </c>
      <c r="CP108" s="7" cm="1">
        <f t="array" ref="CP108">+SUM($G108:$CF108*N(VALUE(LEFT($G$2:$CF$2,4))=CP$2))</f>
        <v>0</v>
      </c>
      <c r="CQ108" s="7" cm="1">
        <f t="array" ref="CQ108">+SUM($G108:$CF108*N(VALUE(LEFT($G$2:$CF$2,4))=CQ$2))</f>
        <v>0</v>
      </c>
    </row>
    <row r="109" spans="1:95" x14ac:dyDescent="0.25">
      <c r="B109" t="str">
        <f>+IF(IFERROR(INDEX('24-25 Plant Additions (RunRate)'!$P$10:$P$258,MATCH(E109,'24-25 Plant Additions (RunRate)'!$C$10:$C$258,0)),"")&lt;&gt;"x","","x")</f>
        <v/>
      </c>
      <c r="C109" t="str">
        <f>+IF(AND(CG109&gt;'24-25 Plant Additions (RunRate)'!$O$4,$B109&lt;&gt;"x"),"x","")</f>
        <v/>
      </c>
      <c r="D109" t="str">
        <f t="shared" si="1"/>
        <v>x</v>
      </c>
      <c r="E109" s="2" t="s">
        <v>442</v>
      </c>
      <c r="F109" s="3" t="s">
        <v>443</v>
      </c>
      <c r="G109" s="4"/>
      <c r="H109" s="4"/>
      <c r="I109" s="4"/>
      <c r="J109" s="4"/>
      <c r="K109" s="4"/>
      <c r="L109" s="4"/>
      <c r="M109" s="4"/>
      <c r="N109" s="4"/>
      <c r="O109" s="4">
        <v>641591.67000000004</v>
      </c>
      <c r="P109" s="4">
        <v>-0.01</v>
      </c>
      <c r="Q109" s="4">
        <v>39374.090000000004</v>
      </c>
      <c r="R109" s="4">
        <v>49683.43</v>
      </c>
      <c r="S109" s="4"/>
      <c r="T109" s="4"/>
      <c r="U109" s="4">
        <v>468.27</v>
      </c>
      <c r="V109" s="4"/>
      <c r="W109" s="4">
        <v>0</v>
      </c>
      <c r="X109" s="4"/>
      <c r="Y109" s="4"/>
      <c r="Z109" s="4"/>
      <c r="AA109" s="4"/>
      <c r="AB109" s="4"/>
      <c r="AC109" s="4"/>
      <c r="AD109" s="4">
        <v>3.34</v>
      </c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>
        <v>731120.79</v>
      </c>
      <c r="CH109" s="4"/>
      <c r="CI109" s="9" cm="1">
        <f t="array" ref="CI109">1/(SUM(G109:BZ109*($G$1:$BZ$1=1))/SUM(G109:BZ109)+0.000000001)*(SUM(N(CK109:CP109&lt;&gt;0))&gt;4)</f>
        <v>0</v>
      </c>
      <c r="CK109" s="7" cm="1">
        <f t="array" ref="CK109">+SUM($G109:$CF109*N(VALUE(LEFT($G$2:$CF$2,4))=CK$2))</f>
        <v>730649.18</v>
      </c>
      <c r="CL109" s="7" cm="1">
        <f t="array" ref="CL109">+SUM($G109:$CF109*N(VALUE(LEFT($G$2:$CF$2,4))=CL$2))</f>
        <v>471.60999999999996</v>
      </c>
      <c r="CM109" s="7" cm="1">
        <f t="array" ref="CM109">+SUM($G109:$CF109*N(VALUE(LEFT($G$2:$CF$2,4))=CM$2))</f>
        <v>0</v>
      </c>
      <c r="CN109" s="7" cm="1">
        <f t="array" ref="CN109">+SUM($G109:$CF109*N(VALUE(LEFT($G$2:$CF$2,4))=CN$2))</f>
        <v>0</v>
      </c>
      <c r="CO109" s="7" cm="1">
        <f t="array" ref="CO109">+SUM($G109:$CF109*N(VALUE(LEFT($G$2:$CF$2,4))=CO$2))</f>
        <v>0</v>
      </c>
      <c r="CP109" s="7" cm="1">
        <f t="array" ref="CP109">+SUM($G109:$CF109*N(VALUE(LEFT($G$2:$CF$2,4))=CP$2))</f>
        <v>0</v>
      </c>
      <c r="CQ109" s="7" cm="1">
        <f t="array" ref="CQ109">+SUM($G109:$CF109*N(VALUE(LEFT($G$2:$CF$2,4))=CQ$2))</f>
        <v>0</v>
      </c>
    </row>
    <row r="110" spans="1:95" x14ac:dyDescent="0.25">
      <c r="B110" t="str">
        <f>+IF(IFERROR(INDEX('24-25 Plant Additions (RunRate)'!$P$10:$P$258,MATCH(E110,'24-25 Plant Additions (RunRate)'!$C$10:$C$258,0)),"")&lt;&gt;"x","","x")</f>
        <v/>
      </c>
      <c r="C110" t="str">
        <f>+IF(AND(CG110&gt;'24-25 Plant Additions (RunRate)'!$O$4,$B110&lt;&gt;"x"),"x","")</f>
        <v/>
      </c>
      <c r="D110" t="str">
        <f t="shared" si="1"/>
        <v>x</v>
      </c>
      <c r="E110" s="2" t="s">
        <v>329</v>
      </c>
      <c r="F110" s="3" t="s">
        <v>330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>
        <v>727378.45000000007</v>
      </c>
      <c r="AQ110" s="4">
        <v>1760.47</v>
      </c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>
        <v>-14.58</v>
      </c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>
        <v>729124.34000000008</v>
      </c>
      <c r="CH110" s="4"/>
      <c r="CI110" s="9" cm="1">
        <f t="array" ref="CI110">1/(SUM(G110:BZ110*($G$1:$BZ$1=1))/SUM(G110:BZ110)+0.000000001)*(SUM(N(CK110:CP110&lt;&gt;0))&gt;4)</f>
        <v>0</v>
      </c>
      <c r="CK110" s="7" cm="1">
        <f t="array" ref="CK110">+SUM($G110:$CF110*N(VALUE(LEFT($G$2:$CF$2,4))=CK$2))</f>
        <v>0</v>
      </c>
      <c r="CL110" s="7" cm="1">
        <f t="array" ref="CL110">+SUM($G110:$CF110*N(VALUE(LEFT($G$2:$CF$2,4))=CL$2))</f>
        <v>0</v>
      </c>
      <c r="CM110" s="7" cm="1">
        <f t="array" ref="CM110">+SUM($G110:$CF110*N(VALUE(LEFT($G$2:$CF$2,4))=CM$2))</f>
        <v>727378.45000000007</v>
      </c>
      <c r="CN110" s="7" cm="1">
        <f t="array" ref="CN110">+SUM($G110:$CF110*N(VALUE(LEFT($G$2:$CF$2,4))=CN$2))</f>
        <v>1745.89</v>
      </c>
      <c r="CO110" s="7" cm="1">
        <f t="array" ref="CO110">+SUM($G110:$CF110*N(VALUE(LEFT($G$2:$CF$2,4))=CO$2))</f>
        <v>0</v>
      </c>
      <c r="CP110" s="7" cm="1">
        <f t="array" ref="CP110">+SUM($G110:$CF110*N(VALUE(LEFT($G$2:$CF$2,4))=CP$2))</f>
        <v>0</v>
      </c>
      <c r="CQ110" s="7" cm="1">
        <f t="array" ref="CQ110">+SUM($G110:$CF110*N(VALUE(LEFT($G$2:$CF$2,4))=CQ$2))</f>
        <v>0</v>
      </c>
    </row>
    <row r="111" spans="1:95" x14ac:dyDescent="0.25">
      <c r="B111" t="str">
        <f>+IF(IFERROR(INDEX('24-25 Plant Additions (RunRate)'!$P$10:$P$258,MATCH(E111,'24-25 Plant Additions (RunRate)'!$C$10:$C$258,0)),"")&lt;&gt;"x","","x")</f>
        <v/>
      </c>
      <c r="C111" t="str">
        <f>+IF(AND(CG111&gt;'24-25 Plant Additions (RunRate)'!$O$4,$B111&lt;&gt;"x"),"x","")</f>
        <v/>
      </c>
      <c r="D111" t="str">
        <f t="shared" si="1"/>
        <v>x</v>
      </c>
      <c r="E111" s="2" t="s">
        <v>1258</v>
      </c>
      <c r="F111" s="3" t="s">
        <v>1259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>
        <v>720356.96</v>
      </c>
      <c r="BX111" s="4"/>
      <c r="BY111" s="4"/>
      <c r="BZ111" s="4">
        <v>-1620.3500000000001</v>
      </c>
      <c r="CA111" s="4"/>
      <c r="CB111" s="4"/>
      <c r="CC111" s="4"/>
      <c r="CD111" s="4"/>
      <c r="CE111" s="4"/>
      <c r="CF111" s="4"/>
      <c r="CG111" s="4">
        <v>718736.61</v>
      </c>
      <c r="CH111" s="4"/>
      <c r="CI111" s="9" cm="1">
        <f t="array" ref="CI111">1/(SUM(G111:BZ111*($G$1:$BZ$1=1))/SUM(G111:BZ111)+0.000000001)*(SUM(N(CK111:CP111&lt;&gt;0))&gt;4)</f>
        <v>0</v>
      </c>
      <c r="CK111" s="7" cm="1">
        <f t="array" ref="CK111">+SUM($G111:$CF111*N(VALUE(LEFT($G$2:$CF$2,4))=CK$2))</f>
        <v>0</v>
      </c>
      <c r="CL111" s="7" cm="1">
        <f t="array" ref="CL111">+SUM($G111:$CF111*N(VALUE(LEFT($G$2:$CF$2,4))=CL$2))</f>
        <v>0</v>
      </c>
      <c r="CM111" s="7" cm="1">
        <f t="array" ref="CM111">+SUM($G111:$CF111*N(VALUE(LEFT($G$2:$CF$2,4))=CM$2))</f>
        <v>0</v>
      </c>
      <c r="CN111" s="7" cm="1">
        <f t="array" ref="CN111">+SUM($G111:$CF111*N(VALUE(LEFT($G$2:$CF$2,4))=CN$2))</f>
        <v>0</v>
      </c>
      <c r="CO111" s="7" cm="1">
        <f t="array" ref="CO111">+SUM($G111:$CF111*N(VALUE(LEFT($G$2:$CF$2,4))=CO$2))</f>
        <v>0</v>
      </c>
      <c r="CP111" s="7" cm="1">
        <f t="array" ref="CP111">+SUM($G111:$CF111*N(VALUE(LEFT($G$2:$CF$2,4))=CP$2))</f>
        <v>718736.61</v>
      </c>
      <c r="CQ111" s="7" cm="1">
        <f t="array" ref="CQ111">+SUM($G111:$CF111*N(VALUE(LEFT($G$2:$CF$2,4))=CQ$2))</f>
        <v>0</v>
      </c>
    </row>
    <row r="112" spans="1:95" x14ac:dyDescent="0.25">
      <c r="B112" t="str">
        <f>+IF(IFERROR(INDEX('24-25 Plant Additions (RunRate)'!$P$10:$P$258,MATCH(E112,'24-25 Plant Additions (RunRate)'!$C$10:$C$258,0)),"")&lt;&gt;"x","","x")</f>
        <v/>
      </c>
      <c r="C112" t="str">
        <f>+IF(AND(CG112&gt;'24-25 Plant Additions (RunRate)'!$O$4,$B112&lt;&gt;"x"),"x","")</f>
        <v/>
      </c>
      <c r="D112" t="str">
        <f t="shared" si="1"/>
        <v>x</v>
      </c>
      <c r="E112" s="2" t="s">
        <v>1791</v>
      </c>
      <c r="F112" s="3" t="s">
        <v>1792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>
        <v>3296.29</v>
      </c>
      <c r="CD112" s="4">
        <v>715097.58</v>
      </c>
      <c r="CE112" s="4">
        <v>284.07</v>
      </c>
      <c r="CF112" s="4"/>
      <c r="CG112" s="4">
        <v>718677.94</v>
      </c>
      <c r="CH112" s="4"/>
      <c r="CI112" s="9" t="e" cm="1">
        <f t="array" ref="CI112">1/(SUM(G112:BZ112*($G$1:$BZ$1=1))/SUM(G112:BZ112)+0.000000001)*(SUM(N(CK112:CP112&lt;&gt;0))&gt;4)</f>
        <v>#DIV/0!</v>
      </c>
      <c r="CK112" s="7" cm="1">
        <f t="array" ref="CK112">+SUM($G112:$CF112*N(VALUE(LEFT($G$2:$CF$2,4))=CK$2))</f>
        <v>0</v>
      </c>
      <c r="CL112" s="7" cm="1">
        <f t="array" ref="CL112">+SUM($G112:$CF112*N(VALUE(LEFT($G$2:$CF$2,4))=CL$2))</f>
        <v>0</v>
      </c>
      <c r="CM112" s="7" cm="1">
        <f t="array" ref="CM112">+SUM($G112:$CF112*N(VALUE(LEFT($G$2:$CF$2,4))=CM$2))</f>
        <v>0</v>
      </c>
      <c r="CN112" s="7" cm="1">
        <f t="array" ref="CN112">+SUM($G112:$CF112*N(VALUE(LEFT($G$2:$CF$2,4))=CN$2))</f>
        <v>0</v>
      </c>
      <c r="CO112" s="7" cm="1">
        <f t="array" ref="CO112">+SUM($G112:$CF112*N(VALUE(LEFT($G$2:$CF$2,4))=CO$2))</f>
        <v>0</v>
      </c>
      <c r="CP112" s="7" cm="1">
        <f t="array" ref="CP112">+SUM($G112:$CF112*N(VALUE(LEFT($G$2:$CF$2,4))=CP$2))</f>
        <v>0</v>
      </c>
      <c r="CQ112" s="7" cm="1">
        <f t="array" ref="CQ112">+SUM($G112:$CF112*N(VALUE(LEFT($G$2:$CF$2,4))=CQ$2))</f>
        <v>718677.94</v>
      </c>
    </row>
    <row r="113" spans="2:95" x14ac:dyDescent="0.25">
      <c r="B113" t="str">
        <f>+IF(IFERROR(INDEX('24-25 Plant Additions (RunRate)'!$P$10:$P$258,MATCH(E113,'24-25 Plant Additions (RunRate)'!$C$10:$C$258,0)),"")&lt;&gt;"x","","x")</f>
        <v/>
      </c>
      <c r="C113" t="str">
        <f>+IF(AND(CG113&gt;'24-25 Plant Additions (RunRate)'!$O$4,$B113&lt;&gt;"x"),"x","")</f>
        <v/>
      </c>
      <c r="D113" t="str">
        <f t="shared" si="1"/>
        <v>x</v>
      </c>
      <c r="E113" s="2" t="s">
        <v>1795</v>
      </c>
      <c r="F113" s="3" t="s">
        <v>1796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>
        <v>520381.26999999996</v>
      </c>
      <c r="CC113" s="4">
        <v>95128.27</v>
      </c>
      <c r="CD113" s="4">
        <v>1156.58</v>
      </c>
      <c r="CE113" s="4">
        <v>93.68</v>
      </c>
      <c r="CF113" s="4">
        <v>94663.63</v>
      </c>
      <c r="CG113" s="4">
        <v>711423.42999999993</v>
      </c>
      <c r="CH113" s="4"/>
      <c r="CI113" s="9" t="e" cm="1">
        <f t="array" ref="CI113">1/(SUM(G113:BZ113*($G$1:$BZ$1=1))/SUM(G113:BZ113)+0.000000001)*(SUM(N(CK113:CP113&lt;&gt;0))&gt;4)</f>
        <v>#DIV/0!</v>
      </c>
      <c r="CK113" s="7" cm="1">
        <f t="array" ref="CK113">+SUM($G113:$CF113*N(VALUE(LEFT($G$2:$CF$2,4))=CK$2))</f>
        <v>0</v>
      </c>
      <c r="CL113" s="7" cm="1">
        <f t="array" ref="CL113">+SUM($G113:$CF113*N(VALUE(LEFT($G$2:$CF$2,4))=CL$2))</f>
        <v>0</v>
      </c>
      <c r="CM113" s="7" cm="1">
        <f t="array" ref="CM113">+SUM($G113:$CF113*N(VALUE(LEFT($G$2:$CF$2,4))=CM$2))</f>
        <v>0</v>
      </c>
      <c r="CN113" s="7" cm="1">
        <f t="array" ref="CN113">+SUM($G113:$CF113*N(VALUE(LEFT($G$2:$CF$2,4))=CN$2))</f>
        <v>0</v>
      </c>
      <c r="CO113" s="7" cm="1">
        <f t="array" ref="CO113">+SUM($G113:$CF113*N(VALUE(LEFT($G$2:$CF$2,4))=CO$2))</f>
        <v>0</v>
      </c>
      <c r="CP113" s="7" cm="1">
        <f t="array" ref="CP113">+SUM($G113:$CF113*N(VALUE(LEFT($G$2:$CF$2,4))=CP$2))</f>
        <v>0</v>
      </c>
      <c r="CQ113" s="7" cm="1">
        <f t="array" ref="CQ113">+SUM($G113:$CF113*N(VALUE(LEFT($G$2:$CF$2,4))=CQ$2))</f>
        <v>711423.42999999993</v>
      </c>
    </row>
    <row r="114" spans="2:95" x14ac:dyDescent="0.25">
      <c r="B114" t="str">
        <f>+IF(IFERROR(INDEX('24-25 Plant Additions (RunRate)'!$P$10:$P$258,MATCH(E114,'24-25 Plant Additions (RunRate)'!$C$10:$C$258,0)),"")&lt;&gt;"x","","x")</f>
        <v/>
      </c>
      <c r="C114" t="str">
        <f>+IF(AND(CG114&gt;'24-25 Plant Additions (RunRate)'!$O$4,$B114&lt;&gt;"x"),"x","")</f>
        <v/>
      </c>
      <c r="D114" t="str">
        <f t="shared" si="1"/>
        <v>x</v>
      </c>
      <c r="E114" s="2" t="s">
        <v>604</v>
      </c>
      <c r="F114" s="3" t="s">
        <v>605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>
        <v>592340.18000000005</v>
      </c>
      <c r="AE114" s="4"/>
      <c r="AF114" s="4">
        <v>16807.920000000002</v>
      </c>
      <c r="AG114" s="4">
        <v>0</v>
      </c>
      <c r="AH114" s="4"/>
      <c r="AI114" s="4">
        <v>19153.78</v>
      </c>
      <c r="AJ114" s="4">
        <v>74183.62</v>
      </c>
      <c r="AK114" s="4"/>
      <c r="AL114" s="4"/>
      <c r="AM114" s="4"/>
      <c r="AN114" s="4"/>
      <c r="AO114" s="4"/>
      <c r="AP114" s="4">
        <v>916.88</v>
      </c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>
        <v>703402.38000000012</v>
      </c>
      <c r="CH114" s="4"/>
      <c r="CI114" s="9" cm="1">
        <f t="array" ref="CI114">1/(SUM(G114:BZ114*($G$1:$BZ$1=1))/SUM(G114:BZ114)+0.000000001)*(SUM(N(CK114:CP114&lt;&gt;0))&gt;4)</f>
        <v>0</v>
      </c>
      <c r="CK114" s="7" cm="1">
        <f t="array" ref="CK114">+SUM($G114:$CF114*N(VALUE(LEFT($G$2:$CF$2,4))=CK$2))</f>
        <v>0</v>
      </c>
      <c r="CL114" s="7" cm="1">
        <f t="array" ref="CL114">+SUM($G114:$CF114*N(VALUE(LEFT($G$2:$CF$2,4))=CL$2))</f>
        <v>592340.18000000005</v>
      </c>
      <c r="CM114" s="7" cm="1">
        <f t="array" ref="CM114">+SUM($G114:$CF114*N(VALUE(LEFT($G$2:$CF$2,4))=CM$2))</f>
        <v>111062.2</v>
      </c>
      <c r="CN114" s="7" cm="1">
        <f t="array" ref="CN114">+SUM($G114:$CF114*N(VALUE(LEFT($G$2:$CF$2,4))=CN$2))</f>
        <v>0</v>
      </c>
      <c r="CO114" s="7" cm="1">
        <f t="array" ref="CO114">+SUM($G114:$CF114*N(VALUE(LEFT($G$2:$CF$2,4))=CO$2))</f>
        <v>0</v>
      </c>
      <c r="CP114" s="7" cm="1">
        <f t="array" ref="CP114">+SUM($G114:$CF114*N(VALUE(LEFT($G$2:$CF$2,4))=CP$2))</f>
        <v>0</v>
      </c>
      <c r="CQ114" s="7" cm="1">
        <f t="array" ref="CQ114">+SUM($G114:$CF114*N(VALUE(LEFT($G$2:$CF$2,4))=CQ$2))</f>
        <v>0</v>
      </c>
    </row>
    <row r="115" spans="2:95" x14ac:dyDescent="0.25">
      <c r="B115" t="str">
        <f>+IF(IFERROR(INDEX('24-25 Plant Additions (RunRate)'!$P$10:$P$258,MATCH(E115,'24-25 Plant Additions (RunRate)'!$C$10:$C$258,0)),"")&lt;&gt;"x","","x")</f>
        <v>x</v>
      </c>
      <c r="C115" t="str">
        <f>+IF(AND(CG115&gt;'24-25 Plant Additions (RunRate)'!$O$4,$B115&lt;&gt;"x"),"x","")</f>
        <v/>
      </c>
      <c r="D115" t="str">
        <f t="shared" si="1"/>
        <v/>
      </c>
      <c r="E115" s="2" t="s">
        <v>700</v>
      </c>
      <c r="F115" s="3" t="s">
        <v>701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>
        <v>6723.67</v>
      </c>
      <c r="AH115" s="4">
        <v>631.24</v>
      </c>
      <c r="AI115" s="4">
        <v>10799.48</v>
      </c>
      <c r="AJ115" s="4">
        <v>40132.120000000003</v>
      </c>
      <c r="AK115" s="4"/>
      <c r="AL115" s="4">
        <v>0</v>
      </c>
      <c r="AM115" s="4"/>
      <c r="AN115" s="4">
        <v>1730.79</v>
      </c>
      <c r="AO115" s="4"/>
      <c r="AP115" s="4">
        <v>8517.0400000000009</v>
      </c>
      <c r="AQ115" s="4">
        <v>1081.81</v>
      </c>
      <c r="AR115" s="4">
        <v>-6871.43</v>
      </c>
      <c r="AS115" s="4">
        <v>9321.15</v>
      </c>
      <c r="AT115" s="4">
        <v>45914.770000000004</v>
      </c>
      <c r="AU115" s="4"/>
      <c r="AV115" s="4">
        <v>1384.18</v>
      </c>
      <c r="AW115" s="4"/>
      <c r="AX115" s="4">
        <v>0</v>
      </c>
      <c r="AY115" s="4"/>
      <c r="AZ115" s="4">
        <v>28526.42</v>
      </c>
      <c r="BA115" s="4">
        <v>61.78</v>
      </c>
      <c r="BB115" s="4">
        <v>21439.959999999995</v>
      </c>
      <c r="BC115" s="4">
        <v>608.59</v>
      </c>
      <c r="BD115" s="4"/>
      <c r="BE115" s="4">
        <v>0</v>
      </c>
      <c r="BF115" s="4">
        <v>43614.26</v>
      </c>
      <c r="BG115" s="4">
        <v>0</v>
      </c>
      <c r="BH115" s="4">
        <v>424.67</v>
      </c>
      <c r="BI115" s="4">
        <v>6961.4900000000007</v>
      </c>
      <c r="BJ115" s="4">
        <v>14119.210000000001</v>
      </c>
      <c r="BK115" s="4">
        <v>2352.5</v>
      </c>
      <c r="BL115" s="4"/>
      <c r="BM115" s="4">
        <v>17320.73</v>
      </c>
      <c r="BN115" s="4">
        <v>20599.22</v>
      </c>
      <c r="BO115" s="4">
        <v>24454.62</v>
      </c>
      <c r="BP115" s="4"/>
      <c r="BQ115" s="4">
        <v>25129.64</v>
      </c>
      <c r="BR115" s="4">
        <v>14624.22</v>
      </c>
      <c r="BS115" s="4">
        <v>100242.48999999999</v>
      </c>
      <c r="BT115" s="4">
        <v>4694.55</v>
      </c>
      <c r="BU115" s="4">
        <v>5208.510000000002</v>
      </c>
      <c r="BV115" s="4">
        <v>6878.6800000000012</v>
      </c>
      <c r="BW115" s="4">
        <v>-1572.94</v>
      </c>
      <c r="BX115" s="4">
        <v>5799.9000000000005</v>
      </c>
      <c r="BY115" s="4">
        <v>68315.53</v>
      </c>
      <c r="BZ115" s="4">
        <v>74113.63</v>
      </c>
      <c r="CA115" s="4">
        <v>45906.669999999991</v>
      </c>
      <c r="CB115" s="4">
        <v>32647.200000000001</v>
      </c>
      <c r="CC115" s="4">
        <v>13039.37</v>
      </c>
      <c r="CD115" s="4">
        <v>82.55</v>
      </c>
      <c r="CE115" s="4">
        <v>0</v>
      </c>
      <c r="CF115" s="4">
        <v>250.13</v>
      </c>
      <c r="CG115" s="4">
        <v>695208.4</v>
      </c>
      <c r="CH115" s="4"/>
      <c r="CI115" s="9" cm="1">
        <f t="array" ref="CI115">1/(SUM(G115:BZ115*($G$1:$BZ$1=1))/SUM(G115:BZ115)+0.000000001)*(SUM(N(CK115:CP115&lt;&gt;0))&gt;4)</f>
        <v>0</v>
      </c>
      <c r="CK115" s="7" cm="1">
        <f t="array" ref="CK115">+SUM($G115:$CF115*N(VALUE(LEFT($G$2:$CF$2,4))=CK$2))</f>
        <v>0</v>
      </c>
      <c r="CL115" s="7" cm="1">
        <f t="array" ref="CL115">+SUM($G115:$CF115*N(VALUE(LEFT($G$2:$CF$2,4))=CL$2))</f>
        <v>0</v>
      </c>
      <c r="CM115" s="7" cm="1">
        <f t="array" ref="CM115">+SUM($G115:$CF115*N(VALUE(LEFT($G$2:$CF$2,4))=CM$2))</f>
        <v>68534.34</v>
      </c>
      <c r="CN115" s="7" cm="1">
        <f t="array" ref="CN115">+SUM($G115:$CF115*N(VALUE(LEFT($G$2:$CF$2,4))=CN$2))</f>
        <v>100858.63999999998</v>
      </c>
      <c r="CO115" s="7" cm="1">
        <f t="array" ref="CO115">+SUM($G115:$CF115*N(VALUE(LEFT($G$2:$CF$2,4))=CO$2))</f>
        <v>106000.67</v>
      </c>
      <c r="CP115" s="7" cm="1">
        <f t="array" ref="CP115">+SUM($G115:$CF115*N(VALUE(LEFT($G$2:$CF$2,4))=CP$2))</f>
        <v>327888.82999999996</v>
      </c>
      <c r="CQ115" s="7" cm="1">
        <f t="array" ref="CQ115">+SUM($G115:$CF115*N(VALUE(LEFT($G$2:$CF$2,4))=CQ$2))</f>
        <v>91925.92</v>
      </c>
    </row>
    <row r="116" spans="2:95" x14ac:dyDescent="0.25">
      <c r="B116" t="str">
        <f>+IF(IFERROR(INDEX('24-25 Plant Additions (RunRate)'!$P$10:$P$258,MATCH(E116,'24-25 Plant Additions (RunRate)'!$C$10:$C$258,0)),"")&lt;&gt;"x","","x")</f>
        <v/>
      </c>
      <c r="C116" t="str">
        <f>+IF(AND(CG116&gt;'24-25 Plant Additions (RunRate)'!$O$4,$B116&lt;&gt;"x"),"x","")</f>
        <v/>
      </c>
      <c r="D116" t="str">
        <f t="shared" si="1"/>
        <v>x</v>
      </c>
      <c r="E116" s="2" t="s">
        <v>1389</v>
      </c>
      <c r="F116" s="3" t="s">
        <v>1390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>
        <v>43225.18</v>
      </c>
      <c r="BP116" s="4">
        <v>8590.17</v>
      </c>
      <c r="BQ116" s="4">
        <v>381077.55</v>
      </c>
      <c r="BR116" s="4"/>
      <c r="BS116" s="4">
        <v>233103.5</v>
      </c>
      <c r="BT116" s="4">
        <v>12154.01</v>
      </c>
      <c r="BU116" s="4"/>
      <c r="BV116" s="4"/>
      <c r="BW116" s="4"/>
      <c r="BX116" s="4"/>
      <c r="BY116" s="4"/>
      <c r="BZ116" s="4">
        <v>-4025.8</v>
      </c>
      <c r="CA116" s="4"/>
      <c r="CB116" s="4"/>
      <c r="CC116" s="4"/>
      <c r="CD116" s="4"/>
      <c r="CE116" s="4"/>
      <c r="CF116" s="4"/>
      <c r="CG116" s="4">
        <v>674124.60999999987</v>
      </c>
      <c r="CH116" s="4"/>
      <c r="CI116" s="9" cm="1">
        <f t="array" ref="CI116">1/(SUM(G116:BZ116*($G$1:$BZ$1=1))/SUM(G116:BZ116)+0.000000001)*(SUM(N(CK116:CP116&lt;&gt;0))&gt;4)</f>
        <v>0</v>
      </c>
      <c r="CK116" s="7" cm="1">
        <f t="array" ref="CK116">+SUM($G116:$CF116*N(VALUE(LEFT($G$2:$CF$2,4))=CK$2))</f>
        <v>0</v>
      </c>
      <c r="CL116" s="7" cm="1">
        <f t="array" ref="CL116">+SUM($G116:$CF116*N(VALUE(LEFT($G$2:$CF$2,4))=CL$2))</f>
        <v>0</v>
      </c>
      <c r="CM116" s="7" cm="1">
        <f t="array" ref="CM116">+SUM($G116:$CF116*N(VALUE(LEFT($G$2:$CF$2,4))=CM$2))</f>
        <v>0</v>
      </c>
      <c r="CN116" s="7" cm="1">
        <f t="array" ref="CN116">+SUM($G116:$CF116*N(VALUE(LEFT($G$2:$CF$2,4))=CN$2))</f>
        <v>0</v>
      </c>
      <c r="CO116" s="7" cm="1">
        <f t="array" ref="CO116">+SUM($G116:$CF116*N(VALUE(LEFT($G$2:$CF$2,4))=CO$2))</f>
        <v>0</v>
      </c>
      <c r="CP116" s="7" cm="1">
        <f t="array" ref="CP116">+SUM($G116:$CF116*N(VALUE(LEFT($G$2:$CF$2,4))=CP$2))</f>
        <v>674124.60999999987</v>
      </c>
      <c r="CQ116" s="7" cm="1">
        <f t="array" ref="CQ116">+SUM($G116:$CF116*N(VALUE(LEFT($G$2:$CF$2,4))=CQ$2))</f>
        <v>0</v>
      </c>
    </row>
    <row r="117" spans="2:95" x14ac:dyDescent="0.25">
      <c r="B117" t="str">
        <f>+IF(IFERROR(INDEX('24-25 Plant Additions (RunRate)'!$P$10:$P$258,MATCH(E117,'24-25 Plant Additions (RunRate)'!$C$10:$C$258,0)),"")&lt;&gt;"x","","x")</f>
        <v/>
      </c>
      <c r="C117" t="str">
        <f>+IF(AND(CG117&gt;'24-25 Plant Additions (RunRate)'!$O$4,$B117&lt;&gt;"x"),"x","")</f>
        <v/>
      </c>
      <c r="D117" t="str">
        <f t="shared" si="1"/>
        <v>x</v>
      </c>
      <c r="E117" s="2" t="s">
        <v>800</v>
      </c>
      <c r="F117" s="3" t="s">
        <v>801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>
        <v>95897.430000000008</v>
      </c>
      <c r="AQ117" s="4">
        <v>-95897.430000000008</v>
      </c>
      <c r="AR117" s="4"/>
      <c r="AS117" s="4"/>
      <c r="AT117" s="4">
        <v>595930.23</v>
      </c>
      <c r="AU117" s="4">
        <v>35986.33</v>
      </c>
      <c r="AV117" s="4">
        <v>-6580.22</v>
      </c>
      <c r="AW117" s="4"/>
      <c r="AX117" s="4"/>
      <c r="AY117" s="4">
        <v>27351.850000000002</v>
      </c>
      <c r="AZ117" s="4"/>
      <c r="BA117" s="4"/>
      <c r="BB117" s="4">
        <v>18099.64</v>
      </c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>
        <v>670787.82999999996</v>
      </c>
      <c r="CH117" s="4"/>
      <c r="CI117" s="9" cm="1">
        <f t="array" ref="CI117">1/(SUM(G117:BZ117*($G$1:$BZ$1=1))/SUM(G117:BZ117)+0.000000001)*(SUM(N(CK117:CP117&lt;&gt;0))&gt;4)</f>
        <v>0</v>
      </c>
      <c r="CK117" s="7" cm="1">
        <f t="array" ref="CK117">+SUM($G117:$CF117*N(VALUE(LEFT($G$2:$CF$2,4))=CK$2))</f>
        <v>0</v>
      </c>
      <c r="CL117" s="7" cm="1">
        <f t="array" ref="CL117">+SUM($G117:$CF117*N(VALUE(LEFT($G$2:$CF$2,4))=CL$2))</f>
        <v>0</v>
      </c>
      <c r="CM117" s="7" cm="1">
        <f t="array" ref="CM117">+SUM($G117:$CF117*N(VALUE(LEFT($G$2:$CF$2,4))=CM$2))</f>
        <v>95897.430000000008</v>
      </c>
      <c r="CN117" s="7" cm="1">
        <f t="array" ref="CN117">+SUM($G117:$CF117*N(VALUE(LEFT($G$2:$CF$2,4))=CN$2))</f>
        <v>574890.4</v>
      </c>
      <c r="CO117" s="7" cm="1">
        <f t="array" ref="CO117">+SUM($G117:$CF117*N(VALUE(LEFT($G$2:$CF$2,4))=CO$2))</f>
        <v>0</v>
      </c>
      <c r="CP117" s="7" cm="1">
        <f t="array" ref="CP117">+SUM($G117:$CF117*N(VALUE(LEFT($G$2:$CF$2,4))=CP$2))</f>
        <v>0</v>
      </c>
      <c r="CQ117" s="7" cm="1">
        <f t="array" ref="CQ117">+SUM($G117:$CF117*N(VALUE(LEFT($G$2:$CF$2,4))=CQ$2))</f>
        <v>0</v>
      </c>
    </row>
    <row r="118" spans="2:95" x14ac:dyDescent="0.25">
      <c r="B118" t="str">
        <f>+IF(IFERROR(INDEX('24-25 Plant Additions (RunRate)'!$P$10:$P$258,MATCH(E118,'24-25 Plant Additions (RunRate)'!$C$10:$C$258,0)),"")&lt;&gt;"x","","x")</f>
        <v>x</v>
      </c>
      <c r="C118" t="str">
        <f>+IF(AND(CG118&gt;'24-25 Plant Additions (RunRate)'!$O$4,$B118&lt;&gt;"x"),"x","")</f>
        <v/>
      </c>
      <c r="D118" t="str">
        <f t="shared" si="1"/>
        <v/>
      </c>
      <c r="E118" s="2" t="s">
        <v>690</v>
      </c>
      <c r="F118" s="3" t="s">
        <v>691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>
        <v>-5194.2</v>
      </c>
      <c r="AB118" s="4"/>
      <c r="AC118" s="4"/>
      <c r="AD118" s="4">
        <v>0</v>
      </c>
      <c r="AE118" s="4"/>
      <c r="AF118" s="4">
        <v>2072.39</v>
      </c>
      <c r="AG118" s="4">
        <v>66709.760000000009</v>
      </c>
      <c r="AH118" s="4">
        <v>14117.380000000001</v>
      </c>
      <c r="AI118" s="4"/>
      <c r="AJ118" s="4">
        <v>204.02</v>
      </c>
      <c r="AK118" s="4">
        <v>9070.31</v>
      </c>
      <c r="AL118" s="4">
        <v>18866.27</v>
      </c>
      <c r="AM118" s="4"/>
      <c r="AN118" s="4"/>
      <c r="AO118" s="4">
        <v>-26535.77</v>
      </c>
      <c r="AP118" s="4">
        <v>1187.56</v>
      </c>
      <c r="AQ118" s="4"/>
      <c r="AR118" s="4">
        <v>0</v>
      </c>
      <c r="AS118" s="4">
        <v>21185.360000000001</v>
      </c>
      <c r="AT118" s="4">
        <v>269.84000000000003</v>
      </c>
      <c r="AU118" s="4">
        <v>18265.3</v>
      </c>
      <c r="AV118" s="4">
        <v>21796.04</v>
      </c>
      <c r="AW118" s="4">
        <v>41095.630000000005</v>
      </c>
      <c r="AX118" s="4">
        <v>73772.86</v>
      </c>
      <c r="AY118" s="4">
        <v>-1777.26</v>
      </c>
      <c r="AZ118" s="4">
        <v>410.74</v>
      </c>
      <c r="BA118" s="4">
        <v>2014.88</v>
      </c>
      <c r="BB118" s="4">
        <v>156975.69999999998</v>
      </c>
      <c r="BC118" s="4">
        <v>6587.26</v>
      </c>
      <c r="BD118" s="4">
        <v>298.60000000000002</v>
      </c>
      <c r="BE118" s="4">
        <v>4226.7</v>
      </c>
      <c r="BF118" s="4">
        <v>15987.56</v>
      </c>
      <c r="BG118" s="4">
        <v>2400.8200000000002</v>
      </c>
      <c r="BH118" s="4"/>
      <c r="BI118" s="4">
        <v>84963.34</v>
      </c>
      <c r="BJ118" s="4">
        <v>0</v>
      </c>
      <c r="BK118" s="4"/>
      <c r="BL118" s="4">
        <v>17996.3</v>
      </c>
      <c r="BM118" s="4">
        <v>33321.980000000003</v>
      </c>
      <c r="BN118" s="4">
        <v>2759.76</v>
      </c>
      <c r="BO118" s="4">
        <v>146.79</v>
      </c>
      <c r="BP118" s="4">
        <v>2706.27</v>
      </c>
      <c r="BQ118" s="4"/>
      <c r="BR118" s="4">
        <v>0</v>
      </c>
      <c r="BS118" s="4">
        <v>7706.96</v>
      </c>
      <c r="BT118" s="4">
        <v>15130.76</v>
      </c>
      <c r="BU118" s="4">
        <v>10063.07</v>
      </c>
      <c r="BV118" s="4"/>
      <c r="BW118" s="4">
        <v>-34970.199999999997</v>
      </c>
      <c r="BX118" s="4">
        <v>-8029.6</v>
      </c>
      <c r="BY118" s="4">
        <v>7087.7300000000005</v>
      </c>
      <c r="BZ118" s="4">
        <v>1958.09</v>
      </c>
      <c r="CA118" s="4">
        <v>62897.69</v>
      </c>
      <c r="CB118" s="4"/>
      <c r="CC118" s="4">
        <v>1506.91</v>
      </c>
      <c r="CD118" s="4">
        <v>3685.44</v>
      </c>
      <c r="CE118" s="4">
        <v>5531</v>
      </c>
      <c r="CF118" s="4">
        <v>0</v>
      </c>
      <c r="CG118" s="4">
        <v>658470.03999999992</v>
      </c>
      <c r="CH118" s="4"/>
      <c r="CI118" s="9" cm="1">
        <f t="array" ref="CI118">1/(SUM(G118:BZ118*($G$1:$BZ$1=1))/SUM(G118:BZ118)+0.000000001)*(SUM(N(CK118:CP118&lt;&gt;0))&gt;4)</f>
        <v>2.9269991512921445</v>
      </c>
      <c r="CK118" s="7" cm="1">
        <f t="array" ref="CK118">+SUM($G118:$CF118*N(VALUE(LEFT($G$2:$CF$2,4))=CK$2))</f>
        <v>0</v>
      </c>
      <c r="CL118" s="7" cm="1">
        <f t="array" ref="CL118">+SUM($G118:$CF118*N(VALUE(LEFT($G$2:$CF$2,4))=CL$2))</f>
        <v>-5194.2</v>
      </c>
      <c r="CM118" s="7" cm="1">
        <f t="array" ref="CM118">+SUM($G118:$CF118*N(VALUE(LEFT($G$2:$CF$2,4))=CM$2))</f>
        <v>85691.920000000013</v>
      </c>
      <c r="CN118" s="7" cm="1">
        <f t="array" ref="CN118">+SUM($G118:$CF118*N(VALUE(LEFT($G$2:$CF$2,4))=CN$2))</f>
        <v>334009.08999999997</v>
      </c>
      <c r="CO118" s="7" cm="1">
        <f t="array" ref="CO118">+SUM($G118:$CF118*N(VALUE(LEFT($G$2:$CF$2,4))=CO$2))</f>
        <v>168542.32</v>
      </c>
      <c r="CP118" s="7" cm="1">
        <f t="array" ref="CP118">+SUM($G118:$CF118*N(VALUE(LEFT($G$2:$CF$2,4))=CP$2))</f>
        <v>1799.8700000000015</v>
      </c>
      <c r="CQ118" s="7" cm="1">
        <f t="array" ref="CQ118">+SUM($G118:$CF118*N(VALUE(LEFT($G$2:$CF$2,4))=CQ$2))</f>
        <v>73621.040000000008</v>
      </c>
    </row>
    <row r="119" spans="2:95" x14ac:dyDescent="0.25">
      <c r="B119" t="str">
        <f>+IF(IFERROR(INDEX('24-25 Plant Additions (RunRate)'!$P$10:$P$258,MATCH(E119,'24-25 Plant Additions (RunRate)'!$C$10:$C$258,0)),"")&lt;&gt;"x","","x")</f>
        <v/>
      </c>
      <c r="C119" t="str">
        <f>+IF(AND(CG119&gt;'24-25 Plant Additions (RunRate)'!$O$4,$B119&lt;&gt;"x"),"x","")</f>
        <v/>
      </c>
      <c r="D119" t="str">
        <f t="shared" si="1"/>
        <v>x</v>
      </c>
      <c r="E119" s="2" t="s">
        <v>295</v>
      </c>
      <c r="F119" s="3" t="s">
        <v>296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>
        <v>945924.58000000007</v>
      </c>
      <c r="AR119" s="4">
        <v>-308227.99</v>
      </c>
      <c r="AS119" s="4"/>
      <c r="AT119" s="4">
        <v>-7003.33</v>
      </c>
      <c r="AU119" s="4">
        <v>16764.07</v>
      </c>
      <c r="AV119" s="4">
        <v>161.91</v>
      </c>
      <c r="AW119" s="4">
        <v>0</v>
      </c>
      <c r="AX119" s="4"/>
      <c r="AY119" s="4"/>
      <c r="AZ119" s="4"/>
      <c r="BA119" s="4"/>
      <c r="BB119" s="4">
        <v>7576.58</v>
      </c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>
        <v>655195.82000000007</v>
      </c>
      <c r="CH119" s="4"/>
      <c r="CI119" s="9" cm="1">
        <f t="array" ref="CI119">1/(SUM(G119:BZ119*($G$1:$BZ$1=1))/SUM(G119:BZ119)+0.000000001)*(SUM(N(CK119:CP119&lt;&gt;0))&gt;4)</f>
        <v>0</v>
      </c>
      <c r="CK119" s="7" cm="1">
        <f t="array" ref="CK119">+SUM($G119:$CF119*N(VALUE(LEFT($G$2:$CF$2,4))=CK$2))</f>
        <v>0</v>
      </c>
      <c r="CL119" s="7" cm="1">
        <f t="array" ref="CL119">+SUM($G119:$CF119*N(VALUE(LEFT($G$2:$CF$2,4))=CL$2))</f>
        <v>0</v>
      </c>
      <c r="CM119" s="7" cm="1">
        <f t="array" ref="CM119">+SUM($G119:$CF119*N(VALUE(LEFT($G$2:$CF$2,4))=CM$2))</f>
        <v>0</v>
      </c>
      <c r="CN119" s="7" cm="1">
        <f t="array" ref="CN119">+SUM($G119:$CF119*N(VALUE(LEFT($G$2:$CF$2,4))=CN$2))</f>
        <v>655195.82000000007</v>
      </c>
      <c r="CO119" s="7" cm="1">
        <f t="array" ref="CO119">+SUM($G119:$CF119*N(VALUE(LEFT($G$2:$CF$2,4))=CO$2))</f>
        <v>0</v>
      </c>
      <c r="CP119" s="7" cm="1">
        <f t="array" ref="CP119">+SUM($G119:$CF119*N(VALUE(LEFT($G$2:$CF$2,4))=CP$2))</f>
        <v>0</v>
      </c>
      <c r="CQ119" s="7" cm="1">
        <f t="array" ref="CQ119">+SUM($G119:$CF119*N(VALUE(LEFT($G$2:$CF$2,4))=CQ$2))</f>
        <v>0</v>
      </c>
    </row>
    <row r="120" spans="2:95" x14ac:dyDescent="0.25">
      <c r="B120" t="str">
        <f>+IF(IFERROR(INDEX('24-25 Plant Additions (RunRate)'!$P$10:$P$258,MATCH(E120,'24-25 Plant Additions (RunRate)'!$C$10:$C$258,0)),"")&lt;&gt;"x","","x")</f>
        <v/>
      </c>
      <c r="C120" t="str">
        <f>+IF(AND(CG120&gt;'24-25 Plant Additions (RunRate)'!$O$4,$B120&lt;&gt;"x"),"x","")</f>
        <v/>
      </c>
      <c r="D120" t="str">
        <f t="shared" si="1"/>
        <v>x</v>
      </c>
      <c r="E120" s="2" t="s">
        <v>454</v>
      </c>
      <c r="F120" s="3" t="s">
        <v>455</v>
      </c>
      <c r="G120" s="4"/>
      <c r="H120" s="4"/>
      <c r="I120" s="4"/>
      <c r="J120" s="4"/>
      <c r="K120" s="4"/>
      <c r="L120" s="4"/>
      <c r="M120" s="4"/>
      <c r="N120" s="4"/>
      <c r="O120" s="4"/>
      <c r="P120" s="4">
        <v>648147.28</v>
      </c>
      <c r="Q120" s="4">
        <v>99.44</v>
      </c>
      <c r="R120" s="4">
        <v>-8213.69</v>
      </c>
      <c r="S120" s="4">
        <v>3074.29</v>
      </c>
      <c r="T120" s="4">
        <v>3622.7000000000003</v>
      </c>
      <c r="U120" s="4"/>
      <c r="V120" s="4"/>
      <c r="W120" s="4"/>
      <c r="X120" s="4"/>
      <c r="Y120" s="4"/>
      <c r="Z120" s="4"/>
      <c r="AA120" s="4"/>
      <c r="AB120" s="4"/>
      <c r="AC120" s="4">
        <v>-0.01</v>
      </c>
      <c r="AD120" s="4">
        <v>231.94</v>
      </c>
      <c r="AE120" s="4"/>
      <c r="AF120" s="4"/>
      <c r="AG120" s="4"/>
      <c r="AH120" s="4">
        <v>0</v>
      </c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>
        <v>646961.94999999995</v>
      </c>
      <c r="CH120" s="4"/>
      <c r="CI120" s="9" cm="1">
        <f t="array" ref="CI120">1/(SUM(G120:BZ120*($G$1:$BZ$1=1))/SUM(G120:BZ120)+0.000000001)*(SUM(N(CK120:CP120&lt;&gt;0))&gt;4)</f>
        <v>0</v>
      </c>
      <c r="CK120" s="7" cm="1">
        <f t="array" ref="CK120">+SUM($G120:$CF120*N(VALUE(LEFT($G$2:$CF$2,4))=CK$2))</f>
        <v>640033.03</v>
      </c>
      <c r="CL120" s="7" cm="1">
        <f t="array" ref="CL120">+SUM($G120:$CF120*N(VALUE(LEFT($G$2:$CF$2,4))=CL$2))</f>
        <v>6928.9199999999992</v>
      </c>
      <c r="CM120" s="7" cm="1">
        <f t="array" ref="CM120">+SUM($G120:$CF120*N(VALUE(LEFT($G$2:$CF$2,4))=CM$2))</f>
        <v>0</v>
      </c>
      <c r="CN120" s="7" cm="1">
        <f t="array" ref="CN120">+SUM($G120:$CF120*N(VALUE(LEFT($G$2:$CF$2,4))=CN$2))</f>
        <v>0</v>
      </c>
      <c r="CO120" s="7" cm="1">
        <f t="array" ref="CO120">+SUM($G120:$CF120*N(VALUE(LEFT($G$2:$CF$2,4))=CO$2))</f>
        <v>0</v>
      </c>
      <c r="CP120" s="7" cm="1">
        <f t="array" ref="CP120">+SUM($G120:$CF120*N(VALUE(LEFT($G$2:$CF$2,4))=CP$2))</f>
        <v>0</v>
      </c>
      <c r="CQ120" s="7" cm="1">
        <f t="array" ref="CQ120">+SUM($G120:$CF120*N(VALUE(LEFT($G$2:$CF$2,4))=CQ$2))</f>
        <v>0</v>
      </c>
    </row>
    <row r="121" spans="2:95" x14ac:dyDescent="0.25">
      <c r="B121" t="str">
        <f>+IF(IFERROR(INDEX('24-25 Plant Additions (RunRate)'!$P$10:$P$258,MATCH(E121,'24-25 Plant Additions (RunRate)'!$C$10:$C$258,0)),"")&lt;&gt;"x","","x")</f>
        <v>x</v>
      </c>
      <c r="C121" t="str">
        <f>+IF(AND(CG121&gt;'24-25 Plant Additions (RunRate)'!$O$4,$B121&lt;&gt;"x"),"x","")</f>
        <v/>
      </c>
      <c r="D121" t="str">
        <f t="shared" si="1"/>
        <v/>
      </c>
      <c r="E121" s="2" t="s">
        <v>654</v>
      </c>
      <c r="F121" s="3" t="s">
        <v>655</v>
      </c>
      <c r="G121" s="4">
        <v>7305.84</v>
      </c>
      <c r="H121" s="4">
        <v>6616.2199999999993</v>
      </c>
      <c r="I121" s="4">
        <v>9741.9</v>
      </c>
      <c r="J121" s="4">
        <v>3743.46</v>
      </c>
      <c r="K121" s="4">
        <v>4094.04</v>
      </c>
      <c r="L121" s="4">
        <v>12168.67</v>
      </c>
      <c r="M121" s="4">
        <v>4757.33</v>
      </c>
      <c r="N121" s="4">
        <v>9402.2400000000016</v>
      </c>
      <c r="O121" s="4">
        <v>15445.3</v>
      </c>
      <c r="P121" s="4">
        <v>26361.559999999998</v>
      </c>
      <c r="Q121" s="4">
        <v>20518.43</v>
      </c>
      <c r="R121" s="4">
        <v>7297.090000000002</v>
      </c>
      <c r="S121" s="4">
        <v>19863.010000000002</v>
      </c>
      <c r="T121" s="4">
        <v>3255.67</v>
      </c>
      <c r="U121" s="4">
        <v>10123.200000000001</v>
      </c>
      <c r="V121" s="4">
        <v>18950.29</v>
      </c>
      <c r="W121" s="4">
        <v>13073.61</v>
      </c>
      <c r="X121" s="4">
        <v>7024.6</v>
      </c>
      <c r="Y121" s="4">
        <v>26709.56</v>
      </c>
      <c r="Z121" s="4">
        <v>6623.5199999999995</v>
      </c>
      <c r="AA121" s="4">
        <v>6180.9599999999991</v>
      </c>
      <c r="AB121" s="4">
        <v>6583.56</v>
      </c>
      <c r="AC121" s="4">
        <v>4087.3</v>
      </c>
      <c r="AD121" s="4">
        <v>902.06000000000006</v>
      </c>
      <c r="AE121" s="4">
        <v>4947.1000000000004</v>
      </c>
      <c r="AF121" s="4">
        <v>9898.0499999999993</v>
      </c>
      <c r="AG121" s="4">
        <v>16559.52</v>
      </c>
      <c r="AH121" s="4">
        <v>2298.7000000000003</v>
      </c>
      <c r="AI121" s="4">
        <v>4658.07</v>
      </c>
      <c r="AJ121" s="4">
        <v>20920.710000000003</v>
      </c>
      <c r="AK121" s="4">
        <v>-13877.380000000001</v>
      </c>
      <c r="AL121" s="4">
        <v>10035.35</v>
      </c>
      <c r="AM121" s="4">
        <v>9241.0800000000017</v>
      </c>
      <c r="AN121" s="4">
        <v>12096.830000000002</v>
      </c>
      <c r="AO121" s="4">
        <v>9556.01</v>
      </c>
      <c r="AP121" s="4">
        <v>6673.68</v>
      </c>
      <c r="AQ121" s="4">
        <v>6502.0300000000007</v>
      </c>
      <c r="AR121" s="4">
        <v>8565.18</v>
      </c>
      <c r="AS121" s="4">
        <v>8147.79</v>
      </c>
      <c r="AT121" s="4">
        <v>-451.79999999999973</v>
      </c>
      <c r="AU121" s="4">
        <v>15947.1</v>
      </c>
      <c r="AV121" s="4">
        <v>23355.070000000003</v>
      </c>
      <c r="AW121" s="4">
        <v>6592.2799999999988</v>
      </c>
      <c r="AX121" s="4">
        <v>26652.01</v>
      </c>
      <c r="AY121" s="4">
        <v>415.68</v>
      </c>
      <c r="AZ121" s="4">
        <v>5309.9500000000007</v>
      </c>
      <c r="BA121" s="4">
        <v>23325.42</v>
      </c>
      <c r="BB121" s="4">
        <v>17775.650000000001</v>
      </c>
      <c r="BC121" s="4">
        <v>4034.53</v>
      </c>
      <c r="BD121" s="4">
        <v>3163.62</v>
      </c>
      <c r="BE121" s="4">
        <v>820.68</v>
      </c>
      <c r="BF121" s="4">
        <v>2563.0500000000002</v>
      </c>
      <c r="BG121" s="4">
        <v>1039.9000000000001</v>
      </c>
      <c r="BH121" s="4"/>
      <c r="BI121" s="4">
        <v>739.24</v>
      </c>
      <c r="BJ121" s="4">
        <v>666.35</v>
      </c>
      <c r="BK121" s="4">
        <v>9512.3700000000008</v>
      </c>
      <c r="BL121" s="4">
        <v>13716.87</v>
      </c>
      <c r="BM121" s="4">
        <v>11739.750000000002</v>
      </c>
      <c r="BN121" s="4">
        <v>16918.04</v>
      </c>
      <c r="BO121" s="4">
        <v>12571.94</v>
      </c>
      <c r="BP121" s="4"/>
      <c r="BQ121" s="4">
        <v>3341.06</v>
      </c>
      <c r="BR121" s="4">
        <v>1576.67</v>
      </c>
      <c r="BS121" s="4">
        <v>3266.02</v>
      </c>
      <c r="BT121" s="4">
        <v>4094.29</v>
      </c>
      <c r="BU121" s="4">
        <v>1704.64</v>
      </c>
      <c r="BV121" s="4">
        <v>5664.2500000000009</v>
      </c>
      <c r="BW121" s="4">
        <v>6253.49</v>
      </c>
      <c r="BX121" s="4">
        <v>26579.870000000003</v>
      </c>
      <c r="BY121" s="4">
        <v>11128.419999999998</v>
      </c>
      <c r="BZ121" s="4">
        <v>11455.67</v>
      </c>
      <c r="CA121" s="4">
        <v>-7771.7</v>
      </c>
      <c r="CB121" s="4">
        <v>10092.48</v>
      </c>
      <c r="CC121" s="4">
        <v>3002.73</v>
      </c>
      <c r="CD121" s="4">
        <v>2716.4800000000005</v>
      </c>
      <c r="CE121" s="4">
        <v>6454.0000000000009</v>
      </c>
      <c r="CF121" s="4">
        <v>-9766.76</v>
      </c>
      <c r="CG121" s="4">
        <v>643251.4500000003</v>
      </c>
      <c r="CH121" s="4"/>
      <c r="CI121" s="9" cm="1">
        <f t="array" ref="CI121">1/(SUM(G121:BZ121*($G$1:$BZ$1=1))/SUM(G121:BZ121)+0.000000001)*(SUM(N(CK121:CP121&lt;&gt;0))&gt;4)</f>
        <v>2.3322547603342056</v>
      </c>
      <c r="CK121" s="7" cm="1">
        <f t="array" ref="CK121">+SUM($G121:$CF121*N(VALUE(LEFT($G$2:$CF$2,4))=CK$2))</f>
        <v>127452.07999999999</v>
      </c>
      <c r="CL121" s="7" cm="1">
        <f t="array" ref="CL121">+SUM($G121:$CF121*N(VALUE(LEFT($G$2:$CF$2,4))=CL$2))</f>
        <v>123377.34000000001</v>
      </c>
      <c r="CM121" s="7" cm="1">
        <f t="array" ref="CM121">+SUM($G121:$CF121*N(VALUE(LEFT($G$2:$CF$2,4))=CM$2))</f>
        <v>93007.72</v>
      </c>
      <c r="CN121" s="7" cm="1">
        <f t="array" ref="CN121">+SUM($G121:$CF121*N(VALUE(LEFT($G$2:$CF$2,4))=CN$2))</f>
        <v>142136.35999999999</v>
      </c>
      <c r="CO121" s="7" cm="1">
        <f t="array" ref="CO121">+SUM($G121:$CF121*N(VALUE(LEFT($G$2:$CF$2,4))=CO$2))</f>
        <v>64914.400000000001</v>
      </c>
      <c r="CP121" s="7" cm="1">
        <f t="array" ref="CP121">+SUM($G121:$CF121*N(VALUE(LEFT($G$2:$CF$2,4))=CP$2))</f>
        <v>87636.319999999992</v>
      </c>
      <c r="CQ121" s="7" cm="1">
        <f t="array" ref="CQ121">+SUM($G121:$CF121*N(VALUE(LEFT($G$2:$CF$2,4))=CQ$2))</f>
        <v>4727.2300000000014</v>
      </c>
    </row>
    <row r="122" spans="2:95" x14ac:dyDescent="0.25">
      <c r="B122" t="str">
        <f>+IF(IFERROR(INDEX('24-25 Plant Additions (RunRate)'!$P$10:$P$258,MATCH(E122,'24-25 Plant Additions (RunRate)'!$C$10:$C$258,0)),"")&lt;&gt;"x","","x")</f>
        <v/>
      </c>
      <c r="C122" t="str">
        <f>+IF(AND(CG122&gt;'24-25 Plant Additions (RunRate)'!$O$4,$B122&lt;&gt;"x"),"x","")</f>
        <v/>
      </c>
      <c r="D122" t="str">
        <f t="shared" si="1"/>
        <v>x</v>
      </c>
      <c r="E122" s="2" t="s">
        <v>25</v>
      </c>
      <c r="F122" s="3" t="s">
        <v>26</v>
      </c>
      <c r="G122" s="4">
        <v>43572.930000000008</v>
      </c>
      <c r="H122" s="4">
        <v>3592.1</v>
      </c>
      <c r="I122" s="4">
        <v>20449.439999999999</v>
      </c>
      <c r="J122" s="4">
        <v>43299.989999999991</v>
      </c>
      <c r="K122" s="4">
        <v>1168.8800000000001</v>
      </c>
      <c r="L122" s="4">
        <v>-1444.8300000000002</v>
      </c>
      <c r="M122" s="4">
        <v>5766.64</v>
      </c>
      <c r="N122" s="4">
        <v>39083.769999999997</v>
      </c>
      <c r="O122" s="4">
        <v>50691.92</v>
      </c>
      <c r="P122" s="4">
        <v>23300.28</v>
      </c>
      <c r="Q122" s="4">
        <v>12482.640000000001</v>
      </c>
      <c r="R122" s="4">
        <v>163409.2600000001</v>
      </c>
      <c r="S122" s="4">
        <v>8119.2000000000007</v>
      </c>
      <c r="T122" s="4">
        <v>13387.48</v>
      </c>
      <c r="U122" s="4">
        <v>3790.4300000000003</v>
      </c>
      <c r="V122" s="4">
        <v>37.36</v>
      </c>
      <c r="W122" s="4">
        <v>4898.5599999999995</v>
      </c>
      <c r="X122" s="4">
        <v>2101.84</v>
      </c>
      <c r="Y122" s="4">
        <v>29226.699999999997</v>
      </c>
      <c r="Z122" s="4">
        <v>8057.95</v>
      </c>
      <c r="AA122" s="4">
        <v>36192.51</v>
      </c>
      <c r="AB122" s="4">
        <v>10846.93</v>
      </c>
      <c r="AC122" s="4">
        <v>12072.460000000001</v>
      </c>
      <c r="AD122" s="4">
        <v>55738.049999999996</v>
      </c>
      <c r="AE122" s="4">
        <v>985.31000000000006</v>
      </c>
      <c r="AF122" s="4">
        <v>23179.260000000002</v>
      </c>
      <c r="AG122" s="4">
        <v>0</v>
      </c>
      <c r="AH122" s="4">
        <v>542.88</v>
      </c>
      <c r="AI122" s="4"/>
      <c r="AJ122" s="4">
        <v>3435.3900000000003</v>
      </c>
      <c r="AK122" s="4"/>
      <c r="AL122" s="4">
        <v>0</v>
      </c>
      <c r="AM122" s="4">
        <v>5559.92</v>
      </c>
      <c r="AN122" s="4">
        <v>2380.6799999999998</v>
      </c>
      <c r="AO122" s="4">
        <v>7792.4699999999993</v>
      </c>
      <c r="AP122" s="4">
        <v>123.24999999999999</v>
      </c>
      <c r="AQ122" s="4">
        <v>0</v>
      </c>
      <c r="AR122" s="4">
        <v>1135.44</v>
      </c>
      <c r="AS122" s="4">
        <v>110.60000000000001</v>
      </c>
      <c r="AT122" s="4"/>
      <c r="AU122" s="4">
        <v>534.61</v>
      </c>
      <c r="AV122" s="4">
        <v>0</v>
      </c>
      <c r="AW122" s="4">
        <v>760.69</v>
      </c>
      <c r="AX122" s="4"/>
      <c r="AY122" s="4"/>
      <c r="AZ122" s="4">
        <v>3179.23</v>
      </c>
      <c r="BA122" s="4">
        <v>0</v>
      </c>
      <c r="BB122" s="4">
        <v>23.480000000000008</v>
      </c>
      <c r="BC122" s="4"/>
      <c r="BD122" s="4">
        <v>0</v>
      </c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>
        <v>639585.70000000007</v>
      </c>
      <c r="CH122" s="4"/>
      <c r="CI122" s="9" cm="1">
        <f t="array" ref="CI122">1/(SUM(G122:BZ122*($G$1:$BZ$1=1))/SUM(G122:BZ122)+0.000000001)*(SUM(N(CK122:CP122&lt;&gt;0))&gt;4)</f>
        <v>0</v>
      </c>
      <c r="CK122" s="7" cm="1">
        <f t="array" ref="CK122">+SUM($G122:$CF122*N(VALUE(LEFT($G$2:$CF$2,4))=CK$2))</f>
        <v>405373.02000000008</v>
      </c>
      <c r="CL122" s="7" cm="1">
        <f t="array" ref="CL122">+SUM($G122:$CF122*N(VALUE(LEFT($G$2:$CF$2,4))=CL$2))</f>
        <v>184469.47</v>
      </c>
      <c r="CM122" s="7" cm="1">
        <f t="array" ref="CM122">+SUM($G122:$CF122*N(VALUE(LEFT($G$2:$CF$2,4))=CM$2))</f>
        <v>43999.16</v>
      </c>
      <c r="CN122" s="7" cm="1">
        <f t="array" ref="CN122">+SUM($G122:$CF122*N(VALUE(LEFT($G$2:$CF$2,4))=CN$2))</f>
        <v>5744.0499999999993</v>
      </c>
      <c r="CO122" s="7" cm="1">
        <f t="array" ref="CO122">+SUM($G122:$CF122*N(VALUE(LEFT($G$2:$CF$2,4))=CO$2))</f>
        <v>0</v>
      </c>
      <c r="CP122" s="7" cm="1">
        <f t="array" ref="CP122">+SUM($G122:$CF122*N(VALUE(LEFT($G$2:$CF$2,4))=CP$2))</f>
        <v>0</v>
      </c>
      <c r="CQ122" s="7" cm="1">
        <f t="array" ref="CQ122">+SUM($G122:$CF122*N(VALUE(LEFT($G$2:$CF$2,4))=CQ$2))</f>
        <v>0</v>
      </c>
    </row>
    <row r="123" spans="2:95" x14ac:dyDescent="0.25">
      <c r="B123" t="str">
        <f>+IF(IFERROR(INDEX('24-25 Plant Additions (RunRate)'!$P$10:$P$258,MATCH(E123,'24-25 Plant Additions (RunRate)'!$C$10:$C$258,0)),"")&lt;&gt;"x","","x")</f>
        <v/>
      </c>
      <c r="C123" t="str">
        <f>+IF(AND(CG123&gt;'24-25 Plant Additions (RunRate)'!$O$4,$B123&lt;&gt;"x"),"x","")</f>
        <v/>
      </c>
      <c r="D123" t="str">
        <f t="shared" si="1"/>
        <v>x</v>
      </c>
      <c r="E123" s="2" t="s">
        <v>141</v>
      </c>
      <c r="F123" s="3" t="s">
        <v>142</v>
      </c>
      <c r="G123" s="4">
        <v>586302.27</v>
      </c>
      <c r="H123" s="4">
        <v>9852.2200000000012</v>
      </c>
      <c r="I123" s="4">
        <v>3802.37</v>
      </c>
      <c r="J123" s="4">
        <v>13260.460000000001</v>
      </c>
      <c r="K123" s="4">
        <v>0</v>
      </c>
      <c r="L123" s="4"/>
      <c r="M123" s="4">
        <v>8663.68</v>
      </c>
      <c r="N123" s="4"/>
      <c r="O123" s="4"/>
      <c r="P123" s="4">
        <v>0</v>
      </c>
      <c r="Q123" s="4"/>
      <c r="R123" s="4">
        <v>-147.03</v>
      </c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>
        <v>630.4</v>
      </c>
      <c r="AP123" s="4">
        <v>5.37</v>
      </c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>
        <v>622369.74</v>
      </c>
      <c r="CH123" s="4"/>
      <c r="CI123" s="9" cm="1">
        <f t="array" ref="CI123">1/(SUM(G123:BZ123*($G$1:$BZ$1=1))/SUM(G123:BZ123)+0.000000001)*(SUM(N(CK123:CP123&lt;&gt;0))&gt;4)</f>
        <v>0</v>
      </c>
      <c r="CK123" s="7" cm="1">
        <f t="array" ref="CK123">+SUM($G123:$CF123*N(VALUE(LEFT($G$2:$CF$2,4))=CK$2))</f>
        <v>621733.97</v>
      </c>
      <c r="CL123" s="7" cm="1">
        <f t="array" ref="CL123">+SUM($G123:$CF123*N(VALUE(LEFT($G$2:$CF$2,4))=CL$2))</f>
        <v>0</v>
      </c>
      <c r="CM123" s="7" cm="1">
        <f t="array" ref="CM123">+SUM($G123:$CF123*N(VALUE(LEFT($G$2:$CF$2,4))=CM$2))</f>
        <v>635.77</v>
      </c>
      <c r="CN123" s="7" cm="1">
        <f t="array" ref="CN123">+SUM($G123:$CF123*N(VALUE(LEFT($G$2:$CF$2,4))=CN$2))</f>
        <v>0</v>
      </c>
      <c r="CO123" s="7" cm="1">
        <f t="array" ref="CO123">+SUM($G123:$CF123*N(VALUE(LEFT($G$2:$CF$2,4))=CO$2))</f>
        <v>0</v>
      </c>
      <c r="CP123" s="7" cm="1">
        <f t="array" ref="CP123">+SUM($G123:$CF123*N(VALUE(LEFT($G$2:$CF$2,4))=CP$2))</f>
        <v>0</v>
      </c>
      <c r="CQ123" s="7" cm="1">
        <f t="array" ref="CQ123">+SUM($G123:$CF123*N(VALUE(LEFT($G$2:$CF$2,4))=CQ$2))</f>
        <v>0</v>
      </c>
    </row>
    <row r="124" spans="2:95" x14ac:dyDescent="0.25">
      <c r="B124" t="str">
        <f>+IF(IFERROR(INDEX('24-25 Plant Additions (RunRate)'!$P$10:$P$258,MATCH(E124,'24-25 Plant Additions (RunRate)'!$C$10:$C$258,0)),"")&lt;&gt;"x","","x")</f>
        <v/>
      </c>
      <c r="C124" t="str">
        <f>+IF(AND(CG124&gt;'24-25 Plant Additions (RunRate)'!$O$4,$B124&lt;&gt;"x"),"x","")</f>
        <v/>
      </c>
      <c r="D124" t="str">
        <f t="shared" si="1"/>
        <v>x</v>
      </c>
      <c r="E124" s="2" t="s">
        <v>586</v>
      </c>
      <c r="F124" s="3" t="s">
        <v>587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>
        <v>445179.92</v>
      </c>
      <c r="AB124" s="4">
        <v>4184.6099999999997</v>
      </c>
      <c r="AC124" s="4">
        <v>1390.07</v>
      </c>
      <c r="AD124" s="4">
        <v>13722.220000000001</v>
      </c>
      <c r="AE124" s="4"/>
      <c r="AF124" s="4">
        <v>132447.83000000002</v>
      </c>
      <c r="AG124" s="4">
        <v>4770.16</v>
      </c>
      <c r="AH124" s="4">
        <v>0.02</v>
      </c>
      <c r="AI124" s="4">
        <v>0</v>
      </c>
      <c r="AJ124" s="4"/>
      <c r="AK124" s="4"/>
      <c r="AL124" s="4"/>
      <c r="AM124" s="4"/>
      <c r="AN124" s="4"/>
      <c r="AO124" s="4"/>
      <c r="AP124" s="4">
        <v>989.55000000000007</v>
      </c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>
        <v>19313.34</v>
      </c>
      <c r="BF124" s="4"/>
      <c r="BG124" s="4"/>
      <c r="BH124" s="4"/>
      <c r="BI124" s="4"/>
      <c r="BJ124" s="4"/>
      <c r="BK124" s="4"/>
      <c r="BL124" s="4"/>
      <c r="BM124" s="4"/>
      <c r="BN124" s="4">
        <v>-75.760000000000005</v>
      </c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>
        <v>621921.96</v>
      </c>
      <c r="CH124" s="4"/>
      <c r="CI124" s="9" cm="1">
        <f t="array" ref="CI124">1/(SUM(G124:BZ124*($G$1:$BZ$1=1))/SUM(G124:BZ124)+0.000000001)*(SUM(N(CK124:CP124&lt;&gt;0))&gt;4)</f>
        <v>0</v>
      </c>
      <c r="CK124" s="7" cm="1">
        <f t="array" ref="CK124">+SUM($G124:$CF124*N(VALUE(LEFT($G$2:$CF$2,4))=CK$2))</f>
        <v>0</v>
      </c>
      <c r="CL124" s="7" cm="1">
        <f t="array" ref="CL124">+SUM($G124:$CF124*N(VALUE(LEFT($G$2:$CF$2,4))=CL$2))</f>
        <v>464476.81999999995</v>
      </c>
      <c r="CM124" s="7" cm="1">
        <f t="array" ref="CM124">+SUM($G124:$CF124*N(VALUE(LEFT($G$2:$CF$2,4))=CM$2))</f>
        <v>138207.56</v>
      </c>
      <c r="CN124" s="7" cm="1">
        <f t="array" ref="CN124">+SUM($G124:$CF124*N(VALUE(LEFT($G$2:$CF$2,4))=CN$2))</f>
        <v>0</v>
      </c>
      <c r="CO124" s="7" cm="1">
        <f t="array" ref="CO124">+SUM($G124:$CF124*N(VALUE(LEFT($G$2:$CF$2,4))=CO$2))</f>
        <v>19237.580000000002</v>
      </c>
      <c r="CP124" s="7" cm="1">
        <f t="array" ref="CP124">+SUM($G124:$CF124*N(VALUE(LEFT($G$2:$CF$2,4))=CP$2))</f>
        <v>0</v>
      </c>
      <c r="CQ124" s="7" cm="1">
        <f t="array" ref="CQ124">+SUM($G124:$CF124*N(VALUE(LEFT($G$2:$CF$2,4))=CQ$2))</f>
        <v>0</v>
      </c>
    </row>
    <row r="125" spans="2:95" x14ac:dyDescent="0.25">
      <c r="B125" t="str">
        <f>+IF(IFERROR(INDEX('24-25 Plant Additions (RunRate)'!$P$10:$P$258,MATCH(E125,'24-25 Plant Additions (RunRate)'!$C$10:$C$258,0)),"")&lt;&gt;"x","","x")</f>
        <v>x</v>
      </c>
      <c r="C125" t="str">
        <f>+IF(AND(CG125&gt;'24-25 Plant Additions (RunRate)'!$O$4,$B125&lt;&gt;"x"),"x","")</f>
        <v/>
      </c>
      <c r="D125" t="str">
        <f t="shared" si="1"/>
        <v/>
      </c>
      <c r="E125" s="2" t="s">
        <v>360</v>
      </c>
      <c r="F125" s="3" t="s">
        <v>361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v>38883.410000000003</v>
      </c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>
        <v>58051.880000000005</v>
      </c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>
        <v>0</v>
      </c>
      <c r="AP125" s="4">
        <v>123597.26000000001</v>
      </c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>
        <v>133128.79999999999</v>
      </c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>
        <v>140492.58000000002</v>
      </c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>
        <v>126491.46</v>
      </c>
      <c r="CA125" s="4"/>
      <c r="CB125" s="4"/>
      <c r="CC125" s="4"/>
      <c r="CD125" s="4"/>
      <c r="CE125" s="4"/>
      <c r="CF125" s="4"/>
      <c r="CG125" s="4">
        <v>620645.39</v>
      </c>
      <c r="CH125" s="4"/>
      <c r="CI125" s="9" cm="1">
        <f t="array" ref="CI125">1/(SUM(G125:BZ125*($G$1:$BZ$1=1))/SUM(G125:BZ125)+0.000000001)*(SUM(N(CK125:CP125&lt;&gt;0))&gt;4)</f>
        <v>999999999.99999988</v>
      </c>
      <c r="CK125" s="7" cm="1">
        <f t="array" ref="CK125">+SUM($G125:$CF125*N(VALUE(LEFT($G$2:$CF$2,4))=CK$2))</f>
        <v>38883.410000000003</v>
      </c>
      <c r="CL125" s="7" cm="1">
        <f t="array" ref="CL125">+SUM($G125:$CF125*N(VALUE(LEFT($G$2:$CF$2,4))=CL$2))</f>
        <v>58051.880000000005</v>
      </c>
      <c r="CM125" s="7" cm="1">
        <f t="array" ref="CM125">+SUM($G125:$CF125*N(VALUE(LEFT($G$2:$CF$2,4))=CM$2))</f>
        <v>123597.26000000001</v>
      </c>
      <c r="CN125" s="7" cm="1">
        <f t="array" ref="CN125">+SUM($G125:$CF125*N(VALUE(LEFT($G$2:$CF$2,4))=CN$2))</f>
        <v>133128.79999999999</v>
      </c>
      <c r="CO125" s="7" cm="1">
        <f t="array" ref="CO125">+SUM($G125:$CF125*N(VALUE(LEFT($G$2:$CF$2,4))=CO$2))</f>
        <v>140492.58000000002</v>
      </c>
      <c r="CP125" s="7" cm="1">
        <f t="array" ref="CP125">+SUM($G125:$CF125*N(VALUE(LEFT($G$2:$CF$2,4))=CP$2))</f>
        <v>126491.46</v>
      </c>
      <c r="CQ125" s="7" cm="1">
        <f t="array" ref="CQ125">+SUM($G125:$CF125*N(VALUE(LEFT($G$2:$CF$2,4))=CQ$2))</f>
        <v>0</v>
      </c>
    </row>
    <row r="126" spans="2:95" x14ac:dyDescent="0.25">
      <c r="B126" t="str">
        <f>+IF(IFERROR(INDEX('24-25 Plant Additions (RunRate)'!$P$10:$P$258,MATCH(E126,'24-25 Plant Additions (RunRate)'!$C$10:$C$258,0)),"")&lt;&gt;"x","","x")</f>
        <v/>
      </c>
      <c r="C126" t="str">
        <f>+IF(AND(CG126&gt;'24-25 Plant Additions (RunRate)'!$O$4,$B126&lt;&gt;"x"),"x","")</f>
        <v/>
      </c>
      <c r="D126" t="str">
        <f t="shared" si="1"/>
        <v>x</v>
      </c>
      <c r="E126" s="2" t="s">
        <v>564</v>
      </c>
      <c r="F126" s="3" t="s">
        <v>565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>
        <v>564915.09</v>
      </c>
      <c r="X126" s="4">
        <v>34546.720000000001</v>
      </c>
      <c r="Y126" s="4">
        <v>-1540.16</v>
      </c>
      <c r="Z126" s="4">
        <v>1341.88</v>
      </c>
      <c r="AA126" s="4">
        <v>13407.18</v>
      </c>
      <c r="AB126" s="4">
        <v>3165.9500000000003</v>
      </c>
      <c r="AC126" s="4"/>
      <c r="AD126" s="4">
        <v>4401.9400000000005</v>
      </c>
      <c r="AE126" s="4">
        <v>224.18</v>
      </c>
      <c r="AF126" s="4"/>
      <c r="AG126" s="4"/>
      <c r="AH126" s="4">
        <v>0</v>
      </c>
      <c r="AI126" s="4"/>
      <c r="AJ126" s="4"/>
      <c r="AK126" s="4"/>
      <c r="AL126" s="4"/>
      <c r="AM126" s="4"/>
      <c r="AN126" s="4"/>
      <c r="AO126" s="4"/>
      <c r="AP126" s="4">
        <v>1.61</v>
      </c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>
        <v>620464.3899999999</v>
      </c>
      <c r="CH126" s="4"/>
      <c r="CI126" s="9" cm="1">
        <f t="array" ref="CI126">1/(SUM(G126:BZ126*($G$1:$BZ$1=1))/SUM(G126:BZ126)+0.000000001)*(SUM(N(CK126:CP126&lt;&gt;0))&gt;4)</f>
        <v>0</v>
      </c>
      <c r="CK126" s="7" cm="1">
        <f t="array" ref="CK126">+SUM($G126:$CF126*N(VALUE(LEFT($G$2:$CF$2,4))=CK$2))</f>
        <v>0</v>
      </c>
      <c r="CL126" s="7" cm="1">
        <f t="array" ref="CL126">+SUM($G126:$CF126*N(VALUE(LEFT($G$2:$CF$2,4))=CL$2))</f>
        <v>620238.59999999986</v>
      </c>
      <c r="CM126" s="7" cm="1">
        <f t="array" ref="CM126">+SUM($G126:$CF126*N(VALUE(LEFT($G$2:$CF$2,4))=CM$2))</f>
        <v>225.79000000000002</v>
      </c>
      <c r="CN126" s="7" cm="1">
        <f t="array" ref="CN126">+SUM($G126:$CF126*N(VALUE(LEFT($G$2:$CF$2,4))=CN$2))</f>
        <v>0</v>
      </c>
      <c r="CO126" s="7" cm="1">
        <f t="array" ref="CO126">+SUM($G126:$CF126*N(VALUE(LEFT($G$2:$CF$2,4))=CO$2))</f>
        <v>0</v>
      </c>
      <c r="CP126" s="7" cm="1">
        <f t="array" ref="CP126">+SUM($G126:$CF126*N(VALUE(LEFT($G$2:$CF$2,4))=CP$2))</f>
        <v>0</v>
      </c>
      <c r="CQ126" s="7" cm="1">
        <f t="array" ref="CQ126">+SUM($G126:$CF126*N(VALUE(LEFT($G$2:$CF$2,4))=CQ$2))</f>
        <v>0</v>
      </c>
    </row>
    <row r="127" spans="2:95" x14ac:dyDescent="0.25">
      <c r="B127" t="str">
        <f>+IF(IFERROR(INDEX('24-25 Plant Additions (RunRate)'!$P$10:$P$258,MATCH(E127,'24-25 Plant Additions (RunRate)'!$C$10:$C$258,0)),"")&lt;&gt;"x","","x")</f>
        <v/>
      </c>
      <c r="C127" t="str">
        <f>+IF(AND(CG127&gt;'24-25 Plant Additions (RunRate)'!$O$4,$B127&lt;&gt;"x"),"x","")</f>
        <v/>
      </c>
      <c r="D127" t="str">
        <f t="shared" si="1"/>
        <v>x</v>
      </c>
      <c r="E127" s="2" t="s">
        <v>612</v>
      </c>
      <c r="F127" s="3" t="s">
        <v>613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>
        <v>282111.03000000003</v>
      </c>
      <c r="AE127" s="4">
        <v>277373.83</v>
      </c>
      <c r="AF127" s="4">
        <v>8002.22</v>
      </c>
      <c r="AG127" s="4">
        <v>48040.9</v>
      </c>
      <c r="AH127" s="4">
        <v>109.87</v>
      </c>
      <c r="AI127" s="4">
        <v>878.21</v>
      </c>
      <c r="AJ127" s="4"/>
      <c r="AK127" s="4">
        <v>0</v>
      </c>
      <c r="AL127" s="4"/>
      <c r="AM127" s="4"/>
      <c r="AN127" s="4"/>
      <c r="AO127" s="4"/>
      <c r="AP127" s="4">
        <v>2412.87</v>
      </c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>
        <v>618928.93000000005</v>
      </c>
      <c r="CH127" s="4"/>
      <c r="CI127" s="9" cm="1">
        <f t="array" ref="CI127">1/(SUM(G127:BZ127*($G$1:$BZ$1=1))/SUM(G127:BZ127)+0.000000001)*(SUM(N(CK127:CP127&lt;&gt;0))&gt;4)</f>
        <v>0</v>
      </c>
      <c r="CK127" s="7" cm="1">
        <f t="array" ref="CK127">+SUM($G127:$CF127*N(VALUE(LEFT($G$2:$CF$2,4))=CK$2))</f>
        <v>0</v>
      </c>
      <c r="CL127" s="7" cm="1">
        <f t="array" ref="CL127">+SUM($G127:$CF127*N(VALUE(LEFT($G$2:$CF$2,4))=CL$2))</f>
        <v>282111.03000000003</v>
      </c>
      <c r="CM127" s="7" cm="1">
        <f t="array" ref="CM127">+SUM($G127:$CF127*N(VALUE(LEFT($G$2:$CF$2,4))=CM$2))</f>
        <v>336817.9</v>
      </c>
      <c r="CN127" s="7" cm="1">
        <f t="array" ref="CN127">+SUM($G127:$CF127*N(VALUE(LEFT($G$2:$CF$2,4))=CN$2))</f>
        <v>0</v>
      </c>
      <c r="CO127" s="7" cm="1">
        <f t="array" ref="CO127">+SUM($G127:$CF127*N(VALUE(LEFT($G$2:$CF$2,4))=CO$2))</f>
        <v>0</v>
      </c>
      <c r="CP127" s="7" cm="1">
        <f t="array" ref="CP127">+SUM($G127:$CF127*N(VALUE(LEFT($G$2:$CF$2,4))=CP$2))</f>
        <v>0</v>
      </c>
      <c r="CQ127" s="7" cm="1">
        <f t="array" ref="CQ127">+SUM($G127:$CF127*N(VALUE(LEFT($G$2:$CF$2,4))=CQ$2))</f>
        <v>0</v>
      </c>
    </row>
    <row r="128" spans="2:95" x14ac:dyDescent="0.25">
      <c r="B128" t="str">
        <f>+IF(IFERROR(INDEX('24-25 Plant Additions (RunRate)'!$P$10:$P$258,MATCH(E128,'24-25 Plant Additions (RunRate)'!$C$10:$C$258,0)),"")&lt;&gt;"x","","x")</f>
        <v>x</v>
      </c>
      <c r="C128" t="str">
        <f>+IF(AND(CG128&gt;'24-25 Plant Additions (RunRate)'!$O$4,$B128&lt;&gt;"x"),"x","")</f>
        <v/>
      </c>
      <c r="D128" t="str">
        <f t="shared" si="1"/>
        <v/>
      </c>
      <c r="E128" s="2" t="s">
        <v>826</v>
      </c>
      <c r="F128" s="3" t="s">
        <v>827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>
        <v>12713.52</v>
      </c>
      <c r="AN128" s="4">
        <v>75666.720000000001</v>
      </c>
      <c r="AO128" s="4">
        <v>132046.93</v>
      </c>
      <c r="AP128" s="4">
        <v>1879.0500000000002</v>
      </c>
      <c r="AQ128" s="4"/>
      <c r="AR128" s="4"/>
      <c r="AS128" s="4">
        <v>3063.56</v>
      </c>
      <c r="AT128" s="4"/>
      <c r="AU128" s="4">
        <v>19778.71</v>
      </c>
      <c r="AV128" s="4">
        <v>74028.22</v>
      </c>
      <c r="AW128" s="4">
        <v>1677.1200000000001</v>
      </c>
      <c r="AX128" s="4">
        <v>32008.39</v>
      </c>
      <c r="AY128" s="4">
        <v>511.5</v>
      </c>
      <c r="AZ128" s="4"/>
      <c r="BA128" s="4"/>
      <c r="BB128" s="4">
        <v>16164.839999999998</v>
      </c>
      <c r="BC128" s="4">
        <v>38257.530000000006</v>
      </c>
      <c r="BD128" s="4">
        <v>0</v>
      </c>
      <c r="BE128" s="4"/>
      <c r="BF128" s="4">
        <v>4921.51</v>
      </c>
      <c r="BG128" s="4">
        <v>0</v>
      </c>
      <c r="BH128" s="4"/>
      <c r="BI128" s="4">
        <v>845.12</v>
      </c>
      <c r="BJ128" s="4"/>
      <c r="BK128" s="4"/>
      <c r="BL128" s="4">
        <v>-1362.38</v>
      </c>
      <c r="BM128" s="4">
        <v>53990.74</v>
      </c>
      <c r="BN128" s="4">
        <v>5151.17</v>
      </c>
      <c r="BO128" s="4"/>
      <c r="BP128" s="4"/>
      <c r="BQ128" s="4">
        <v>8671.74</v>
      </c>
      <c r="BR128" s="4">
        <v>83993.8</v>
      </c>
      <c r="BS128" s="4">
        <v>7778</v>
      </c>
      <c r="BT128" s="4">
        <v>42723.51</v>
      </c>
      <c r="BU128" s="4"/>
      <c r="BV128" s="4"/>
      <c r="BW128" s="4"/>
      <c r="BX128" s="4">
        <v>0</v>
      </c>
      <c r="BY128" s="4">
        <v>-259.67</v>
      </c>
      <c r="BZ128" s="4">
        <v>-895.49</v>
      </c>
      <c r="CA128" s="4"/>
      <c r="CB128" s="4"/>
      <c r="CC128" s="4"/>
      <c r="CD128" s="4"/>
      <c r="CE128" s="4"/>
      <c r="CF128" s="4"/>
      <c r="CG128" s="4">
        <v>613354.14</v>
      </c>
      <c r="CH128" s="4"/>
      <c r="CI128" s="9" cm="1">
        <f t="array" ref="CI128">1/(SUM(G128:BZ128*($G$1:$BZ$1=1))/SUM(G128:BZ128)+0.000000001)*(SUM(N(CK128:CP128&lt;&gt;0))&gt;4)</f>
        <v>0</v>
      </c>
      <c r="CK128" s="7" cm="1">
        <f t="array" ref="CK128">+SUM($G128:$CF128*N(VALUE(LEFT($G$2:$CF$2,4))=CK$2))</f>
        <v>0</v>
      </c>
      <c r="CL128" s="7" cm="1">
        <f t="array" ref="CL128">+SUM($G128:$CF128*N(VALUE(LEFT($G$2:$CF$2,4))=CL$2))</f>
        <v>0</v>
      </c>
      <c r="CM128" s="7" cm="1">
        <f t="array" ref="CM128">+SUM($G128:$CF128*N(VALUE(LEFT($G$2:$CF$2,4))=CM$2))</f>
        <v>222306.21999999997</v>
      </c>
      <c r="CN128" s="7" cm="1">
        <f t="array" ref="CN128">+SUM($G128:$CF128*N(VALUE(LEFT($G$2:$CF$2,4))=CN$2))</f>
        <v>147232.34</v>
      </c>
      <c r="CO128" s="7" cm="1">
        <f t="array" ref="CO128">+SUM($G128:$CF128*N(VALUE(LEFT($G$2:$CF$2,4))=CO$2))</f>
        <v>101803.69000000002</v>
      </c>
      <c r="CP128" s="7" cm="1">
        <f t="array" ref="CP128">+SUM($G128:$CF128*N(VALUE(LEFT($G$2:$CF$2,4))=CP$2))</f>
        <v>142011.89000000001</v>
      </c>
      <c r="CQ128" s="7" cm="1">
        <f t="array" ref="CQ128">+SUM($G128:$CF128*N(VALUE(LEFT($G$2:$CF$2,4))=CQ$2))</f>
        <v>0</v>
      </c>
    </row>
    <row r="129" spans="2:95" x14ac:dyDescent="0.25">
      <c r="B129" t="str">
        <f>+IF(IFERROR(INDEX('24-25 Plant Additions (RunRate)'!$P$10:$P$258,MATCH(E129,'24-25 Plant Additions (RunRate)'!$C$10:$C$258,0)),"")&lt;&gt;"x","","x")</f>
        <v/>
      </c>
      <c r="C129" t="str">
        <f>+IF(AND(CG129&gt;'24-25 Plant Additions (RunRate)'!$O$4,$B129&lt;&gt;"x"),"x","")</f>
        <v/>
      </c>
      <c r="D129" t="str">
        <f t="shared" si="1"/>
        <v>x</v>
      </c>
      <c r="E129" s="2" t="s">
        <v>918</v>
      </c>
      <c r="F129" s="3" t="s">
        <v>919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>
        <v>516418.01</v>
      </c>
      <c r="AR129" s="4">
        <v>-8825.880000000001</v>
      </c>
      <c r="AS129" s="4">
        <v>4729.9800000000005</v>
      </c>
      <c r="AT129" s="4">
        <v>532.08000000000004</v>
      </c>
      <c r="AU129" s="4">
        <v>72072.259999999995</v>
      </c>
      <c r="AV129" s="4">
        <v>0</v>
      </c>
      <c r="AW129" s="4">
        <v>0.01</v>
      </c>
      <c r="AX129" s="4"/>
      <c r="AY129" s="4"/>
      <c r="AZ129" s="4"/>
      <c r="BA129" s="4"/>
      <c r="BB129" s="4">
        <v>13253.720000000001</v>
      </c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>
        <v>598180.17999999993</v>
      </c>
      <c r="CH129" s="4"/>
      <c r="CI129" s="9" cm="1">
        <f t="array" ref="CI129">1/(SUM(G129:BZ129*($G$1:$BZ$1=1))/SUM(G129:BZ129)+0.000000001)*(SUM(N(CK129:CP129&lt;&gt;0))&gt;4)</f>
        <v>0</v>
      </c>
      <c r="CK129" s="7" cm="1">
        <f t="array" ref="CK129">+SUM($G129:$CF129*N(VALUE(LEFT($G$2:$CF$2,4))=CK$2))</f>
        <v>0</v>
      </c>
      <c r="CL129" s="7" cm="1">
        <f t="array" ref="CL129">+SUM($G129:$CF129*N(VALUE(LEFT($G$2:$CF$2,4))=CL$2))</f>
        <v>0</v>
      </c>
      <c r="CM129" s="7" cm="1">
        <f t="array" ref="CM129">+SUM($G129:$CF129*N(VALUE(LEFT($G$2:$CF$2,4))=CM$2))</f>
        <v>0</v>
      </c>
      <c r="CN129" s="7" cm="1">
        <f t="array" ref="CN129">+SUM($G129:$CF129*N(VALUE(LEFT($G$2:$CF$2,4))=CN$2))</f>
        <v>598180.17999999993</v>
      </c>
      <c r="CO129" s="7" cm="1">
        <f t="array" ref="CO129">+SUM($G129:$CF129*N(VALUE(LEFT($G$2:$CF$2,4))=CO$2))</f>
        <v>0</v>
      </c>
      <c r="CP129" s="7" cm="1">
        <f t="array" ref="CP129">+SUM($G129:$CF129*N(VALUE(LEFT($G$2:$CF$2,4))=CP$2))</f>
        <v>0</v>
      </c>
      <c r="CQ129" s="7" cm="1">
        <f t="array" ref="CQ129">+SUM($G129:$CF129*N(VALUE(LEFT($G$2:$CF$2,4))=CQ$2))</f>
        <v>0</v>
      </c>
    </row>
    <row r="130" spans="2:95" x14ac:dyDescent="0.25">
      <c r="B130" t="str">
        <f>+IF(IFERROR(INDEX('24-25 Plant Additions (RunRate)'!$P$10:$P$258,MATCH(E130,'24-25 Plant Additions (RunRate)'!$C$10:$C$258,0)),"")&lt;&gt;"x","","x")</f>
        <v>x</v>
      </c>
      <c r="C130" t="str">
        <f>+IF(AND(CG130&gt;'24-25 Plant Additions (RunRate)'!$O$4,$B130&lt;&gt;"x"),"x","")</f>
        <v/>
      </c>
      <c r="D130" t="str">
        <f t="shared" si="1"/>
        <v/>
      </c>
      <c r="E130" s="2" t="s">
        <v>660</v>
      </c>
      <c r="F130" s="3" t="s">
        <v>661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>
        <v>6678.1900000000005</v>
      </c>
      <c r="AI130" s="4">
        <v>-0.01</v>
      </c>
      <c r="AJ130" s="4">
        <v>25342.04</v>
      </c>
      <c r="AK130" s="4"/>
      <c r="AL130" s="4">
        <v>48772.450000000004</v>
      </c>
      <c r="AM130" s="4">
        <v>14041.019999999999</v>
      </c>
      <c r="AN130" s="4">
        <v>38793.9</v>
      </c>
      <c r="AO130" s="4"/>
      <c r="AP130" s="4">
        <v>31035.520000000008</v>
      </c>
      <c r="AQ130" s="4">
        <v>13567.970000000001</v>
      </c>
      <c r="AR130" s="4">
        <v>7098.74</v>
      </c>
      <c r="AS130" s="4">
        <v>1695.8700000000001</v>
      </c>
      <c r="AT130" s="4">
        <v>-1353.58</v>
      </c>
      <c r="AU130" s="4">
        <v>6770.6100000000006</v>
      </c>
      <c r="AV130" s="4">
        <v>1188.56</v>
      </c>
      <c r="AW130" s="4"/>
      <c r="AX130" s="4">
        <v>19605.21</v>
      </c>
      <c r="AY130" s="4">
        <v>883.64</v>
      </c>
      <c r="AZ130" s="4"/>
      <c r="BA130" s="4">
        <v>2693.0699999999997</v>
      </c>
      <c r="BB130" s="4">
        <v>8180.1899999999987</v>
      </c>
      <c r="BC130" s="4">
        <v>65164.49</v>
      </c>
      <c r="BD130" s="4"/>
      <c r="BE130" s="4">
        <v>0</v>
      </c>
      <c r="BF130" s="4">
        <v>18926.510000000002</v>
      </c>
      <c r="BG130" s="4">
        <v>0</v>
      </c>
      <c r="BH130" s="4"/>
      <c r="BI130" s="4">
        <v>5492.02</v>
      </c>
      <c r="BJ130" s="4">
        <v>3836.38</v>
      </c>
      <c r="BK130" s="4">
        <v>305.61</v>
      </c>
      <c r="BL130" s="4">
        <v>179.15</v>
      </c>
      <c r="BM130" s="4">
        <v>40133.160000000003</v>
      </c>
      <c r="BN130" s="4">
        <v>9835.81</v>
      </c>
      <c r="BO130" s="4">
        <v>3308.66</v>
      </c>
      <c r="BP130" s="4">
        <v>18892.07</v>
      </c>
      <c r="BQ130" s="4">
        <v>28102.200000000004</v>
      </c>
      <c r="BR130" s="4">
        <v>681.95</v>
      </c>
      <c r="BS130" s="4">
        <v>59830.51</v>
      </c>
      <c r="BT130" s="4">
        <v>50340.740000000005</v>
      </c>
      <c r="BU130" s="4">
        <v>46671.91</v>
      </c>
      <c r="BV130" s="4">
        <v>5556</v>
      </c>
      <c r="BW130" s="4">
        <v>209.54000000000002</v>
      </c>
      <c r="BX130" s="4">
        <v>0</v>
      </c>
      <c r="BY130" s="4">
        <v>0</v>
      </c>
      <c r="BZ130" s="4">
        <v>-1344.1000000000001</v>
      </c>
      <c r="CA130" s="4"/>
      <c r="CB130" s="4">
        <v>8606.7900000000009</v>
      </c>
      <c r="CC130" s="4">
        <v>426.45</v>
      </c>
      <c r="CD130" s="4">
        <v>996.22</v>
      </c>
      <c r="CE130" s="4">
        <v>-185.62</v>
      </c>
      <c r="CF130" s="4"/>
      <c r="CG130" s="4">
        <v>590959.8400000002</v>
      </c>
      <c r="CH130" s="4"/>
      <c r="CI130" s="9" cm="1">
        <f t="array" ref="CI130">1/(SUM(G130:BZ130*($G$1:$BZ$1=1))/SUM(G130:BZ130)+0.000000001)*(SUM(N(CK130:CP130&lt;&gt;0))&gt;4)</f>
        <v>0</v>
      </c>
      <c r="CK130" s="7" cm="1">
        <f t="array" ref="CK130">+SUM($G130:$CF130*N(VALUE(LEFT($G$2:$CF$2,4))=CK$2))</f>
        <v>0</v>
      </c>
      <c r="CL130" s="7" cm="1">
        <f t="array" ref="CL130">+SUM($G130:$CF130*N(VALUE(LEFT($G$2:$CF$2,4))=CL$2))</f>
        <v>0</v>
      </c>
      <c r="CM130" s="7" cm="1">
        <f t="array" ref="CM130">+SUM($G130:$CF130*N(VALUE(LEFT($G$2:$CF$2,4))=CM$2))</f>
        <v>164663.11000000004</v>
      </c>
      <c r="CN130" s="7" cm="1">
        <f t="array" ref="CN130">+SUM($G130:$CF130*N(VALUE(LEFT($G$2:$CF$2,4))=CN$2))</f>
        <v>60330.28</v>
      </c>
      <c r="CO130" s="7" cm="1">
        <f t="array" ref="CO130">+SUM($G130:$CF130*N(VALUE(LEFT($G$2:$CF$2,4))=CO$2))</f>
        <v>143873.13</v>
      </c>
      <c r="CP130" s="7" cm="1">
        <f t="array" ref="CP130">+SUM($G130:$CF130*N(VALUE(LEFT($G$2:$CF$2,4))=CP$2))</f>
        <v>212249.48</v>
      </c>
      <c r="CQ130" s="7" cm="1">
        <f t="array" ref="CQ130">+SUM($G130:$CF130*N(VALUE(LEFT($G$2:$CF$2,4))=CQ$2))</f>
        <v>9843.84</v>
      </c>
    </row>
    <row r="131" spans="2:95" x14ac:dyDescent="0.25">
      <c r="B131" t="str">
        <f>+IF(IFERROR(INDEX('24-25 Plant Additions (RunRate)'!$P$10:$P$258,MATCH(E131,'24-25 Plant Additions (RunRate)'!$C$10:$C$258,0)),"")&lt;&gt;"x","","x")</f>
        <v>x</v>
      </c>
      <c r="C131" t="str">
        <f>+IF(AND(CG131&gt;'24-25 Plant Additions (RunRate)'!$O$4,$B131&lt;&gt;"x"),"x","")</f>
        <v/>
      </c>
      <c r="D131" t="str">
        <f t="shared" si="1"/>
        <v/>
      </c>
      <c r="E131" s="2" t="s">
        <v>642</v>
      </c>
      <c r="F131" s="3" t="s">
        <v>643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v>0</v>
      </c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>
        <v>10433.620000000001</v>
      </c>
      <c r="AH131" s="4"/>
      <c r="AI131" s="4">
        <v>0</v>
      </c>
      <c r="AJ131" s="4">
        <v>12879.02</v>
      </c>
      <c r="AK131" s="4"/>
      <c r="AL131" s="4">
        <v>48290.170000000006</v>
      </c>
      <c r="AM131" s="4">
        <v>61724.149999999994</v>
      </c>
      <c r="AN131" s="4">
        <v>20099.11</v>
      </c>
      <c r="AO131" s="4">
        <v>61670.930000000008</v>
      </c>
      <c r="AP131" s="4">
        <v>4859.01</v>
      </c>
      <c r="AQ131" s="4">
        <v>9046.5400000000009</v>
      </c>
      <c r="AR131" s="4">
        <v>18246.95</v>
      </c>
      <c r="AS131" s="4">
        <v>15678.32</v>
      </c>
      <c r="AT131" s="4">
        <v>40571.340000000004</v>
      </c>
      <c r="AU131" s="4">
        <v>36253.33</v>
      </c>
      <c r="AV131" s="4">
        <v>5879.9000000000005</v>
      </c>
      <c r="AW131" s="4">
        <v>15204.79</v>
      </c>
      <c r="AX131" s="4">
        <v>26801.489999999998</v>
      </c>
      <c r="AY131" s="4">
        <v>12481.5</v>
      </c>
      <c r="AZ131" s="4">
        <v>17239.989999999998</v>
      </c>
      <c r="BA131" s="4">
        <v>19462.32</v>
      </c>
      <c r="BB131" s="4">
        <v>15985.99</v>
      </c>
      <c r="BC131" s="4">
        <v>8003.31</v>
      </c>
      <c r="BD131" s="4">
        <v>24843.54</v>
      </c>
      <c r="BE131" s="4"/>
      <c r="BF131" s="4">
        <v>0</v>
      </c>
      <c r="BG131" s="4">
        <v>1.67</v>
      </c>
      <c r="BH131" s="4">
        <v>25697.89</v>
      </c>
      <c r="BI131" s="4">
        <v>4843.9500000000007</v>
      </c>
      <c r="BJ131" s="4"/>
      <c r="BK131" s="4">
        <v>968.95999999999981</v>
      </c>
      <c r="BL131" s="4">
        <v>29042.720000000001</v>
      </c>
      <c r="BM131" s="4">
        <v>903.7</v>
      </c>
      <c r="BN131" s="4">
        <v>4588.3300000000008</v>
      </c>
      <c r="BO131" s="4"/>
      <c r="BP131" s="4"/>
      <c r="BQ131" s="4">
        <v>9503.6200000000008</v>
      </c>
      <c r="BR131" s="4"/>
      <c r="BS131" s="4">
        <v>0</v>
      </c>
      <c r="BT131" s="4">
        <v>0</v>
      </c>
      <c r="BU131" s="4">
        <v>-3755.4</v>
      </c>
      <c r="BV131" s="4">
        <v>6680.53</v>
      </c>
      <c r="BW131" s="4">
        <v>-5995.4000000000005</v>
      </c>
      <c r="BX131" s="4">
        <v>3192.75</v>
      </c>
      <c r="BY131" s="4">
        <v>7526.06</v>
      </c>
      <c r="BZ131" s="4">
        <v>5792.61</v>
      </c>
      <c r="CA131" s="4"/>
      <c r="CB131" s="4"/>
      <c r="CC131" s="4"/>
      <c r="CD131" s="4">
        <v>2146.17</v>
      </c>
      <c r="CE131" s="4"/>
      <c r="CF131" s="4">
        <v>0</v>
      </c>
      <c r="CG131" s="4">
        <v>576793.48</v>
      </c>
      <c r="CH131" s="4"/>
      <c r="CI131" s="9" cm="1">
        <f t="array" ref="CI131">1/(SUM(G131:BZ131*($G$1:$BZ$1=1))/SUM(G131:BZ131)+0.000000001)*(SUM(N(CK131:CP131&lt;&gt;0))&gt;4)</f>
        <v>0</v>
      </c>
      <c r="CK131" s="7" cm="1">
        <f t="array" ref="CK131">+SUM($G131:$CF131*N(VALUE(LEFT($G$2:$CF$2,4))=CK$2))</f>
        <v>0</v>
      </c>
      <c r="CL131" s="7" cm="1">
        <f t="array" ref="CL131">+SUM($G131:$CF131*N(VALUE(LEFT($G$2:$CF$2,4))=CL$2))</f>
        <v>0</v>
      </c>
      <c r="CM131" s="7" cm="1">
        <f t="array" ref="CM131">+SUM($G131:$CF131*N(VALUE(LEFT($G$2:$CF$2,4))=CM$2))</f>
        <v>219956.01</v>
      </c>
      <c r="CN131" s="7" cm="1">
        <f t="array" ref="CN131">+SUM($G131:$CF131*N(VALUE(LEFT($G$2:$CF$2,4))=CN$2))</f>
        <v>232852.45999999996</v>
      </c>
      <c r="CO131" s="7" cm="1">
        <f t="array" ref="CO131">+SUM($G131:$CF131*N(VALUE(LEFT($G$2:$CF$2,4))=CO$2))</f>
        <v>98894.07</v>
      </c>
      <c r="CP131" s="7" cm="1">
        <f t="array" ref="CP131">+SUM($G131:$CF131*N(VALUE(LEFT($G$2:$CF$2,4))=CP$2))</f>
        <v>22944.77</v>
      </c>
      <c r="CQ131" s="7" cm="1">
        <f t="array" ref="CQ131">+SUM($G131:$CF131*N(VALUE(LEFT($G$2:$CF$2,4))=CQ$2))</f>
        <v>2146.17</v>
      </c>
    </row>
    <row r="132" spans="2:95" x14ac:dyDescent="0.25">
      <c r="B132" t="str">
        <f>+IF(IFERROR(INDEX('24-25 Plant Additions (RunRate)'!$P$10:$P$258,MATCH(E132,'24-25 Plant Additions (RunRate)'!$C$10:$C$258,0)),"")&lt;&gt;"x","","x")</f>
        <v/>
      </c>
      <c r="C132" t="str">
        <f>+IF(AND(CG132&gt;'24-25 Plant Additions (RunRate)'!$O$4,$B132&lt;&gt;"x"),"x","")</f>
        <v/>
      </c>
      <c r="D132" t="str">
        <f t="shared" si="1"/>
        <v>x</v>
      </c>
      <c r="E132" s="2" t="s">
        <v>27</v>
      </c>
      <c r="F132" s="3" t="s">
        <v>28</v>
      </c>
      <c r="G132" s="4">
        <v>19565.740000000002</v>
      </c>
      <c r="H132" s="4">
        <v>7054.8200000000006</v>
      </c>
      <c r="I132" s="4">
        <v>86233.87000000001</v>
      </c>
      <c r="J132" s="4">
        <v>31030.780000000002</v>
      </c>
      <c r="K132" s="4">
        <v>27814.440000000002</v>
      </c>
      <c r="L132" s="4">
        <v>50675.200000000004</v>
      </c>
      <c r="M132" s="4">
        <v>11420.470000000001</v>
      </c>
      <c r="N132" s="4">
        <v>7900.0500000000011</v>
      </c>
      <c r="O132" s="4">
        <v>45722.539999999994</v>
      </c>
      <c r="P132" s="4">
        <v>4880.66</v>
      </c>
      <c r="Q132" s="4">
        <v>1444.3599999999997</v>
      </c>
      <c r="R132" s="4">
        <v>43596.95</v>
      </c>
      <c r="S132" s="4">
        <v>8518.25</v>
      </c>
      <c r="T132" s="4">
        <v>4196.05</v>
      </c>
      <c r="U132" s="4">
        <v>11908.51</v>
      </c>
      <c r="V132" s="4">
        <v>11677.32</v>
      </c>
      <c r="W132" s="4">
        <v>4923.07</v>
      </c>
      <c r="X132" s="4">
        <v>5137.47</v>
      </c>
      <c r="Y132" s="4">
        <v>13706.420000000002</v>
      </c>
      <c r="Z132" s="4">
        <v>30921.769999999997</v>
      </c>
      <c r="AA132" s="4">
        <v>26602.39</v>
      </c>
      <c r="AB132" s="4">
        <v>13783.36</v>
      </c>
      <c r="AC132" s="4">
        <v>7581.6200000000008</v>
      </c>
      <c r="AD132" s="4">
        <v>19109.430000000004</v>
      </c>
      <c r="AE132" s="4">
        <v>25330.720000000001</v>
      </c>
      <c r="AF132" s="4">
        <v>-13141.269999999999</v>
      </c>
      <c r="AG132" s="4">
        <v>1472.67</v>
      </c>
      <c r="AH132" s="4">
        <v>0.02</v>
      </c>
      <c r="AI132" s="4">
        <v>0</v>
      </c>
      <c r="AJ132" s="4">
        <v>994.73</v>
      </c>
      <c r="AK132" s="4">
        <v>0.01</v>
      </c>
      <c r="AL132" s="4">
        <v>4431.6099999999997</v>
      </c>
      <c r="AM132" s="4"/>
      <c r="AN132" s="4">
        <v>0</v>
      </c>
      <c r="AO132" s="4"/>
      <c r="AP132" s="4">
        <v>56470.500000000015</v>
      </c>
      <c r="AQ132" s="4">
        <v>0</v>
      </c>
      <c r="AR132" s="4"/>
      <c r="AS132" s="4">
        <v>2100.42</v>
      </c>
      <c r="AT132" s="4">
        <v>46.59</v>
      </c>
      <c r="AU132" s="4">
        <v>1583.18</v>
      </c>
      <c r="AV132" s="4">
        <v>0</v>
      </c>
      <c r="AW132" s="4">
        <v>-1559.49</v>
      </c>
      <c r="AX132" s="4">
        <v>-23.69</v>
      </c>
      <c r="AY132" s="4"/>
      <c r="AZ132" s="4"/>
      <c r="BA132" s="4"/>
      <c r="BB132" s="4">
        <v>69.88</v>
      </c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>
        <v>573181.42000000016</v>
      </c>
      <c r="CH132" s="4"/>
      <c r="CI132" s="9" cm="1">
        <f t="array" ref="CI132">1/(SUM(G132:BZ132*($G$1:$BZ$1=1))/SUM(G132:BZ132)+0.000000001)*(SUM(N(CK132:CP132&lt;&gt;0))&gt;4)</f>
        <v>0</v>
      </c>
      <c r="CK132" s="7" cm="1">
        <f t="array" ref="CK132">+SUM($G132:$CF132*N(VALUE(LEFT($G$2:$CF$2,4))=CK$2))</f>
        <v>337339.88</v>
      </c>
      <c r="CL132" s="7" cm="1">
        <f t="array" ref="CL132">+SUM($G132:$CF132*N(VALUE(LEFT($G$2:$CF$2,4))=CL$2))</f>
        <v>158065.65999999997</v>
      </c>
      <c r="CM132" s="7" cm="1">
        <f t="array" ref="CM132">+SUM($G132:$CF132*N(VALUE(LEFT($G$2:$CF$2,4))=CM$2))</f>
        <v>75558.99000000002</v>
      </c>
      <c r="CN132" s="7" cm="1">
        <f t="array" ref="CN132">+SUM($G132:$CF132*N(VALUE(LEFT($G$2:$CF$2,4))=CN$2))</f>
        <v>2216.8900000000008</v>
      </c>
      <c r="CO132" s="7" cm="1">
        <f t="array" ref="CO132">+SUM($G132:$CF132*N(VALUE(LEFT($G$2:$CF$2,4))=CO$2))</f>
        <v>0</v>
      </c>
      <c r="CP132" s="7" cm="1">
        <f t="array" ref="CP132">+SUM($G132:$CF132*N(VALUE(LEFT($G$2:$CF$2,4))=CP$2))</f>
        <v>0</v>
      </c>
      <c r="CQ132" s="7" cm="1">
        <f t="array" ref="CQ132">+SUM($G132:$CF132*N(VALUE(LEFT($G$2:$CF$2,4))=CQ$2))</f>
        <v>0</v>
      </c>
    </row>
    <row r="133" spans="2:95" x14ac:dyDescent="0.25">
      <c r="B133" t="str">
        <f>+IF(IFERROR(INDEX('24-25 Plant Additions (RunRate)'!$P$10:$P$258,MATCH(E133,'24-25 Plant Additions (RunRate)'!$C$10:$C$258,0)),"")&lt;&gt;"x","","x")</f>
        <v/>
      </c>
      <c r="C133" t="str">
        <f>+IF(AND(CG133&gt;'24-25 Plant Additions (RunRate)'!$O$4,$B133&lt;&gt;"x"),"x","")</f>
        <v/>
      </c>
      <c r="D133" t="str">
        <f t="shared" si="1"/>
        <v>x</v>
      </c>
      <c r="E133" s="2" t="s">
        <v>353</v>
      </c>
      <c r="F133" s="3" t="s">
        <v>354</v>
      </c>
      <c r="G133" s="4"/>
      <c r="H133" s="4"/>
      <c r="I133" s="4"/>
      <c r="J133" s="4">
        <v>578823.15</v>
      </c>
      <c r="K133" s="4">
        <v>-0.2</v>
      </c>
      <c r="L133" s="4"/>
      <c r="M133" s="4"/>
      <c r="N133" s="4"/>
      <c r="O133" s="4"/>
      <c r="P133" s="4"/>
      <c r="Q133" s="4"/>
      <c r="R133" s="4">
        <v>-9823.86</v>
      </c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>
        <v>568999.09000000008</v>
      </c>
      <c r="CH133" s="4"/>
      <c r="CI133" s="9" cm="1">
        <f t="array" ref="CI133">1/(SUM(G133:BZ133*($G$1:$BZ$1=1))/SUM(G133:BZ133)+0.000000001)*(SUM(N(CK133:CP133&lt;&gt;0))&gt;4)</f>
        <v>0</v>
      </c>
      <c r="CK133" s="7" cm="1">
        <f t="array" ref="CK133">+SUM($G133:$CF133*N(VALUE(LEFT($G$2:$CF$2,4))=CK$2))</f>
        <v>568999.09000000008</v>
      </c>
      <c r="CL133" s="7" cm="1">
        <f t="array" ref="CL133">+SUM($G133:$CF133*N(VALUE(LEFT($G$2:$CF$2,4))=CL$2))</f>
        <v>0</v>
      </c>
      <c r="CM133" s="7" cm="1">
        <f t="array" ref="CM133">+SUM($G133:$CF133*N(VALUE(LEFT($G$2:$CF$2,4))=CM$2))</f>
        <v>0</v>
      </c>
      <c r="CN133" s="7" cm="1">
        <f t="array" ref="CN133">+SUM($G133:$CF133*N(VALUE(LEFT($G$2:$CF$2,4))=CN$2))</f>
        <v>0</v>
      </c>
      <c r="CO133" s="7" cm="1">
        <f t="array" ref="CO133">+SUM($G133:$CF133*N(VALUE(LEFT($G$2:$CF$2,4))=CO$2))</f>
        <v>0</v>
      </c>
      <c r="CP133" s="7" cm="1">
        <f t="array" ref="CP133">+SUM($G133:$CF133*N(VALUE(LEFT($G$2:$CF$2,4))=CP$2))</f>
        <v>0</v>
      </c>
      <c r="CQ133" s="7" cm="1">
        <f t="array" ref="CQ133">+SUM($G133:$CF133*N(VALUE(LEFT($G$2:$CF$2,4))=CQ$2))</f>
        <v>0</v>
      </c>
    </row>
    <row r="134" spans="2:95" x14ac:dyDescent="0.25">
      <c r="B134" t="str">
        <f>+IF(IFERROR(INDEX('24-25 Plant Additions (RunRate)'!$P$10:$P$258,MATCH(E134,'24-25 Plant Additions (RunRate)'!$C$10:$C$258,0)),"")&lt;&gt;"x","","x")</f>
        <v/>
      </c>
      <c r="C134" t="str">
        <f>+IF(AND(CG134&gt;'24-25 Plant Additions (RunRate)'!$O$4,$B134&lt;&gt;"x"),"x","")</f>
        <v/>
      </c>
      <c r="D134" t="str">
        <f t="shared" si="1"/>
        <v>x</v>
      </c>
      <c r="E134" s="2" t="s">
        <v>830</v>
      </c>
      <c r="F134" s="3" t="s">
        <v>831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>
        <v>620699.09</v>
      </c>
      <c r="AQ134" s="4">
        <v>5367.54</v>
      </c>
      <c r="AR134" s="4">
        <v>-32768.28</v>
      </c>
      <c r="AS134" s="4">
        <v>-830.35</v>
      </c>
      <c r="AT134" s="4">
        <v>-38699.370000000003</v>
      </c>
      <c r="AU134" s="4"/>
      <c r="AV134" s="4"/>
      <c r="AW134" s="4">
        <v>0</v>
      </c>
      <c r="AX134" s="4"/>
      <c r="AY134" s="4"/>
      <c r="AZ134" s="4"/>
      <c r="BA134" s="4">
        <v>10166.09</v>
      </c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>
        <v>563934.71999999997</v>
      </c>
      <c r="CH134" s="4"/>
      <c r="CI134" s="9" cm="1">
        <f t="array" ref="CI134">1/(SUM(G134:BZ134*($G$1:$BZ$1=1))/SUM(G134:BZ134)+0.000000001)*(SUM(N(CK134:CP134&lt;&gt;0))&gt;4)</f>
        <v>0</v>
      </c>
      <c r="CK134" s="7" cm="1">
        <f t="array" ref="CK134">+SUM($G134:$CF134*N(VALUE(LEFT($G$2:$CF$2,4))=CK$2))</f>
        <v>0</v>
      </c>
      <c r="CL134" s="7" cm="1">
        <f t="array" ref="CL134">+SUM($G134:$CF134*N(VALUE(LEFT($G$2:$CF$2,4))=CL$2))</f>
        <v>0</v>
      </c>
      <c r="CM134" s="7" cm="1">
        <f t="array" ref="CM134">+SUM($G134:$CF134*N(VALUE(LEFT($G$2:$CF$2,4))=CM$2))</f>
        <v>620699.09</v>
      </c>
      <c r="CN134" s="7" cm="1">
        <f t="array" ref="CN134">+SUM($G134:$CF134*N(VALUE(LEFT($G$2:$CF$2,4))=CN$2))</f>
        <v>-56764.369999999995</v>
      </c>
      <c r="CO134" s="7" cm="1">
        <f t="array" ref="CO134">+SUM($G134:$CF134*N(VALUE(LEFT($G$2:$CF$2,4))=CO$2))</f>
        <v>0</v>
      </c>
      <c r="CP134" s="7" cm="1">
        <f t="array" ref="CP134">+SUM($G134:$CF134*N(VALUE(LEFT($G$2:$CF$2,4))=CP$2))</f>
        <v>0</v>
      </c>
      <c r="CQ134" s="7" cm="1">
        <f t="array" ref="CQ134">+SUM($G134:$CF134*N(VALUE(LEFT($G$2:$CF$2,4))=CQ$2))</f>
        <v>0</v>
      </c>
    </row>
    <row r="135" spans="2:95" x14ac:dyDescent="0.25">
      <c r="B135" t="str">
        <f>+IF(IFERROR(INDEX('24-25 Plant Additions (RunRate)'!$P$10:$P$258,MATCH(E135,'24-25 Plant Additions (RunRate)'!$C$10:$C$258,0)),"")&lt;&gt;"x","","x")</f>
        <v/>
      </c>
      <c r="C135" t="str">
        <f>+IF(AND(CG135&gt;'24-25 Plant Additions (RunRate)'!$O$4,$B135&lt;&gt;"x"),"x","")</f>
        <v/>
      </c>
      <c r="D135" t="str">
        <f t="shared" si="1"/>
        <v>x</v>
      </c>
      <c r="E135" s="2" t="s">
        <v>866</v>
      </c>
      <c r="F135" s="3" t="s">
        <v>867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>
        <v>525162.76</v>
      </c>
      <c r="AC135" s="4">
        <v>36118.81</v>
      </c>
      <c r="AD135" s="4">
        <v>31303.97</v>
      </c>
      <c r="AE135" s="4"/>
      <c r="AF135" s="4"/>
      <c r="AG135" s="4"/>
      <c r="AH135" s="4"/>
      <c r="AI135" s="4">
        <v>0</v>
      </c>
      <c r="AJ135" s="4">
        <v>-29498.75</v>
      </c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>
        <v>563086.79</v>
      </c>
      <c r="CH135" s="4"/>
      <c r="CI135" s="9" cm="1">
        <f t="array" ref="CI135">1/(SUM(G135:BZ135*($G$1:$BZ$1=1))/SUM(G135:BZ135)+0.000000001)*(SUM(N(CK135:CP135&lt;&gt;0))&gt;4)</f>
        <v>0</v>
      </c>
      <c r="CK135" s="7" cm="1">
        <f t="array" ref="CK135">+SUM($G135:$CF135*N(VALUE(LEFT($G$2:$CF$2,4))=CK$2))</f>
        <v>0</v>
      </c>
      <c r="CL135" s="7" cm="1">
        <f t="array" ref="CL135">+SUM($G135:$CF135*N(VALUE(LEFT($G$2:$CF$2,4))=CL$2))</f>
        <v>592585.54</v>
      </c>
      <c r="CM135" s="7" cm="1">
        <f t="array" ref="CM135">+SUM($G135:$CF135*N(VALUE(LEFT($G$2:$CF$2,4))=CM$2))</f>
        <v>-29498.75</v>
      </c>
      <c r="CN135" s="7" cm="1">
        <f t="array" ref="CN135">+SUM($G135:$CF135*N(VALUE(LEFT($G$2:$CF$2,4))=CN$2))</f>
        <v>0</v>
      </c>
      <c r="CO135" s="7" cm="1">
        <f t="array" ref="CO135">+SUM($G135:$CF135*N(VALUE(LEFT($G$2:$CF$2,4))=CO$2))</f>
        <v>0</v>
      </c>
      <c r="CP135" s="7" cm="1">
        <f t="array" ref="CP135">+SUM($G135:$CF135*N(VALUE(LEFT($G$2:$CF$2,4))=CP$2))</f>
        <v>0</v>
      </c>
      <c r="CQ135" s="7" cm="1">
        <f t="array" ref="CQ135">+SUM($G135:$CF135*N(VALUE(LEFT($G$2:$CF$2,4))=CQ$2))</f>
        <v>0</v>
      </c>
    </row>
    <row r="136" spans="2:95" x14ac:dyDescent="0.25">
      <c r="B136" t="str">
        <f>+IF(IFERROR(INDEX('24-25 Plant Additions (RunRate)'!$P$10:$P$258,MATCH(E136,'24-25 Plant Additions (RunRate)'!$C$10:$C$258,0)),"")&lt;&gt;"x","","x")</f>
        <v/>
      </c>
      <c r="C136" t="str">
        <f>+IF(AND(CG136&gt;'24-25 Plant Additions (RunRate)'!$O$4,$B136&lt;&gt;"x"),"x","")</f>
        <v/>
      </c>
      <c r="D136" t="str">
        <f t="shared" si="1"/>
        <v>x</v>
      </c>
      <c r="E136" s="2" t="s">
        <v>732</v>
      </c>
      <c r="F136" s="3" t="s">
        <v>733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>
        <v>380822.34</v>
      </c>
      <c r="AD136" s="4">
        <v>115778.6</v>
      </c>
      <c r="AE136" s="4">
        <v>39273.340000000004</v>
      </c>
      <c r="AF136" s="4">
        <v>65.87</v>
      </c>
      <c r="AG136" s="4">
        <v>717.22</v>
      </c>
      <c r="AH136" s="4">
        <v>6157.87</v>
      </c>
      <c r="AI136" s="4">
        <v>17691.47</v>
      </c>
      <c r="AJ136" s="4"/>
      <c r="AK136" s="4">
        <v>0</v>
      </c>
      <c r="AL136" s="4"/>
      <c r="AM136" s="4"/>
      <c r="AN136" s="4"/>
      <c r="AO136" s="4"/>
      <c r="AP136" s="4">
        <v>492.17</v>
      </c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>
        <v>560998.88</v>
      </c>
      <c r="CH136" s="4"/>
      <c r="CI136" s="9" cm="1">
        <f t="array" ref="CI136">1/(SUM(G136:BZ136*($G$1:$BZ$1=1))/SUM(G136:BZ136)+0.000000001)*(SUM(N(CK136:CP136&lt;&gt;0))&gt;4)</f>
        <v>0</v>
      </c>
      <c r="CK136" s="7" cm="1">
        <f t="array" ref="CK136">+SUM($G136:$CF136*N(VALUE(LEFT($G$2:$CF$2,4))=CK$2))</f>
        <v>0</v>
      </c>
      <c r="CL136" s="7" cm="1">
        <f t="array" ref="CL136">+SUM($G136:$CF136*N(VALUE(LEFT($G$2:$CF$2,4))=CL$2))</f>
        <v>496600.94000000006</v>
      </c>
      <c r="CM136" s="7" cm="1">
        <f t="array" ref="CM136">+SUM($G136:$CF136*N(VALUE(LEFT($G$2:$CF$2,4))=CM$2))</f>
        <v>64397.94000000001</v>
      </c>
      <c r="CN136" s="7" cm="1">
        <f t="array" ref="CN136">+SUM($G136:$CF136*N(VALUE(LEFT($G$2:$CF$2,4))=CN$2))</f>
        <v>0</v>
      </c>
      <c r="CO136" s="7" cm="1">
        <f t="array" ref="CO136">+SUM($G136:$CF136*N(VALUE(LEFT($G$2:$CF$2,4))=CO$2))</f>
        <v>0</v>
      </c>
      <c r="CP136" s="7" cm="1">
        <f t="array" ref="CP136">+SUM($G136:$CF136*N(VALUE(LEFT($G$2:$CF$2,4))=CP$2))</f>
        <v>0</v>
      </c>
      <c r="CQ136" s="7" cm="1">
        <f t="array" ref="CQ136">+SUM($G136:$CF136*N(VALUE(LEFT($G$2:$CF$2,4))=CQ$2))</f>
        <v>0</v>
      </c>
    </row>
    <row r="137" spans="2:95" x14ac:dyDescent="0.25">
      <c r="B137" t="str">
        <f>+IF(IFERROR(INDEX('24-25 Plant Additions (RunRate)'!$P$10:$P$258,MATCH(E137,'24-25 Plant Additions (RunRate)'!$C$10:$C$258,0)),"")&lt;&gt;"x","","x")</f>
        <v/>
      </c>
      <c r="C137" t="str">
        <f>+IF(AND(CG137&gt;'24-25 Plant Additions (RunRate)'!$O$4,$B137&lt;&gt;"x"),"x","")</f>
        <v/>
      </c>
      <c r="D137" t="str">
        <f t="shared" si="1"/>
        <v>x</v>
      </c>
      <c r="E137" s="2" t="s">
        <v>213</v>
      </c>
      <c r="F137" s="3" t="s">
        <v>214</v>
      </c>
      <c r="G137" s="4"/>
      <c r="H137" s="4"/>
      <c r="I137" s="4"/>
      <c r="J137" s="4"/>
      <c r="K137" s="4"/>
      <c r="L137" s="4">
        <v>553480.27</v>
      </c>
      <c r="M137" s="4">
        <v>0</v>
      </c>
      <c r="N137" s="4"/>
      <c r="O137" s="4"/>
      <c r="P137" s="4"/>
      <c r="Q137" s="4"/>
      <c r="R137" s="4">
        <v>658.21</v>
      </c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>
        <v>554138.48</v>
      </c>
      <c r="CH137" s="4"/>
      <c r="CI137" s="9" cm="1">
        <f t="array" ref="CI137">1/(SUM(G137:BZ137*($G$1:$BZ$1=1))/SUM(G137:BZ137)+0.000000001)*(SUM(N(CK137:CP137&lt;&gt;0))&gt;4)</f>
        <v>0</v>
      </c>
      <c r="CK137" s="7" cm="1">
        <f t="array" ref="CK137">+SUM($G137:$CF137*N(VALUE(LEFT($G$2:$CF$2,4))=CK$2))</f>
        <v>554138.48</v>
      </c>
      <c r="CL137" s="7" cm="1">
        <f t="array" ref="CL137">+SUM($G137:$CF137*N(VALUE(LEFT($G$2:$CF$2,4))=CL$2))</f>
        <v>0</v>
      </c>
      <c r="CM137" s="7" cm="1">
        <f t="array" ref="CM137">+SUM($G137:$CF137*N(VALUE(LEFT($G$2:$CF$2,4))=CM$2))</f>
        <v>0</v>
      </c>
      <c r="CN137" s="7" cm="1">
        <f t="array" ref="CN137">+SUM($G137:$CF137*N(VALUE(LEFT($G$2:$CF$2,4))=CN$2))</f>
        <v>0</v>
      </c>
      <c r="CO137" s="7" cm="1">
        <f t="array" ref="CO137">+SUM($G137:$CF137*N(VALUE(LEFT($G$2:$CF$2,4))=CO$2))</f>
        <v>0</v>
      </c>
      <c r="CP137" s="7" cm="1">
        <f t="array" ref="CP137">+SUM($G137:$CF137*N(VALUE(LEFT($G$2:$CF$2,4))=CP$2))</f>
        <v>0</v>
      </c>
      <c r="CQ137" s="7" cm="1">
        <f t="array" ref="CQ137">+SUM($G137:$CF137*N(VALUE(LEFT($G$2:$CF$2,4))=CQ$2))</f>
        <v>0</v>
      </c>
    </row>
    <row r="138" spans="2:95" x14ac:dyDescent="0.25">
      <c r="B138" t="str">
        <f>+IF(IFERROR(INDEX('24-25 Plant Additions (RunRate)'!$P$10:$P$258,MATCH(E138,'24-25 Plant Additions (RunRate)'!$C$10:$C$258,0)),"")&lt;&gt;"x","","x")</f>
        <v>x</v>
      </c>
      <c r="C138" t="str">
        <f>+IF(AND(CG138&gt;'24-25 Plant Additions (RunRate)'!$O$4,$B138&lt;&gt;"x"),"x","")</f>
        <v/>
      </c>
      <c r="D138" t="str">
        <f t="shared" si="1"/>
        <v/>
      </c>
      <c r="E138" s="2" t="s">
        <v>710</v>
      </c>
      <c r="F138" s="3" t="s">
        <v>711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>
        <v>10614.54</v>
      </c>
      <c r="AG138" s="4"/>
      <c r="AH138" s="4"/>
      <c r="AI138" s="4">
        <v>64472.68</v>
      </c>
      <c r="AJ138" s="4">
        <v>4406.59</v>
      </c>
      <c r="AK138" s="4"/>
      <c r="AL138" s="4">
        <v>89.73</v>
      </c>
      <c r="AM138" s="4">
        <v>8566.48</v>
      </c>
      <c r="AN138" s="4">
        <v>0</v>
      </c>
      <c r="AO138" s="4">
        <v>0</v>
      </c>
      <c r="AP138" s="4">
        <v>652.83999999999992</v>
      </c>
      <c r="AQ138" s="4"/>
      <c r="AR138" s="4"/>
      <c r="AS138" s="4"/>
      <c r="AT138" s="4">
        <v>1439.07</v>
      </c>
      <c r="AU138" s="4">
        <v>18816.219999999998</v>
      </c>
      <c r="AV138" s="4">
        <v>-8633.1200000000008</v>
      </c>
      <c r="AW138" s="4">
        <v>56.94</v>
      </c>
      <c r="AX138" s="4">
        <v>-58.04</v>
      </c>
      <c r="AY138" s="4"/>
      <c r="AZ138" s="4"/>
      <c r="BA138" s="4"/>
      <c r="BB138" s="4">
        <v>141737.82</v>
      </c>
      <c r="BC138" s="4">
        <v>950.8</v>
      </c>
      <c r="BD138" s="4"/>
      <c r="BE138" s="4">
        <v>1.31</v>
      </c>
      <c r="BF138" s="4">
        <v>-0.22</v>
      </c>
      <c r="BG138" s="4">
        <v>0</v>
      </c>
      <c r="BH138" s="4">
        <v>86751.47</v>
      </c>
      <c r="BI138" s="4"/>
      <c r="BJ138" s="4">
        <v>-16383.210000000001</v>
      </c>
      <c r="BK138" s="4">
        <v>36005.120000000003</v>
      </c>
      <c r="BL138" s="4">
        <v>6666.3700000000008</v>
      </c>
      <c r="BM138" s="4">
        <v>29546.550000000003</v>
      </c>
      <c r="BN138" s="4">
        <v>-757.98</v>
      </c>
      <c r="BO138" s="4">
        <v>3188.6400000000003</v>
      </c>
      <c r="BP138" s="4"/>
      <c r="BQ138" s="4">
        <v>59683.82</v>
      </c>
      <c r="BR138" s="4"/>
      <c r="BS138" s="4">
        <v>16291.7</v>
      </c>
      <c r="BT138" s="4">
        <v>19392.580000000002</v>
      </c>
      <c r="BU138" s="4">
        <v>183.29</v>
      </c>
      <c r="BV138" s="4">
        <v>8.77</v>
      </c>
      <c r="BW138" s="4">
        <v>4547.97</v>
      </c>
      <c r="BX138" s="4"/>
      <c r="BY138" s="4">
        <v>80.460000000000008</v>
      </c>
      <c r="BZ138" s="4">
        <v>349.55999999999995</v>
      </c>
      <c r="CA138" s="4">
        <v>-25.88</v>
      </c>
      <c r="CB138" s="4">
        <v>7593.79</v>
      </c>
      <c r="CC138" s="4">
        <v>0</v>
      </c>
      <c r="CD138" s="4"/>
      <c r="CE138" s="4">
        <v>1654.1000000000001</v>
      </c>
      <c r="CF138" s="4">
        <v>55489.4</v>
      </c>
      <c r="CG138" s="4">
        <v>553380.15999999992</v>
      </c>
      <c r="CH138" s="4"/>
      <c r="CI138" s="9" cm="1">
        <f t="array" ref="CI138">1/(SUM(G138:BZ138*($G$1:$BZ$1=1))/SUM(G138:BZ138)+0.000000001)*(SUM(N(CK138:CP138&lt;&gt;0))&gt;4)</f>
        <v>0</v>
      </c>
      <c r="CK138" s="7" cm="1">
        <f t="array" ref="CK138">+SUM($G138:$CF138*N(VALUE(LEFT($G$2:$CF$2,4))=CK$2))</f>
        <v>0</v>
      </c>
      <c r="CL138" s="7" cm="1">
        <f t="array" ref="CL138">+SUM($G138:$CF138*N(VALUE(LEFT($G$2:$CF$2,4))=CL$2))</f>
        <v>0</v>
      </c>
      <c r="CM138" s="7" cm="1">
        <f t="array" ref="CM138">+SUM($G138:$CF138*N(VALUE(LEFT($G$2:$CF$2,4))=CM$2))</f>
        <v>88802.859999999986</v>
      </c>
      <c r="CN138" s="7" cm="1">
        <f t="array" ref="CN138">+SUM($G138:$CF138*N(VALUE(LEFT($G$2:$CF$2,4))=CN$2))</f>
        <v>153358.89000000001</v>
      </c>
      <c r="CO138" s="7" cm="1">
        <f t="array" ref="CO138">+SUM($G138:$CF138*N(VALUE(LEFT($G$2:$CF$2,4))=CO$2))</f>
        <v>142780.21</v>
      </c>
      <c r="CP138" s="7" cm="1">
        <f t="array" ref="CP138">+SUM($G138:$CF138*N(VALUE(LEFT($G$2:$CF$2,4))=CP$2))</f>
        <v>103726.79000000001</v>
      </c>
      <c r="CQ138" s="7" cm="1">
        <f t="array" ref="CQ138">+SUM($G138:$CF138*N(VALUE(LEFT($G$2:$CF$2,4))=CQ$2))</f>
        <v>64711.41</v>
      </c>
    </row>
    <row r="139" spans="2:95" x14ac:dyDescent="0.25">
      <c r="B139" t="str">
        <f>+IF(IFERROR(INDEX('24-25 Plant Additions (RunRate)'!$P$10:$P$258,MATCH(E139,'24-25 Plant Additions (RunRate)'!$C$10:$C$258,0)),"")&lt;&gt;"x","","x")</f>
        <v/>
      </c>
      <c r="C139" t="str">
        <f>+IF(AND(CG139&gt;'24-25 Plant Additions (RunRate)'!$O$4,$B139&lt;&gt;"x"),"x","")</f>
        <v/>
      </c>
      <c r="D139" t="str">
        <f t="shared" si="1"/>
        <v>x</v>
      </c>
      <c r="E139" s="2" t="s">
        <v>774</v>
      </c>
      <c r="F139" s="3" t="s">
        <v>775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>
        <v>445427.88</v>
      </c>
      <c r="AN139" s="4">
        <v>36252.559999999998</v>
      </c>
      <c r="AO139" s="4">
        <v>12474.6</v>
      </c>
      <c r="AP139" s="4">
        <v>10800.53</v>
      </c>
      <c r="AQ139" s="4">
        <v>2679.37</v>
      </c>
      <c r="AR139" s="4">
        <v>32154</v>
      </c>
      <c r="AS139" s="4">
        <v>29.92</v>
      </c>
      <c r="AT139" s="4"/>
      <c r="AU139" s="4"/>
      <c r="AV139" s="4"/>
      <c r="AW139" s="4"/>
      <c r="AX139" s="4"/>
      <c r="AY139" s="4"/>
      <c r="AZ139" s="4"/>
      <c r="BA139" s="4"/>
      <c r="BB139" s="4">
        <v>1134.74</v>
      </c>
      <c r="BC139" s="4"/>
      <c r="BD139" s="4"/>
      <c r="BE139" s="4">
        <v>3128.07</v>
      </c>
      <c r="BF139" s="4"/>
      <c r="BG139" s="4">
        <v>1639.48</v>
      </c>
      <c r="BH139" s="4"/>
      <c r="BI139" s="4"/>
      <c r="BJ139" s="4"/>
      <c r="BK139" s="4"/>
      <c r="BL139" s="4"/>
      <c r="BM139" s="4"/>
      <c r="BN139" s="4">
        <v>-18.7</v>
      </c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>
        <v>545702.44999999995</v>
      </c>
      <c r="CH139" s="4"/>
      <c r="CI139" s="9" cm="1">
        <f t="array" ref="CI139">1/(SUM(G139:BZ139*($G$1:$BZ$1=1))/SUM(G139:BZ139)+0.000000001)*(SUM(N(CK139:CP139&lt;&gt;0))&gt;4)</f>
        <v>0</v>
      </c>
      <c r="CK139" s="7" cm="1">
        <f t="array" ref="CK139">+SUM($G139:$CF139*N(VALUE(LEFT($G$2:$CF$2,4))=CK$2))</f>
        <v>0</v>
      </c>
      <c r="CL139" s="7" cm="1">
        <f t="array" ref="CL139">+SUM($G139:$CF139*N(VALUE(LEFT($G$2:$CF$2,4))=CL$2))</f>
        <v>0</v>
      </c>
      <c r="CM139" s="7" cm="1">
        <f t="array" ref="CM139">+SUM($G139:$CF139*N(VALUE(LEFT($G$2:$CF$2,4))=CM$2))</f>
        <v>504955.57</v>
      </c>
      <c r="CN139" s="7" cm="1">
        <f t="array" ref="CN139">+SUM($G139:$CF139*N(VALUE(LEFT($G$2:$CF$2,4))=CN$2))</f>
        <v>35998.03</v>
      </c>
      <c r="CO139" s="7" cm="1">
        <f t="array" ref="CO139">+SUM($G139:$CF139*N(VALUE(LEFT($G$2:$CF$2,4))=CO$2))</f>
        <v>4748.8500000000004</v>
      </c>
      <c r="CP139" s="7" cm="1">
        <f t="array" ref="CP139">+SUM($G139:$CF139*N(VALUE(LEFT($G$2:$CF$2,4))=CP$2))</f>
        <v>0</v>
      </c>
      <c r="CQ139" s="7" cm="1">
        <f t="array" ref="CQ139">+SUM($G139:$CF139*N(VALUE(LEFT($G$2:$CF$2,4))=CQ$2))</f>
        <v>0</v>
      </c>
    </row>
    <row r="140" spans="2:95" x14ac:dyDescent="0.25">
      <c r="B140" t="str">
        <f>+IF(IFERROR(INDEX('24-25 Plant Additions (RunRate)'!$P$10:$P$258,MATCH(E140,'24-25 Plant Additions (RunRate)'!$C$10:$C$258,0)),"")&lt;&gt;"x","","x")</f>
        <v/>
      </c>
      <c r="C140" t="str">
        <f>+IF(AND(CG140&gt;'24-25 Plant Additions (RunRate)'!$O$4,$B140&lt;&gt;"x"),"x","")</f>
        <v/>
      </c>
      <c r="D140" t="str">
        <f t="shared" si="1"/>
        <v>x</v>
      </c>
      <c r="E140" s="2" t="s">
        <v>1049</v>
      </c>
      <c r="F140" s="3" t="s">
        <v>1050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>
        <v>498038.68</v>
      </c>
      <c r="AQ140" s="4">
        <v>3695.08</v>
      </c>
      <c r="AR140" s="4">
        <v>22189.97</v>
      </c>
      <c r="AS140" s="4"/>
      <c r="AT140" s="4">
        <v>1427.24</v>
      </c>
      <c r="AU140" s="4"/>
      <c r="AV140" s="4">
        <v>18447.36</v>
      </c>
      <c r="AW140" s="4"/>
      <c r="AX140" s="4"/>
      <c r="AY140" s="4"/>
      <c r="AZ140" s="4"/>
      <c r="BA140" s="4"/>
      <c r="BB140" s="4">
        <v>1489.4</v>
      </c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>
        <v>545287.73</v>
      </c>
      <c r="CH140" s="4"/>
      <c r="CI140" s="9" cm="1">
        <f t="array" ref="CI140">1/(SUM(G140:BZ140*($G$1:$BZ$1=1))/SUM(G140:BZ140)+0.000000001)*(SUM(N(CK140:CP140&lt;&gt;0))&gt;4)</f>
        <v>0</v>
      </c>
      <c r="CK140" s="7" cm="1">
        <f t="array" ref="CK140">+SUM($G140:$CF140*N(VALUE(LEFT($G$2:$CF$2,4))=CK$2))</f>
        <v>0</v>
      </c>
      <c r="CL140" s="7" cm="1">
        <f t="array" ref="CL140">+SUM($G140:$CF140*N(VALUE(LEFT($G$2:$CF$2,4))=CL$2))</f>
        <v>0</v>
      </c>
      <c r="CM140" s="7" cm="1">
        <f t="array" ref="CM140">+SUM($G140:$CF140*N(VALUE(LEFT($G$2:$CF$2,4))=CM$2))</f>
        <v>498038.68</v>
      </c>
      <c r="CN140" s="7" cm="1">
        <f t="array" ref="CN140">+SUM($G140:$CF140*N(VALUE(LEFT($G$2:$CF$2,4))=CN$2))</f>
        <v>47249.05000000001</v>
      </c>
      <c r="CO140" s="7" cm="1">
        <f t="array" ref="CO140">+SUM($G140:$CF140*N(VALUE(LEFT($G$2:$CF$2,4))=CO$2))</f>
        <v>0</v>
      </c>
      <c r="CP140" s="7" cm="1">
        <f t="array" ref="CP140">+SUM($G140:$CF140*N(VALUE(LEFT($G$2:$CF$2,4))=CP$2))</f>
        <v>0</v>
      </c>
      <c r="CQ140" s="7" cm="1">
        <f t="array" ref="CQ140">+SUM($G140:$CF140*N(VALUE(LEFT($G$2:$CF$2,4))=CQ$2))</f>
        <v>0</v>
      </c>
    </row>
    <row r="141" spans="2:95" x14ac:dyDescent="0.25">
      <c r="B141" t="str">
        <f>+IF(IFERROR(INDEX('24-25 Plant Additions (RunRate)'!$P$10:$P$258,MATCH(E141,'24-25 Plant Additions (RunRate)'!$C$10:$C$258,0)),"")&lt;&gt;"x","","x")</f>
        <v>x</v>
      </c>
      <c r="C141" t="str">
        <f>+IF(AND(CG141&gt;'24-25 Plant Additions (RunRate)'!$O$4,$B141&lt;&gt;"x"),"x","")</f>
        <v/>
      </c>
      <c r="D141" t="str">
        <f t="shared" ref="D141:D204" si="2">+IF(OR(A141="x",B141="x",C141="x"),"","x")</f>
        <v/>
      </c>
      <c r="E141" s="2" t="s">
        <v>101</v>
      </c>
      <c r="F141" s="3" t="s">
        <v>102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>
        <v>129788.14</v>
      </c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>
        <v>82433.279999999999</v>
      </c>
      <c r="AE141" s="4">
        <v>5757.35</v>
      </c>
      <c r="AF141" s="4">
        <v>5133.37</v>
      </c>
      <c r="AG141" s="4">
        <v>6882.08</v>
      </c>
      <c r="AH141" s="4">
        <v>2447.19</v>
      </c>
      <c r="AI141" s="4">
        <v>4234.7300000000005</v>
      </c>
      <c r="AJ141" s="4">
        <v>3870.04</v>
      </c>
      <c r="AK141" s="4">
        <v>3371.57</v>
      </c>
      <c r="AL141" s="4">
        <v>-18565.29</v>
      </c>
      <c r="AM141" s="4"/>
      <c r="AN141" s="4"/>
      <c r="AO141" s="4"/>
      <c r="AP141" s="4">
        <v>44260.229999999996</v>
      </c>
      <c r="AQ141" s="4">
        <v>8145.14</v>
      </c>
      <c r="AR141" s="4">
        <v>4184.5</v>
      </c>
      <c r="AS141" s="4">
        <v>-9441.5400000000009</v>
      </c>
      <c r="AT141" s="4"/>
      <c r="AU141" s="4">
        <v>-881.99</v>
      </c>
      <c r="AV141" s="4"/>
      <c r="AW141" s="4"/>
      <c r="AX141" s="4"/>
      <c r="AY141" s="4"/>
      <c r="AZ141" s="4"/>
      <c r="BA141" s="4"/>
      <c r="BB141" s="4">
        <v>74411.23000000001</v>
      </c>
      <c r="BC141" s="4">
        <v>2980.71</v>
      </c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>
        <v>85110.3</v>
      </c>
      <c r="BO141" s="4">
        <v>6514.58</v>
      </c>
      <c r="BP141" s="4">
        <v>-791.42000000000007</v>
      </c>
      <c r="BQ141" s="4">
        <v>-2097.75</v>
      </c>
      <c r="BR141" s="4">
        <v>-428.63</v>
      </c>
      <c r="BS141" s="4"/>
      <c r="BT141" s="4"/>
      <c r="BU141" s="4"/>
      <c r="BV141" s="4"/>
      <c r="BW141" s="4"/>
      <c r="BX141" s="4"/>
      <c r="BY141" s="4"/>
      <c r="BZ141" s="4">
        <v>100243.2</v>
      </c>
      <c r="CA141" s="4">
        <v>3122.75</v>
      </c>
      <c r="CB141" s="4"/>
      <c r="CC141" s="4"/>
      <c r="CD141" s="4"/>
      <c r="CE141" s="4"/>
      <c r="CF141" s="4"/>
      <c r="CG141" s="4">
        <v>540683.77</v>
      </c>
      <c r="CH141" s="4"/>
      <c r="CI141" s="9" cm="1">
        <f t="array" ref="CI141">1/(SUM(G141:BZ141*($G$1:$BZ$1=1))/SUM(G141:BZ141)+0.000000001)*(SUM(N(CK141:CP141&lt;&gt;0))&gt;4)</f>
        <v>14.724326485352284</v>
      </c>
      <c r="CK141" s="7" cm="1">
        <f t="array" ref="CK141">+SUM($G141:$CF141*N(VALUE(LEFT($G$2:$CF$2,4))=CK$2))</f>
        <v>129788.14</v>
      </c>
      <c r="CL141" s="7" cm="1">
        <f t="array" ref="CL141">+SUM($G141:$CF141*N(VALUE(LEFT($G$2:$CF$2,4))=CL$2))</f>
        <v>82433.279999999999</v>
      </c>
      <c r="CM141" s="7" cm="1">
        <f t="array" ref="CM141">+SUM($G141:$CF141*N(VALUE(LEFT($G$2:$CF$2,4))=CM$2))</f>
        <v>57391.27</v>
      </c>
      <c r="CN141" s="7" cm="1">
        <f t="array" ref="CN141">+SUM($G141:$CF141*N(VALUE(LEFT($G$2:$CF$2,4))=CN$2))</f>
        <v>76417.340000000011</v>
      </c>
      <c r="CO141" s="7" cm="1">
        <f t="array" ref="CO141">+SUM($G141:$CF141*N(VALUE(LEFT($G$2:$CF$2,4))=CO$2))</f>
        <v>88091.010000000009</v>
      </c>
      <c r="CP141" s="7" cm="1">
        <f t="array" ref="CP141">+SUM($G141:$CF141*N(VALUE(LEFT($G$2:$CF$2,4))=CP$2))</f>
        <v>103439.98</v>
      </c>
      <c r="CQ141" s="7" cm="1">
        <f t="array" ref="CQ141">+SUM($G141:$CF141*N(VALUE(LEFT($G$2:$CF$2,4))=CQ$2))</f>
        <v>3122.75</v>
      </c>
    </row>
    <row r="142" spans="2:95" x14ac:dyDescent="0.25">
      <c r="B142" t="str">
        <f>+IF(IFERROR(INDEX('24-25 Plant Additions (RunRate)'!$P$10:$P$258,MATCH(E142,'24-25 Plant Additions (RunRate)'!$C$10:$C$258,0)),"")&lt;&gt;"x","","x")</f>
        <v>x</v>
      </c>
      <c r="C142" t="str">
        <f>+IF(AND(CG142&gt;'24-25 Plant Additions (RunRate)'!$O$4,$B142&lt;&gt;"x"),"x","")</f>
        <v/>
      </c>
      <c r="D142" t="str">
        <f t="shared" si="2"/>
        <v/>
      </c>
      <c r="E142" s="2" t="s">
        <v>680</v>
      </c>
      <c r="F142" s="3" t="s">
        <v>681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>
        <v>1134.96</v>
      </c>
      <c r="AH142" s="4">
        <v>4095.9500000000007</v>
      </c>
      <c r="AI142" s="4">
        <v>1733.0100000000002</v>
      </c>
      <c r="AJ142" s="4">
        <v>22305.39</v>
      </c>
      <c r="AK142" s="4">
        <v>6953.41</v>
      </c>
      <c r="AL142" s="4">
        <v>35162.86</v>
      </c>
      <c r="AM142" s="4">
        <v>12905</v>
      </c>
      <c r="AN142" s="4">
        <v>2108.27</v>
      </c>
      <c r="AO142" s="4">
        <v>4320.93</v>
      </c>
      <c r="AP142" s="4">
        <v>1614.1699999999998</v>
      </c>
      <c r="AQ142" s="4">
        <v>8541.43</v>
      </c>
      <c r="AR142" s="4">
        <v>1359.39</v>
      </c>
      <c r="AS142" s="4">
        <v>911.01</v>
      </c>
      <c r="AT142" s="4">
        <v>9403.67</v>
      </c>
      <c r="AU142" s="4">
        <v>2717.11</v>
      </c>
      <c r="AV142" s="4">
        <v>4356.26</v>
      </c>
      <c r="AW142" s="4">
        <v>26883.94</v>
      </c>
      <c r="AX142" s="4">
        <v>19347.830000000002</v>
      </c>
      <c r="AY142" s="4">
        <v>17837.13</v>
      </c>
      <c r="AZ142" s="4">
        <v>6921.16</v>
      </c>
      <c r="BA142" s="4">
        <v>1547.3200000000002</v>
      </c>
      <c r="BB142" s="4">
        <v>4695.3000000000011</v>
      </c>
      <c r="BC142" s="4">
        <v>5148.7999999999993</v>
      </c>
      <c r="BD142" s="4">
        <v>1174.92</v>
      </c>
      <c r="BE142" s="4">
        <v>5330.12</v>
      </c>
      <c r="BF142" s="4">
        <v>7919.15</v>
      </c>
      <c r="BG142" s="4">
        <v>8032.51</v>
      </c>
      <c r="BH142" s="4">
        <v>25891.409999999996</v>
      </c>
      <c r="BI142" s="4">
        <v>3615.5000000000005</v>
      </c>
      <c r="BJ142" s="4">
        <v>8424.84</v>
      </c>
      <c r="BK142" s="4">
        <v>1438.23</v>
      </c>
      <c r="BL142" s="4">
        <v>3169.77</v>
      </c>
      <c r="BM142" s="4">
        <v>11837.590000000002</v>
      </c>
      <c r="BN142" s="4">
        <v>7721.3300000000017</v>
      </c>
      <c r="BO142" s="4">
        <v>8232.15</v>
      </c>
      <c r="BP142" s="4">
        <v>4298.7199999999993</v>
      </c>
      <c r="BQ142" s="4">
        <v>20282.29</v>
      </c>
      <c r="BR142" s="4">
        <v>11488.650000000001</v>
      </c>
      <c r="BS142" s="4">
        <v>12681.77</v>
      </c>
      <c r="BT142" s="4">
        <v>10787.810000000001</v>
      </c>
      <c r="BU142" s="4">
        <v>8599.3300000000017</v>
      </c>
      <c r="BV142" s="4">
        <v>28271.61</v>
      </c>
      <c r="BW142" s="4">
        <v>12719.38</v>
      </c>
      <c r="BX142" s="4">
        <v>6.8</v>
      </c>
      <c r="BY142" s="4">
        <v>2693.82</v>
      </c>
      <c r="BZ142" s="4">
        <v>3887.2000000000003</v>
      </c>
      <c r="CA142" s="4">
        <v>62237.880000000005</v>
      </c>
      <c r="CB142" s="4">
        <v>25086.18</v>
      </c>
      <c r="CC142" s="4">
        <v>2635.62</v>
      </c>
      <c r="CD142" s="4">
        <v>10031.14</v>
      </c>
      <c r="CE142" s="4">
        <v>19929.669999999998</v>
      </c>
      <c r="CF142" s="4">
        <v>5757.68</v>
      </c>
      <c r="CG142" s="4">
        <v>536187.37000000011</v>
      </c>
      <c r="CH142" s="4"/>
      <c r="CI142" s="9" cm="1">
        <f t="array" ref="CI142">1/(SUM(G142:BZ142*($G$1:$BZ$1=1))/SUM(G142:BZ142)+0.000000001)*(SUM(N(CK142:CP142&lt;&gt;0))&gt;4)</f>
        <v>0</v>
      </c>
      <c r="CK142" s="7" cm="1">
        <f t="array" ref="CK142">+SUM($G142:$CF142*N(VALUE(LEFT($G$2:$CF$2,4))=CK$2))</f>
        <v>0</v>
      </c>
      <c r="CL142" s="7" cm="1">
        <f t="array" ref="CL142">+SUM($G142:$CF142*N(VALUE(LEFT($G$2:$CF$2,4))=CL$2))</f>
        <v>0</v>
      </c>
      <c r="CM142" s="7" cm="1">
        <f t="array" ref="CM142">+SUM($G142:$CF142*N(VALUE(LEFT($G$2:$CF$2,4))=CM$2))</f>
        <v>92333.95</v>
      </c>
      <c r="CN142" s="7" cm="1">
        <f t="array" ref="CN142">+SUM($G142:$CF142*N(VALUE(LEFT($G$2:$CF$2,4))=CN$2))</f>
        <v>104521.55000000002</v>
      </c>
      <c r="CO142" s="7" cm="1">
        <f t="array" ref="CO142">+SUM($G142:$CF142*N(VALUE(LEFT($G$2:$CF$2,4))=CO$2))</f>
        <v>89704.17</v>
      </c>
      <c r="CP142" s="7" cm="1">
        <f t="array" ref="CP142">+SUM($G142:$CF142*N(VALUE(LEFT($G$2:$CF$2,4))=CP$2))</f>
        <v>123949.53000000001</v>
      </c>
      <c r="CQ142" s="7" cm="1">
        <f t="array" ref="CQ142">+SUM($G142:$CF142*N(VALUE(LEFT($G$2:$CF$2,4))=CQ$2))</f>
        <v>125678.16999999998</v>
      </c>
    </row>
    <row r="143" spans="2:95" x14ac:dyDescent="0.25">
      <c r="B143" t="str">
        <f>+IF(IFERROR(INDEX('24-25 Plant Additions (RunRate)'!$P$10:$P$258,MATCH(E143,'24-25 Plant Additions (RunRate)'!$C$10:$C$258,0)),"")&lt;&gt;"x","","x")</f>
        <v/>
      </c>
      <c r="C143" t="str">
        <f>+IF(AND(CG143&gt;'24-25 Plant Additions (RunRate)'!$O$4,$B143&lt;&gt;"x"),"x","")</f>
        <v/>
      </c>
      <c r="D143" t="str">
        <f t="shared" si="2"/>
        <v>x</v>
      </c>
      <c r="E143" s="2" t="s">
        <v>341</v>
      </c>
      <c r="F143" s="3" t="s">
        <v>342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>
        <v>393221.88</v>
      </c>
      <c r="Y143" s="4">
        <v>29560.190000000002</v>
      </c>
      <c r="Z143" s="4">
        <v>77604.490000000005</v>
      </c>
      <c r="AA143" s="4"/>
      <c r="AB143" s="4">
        <v>499.91</v>
      </c>
      <c r="AC143" s="4"/>
      <c r="AD143" s="4">
        <v>2517.92</v>
      </c>
      <c r="AE143" s="4">
        <v>17000.34</v>
      </c>
      <c r="AF143" s="4">
        <v>0</v>
      </c>
      <c r="AG143" s="4"/>
      <c r="AH143" s="4"/>
      <c r="AI143" s="4">
        <v>3490.66</v>
      </c>
      <c r="AJ143" s="4"/>
      <c r="AK143" s="4"/>
      <c r="AL143" s="4"/>
      <c r="AM143" s="4"/>
      <c r="AN143" s="4"/>
      <c r="AO143" s="4"/>
      <c r="AP143" s="4">
        <v>152.35</v>
      </c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>
        <v>524047.73999999993</v>
      </c>
      <c r="CH143" s="4"/>
      <c r="CI143" s="9" cm="1">
        <f t="array" ref="CI143">1/(SUM(G143:BZ143*($G$1:$BZ$1=1))/SUM(G143:BZ143)+0.000000001)*(SUM(N(CK143:CP143&lt;&gt;0))&gt;4)</f>
        <v>0</v>
      </c>
      <c r="CK143" s="7" cm="1">
        <f t="array" ref="CK143">+SUM($G143:$CF143*N(VALUE(LEFT($G$2:$CF$2,4))=CK$2))</f>
        <v>0</v>
      </c>
      <c r="CL143" s="7" cm="1">
        <f t="array" ref="CL143">+SUM($G143:$CF143*N(VALUE(LEFT($G$2:$CF$2,4))=CL$2))</f>
        <v>503404.38999999996</v>
      </c>
      <c r="CM143" s="7" cm="1">
        <f t="array" ref="CM143">+SUM($G143:$CF143*N(VALUE(LEFT($G$2:$CF$2,4))=CM$2))</f>
        <v>20643.349999999999</v>
      </c>
      <c r="CN143" s="7" cm="1">
        <f t="array" ref="CN143">+SUM($G143:$CF143*N(VALUE(LEFT($G$2:$CF$2,4))=CN$2))</f>
        <v>0</v>
      </c>
      <c r="CO143" s="7" cm="1">
        <f t="array" ref="CO143">+SUM($G143:$CF143*N(VALUE(LEFT($G$2:$CF$2,4))=CO$2))</f>
        <v>0</v>
      </c>
      <c r="CP143" s="7" cm="1">
        <f t="array" ref="CP143">+SUM($G143:$CF143*N(VALUE(LEFT($G$2:$CF$2,4))=CP$2))</f>
        <v>0</v>
      </c>
      <c r="CQ143" s="7" cm="1">
        <f t="array" ref="CQ143">+SUM($G143:$CF143*N(VALUE(LEFT($G$2:$CF$2,4))=CQ$2))</f>
        <v>0</v>
      </c>
    </row>
    <row r="144" spans="2:95" x14ac:dyDescent="0.25">
      <c r="B144" t="str">
        <f>+IF(IFERROR(INDEX('24-25 Plant Additions (RunRate)'!$P$10:$P$258,MATCH(E144,'24-25 Plant Additions (RunRate)'!$C$10:$C$258,0)),"")&lt;&gt;"x","","x")</f>
        <v>x</v>
      </c>
      <c r="C144" t="str">
        <f>+IF(AND(CG144&gt;'24-25 Plant Additions (RunRate)'!$O$4,$B144&lt;&gt;"x"),"x","")</f>
        <v/>
      </c>
      <c r="D144" t="str">
        <f t="shared" si="2"/>
        <v/>
      </c>
      <c r="E144" s="2" t="s">
        <v>704</v>
      </c>
      <c r="F144" s="3" t="s">
        <v>705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>
        <v>292.83</v>
      </c>
      <c r="AG144" s="4">
        <v>6018.4</v>
      </c>
      <c r="AH144" s="4">
        <v>14177.300000000001</v>
      </c>
      <c r="AI144" s="4">
        <v>6166.920000000001</v>
      </c>
      <c r="AJ144" s="4">
        <v>56418.75</v>
      </c>
      <c r="AK144" s="4">
        <v>5093.6200000000008</v>
      </c>
      <c r="AL144" s="4">
        <v>39095.26</v>
      </c>
      <c r="AM144" s="4">
        <v>4432.0200000000004</v>
      </c>
      <c r="AN144" s="4">
        <v>60257.18</v>
      </c>
      <c r="AO144" s="4">
        <v>-16184.840000000002</v>
      </c>
      <c r="AP144" s="4">
        <v>47559.79</v>
      </c>
      <c r="AQ144" s="4">
        <v>3169.9300000000003</v>
      </c>
      <c r="AR144" s="4">
        <v>7734.93</v>
      </c>
      <c r="AS144" s="4">
        <v>14724.25</v>
      </c>
      <c r="AT144" s="4">
        <v>20219.859999999997</v>
      </c>
      <c r="AU144" s="4">
        <v>9196.4700000000012</v>
      </c>
      <c r="AV144" s="4">
        <v>8209.26</v>
      </c>
      <c r="AW144" s="4">
        <v>2077.1</v>
      </c>
      <c r="AX144" s="4">
        <v>7286.8900000000012</v>
      </c>
      <c r="AY144" s="4">
        <v>12669.3</v>
      </c>
      <c r="AZ144" s="4">
        <v>12996.51</v>
      </c>
      <c r="BA144" s="4">
        <v>0</v>
      </c>
      <c r="BB144" s="4">
        <v>6587.1899999999969</v>
      </c>
      <c r="BC144" s="4">
        <v>247.43</v>
      </c>
      <c r="BD144" s="4">
        <v>15715.45</v>
      </c>
      <c r="BE144" s="4">
        <v>515.01</v>
      </c>
      <c r="BF144" s="4">
        <v>4548.17</v>
      </c>
      <c r="BG144" s="4">
        <v>924.15</v>
      </c>
      <c r="BH144" s="4">
        <v>9939.0399999999991</v>
      </c>
      <c r="BI144" s="4">
        <v>8930.76</v>
      </c>
      <c r="BJ144" s="4">
        <v>5575.1900000000005</v>
      </c>
      <c r="BK144" s="4">
        <v>13317.240000000002</v>
      </c>
      <c r="BL144" s="4">
        <v>0.01</v>
      </c>
      <c r="BM144" s="4">
        <v>3074.08</v>
      </c>
      <c r="BN144" s="4">
        <v>7322.6799999999994</v>
      </c>
      <c r="BO144" s="4">
        <v>8076.16</v>
      </c>
      <c r="BP144" s="4">
        <v>20794.75</v>
      </c>
      <c r="BQ144" s="4">
        <v>2087.44</v>
      </c>
      <c r="BR144" s="4">
        <v>7540.33</v>
      </c>
      <c r="BS144" s="4">
        <v>8494.52</v>
      </c>
      <c r="BT144" s="4">
        <v>2339.5200000000004</v>
      </c>
      <c r="BU144" s="4">
        <v>4714.8100000000004</v>
      </c>
      <c r="BV144" s="4">
        <v>3173.3200000000006</v>
      </c>
      <c r="BW144" s="4">
        <v>18017.900000000001</v>
      </c>
      <c r="BX144" s="4">
        <v>7573.8099999999995</v>
      </c>
      <c r="BY144" s="4">
        <v>1623.4800000000002</v>
      </c>
      <c r="BZ144" s="4">
        <v>-311.70000000000005</v>
      </c>
      <c r="CA144" s="4">
        <v>5836.94</v>
      </c>
      <c r="CB144" s="4">
        <v>10447.51</v>
      </c>
      <c r="CC144" s="4">
        <v>245.39000000000001</v>
      </c>
      <c r="CD144" s="4">
        <v>2503.17</v>
      </c>
      <c r="CE144" s="4">
        <v>6923.6900000000005</v>
      </c>
      <c r="CF144" s="4">
        <v>9802.51</v>
      </c>
      <c r="CG144" s="4">
        <v>518191.68</v>
      </c>
      <c r="CH144" s="4"/>
      <c r="CI144" s="9" cm="1">
        <f t="array" ref="CI144">1/(SUM(G144:BZ144*($G$1:$BZ$1=1))/SUM(G144:BZ144)+0.000000001)*(SUM(N(CK144:CP144&lt;&gt;0))&gt;4)</f>
        <v>0</v>
      </c>
      <c r="CK144" s="7" cm="1">
        <f t="array" ref="CK144">+SUM($G144:$CF144*N(VALUE(LEFT($G$2:$CF$2,4))=CK$2))</f>
        <v>0</v>
      </c>
      <c r="CL144" s="7" cm="1">
        <f t="array" ref="CL144">+SUM($G144:$CF144*N(VALUE(LEFT($G$2:$CF$2,4))=CL$2))</f>
        <v>0</v>
      </c>
      <c r="CM144" s="7" cm="1">
        <f t="array" ref="CM144">+SUM($G144:$CF144*N(VALUE(LEFT($G$2:$CF$2,4))=CM$2))</f>
        <v>223327.22999999998</v>
      </c>
      <c r="CN144" s="7" cm="1">
        <f t="array" ref="CN144">+SUM($G144:$CF144*N(VALUE(LEFT($G$2:$CF$2,4))=CN$2))</f>
        <v>104871.69</v>
      </c>
      <c r="CO144" s="7" cm="1">
        <f t="array" ref="CO144">+SUM($G144:$CF144*N(VALUE(LEFT($G$2:$CF$2,4))=CO$2))</f>
        <v>70109.210000000006</v>
      </c>
      <c r="CP144" s="7" cm="1">
        <f t="array" ref="CP144">+SUM($G144:$CF144*N(VALUE(LEFT($G$2:$CF$2,4))=CP$2))</f>
        <v>84124.34</v>
      </c>
      <c r="CQ144" s="7" cm="1">
        <f t="array" ref="CQ144">+SUM($G144:$CF144*N(VALUE(LEFT($G$2:$CF$2,4))=CQ$2))</f>
        <v>35759.210000000006</v>
      </c>
    </row>
    <row r="145" spans="2:95" x14ac:dyDescent="0.25">
      <c r="B145" t="str">
        <f>+IF(IFERROR(INDEX('24-25 Plant Additions (RunRate)'!$P$10:$P$258,MATCH(E145,'24-25 Plant Additions (RunRate)'!$C$10:$C$258,0)),"")&lt;&gt;"x","","x")</f>
        <v/>
      </c>
      <c r="C145" t="str">
        <f>+IF(AND(CG145&gt;'24-25 Plant Additions (RunRate)'!$O$4,$B145&lt;&gt;"x"),"x","")</f>
        <v/>
      </c>
      <c r="D145" t="str">
        <f t="shared" si="2"/>
        <v>x</v>
      </c>
      <c r="E145" s="2" t="s">
        <v>606</v>
      </c>
      <c r="F145" s="3" t="s">
        <v>607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>
        <v>415441.04000000004</v>
      </c>
      <c r="AC145" s="4">
        <v>-22569.02</v>
      </c>
      <c r="AD145" s="4">
        <v>39555.06</v>
      </c>
      <c r="AE145" s="4">
        <v>9775.02</v>
      </c>
      <c r="AF145" s="4">
        <v>27631.68</v>
      </c>
      <c r="AG145" s="4">
        <v>17651.13</v>
      </c>
      <c r="AH145" s="4"/>
      <c r="AI145" s="4">
        <v>28052.73</v>
      </c>
      <c r="AJ145" s="4"/>
      <c r="AK145" s="4">
        <v>0</v>
      </c>
      <c r="AL145" s="4"/>
      <c r="AM145" s="4"/>
      <c r="AN145" s="4"/>
      <c r="AO145" s="4"/>
      <c r="AP145" s="4">
        <v>636.19000000000005</v>
      </c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>
        <v>516173.83</v>
      </c>
      <c r="CH145" s="4"/>
      <c r="CI145" s="9" cm="1">
        <f t="array" ref="CI145">1/(SUM(G145:BZ145*($G$1:$BZ$1=1))/SUM(G145:BZ145)+0.000000001)*(SUM(N(CK145:CP145&lt;&gt;0))&gt;4)</f>
        <v>0</v>
      </c>
      <c r="CK145" s="7" cm="1">
        <f t="array" ref="CK145">+SUM($G145:$CF145*N(VALUE(LEFT($G$2:$CF$2,4))=CK$2))</f>
        <v>0</v>
      </c>
      <c r="CL145" s="7" cm="1">
        <f t="array" ref="CL145">+SUM($G145:$CF145*N(VALUE(LEFT($G$2:$CF$2,4))=CL$2))</f>
        <v>432427.08</v>
      </c>
      <c r="CM145" s="7" cm="1">
        <f t="array" ref="CM145">+SUM($G145:$CF145*N(VALUE(LEFT($G$2:$CF$2,4))=CM$2))</f>
        <v>83746.75</v>
      </c>
      <c r="CN145" s="7" cm="1">
        <f t="array" ref="CN145">+SUM($G145:$CF145*N(VALUE(LEFT($G$2:$CF$2,4))=CN$2))</f>
        <v>0</v>
      </c>
      <c r="CO145" s="7" cm="1">
        <f t="array" ref="CO145">+SUM($G145:$CF145*N(VALUE(LEFT($G$2:$CF$2,4))=CO$2))</f>
        <v>0</v>
      </c>
      <c r="CP145" s="7" cm="1">
        <f t="array" ref="CP145">+SUM($G145:$CF145*N(VALUE(LEFT($G$2:$CF$2,4))=CP$2))</f>
        <v>0</v>
      </c>
      <c r="CQ145" s="7" cm="1">
        <f t="array" ref="CQ145">+SUM($G145:$CF145*N(VALUE(LEFT($G$2:$CF$2,4))=CQ$2))</f>
        <v>0</v>
      </c>
    </row>
    <row r="146" spans="2:95" x14ac:dyDescent="0.25">
      <c r="B146" t="str">
        <f>+IF(IFERROR(INDEX('24-25 Plant Additions (RunRate)'!$P$10:$P$258,MATCH(E146,'24-25 Plant Additions (RunRate)'!$C$10:$C$258,0)),"")&lt;&gt;"x","","x")</f>
        <v/>
      </c>
      <c r="C146" t="str">
        <f>+IF(AND(CG146&gt;'24-25 Plant Additions (RunRate)'!$O$4,$B146&lt;&gt;"x"),"x","")</f>
        <v/>
      </c>
      <c r="D146" t="str">
        <f t="shared" si="2"/>
        <v>x</v>
      </c>
      <c r="E146" s="2" t="s">
        <v>1123</v>
      </c>
      <c r="F146" s="3" t="s">
        <v>1124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>
        <v>487483.67</v>
      </c>
      <c r="BB146" s="4">
        <v>33473.99</v>
      </c>
      <c r="BC146" s="4">
        <v>3479.1800000000003</v>
      </c>
      <c r="BD146" s="4"/>
      <c r="BE146" s="4"/>
      <c r="BF146" s="4">
        <v>362.75</v>
      </c>
      <c r="BG146" s="4"/>
      <c r="BH146" s="4"/>
      <c r="BI146" s="4">
        <v>-9380.3000000000011</v>
      </c>
      <c r="BJ146" s="4">
        <v>63108.6</v>
      </c>
      <c r="BK146" s="4">
        <v>-63108.6</v>
      </c>
      <c r="BL146" s="4">
        <v>63947.07</v>
      </c>
      <c r="BM146" s="4">
        <v>-63831.950000000004</v>
      </c>
      <c r="BN146" s="4">
        <v>0</v>
      </c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>
        <v>515534.41</v>
      </c>
      <c r="CH146" s="4"/>
      <c r="CI146" s="9" cm="1">
        <f t="array" ref="CI146">1/(SUM(G146:BZ146*($G$1:$BZ$1=1))/SUM(G146:BZ146)+0.000000001)*(SUM(N(CK146:CP146&lt;&gt;0))&gt;4)</f>
        <v>0</v>
      </c>
      <c r="CK146" s="7" cm="1">
        <f t="array" ref="CK146">+SUM($G146:$CF146*N(VALUE(LEFT($G$2:$CF$2,4))=CK$2))</f>
        <v>0</v>
      </c>
      <c r="CL146" s="7" cm="1">
        <f t="array" ref="CL146">+SUM($G146:$CF146*N(VALUE(LEFT($G$2:$CF$2,4))=CL$2))</f>
        <v>0</v>
      </c>
      <c r="CM146" s="7" cm="1">
        <f t="array" ref="CM146">+SUM($G146:$CF146*N(VALUE(LEFT($G$2:$CF$2,4))=CM$2))</f>
        <v>0</v>
      </c>
      <c r="CN146" s="7" cm="1">
        <f t="array" ref="CN146">+SUM($G146:$CF146*N(VALUE(LEFT($G$2:$CF$2,4))=CN$2))</f>
        <v>520957.66</v>
      </c>
      <c r="CO146" s="7" cm="1">
        <f t="array" ref="CO146">+SUM($G146:$CF146*N(VALUE(LEFT($G$2:$CF$2,4))=CO$2))</f>
        <v>-5423.2500000000073</v>
      </c>
      <c r="CP146" s="7" cm="1">
        <f t="array" ref="CP146">+SUM($G146:$CF146*N(VALUE(LEFT($G$2:$CF$2,4))=CP$2))</f>
        <v>0</v>
      </c>
      <c r="CQ146" s="7" cm="1">
        <f t="array" ref="CQ146">+SUM($G146:$CF146*N(VALUE(LEFT($G$2:$CF$2,4))=CQ$2))</f>
        <v>0</v>
      </c>
    </row>
    <row r="147" spans="2:95" x14ac:dyDescent="0.25">
      <c r="B147" t="str">
        <f>+IF(IFERROR(INDEX('24-25 Plant Additions (RunRate)'!$P$10:$P$258,MATCH(E147,'24-25 Plant Additions (RunRate)'!$C$10:$C$258,0)),"")&lt;&gt;"x","","x")</f>
        <v/>
      </c>
      <c r="C147" t="str">
        <f>+IF(AND(CG147&gt;'24-25 Plant Additions (RunRate)'!$O$4,$B147&lt;&gt;"x"),"x","")</f>
        <v/>
      </c>
      <c r="D147" t="str">
        <f t="shared" si="2"/>
        <v>x</v>
      </c>
      <c r="E147" s="2" t="s">
        <v>347</v>
      </c>
      <c r="F147" s="3" t="s">
        <v>348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>
        <v>514424.77</v>
      </c>
      <c r="BZ147" s="4">
        <v>-130</v>
      </c>
      <c r="CA147" s="4"/>
      <c r="CB147" s="4"/>
      <c r="CC147" s="4"/>
      <c r="CD147" s="4"/>
      <c r="CE147" s="4"/>
      <c r="CF147" s="4"/>
      <c r="CG147" s="4">
        <v>514294.77</v>
      </c>
      <c r="CH147" s="4"/>
      <c r="CI147" s="9" cm="1">
        <f t="array" ref="CI147">1/(SUM(G147:BZ147*($G$1:$BZ$1=1))/SUM(G147:BZ147)+0.000000001)*(SUM(N(CK147:CP147&lt;&gt;0))&gt;4)</f>
        <v>0</v>
      </c>
      <c r="CK147" s="7" cm="1">
        <f t="array" ref="CK147">+SUM($G147:$CF147*N(VALUE(LEFT($G$2:$CF$2,4))=CK$2))</f>
        <v>0</v>
      </c>
      <c r="CL147" s="7" cm="1">
        <f t="array" ref="CL147">+SUM($G147:$CF147*N(VALUE(LEFT($G$2:$CF$2,4))=CL$2))</f>
        <v>0</v>
      </c>
      <c r="CM147" s="7" cm="1">
        <f t="array" ref="CM147">+SUM($G147:$CF147*N(VALUE(LEFT($G$2:$CF$2,4))=CM$2))</f>
        <v>0</v>
      </c>
      <c r="CN147" s="7" cm="1">
        <f t="array" ref="CN147">+SUM($G147:$CF147*N(VALUE(LEFT($G$2:$CF$2,4))=CN$2))</f>
        <v>0</v>
      </c>
      <c r="CO147" s="7" cm="1">
        <f t="array" ref="CO147">+SUM($G147:$CF147*N(VALUE(LEFT($G$2:$CF$2,4))=CO$2))</f>
        <v>0</v>
      </c>
      <c r="CP147" s="7" cm="1">
        <f t="array" ref="CP147">+SUM($G147:$CF147*N(VALUE(LEFT($G$2:$CF$2,4))=CP$2))</f>
        <v>514294.77</v>
      </c>
      <c r="CQ147" s="7" cm="1">
        <f t="array" ref="CQ147">+SUM($G147:$CF147*N(VALUE(LEFT($G$2:$CF$2,4))=CQ$2))</f>
        <v>0</v>
      </c>
    </row>
    <row r="148" spans="2:95" x14ac:dyDescent="0.25">
      <c r="B148" t="str">
        <f>+IF(IFERROR(INDEX('24-25 Plant Additions (RunRate)'!$P$10:$P$258,MATCH(E148,'24-25 Plant Additions (RunRate)'!$C$10:$C$258,0)),"")&lt;&gt;"x","","x")</f>
        <v/>
      </c>
      <c r="C148" t="str">
        <f>+IF(AND(CG148&gt;'24-25 Plant Additions (RunRate)'!$O$4,$B148&lt;&gt;"x"),"x","")</f>
        <v/>
      </c>
      <c r="D148" t="str">
        <f t="shared" si="2"/>
        <v>x</v>
      </c>
      <c r="E148" s="2" t="s">
        <v>432</v>
      </c>
      <c r="F148" s="3" t="s">
        <v>433</v>
      </c>
      <c r="G148" s="4"/>
      <c r="H148" s="4"/>
      <c r="I148" s="4"/>
      <c r="J148" s="4">
        <v>577622.66</v>
      </c>
      <c r="K148" s="4">
        <v>12554.12</v>
      </c>
      <c r="L148" s="4">
        <v>13233.34</v>
      </c>
      <c r="M148" s="4">
        <v>0</v>
      </c>
      <c r="N148" s="4">
        <v>-154105.07</v>
      </c>
      <c r="O148" s="4">
        <v>26488.49</v>
      </c>
      <c r="P148" s="4">
        <v>-4418.34</v>
      </c>
      <c r="Q148" s="4">
        <v>51368.130000000005</v>
      </c>
      <c r="R148" s="4">
        <v>-8745.58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>
        <v>513997.74999999994</v>
      </c>
      <c r="CH148" s="4"/>
      <c r="CI148" s="9" cm="1">
        <f t="array" ref="CI148">1/(SUM(G148:BZ148*($G$1:$BZ$1=1))/SUM(G148:BZ148)+0.000000001)*(SUM(N(CK148:CP148&lt;&gt;0))&gt;4)</f>
        <v>0</v>
      </c>
      <c r="CK148" s="7" cm="1">
        <f t="array" ref="CK148">+SUM($G148:$CF148*N(VALUE(LEFT($G$2:$CF$2,4))=CK$2))</f>
        <v>513997.74999999994</v>
      </c>
      <c r="CL148" s="7" cm="1">
        <f t="array" ref="CL148">+SUM($G148:$CF148*N(VALUE(LEFT($G$2:$CF$2,4))=CL$2))</f>
        <v>0</v>
      </c>
      <c r="CM148" s="7" cm="1">
        <f t="array" ref="CM148">+SUM($G148:$CF148*N(VALUE(LEFT($G$2:$CF$2,4))=CM$2))</f>
        <v>0</v>
      </c>
      <c r="CN148" s="7" cm="1">
        <f t="array" ref="CN148">+SUM($G148:$CF148*N(VALUE(LEFT($G$2:$CF$2,4))=CN$2))</f>
        <v>0</v>
      </c>
      <c r="CO148" s="7" cm="1">
        <f t="array" ref="CO148">+SUM($G148:$CF148*N(VALUE(LEFT($G$2:$CF$2,4))=CO$2))</f>
        <v>0</v>
      </c>
      <c r="CP148" s="7" cm="1">
        <f t="array" ref="CP148">+SUM($G148:$CF148*N(VALUE(LEFT($G$2:$CF$2,4))=CP$2))</f>
        <v>0</v>
      </c>
      <c r="CQ148" s="7" cm="1">
        <f t="array" ref="CQ148">+SUM($G148:$CF148*N(VALUE(LEFT($G$2:$CF$2,4))=CQ$2))</f>
        <v>0</v>
      </c>
    </row>
    <row r="149" spans="2:95" x14ac:dyDescent="0.25">
      <c r="B149" t="str">
        <f>+IF(IFERROR(INDEX('24-25 Plant Additions (RunRate)'!$P$10:$P$258,MATCH(E149,'24-25 Plant Additions (RunRate)'!$C$10:$C$258,0)),"")&lt;&gt;"x","","x")</f>
        <v>x</v>
      </c>
      <c r="C149" t="str">
        <f>+IF(AND(CG149&gt;'24-25 Plant Additions (RunRate)'!$O$4,$B149&lt;&gt;"x"),"x","")</f>
        <v/>
      </c>
      <c r="D149" t="str">
        <f t="shared" si="2"/>
        <v/>
      </c>
      <c r="E149" s="2" t="s">
        <v>644</v>
      </c>
      <c r="F149" s="3" t="s">
        <v>645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>
        <v>1195.3700000000001</v>
      </c>
      <c r="AF149" s="4">
        <v>0.01</v>
      </c>
      <c r="AG149" s="4">
        <v>0</v>
      </c>
      <c r="AH149" s="4"/>
      <c r="AI149" s="4"/>
      <c r="AJ149" s="4">
        <v>4629.93</v>
      </c>
      <c r="AK149" s="4"/>
      <c r="AL149" s="4">
        <v>5492.09</v>
      </c>
      <c r="AM149" s="4">
        <v>1226.9000000000001</v>
      </c>
      <c r="AN149" s="4">
        <v>0</v>
      </c>
      <c r="AO149" s="4"/>
      <c r="AP149" s="4">
        <v>7632.35</v>
      </c>
      <c r="AQ149" s="4">
        <v>58511.03</v>
      </c>
      <c r="AR149" s="4"/>
      <c r="AS149" s="4"/>
      <c r="AT149" s="4">
        <v>4225.43</v>
      </c>
      <c r="AU149" s="4">
        <v>73030.680000000008</v>
      </c>
      <c r="AV149" s="4">
        <v>47321.39</v>
      </c>
      <c r="AW149" s="4">
        <v>7525.93</v>
      </c>
      <c r="AX149" s="4">
        <v>12268.23</v>
      </c>
      <c r="AY149" s="4">
        <v>40812.520000000004</v>
      </c>
      <c r="AZ149" s="4">
        <v>-0.01</v>
      </c>
      <c r="BA149" s="4">
        <v>0</v>
      </c>
      <c r="BB149" s="4">
        <v>71247.81</v>
      </c>
      <c r="BC149" s="4">
        <v>44034.65</v>
      </c>
      <c r="BD149" s="4"/>
      <c r="BE149" s="4">
        <v>28665.23</v>
      </c>
      <c r="BF149" s="4">
        <v>23722.769999999997</v>
      </c>
      <c r="BG149" s="4">
        <v>5947.34</v>
      </c>
      <c r="BH149" s="4">
        <v>-16900.47</v>
      </c>
      <c r="BI149" s="4">
        <v>6103.26</v>
      </c>
      <c r="BJ149" s="4">
        <v>34117.870000000003</v>
      </c>
      <c r="BK149" s="4">
        <v>0</v>
      </c>
      <c r="BL149" s="4">
        <v>0</v>
      </c>
      <c r="BM149" s="4"/>
      <c r="BN149" s="4">
        <v>-459.7</v>
      </c>
      <c r="BO149" s="4">
        <v>0</v>
      </c>
      <c r="BP149" s="4"/>
      <c r="BQ149" s="4"/>
      <c r="BR149" s="4"/>
      <c r="BS149" s="4">
        <v>28143.3</v>
      </c>
      <c r="BT149" s="4"/>
      <c r="BU149" s="4">
        <v>1316.07</v>
      </c>
      <c r="BV149" s="4"/>
      <c r="BW149" s="4">
        <v>963.96</v>
      </c>
      <c r="BX149" s="4">
        <v>0</v>
      </c>
      <c r="BY149" s="4"/>
      <c r="BZ149" s="4">
        <v>1594.09</v>
      </c>
      <c r="CA149" s="4">
        <v>-19.990000000000002</v>
      </c>
      <c r="CB149" s="4">
        <v>67.150000000000006</v>
      </c>
      <c r="CC149" s="4">
        <v>3952.59</v>
      </c>
      <c r="CD149" s="4">
        <v>6972.12</v>
      </c>
      <c r="CE149" s="4"/>
      <c r="CF149" s="4">
        <v>5184.3200000000006</v>
      </c>
      <c r="CG149" s="4">
        <v>508524.22000000015</v>
      </c>
      <c r="CH149" s="4"/>
      <c r="CI149" s="9" cm="1">
        <f t="array" ref="CI149">1/(SUM(G149:BZ149*($G$1:$BZ$1=1))/SUM(G149:BZ149)+0.000000001)*(SUM(N(CK149:CP149&lt;&gt;0))&gt;4)</f>
        <v>0</v>
      </c>
      <c r="CK149" s="7" cm="1">
        <f t="array" ref="CK149">+SUM($G149:$CF149*N(VALUE(LEFT($G$2:$CF$2,4))=CK$2))</f>
        <v>0</v>
      </c>
      <c r="CL149" s="7" cm="1">
        <f t="array" ref="CL149">+SUM($G149:$CF149*N(VALUE(LEFT($G$2:$CF$2,4))=CL$2))</f>
        <v>0</v>
      </c>
      <c r="CM149" s="7" cm="1">
        <f t="array" ref="CM149">+SUM($G149:$CF149*N(VALUE(LEFT($G$2:$CF$2,4))=CM$2))</f>
        <v>20176.650000000001</v>
      </c>
      <c r="CN149" s="7" cm="1">
        <f t="array" ref="CN149">+SUM($G149:$CF149*N(VALUE(LEFT($G$2:$CF$2,4))=CN$2))</f>
        <v>314943.01</v>
      </c>
      <c r="CO149" s="7" cm="1">
        <f t="array" ref="CO149">+SUM($G149:$CF149*N(VALUE(LEFT($G$2:$CF$2,4))=CO$2))</f>
        <v>125230.95</v>
      </c>
      <c r="CP149" s="7" cm="1">
        <f t="array" ref="CP149">+SUM($G149:$CF149*N(VALUE(LEFT($G$2:$CF$2,4))=CP$2))</f>
        <v>32017.42</v>
      </c>
      <c r="CQ149" s="7" cm="1">
        <f t="array" ref="CQ149">+SUM($G149:$CF149*N(VALUE(LEFT($G$2:$CF$2,4))=CQ$2))</f>
        <v>16156.189999999999</v>
      </c>
    </row>
    <row r="150" spans="2:95" x14ac:dyDescent="0.25">
      <c r="B150" t="str">
        <f>+IF(IFERROR(INDEX('24-25 Plant Additions (RunRate)'!$P$10:$P$258,MATCH(E150,'24-25 Plant Additions (RunRate)'!$C$10:$C$258,0)),"")&lt;&gt;"x","","x")</f>
        <v/>
      </c>
      <c r="C150" t="str">
        <f>+IF(AND(CG150&gt;'24-25 Plant Additions (RunRate)'!$O$4,$B150&lt;&gt;"x"),"x","")</f>
        <v/>
      </c>
      <c r="D150" t="str">
        <f t="shared" si="2"/>
        <v>x</v>
      </c>
      <c r="E150" s="2" t="s">
        <v>974</v>
      </c>
      <c r="F150" s="3" t="s">
        <v>975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>
        <v>439028.72000000003</v>
      </c>
      <c r="BO150" s="4">
        <v>16220.69</v>
      </c>
      <c r="BP150" s="4">
        <v>3368.57</v>
      </c>
      <c r="BQ150" s="4">
        <v>5897.97</v>
      </c>
      <c r="BR150" s="4"/>
      <c r="BS150" s="4"/>
      <c r="BT150" s="4"/>
      <c r="BU150" s="4">
        <v>604.09</v>
      </c>
      <c r="BV150" s="4"/>
      <c r="BW150" s="4">
        <v>-12.24</v>
      </c>
      <c r="BX150" s="4"/>
      <c r="BY150" s="4">
        <v>23555.9</v>
      </c>
      <c r="BZ150" s="4">
        <v>10926.37</v>
      </c>
      <c r="CA150" s="4"/>
      <c r="CB150" s="4"/>
      <c r="CC150" s="4"/>
      <c r="CD150" s="4"/>
      <c r="CE150" s="4"/>
      <c r="CF150" s="4"/>
      <c r="CG150" s="4">
        <v>499590.07000000007</v>
      </c>
      <c r="CH150" s="4"/>
      <c r="CI150" s="9" cm="1">
        <f t="array" ref="CI150">1/(SUM(G150:BZ150*($G$1:$BZ$1=1))/SUM(G150:BZ150)+0.000000001)*(SUM(N(CK150:CP150&lt;&gt;0))&gt;4)</f>
        <v>0</v>
      </c>
      <c r="CK150" s="7" cm="1">
        <f t="array" ref="CK150">+SUM($G150:$CF150*N(VALUE(LEFT($G$2:$CF$2,4))=CK$2))</f>
        <v>0</v>
      </c>
      <c r="CL150" s="7" cm="1">
        <f t="array" ref="CL150">+SUM($G150:$CF150*N(VALUE(LEFT($G$2:$CF$2,4))=CL$2))</f>
        <v>0</v>
      </c>
      <c r="CM150" s="7" cm="1">
        <f t="array" ref="CM150">+SUM($G150:$CF150*N(VALUE(LEFT($G$2:$CF$2,4))=CM$2))</f>
        <v>0</v>
      </c>
      <c r="CN150" s="7" cm="1">
        <f t="array" ref="CN150">+SUM($G150:$CF150*N(VALUE(LEFT($G$2:$CF$2,4))=CN$2))</f>
        <v>0</v>
      </c>
      <c r="CO150" s="7" cm="1">
        <f t="array" ref="CO150">+SUM($G150:$CF150*N(VALUE(LEFT($G$2:$CF$2,4))=CO$2))</f>
        <v>439028.72000000003</v>
      </c>
      <c r="CP150" s="7" cm="1">
        <f t="array" ref="CP150">+SUM($G150:$CF150*N(VALUE(LEFT($G$2:$CF$2,4))=CP$2))</f>
        <v>60561.350000000006</v>
      </c>
      <c r="CQ150" s="7" cm="1">
        <f t="array" ref="CQ150">+SUM($G150:$CF150*N(VALUE(LEFT($G$2:$CF$2,4))=CQ$2))</f>
        <v>0</v>
      </c>
    </row>
    <row r="151" spans="2:95" x14ac:dyDescent="0.25">
      <c r="B151" t="str">
        <f>+IF(IFERROR(INDEX('24-25 Plant Additions (RunRate)'!$P$10:$P$258,MATCH(E151,'24-25 Plant Additions (RunRate)'!$C$10:$C$258,0)),"")&lt;&gt;"x","","x")</f>
        <v/>
      </c>
      <c r="C151" t="str">
        <f>+IF(AND(CG151&gt;'24-25 Plant Additions (RunRate)'!$O$4,$B151&lt;&gt;"x"),"x","")</f>
        <v/>
      </c>
      <c r="D151" t="str">
        <f t="shared" si="2"/>
        <v>x</v>
      </c>
      <c r="E151" s="2" t="s">
        <v>1211</v>
      </c>
      <c r="F151" s="3" t="s">
        <v>1212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>
        <v>-214121.63</v>
      </c>
      <c r="AZ151" s="4">
        <v>696739.78</v>
      </c>
      <c r="BA151" s="4"/>
      <c r="BB151" s="4">
        <v>15712.91</v>
      </c>
      <c r="BC151" s="4"/>
      <c r="BD151" s="4"/>
      <c r="BE151" s="4"/>
      <c r="BF151" s="4"/>
      <c r="BG151" s="4"/>
      <c r="BH151" s="4"/>
      <c r="BI151" s="4"/>
      <c r="BJ151" s="4">
        <v>0</v>
      </c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>
        <v>498331.06</v>
      </c>
      <c r="CH151" s="4"/>
      <c r="CI151" s="9" cm="1">
        <f t="array" ref="CI151">1/(SUM(G151:BZ151*($G$1:$BZ$1=1))/SUM(G151:BZ151)+0.000000001)*(SUM(N(CK151:CP151&lt;&gt;0))&gt;4)</f>
        <v>0</v>
      </c>
      <c r="CK151" s="7" cm="1">
        <f t="array" ref="CK151">+SUM($G151:$CF151*N(VALUE(LEFT($G$2:$CF$2,4))=CK$2))</f>
        <v>0</v>
      </c>
      <c r="CL151" s="7" cm="1">
        <f t="array" ref="CL151">+SUM($G151:$CF151*N(VALUE(LEFT($G$2:$CF$2,4))=CL$2))</f>
        <v>0</v>
      </c>
      <c r="CM151" s="7" cm="1">
        <f t="array" ref="CM151">+SUM($G151:$CF151*N(VALUE(LEFT($G$2:$CF$2,4))=CM$2))</f>
        <v>0</v>
      </c>
      <c r="CN151" s="7" cm="1">
        <f t="array" ref="CN151">+SUM($G151:$CF151*N(VALUE(LEFT($G$2:$CF$2,4))=CN$2))</f>
        <v>498331.06</v>
      </c>
      <c r="CO151" s="7" cm="1">
        <f t="array" ref="CO151">+SUM($G151:$CF151*N(VALUE(LEFT($G$2:$CF$2,4))=CO$2))</f>
        <v>0</v>
      </c>
      <c r="CP151" s="7" cm="1">
        <f t="array" ref="CP151">+SUM($G151:$CF151*N(VALUE(LEFT($G$2:$CF$2,4))=CP$2))</f>
        <v>0</v>
      </c>
      <c r="CQ151" s="7" cm="1">
        <f t="array" ref="CQ151">+SUM($G151:$CF151*N(VALUE(LEFT($G$2:$CF$2,4))=CQ$2))</f>
        <v>0</v>
      </c>
    </row>
    <row r="152" spans="2:95" x14ac:dyDescent="0.25">
      <c r="B152" t="str">
        <f>+IF(IFERROR(INDEX('24-25 Plant Additions (RunRate)'!$P$10:$P$258,MATCH(E152,'24-25 Plant Additions (RunRate)'!$C$10:$C$258,0)),"")&lt;&gt;"x","","x")</f>
        <v/>
      </c>
      <c r="C152" t="str">
        <f>+IF(AND(CG152&gt;'24-25 Plant Additions (RunRate)'!$O$4,$B152&lt;&gt;"x"),"x","")</f>
        <v/>
      </c>
      <c r="D152" t="str">
        <f t="shared" si="2"/>
        <v>x</v>
      </c>
      <c r="E152" s="2" t="s">
        <v>19</v>
      </c>
      <c r="F152" s="3" t="s">
        <v>20</v>
      </c>
      <c r="G152" s="4">
        <v>5318.41</v>
      </c>
      <c r="H152" s="4">
        <v>7785.38</v>
      </c>
      <c r="I152" s="4">
        <v>9525.0600000000013</v>
      </c>
      <c r="J152" s="4"/>
      <c r="K152" s="4"/>
      <c r="L152" s="4">
        <v>0</v>
      </c>
      <c r="M152" s="4"/>
      <c r="N152" s="4">
        <v>30414.760000000002</v>
      </c>
      <c r="O152" s="4">
        <v>140525.07000000004</v>
      </c>
      <c r="P152" s="4">
        <v>13997.15</v>
      </c>
      <c r="Q152" s="4">
        <v>11136.52</v>
      </c>
      <c r="R152" s="4">
        <v>380.98000000000036</v>
      </c>
      <c r="S152" s="4"/>
      <c r="T152" s="4">
        <v>0</v>
      </c>
      <c r="U152" s="4">
        <v>4220.01</v>
      </c>
      <c r="V152" s="4"/>
      <c r="W152" s="4"/>
      <c r="X152" s="4">
        <v>3422.28</v>
      </c>
      <c r="Y152" s="4">
        <v>166289.34</v>
      </c>
      <c r="Z152" s="4">
        <v>-80111.59</v>
      </c>
      <c r="AA152" s="4">
        <v>0</v>
      </c>
      <c r="AB152" s="4">
        <v>39945.11</v>
      </c>
      <c r="AC152" s="4">
        <v>21154.71</v>
      </c>
      <c r="AD152" s="4">
        <v>29447.859999999997</v>
      </c>
      <c r="AE152" s="4"/>
      <c r="AF152" s="4"/>
      <c r="AG152" s="4">
        <v>0</v>
      </c>
      <c r="AH152" s="4"/>
      <c r="AI152" s="4"/>
      <c r="AJ152" s="4"/>
      <c r="AK152" s="4"/>
      <c r="AL152" s="4"/>
      <c r="AM152" s="4"/>
      <c r="AN152" s="4">
        <v>90186.25</v>
      </c>
      <c r="AO152" s="4"/>
      <c r="AP152" s="4">
        <v>730.92</v>
      </c>
      <c r="AQ152" s="4"/>
      <c r="AR152" s="4"/>
      <c r="AS152" s="4"/>
      <c r="AT152" s="4"/>
      <c r="AU152" s="4"/>
      <c r="AV152" s="4"/>
      <c r="AW152" s="4"/>
      <c r="AX152" s="4"/>
      <c r="AY152" s="4">
        <v>-408.02</v>
      </c>
      <c r="AZ152" s="4"/>
      <c r="BA152" s="4"/>
      <c r="BB152" s="4">
        <v>0</v>
      </c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>
        <v>493960.20000000007</v>
      </c>
      <c r="CH152" s="4"/>
      <c r="CI152" s="9" cm="1">
        <f t="array" ref="CI152">1/(SUM(G152:BZ152*($G$1:$BZ$1=1))/SUM(G152:BZ152)+0.000000001)*(SUM(N(CK152:CP152&lt;&gt;0))&gt;4)</f>
        <v>0</v>
      </c>
      <c r="CK152" s="7" cm="1">
        <f t="array" ref="CK152">+SUM($G152:$CF152*N(VALUE(LEFT($G$2:$CF$2,4))=CK$2))</f>
        <v>219083.33000000005</v>
      </c>
      <c r="CL152" s="7" cm="1">
        <f t="array" ref="CL152">+SUM($G152:$CF152*N(VALUE(LEFT($G$2:$CF$2,4))=CL$2))</f>
        <v>184367.72</v>
      </c>
      <c r="CM152" s="7" cm="1">
        <f t="array" ref="CM152">+SUM($G152:$CF152*N(VALUE(LEFT($G$2:$CF$2,4))=CM$2))</f>
        <v>90917.17</v>
      </c>
      <c r="CN152" s="7" cm="1">
        <f t="array" ref="CN152">+SUM($G152:$CF152*N(VALUE(LEFT($G$2:$CF$2,4))=CN$2))</f>
        <v>-408.02</v>
      </c>
      <c r="CO152" s="7" cm="1">
        <f t="array" ref="CO152">+SUM($G152:$CF152*N(VALUE(LEFT($G$2:$CF$2,4))=CO$2))</f>
        <v>0</v>
      </c>
      <c r="CP152" s="7" cm="1">
        <f t="array" ref="CP152">+SUM($G152:$CF152*N(VALUE(LEFT($G$2:$CF$2,4))=CP$2))</f>
        <v>0</v>
      </c>
      <c r="CQ152" s="7" cm="1">
        <f t="array" ref="CQ152">+SUM($G152:$CF152*N(VALUE(LEFT($G$2:$CF$2,4))=CQ$2))</f>
        <v>0</v>
      </c>
    </row>
    <row r="153" spans="2:95" x14ac:dyDescent="0.25">
      <c r="B153" t="str">
        <f>+IF(IFERROR(INDEX('24-25 Plant Additions (RunRate)'!$P$10:$P$258,MATCH(E153,'24-25 Plant Additions (RunRate)'!$C$10:$C$258,0)),"")&lt;&gt;"x","","x")</f>
        <v/>
      </c>
      <c r="C153" t="str">
        <f>+IF(AND(CG153&gt;'24-25 Plant Additions (RunRate)'!$O$4,$B153&lt;&gt;"x"),"x","")</f>
        <v/>
      </c>
      <c r="D153" t="str">
        <f t="shared" si="2"/>
        <v>x</v>
      </c>
      <c r="E153" s="2" t="s">
        <v>199</v>
      </c>
      <c r="F153" s="3" t="s">
        <v>200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>
        <v>139888.09</v>
      </c>
      <c r="AB153" s="4"/>
      <c r="AC153" s="4">
        <v>33359.61</v>
      </c>
      <c r="AD153" s="4">
        <v>251873.31</v>
      </c>
      <c r="AE153" s="4"/>
      <c r="AF153" s="4"/>
      <c r="AG153" s="4"/>
      <c r="AH153" s="4">
        <v>0</v>
      </c>
      <c r="AI153" s="4"/>
      <c r="AJ153" s="4"/>
      <c r="AK153" s="4">
        <v>64733.87</v>
      </c>
      <c r="AL153" s="4">
        <v>0</v>
      </c>
      <c r="AM153" s="4"/>
      <c r="AN153" s="4"/>
      <c r="AO153" s="4"/>
      <c r="AP153" s="4">
        <v>1245.3700000000001</v>
      </c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>
        <v>491100.25</v>
      </c>
      <c r="CH153" s="4"/>
      <c r="CI153" s="9" cm="1">
        <f t="array" ref="CI153">1/(SUM(G153:BZ153*($G$1:$BZ$1=1))/SUM(G153:BZ153)+0.000000001)*(SUM(N(CK153:CP153&lt;&gt;0))&gt;4)</f>
        <v>0</v>
      </c>
      <c r="CK153" s="7" cm="1">
        <f t="array" ref="CK153">+SUM($G153:$CF153*N(VALUE(LEFT($G$2:$CF$2,4))=CK$2))</f>
        <v>0</v>
      </c>
      <c r="CL153" s="7" cm="1">
        <f t="array" ref="CL153">+SUM($G153:$CF153*N(VALUE(LEFT($G$2:$CF$2,4))=CL$2))</f>
        <v>425121.01</v>
      </c>
      <c r="CM153" s="7" cm="1">
        <f t="array" ref="CM153">+SUM($G153:$CF153*N(VALUE(LEFT($G$2:$CF$2,4))=CM$2))</f>
        <v>65979.240000000005</v>
      </c>
      <c r="CN153" s="7" cm="1">
        <f t="array" ref="CN153">+SUM($G153:$CF153*N(VALUE(LEFT($G$2:$CF$2,4))=CN$2))</f>
        <v>0</v>
      </c>
      <c r="CO153" s="7" cm="1">
        <f t="array" ref="CO153">+SUM($G153:$CF153*N(VALUE(LEFT($G$2:$CF$2,4))=CO$2))</f>
        <v>0</v>
      </c>
      <c r="CP153" s="7" cm="1">
        <f t="array" ref="CP153">+SUM($G153:$CF153*N(VALUE(LEFT($G$2:$CF$2,4))=CP$2))</f>
        <v>0</v>
      </c>
      <c r="CQ153" s="7" cm="1">
        <f t="array" ref="CQ153">+SUM($G153:$CF153*N(VALUE(LEFT($G$2:$CF$2,4))=CQ$2))</f>
        <v>0</v>
      </c>
    </row>
    <row r="154" spans="2:95" x14ac:dyDescent="0.25">
      <c r="B154" t="str">
        <f>+IF(IFERROR(INDEX('24-25 Plant Additions (RunRate)'!$P$10:$P$258,MATCH(E154,'24-25 Plant Additions (RunRate)'!$C$10:$C$258,0)),"")&lt;&gt;"x","","x")</f>
        <v/>
      </c>
      <c r="C154" t="str">
        <f>+IF(AND(CG154&gt;'24-25 Plant Additions (RunRate)'!$O$4,$B154&lt;&gt;"x"),"x","")</f>
        <v/>
      </c>
      <c r="D154" t="str">
        <f t="shared" si="2"/>
        <v>x</v>
      </c>
      <c r="E154" s="2" t="s">
        <v>1399</v>
      </c>
      <c r="F154" s="3" t="s">
        <v>1400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>
        <v>5686.14</v>
      </c>
      <c r="BG154" s="4">
        <v>42796.75</v>
      </c>
      <c r="BH154" s="4">
        <v>31082.75</v>
      </c>
      <c r="BI154" s="4">
        <v>395183.69</v>
      </c>
      <c r="BJ154" s="4">
        <v>11933.58</v>
      </c>
      <c r="BK154" s="4"/>
      <c r="BL154" s="4"/>
      <c r="BM154" s="4"/>
      <c r="BN154" s="4">
        <v>-1873.15</v>
      </c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>
        <v>484809.76</v>
      </c>
      <c r="CH154" s="4"/>
      <c r="CI154" s="9" cm="1">
        <f t="array" ref="CI154">1/(SUM(G154:BZ154*($G$1:$BZ$1=1))/SUM(G154:BZ154)+0.000000001)*(SUM(N(CK154:CP154&lt;&gt;0))&gt;4)</f>
        <v>0</v>
      </c>
      <c r="CK154" s="7" cm="1">
        <f t="array" ref="CK154">+SUM($G154:$CF154*N(VALUE(LEFT($G$2:$CF$2,4))=CK$2))</f>
        <v>0</v>
      </c>
      <c r="CL154" s="7" cm="1">
        <f t="array" ref="CL154">+SUM($G154:$CF154*N(VALUE(LEFT($G$2:$CF$2,4))=CL$2))</f>
        <v>0</v>
      </c>
      <c r="CM154" s="7" cm="1">
        <f t="array" ref="CM154">+SUM($G154:$CF154*N(VALUE(LEFT($G$2:$CF$2,4))=CM$2))</f>
        <v>0</v>
      </c>
      <c r="CN154" s="7" cm="1">
        <f t="array" ref="CN154">+SUM($G154:$CF154*N(VALUE(LEFT($G$2:$CF$2,4))=CN$2))</f>
        <v>0</v>
      </c>
      <c r="CO154" s="7" cm="1">
        <f t="array" ref="CO154">+SUM($G154:$CF154*N(VALUE(LEFT($G$2:$CF$2,4))=CO$2))</f>
        <v>484809.76</v>
      </c>
      <c r="CP154" s="7" cm="1">
        <f t="array" ref="CP154">+SUM($G154:$CF154*N(VALUE(LEFT($G$2:$CF$2,4))=CP$2))</f>
        <v>0</v>
      </c>
      <c r="CQ154" s="7" cm="1">
        <f t="array" ref="CQ154">+SUM($G154:$CF154*N(VALUE(LEFT($G$2:$CF$2,4))=CQ$2))</f>
        <v>0</v>
      </c>
    </row>
    <row r="155" spans="2:95" x14ac:dyDescent="0.25">
      <c r="B155" t="str">
        <f>+IF(IFERROR(INDEX('24-25 Plant Additions (RunRate)'!$P$10:$P$258,MATCH(E155,'24-25 Plant Additions (RunRate)'!$C$10:$C$258,0)),"")&lt;&gt;"x","","x")</f>
        <v/>
      </c>
      <c r="C155" t="str">
        <f>+IF(AND(CG155&gt;'24-25 Plant Additions (RunRate)'!$O$4,$B155&lt;&gt;"x"),"x","")</f>
        <v/>
      </c>
      <c r="D155" t="str">
        <f t="shared" si="2"/>
        <v>x</v>
      </c>
      <c r="E155" s="2" t="s">
        <v>938</v>
      </c>
      <c r="F155" s="3" t="s">
        <v>939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>
        <v>-231324.72</v>
      </c>
      <c r="AN155" s="4"/>
      <c r="AO155" s="4">
        <v>508248.8</v>
      </c>
      <c r="AP155" s="4">
        <v>202421.09</v>
      </c>
      <c r="AQ155" s="4"/>
      <c r="AR155" s="4"/>
      <c r="AS155" s="4">
        <v>0</v>
      </c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>
        <v>479345.16999999993</v>
      </c>
      <c r="CH155" s="4"/>
      <c r="CI155" s="9" cm="1">
        <f t="array" ref="CI155">1/(SUM(G155:BZ155*($G$1:$BZ$1=1))/SUM(G155:BZ155)+0.000000001)*(SUM(N(CK155:CP155&lt;&gt;0))&gt;4)</f>
        <v>0</v>
      </c>
      <c r="CK155" s="7" cm="1">
        <f t="array" ref="CK155">+SUM($G155:$CF155*N(VALUE(LEFT($G$2:$CF$2,4))=CK$2))</f>
        <v>0</v>
      </c>
      <c r="CL155" s="7" cm="1">
        <f t="array" ref="CL155">+SUM($G155:$CF155*N(VALUE(LEFT($G$2:$CF$2,4))=CL$2))</f>
        <v>0</v>
      </c>
      <c r="CM155" s="7" cm="1">
        <f t="array" ref="CM155">+SUM($G155:$CF155*N(VALUE(LEFT($G$2:$CF$2,4))=CM$2))</f>
        <v>479345.16999999993</v>
      </c>
      <c r="CN155" s="7" cm="1">
        <f t="array" ref="CN155">+SUM($G155:$CF155*N(VALUE(LEFT($G$2:$CF$2,4))=CN$2))</f>
        <v>0</v>
      </c>
      <c r="CO155" s="7" cm="1">
        <f t="array" ref="CO155">+SUM($G155:$CF155*N(VALUE(LEFT($G$2:$CF$2,4))=CO$2))</f>
        <v>0</v>
      </c>
      <c r="CP155" s="7" cm="1">
        <f t="array" ref="CP155">+SUM($G155:$CF155*N(VALUE(LEFT($G$2:$CF$2,4))=CP$2))</f>
        <v>0</v>
      </c>
      <c r="CQ155" s="7" cm="1">
        <f t="array" ref="CQ155">+SUM($G155:$CF155*N(VALUE(LEFT($G$2:$CF$2,4))=CQ$2))</f>
        <v>0</v>
      </c>
    </row>
    <row r="156" spans="2:95" x14ac:dyDescent="0.25">
      <c r="B156" t="str">
        <f>+IF(IFERROR(INDEX('24-25 Plant Additions (RunRate)'!$P$10:$P$258,MATCH(E156,'24-25 Plant Additions (RunRate)'!$C$10:$C$258,0)),"")&lt;&gt;"x","","x")</f>
        <v/>
      </c>
      <c r="C156" t="str">
        <f>+IF(AND(CG156&gt;'24-25 Plant Additions (RunRate)'!$O$4,$B156&lt;&gt;"x"),"x","")</f>
        <v/>
      </c>
      <c r="D156" t="str">
        <f t="shared" si="2"/>
        <v>x</v>
      </c>
      <c r="E156" s="2" t="s">
        <v>1499</v>
      </c>
      <c r="F156" s="3" t="s">
        <v>1500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>
        <v>471278.69</v>
      </c>
      <c r="CG156" s="4">
        <v>471278.69</v>
      </c>
      <c r="CH156" s="4"/>
      <c r="CI156" s="9" t="e" cm="1">
        <f t="array" ref="CI156">1/(SUM(G156:BZ156*($G$1:$BZ$1=1))/SUM(G156:BZ156)+0.000000001)*(SUM(N(CK156:CP156&lt;&gt;0))&gt;4)</f>
        <v>#DIV/0!</v>
      </c>
      <c r="CK156" s="7" cm="1">
        <f t="array" ref="CK156">+SUM($G156:$CF156*N(VALUE(LEFT($G$2:$CF$2,4))=CK$2))</f>
        <v>0</v>
      </c>
      <c r="CL156" s="7" cm="1">
        <f t="array" ref="CL156">+SUM($G156:$CF156*N(VALUE(LEFT($G$2:$CF$2,4))=CL$2))</f>
        <v>0</v>
      </c>
      <c r="CM156" s="7" cm="1">
        <f t="array" ref="CM156">+SUM($G156:$CF156*N(VALUE(LEFT($G$2:$CF$2,4))=CM$2))</f>
        <v>0</v>
      </c>
      <c r="CN156" s="7" cm="1">
        <f t="array" ref="CN156">+SUM($G156:$CF156*N(VALUE(LEFT($G$2:$CF$2,4))=CN$2))</f>
        <v>0</v>
      </c>
      <c r="CO156" s="7" cm="1">
        <f t="array" ref="CO156">+SUM($G156:$CF156*N(VALUE(LEFT($G$2:$CF$2,4))=CO$2))</f>
        <v>0</v>
      </c>
      <c r="CP156" s="7" cm="1">
        <f t="array" ref="CP156">+SUM($G156:$CF156*N(VALUE(LEFT($G$2:$CF$2,4))=CP$2))</f>
        <v>0</v>
      </c>
      <c r="CQ156" s="7" cm="1">
        <f t="array" ref="CQ156">+SUM($G156:$CF156*N(VALUE(LEFT($G$2:$CF$2,4))=CQ$2))</f>
        <v>471278.69</v>
      </c>
    </row>
    <row r="157" spans="2:95" x14ac:dyDescent="0.25">
      <c r="B157" t="str">
        <f>+IF(IFERROR(INDEX('24-25 Plant Additions (RunRate)'!$P$10:$P$258,MATCH(E157,'24-25 Plant Additions (RunRate)'!$C$10:$C$258,0)),"")&lt;&gt;"x","","x")</f>
        <v/>
      </c>
      <c r="C157" t="str">
        <f>+IF(AND(CG157&gt;'24-25 Plant Additions (RunRate)'!$O$4,$B157&lt;&gt;"x"),"x","")</f>
        <v/>
      </c>
      <c r="D157" t="str">
        <f t="shared" si="2"/>
        <v>x</v>
      </c>
      <c r="E157" s="2" t="s">
        <v>1093</v>
      </c>
      <c r="F157" s="3" t="s">
        <v>1094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>
        <v>457208.62</v>
      </c>
      <c r="AP157" s="4">
        <v>3897.51</v>
      </c>
      <c r="AQ157" s="4"/>
      <c r="AR157" s="4"/>
      <c r="AS157" s="4"/>
      <c r="AT157" s="4"/>
      <c r="AU157" s="4"/>
      <c r="AV157" s="4">
        <v>-12197.6</v>
      </c>
      <c r="AW157" s="4"/>
      <c r="AX157" s="4">
        <v>0</v>
      </c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>
        <v>448908.53</v>
      </c>
      <c r="CH157" s="4"/>
      <c r="CI157" s="9" cm="1">
        <f t="array" ref="CI157">1/(SUM(G157:BZ157*($G$1:$BZ$1=1))/SUM(G157:BZ157)+0.000000001)*(SUM(N(CK157:CP157&lt;&gt;0))&gt;4)</f>
        <v>0</v>
      </c>
      <c r="CK157" s="7" cm="1">
        <f t="array" ref="CK157">+SUM($G157:$CF157*N(VALUE(LEFT($G$2:$CF$2,4))=CK$2))</f>
        <v>0</v>
      </c>
      <c r="CL157" s="7" cm="1">
        <f t="array" ref="CL157">+SUM($G157:$CF157*N(VALUE(LEFT($G$2:$CF$2,4))=CL$2))</f>
        <v>0</v>
      </c>
      <c r="CM157" s="7" cm="1">
        <f t="array" ref="CM157">+SUM($G157:$CF157*N(VALUE(LEFT($G$2:$CF$2,4))=CM$2))</f>
        <v>461106.13</v>
      </c>
      <c r="CN157" s="7" cm="1">
        <f t="array" ref="CN157">+SUM($G157:$CF157*N(VALUE(LEFT($G$2:$CF$2,4))=CN$2))</f>
        <v>-12197.6</v>
      </c>
      <c r="CO157" s="7" cm="1">
        <f t="array" ref="CO157">+SUM($G157:$CF157*N(VALUE(LEFT($G$2:$CF$2,4))=CO$2))</f>
        <v>0</v>
      </c>
      <c r="CP157" s="7" cm="1">
        <f t="array" ref="CP157">+SUM($G157:$CF157*N(VALUE(LEFT($G$2:$CF$2,4))=CP$2))</f>
        <v>0</v>
      </c>
      <c r="CQ157" s="7" cm="1">
        <f t="array" ref="CQ157">+SUM($G157:$CF157*N(VALUE(LEFT($G$2:$CF$2,4))=CQ$2))</f>
        <v>0</v>
      </c>
    </row>
    <row r="158" spans="2:95" x14ac:dyDescent="0.25">
      <c r="B158" t="str">
        <f>+IF(IFERROR(INDEX('24-25 Plant Additions (RunRate)'!$P$10:$P$258,MATCH(E158,'24-25 Plant Additions (RunRate)'!$C$10:$C$258,0)),"")&lt;&gt;"x","","x")</f>
        <v/>
      </c>
      <c r="C158" t="str">
        <f>+IF(AND(CG158&gt;'24-25 Plant Additions (RunRate)'!$O$4,$B158&lt;&gt;"x"),"x","")</f>
        <v/>
      </c>
      <c r="D158" t="str">
        <f t="shared" si="2"/>
        <v>x</v>
      </c>
      <c r="E158" s="2" t="s">
        <v>1214</v>
      </c>
      <c r="F158" s="3" t="s">
        <v>1215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>
        <v>442936.02</v>
      </c>
      <c r="BC158" s="4">
        <v>1673.65</v>
      </c>
      <c r="BD158" s="4"/>
      <c r="BE158" s="4"/>
      <c r="BF158" s="4"/>
      <c r="BG158" s="4">
        <v>0</v>
      </c>
      <c r="BH158" s="4"/>
      <c r="BI158" s="4"/>
      <c r="BJ158" s="4"/>
      <c r="BK158" s="4"/>
      <c r="BL158" s="4"/>
      <c r="BM158" s="4"/>
      <c r="BN158" s="4">
        <v>-6.5600000000000005</v>
      </c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>
        <v>444603.11000000004</v>
      </c>
      <c r="CH158" s="4"/>
      <c r="CI158" s="9" cm="1">
        <f t="array" ref="CI158">1/(SUM(G158:BZ158*($G$1:$BZ$1=1))/SUM(G158:BZ158)+0.000000001)*(SUM(N(CK158:CP158&lt;&gt;0))&gt;4)</f>
        <v>0</v>
      </c>
      <c r="CK158" s="7" cm="1">
        <f t="array" ref="CK158">+SUM($G158:$CF158*N(VALUE(LEFT($G$2:$CF$2,4))=CK$2))</f>
        <v>0</v>
      </c>
      <c r="CL158" s="7" cm="1">
        <f t="array" ref="CL158">+SUM($G158:$CF158*N(VALUE(LEFT($G$2:$CF$2,4))=CL$2))</f>
        <v>0</v>
      </c>
      <c r="CM158" s="7" cm="1">
        <f t="array" ref="CM158">+SUM($G158:$CF158*N(VALUE(LEFT($G$2:$CF$2,4))=CM$2))</f>
        <v>0</v>
      </c>
      <c r="CN158" s="7" cm="1">
        <f t="array" ref="CN158">+SUM($G158:$CF158*N(VALUE(LEFT($G$2:$CF$2,4))=CN$2))</f>
        <v>442936.02</v>
      </c>
      <c r="CO158" s="7" cm="1">
        <f t="array" ref="CO158">+SUM($G158:$CF158*N(VALUE(LEFT($G$2:$CF$2,4))=CO$2))</f>
        <v>1667.0900000000001</v>
      </c>
      <c r="CP158" s="7" cm="1">
        <f t="array" ref="CP158">+SUM($G158:$CF158*N(VALUE(LEFT($G$2:$CF$2,4))=CP$2))</f>
        <v>0</v>
      </c>
      <c r="CQ158" s="7" cm="1">
        <f t="array" ref="CQ158">+SUM($G158:$CF158*N(VALUE(LEFT($G$2:$CF$2,4))=CQ$2))</f>
        <v>0</v>
      </c>
    </row>
    <row r="159" spans="2:95" x14ac:dyDescent="0.25">
      <c r="B159" t="str">
        <f>+IF(IFERROR(INDEX('24-25 Plant Additions (RunRate)'!$P$10:$P$258,MATCH(E159,'24-25 Plant Additions (RunRate)'!$C$10:$C$258,0)),"")&lt;&gt;"x","","x")</f>
        <v/>
      </c>
      <c r="C159" t="str">
        <f>+IF(AND(CG159&gt;'24-25 Plant Additions (RunRate)'!$O$4,$B159&lt;&gt;"x"),"x","")</f>
        <v/>
      </c>
      <c r="D159" t="str">
        <f t="shared" si="2"/>
        <v>x</v>
      </c>
      <c r="E159" s="2" t="s">
        <v>792</v>
      </c>
      <c r="F159" s="3" t="s">
        <v>793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>
        <v>359061.14</v>
      </c>
      <c r="BW159" s="4">
        <v>8569.2100000000009</v>
      </c>
      <c r="BX159" s="4">
        <v>526</v>
      </c>
      <c r="BY159" s="4">
        <v>847.35</v>
      </c>
      <c r="BZ159" s="4">
        <v>38387.06</v>
      </c>
      <c r="CA159" s="4"/>
      <c r="CB159" s="4"/>
      <c r="CC159" s="4"/>
      <c r="CD159" s="4">
        <v>25309.53</v>
      </c>
      <c r="CE159" s="4"/>
      <c r="CF159" s="4">
        <v>7808.89</v>
      </c>
      <c r="CG159" s="4">
        <v>440509.18000000005</v>
      </c>
      <c r="CH159" s="4"/>
      <c r="CI159" s="9" cm="1">
        <f t="array" ref="CI159">1/(SUM(G159:BZ159*($G$1:$BZ$1=1))/SUM(G159:BZ159)+0.000000001)*(SUM(N(CK159:CP159&lt;&gt;0))&gt;4)</f>
        <v>0</v>
      </c>
      <c r="CK159" s="7" cm="1">
        <f t="array" ref="CK159">+SUM($G159:$CF159*N(VALUE(LEFT($G$2:$CF$2,4))=CK$2))</f>
        <v>0</v>
      </c>
      <c r="CL159" s="7" cm="1">
        <f t="array" ref="CL159">+SUM($G159:$CF159*N(VALUE(LEFT($G$2:$CF$2,4))=CL$2))</f>
        <v>0</v>
      </c>
      <c r="CM159" s="7" cm="1">
        <f t="array" ref="CM159">+SUM($G159:$CF159*N(VALUE(LEFT($G$2:$CF$2,4))=CM$2))</f>
        <v>0</v>
      </c>
      <c r="CN159" s="7" cm="1">
        <f t="array" ref="CN159">+SUM($G159:$CF159*N(VALUE(LEFT($G$2:$CF$2,4))=CN$2))</f>
        <v>0</v>
      </c>
      <c r="CO159" s="7" cm="1">
        <f t="array" ref="CO159">+SUM($G159:$CF159*N(VALUE(LEFT($G$2:$CF$2,4))=CO$2))</f>
        <v>0</v>
      </c>
      <c r="CP159" s="7" cm="1">
        <f t="array" ref="CP159">+SUM($G159:$CF159*N(VALUE(LEFT($G$2:$CF$2,4))=CP$2))</f>
        <v>407390.76</v>
      </c>
      <c r="CQ159" s="7" cm="1">
        <f t="array" ref="CQ159">+SUM($G159:$CF159*N(VALUE(LEFT($G$2:$CF$2,4))=CQ$2))</f>
        <v>33118.42</v>
      </c>
    </row>
    <row r="160" spans="2:95" x14ac:dyDescent="0.25">
      <c r="B160" t="str">
        <f>+IF(IFERROR(INDEX('24-25 Plant Additions (RunRate)'!$P$10:$P$258,MATCH(E160,'24-25 Plant Additions (RunRate)'!$C$10:$C$258,0)),"")&lt;&gt;"x","","x")</f>
        <v/>
      </c>
      <c r="C160" t="str">
        <f>+IF(AND(CG160&gt;'24-25 Plant Additions (RunRate)'!$O$4,$B160&lt;&gt;"x"),"x","")</f>
        <v/>
      </c>
      <c r="D160" t="str">
        <f t="shared" si="2"/>
        <v>x</v>
      </c>
      <c r="E160" s="2" t="s">
        <v>1045</v>
      </c>
      <c r="F160" s="3" t="s">
        <v>1046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>
        <v>371321.93</v>
      </c>
      <c r="AW160" s="4">
        <v>0.01</v>
      </c>
      <c r="AX160" s="4">
        <v>40444.06</v>
      </c>
      <c r="AY160" s="4">
        <v>11926.26</v>
      </c>
      <c r="AZ160" s="4"/>
      <c r="BA160" s="4">
        <v>0</v>
      </c>
      <c r="BB160" s="4">
        <v>13790.43</v>
      </c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>
        <v>437482.69</v>
      </c>
      <c r="CH160" s="4"/>
      <c r="CI160" s="9" cm="1">
        <f t="array" ref="CI160">1/(SUM(G160:BZ160*($G$1:$BZ$1=1))/SUM(G160:BZ160)+0.000000001)*(SUM(N(CK160:CP160&lt;&gt;0))&gt;4)</f>
        <v>0</v>
      </c>
      <c r="CK160" s="7" cm="1">
        <f t="array" ref="CK160">+SUM($G160:$CF160*N(VALUE(LEFT($G$2:$CF$2,4))=CK$2))</f>
        <v>0</v>
      </c>
      <c r="CL160" s="7" cm="1">
        <f t="array" ref="CL160">+SUM($G160:$CF160*N(VALUE(LEFT($G$2:$CF$2,4))=CL$2))</f>
        <v>0</v>
      </c>
      <c r="CM160" s="7" cm="1">
        <f t="array" ref="CM160">+SUM($G160:$CF160*N(VALUE(LEFT($G$2:$CF$2,4))=CM$2))</f>
        <v>0</v>
      </c>
      <c r="CN160" s="7" cm="1">
        <f t="array" ref="CN160">+SUM($G160:$CF160*N(VALUE(LEFT($G$2:$CF$2,4))=CN$2))</f>
        <v>437482.69</v>
      </c>
      <c r="CO160" s="7" cm="1">
        <f t="array" ref="CO160">+SUM($G160:$CF160*N(VALUE(LEFT($G$2:$CF$2,4))=CO$2))</f>
        <v>0</v>
      </c>
      <c r="CP160" s="7" cm="1">
        <f t="array" ref="CP160">+SUM($G160:$CF160*N(VALUE(LEFT($G$2:$CF$2,4))=CP$2))</f>
        <v>0</v>
      </c>
      <c r="CQ160" s="7" cm="1">
        <f t="array" ref="CQ160">+SUM($G160:$CF160*N(VALUE(LEFT($G$2:$CF$2,4))=CQ$2))</f>
        <v>0</v>
      </c>
    </row>
    <row r="161" spans="1:95" x14ac:dyDescent="0.25">
      <c r="B161" t="str">
        <f>+IF(IFERROR(INDEX('24-25 Plant Additions (RunRate)'!$P$10:$P$258,MATCH(E161,'24-25 Plant Additions (RunRate)'!$C$10:$C$258,0)),"")&lt;&gt;"x","","x")</f>
        <v/>
      </c>
      <c r="C161" t="str">
        <f>+IF(AND(CG161&gt;'24-25 Plant Additions (RunRate)'!$O$4,$B161&lt;&gt;"x"),"x","")</f>
        <v/>
      </c>
      <c r="D161" t="str">
        <f t="shared" si="2"/>
        <v>x</v>
      </c>
      <c r="E161" s="2" t="s">
        <v>846</v>
      </c>
      <c r="F161" s="3" t="s">
        <v>847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>
        <v>296774.03999999998</v>
      </c>
      <c r="AC161" s="4">
        <v>-18427.91</v>
      </c>
      <c r="AD161" s="4">
        <v>8538.48</v>
      </c>
      <c r="AE161" s="4">
        <v>9364.9</v>
      </c>
      <c r="AF161" s="4">
        <v>0.01</v>
      </c>
      <c r="AG161" s="4">
        <v>0</v>
      </c>
      <c r="AH161" s="4">
        <v>115338.82</v>
      </c>
      <c r="AI161" s="4">
        <v>23863.49</v>
      </c>
      <c r="AJ161" s="4"/>
      <c r="AK161" s="4"/>
      <c r="AL161" s="4"/>
      <c r="AM161" s="4"/>
      <c r="AN161" s="4"/>
      <c r="AO161" s="4"/>
      <c r="AP161" s="4">
        <v>1254.17</v>
      </c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>
        <v>436706</v>
      </c>
      <c r="CH161" s="4"/>
      <c r="CI161" s="9" cm="1">
        <f t="array" ref="CI161">1/(SUM(G161:BZ161*($G$1:$BZ$1=1))/SUM(G161:BZ161)+0.000000001)*(SUM(N(CK161:CP161&lt;&gt;0))&gt;4)</f>
        <v>0</v>
      </c>
      <c r="CK161" s="7" cm="1">
        <f t="array" ref="CK161">+SUM($G161:$CF161*N(VALUE(LEFT($G$2:$CF$2,4))=CK$2))</f>
        <v>0</v>
      </c>
      <c r="CL161" s="7" cm="1">
        <f t="array" ref="CL161">+SUM($G161:$CF161*N(VALUE(LEFT($G$2:$CF$2,4))=CL$2))</f>
        <v>286884.61</v>
      </c>
      <c r="CM161" s="7" cm="1">
        <f t="array" ref="CM161">+SUM($G161:$CF161*N(VALUE(LEFT($G$2:$CF$2,4))=CM$2))</f>
        <v>149821.39000000001</v>
      </c>
      <c r="CN161" s="7" cm="1">
        <f t="array" ref="CN161">+SUM($G161:$CF161*N(VALUE(LEFT($G$2:$CF$2,4))=CN$2))</f>
        <v>0</v>
      </c>
      <c r="CO161" s="7" cm="1">
        <f t="array" ref="CO161">+SUM($G161:$CF161*N(VALUE(LEFT($G$2:$CF$2,4))=CO$2))</f>
        <v>0</v>
      </c>
      <c r="CP161" s="7" cm="1">
        <f t="array" ref="CP161">+SUM($G161:$CF161*N(VALUE(LEFT($G$2:$CF$2,4))=CP$2))</f>
        <v>0</v>
      </c>
      <c r="CQ161" s="7" cm="1">
        <f t="array" ref="CQ161">+SUM($G161:$CF161*N(VALUE(LEFT($G$2:$CF$2,4))=CQ$2))</f>
        <v>0</v>
      </c>
    </row>
    <row r="162" spans="1:95" x14ac:dyDescent="0.25">
      <c r="A162" t="s">
        <v>2160</v>
      </c>
      <c r="B162" t="str">
        <f>+IF(IFERROR(INDEX('24-25 Plant Additions (RunRate)'!$P$10:$P$258,MATCH(E162,'24-25 Plant Additions (RunRate)'!$C$10:$C$258,0)),"")&lt;&gt;"x","","x")</f>
        <v/>
      </c>
      <c r="C162" t="str">
        <f>+IF(AND(CG162&gt;'24-25 Plant Additions (RunRate)'!$O$4,$B162&lt;&gt;"x"),"x","")</f>
        <v/>
      </c>
      <c r="D162" t="str">
        <f t="shared" si="2"/>
        <v/>
      </c>
      <c r="E162" s="2" t="s">
        <v>1604</v>
      </c>
      <c r="F162" s="3" t="s">
        <v>1605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>
        <v>433252.61</v>
      </c>
      <c r="CE162" s="4">
        <v>2860.9700000000003</v>
      </c>
      <c r="CF162" s="4">
        <v>363.56</v>
      </c>
      <c r="CG162" s="4">
        <v>436477.13999999996</v>
      </c>
      <c r="CH162" s="4"/>
      <c r="CI162" s="9" t="e" cm="1">
        <f t="array" ref="CI162">1/(SUM(G162:BZ162*($G$1:$BZ$1=1))/SUM(G162:BZ162)+0.000000001)*(SUM(N(CK162:CP162&lt;&gt;0))&gt;4)</f>
        <v>#DIV/0!</v>
      </c>
      <c r="CK162" s="7" cm="1">
        <f t="array" ref="CK162">+SUM($G162:$CF162*N(VALUE(LEFT($G$2:$CF$2,4))=CK$2))</f>
        <v>0</v>
      </c>
      <c r="CL162" s="7" cm="1">
        <f t="array" ref="CL162">+SUM($G162:$CF162*N(VALUE(LEFT($G$2:$CF$2,4))=CL$2))</f>
        <v>0</v>
      </c>
      <c r="CM162" s="7" cm="1">
        <f t="array" ref="CM162">+SUM($G162:$CF162*N(VALUE(LEFT($G$2:$CF$2,4))=CM$2))</f>
        <v>0</v>
      </c>
      <c r="CN162" s="7" cm="1">
        <f t="array" ref="CN162">+SUM($G162:$CF162*N(VALUE(LEFT($G$2:$CF$2,4))=CN$2))</f>
        <v>0</v>
      </c>
      <c r="CO162" s="7" cm="1">
        <f t="array" ref="CO162">+SUM($G162:$CF162*N(VALUE(LEFT($G$2:$CF$2,4))=CO$2))</f>
        <v>0</v>
      </c>
      <c r="CP162" s="7" cm="1">
        <f t="array" ref="CP162">+SUM($G162:$CF162*N(VALUE(LEFT($G$2:$CF$2,4))=CP$2))</f>
        <v>0</v>
      </c>
      <c r="CQ162" s="7" cm="1">
        <f t="array" ref="CQ162">+SUM($G162:$CF162*N(VALUE(LEFT($G$2:$CF$2,4))=CQ$2))</f>
        <v>436477.13999999996</v>
      </c>
    </row>
    <row r="163" spans="1:95" x14ac:dyDescent="0.25">
      <c r="B163" t="str">
        <f>+IF(IFERROR(INDEX('24-25 Plant Additions (RunRate)'!$P$10:$P$258,MATCH(E163,'24-25 Plant Additions (RunRate)'!$C$10:$C$258,0)),"")&lt;&gt;"x","","x")</f>
        <v>x</v>
      </c>
      <c r="C163" t="str">
        <f>+IF(AND(CG163&gt;'24-25 Plant Additions (RunRate)'!$O$4,$B163&lt;&gt;"x"),"x","")</f>
        <v/>
      </c>
      <c r="D163" t="str">
        <f t="shared" si="2"/>
        <v/>
      </c>
      <c r="E163" s="2" t="s">
        <v>828</v>
      </c>
      <c r="F163" s="3" t="s">
        <v>829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>
        <v>14106.11</v>
      </c>
      <c r="AU163" s="4"/>
      <c r="AV163" s="4"/>
      <c r="AW163" s="4"/>
      <c r="AX163" s="4">
        <v>23058.62</v>
      </c>
      <c r="AY163" s="4">
        <v>21077.56</v>
      </c>
      <c r="AZ163" s="4">
        <v>16343.17</v>
      </c>
      <c r="BA163" s="4">
        <v>8783.2100000000009</v>
      </c>
      <c r="BB163" s="4">
        <v>72033.790000000008</v>
      </c>
      <c r="BC163" s="4"/>
      <c r="BD163" s="4"/>
      <c r="BE163" s="4"/>
      <c r="BF163" s="4">
        <v>632.38</v>
      </c>
      <c r="BG163" s="4">
        <v>0</v>
      </c>
      <c r="BH163" s="4"/>
      <c r="BI163" s="4"/>
      <c r="BJ163" s="4"/>
      <c r="BK163" s="4"/>
      <c r="BL163" s="4">
        <v>3096.58</v>
      </c>
      <c r="BM163" s="4">
        <v>51467.98</v>
      </c>
      <c r="BN163" s="4">
        <v>-353.79</v>
      </c>
      <c r="BO163" s="4">
        <v>36838.020000000004</v>
      </c>
      <c r="BP163" s="4">
        <v>2946.89</v>
      </c>
      <c r="BQ163" s="4">
        <v>10093.09</v>
      </c>
      <c r="BR163" s="4">
        <v>140455.86000000002</v>
      </c>
      <c r="BS163" s="4">
        <v>8668.26</v>
      </c>
      <c r="BT163" s="4">
        <v>18063.91</v>
      </c>
      <c r="BU163" s="4"/>
      <c r="BV163" s="4"/>
      <c r="BW163" s="4">
        <v>0</v>
      </c>
      <c r="BX163" s="4"/>
      <c r="BY163" s="4">
        <v>221.19</v>
      </c>
      <c r="BZ163" s="4">
        <v>-40901.600000000006</v>
      </c>
      <c r="CA163" s="4"/>
      <c r="CB163" s="4"/>
      <c r="CC163" s="4">
        <v>47578.67</v>
      </c>
      <c r="CD163" s="4"/>
      <c r="CE163" s="4"/>
      <c r="CF163" s="4"/>
      <c r="CG163" s="4">
        <v>434209.89999999997</v>
      </c>
      <c r="CH163" s="4"/>
      <c r="CI163" s="9" cm="1">
        <f t="array" ref="CI163">1/(SUM(G163:BZ163*($G$1:$BZ$1=1))/SUM(G163:BZ163)+0.000000001)*(SUM(N(CK163:CP163&lt;&gt;0))&gt;4)</f>
        <v>0</v>
      </c>
      <c r="CK163" s="7" cm="1">
        <f t="array" ref="CK163">+SUM($G163:$CF163*N(VALUE(LEFT($G$2:$CF$2,4))=CK$2))</f>
        <v>0</v>
      </c>
      <c r="CL163" s="7" cm="1">
        <f t="array" ref="CL163">+SUM($G163:$CF163*N(VALUE(LEFT($G$2:$CF$2,4))=CL$2))</f>
        <v>0</v>
      </c>
      <c r="CM163" s="7" cm="1">
        <f t="array" ref="CM163">+SUM($G163:$CF163*N(VALUE(LEFT($G$2:$CF$2,4))=CM$2))</f>
        <v>0</v>
      </c>
      <c r="CN163" s="7" cm="1">
        <f t="array" ref="CN163">+SUM($G163:$CF163*N(VALUE(LEFT($G$2:$CF$2,4))=CN$2))</f>
        <v>155402.46000000002</v>
      </c>
      <c r="CO163" s="7" cm="1">
        <f t="array" ref="CO163">+SUM($G163:$CF163*N(VALUE(LEFT($G$2:$CF$2,4))=CO$2))</f>
        <v>54843.15</v>
      </c>
      <c r="CP163" s="7" cm="1">
        <f t="array" ref="CP163">+SUM($G163:$CF163*N(VALUE(LEFT($G$2:$CF$2,4))=CP$2))</f>
        <v>176385.62000000002</v>
      </c>
      <c r="CQ163" s="7" cm="1">
        <f t="array" ref="CQ163">+SUM($G163:$CF163*N(VALUE(LEFT($G$2:$CF$2,4))=CQ$2))</f>
        <v>47578.67</v>
      </c>
    </row>
    <row r="164" spans="1:95" x14ac:dyDescent="0.25">
      <c r="B164" t="str">
        <f>+IF(IFERROR(INDEX('24-25 Plant Additions (RunRate)'!$P$10:$P$258,MATCH(E164,'24-25 Plant Additions (RunRate)'!$C$10:$C$258,0)),"")&lt;&gt;"x","","x")</f>
        <v/>
      </c>
      <c r="C164" t="str">
        <f>+IF(AND(CG164&gt;'24-25 Plant Additions (RunRate)'!$O$4,$B164&lt;&gt;"x"),"x","")</f>
        <v/>
      </c>
      <c r="D164" t="str">
        <f t="shared" si="2"/>
        <v>x</v>
      </c>
      <c r="E164" s="2" t="s">
        <v>458</v>
      </c>
      <c r="F164" s="3" t="s">
        <v>459</v>
      </c>
      <c r="G164" s="4"/>
      <c r="H164" s="4"/>
      <c r="I164" s="4"/>
      <c r="J164" s="4"/>
      <c r="K164" s="4"/>
      <c r="L164" s="4"/>
      <c r="M164" s="4"/>
      <c r="N164" s="4"/>
      <c r="O164" s="4">
        <v>52678.19</v>
      </c>
      <c r="P164" s="4">
        <v>354346.66000000003</v>
      </c>
      <c r="Q164" s="4">
        <v>20546.13</v>
      </c>
      <c r="R164" s="4">
        <v>-6889.01</v>
      </c>
      <c r="S164" s="4">
        <v>2905.63</v>
      </c>
      <c r="T164" s="4"/>
      <c r="U164" s="4"/>
      <c r="V164" s="4">
        <v>32.340000000000003</v>
      </c>
      <c r="W164" s="4"/>
      <c r="X164" s="4"/>
      <c r="Y164" s="4">
        <v>9545.94</v>
      </c>
      <c r="Z164" s="4"/>
      <c r="AA164" s="4"/>
      <c r="AB164" s="4"/>
      <c r="AC164" s="4"/>
      <c r="AD164" s="4">
        <v>89.03</v>
      </c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>
        <v>433254.91000000009</v>
      </c>
      <c r="CH164" s="4"/>
      <c r="CI164" s="9" cm="1">
        <f t="array" ref="CI164">1/(SUM(G164:BZ164*($G$1:$BZ$1=1))/SUM(G164:BZ164)+0.000000001)*(SUM(N(CK164:CP164&lt;&gt;0))&gt;4)</f>
        <v>0</v>
      </c>
      <c r="CK164" s="7" cm="1">
        <f t="array" ref="CK164">+SUM($G164:$CF164*N(VALUE(LEFT($G$2:$CF$2,4))=CK$2))</f>
        <v>420681.97000000003</v>
      </c>
      <c r="CL164" s="7" cm="1">
        <f t="array" ref="CL164">+SUM($G164:$CF164*N(VALUE(LEFT($G$2:$CF$2,4))=CL$2))</f>
        <v>12572.94</v>
      </c>
      <c r="CM164" s="7" cm="1">
        <f t="array" ref="CM164">+SUM($G164:$CF164*N(VALUE(LEFT($G$2:$CF$2,4))=CM$2))</f>
        <v>0</v>
      </c>
      <c r="CN164" s="7" cm="1">
        <f t="array" ref="CN164">+SUM($G164:$CF164*N(VALUE(LEFT($G$2:$CF$2,4))=CN$2))</f>
        <v>0</v>
      </c>
      <c r="CO164" s="7" cm="1">
        <f t="array" ref="CO164">+SUM($G164:$CF164*N(VALUE(LEFT($G$2:$CF$2,4))=CO$2))</f>
        <v>0</v>
      </c>
      <c r="CP164" s="7" cm="1">
        <f t="array" ref="CP164">+SUM($G164:$CF164*N(VALUE(LEFT($G$2:$CF$2,4))=CP$2))</f>
        <v>0</v>
      </c>
      <c r="CQ164" s="7" cm="1">
        <f t="array" ref="CQ164">+SUM($G164:$CF164*N(VALUE(LEFT($G$2:$CF$2,4))=CQ$2))</f>
        <v>0</v>
      </c>
    </row>
    <row r="165" spans="1:95" x14ac:dyDescent="0.25">
      <c r="A165" t="s">
        <v>2160</v>
      </c>
      <c r="B165" t="str">
        <f>+IF(IFERROR(INDEX('24-25 Plant Additions (RunRate)'!$P$10:$P$258,MATCH(E165,'24-25 Plant Additions (RunRate)'!$C$10:$C$258,0)),"")&lt;&gt;"x","","x")</f>
        <v/>
      </c>
      <c r="C165" t="str">
        <f>+IF(AND(CG165&gt;'24-25 Plant Additions (RunRate)'!$O$4,$B165&lt;&gt;"x"),"x","")</f>
        <v/>
      </c>
      <c r="D165" t="str">
        <f t="shared" si="2"/>
        <v/>
      </c>
      <c r="E165" s="2" t="s">
        <v>1594</v>
      </c>
      <c r="F165" s="3" t="s">
        <v>1595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>
        <v>427678.3</v>
      </c>
      <c r="BX165" s="4">
        <v>3294.29</v>
      </c>
      <c r="BY165" s="4">
        <v>653.03</v>
      </c>
      <c r="BZ165" s="4">
        <v>-292.99</v>
      </c>
      <c r="CA165" s="4">
        <v>941.68000000000006</v>
      </c>
      <c r="CB165" s="4"/>
      <c r="CC165" s="4"/>
      <c r="CD165" s="4"/>
      <c r="CE165" s="4"/>
      <c r="CF165" s="4"/>
      <c r="CG165" s="4">
        <v>432274.31</v>
      </c>
      <c r="CH165" s="4"/>
      <c r="CI165" s="9" cm="1">
        <f t="array" ref="CI165">1/(SUM(G165:BZ165*($G$1:$BZ$1=1))/SUM(G165:BZ165)+0.000000001)*(SUM(N(CK165:CP165&lt;&gt;0))&gt;4)</f>
        <v>0</v>
      </c>
      <c r="CK165" s="7" cm="1">
        <f t="array" ref="CK165">+SUM($G165:$CF165*N(VALUE(LEFT($G$2:$CF$2,4))=CK$2))</f>
        <v>0</v>
      </c>
      <c r="CL165" s="7" cm="1">
        <f t="array" ref="CL165">+SUM($G165:$CF165*N(VALUE(LEFT($G$2:$CF$2,4))=CL$2))</f>
        <v>0</v>
      </c>
      <c r="CM165" s="7" cm="1">
        <f t="array" ref="CM165">+SUM($G165:$CF165*N(VALUE(LEFT($G$2:$CF$2,4))=CM$2))</f>
        <v>0</v>
      </c>
      <c r="CN165" s="7" cm="1">
        <f t="array" ref="CN165">+SUM($G165:$CF165*N(VALUE(LEFT($G$2:$CF$2,4))=CN$2))</f>
        <v>0</v>
      </c>
      <c r="CO165" s="7" cm="1">
        <f t="array" ref="CO165">+SUM($G165:$CF165*N(VALUE(LEFT($G$2:$CF$2,4))=CO$2))</f>
        <v>0</v>
      </c>
      <c r="CP165" s="7" cm="1">
        <f t="array" ref="CP165">+SUM($G165:$CF165*N(VALUE(LEFT($G$2:$CF$2,4))=CP$2))</f>
        <v>431332.63</v>
      </c>
      <c r="CQ165" s="7" cm="1">
        <f t="array" ref="CQ165">+SUM($G165:$CF165*N(VALUE(LEFT($G$2:$CF$2,4))=CQ$2))</f>
        <v>941.68000000000006</v>
      </c>
    </row>
    <row r="166" spans="1:95" x14ac:dyDescent="0.25">
      <c r="B166" t="str">
        <f>+IF(IFERROR(INDEX('24-25 Plant Additions (RunRate)'!$P$10:$P$258,MATCH(E166,'24-25 Plant Additions (RunRate)'!$C$10:$C$258,0)),"")&lt;&gt;"x","","x")</f>
        <v/>
      </c>
      <c r="C166" t="str">
        <f>+IF(AND(CG166&gt;'24-25 Plant Additions (RunRate)'!$O$4,$B166&lt;&gt;"x"),"x","")</f>
        <v/>
      </c>
      <c r="D166" t="str">
        <f t="shared" si="2"/>
        <v>x</v>
      </c>
      <c r="E166" s="2" t="s">
        <v>1450</v>
      </c>
      <c r="F166" s="3" t="s">
        <v>1451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>
        <v>451243.95</v>
      </c>
      <c r="BX166" s="4">
        <v>-20204.68</v>
      </c>
      <c r="BY166" s="4"/>
      <c r="BZ166" s="4">
        <v>-1088.5899999999999</v>
      </c>
      <c r="CA166" s="4"/>
      <c r="CB166" s="4"/>
      <c r="CC166" s="4"/>
      <c r="CD166" s="4"/>
      <c r="CE166" s="4"/>
      <c r="CF166" s="4"/>
      <c r="CG166" s="4">
        <v>429950.68</v>
      </c>
      <c r="CH166" s="4"/>
      <c r="CI166" s="9" cm="1">
        <f t="array" ref="CI166">1/(SUM(G166:BZ166*($G$1:$BZ$1=1))/SUM(G166:BZ166)+0.000000001)*(SUM(N(CK166:CP166&lt;&gt;0))&gt;4)</f>
        <v>0</v>
      </c>
      <c r="CK166" s="7" cm="1">
        <f t="array" ref="CK166">+SUM($G166:$CF166*N(VALUE(LEFT($G$2:$CF$2,4))=CK$2))</f>
        <v>0</v>
      </c>
      <c r="CL166" s="7" cm="1">
        <f t="array" ref="CL166">+SUM($G166:$CF166*N(VALUE(LEFT($G$2:$CF$2,4))=CL$2))</f>
        <v>0</v>
      </c>
      <c r="CM166" s="7" cm="1">
        <f t="array" ref="CM166">+SUM($G166:$CF166*N(VALUE(LEFT($G$2:$CF$2,4))=CM$2))</f>
        <v>0</v>
      </c>
      <c r="CN166" s="7" cm="1">
        <f t="array" ref="CN166">+SUM($G166:$CF166*N(VALUE(LEFT($G$2:$CF$2,4))=CN$2))</f>
        <v>0</v>
      </c>
      <c r="CO166" s="7" cm="1">
        <f t="array" ref="CO166">+SUM($G166:$CF166*N(VALUE(LEFT($G$2:$CF$2,4))=CO$2))</f>
        <v>0</v>
      </c>
      <c r="CP166" s="7" cm="1">
        <f t="array" ref="CP166">+SUM($G166:$CF166*N(VALUE(LEFT($G$2:$CF$2,4))=CP$2))</f>
        <v>429950.68</v>
      </c>
      <c r="CQ166" s="7" cm="1">
        <f t="array" ref="CQ166">+SUM($G166:$CF166*N(VALUE(LEFT($G$2:$CF$2,4))=CQ$2))</f>
        <v>0</v>
      </c>
    </row>
    <row r="167" spans="1:95" x14ac:dyDescent="0.25">
      <c r="B167" t="str">
        <f>+IF(IFERROR(INDEX('24-25 Plant Additions (RunRate)'!$P$10:$P$258,MATCH(E167,'24-25 Plant Additions (RunRate)'!$C$10:$C$258,0)),"")&lt;&gt;"x","","x")</f>
        <v>x</v>
      </c>
      <c r="C167" t="str">
        <f>+IF(AND(CG167&gt;'24-25 Plant Additions (RunRate)'!$O$4,$B167&lt;&gt;"x"),"x","")</f>
        <v/>
      </c>
      <c r="D167" t="str">
        <f t="shared" si="2"/>
        <v/>
      </c>
      <c r="E167" s="2" t="s">
        <v>123</v>
      </c>
      <c r="F167" s="3" t="s">
        <v>124</v>
      </c>
      <c r="G167" s="4">
        <v>653.22</v>
      </c>
      <c r="H167" s="4"/>
      <c r="I167" s="4"/>
      <c r="J167" s="4"/>
      <c r="K167" s="4"/>
      <c r="L167" s="4"/>
      <c r="M167" s="4"/>
      <c r="N167" s="4">
        <v>0</v>
      </c>
      <c r="O167" s="4"/>
      <c r="P167" s="4"/>
      <c r="Q167" s="4"/>
      <c r="R167" s="4">
        <v>102989.95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>
        <v>126828</v>
      </c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>
        <v>39609.040000000001</v>
      </c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>
        <v>24746.799999999999</v>
      </c>
      <c r="BC167" s="4">
        <v>0</v>
      </c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>
        <v>39957.49</v>
      </c>
      <c r="BR167" s="4">
        <v>0</v>
      </c>
      <c r="BS167" s="4"/>
      <c r="BT167" s="4"/>
      <c r="BU167" s="4"/>
      <c r="BV167" s="4"/>
      <c r="BW167" s="4"/>
      <c r="BX167" s="4"/>
      <c r="BY167" s="4"/>
      <c r="BZ167" s="4">
        <v>88416.77</v>
      </c>
      <c r="CA167" s="4"/>
      <c r="CB167" s="4"/>
      <c r="CC167" s="4"/>
      <c r="CD167" s="4"/>
      <c r="CE167" s="4"/>
      <c r="CF167" s="4">
        <v>940.59</v>
      </c>
      <c r="CG167" s="4">
        <v>424141.86</v>
      </c>
      <c r="CH167" s="4"/>
      <c r="CI167" s="9" cm="1">
        <f t="array" ref="CI167">1/(SUM(G167:BZ167*($G$1:$BZ$1=1))/SUM(G167:BZ167)+0.000000001)*(SUM(N(CK167:CP167&lt;&gt;0))&gt;4)</f>
        <v>10.420927523548597</v>
      </c>
      <c r="CK167" s="7" cm="1">
        <f t="array" ref="CK167">+SUM($G167:$CF167*N(VALUE(LEFT($G$2:$CF$2,4))=CK$2))</f>
        <v>103643.17</v>
      </c>
      <c r="CL167" s="7" cm="1">
        <f t="array" ref="CL167">+SUM($G167:$CF167*N(VALUE(LEFT($G$2:$CF$2,4))=CL$2))</f>
        <v>126828</v>
      </c>
      <c r="CM167" s="7" cm="1">
        <f t="array" ref="CM167">+SUM($G167:$CF167*N(VALUE(LEFT($G$2:$CF$2,4))=CM$2))</f>
        <v>39609.040000000001</v>
      </c>
      <c r="CN167" s="7" cm="1">
        <f t="array" ref="CN167">+SUM($G167:$CF167*N(VALUE(LEFT($G$2:$CF$2,4))=CN$2))</f>
        <v>24746.799999999999</v>
      </c>
      <c r="CO167" s="7" cm="1">
        <f t="array" ref="CO167">+SUM($G167:$CF167*N(VALUE(LEFT($G$2:$CF$2,4))=CO$2))</f>
        <v>0</v>
      </c>
      <c r="CP167" s="7" cm="1">
        <f t="array" ref="CP167">+SUM($G167:$CF167*N(VALUE(LEFT($G$2:$CF$2,4))=CP$2))</f>
        <v>128374.26000000001</v>
      </c>
      <c r="CQ167" s="7" cm="1">
        <f t="array" ref="CQ167">+SUM($G167:$CF167*N(VALUE(LEFT($G$2:$CF$2,4))=CQ$2))</f>
        <v>940.59</v>
      </c>
    </row>
    <row r="168" spans="1:95" x14ac:dyDescent="0.25">
      <c r="B168" t="str">
        <f>+IF(IFERROR(INDEX('24-25 Plant Additions (RunRate)'!$P$10:$P$258,MATCH(E168,'24-25 Plant Additions (RunRate)'!$C$10:$C$258,0)),"")&lt;&gt;"x","","x")</f>
        <v/>
      </c>
      <c r="C168" t="str">
        <f>+IF(AND(CG168&gt;'24-25 Plant Additions (RunRate)'!$O$4,$B168&lt;&gt;"x"),"x","")</f>
        <v/>
      </c>
      <c r="D168" t="str">
        <f t="shared" si="2"/>
        <v>x</v>
      </c>
      <c r="E168" s="2" t="s">
        <v>1141</v>
      </c>
      <c r="F168" s="3" t="s">
        <v>1142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365977.51</v>
      </c>
      <c r="AY168" s="4"/>
      <c r="AZ168" s="4">
        <v>1469.9</v>
      </c>
      <c r="BA168" s="4"/>
      <c r="BB168" s="4">
        <v>11967.1</v>
      </c>
      <c r="BC168" s="4">
        <v>30728.41</v>
      </c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>
        <v>-120.54</v>
      </c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>
        <v>410022.38</v>
      </c>
      <c r="CH168" s="4"/>
      <c r="CI168" s="9" cm="1">
        <f t="array" ref="CI168">1/(SUM(G168:BZ168*($G$1:$BZ$1=1))/SUM(G168:BZ168)+0.000000001)*(SUM(N(CK168:CP168&lt;&gt;0))&gt;4)</f>
        <v>0</v>
      </c>
      <c r="CK168" s="7" cm="1">
        <f t="array" ref="CK168">+SUM($G168:$CF168*N(VALUE(LEFT($G$2:$CF$2,4))=CK$2))</f>
        <v>0</v>
      </c>
      <c r="CL168" s="7" cm="1">
        <f t="array" ref="CL168">+SUM($G168:$CF168*N(VALUE(LEFT($G$2:$CF$2,4))=CL$2))</f>
        <v>0</v>
      </c>
      <c r="CM168" s="7" cm="1">
        <f t="array" ref="CM168">+SUM($G168:$CF168*N(VALUE(LEFT($G$2:$CF$2,4))=CM$2))</f>
        <v>0</v>
      </c>
      <c r="CN168" s="7" cm="1">
        <f t="array" ref="CN168">+SUM($G168:$CF168*N(VALUE(LEFT($G$2:$CF$2,4))=CN$2))</f>
        <v>379414.51</v>
      </c>
      <c r="CO168" s="7" cm="1">
        <f t="array" ref="CO168">+SUM($G168:$CF168*N(VALUE(LEFT($G$2:$CF$2,4))=CO$2))</f>
        <v>30607.87</v>
      </c>
      <c r="CP168" s="7" cm="1">
        <f t="array" ref="CP168">+SUM($G168:$CF168*N(VALUE(LEFT($G$2:$CF$2,4))=CP$2))</f>
        <v>0</v>
      </c>
      <c r="CQ168" s="7" cm="1">
        <f t="array" ref="CQ168">+SUM($G168:$CF168*N(VALUE(LEFT($G$2:$CF$2,4))=CQ$2))</f>
        <v>0</v>
      </c>
    </row>
    <row r="169" spans="1:95" x14ac:dyDescent="0.25">
      <c r="B169" t="str">
        <f>+IF(IFERROR(INDEX('24-25 Plant Additions (RunRate)'!$P$10:$P$258,MATCH(E169,'24-25 Plant Additions (RunRate)'!$C$10:$C$258,0)),"")&lt;&gt;"x","","x")</f>
        <v/>
      </c>
      <c r="C169" t="str">
        <f>+IF(AND(CG169&gt;'24-25 Plant Additions (RunRate)'!$O$4,$B169&lt;&gt;"x"),"x","")</f>
        <v/>
      </c>
      <c r="D169" t="str">
        <f t="shared" si="2"/>
        <v>x</v>
      </c>
      <c r="E169" s="2" t="s">
        <v>1436</v>
      </c>
      <c r="F169" s="3" t="s">
        <v>1437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>
        <v>97547.75</v>
      </c>
      <c r="BU169" s="4">
        <v>287944.10000000003</v>
      </c>
      <c r="BV169" s="4">
        <v>4975.79</v>
      </c>
      <c r="BW169" s="4">
        <v>351.18</v>
      </c>
      <c r="BX169" s="4"/>
      <c r="BY169" s="4">
        <v>608.20000000000005</v>
      </c>
      <c r="BZ169" s="4">
        <v>-1917.79</v>
      </c>
      <c r="CA169" s="4">
        <v>19701.02</v>
      </c>
      <c r="CB169" s="4"/>
      <c r="CC169" s="4"/>
      <c r="CD169" s="4"/>
      <c r="CE169" s="4"/>
      <c r="CF169" s="4"/>
      <c r="CG169" s="4">
        <v>409210.25000000006</v>
      </c>
      <c r="CH169" s="4"/>
      <c r="CI169" s="9" cm="1">
        <f t="array" ref="CI169">1/(SUM(G169:BZ169*($G$1:$BZ$1=1))/SUM(G169:BZ169)+0.000000001)*(SUM(N(CK169:CP169&lt;&gt;0))&gt;4)</f>
        <v>0</v>
      </c>
      <c r="CK169" s="7" cm="1">
        <f t="array" ref="CK169">+SUM($G169:$CF169*N(VALUE(LEFT($G$2:$CF$2,4))=CK$2))</f>
        <v>0</v>
      </c>
      <c r="CL169" s="7" cm="1">
        <f t="array" ref="CL169">+SUM($G169:$CF169*N(VALUE(LEFT($G$2:$CF$2,4))=CL$2))</f>
        <v>0</v>
      </c>
      <c r="CM169" s="7" cm="1">
        <f t="array" ref="CM169">+SUM($G169:$CF169*N(VALUE(LEFT($G$2:$CF$2,4))=CM$2))</f>
        <v>0</v>
      </c>
      <c r="CN169" s="7" cm="1">
        <f t="array" ref="CN169">+SUM($G169:$CF169*N(VALUE(LEFT($G$2:$CF$2,4))=CN$2))</f>
        <v>0</v>
      </c>
      <c r="CO169" s="7" cm="1">
        <f t="array" ref="CO169">+SUM($G169:$CF169*N(VALUE(LEFT($G$2:$CF$2,4))=CO$2))</f>
        <v>0</v>
      </c>
      <c r="CP169" s="7" cm="1">
        <f t="array" ref="CP169">+SUM($G169:$CF169*N(VALUE(LEFT($G$2:$CF$2,4))=CP$2))</f>
        <v>389509.23000000004</v>
      </c>
      <c r="CQ169" s="7" cm="1">
        <f t="array" ref="CQ169">+SUM($G169:$CF169*N(VALUE(LEFT($G$2:$CF$2,4))=CQ$2))</f>
        <v>19701.02</v>
      </c>
    </row>
    <row r="170" spans="1:95" x14ac:dyDescent="0.25">
      <c r="B170" t="str">
        <f>+IF(IFERROR(INDEX('24-25 Plant Additions (RunRate)'!$P$10:$P$258,MATCH(E170,'24-25 Plant Additions (RunRate)'!$C$10:$C$258,0)),"")&lt;&gt;"x","","x")</f>
        <v/>
      </c>
      <c r="C170" t="str">
        <f>+IF(AND(CG170&gt;'24-25 Plant Additions (RunRate)'!$O$4,$B170&lt;&gt;"x"),"x","")</f>
        <v/>
      </c>
      <c r="D170" t="str">
        <f t="shared" si="2"/>
        <v>x</v>
      </c>
      <c r="E170" s="2" t="s">
        <v>868</v>
      </c>
      <c r="F170" s="3" t="s">
        <v>869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>
        <v>272104.93</v>
      </c>
      <c r="AF170" s="4"/>
      <c r="AG170" s="4">
        <v>146.27000000000001</v>
      </c>
      <c r="AH170" s="4">
        <v>40782.94</v>
      </c>
      <c r="AI170" s="4">
        <v>0</v>
      </c>
      <c r="AJ170" s="4"/>
      <c r="AK170" s="4"/>
      <c r="AL170" s="4"/>
      <c r="AM170" s="4"/>
      <c r="AN170" s="4"/>
      <c r="AO170" s="4"/>
      <c r="AP170" s="4">
        <v>2302.7400000000002</v>
      </c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>
        <v>84748.23</v>
      </c>
      <c r="BB170" s="4">
        <v>3279.34</v>
      </c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>
        <v>403364.45</v>
      </c>
      <c r="CH170" s="4"/>
      <c r="CI170" s="9" cm="1">
        <f t="array" ref="CI170">1/(SUM(G170:BZ170*($G$1:$BZ$1=1))/SUM(G170:BZ170)+0.000000001)*(SUM(N(CK170:CP170&lt;&gt;0))&gt;4)</f>
        <v>0</v>
      </c>
      <c r="CK170" s="7" cm="1">
        <f t="array" ref="CK170">+SUM($G170:$CF170*N(VALUE(LEFT($G$2:$CF$2,4))=CK$2))</f>
        <v>0</v>
      </c>
      <c r="CL170" s="7" cm="1">
        <f t="array" ref="CL170">+SUM($G170:$CF170*N(VALUE(LEFT($G$2:$CF$2,4))=CL$2))</f>
        <v>0</v>
      </c>
      <c r="CM170" s="7" cm="1">
        <f t="array" ref="CM170">+SUM($G170:$CF170*N(VALUE(LEFT($G$2:$CF$2,4))=CM$2))</f>
        <v>315336.88</v>
      </c>
      <c r="CN170" s="7" cm="1">
        <f t="array" ref="CN170">+SUM($G170:$CF170*N(VALUE(LEFT($G$2:$CF$2,4))=CN$2))</f>
        <v>88027.569999999992</v>
      </c>
      <c r="CO170" s="7" cm="1">
        <f t="array" ref="CO170">+SUM($G170:$CF170*N(VALUE(LEFT($G$2:$CF$2,4))=CO$2))</f>
        <v>0</v>
      </c>
      <c r="CP170" s="7" cm="1">
        <f t="array" ref="CP170">+SUM($G170:$CF170*N(VALUE(LEFT($G$2:$CF$2,4))=CP$2))</f>
        <v>0</v>
      </c>
      <c r="CQ170" s="7" cm="1">
        <f t="array" ref="CQ170">+SUM($G170:$CF170*N(VALUE(LEFT($G$2:$CF$2,4))=CQ$2))</f>
        <v>0</v>
      </c>
    </row>
    <row r="171" spans="1:95" x14ac:dyDescent="0.25">
      <c r="B171" t="str">
        <f>+IF(IFERROR(INDEX('24-25 Plant Additions (RunRate)'!$P$10:$P$258,MATCH(E171,'24-25 Plant Additions (RunRate)'!$C$10:$C$258,0)),"")&lt;&gt;"x","","x")</f>
        <v>x</v>
      </c>
      <c r="C171" t="str">
        <f>+IF(AND(CG171&gt;'24-25 Plant Additions (RunRate)'!$O$4,$B171&lt;&gt;"x"),"x","")</f>
        <v/>
      </c>
      <c r="D171" t="str">
        <f t="shared" si="2"/>
        <v/>
      </c>
      <c r="E171" s="2" t="s">
        <v>714</v>
      </c>
      <c r="F171" s="3" t="s">
        <v>715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>
        <v>1763.28</v>
      </c>
      <c r="AV171" s="4">
        <v>45.57</v>
      </c>
      <c r="AW171" s="4">
        <v>119.06</v>
      </c>
      <c r="AX171" s="4">
        <v>17706.36</v>
      </c>
      <c r="AY171" s="4"/>
      <c r="AZ171" s="4"/>
      <c r="BA171" s="4"/>
      <c r="BB171" s="4">
        <v>11593.82</v>
      </c>
      <c r="BC171" s="4">
        <v>30057.74</v>
      </c>
      <c r="BD171" s="4"/>
      <c r="BE171" s="4">
        <v>0</v>
      </c>
      <c r="BF171" s="4">
        <v>57926.71</v>
      </c>
      <c r="BG171" s="4">
        <v>4140.32</v>
      </c>
      <c r="BH171" s="4">
        <v>1263.44</v>
      </c>
      <c r="BI171" s="4"/>
      <c r="BJ171" s="4">
        <v>577.4</v>
      </c>
      <c r="BK171" s="4"/>
      <c r="BL171" s="4"/>
      <c r="BM171" s="4"/>
      <c r="BN171" s="4">
        <v>-329.36</v>
      </c>
      <c r="BO171" s="4"/>
      <c r="BP171" s="4"/>
      <c r="BQ171" s="4"/>
      <c r="BR171" s="4"/>
      <c r="BS171" s="4"/>
      <c r="BT171" s="4">
        <v>91011.25</v>
      </c>
      <c r="BU171" s="4">
        <v>-68.16</v>
      </c>
      <c r="BV171" s="4">
        <v>47796.53</v>
      </c>
      <c r="BW171" s="4">
        <v>36594.899999999994</v>
      </c>
      <c r="BX171" s="4">
        <v>-1204.76</v>
      </c>
      <c r="BY171" s="4">
        <v>63179.289999999994</v>
      </c>
      <c r="BZ171" s="4">
        <v>-1328.12</v>
      </c>
      <c r="CA171" s="4">
        <v>120.61999999999999</v>
      </c>
      <c r="CB171" s="4">
        <v>22990.95</v>
      </c>
      <c r="CC171" s="4">
        <v>12277.99</v>
      </c>
      <c r="CD171" s="4"/>
      <c r="CE171" s="4">
        <v>6029.52</v>
      </c>
      <c r="CF171" s="4"/>
      <c r="CG171" s="4">
        <v>402264.35</v>
      </c>
      <c r="CH171" s="4"/>
      <c r="CI171" s="9" cm="1">
        <f t="array" ref="CI171">1/(SUM(G171:BZ171*($G$1:$BZ$1=1))/SUM(G171:BZ171)+0.000000001)*(SUM(N(CK171:CP171&lt;&gt;0))&gt;4)</f>
        <v>0</v>
      </c>
      <c r="CK171" s="7" cm="1">
        <f t="array" ref="CK171">+SUM($G171:$CF171*N(VALUE(LEFT($G$2:$CF$2,4))=CK$2))</f>
        <v>0</v>
      </c>
      <c r="CL171" s="7" cm="1">
        <f t="array" ref="CL171">+SUM($G171:$CF171*N(VALUE(LEFT($G$2:$CF$2,4))=CL$2))</f>
        <v>0</v>
      </c>
      <c r="CM171" s="7" cm="1">
        <f t="array" ref="CM171">+SUM($G171:$CF171*N(VALUE(LEFT($G$2:$CF$2,4))=CM$2))</f>
        <v>0</v>
      </c>
      <c r="CN171" s="7" cm="1">
        <f t="array" ref="CN171">+SUM($G171:$CF171*N(VALUE(LEFT($G$2:$CF$2,4))=CN$2))</f>
        <v>31228.09</v>
      </c>
      <c r="CO171" s="7" cm="1">
        <f t="array" ref="CO171">+SUM($G171:$CF171*N(VALUE(LEFT($G$2:$CF$2,4))=CO$2))</f>
        <v>93636.249999999985</v>
      </c>
      <c r="CP171" s="7" cm="1">
        <f t="array" ref="CP171">+SUM($G171:$CF171*N(VALUE(LEFT($G$2:$CF$2,4))=CP$2))</f>
        <v>235980.93</v>
      </c>
      <c r="CQ171" s="7" cm="1">
        <f t="array" ref="CQ171">+SUM($G171:$CF171*N(VALUE(LEFT($G$2:$CF$2,4))=CQ$2))</f>
        <v>41419.08</v>
      </c>
    </row>
    <row r="172" spans="1:95" x14ac:dyDescent="0.25">
      <c r="B172" t="str">
        <f>+IF(IFERROR(INDEX('24-25 Plant Additions (RunRate)'!$P$10:$P$258,MATCH(E172,'24-25 Plant Additions (RunRate)'!$C$10:$C$258,0)),"")&lt;&gt;"x","","x")</f>
        <v/>
      </c>
      <c r="C172" t="str">
        <f>+IF(AND(CG172&gt;'24-25 Plant Additions (RunRate)'!$O$4,$B172&lt;&gt;"x"),"x","")</f>
        <v/>
      </c>
      <c r="D172" t="str">
        <f t="shared" si="2"/>
        <v>x</v>
      </c>
      <c r="E172" s="2" t="s">
        <v>456</v>
      </c>
      <c r="F172" s="3" t="s">
        <v>457</v>
      </c>
      <c r="G172" s="4"/>
      <c r="H172" s="4"/>
      <c r="I172" s="4"/>
      <c r="J172" s="4"/>
      <c r="K172" s="4"/>
      <c r="L172" s="4"/>
      <c r="M172" s="4"/>
      <c r="N172" s="4">
        <v>370953.18</v>
      </c>
      <c r="O172" s="4">
        <v>11235.27</v>
      </c>
      <c r="P172" s="4">
        <v>6190.06</v>
      </c>
      <c r="Q172" s="4">
        <v>20199.62</v>
      </c>
      <c r="R172" s="4">
        <v>-6908.62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>
        <v>401669.51</v>
      </c>
      <c r="CH172" s="4"/>
      <c r="CI172" s="9" cm="1">
        <f t="array" ref="CI172">1/(SUM(G172:BZ172*($G$1:$BZ$1=1))/SUM(G172:BZ172)+0.000000001)*(SUM(N(CK172:CP172&lt;&gt;0))&gt;4)</f>
        <v>0</v>
      </c>
      <c r="CK172" s="7" cm="1">
        <f t="array" ref="CK172">+SUM($G172:$CF172*N(VALUE(LEFT($G$2:$CF$2,4))=CK$2))</f>
        <v>401669.51</v>
      </c>
      <c r="CL172" s="7" cm="1">
        <f t="array" ref="CL172">+SUM($G172:$CF172*N(VALUE(LEFT($G$2:$CF$2,4))=CL$2))</f>
        <v>0</v>
      </c>
      <c r="CM172" s="7" cm="1">
        <f t="array" ref="CM172">+SUM($G172:$CF172*N(VALUE(LEFT($G$2:$CF$2,4))=CM$2))</f>
        <v>0</v>
      </c>
      <c r="CN172" s="7" cm="1">
        <f t="array" ref="CN172">+SUM($G172:$CF172*N(VALUE(LEFT($G$2:$CF$2,4))=CN$2))</f>
        <v>0</v>
      </c>
      <c r="CO172" s="7" cm="1">
        <f t="array" ref="CO172">+SUM($G172:$CF172*N(VALUE(LEFT($G$2:$CF$2,4))=CO$2))</f>
        <v>0</v>
      </c>
      <c r="CP172" s="7" cm="1">
        <f t="array" ref="CP172">+SUM($G172:$CF172*N(VALUE(LEFT($G$2:$CF$2,4))=CP$2))</f>
        <v>0</v>
      </c>
      <c r="CQ172" s="7" cm="1">
        <f t="array" ref="CQ172">+SUM($G172:$CF172*N(VALUE(LEFT($G$2:$CF$2,4))=CQ$2))</f>
        <v>0</v>
      </c>
    </row>
    <row r="173" spans="1:95" x14ac:dyDescent="0.25">
      <c r="B173" t="str">
        <f>+IF(IFERROR(INDEX('24-25 Plant Additions (RunRate)'!$P$10:$P$258,MATCH(E173,'24-25 Plant Additions (RunRate)'!$C$10:$C$258,0)),"")&lt;&gt;"x","","x")</f>
        <v/>
      </c>
      <c r="C173" t="str">
        <f>+IF(AND(CG173&gt;'24-25 Plant Additions (RunRate)'!$O$4,$B173&lt;&gt;"x"),"x","")</f>
        <v/>
      </c>
      <c r="D173" t="str">
        <f t="shared" si="2"/>
        <v>x</v>
      </c>
      <c r="E173" s="2" t="s">
        <v>181</v>
      </c>
      <c r="F173" s="3" t="s">
        <v>182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>
        <v>329120.01</v>
      </c>
      <c r="AB173" s="4">
        <v>186.6</v>
      </c>
      <c r="AC173" s="4">
        <v>33625.32</v>
      </c>
      <c r="AD173" s="4">
        <v>2588.48</v>
      </c>
      <c r="AE173" s="4"/>
      <c r="AF173" s="4"/>
      <c r="AG173" s="4">
        <v>25181.71</v>
      </c>
      <c r="AH173" s="4"/>
      <c r="AI173" s="4"/>
      <c r="AJ173" s="4"/>
      <c r="AK173" s="4"/>
      <c r="AL173" s="4"/>
      <c r="AM173" s="4"/>
      <c r="AN173" s="4"/>
      <c r="AO173" s="4"/>
      <c r="AP173" s="4">
        <v>181.6</v>
      </c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>
        <v>390883.72</v>
      </c>
      <c r="CH173" s="4"/>
      <c r="CI173" s="9" cm="1">
        <f t="array" ref="CI173">1/(SUM(G173:BZ173*($G$1:$BZ$1=1))/SUM(G173:BZ173)+0.000000001)*(SUM(N(CK173:CP173&lt;&gt;0))&gt;4)</f>
        <v>0</v>
      </c>
      <c r="CK173" s="7" cm="1">
        <f t="array" ref="CK173">+SUM($G173:$CF173*N(VALUE(LEFT($G$2:$CF$2,4))=CK$2))</f>
        <v>0</v>
      </c>
      <c r="CL173" s="7" cm="1">
        <f t="array" ref="CL173">+SUM($G173:$CF173*N(VALUE(LEFT($G$2:$CF$2,4))=CL$2))</f>
        <v>365520.41</v>
      </c>
      <c r="CM173" s="7" cm="1">
        <f t="array" ref="CM173">+SUM($G173:$CF173*N(VALUE(LEFT($G$2:$CF$2,4))=CM$2))</f>
        <v>25363.309999999998</v>
      </c>
      <c r="CN173" s="7" cm="1">
        <f t="array" ref="CN173">+SUM($G173:$CF173*N(VALUE(LEFT($G$2:$CF$2,4))=CN$2))</f>
        <v>0</v>
      </c>
      <c r="CO173" s="7" cm="1">
        <f t="array" ref="CO173">+SUM($G173:$CF173*N(VALUE(LEFT($G$2:$CF$2,4))=CO$2))</f>
        <v>0</v>
      </c>
      <c r="CP173" s="7" cm="1">
        <f t="array" ref="CP173">+SUM($G173:$CF173*N(VALUE(LEFT($G$2:$CF$2,4))=CP$2))</f>
        <v>0</v>
      </c>
      <c r="CQ173" s="7" cm="1">
        <f t="array" ref="CQ173">+SUM($G173:$CF173*N(VALUE(LEFT($G$2:$CF$2,4))=CQ$2))</f>
        <v>0</v>
      </c>
    </row>
    <row r="174" spans="1:95" x14ac:dyDescent="0.25">
      <c r="B174" t="str">
        <f>+IF(IFERROR(INDEX('24-25 Plant Additions (RunRate)'!$P$10:$P$258,MATCH(E174,'24-25 Plant Additions (RunRate)'!$C$10:$C$258,0)),"")&lt;&gt;"x","","x")</f>
        <v/>
      </c>
      <c r="C174" t="str">
        <f>+IF(AND(CG174&gt;'24-25 Plant Additions (RunRate)'!$O$4,$B174&lt;&gt;"x"),"x","")</f>
        <v/>
      </c>
      <c r="D174" t="str">
        <f t="shared" si="2"/>
        <v>x</v>
      </c>
      <c r="E174" s="2" t="s">
        <v>502</v>
      </c>
      <c r="F174" s="3" t="s">
        <v>503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>
        <v>268864.8</v>
      </c>
      <c r="AE174" s="4">
        <v>16868.66</v>
      </c>
      <c r="AF174" s="4">
        <v>10641.58</v>
      </c>
      <c r="AG174" s="4">
        <v>9623.16</v>
      </c>
      <c r="AH174" s="4"/>
      <c r="AI174" s="4"/>
      <c r="AJ174" s="4">
        <v>523.76</v>
      </c>
      <c r="AK174" s="4">
        <v>-903.07</v>
      </c>
      <c r="AL174" s="4">
        <v>81484.63</v>
      </c>
      <c r="AM174" s="4">
        <v>0</v>
      </c>
      <c r="AN174" s="4"/>
      <c r="AO174" s="4"/>
      <c r="AP174" s="4">
        <v>959.57</v>
      </c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>
        <v>388063.08999999997</v>
      </c>
      <c r="CH174" s="4"/>
      <c r="CI174" s="9" cm="1">
        <f t="array" ref="CI174">1/(SUM(G174:BZ174*($G$1:$BZ$1=1))/SUM(G174:BZ174)+0.000000001)*(SUM(N(CK174:CP174&lt;&gt;0))&gt;4)</f>
        <v>0</v>
      </c>
      <c r="CK174" s="7" cm="1">
        <f t="array" ref="CK174">+SUM($G174:$CF174*N(VALUE(LEFT($G$2:$CF$2,4))=CK$2))</f>
        <v>0</v>
      </c>
      <c r="CL174" s="7" cm="1">
        <f t="array" ref="CL174">+SUM($G174:$CF174*N(VALUE(LEFT($G$2:$CF$2,4))=CL$2))</f>
        <v>268864.8</v>
      </c>
      <c r="CM174" s="7" cm="1">
        <f t="array" ref="CM174">+SUM($G174:$CF174*N(VALUE(LEFT($G$2:$CF$2,4))=CM$2))</f>
        <v>119198.29000000001</v>
      </c>
      <c r="CN174" s="7" cm="1">
        <f t="array" ref="CN174">+SUM($G174:$CF174*N(VALUE(LEFT($G$2:$CF$2,4))=CN$2))</f>
        <v>0</v>
      </c>
      <c r="CO174" s="7" cm="1">
        <f t="array" ref="CO174">+SUM($G174:$CF174*N(VALUE(LEFT($G$2:$CF$2,4))=CO$2))</f>
        <v>0</v>
      </c>
      <c r="CP174" s="7" cm="1">
        <f t="array" ref="CP174">+SUM($G174:$CF174*N(VALUE(LEFT($G$2:$CF$2,4))=CP$2))</f>
        <v>0</v>
      </c>
      <c r="CQ174" s="7" cm="1">
        <f t="array" ref="CQ174">+SUM($G174:$CF174*N(VALUE(LEFT($G$2:$CF$2,4))=CQ$2))</f>
        <v>0</v>
      </c>
    </row>
    <row r="175" spans="1:95" x14ac:dyDescent="0.25">
      <c r="B175" t="str">
        <f>+IF(IFERROR(INDEX('24-25 Plant Additions (RunRate)'!$P$10:$P$258,MATCH(E175,'24-25 Plant Additions (RunRate)'!$C$10:$C$258,0)),"")&lt;&gt;"x","","x")</f>
        <v/>
      </c>
      <c r="C175" t="str">
        <f>+IF(AND(CG175&gt;'24-25 Plant Additions (RunRate)'!$O$4,$B175&lt;&gt;"x"),"x","")</f>
        <v/>
      </c>
      <c r="D175" t="str">
        <f t="shared" si="2"/>
        <v>x</v>
      </c>
      <c r="E175" s="2" t="s">
        <v>1348</v>
      </c>
      <c r="F175" s="3" t="s">
        <v>1349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>
        <v>387742.67</v>
      </c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>
        <v>387742.67</v>
      </c>
      <c r="CH175" s="4"/>
      <c r="CI175" s="9" cm="1">
        <f t="array" ref="CI175">1/(SUM(G175:BZ175*($G$1:$BZ$1=1))/SUM(G175:BZ175)+0.000000001)*(SUM(N(CK175:CP175&lt;&gt;0))&gt;4)</f>
        <v>0</v>
      </c>
      <c r="CK175" s="7" cm="1">
        <f t="array" ref="CK175">+SUM($G175:$CF175*N(VALUE(LEFT($G$2:$CF$2,4))=CK$2))</f>
        <v>0</v>
      </c>
      <c r="CL175" s="7" cm="1">
        <f t="array" ref="CL175">+SUM($G175:$CF175*N(VALUE(LEFT($G$2:$CF$2,4))=CL$2))</f>
        <v>0</v>
      </c>
      <c r="CM175" s="7" cm="1">
        <f t="array" ref="CM175">+SUM($G175:$CF175*N(VALUE(LEFT($G$2:$CF$2,4))=CM$2))</f>
        <v>0</v>
      </c>
      <c r="CN175" s="7" cm="1">
        <f t="array" ref="CN175">+SUM($G175:$CF175*N(VALUE(LEFT($G$2:$CF$2,4))=CN$2))</f>
        <v>0</v>
      </c>
      <c r="CO175" s="7" cm="1">
        <f t="array" ref="CO175">+SUM($G175:$CF175*N(VALUE(LEFT($G$2:$CF$2,4))=CO$2))</f>
        <v>387742.67</v>
      </c>
      <c r="CP175" s="7" cm="1">
        <f t="array" ref="CP175">+SUM($G175:$CF175*N(VALUE(LEFT($G$2:$CF$2,4))=CP$2))</f>
        <v>0</v>
      </c>
      <c r="CQ175" s="7" cm="1">
        <f t="array" ref="CQ175">+SUM($G175:$CF175*N(VALUE(LEFT($G$2:$CF$2,4))=CQ$2))</f>
        <v>0</v>
      </c>
    </row>
    <row r="176" spans="1:95" x14ac:dyDescent="0.25">
      <c r="B176" t="str">
        <f>+IF(IFERROR(INDEX('24-25 Plant Additions (RunRate)'!$P$10:$P$258,MATCH(E176,'24-25 Plant Additions (RunRate)'!$C$10:$C$258,0)),"")&lt;&gt;"x","","x")</f>
        <v/>
      </c>
      <c r="C176" t="str">
        <f>+IF(AND(CG176&gt;'24-25 Plant Additions (RunRate)'!$O$4,$B176&lt;&gt;"x"),"x","")</f>
        <v/>
      </c>
      <c r="D176" t="str">
        <f t="shared" si="2"/>
        <v>x</v>
      </c>
      <c r="E176" s="2" t="s">
        <v>588</v>
      </c>
      <c r="F176" s="3" t="s">
        <v>589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>
        <v>315402.98</v>
      </c>
      <c r="AA176" s="4">
        <v>58202.16</v>
      </c>
      <c r="AB176" s="4"/>
      <c r="AC176" s="4"/>
      <c r="AD176" s="4">
        <v>2664.5</v>
      </c>
      <c r="AE176" s="4">
        <v>1361.14</v>
      </c>
      <c r="AF176" s="4">
        <v>9755.24</v>
      </c>
      <c r="AG176" s="4"/>
      <c r="AH176" s="4">
        <v>0</v>
      </c>
      <c r="AI176" s="4"/>
      <c r="AJ176" s="4"/>
      <c r="AK176" s="4"/>
      <c r="AL176" s="4"/>
      <c r="AM176" s="4"/>
      <c r="AN176" s="4"/>
      <c r="AO176" s="4"/>
      <c r="AP176" s="4">
        <v>80.16</v>
      </c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>
        <v>387466.18</v>
      </c>
      <c r="CH176" s="4"/>
      <c r="CI176" s="9" cm="1">
        <f t="array" ref="CI176">1/(SUM(G176:BZ176*($G$1:$BZ$1=1))/SUM(G176:BZ176)+0.000000001)*(SUM(N(CK176:CP176&lt;&gt;0))&gt;4)</f>
        <v>0</v>
      </c>
      <c r="CK176" s="7" cm="1">
        <f t="array" ref="CK176">+SUM($G176:$CF176*N(VALUE(LEFT($G$2:$CF$2,4))=CK$2))</f>
        <v>0</v>
      </c>
      <c r="CL176" s="7" cm="1">
        <f t="array" ref="CL176">+SUM($G176:$CF176*N(VALUE(LEFT($G$2:$CF$2,4))=CL$2))</f>
        <v>376269.64</v>
      </c>
      <c r="CM176" s="7" cm="1">
        <f t="array" ref="CM176">+SUM($G176:$CF176*N(VALUE(LEFT($G$2:$CF$2,4))=CM$2))</f>
        <v>11196.539999999999</v>
      </c>
      <c r="CN176" s="7" cm="1">
        <f t="array" ref="CN176">+SUM($G176:$CF176*N(VALUE(LEFT($G$2:$CF$2,4))=CN$2))</f>
        <v>0</v>
      </c>
      <c r="CO176" s="7" cm="1">
        <f t="array" ref="CO176">+SUM($G176:$CF176*N(VALUE(LEFT($G$2:$CF$2,4))=CO$2))</f>
        <v>0</v>
      </c>
      <c r="CP176" s="7" cm="1">
        <f t="array" ref="CP176">+SUM($G176:$CF176*N(VALUE(LEFT($G$2:$CF$2,4))=CP$2))</f>
        <v>0</v>
      </c>
      <c r="CQ176" s="7" cm="1">
        <f t="array" ref="CQ176">+SUM($G176:$CF176*N(VALUE(LEFT($G$2:$CF$2,4))=CQ$2))</f>
        <v>0</v>
      </c>
    </row>
    <row r="177" spans="2:95" x14ac:dyDescent="0.25">
      <c r="B177" t="str">
        <f>+IF(IFERROR(INDEX('24-25 Plant Additions (RunRate)'!$P$10:$P$258,MATCH(E177,'24-25 Plant Additions (RunRate)'!$C$10:$C$258,0)),"")&lt;&gt;"x","","x")</f>
        <v>x</v>
      </c>
      <c r="C177" t="str">
        <f>+IF(AND(CG177&gt;'24-25 Plant Additions (RunRate)'!$O$4,$B177&lt;&gt;"x"),"x","")</f>
        <v/>
      </c>
      <c r="D177" t="str">
        <f t="shared" si="2"/>
        <v/>
      </c>
      <c r="E177" s="2" t="s">
        <v>684</v>
      </c>
      <c r="F177" s="3" t="s">
        <v>685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v>7080.71</v>
      </c>
      <c r="AK177" s="4"/>
      <c r="AL177" s="4"/>
      <c r="AM177" s="4"/>
      <c r="AN177" s="4"/>
      <c r="AO177" s="4"/>
      <c r="AP177" s="4">
        <v>37600.230000000003</v>
      </c>
      <c r="AQ177" s="4">
        <v>8072.89</v>
      </c>
      <c r="AR177" s="4">
        <v>15591.539999999999</v>
      </c>
      <c r="AS177" s="4">
        <v>36172.21</v>
      </c>
      <c r="AT177" s="4">
        <v>18765.560000000001</v>
      </c>
      <c r="AU177" s="4">
        <v>-1706.9700000000003</v>
      </c>
      <c r="AV177" s="4">
        <v>886.87</v>
      </c>
      <c r="AW177" s="4">
        <v>39186.79</v>
      </c>
      <c r="AX177" s="4">
        <v>-8023.3499999999985</v>
      </c>
      <c r="AY177" s="4">
        <v>5002.38</v>
      </c>
      <c r="AZ177" s="4">
        <v>382.12</v>
      </c>
      <c r="BA177" s="4">
        <v>16011.64</v>
      </c>
      <c r="BB177" s="4">
        <v>4709.0499999999993</v>
      </c>
      <c r="BC177" s="4">
        <v>30733.07</v>
      </c>
      <c r="BD177" s="4">
        <v>43130.86</v>
      </c>
      <c r="BE177" s="4">
        <v>7312.24</v>
      </c>
      <c r="BF177" s="4">
        <v>35941.33</v>
      </c>
      <c r="BG177" s="4">
        <v>28649.15</v>
      </c>
      <c r="BH177" s="4">
        <v>182.47</v>
      </c>
      <c r="BI177" s="4">
        <v>2483.7800000000002</v>
      </c>
      <c r="BJ177" s="4">
        <v>-17352.279999999995</v>
      </c>
      <c r="BK177" s="4"/>
      <c r="BL177" s="4"/>
      <c r="BM177" s="4">
        <v>0</v>
      </c>
      <c r="BN177" s="4">
        <v>8944.3900000000012</v>
      </c>
      <c r="BO177" s="4"/>
      <c r="BP177" s="4"/>
      <c r="BQ177" s="4">
        <v>38743.300000000003</v>
      </c>
      <c r="BR177" s="4">
        <v>134.86000000000001</v>
      </c>
      <c r="BS177" s="4">
        <v>-580.66</v>
      </c>
      <c r="BT177" s="4"/>
      <c r="BU177" s="4"/>
      <c r="BV177" s="4"/>
      <c r="BW177" s="4"/>
      <c r="BX177" s="4">
        <v>0</v>
      </c>
      <c r="BY177" s="4"/>
      <c r="BZ177" s="4">
        <v>14648.13</v>
      </c>
      <c r="CA177" s="4">
        <v>-163.49</v>
      </c>
      <c r="CB177" s="4">
        <v>13523.130000000001</v>
      </c>
      <c r="CC177" s="4"/>
      <c r="CD177" s="4"/>
      <c r="CE177" s="4"/>
      <c r="CF177" s="4">
        <v>60.11</v>
      </c>
      <c r="CG177" s="4">
        <v>386122.06000000006</v>
      </c>
      <c r="CH177" s="4"/>
      <c r="CI177" s="9" cm="1">
        <f t="array" ref="CI177">1/(SUM(G177:BZ177*($G$1:$BZ$1=1))/SUM(G177:BZ177)+0.000000001)*(SUM(N(CK177:CP177&lt;&gt;0))&gt;4)</f>
        <v>0</v>
      </c>
      <c r="CK177" s="7" cm="1">
        <f t="array" ref="CK177">+SUM($G177:$CF177*N(VALUE(LEFT($G$2:$CF$2,4))=CK$2))</f>
        <v>0</v>
      </c>
      <c r="CL177" s="7" cm="1">
        <f t="array" ref="CL177">+SUM($G177:$CF177*N(VALUE(LEFT($G$2:$CF$2,4))=CL$2))</f>
        <v>0</v>
      </c>
      <c r="CM177" s="7" cm="1">
        <f t="array" ref="CM177">+SUM($G177:$CF177*N(VALUE(LEFT($G$2:$CF$2,4))=CM$2))</f>
        <v>44680.94</v>
      </c>
      <c r="CN177" s="7" cm="1">
        <f t="array" ref="CN177">+SUM($G177:$CF177*N(VALUE(LEFT($G$2:$CF$2,4))=CN$2))</f>
        <v>135050.72999999998</v>
      </c>
      <c r="CO177" s="7" cm="1">
        <f t="array" ref="CO177">+SUM($G177:$CF177*N(VALUE(LEFT($G$2:$CF$2,4))=CO$2))</f>
        <v>140025.01</v>
      </c>
      <c r="CP177" s="7" cm="1">
        <f t="array" ref="CP177">+SUM($G177:$CF177*N(VALUE(LEFT($G$2:$CF$2,4))=CP$2))</f>
        <v>52945.63</v>
      </c>
      <c r="CQ177" s="7" cm="1">
        <f t="array" ref="CQ177">+SUM($G177:$CF177*N(VALUE(LEFT($G$2:$CF$2,4))=CQ$2))</f>
        <v>13419.750000000002</v>
      </c>
    </row>
    <row r="178" spans="2:95" x14ac:dyDescent="0.25">
      <c r="B178" t="str">
        <f>+IF(IFERROR(INDEX('24-25 Plant Additions (RunRate)'!$P$10:$P$258,MATCH(E178,'24-25 Plant Additions (RunRate)'!$C$10:$C$258,0)),"")&lt;&gt;"x","","x")</f>
        <v/>
      </c>
      <c r="C178" t="str">
        <f>+IF(AND(CG178&gt;'24-25 Plant Additions (RunRate)'!$O$4,$B178&lt;&gt;"x"),"x","")</f>
        <v/>
      </c>
      <c r="D178" t="str">
        <f t="shared" si="2"/>
        <v>x</v>
      </c>
      <c r="E178" s="2" t="s">
        <v>752</v>
      </c>
      <c r="F178" s="3" t="s">
        <v>753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>
        <v>329795.90000000002</v>
      </c>
      <c r="AO178" s="4">
        <v>42238.96</v>
      </c>
      <c r="AP178" s="4">
        <v>30933.71</v>
      </c>
      <c r="AQ178" s="4"/>
      <c r="AR178" s="4"/>
      <c r="AS178" s="4">
        <v>-23035.9</v>
      </c>
      <c r="AT178" s="4"/>
      <c r="AU178" s="4"/>
      <c r="AV178" s="4">
        <v>0</v>
      </c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>
        <v>379932.67000000004</v>
      </c>
      <c r="CH178" s="4"/>
      <c r="CI178" s="9" cm="1">
        <f t="array" ref="CI178">1/(SUM(G178:BZ178*($G$1:$BZ$1=1))/SUM(G178:BZ178)+0.000000001)*(SUM(N(CK178:CP178&lt;&gt;0))&gt;4)</f>
        <v>0</v>
      </c>
      <c r="CK178" s="7" cm="1">
        <f t="array" ref="CK178">+SUM($G178:$CF178*N(VALUE(LEFT($G$2:$CF$2,4))=CK$2))</f>
        <v>0</v>
      </c>
      <c r="CL178" s="7" cm="1">
        <f t="array" ref="CL178">+SUM($G178:$CF178*N(VALUE(LEFT($G$2:$CF$2,4))=CL$2))</f>
        <v>0</v>
      </c>
      <c r="CM178" s="7" cm="1">
        <f t="array" ref="CM178">+SUM($G178:$CF178*N(VALUE(LEFT($G$2:$CF$2,4))=CM$2))</f>
        <v>402968.57000000007</v>
      </c>
      <c r="CN178" s="7" cm="1">
        <f t="array" ref="CN178">+SUM($G178:$CF178*N(VALUE(LEFT($G$2:$CF$2,4))=CN$2))</f>
        <v>-23035.9</v>
      </c>
      <c r="CO178" s="7" cm="1">
        <f t="array" ref="CO178">+SUM($G178:$CF178*N(VALUE(LEFT($G$2:$CF$2,4))=CO$2))</f>
        <v>0</v>
      </c>
      <c r="CP178" s="7" cm="1">
        <f t="array" ref="CP178">+SUM($G178:$CF178*N(VALUE(LEFT($G$2:$CF$2,4))=CP$2))</f>
        <v>0</v>
      </c>
      <c r="CQ178" s="7" cm="1">
        <f t="array" ref="CQ178">+SUM($G178:$CF178*N(VALUE(LEFT($G$2:$CF$2,4))=CQ$2))</f>
        <v>0</v>
      </c>
    </row>
    <row r="179" spans="2:95" x14ac:dyDescent="0.25">
      <c r="B179" t="str">
        <f>+IF(IFERROR(INDEX('24-25 Plant Additions (RunRate)'!$P$10:$P$258,MATCH(E179,'24-25 Plant Additions (RunRate)'!$C$10:$C$258,0)),"")&lt;&gt;"x","","x")</f>
        <v/>
      </c>
      <c r="C179" t="str">
        <f>+IF(AND(CG179&gt;'24-25 Plant Additions (RunRate)'!$O$4,$B179&lt;&gt;"x"),"x","")</f>
        <v/>
      </c>
      <c r="D179" t="str">
        <f t="shared" si="2"/>
        <v>x</v>
      </c>
      <c r="E179" s="2" t="s">
        <v>1526</v>
      </c>
      <c r="F179" s="3" t="s">
        <v>1527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>
        <v>352840.95</v>
      </c>
      <c r="BV179" s="4">
        <v>21036.81</v>
      </c>
      <c r="BW179" s="4">
        <v>7783.51</v>
      </c>
      <c r="BX179" s="4"/>
      <c r="BY179" s="4"/>
      <c r="BZ179" s="4">
        <v>-2400.6799999999998</v>
      </c>
      <c r="CA179" s="4"/>
      <c r="CB179" s="4"/>
      <c r="CC179" s="4"/>
      <c r="CD179" s="4"/>
      <c r="CE179" s="4"/>
      <c r="CF179" s="4"/>
      <c r="CG179" s="4">
        <v>379260.59</v>
      </c>
      <c r="CH179" s="4"/>
      <c r="CI179" s="9" cm="1">
        <f t="array" ref="CI179">1/(SUM(G179:BZ179*($G$1:$BZ$1=1))/SUM(G179:BZ179)+0.000000001)*(SUM(N(CK179:CP179&lt;&gt;0))&gt;4)</f>
        <v>0</v>
      </c>
      <c r="CK179" s="7" cm="1">
        <f t="array" ref="CK179">+SUM($G179:$CF179*N(VALUE(LEFT($G$2:$CF$2,4))=CK$2))</f>
        <v>0</v>
      </c>
      <c r="CL179" s="7" cm="1">
        <f t="array" ref="CL179">+SUM($G179:$CF179*N(VALUE(LEFT($G$2:$CF$2,4))=CL$2))</f>
        <v>0</v>
      </c>
      <c r="CM179" s="7" cm="1">
        <f t="array" ref="CM179">+SUM($G179:$CF179*N(VALUE(LEFT($G$2:$CF$2,4))=CM$2))</f>
        <v>0</v>
      </c>
      <c r="CN179" s="7" cm="1">
        <f t="array" ref="CN179">+SUM($G179:$CF179*N(VALUE(LEFT($G$2:$CF$2,4))=CN$2))</f>
        <v>0</v>
      </c>
      <c r="CO179" s="7" cm="1">
        <f t="array" ref="CO179">+SUM($G179:$CF179*N(VALUE(LEFT($G$2:$CF$2,4))=CO$2))</f>
        <v>0</v>
      </c>
      <c r="CP179" s="7" cm="1">
        <f t="array" ref="CP179">+SUM($G179:$CF179*N(VALUE(LEFT($G$2:$CF$2,4))=CP$2))</f>
        <v>379260.59</v>
      </c>
      <c r="CQ179" s="7" cm="1">
        <f t="array" ref="CQ179">+SUM($G179:$CF179*N(VALUE(LEFT($G$2:$CF$2,4))=CQ$2))</f>
        <v>0</v>
      </c>
    </row>
    <row r="180" spans="2:95" x14ac:dyDescent="0.25">
      <c r="B180" t="str">
        <f>+IF(IFERROR(INDEX('24-25 Plant Additions (RunRate)'!$P$10:$P$258,MATCH(E180,'24-25 Plant Additions (RunRate)'!$C$10:$C$258,0)),"")&lt;&gt;"x","","x")</f>
        <v/>
      </c>
      <c r="C180" t="str">
        <f>+IF(AND(CG180&gt;'24-25 Plant Additions (RunRate)'!$O$4,$B180&lt;&gt;"x"),"x","")</f>
        <v/>
      </c>
      <c r="D180" t="str">
        <f t="shared" si="2"/>
        <v>x</v>
      </c>
      <c r="E180" s="2" t="s">
        <v>526</v>
      </c>
      <c r="F180" s="3" t="s">
        <v>527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>
        <v>301153.42</v>
      </c>
      <c r="AD180" s="4">
        <v>72380.86</v>
      </c>
      <c r="AE180" s="4">
        <v>4662.67</v>
      </c>
      <c r="AF180" s="4"/>
      <c r="AG180" s="4">
        <v>76.33</v>
      </c>
      <c r="AH180" s="4"/>
      <c r="AI180" s="4"/>
      <c r="AJ180" s="4">
        <v>-5149.74</v>
      </c>
      <c r="AK180" s="4">
        <v>0</v>
      </c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>
        <v>2371.7800000000002</v>
      </c>
      <c r="AZ180" s="4"/>
      <c r="BA180" s="4"/>
      <c r="BB180" s="4">
        <v>77.2</v>
      </c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>
        <v>375572.52</v>
      </c>
      <c r="CH180" s="4"/>
      <c r="CI180" s="9" cm="1">
        <f t="array" ref="CI180">1/(SUM(G180:BZ180*($G$1:$BZ$1=1))/SUM(G180:BZ180)+0.000000001)*(SUM(N(CK180:CP180&lt;&gt;0))&gt;4)</f>
        <v>0</v>
      </c>
      <c r="CK180" s="7" cm="1">
        <f t="array" ref="CK180">+SUM($G180:$CF180*N(VALUE(LEFT($G$2:$CF$2,4))=CK$2))</f>
        <v>0</v>
      </c>
      <c r="CL180" s="7" cm="1">
        <f t="array" ref="CL180">+SUM($G180:$CF180*N(VALUE(LEFT($G$2:$CF$2,4))=CL$2))</f>
        <v>373534.27999999997</v>
      </c>
      <c r="CM180" s="7" cm="1">
        <f t="array" ref="CM180">+SUM($G180:$CF180*N(VALUE(LEFT($G$2:$CF$2,4))=CM$2))</f>
        <v>-410.73999999999978</v>
      </c>
      <c r="CN180" s="7" cm="1">
        <f t="array" ref="CN180">+SUM($G180:$CF180*N(VALUE(LEFT($G$2:$CF$2,4))=CN$2))</f>
        <v>2448.98</v>
      </c>
      <c r="CO180" s="7" cm="1">
        <f t="array" ref="CO180">+SUM($G180:$CF180*N(VALUE(LEFT($G$2:$CF$2,4))=CO$2))</f>
        <v>0</v>
      </c>
      <c r="CP180" s="7" cm="1">
        <f t="array" ref="CP180">+SUM($G180:$CF180*N(VALUE(LEFT($G$2:$CF$2,4))=CP$2))</f>
        <v>0</v>
      </c>
      <c r="CQ180" s="7" cm="1">
        <f t="array" ref="CQ180">+SUM($G180:$CF180*N(VALUE(LEFT($G$2:$CF$2,4))=CQ$2))</f>
        <v>0</v>
      </c>
    </row>
    <row r="181" spans="2:95" x14ac:dyDescent="0.25">
      <c r="B181" t="str">
        <f>+IF(IFERROR(INDEX('24-25 Plant Additions (RunRate)'!$P$10:$P$258,MATCH(E181,'24-25 Plant Additions (RunRate)'!$C$10:$C$258,0)),"")&lt;&gt;"x","","x")</f>
        <v/>
      </c>
      <c r="C181" t="str">
        <f>+IF(AND(CG181&gt;'24-25 Plant Additions (RunRate)'!$O$4,$B181&lt;&gt;"x"),"x","")</f>
        <v/>
      </c>
      <c r="D181" t="str">
        <f t="shared" si="2"/>
        <v>x</v>
      </c>
      <c r="E181" s="2" t="s">
        <v>468</v>
      </c>
      <c r="F181" s="3" t="s">
        <v>469</v>
      </c>
      <c r="G181" s="4"/>
      <c r="H181" s="4"/>
      <c r="I181" s="4"/>
      <c r="J181" s="4"/>
      <c r="K181" s="4"/>
      <c r="L181" s="4">
        <v>64753.67</v>
      </c>
      <c r="M181" s="4">
        <v>30232.45</v>
      </c>
      <c r="N181" s="4"/>
      <c r="O181" s="4">
        <v>283009.45</v>
      </c>
      <c r="P181" s="4">
        <v>202.09</v>
      </c>
      <c r="Q181" s="4">
        <v>350.77</v>
      </c>
      <c r="R181" s="4">
        <v>-6399.58</v>
      </c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>
        <v>372148.85000000003</v>
      </c>
      <c r="CH181" s="4"/>
      <c r="CI181" s="9" cm="1">
        <f t="array" ref="CI181">1/(SUM(G181:BZ181*($G$1:$BZ$1=1))/SUM(G181:BZ181)+0.000000001)*(SUM(N(CK181:CP181&lt;&gt;0))&gt;4)</f>
        <v>0</v>
      </c>
      <c r="CK181" s="7" cm="1">
        <f t="array" ref="CK181">+SUM($G181:$CF181*N(VALUE(LEFT($G$2:$CF$2,4))=CK$2))</f>
        <v>372148.85000000003</v>
      </c>
      <c r="CL181" s="7" cm="1">
        <f t="array" ref="CL181">+SUM($G181:$CF181*N(VALUE(LEFT($G$2:$CF$2,4))=CL$2))</f>
        <v>0</v>
      </c>
      <c r="CM181" s="7" cm="1">
        <f t="array" ref="CM181">+SUM($G181:$CF181*N(VALUE(LEFT($G$2:$CF$2,4))=CM$2))</f>
        <v>0</v>
      </c>
      <c r="CN181" s="7" cm="1">
        <f t="array" ref="CN181">+SUM($G181:$CF181*N(VALUE(LEFT($G$2:$CF$2,4))=CN$2))</f>
        <v>0</v>
      </c>
      <c r="CO181" s="7" cm="1">
        <f t="array" ref="CO181">+SUM($G181:$CF181*N(VALUE(LEFT($G$2:$CF$2,4))=CO$2))</f>
        <v>0</v>
      </c>
      <c r="CP181" s="7" cm="1">
        <f t="array" ref="CP181">+SUM($G181:$CF181*N(VALUE(LEFT($G$2:$CF$2,4))=CP$2))</f>
        <v>0</v>
      </c>
      <c r="CQ181" s="7" cm="1">
        <f t="array" ref="CQ181">+SUM($G181:$CF181*N(VALUE(LEFT($G$2:$CF$2,4))=CQ$2))</f>
        <v>0</v>
      </c>
    </row>
    <row r="182" spans="2:95" x14ac:dyDescent="0.25">
      <c r="B182" t="str">
        <f>+IF(IFERROR(INDEX('24-25 Plant Additions (RunRate)'!$P$10:$P$258,MATCH(E182,'24-25 Plant Additions (RunRate)'!$C$10:$C$258,0)),"")&lt;&gt;"x","","x")</f>
        <v/>
      </c>
      <c r="C182" t="str">
        <f>+IF(AND(CG182&gt;'24-25 Plant Additions (RunRate)'!$O$4,$B182&lt;&gt;"x"),"x","")</f>
        <v/>
      </c>
      <c r="D182" t="str">
        <f t="shared" si="2"/>
        <v>x</v>
      </c>
      <c r="E182" s="2" t="s">
        <v>1418</v>
      </c>
      <c r="F182" s="3" t="s">
        <v>1419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>
        <v>364214.83</v>
      </c>
      <c r="BW182" s="4"/>
      <c r="BX182" s="4">
        <v>131.86000000000001</v>
      </c>
      <c r="BY182" s="4"/>
      <c r="BZ182" s="4">
        <v>-2240.85</v>
      </c>
      <c r="CA182" s="4">
        <v>-233.86</v>
      </c>
      <c r="CB182" s="4"/>
      <c r="CC182" s="4">
        <v>846.77</v>
      </c>
      <c r="CD182" s="4"/>
      <c r="CE182" s="4"/>
      <c r="CF182" s="4"/>
      <c r="CG182" s="4">
        <v>362718.75000000006</v>
      </c>
      <c r="CH182" s="4"/>
      <c r="CI182" s="9" cm="1">
        <f t="array" ref="CI182">1/(SUM(G182:BZ182*($G$1:$BZ$1=1))/SUM(G182:BZ182)+0.000000001)*(SUM(N(CK182:CP182&lt;&gt;0))&gt;4)</f>
        <v>0</v>
      </c>
      <c r="CK182" s="7" cm="1">
        <f t="array" ref="CK182">+SUM($G182:$CF182*N(VALUE(LEFT($G$2:$CF$2,4))=CK$2))</f>
        <v>0</v>
      </c>
      <c r="CL182" s="7" cm="1">
        <f t="array" ref="CL182">+SUM($G182:$CF182*N(VALUE(LEFT($G$2:$CF$2,4))=CL$2))</f>
        <v>0</v>
      </c>
      <c r="CM182" s="7" cm="1">
        <f t="array" ref="CM182">+SUM($G182:$CF182*N(VALUE(LEFT($G$2:$CF$2,4))=CM$2))</f>
        <v>0</v>
      </c>
      <c r="CN182" s="7" cm="1">
        <f t="array" ref="CN182">+SUM($G182:$CF182*N(VALUE(LEFT($G$2:$CF$2,4))=CN$2))</f>
        <v>0</v>
      </c>
      <c r="CO182" s="7" cm="1">
        <f t="array" ref="CO182">+SUM($G182:$CF182*N(VALUE(LEFT($G$2:$CF$2,4))=CO$2))</f>
        <v>0</v>
      </c>
      <c r="CP182" s="7" cm="1">
        <f t="array" ref="CP182">+SUM($G182:$CF182*N(VALUE(LEFT($G$2:$CF$2,4))=CP$2))</f>
        <v>362105.84</v>
      </c>
      <c r="CQ182" s="7" cm="1">
        <f t="array" ref="CQ182">+SUM($G182:$CF182*N(VALUE(LEFT($G$2:$CF$2,4))=CQ$2))</f>
        <v>612.91</v>
      </c>
    </row>
    <row r="183" spans="2:95" x14ac:dyDescent="0.25">
      <c r="B183" t="str">
        <f>+IF(IFERROR(INDEX('24-25 Plant Additions (RunRate)'!$P$10:$P$258,MATCH(E183,'24-25 Plant Additions (RunRate)'!$C$10:$C$258,0)),"")&lt;&gt;"x","","x")</f>
        <v/>
      </c>
      <c r="C183" t="str">
        <f>+IF(AND(CG183&gt;'24-25 Plant Additions (RunRate)'!$O$4,$B183&lt;&gt;"x"),"x","")</f>
        <v/>
      </c>
      <c r="D183" t="str">
        <f t="shared" si="2"/>
        <v>x</v>
      </c>
      <c r="E183" s="2" t="s">
        <v>21</v>
      </c>
      <c r="F183" s="3" t="s">
        <v>22</v>
      </c>
      <c r="G183" s="4">
        <v>13153.89</v>
      </c>
      <c r="H183" s="4">
        <v>14995.25</v>
      </c>
      <c r="I183" s="4">
        <v>14350.030000000002</v>
      </c>
      <c r="J183" s="4">
        <v>12482.31</v>
      </c>
      <c r="K183" s="4">
        <v>18769.54</v>
      </c>
      <c r="L183" s="4">
        <v>11436.1</v>
      </c>
      <c r="M183" s="4">
        <v>12633.54</v>
      </c>
      <c r="N183" s="4">
        <v>10510.71</v>
      </c>
      <c r="O183" s="4">
        <v>15898.920000000002</v>
      </c>
      <c r="P183" s="4">
        <v>27378.119999999992</v>
      </c>
      <c r="Q183" s="4">
        <v>15063.980000000001</v>
      </c>
      <c r="R183" s="4">
        <v>13104.330000000002</v>
      </c>
      <c r="S183" s="4">
        <v>12323.430000000002</v>
      </c>
      <c r="T183" s="4">
        <v>13117.599999999997</v>
      </c>
      <c r="U183" s="4">
        <v>14742.510000000004</v>
      </c>
      <c r="V183" s="4">
        <v>11964.750000000002</v>
      </c>
      <c r="W183" s="4">
        <v>19437.640000000003</v>
      </c>
      <c r="X183" s="4">
        <v>13578.510000000002</v>
      </c>
      <c r="Y183" s="4">
        <v>13977.21</v>
      </c>
      <c r="Z183" s="4">
        <v>16194.060000000001</v>
      </c>
      <c r="AA183" s="4">
        <v>9505.43</v>
      </c>
      <c r="AB183" s="4">
        <v>22329.730000000003</v>
      </c>
      <c r="AC183" s="4">
        <v>15165.810000000003</v>
      </c>
      <c r="AD183" s="4">
        <v>15616.44</v>
      </c>
      <c r="AE183" s="4">
        <v>0</v>
      </c>
      <c r="AF183" s="4">
        <v>0</v>
      </c>
      <c r="AG183" s="4">
        <v>0</v>
      </c>
      <c r="AH183" s="4">
        <v>0</v>
      </c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>
        <v>357729.83999999997</v>
      </c>
      <c r="CH183" s="4"/>
      <c r="CI183" s="9" cm="1">
        <f t="array" ref="CI183">1/(SUM(G183:BZ183*($G$1:$BZ$1=1))/SUM(G183:BZ183)+0.000000001)*(SUM(N(CK183:CP183&lt;&gt;0))&gt;4)</f>
        <v>0</v>
      </c>
      <c r="CK183" s="7" cm="1">
        <f t="array" ref="CK183">+SUM($G183:$CF183*N(VALUE(LEFT($G$2:$CF$2,4))=CK$2))</f>
        <v>179776.71999999997</v>
      </c>
      <c r="CL183" s="7" cm="1">
        <f t="array" ref="CL183">+SUM($G183:$CF183*N(VALUE(LEFT($G$2:$CF$2,4))=CL$2))</f>
        <v>177953.12</v>
      </c>
      <c r="CM183" s="7" cm="1">
        <f t="array" ref="CM183">+SUM($G183:$CF183*N(VALUE(LEFT($G$2:$CF$2,4))=CM$2))</f>
        <v>0</v>
      </c>
      <c r="CN183" s="7" cm="1">
        <f t="array" ref="CN183">+SUM($G183:$CF183*N(VALUE(LEFT($G$2:$CF$2,4))=CN$2))</f>
        <v>0</v>
      </c>
      <c r="CO183" s="7" cm="1">
        <f t="array" ref="CO183">+SUM($G183:$CF183*N(VALUE(LEFT($G$2:$CF$2,4))=CO$2))</f>
        <v>0</v>
      </c>
      <c r="CP183" s="7" cm="1">
        <f t="array" ref="CP183">+SUM($G183:$CF183*N(VALUE(LEFT($G$2:$CF$2,4))=CP$2))</f>
        <v>0</v>
      </c>
      <c r="CQ183" s="7" cm="1">
        <f t="array" ref="CQ183">+SUM($G183:$CF183*N(VALUE(LEFT($G$2:$CF$2,4))=CQ$2))</f>
        <v>0</v>
      </c>
    </row>
    <row r="184" spans="2:95" x14ac:dyDescent="0.25">
      <c r="B184" t="str">
        <f>+IF(IFERROR(INDEX('24-25 Plant Additions (RunRate)'!$P$10:$P$258,MATCH(E184,'24-25 Plant Additions (RunRate)'!$C$10:$C$258,0)),"")&lt;&gt;"x","","x")</f>
        <v/>
      </c>
      <c r="C184" t="str">
        <f>+IF(AND(CG184&gt;'24-25 Plant Additions (RunRate)'!$O$4,$B184&lt;&gt;"x"),"x","")</f>
        <v/>
      </c>
      <c r="D184" t="str">
        <f t="shared" si="2"/>
        <v>x</v>
      </c>
      <c r="E184" s="2" t="s">
        <v>1205</v>
      </c>
      <c r="F184" s="3" t="s">
        <v>1206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>
        <v>6293.04</v>
      </c>
      <c r="BX184" s="4">
        <v>325436.56</v>
      </c>
      <c r="BY184" s="4">
        <v>21724</v>
      </c>
      <c r="BZ184" s="4">
        <v>379.64</v>
      </c>
      <c r="CA184" s="4"/>
      <c r="CB184" s="4"/>
      <c r="CC184" s="4"/>
      <c r="CD184" s="4">
        <v>0</v>
      </c>
      <c r="CE184" s="4"/>
      <c r="CF184" s="4"/>
      <c r="CG184" s="4">
        <v>353833.24</v>
      </c>
      <c r="CH184" s="4"/>
      <c r="CI184" s="9" cm="1">
        <f t="array" ref="CI184">1/(SUM(G184:BZ184*($G$1:$BZ$1=1))/SUM(G184:BZ184)+0.000000001)*(SUM(N(CK184:CP184&lt;&gt;0))&gt;4)</f>
        <v>0</v>
      </c>
      <c r="CK184" s="7" cm="1">
        <f t="array" ref="CK184">+SUM($G184:$CF184*N(VALUE(LEFT($G$2:$CF$2,4))=CK$2))</f>
        <v>0</v>
      </c>
      <c r="CL184" s="7" cm="1">
        <f t="array" ref="CL184">+SUM($G184:$CF184*N(VALUE(LEFT($G$2:$CF$2,4))=CL$2))</f>
        <v>0</v>
      </c>
      <c r="CM184" s="7" cm="1">
        <f t="array" ref="CM184">+SUM($G184:$CF184*N(VALUE(LEFT($G$2:$CF$2,4))=CM$2))</f>
        <v>0</v>
      </c>
      <c r="CN184" s="7" cm="1">
        <f t="array" ref="CN184">+SUM($G184:$CF184*N(VALUE(LEFT($G$2:$CF$2,4))=CN$2))</f>
        <v>0</v>
      </c>
      <c r="CO184" s="7" cm="1">
        <f t="array" ref="CO184">+SUM($G184:$CF184*N(VALUE(LEFT($G$2:$CF$2,4))=CO$2))</f>
        <v>0</v>
      </c>
      <c r="CP184" s="7" cm="1">
        <f t="array" ref="CP184">+SUM($G184:$CF184*N(VALUE(LEFT($G$2:$CF$2,4))=CP$2))</f>
        <v>353833.24</v>
      </c>
      <c r="CQ184" s="7" cm="1">
        <f t="array" ref="CQ184">+SUM($G184:$CF184*N(VALUE(LEFT($G$2:$CF$2,4))=CQ$2))</f>
        <v>0</v>
      </c>
    </row>
    <row r="185" spans="2:95" x14ac:dyDescent="0.25">
      <c r="B185" t="str">
        <f>+IF(IFERROR(INDEX('24-25 Plant Additions (RunRate)'!$P$10:$P$258,MATCH(E185,'24-25 Plant Additions (RunRate)'!$C$10:$C$258,0)),"")&lt;&gt;"x","","x")</f>
        <v/>
      </c>
      <c r="C185" t="str">
        <f>+IF(AND(CG185&gt;'24-25 Plant Additions (RunRate)'!$O$4,$B185&lt;&gt;"x"),"x","")</f>
        <v/>
      </c>
      <c r="D185" t="str">
        <f t="shared" si="2"/>
        <v>x</v>
      </c>
      <c r="E185" s="2" t="s">
        <v>1079</v>
      </c>
      <c r="F185" s="3" t="s">
        <v>1080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>
        <v>82450.259999999995</v>
      </c>
      <c r="BU185" s="4">
        <v>309568.09000000003</v>
      </c>
      <c r="BV185" s="4">
        <v>-58995.450000000004</v>
      </c>
      <c r="BW185" s="4">
        <v>3592.66</v>
      </c>
      <c r="BX185" s="4">
        <v>928.41</v>
      </c>
      <c r="BY185" s="4">
        <v>18290.21</v>
      </c>
      <c r="BZ185" s="4">
        <v>-2214.36</v>
      </c>
      <c r="CA185" s="4"/>
      <c r="CB185" s="4"/>
      <c r="CC185" s="4"/>
      <c r="CD185" s="4"/>
      <c r="CE185" s="4"/>
      <c r="CF185" s="4"/>
      <c r="CG185" s="4">
        <v>353619.82</v>
      </c>
      <c r="CH185" s="4"/>
      <c r="CI185" s="9" cm="1">
        <f t="array" ref="CI185">1/(SUM(G185:BZ185*($G$1:$BZ$1=1))/SUM(G185:BZ185)+0.000000001)*(SUM(N(CK185:CP185&lt;&gt;0))&gt;4)</f>
        <v>0</v>
      </c>
      <c r="CK185" s="7" cm="1">
        <f t="array" ref="CK185">+SUM($G185:$CF185*N(VALUE(LEFT($G$2:$CF$2,4))=CK$2))</f>
        <v>0</v>
      </c>
      <c r="CL185" s="7" cm="1">
        <f t="array" ref="CL185">+SUM($G185:$CF185*N(VALUE(LEFT($G$2:$CF$2,4))=CL$2))</f>
        <v>0</v>
      </c>
      <c r="CM185" s="7" cm="1">
        <f t="array" ref="CM185">+SUM($G185:$CF185*N(VALUE(LEFT($G$2:$CF$2,4))=CM$2))</f>
        <v>0</v>
      </c>
      <c r="CN185" s="7" cm="1">
        <f t="array" ref="CN185">+SUM($G185:$CF185*N(VALUE(LEFT($G$2:$CF$2,4))=CN$2))</f>
        <v>0</v>
      </c>
      <c r="CO185" s="7" cm="1">
        <f t="array" ref="CO185">+SUM($G185:$CF185*N(VALUE(LEFT($G$2:$CF$2,4))=CO$2))</f>
        <v>0</v>
      </c>
      <c r="CP185" s="7" cm="1">
        <f t="array" ref="CP185">+SUM($G185:$CF185*N(VALUE(LEFT($G$2:$CF$2,4))=CP$2))</f>
        <v>353619.82</v>
      </c>
      <c r="CQ185" s="7" cm="1">
        <f t="array" ref="CQ185">+SUM($G185:$CF185*N(VALUE(LEFT($G$2:$CF$2,4))=CQ$2))</f>
        <v>0</v>
      </c>
    </row>
    <row r="186" spans="2:95" x14ac:dyDescent="0.25">
      <c r="B186" t="str">
        <f>+IF(IFERROR(INDEX('24-25 Plant Additions (RunRate)'!$P$10:$P$258,MATCH(E186,'24-25 Plant Additions (RunRate)'!$C$10:$C$258,0)),"")&lt;&gt;"x","","x")</f>
        <v/>
      </c>
      <c r="C186" t="str">
        <f>+IF(AND(CG186&gt;'24-25 Plant Additions (RunRate)'!$O$4,$B186&lt;&gt;"x"),"x","")</f>
        <v/>
      </c>
      <c r="D186" t="str">
        <f t="shared" si="2"/>
        <v>x</v>
      </c>
      <c r="E186" s="2" t="s">
        <v>1397</v>
      </c>
      <c r="F186" s="3" t="s">
        <v>1398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>
        <v>363130.58</v>
      </c>
      <c r="BN186" s="4">
        <v>-2513.19</v>
      </c>
      <c r="BO186" s="4"/>
      <c r="BP186" s="4"/>
      <c r="BQ186" s="4"/>
      <c r="BR186" s="4"/>
      <c r="BS186" s="4">
        <v>-10125.69</v>
      </c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>
        <v>350491.7</v>
      </c>
      <c r="CH186" s="4"/>
      <c r="CI186" s="9" cm="1">
        <f t="array" ref="CI186">1/(SUM(G186:BZ186*($G$1:$BZ$1=1))/SUM(G186:BZ186)+0.000000001)*(SUM(N(CK186:CP186&lt;&gt;0))&gt;4)</f>
        <v>0</v>
      </c>
      <c r="CK186" s="7" cm="1">
        <f t="array" ref="CK186">+SUM($G186:$CF186*N(VALUE(LEFT($G$2:$CF$2,4))=CK$2))</f>
        <v>0</v>
      </c>
      <c r="CL186" s="7" cm="1">
        <f t="array" ref="CL186">+SUM($G186:$CF186*N(VALUE(LEFT($G$2:$CF$2,4))=CL$2))</f>
        <v>0</v>
      </c>
      <c r="CM186" s="7" cm="1">
        <f t="array" ref="CM186">+SUM($G186:$CF186*N(VALUE(LEFT($G$2:$CF$2,4))=CM$2))</f>
        <v>0</v>
      </c>
      <c r="CN186" s="7" cm="1">
        <f t="array" ref="CN186">+SUM($G186:$CF186*N(VALUE(LEFT($G$2:$CF$2,4))=CN$2))</f>
        <v>0</v>
      </c>
      <c r="CO186" s="7" cm="1">
        <f t="array" ref="CO186">+SUM($G186:$CF186*N(VALUE(LEFT($G$2:$CF$2,4))=CO$2))</f>
        <v>360617.39</v>
      </c>
      <c r="CP186" s="7" cm="1">
        <f t="array" ref="CP186">+SUM($G186:$CF186*N(VALUE(LEFT($G$2:$CF$2,4))=CP$2))</f>
        <v>-10125.69</v>
      </c>
      <c r="CQ186" s="7" cm="1">
        <f t="array" ref="CQ186">+SUM($G186:$CF186*N(VALUE(LEFT($G$2:$CF$2,4))=CQ$2))</f>
        <v>0</v>
      </c>
    </row>
    <row r="187" spans="2:95" x14ac:dyDescent="0.25">
      <c r="B187" t="str">
        <f>+IF(IFERROR(INDEX('24-25 Plant Additions (RunRate)'!$P$10:$P$258,MATCH(E187,'24-25 Plant Additions (RunRate)'!$C$10:$C$258,0)),"")&lt;&gt;"x","","x")</f>
        <v/>
      </c>
      <c r="C187" t="str">
        <f>+IF(AND(CG187&gt;'24-25 Plant Additions (RunRate)'!$O$4,$B187&lt;&gt;"x"),"x","")</f>
        <v/>
      </c>
      <c r="D187" t="str">
        <f t="shared" si="2"/>
        <v>x</v>
      </c>
      <c r="E187" s="2" t="s">
        <v>554</v>
      </c>
      <c r="F187" s="3" t="s">
        <v>555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>
        <v>56.300000000000004</v>
      </c>
      <c r="S187" s="4">
        <v>255845.32</v>
      </c>
      <c r="T187" s="4"/>
      <c r="U187" s="4">
        <v>925.57</v>
      </c>
      <c r="V187" s="4"/>
      <c r="W187" s="4"/>
      <c r="X187" s="4"/>
      <c r="Y187" s="4">
        <v>68436.040000000008</v>
      </c>
      <c r="Z187" s="4"/>
      <c r="AA187" s="4"/>
      <c r="AB187" s="4"/>
      <c r="AC187" s="4">
        <v>20602.740000000002</v>
      </c>
      <c r="AD187" s="4">
        <v>2466.35</v>
      </c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>
        <v>348332.31999999995</v>
      </c>
      <c r="CH187" s="4"/>
      <c r="CI187" s="9" cm="1">
        <f t="array" ref="CI187">1/(SUM(G187:BZ187*($G$1:$BZ$1=1))/SUM(G187:BZ187)+0.000000001)*(SUM(N(CK187:CP187&lt;&gt;0))&gt;4)</f>
        <v>0</v>
      </c>
      <c r="CK187" s="7" cm="1">
        <f t="array" ref="CK187">+SUM($G187:$CF187*N(VALUE(LEFT($G$2:$CF$2,4))=CK$2))</f>
        <v>56.300000000000004</v>
      </c>
      <c r="CL187" s="7" cm="1">
        <f t="array" ref="CL187">+SUM($G187:$CF187*N(VALUE(LEFT($G$2:$CF$2,4))=CL$2))</f>
        <v>348276.02</v>
      </c>
      <c r="CM187" s="7" cm="1">
        <f t="array" ref="CM187">+SUM($G187:$CF187*N(VALUE(LEFT($G$2:$CF$2,4))=CM$2))</f>
        <v>0</v>
      </c>
      <c r="CN187" s="7" cm="1">
        <f t="array" ref="CN187">+SUM($G187:$CF187*N(VALUE(LEFT($G$2:$CF$2,4))=CN$2))</f>
        <v>0</v>
      </c>
      <c r="CO187" s="7" cm="1">
        <f t="array" ref="CO187">+SUM($G187:$CF187*N(VALUE(LEFT($G$2:$CF$2,4))=CO$2))</f>
        <v>0</v>
      </c>
      <c r="CP187" s="7" cm="1">
        <f t="array" ref="CP187">+SUM($G187:$CF187*N(VALUE(LEFT($G$2:$CF$2,4))=CP$2))</f>
        <v>0</v>
      </c>
      <c r="CQ187" s="7" cm="1">
        <f t="array" ref="CQ187">+SUM($G187:$CF187*N(VALUE(LEFT($G$2:$CF$2,4))=CQ$2))</f>
        <v>0</v>
      </c>
    </row>
    <row r="188" spans="2:95" x14ac:dyDescent="0.25">
      <c r="B188" t="str">
        <f>+IF(IFERROR(INDEX('24-25 Plant Additions (RunRate)'!$P$10:$P$258,MATCH(E188,'24-25 Plant Additions (RunRate)'!$C$10:$C$258,0)),"")&lt;&gt;"x","","x")</f>
        <v/>
      </c>
      <c r="C188" t="str">
        <f>+IF(AND(CG188&gt;'24-25 Plant Additions (RunRate)'!$O$4,$B188&lt;&gt;"x"),"x","")</f>
        <v/>
      </c>
      <c r="D188" t="str">
        <f t="shared" si="2"/>
        <v>x</v>
      </c>
      <c r="E188" s="2" t="s">
        <v>1155</v>
      </c>
      <c r="F188" s="3" t="s">
        <v>1156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>
        <v>295245.66000000003</v>
      </c>
      <c r="AW188" s="4">
        <v>20972.34</v>
      </c>
      <c r="AX188" s="4">
        <v>1826.74</v>
      </c>
      <c r="AY188" s="4">
        <v>5535.1</v>
      </c>
      <c r="AZ188" s="4">
        <v>13493.15</v>
      </c>
      <c r="BA188" s="4"/>
      <c r="BB188" s="4">
        <v>11054.07</v>
      </c>
      <c r="BC188" s="4"/>
      <c r="BD188" s="4"/>
      <c r="BE188" s="4"/>
      <c r="BF188" s="4"/>
      <c r="BG188" s="4">
        <v>0</v>
      </c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>
        <v>348127.06000000006</v>
      </c>
      <c r="CH188" s="4"/>
      <c r="CI188" s="9" cm="1">
        <f t="array" ref="CI188">1/(SUM(G188:BZ188*($G$1:$BZ$1=1))/SUM(G188:BZ188)+0.000000001)*(SUM(N(CK188:CP188&lt;&gt;0))&gt;4)</f>
        <v>0</v>
      </c>
      <c r="CK188" s="7" cm="1">
        <f t="array" ref="CK188">+SUM($G188:$CF188*N(VALUE(LEFT($G$2:$CF$2,4))=CK$2))</f>
        <v>0</v>
      </c>
      <c r="CL188" s="7" cm="1">
        <f t="array" ref="CL188">+SUM($G188:$CF188*N(VALUE(LEFT($G$2:$CF$2,4))=CL$2))</f>
        <v>0</v>
      </c>
      <c r="CM188" s="7" cm="1">
        <f t="array" ref="CM188">+SUM($G188:$CF188*N(VALUE(LEFT($G$2:$CF$2,4))=CM$2))</f>
        <v>0</v>
      </c>
      <c r="CN188" s="7" cm="1">
        <f t="array" ref="CN188">+SUM($G188:$CF188*N(VALUE(LEFT($G$2:$CF$2,4))=CN$2))</f>
        <v>348127.06000000006</v>
      </c>
      <c r="CO188" s="7" cm="1">
        <f t="array" ref="CO188">+SUM($G188:$CF188*N(VALUE(LEFT($G$2:$CF$2,4))=CO$2))</f>
        <v>0</v>
      </c>
      <c r="CP188" s="7" cm="1">
        <f t="array" ref="CP188">+SUM($G188:$CF188*N(VALUE(LEFT($G$2:$CF$2,4))=CP$2))</f>
        <v>0</v>
      </c>
      <c r="CQ188" s="7" cm="1">
        <f t="array" ref="CQ188">+SUM($G188:$CF188*N(VALUE(LEFT($G$2:$CF$2,4))=CQ$2))</f>
        <v>0</v>
      </c>
    </row>
    <row r="189" spans="2:95" x14ac:dyDescent="0.25">
      <c r="B189" t="str">
        <f>+IF(IFERROR(INDEX('24-25 Plant Additions (RunRate)'!$P$10:$P$258,MATCH(E189,'24-25 Plant Additions (RunRate)'!$C$10:$C$258,0)),"")&lt;&gt;"x","","x")</f>
        <v/>
      </c>
      <c r="C189" t="str">
        <f>+IF(AND(CG189&gt;'24-25 Plant Additions (RunRate)'!$O$4,$B189&lt;&gt;"x"),"x","")</f>
        <v/>
      </c>
      <c r="D189" t="str">
        <f t="shared" si="2"/>
        <v>x</v>
      </c>
      <c r="E189" s="2" t="s">
        <v>422</v>
      </c>
      <c r="F189" s="3" t="s">
        <v>423</v>
      </c>
      <c r="G189" s="4"/>
      <c r="H189" s="4"/>
      <c r="I189" s="4">
        <v>52254.07</v>
      </c>
      <c r="J189" s="4">
        <v>213825.21</v>
      </c>
      <c r="K189" s="4">
        <v>82543.13</v>
      </c>
      <c r="L189" s="4">
        <v>5739.85</v>
      </c>
      <c r="M189" s="4"/>
      <c r="N189" s="4"/>
      <c r="O189" s="4"/>
      <c r="P189" s="4">
        <v>-5153.8900000000003</v>
      </c>
      <c r="Q189" s="4"/>
      <c r="R189" s="4">
        <v>-6114.56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>
        <v>343093.80999999994</v>
      </c>
      <c r="CH189" s="4"/>
      <c r="CI189" s="9" cm="1">
        <f t="array" ref="CI189">1/(SUM(G189:BZ189*($G$1:$BZ$1=1))/SUM(G189:BZ189)+0.000000001)*(SUM(N(CK189:CP189&lt;&gt;0))&gt;4)</f>
        <v>0</v>
      </c>
      <c r="CK189" s="7" cm="1">
        <f t="array" ref="CK189">+SUM($G189:$CF189*N(VALUE(LEFT($G$2:$CF$2,4))=CK$2))</f>
        <v>343093.80999999994</v>
      </c>
      <c r="CL189" s="7" cm="1">
        <f t="array" ref="CL189">+SUM($G189:$CF189*N(VALUE(LEFT($G$2:$CF$2,4))=CL$2))</f>
        <v>0</v>
      </c>
      <c r="CM189" s="7" cm="1">
        <f t="array" ref="CM189">+SUM($G189:$CF189*N(VALUE(LEFT($G$2:$CF$2,4))=CM$2))</f>
        <v>0</v>
      </c>
      <c r="CN189" s="7" cm="1">
        <f t="array" ref="CN189">+SUM($G189:$CF189*N(VALUE(LEFT($G$2:$CF$2,4))=CN$2))</f>
        <v>0</v>
      </c>
      <c r="CO189" s="7" cm="1">
        <f t="array" ref="CO189">+SUM($G189:$CF189*N(VALUE(LEFT($G$2:$CF$2,4))=CO$2))</f>
        <v>0</v>
      </c>
      <c r="CP189" s="7" cm="1">
        <f t="array" ref="CP189">+SUM($G189:$CF189*N(VALUE(LEFT($G$2:$CF$2,4))=CP$2))</f>
        <v>0</v>
      </c>
      <c r="CQ189" s="7" cm="1">
        <f t="array" ref="CQ189">+SUM($G189:$CF189*N(VALUE(LEFT($G$2:$CF$2,4))=CQ$2))</f>
        <v>0</v>
      </c>
    </row>
    <row r="190" spans="2:95" x14ac:dyDescent="0.25">
      <c r="B190" t="str">
        <f>+IF(IFERROR(INDEX('24-25 Plant Additions (RunRate)'!$P$10:$P$258,MATCH(E190,'24-25 Plant Additions (RunRate)'!$C$10:$C$258,0)),"")&lt;&gt;"x","","x")</f>
        <v/>
      </c>
      <c r="C190" t="str">
        <f>+IF(AND(CG190&gt;'24-25 Plant Additions (RunRate)'!$O$4,$B190&lt;&gt;"x"),"x","")</f>
        <v/>
      </c>
      <c r="D190" t="str">
        <f t="shared" si="2"/>
        <v>x</v>
      </c>
      <c r="E190" s="2" t="s">
        <v>349</v>
      </c>
      <c r="F190" s="3" t="s">
        <v>350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>
        <v>346512.58</v>
      </c>
      <c r="AE190" s="4">
        <v>26657.420000000002</v>
      </c>
      <c r="AF190" s="4"/>
      <c r="AG190" s="4">
        <v>336.54</v>
      </c>
      <c r="AH190" s="4"/>
      <c r="AI190" s="4">
        <v>57.72</v>
      </c>
      <c r="AJ190" s="4"/>
      <c r="AK190" s="4"/>
      <c r="AL190" s="4"/>
      <c r="AM190" s="4"/>
      <c r="AN190" s="4"/>
      <c r="AO190" s="4">
        <v>-31407.86</v>
      </c>
      <c r="AP190" s="4"/>
      <c r="AQ190" s="4"/>
      <c r="AR190" s="4"/>
      <c r="AS190" s="4"/>
      <c r="AT190" s="4">
        <v>0</v>
      </c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>
        <v>342156.39999999997</v>
      </c>
      <c r="CH190" s="4"/>
      <c r="CI190" s="9" cm="1">
        <f t="array" ref="CI190">1/(SUM(G190:BZ190*($G$1:$BZ$1=1))/SUM(G190:BZ190)+0.000000001)*(SUM(N(CK190:CP190&lt;&gt;0))&gt;4)</f>
        <v>0</v>
      </c>
      <c r="CK190" s="7" cm="1">
        <f t="array" ref="CK190">+SUM($G190:$CF190*N(VALUE(LEFT($G$2:$CF$2,4))=CK$2))</f>
        <v>0</v>
      </c>
      <c r="CL190" s="7" cm="1">
        <f t="array" ref="CL190">+SUM($G190:$CF190*N(VALUE(LEFT($G$2:$CF$2,4))=CL$2))</f>
        <v>346512.58</v>
      </c>
      <c r="CM190" s="7" cm="1">
        <f t="array" ref="CM190">+SUM($G190:$CF190*N(VALUE(LEFT($G$2:$CF$2,4))=CM$2))</f>
        <v>-4356.1799999999967</v>
      </c>
      <c r="CN190" s="7" cm="1">
        <f t="array" ref="CN190">+SUM($G190:$CF190*N(VALUE(LEFT($G$2:$CF$2,4))=CN$2))</f>
        <v>0</v>
      </c>
      <c r="CO190" s="7" cm="1">
        <f t="array" ref="CO190">+SUM($G190:$CF190*N(VALUE(LEFT($G$2:$CF$2,4))=CO$2))</f>
        <v>0</v>
      </c>
      <c r="CP190" s="7" cm="1">
        <f t="array" ref="CP190">+SUM($G190:$CF190*N(VALUE(LEFT($G$2:$CF$2,4))=CP$2))</f>
        <v>0</v>
      </c>
      <c r="CQ190" s="7" cm="1">
        <f t="array" ref="CQ190">+SUM($G190:$CF190*N(VALUE(LEFT($G$2:$CF$2,4))=CQ$2))</f>
        <v>0</v>
      </c>
    </row>
    <row r="191" spans="2:95" x14ac:dyDescent="0.25">
      <c r="B191" t="str">
        <f>+IF(IFERROR(INDEX('24-25 Plant Additions (RunRate)'!$P$10:$P$258,MATCH(E191,'24-25 Plant Additions (RunRate)'!$C$10:$C$258,0)),"")&lt;&gt;"x","","x")</f>
        <v/>
      </c>
      <c r="C191" t="str">
        <f>+IF(AND(CG191&gt;'24-25 Plant Additions (RunRate)'!$O$4,$B191&lt;&gt;"x"),"x","")</f>
        <v/>
      </c>
      <c r="D191" t="str">
        <f t="shared" si="2"/>
        <v>x</v>
      </c>
      <c r="E191" s="2" t="s">
        <v>984</v>
      </c>
      <c r="F191" s="3" t="s">
        <v>985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>
        <v>312100.5</v>
      </c>
      <c r="CA191" s="4">
        <v>27333.03</v>
      </c>
      <c r="CB191" s="4">
        <v>285</v>
      </c>
      <c r="CC191" s="4"/>
      <c r="CD191" s="4"/>
      <c r="CE191" s="4"/>
      <c r="CF191" s="4">
        <v>0</v>
      </c>
      <c r="CG191" s="4">
        <v>339718.53</v>
      </c>
      <c r="CH191" s="4"/>
      <c r="CI191" s="9" cm="1">
        <f t="array" ref="CI191">1/(SUM(G191:BZ191*($G$1:$BZ$1=1))/SUM(G191:BZ191)+0.000000001)*(SUM(N(CK191:CP191&lt;&gt;0))&gt;4)</f>
        <v>0</v>
      </c>
      <c r="CK191" s="7" cm="1">
        <f t="array" ref="CK191">+SUM($G191:$CF191*N(VALUE(LEFT($G$2:$CF$2,4))=CK$2))</f>
        <v>0</v>
      </c>
      <c r="CL191" s="7" cm="1">
        <f t="array" ref="CL191">+SUM($G191:$CF191*N(VALUE(LEFT($G$2:$CF$2,4))=CL$2))</f>
        <v>0</v>
      </c>
      <c r="CM191" s="7" cm="1">
        <f t="array" ref="CM191">+SUM($G191:$CF191*N(VALUE(LEFT($G$2:$CF$2,4))=CM$2))</f>
        <v>0</v>
      </c>
      <c r="CN191" s="7" cm="1">
        <f t="array" ref="CN191">+SUM($G191:$CF191*N(VALUE(LEFT($G$2:$CF$2,4))=CN$2))</f>
        <v>0</v>
      </c>
      <c r="CO191" s="7" cm="1">
        <f t="array" ref="CO191">+SUM($G191:$CF191*N(VALUE(LEFT($G$2:$CF$2,4))=CO$2))</f>
        <v>0</v>
      </c>
      <c r="CP191" s="7" cm="1">
        <f t="array" ref="CP191">+SUM($G191:$CF191*N(VALUE(LEFT($G$2:$CF$2,4))=CP$2))</f>
        <v>312100.5</v>
      </c>
      <c r="CQ191" s="7" cm="1">
        <f t="array" ref="CQ191">+SUM($G191:$CF191*N(VALUE(LEFT($G$2:$CF$2,4))=CQ$2))</f>
        <v>27618.03</v>
      </c>
    </row>
    <row r="192" spans="2:95" x14ac:dyDescent="0.25">
      <c r="B192" t="str">
        <f>+IF(IFERROR(INDEX('24-25 Plant Additions (RunRate)'!$P$10:$P$258,MATCH(E192,'24-25 Plant Additions (RunRate)'!$C$10:$C$258,0)),"")&lt;&gt;"x","","x")</f>
        <v/>
      </c>
      <c r="C192" t="str">
        <f>+IF(AND(CG192&gt;'24-25 Plant Additions (RunRate)'!$O$4,$B192&lt;&gt;"x"),"x","")</f>
        <v/>
      </c>
      <c r="D192" t="str">
        <f t="shared" si="2"/>
        <v>x</v>
      </c>
      <c r="E192" s="2" t="s">
        <v>400</v>
      </c>
      <c r="F192" s="3" t="s">
        <v>401</v>
      </c>
      <c r="G192" s="4"/>
      <c r="H192" s="4"/>
      <c r="I192" s="4"/>
      <c r="J192" s="4">
        <v>337789.37</v>
      </c>
      <c r="K192" s="4">
        <v>6493.82</v>
      </c>
      <c r="L192" s="4"/>
      <c r="M192" s="4"/>
      <c r="N192" s="4"/>
      <c r="O192" s="4">
        <v>0</v>
      </c>
      <c r="P192" s="4"/>
      <c r="Q192" s="4"/>
      <c r="R192" s="4">
        <v>-5842.67</v>
      </c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>
        <v>338440.52</v>
      </c>
      <c r="CH192" s="4"/>
      <c r="CI192" s="9" cm="1">
        <f t="array" ref="CI192">1/(SUM(G192:BZ192*($G$1:$BZ$1=1))/SUM(G192:BZ192)+0.000000001)*(SUM(N(CK192:CP192&lt;&gt;0))&gt;4)</f>
        <v>0</v>
      </c>
      <c r="CK192" s="7" cm="1">
        <f t="array" ref="CK192">+SUM($G192:$CF192*N(VALUE(LEFT($G$2:$CF$2,4))=CK$2))</f>
        <v>338440.52</v>
      </c>
      <c r="CL192" s="7" cm="1">
        <f t="array" ref="CL192">+SUM($G192:$CF192*N(VALUE(LEFT($G$2:$CF$2,4))=CL$2))</f>
        <v>0</v>
      </c>
      <c r="CM192" s="7" cm="1">
        <f t="array" ref="CM192">+SUM($G192:$CF192*N(VALUE(LEFT($G$2:$CF$2,4))=CM$2))</f>
        <v>0</v>
      </c>
      <c r="CN192" s="7" cm="1">
        <f t="array" ref="CN192">+SUM($G192:$CF192*N(VALUE(LEFT($G$2:$CF$2,4))=CN$2))</f>
        <v>0</v>
      </c>
      <c r="CO192" s="7" cm="1">
        <f t="array" ref="CO192">+SUM($G192:$CF192*N(VALUE(LEFT($G$2:$CF$2,4))=CO$2))</f>
        <v>0</v>
      </c>
      <c r="CP192" s="7" cm="1">
        <f t="array" ref="CP192">+SUM($G192:$CF192*N(VALUE(LEFT($G$2:$CF$2,4))=CP$2))</f>
        <v>0</v>
      </c>
      <c r="CQ192" s="7" cm="1">
        <f t="array" ref="CQ192">+SUM($G192:$CF192*N(VALUE(LEFT($G$2:$CF$2,4))=CQ$2))</f>
        <v>0</v>
      </c>
    </row>
    <row r="193" spans="1:95" x14ac:dyDescent="0.25">
      <c r="B193" t="str">
        <f>+IF(IFERROR(INDEX('24-25 Plant Additions (RunRate)'!$P$10:$P$258,MATCH(E193,'24-25 Plant Additions (RunRate)'!$C$10:$C$258,0)),"")&lt;&gt;"x","","x")</f>
        <v>x</v>
      </c>
      <c r="C193" t="str">
        <f>+IF(AND(CG193&gt;'24-25 Plant Additions (RunRate)'!$O$4,$B193&lt;&gt;"x"),"x","")</f>
        <v/>
      </c>
      <c r="D193" t="str">
        <f t="shared" si="2"/>
        <v/>
      </c>
      <c r="E193" s="2" t="s">
        <v>692</v>
      </c>
      <c r="F193" s="3" t="s">
        <v>693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>
        <v>5503.58</v>
      </c>
      <c r="AK193" s="4"/>
      <c r="AL193" s="4"/>
      <c r="AM193" s="4"/>
      <c r="AN193" s="4">
        <v>0</v>
      </c>
      <c r="AO193" s="4"/>
      <c r="AP193" s="4">
        <v>46.91</v>
      </c>
      <c r="AQ193" s="4">
        <v>19213.990000000002</v>
      </c>
      <c r="AR193" s="4"/>
      <c r="AS193" s="4"/>
      <c r="AT193" s="4"/>
      <c r="AU193" s="4">
        <v>0</v>
      </c>
      <c r="AV193" s="4"/>
      <c r="AW193" s="4"/>
      <c r="AX193" s="4"/>
      <c r="AY193" s="4"/>
      <c r="AZ193" s="4"/>
      <c r="BA193" s="4"/>
      <c r="BB193" s="4">
        <v>11000.18</v>
      </c>
      <c r="BC193" s="4"/>
      <c r="BD193" s="4">
        <v>2169.12</v>
      </c>
      <c r="BE193" s="4"/>
      <c r="BF193" s="4">
        <v>2670</v>
      </c>
      <c r="BG193" s="4"/>
      <c r="BH193" s="4"/>
      <c r="BI193" s="4"/>
      <c r="BJ193" s="4"/>
      <c r="BK193" s="4"/>
      <c r="BL193" s="4">
        <v>13207.09</v>
      </c>
      <c r="BM193" s="4">
        <v>0</v>
      </c>
      <c r="BN193" s="4">
        <v>10984.340000000002</v>
      </c>
      <c r="BO193" s="4">
        <v>13108.32</v>
      </c>
      <c r="BP193" s="4"/>
      <c r="BQ193" s="4">
        <v>35405.74</v>
      </c>
      <c r="BR193" s="4">
        <v>38.6</v>
      </c>
      <c r="BS193" s="4">
        <v>209959</v>
      </c>
      <c r="BT193" s="4">
        <v>13827.25</v>
      </c>
      <c r="BU193" s="4">
        <v>0</v>
      </c>
      <c r="BV193" s="4">
        <v>-7579.6900000000005</v>
      </c>
      <c r="BW193" s="4">
        <v>0</v>
      </c>
      <c r="BX193" s="4"/>
      <c r="BY193" s="4"/>
      <c r="BZ193" s="4">
        <v>-1664.2900000000002</v>
      </c>
      <c r="CA193" s="4"/>
      <c r="CB193" s="4"/>
      <c r="CC193" s="4"/>
      <c r="CD193" s="4"/>
      <c r="CE193" s="4"/>
      <c r="CF193" s="4"/>
      <c r="CG193" s="4">
        <v>327890.14</v>
      </c>
      <c r="CH193" s="4"/>
      <c r="CI193" s="9" cm="1">
        <f t="array" ref="CI193">1/(SUM(G193:BZ193*($G$1:$BZ$1=1))/SUM(G193:BZ193)+0.000000001)*(SUM(N(CK193:CP193&lt;&gt;0))&gt;4)</f>
        <v>0</v>
      </c>
      <c r="CK193" s="7" cm="1">
        <f t="array" ref="CK193">+SUM($G193:$CF193*N(VALUE(LEFT($G$2:$CF$2,4))=CK$2))</f>
        <v>0</v>
      </c>
      <c r="CL193" s="7" cm="1">
        <f t="array" ref="CL193">+SUM($G193:$CF193*N(VALUE(LEFT($G$2:$CF$2,4))=CL$2))</f>
        <v>0</v>
      </c>
      <c r="CM193" s="7" cm="1">
        <f t="array" ref="CM193">+SUM($G193:$CF193*N(VALUE(LEFT($G$2:$CF$2,4))=CM$2))</f>
        <v>5550.49</v>
      </c>
      <c r="CN193" s="7" cm="1">
        <f t="array" ref="CN193">+SUM($G193:$CF193*N(VALUE(LEFT($G$2:$CF$2,4))=CN$2))</f>
        <v>30214.170000000002</v>
      </c>
      <c r="CO193" s="7" cm="1">
        <f t="array" ref="CO193">+SUM($G193:$CF193*N(VALUE(LEFT($G$2:$CF$2,4))=CO$2))</f>
        <v>29030.550000000003</v>
      </c>
      <c r="CP193" s="7" cm="1">
        <f t="array" ref="CP193">+SUM($G193:$CF193*N(VALUE(LEFT($G$2:$CF$2,4))=CP$2))</f>
        <v>263094.93000000005</v>
      </c>
      <c r="CQ193" s="7" cm="1">
        <f t="array" ref="CQ193">+SUM($G193:$CF193*N(VALUE(LEFT($G$2:$CF$2,4))=CQ$2))</f>
        <v>0</v>
      </c>
    </row>
    <row r="194" spans="1:95" x14ac:dyDescent="0.25">
      <c r="B194" t="str">
        <f>+IF(IFERROR(INDEX('24-25 Plant Additions (RunRate)'!$P$10:$P$258,MATCH(E194,'24-25 Plant Additions (RunRate)'!$C$10:$C$258,0)),"")&lt;&gt;"x","","x")</f>
        <v/>
      </c>
      <c r="C194" t="str">
        <f>+IF(AND(CG194&gt;'24-25 Plant Additions (RunRate)'!$O$4,$B194&lt;&gt;"x"),"x","")</f>
        <v/>
      </c>
      <c r="D194" t="str">
        <f t="shared" si="2"/>
        <v>x</v>
      </c>
      <c r="E194" s="2" t="s">
        <v>1739</v>
      </c>
      <c r="F194" s="3" t="s">
        <v>1740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>
        <v>280416.07</v>
      </c>
      <c r="BX194" s="4">
        <v>7200.81</v>
      </c>
      <c r="BY194" s="4">
        <v>37167.99</v>
      </c>
      <c r="BZ194" s="4">
        <v>-1986.5</v>
      </c>
      <c r="CA194" s="4"/>
      <c r="CB194" s="4">
        <v>-876.94</v>
      </c>
      <c r="CC194" s="4"/>
      <c r="CD194" s="4"/>
      <c r="CE194" s="4"/>
      <c r="CF194" s="4"/>
      <c r="CG194" s="4">
        <v>321921.43</v>
      </c>
      <c r="CH194" s="4"/>
      <c r="CI194" s="9" cm="1">
        <f t="array" ref="CI194">1/(SUM(G194:BZ194*($G$1:$BZ$1=1))/SUM(G194:BZ194)+0.000000001)*(SUM(N(CK194:CP194&lt;&gt;0))&gt;4)</f>
        <v>0</v>
      </c>
      <c r="CK194" s="7" cm="1">
        <f t="array" ref="CK194">+SUM($G194:$CF194*N(VALUE(LEFT($G$2:$CF$2,4))=CK$2))</f>
        <v>0</v>
      </c>
      <c r="CL194" s="7" cm="1">
        <f t="array" ref="CL194">+SUM($G194:$CF194*N(VALUE(LEFT($G$2:$CF$2,4))=CL$2))</f>
        <v>0</v>
      </c>
      <c r="CM194" s="7" cm="1">
        <f t="array" ref="CM194">+SUM($G194:$CF194*N(VALUE(LEFT($G$2:$CF$2,4))=CM$2))</f>
        <v>0</v>
      </c>
      <c r="CN194" s="7" cm="1">
        <f t="array" ref="CN194">+SUM($G194:$CF194*N(VALUE(LEFT($G$2:$CF$2,4))=CN$2))</f>
        <v>0</v>
      </c>
      <c r="CO194" s="7" cm="1">
        <f t="array" ref="CO194">+SUM($G194:$CF194*N(VALUE(LEFT($G$2:$CF$2,4))=CO$2))</f>
        <v>0</v>
      </c>
      <c r="CP194" s="7" cm="1">
        <f t="array" ref="CP194">+SUM($G194:$CF194*N(VALUE(LEFT($G$2:$CF$2,4))=CP$2))</f>
        <v>322798.37</v>
      </c>
      <c r="CQ194" s="7" cm="1">
        <f t="array" ref="CQ194">+SUM($G194:$CF194*N(VALUE(LEFT($G$2:$CF$2,4))=CQ$2))</f>
        <v>-876.94</v>
      </c>
    </row>
    <row r="195" spans="1:95" x14ac:dyDescent="0.25">
      <c r="B195" t="str">
        <f>+IF(IFERROR(INDEX('24-25 Plant Additions (RunRate)'!$P$10:$P$258,MATCH(E195,'24-25 Plant Additions (RunRate)'!$C$10:$C$258,0)),"")&lt;&gt;"x","","x")</f>
        <v/>
      </c>
      <c r="C195" t="str">
        <f>+IF(AND(CG195&gt;'24-25 Plant Additions (RunRate)'!$O$4,$B195&lt;&gt;"x"),"x","")</f>
        <v/>
      </c>
      <c r="D195" t="str">
        <f t="shared" si="2"/>
        <v>x</v>
      </c>
      <c r="E195" s="2" t="s">
        <v>862</v>
      </c>
      <c r="F195" s="3" t="s">
        <v>863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>
        <v>306263.44</v>
      </c>
      <c r="AV195" s="4">
        <v>3289.63</v>
      </c>
      <c r="AW195" s="4"/>
      <c r="AX195" s="4"/>
      <c r="AY195" s="4"/>
      <c r="AZ195" s="4"/>
      <c r="BA195" s="4"/>
      <c r="BB195" s="4">
        <v>6031.38</v>
      </c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>
        <v>315584.45</v>
      </c>
      <c r="CH195" s="4"/>
      <c r="CI195" s="9" cm="1">
        <f t="array" ref="CI195">1/(SUM(G195:BZ195*($G$1:$BZ$1=1))/SUM(G195:BZ195)+0.000000001)*(SUM(N(CK195:CP195&lt;&gt;0))&gt;4)</f>
        <v>0</v>
      </c>
      <c r="CK195" s="7" cm="1">
        <f t="array" ref="CK195">+SUM($G195:$CF195*N(VALUE(LEFT($G$2:$CF$2,4))=CK$2))</f>
        <v>0</v>
      </c>
      <c r="CL195" s="7" cm="1">
        <f t="array" ref="CL195">+SUM($G195:$CF195*N(VALUE(LEFT($G$2:$CF$2,4))=CL$2))</f>
        <v>0</v>
      </c>
      <c r="CM195" s="7" cm="1">
        <f t="array" ref="CM195">+SUM($G195:$CF195*N(VALUE(LEFT($G$2:$CF$2,4))=CM$2))</f>
        <v>0</v>
      </c>
      <c r="CN195" s="7" cm="1">
        <f t="array" ref="CN195">+SUM($G195:$CF195*N(VALUE(LEFT($G$2:$CF$2,4))=CN$2))</f>
        <v>315584.45</v>
      </c>
      <c r="CO195" s="7" cm="1">
        <f t="array" ref="CO195">+SUM($G195:$CF195*N(VALUE(LEFT($G$2:$CF$2,4))=CO$2))</f>
        <v>0</v>
      </c>
      <c r="CP195" s="7" cm="1">
        <f t="array" ref="CP195">+SUM($G195:$CF195*N(VALUE(LEFT($G$2:$CF$2,4))=CP$2))</f>
        <v>0</v>
      </c>
      <c r="CQ195" s="7" cm="1">
        <f t="array" ref="CQ195">+SUM($G195:$CF195*N(VALUE(LEFT($G$2:$CF$2,4))=CQ$2))</f>
        <v>0</v>
      </c>
    </row>
    <row r="196" spans="1:95" x14ac:dyDescent="0.25">
      <c r="B196" t="str">
        <f>+IF(IFERROR(INDEX('24-25 Plant Additions (RunRate)'!$P$10:$P$258,MATCH(E196,'24-25 Plant Additions (RunRate)'!$C$10:$C$258,0)),"")&lt;&gt;"x","","x")</f>
        <v/>
      </c>
      <c r="C196" t="str">
        <f>+IF(AND(CG196&gt;'24-25 Plant Additions (RunRate)'!$O$4,$B196&lt;&gt;"x"),"x","")</f>
        <v/>
      </c>
      <c r="D196" t="str">
        <f t="shared" si="2"/>
        <v>x</v>
      </c>
      <c r="E196" s="2" t="s">
        <v>173</v>
      </c>
      <c r="F196" s="3" t="s">
        <v>174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>
        <v>71730.559999999998</v>
      </c>
      <c r="AF196" s="4">
        <v>74993.64</v>
      </c>
      <c r="AG196" s="4">
        <v>92977.040000000008</v>
      </c>
      <c r="AH196" s="4">
        <v>6416.49</v>
      </c>
      <c r="AI196" s="4">
        <v>5091.5200000000004</v>
      </c>
      <c r="AJ196" s="4">
        <v>4459.09</v>
      </c>
      <c r="AK196" s="4">
        <v>4221.6000000000004</v>
      </c>
      <c r="AL196" s="4">
        <v>10842.47</v>
      </c>
      <c r="AM196" s="4">
        <v>5173.18</v>
      </c>
      <c r="AN196" s="4">
        <v>21273.040000000001</v>
      </c>
      <c r="AO196" s="4">
        <v>8438.08</v>
      </c>
      <c r="AP196" s="4">
        <v>6812.07</v>
      </c>
      <c r="AQ196" s="4">
        <v>7044.82</v>
      </c>
      <c r="AR196" s="4">
        <v>-7044.68</v>
      </c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>
        <v>312428.92</v>
      </c>
      <c r="CH196" s="4"/>
      <c r="CI196" s="9" cm="1">
        <f t="array" ref="CI196">1/(SUM(G196:BZ196*($G$1:$BZ$1=1))/SUM(G196:BZ196)+0.000000001)*(SUM(N(CK196:CP196&lt;&gt;0))&gt;4)</f>
        <v>0</v>
      </c>
      <c r="CK196" s="7" cm="1">
        <f t="array" ref="CK196">+SUM($G196:$CF196*N(VALUE(LEFT($G$2:$CF$2,4))=CK$2))</f>
        <v>0</v>
      </c>
      <c r="CL196" s="7" cm="1">
        <f t="array" ref="CL196">+SUM($G196:$CF196*N(VALUE(LEFT($G$2:$CF$2,4))=CL$2))</f>
        <v>0</v>
      </c>
      <c r="CM196" s="7" cm="1">
        <f t="array" ref="CM196">+SUM($G196:$CF196*N(VALUE(LEFT($G$2:$CF$2,4))=CM$2))</f>
        <v>312428.77999999997</v>
      </c>
      <c r="CN196" s="7" cm="1">
        <f t="array" ref="CN196">+SUM($G196:$CF196*N(VALUE(LEFT($G$2:$CF$2,4))=CN$2))</f>
        <v>0.13999999999941792</v>
      </c>
      <c r="CO196" s="7" cm="1">
        <f t="array" ref="CO196">+SUM($G196:$CF196*N(VALUE(LEFT($G$2:$CF$2,4))=CO$2))</f>
        <v>0</v>
      </c>
      <c r="CP196" s="7" cm="1">
        <f t="array" ref="CP196">+SUM($G196:$CF196*N(VALUE(LEFT($G$2:$CF$2,4))=CP$2))</f>
        <v>0</v>
      </c>
      <c r="CQ196" s="7" cm="1">
        <f t="array" ref="CQ196">+SUM($G196:$CF196*N(VALUE(LEFT($G$2:$CF$2,4))=CQ$2))</f>
        <v>0</v>
      </c>
    </row>
    <row r="197" spans="1:95" x14ac:dyDescent="0.25">
      <c r="B197" t="str">
        <f>+IF(IFERROR(INDEX('24-25 Plant Additions (RunRate)'!$P$10:$P$258,MATCH(E197,'24-25 Plant Additions (RunRate)'!$C$10:$C$258,0)),"")&lt;&gt;"x","","x")</f>
        <v/>
      </c>
      <c r="C197" t="str">
        <f>+IF(AND(CG197&gt;'24-25 Plant Additions (RunRate)'!$O$4,$B197&lt;&gt;"x"),"x","")</f>
        <v/>
      </c>
      <c r="D197" t="str">
        <f t="shared" si="2"/>
        <v>x</v>
      </c>
      <c r="E197" s="2" t="s">
        <v>45</v>
      </c>
      <c r="F197" s="3" t="s">
        <v>46</v>
      </c>
      <c r="G197" s="4">
        <v>183.94</v>
      </c>
      <c r="H197" s="4">
        <v>0</v>
      </c>
      <c r="I197" s="4"/>
      <c r="J197" s="4">
        <v>40892.25</v>
      </c>
      <c r="K197" s="4">
        <v>0</v>
      </c>
      <c r="L197" s="4">
        <v>0</v>
      </c>
      <c r="M197" s="4">
        <v>5680.16</v>
      </c>
      <c r="N197" s="4"/>
      <c r="O197" s="4">
        <v>53103.67</v>
      </c>
      <c r="P197" s="4">
        <v>41553.32</v>
      </c>
      <c r="Q197" s="4">
        <v>18002.52</v>
      </c>
      <c r="R197" s="4">
        <v>34886.880000000005</v>
      </c>
      <c r="S197" s="4">
        <v>21322.760000000002</v>
      </c>
      <c r="T197" s="4">
        <v>3565.38</v>
      </c>
      <c r="U197" s="4">
        <v>0</v>
      </c>
      <c r="V197" s="4">
        <v>18211.830000000002</v>
      </c>
      <c r="W197" s="4">
        <v>20734.3</v>
      </c>
      <c r="X197" s="4">
        <v>4448.41</v>
      </c>
      <c r="Y197" s="4"/>
      <c r="Z197" s="4"/>
      <c r="AA197" s="4">
        <v>5819.2</v>
      </c>
      <c r="AB197" s="4">
        <v>37218.25</v>
      </c>
      <c r="AC197" s="4">
        <v>7936.13</v>
      </c>
      <c r="AD197" s="4">
        <v>-2026.6500000000003</v>
      </c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>
        <v>-285.81</v>
      </c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>
        <v>311246.53999999998</v>
      </c>
      <c r="CH197" s="4"/>
      <c r="CI197" s="9" cm="1">
        <f t="array" ref="CI197">1/(SUM(G197:BZ197*($G$1:$BZ$1=1))/SUM(G197:BZ197)+0.000000001)*(SUM(N(CK197:CP197&lt;&gt;0))&gt;4)</f>
        <v>0</v>
      </c>
      <c r="CK197" s="7" cm="1">
        <f t="array" ref="CK197">+SUM($G197:$CF197*N(VALUE(LEFT($G$2:$CF$2,4))=CK$2))</f>
        <v>194302.74</v>
      </c>
      <c r="CL197" s="7" cm="1">
        <f t="array" ref="CL197">+SUM($G197:$CF197*N(VALUE(LEFT($G$2:$CF$2,4))=CL$2))</f>
        <v>117229.61000000002</v>
      </c>
      <c r="CM197" s="7" cm="1">
        <f t="array" ref="CM197">+SUM($G197:$CF197*N(VALUE(LEFT($G$2:$CF$2,4))=CM$2))</f>
        <v>0</v>
      </c>
      <c r="CN197" s="7" cm="1">
        <f t="array" ref="CN197">+SUM($G197:$CF197*N(VALUE(LEFT($G$2:$CF$2,4))=CN$2))</f>
        <v>-285.81</v>
      </c>
      <c r="CO197" s="7" cm="1">
        <f t="array" ref="CO197">+SUM($G197:$CF197*N(VALUE(LEFT($G$2:$CF$2,4))=CO$2))</f>
        <v>0</v>
      </c>
      <c r="CP197" s="7" cm="1">
        <f t="array" ref="CP197">+SUM($G197:$CF197*N(VALUE(LEFT($G$2:$CF$2,4))=CP$2))</f>
        <v>0</v>
      </c>
      <c r="CQ197" s="7" cm="1">
        <f t="array" ref="CQ197">+SUM($G197:$CF197*N(VALUE(LEFT($G$2:$CF$2,4))=CQ$2))</f>
        <v>0</v>
      </c>
    </row>
    <row r="198" spans="1:95" x14ac:dyDescent="0.25">
      <c r="B198" t="str">
        <f>+IF(IFERROR(INDEX('24-25 Plant Additions (RunRate)'!$P$10:$P$258,MATCH(E198,'24-25 Plant Additions (RunRate)'!$C$10:$C$258,0)),"")&lt;&gt;"x","","x")</f>
        <v/>
      </c>
      <c r="C198" t="str">
        <f>+IF(AND(CG198&gt;'24-25 Plant Additions (RunRate)'!$O$4,$B198&lt;&gt;"x"),"x","")</f>
        <v/>
      </c>
      <c r="D198" t="str">
        <f t="shared" si="2"/>
        <v>x</v>
      </c>
      <c r="E198" s="2" t="s">
        <v>1612</v>
      </c>
      <c r="F198" s="3" t="s">
        <v>1613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>
        <v>312727.57</v>
      </c>
      <c r="BR198" s="4">
        <v>-5372.68</v>
      </c>
      <c r="BS198" s="4"/>
      <c r="BT198" s="4"/>
      <c r="BU198" s="4"/>
      <c r="BV198" s="4">
        <v>0</v>
      </c>
      <c r="BW198" s="4"/>
      <c r="BX198" s="4"/>
      <c r="BY198" s="4"/>
      <c r="BZ198" s="4">
        <v>-1147.94</v>
      </c>
      <c r="CA198" s="4"/>
      <c r="CB198" s="4"/>
      <c r="CC198" s="4"/>
      <c r="CD198" s="4"/>
      <c r="CE198" s="4"/>
      <c r="CF198" s="4"/>
      <c r="CG198" s="4">
        <v>306206.95</v>
      </c>
      <c r="CH198" s="4"/>
      <c r="CI198" s="9" cm="1">
        <f t="array" ref="CI198">1/(SUM(G198:BZ198*($G$1:$BZ$1=1))/SUM(G198:BZ198)+0.000000001)*(SUM(N(CK198:CP198&lt;&gt;0))&gt;4)</f>
        <v>0</v>
      </c>
      <c r="CK198" s="7" cm="1">
        <f t="array" ref="CK198">+SUM($G198:$CF198*N(VALUE(LEFT($G$2:$CF$2,4))=CK$2))</f>
        <v>0</v>
      </c>
      <c r="CL198" s="7" cm="1">
        <f t="array" ref="CL198">+SUM($G198:$CF198*N(VALUE(LEFT($G$2:$CF$2,4))=CL$2))</f>
        <v>0</v>
      </c>
      <c r="CM198" s="7" cm="1">
        <f t="array" ref="CM198">+SUM($G198:$CF198*N(VALUE(LEFT($G$2:$CF$2,4))=CM$2))</f>
        <v>0</v>
      </c>
      <c r="CN198" s="7" cm="1">
        <f t="array" ref="CN198">+SUM($G198:$CF198*N(VALUE(LEFT($G$2:$CF$2,4))=CN$2))</f>
        <v>0</v>
      </c>
      <c r="CO198" s="7" cm="1">
        <f t="array" ref="CO198">+SUM($G198:$CF198*N(VALUE(LEFT($G$2:$CF$2,4))=CO$2))</f>
        <v>0</v>
      </c>
      <c r="CP198" s="7" cm="1">
        <f t="array" ref="CP198">+SUM($G198:$CF198*N(VALUE(LEFT($G$2:$CF$2,4))=CP$2))</f>
        <v>306206.95</v>
      </c>
      <c r="CQ198" s="7" cm="1">
        <f t="array" ref="CQ198">+SUM($G198:$CF198*N(VALUE(LEFT($G$2:$CF$2,4))=CQ$2))</f>
        <v>0</v>
      </c>
    </row>
    <row r="199" spans="1:95" x14ac:dyDescent="0.25">
      <c r="B199" t="str">
        <f>+IF(IFERROR(INDEX('24-25 Plant Additions (RunRate)'!$P$10:$P$258,MATCH(E199,'24-25 Plant Additions (RunRate)'!$C$10:$C$258,0)),"")&lt;&gt;"x","","x")</f>
        <v/>
      </c>
      <c r="C199" t="str">
        <f>+IF(AND(CG199&gt;'24-25 Plant Additions (RunRate)'!$O$4,$B199&lt;&gt;"x"),"x","")</f>
        <v/>
      </c>
      <c r="D199" t="str">
        <f t="shared" si="2"/>
        <v>x</v>
      </c>
      <c r="E199" s="2" t="s">
        <v>858</v>
      </c>
      <c r="F199" s="3" t="s">
        <v>859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>
        <v>306021.57</v>
      </c>
      <c r="AZ199" s="4"/>
      <c r="BA199" s="4"/>
      <c r="BB199" s="4">
        <v>0</v>
      </c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>
        <v>306021.57</v>
      </c>
      <c r="CH199" s="4"/>
      <c r="CI199" s="9" cm="1">
        <f t="array" ref="CI199">1/(SUM(G199:BZ199*($G$1:$BZ$1=1))/SUM(G199:BZ199)+0.000000001)*(SUM(N(CK199:CP199&lt;&gt;0))&gt;4)</f>
        <v>0</v>
      </c>
      <c r="CK199" s="7" cm="1">
        <f t="array" ref="CK199">+SUM($G199:$CF199*N(VALUE(LEFT($G$2:$CF$2,4))=CK$2))</f>
        <v>0</v>
      </c>
      <c r="CL199" s="7" cm="1">
        <f t="array" ref="CL199">+SUM($G199:$CF199*N(VALUE(LEFT($G$2:$CF$2,4))=CL$2))</f>
        <v>0</v>
      </c>
      <c r="CM199" s="7" cm="1">
        <f t="array" ref="CM199">+SUM($G199:$CF199*N(VALUE(LEFT($G$2:$CF$2,4))=CM$2))</f>
        <v>0</v>
      </c>
      <c r="CN199" s="7" cm="1">
        <f t="array" ref="CN199">+SUM($G199:$CF199*N(VALUE(LEFT($G$2:$CF$2,4))=CN$2))</f>
        <v>306021.57</v>
      </c>
      <c r="CO199" s="7" cm="1">
        <f t="array" ref="CO199">+SUM($G199:$CF199*N(VALUE(LEFT($G$2:$CF$2,4))=CO$2))</f>
        <v>0</v>
      </c>
      <c r="CP199" s="7" cm="1">
        <f t="array" ref="CP199">+SUM($G199:$CF199*N(VALUE(LEFT($G$2:$CF$2,4))=CP$2))</f>
        <v>0</v>
      </c>
      <c r="CQ199" s="7" cm="1">
        <f t="array" ref="CQ199">+SUM($G199:$CF199*N(VALUE(LEFT($G$2:$CF$2,4))=CQ$2))</f>
        <v>0</v>
      </c>
    </row>
    <row r="200" spans="1:95" x14ac:dyDescent="0.25">
      <c r="B200" t="str">
        <f>+IF(IFERROR(INDEX('24-25 Plant Additions (RunRate)'!$P$10:$P$258,MATCH(E200,'24-25 Plant Additions (RunRate)'!$C$10:$C$258,0)),"")&lt;&gt;"x","","x")</f>
        <v/>
      </c>
      <c r="C200" t="str">
        <f>+IF(AND(CG200&gt;'24-25 Plant Additions (RunRate)'!$O$4,$B200&lt;&gt;"x"),"x","")</f>
        <v/>
      </c>
      <c r="D200" t="str">
        <f t="shared" si="2"/>
        <v>x</v>
      </c>
      <c r="E200" s="2" t="s">
        <v>1358</v>
      </c>
      <c r="F200" s="3" t="s">
        <v>1359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>
        <v>375114.31</v>
      </c>
      <c r="BC200" s="4">
        <v>0</v>
      </c>
      <c r="BD200" s="4">
        <v>-17391.670000000002</v>
      </c>
      <c r="BE200" s="4"/>
      <c r="BF200" s="4"/>
      <c r="BG200" s="4"/>
      <c r="BH200" s="4">
        <v>-55641.79</v>
      </c>
      <c r="BI200" s="4"/>
      <c r="BJ200" s="4"/>
      <c r="BK200" s="4"/>
      <c r="BL200" s="4"/>
      <c r="BM200" s="4"/>
      <c r="BN200" s="4"/>
      <c r="BO200" s="4"/>
      <c r="BP200" s="4">
        <v>0</v>
      </c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>
        <v>302080.85000000003</v>
      </c>
      <c r="CH200" s="4"/>
      <c r="CI200" s="9" cm="1">
        <f t="array" ref="CI200">1/(SUM(G200:BZ200*($G$1:$BZ$1=1))/SUM(G200:BZ200)+0.000000001)*(SUM(N(CK200:CP200&lt;&gt;0))&gt;4)</f>
        <v>0</v>
      </c>
      <c r="CK200" s="7" cm="1">
        <f t="array" ref="CK200">+SUM($G200:$CF200*N(VALUE(LEFT($G$2:$CF$2,4))=CK$2))</f>
        <v>0</v>
      </c>
      <c r="CL200" s="7" cm="1">
        <f t="array" ref="CL200">+SUM($G200:$CF200*N(VALUE(LEFT($G$2:$CF$2,4))=CL$2))</f>
        <v>0</v>
      </c>
      <c r="CM200" s="7" cm="1">
        <f t="array" ref="CM200">+SUM($G200:$CF200*N(VALUE(LEFT($G$2:$CF$2,4))=CM$2))</f>
        <v>0</v>
      </c>
      <c r="CN200" s="7" cm="1">
        <f t="array" ref="CN200">+SUM($G200:$CF200*N(VALUE(LEFT($G$2:$CF$2,4))=CN$2))</f>
        <v>375114.31</v>
      </c>
      <c r="CO200" s="7" cm="1">
        <f t="array" ref="CO200">+SUM($G200:$CF200*N(VALUE(LEFT($G$2:$CF$2,4))=CO$2))</f>
        <v>-73033.460000000006</v>
      </c>
      <c r="CP200" s="7" cm="1">
        <f t="array" ref="CP200">+SUM($G200:$CF200*N(VALUE(LEFT($G$2:$CF$2,4))=CP$2))</f>
        <v>0</v>
      </c>
      <c r="CQ200" s="7" cm="1">
        <f t="array" ref="CQ200">+SUM($G200:$CF200*N(VALUE(LEFT($G$2:$CF$2,4))=CQ$2))</f>
        <v>0</v>
      </c>
    </row>
    <row r="201" spans="1:95" x14ac:dyDescent="0.25">
      <c r="B201" t="str">
        <f>+IF(IFERROR(INDEX('24-25 Plant Additions (RunRate)'!$P$10:$P$258,MATCH(E201,'24-25 Plant Additions (RunRate)'!$C$10:$C$258,0)),"")&lt;&gt;"x","","x")</f>
        <v/>
      </c>
      <c r="C201" t="str">
        <f>+IF(AND(CG201&gt;'24-25 Plant Additions (RunRate)'!$O$4,$B201&lt;&gt;"x"),"x","")</f>
        <v/>
      </c>
      <c r="D201" t="str">
        <f t="shared" si="2"/>
        <v>x</v>
      </c>
      <c r="E201" s="2" t="s">
        <v>500</v>
      </c>
      <c r="F201" s="3" t="s">
        <v>501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>
        <v>289683.75</v>
      </c>
      <c r="AE201" s="4">
        <v>1447.27</v>
      </c>
      <c r="AF201" s="4">
        <v>1905.99</v>
      </c>
      <c r="AG201" s="4"/>
      <c r="AH201" s="4"/>
      <c r="AI201" s="4">
        <v>4882.26</v>
      </c>
      <c r="AJ201" s="4"/>
      <c r="AK201" s="4"/>
      <c r="AL201" s="4"/>
      <c r="AM201" s="4"/>
      <c r="AN201" s="4"/>
      <c r="AO201" s="4"/>
      <c r="AP201" s="4">
        <v>65.81</v>
      </c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>
        <v>297985.08</v>
      </c>
      <c r="CH201" s="4"/>
      <c r="CI201" s="9" cm="1">
        <f t="array" ref="CI201">1/(SUM(G201:BZ201*($G$1:$BZ$1=1))/SUM(G201:BZ201)+0.000000001)*(SUM(N(CK201:CP201&lt;&gt;0))&gt;4)</f>
        <v>0</v>
      </c>
      <c r="CK201" s="7" cm="1">
        <f t="array" ref="CK201">+SUM($G201:$CF201*N(VALUE(LEFT($G$2:$CF$2,4))=CK$2))</f>
        <v>0</v>
      </c>
      <c r="CL201" s="7" cm="1">
        <f t="array" ref="CL201">+SUM($G201:$CF201*N(VALUE(LEFT($G$2:$CF$2,4))=CL$2))</f>
        <v>289683.75</v>
      </c>
      <c r="CM201" s="7" cm="1">
        <f t="array" ref="CM201">+SUM($G201:$CF201*N(VALUE(LEFT($G$2:$CF$2,4))=CM$2))</f>
        <v>8301.33</v>
      </c>
      <c r="CN201" s="7" cm="1">
        <f t="array" ref="CN201">+SUM($G201:$CF201*N(VALUE(LEFT($G$2:$CF$2,4))=CN$2))</f>
        <v>0</v>
      </c>
      <c r="CO201" s="7" cm="1">
        <f t="array" ref="CO201">+SUM($G201:$CF201*N(VALUE(LEFT($G$2:$CF$2,4))=CO$2))</f>
        <v>0</v>
      </c>
      <c r="CP201" s="7" cm="1">
        <f t="array" ref="CP201">+SUM($G201:$CF201*N(VALUE(LEFT($G$2:$CF$2,4))=CP$2))</f>
        <v>0</v>
      </c>
      <c r="CQ201" s="7" cm="1">
        <f t="array" ref="CQ201">+SUM($G201:$CF201*N(VALUE(LEFT($G$2:$CF$2,4))=CQ$2))</f>
        <v>0</v>
      </c>
    </row>
    <row r="202" spans="1:95" x14ac:dyDescent="0.25">
      <c r="B202" t="str">
        <f>+IF(IFERROR(INDEX('24-25 Plant Additions (RunRate)'!$P$10:$P$258,MATCH(E202,'24-25 Plant Additions (RunRate)'!$C$10:$C$258,0)),"")&lt;&gt;"x","","x")</f>
        <v/>
      </c>
      <c r="C202" t="str">
        <f>+IF(AND(CG202&gt;'24-25 Plant Additions (RunRate)'!$O$4,$B202&lt;&gt;"x"),"x","")</f>
        <v/>
      </c>
      <c r="D202" t="str">
        <f t="shared" si="2"/>
        <v>x</v>
      </c>
      <c r="E202" s="2" t="s">
        <v>1127</v>
      </c>
      <c r="F202" s="3" t="s">
        <v>1128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>
        <v>279443.68</v>
      </c>
      <c r="AW202" s="4">
        <v>4355.9400000000005</v>
      </c>
      <c r="AX202" s="4"/>
      <c r="AY202" s="4"/>
      <c r="AZ202" s="4"/>
      <c r="BA202" s="4"/>
      <c r="BB202" s="4">
        <v>9237.16</v>
      </c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>
        <v>293036.77999999997</v>
      </c>
      <c r="CH202" s="4"/>
      <c r="CI202" s="9" cm="1">
        <f t="array" ref="CI202">1/(SUM(G202:BZ202*($G$1:$BZ$1=1))/SUM(G202:BZ202)+0.000000001)*(SUM(N(CK202:CP202&lt;&gt;0))&gt;4)</f>
        <v>0</v>
      </c>
      <c r="CK202" s="7" cm="1">
        <f t="array" ref="CK202">+SUM($G202:$CF202*N(VALUE(LEFT($G$2:$CF$2,4))=CK$2))</f>
        <v>0</v>
      </c>
      <c r="CL202" s="7" cm="1">
        <f t="array" ref="CL202">+SUM($G202:$CF202*N(VALUE(LEFT($G$2:$CF$2,4))=CL$2))</f>
        <v>0</v>
      </c>
      <c r="CM202" s="7" cm="1">
        <f t="array" ref="CM202">+SUM($G202:$CF202*N(VALUE(LEFT($G$2:$CF$2,4))=CM$2))</f>
        <v>0</v>
      </c>
      <c r="CN202" s="7" cm="1">
        <f t="array" ref="CN202">+SUM($G202:$CF202*N(VALUE(LEFT($G$2:$CF$2,4))=CN$2))</f>
        <v>293036.77999999997</v>
      </c>
      <c r="CO202" s="7" cm="1">
        <f t="array" ref="CO202">+SUM($G202:$CF202*N(VALUE(LEFT($G$2:$CF$2,4))=CO$2))</f>
        <v>0</v>
      </c>
      <c r="CP202" s="7" cm="1">
        <f t="array" ref="CP202">+SUM($G202:$CF202*N(VALUE(LEFT($G$2:$CF$2,4))=CP$2))</f>
        <v>0</v>
      </c>
      <c r="CQ202" s="7" cm="1">
        <f t="array" ref="CQ202">+SUM($G202:$CF202*N(VALUE(LEFT($G$2:$CF$2,4))=CQ$2))</f>
        <v>0</v>
      </c>
    </row>
    <row r="203" spans="1:95" x14ac:dyDescent="0.25">
      <c r="B203" t="str">
        <f>+IF(IFERROR(INDEX('24-25 Plant Additions (RunRate)'!$P$10:$P$258,MATCH(E203,'24-25 Plant Additions (RunRate)'!$C$10:$C$258,0)),"")&lt;&gt;"x","","x")</f>
        <v/>
      </c>
      <c r="C203" t="str">
        <f>+IF(AND(CG203&gt;'24-25 Plant Additions (RunRate)'!$O$4,$B203&lt;&gt;"x"),"x","")</f>
        <v/>
      </c>
      <c r="D203" t="str">
        <f t="shared" si="2"/>
        <v>x</v>
      </c>
      <c r="E203" s="2" t="s">
        <v>1165</v>
      </c>
      <c r="F203" s="3" t="s">
        <v>1166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>
        <v>240501.68</v>
      </c>
      <c r="BC203" s="4">
        <v>38203.81</v>
      </c>
      <c r="BD203" s="4"/>
      <c r="BE203" s="4"/>
      <c r="BF203" s="4"/>
      <c r="BG203" s="4">
        <v>12150.34</v>
      </c>
      <c r="BH203" s="4"/>
      <c r="BI203" s="4"/>
      <c r="BJ203" s="4"/>
      <c r="BK203" s="4">
        <v>0</v>
      </c>
      <c r="BL203" s="4"/>
      <c r="BM203" s="4"/>
      <c r="BN203" s="4">
        <v>-197.53</v>
      </c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>
        <v>290658.3</v>
      </c>
      <c r="CH203" s="4"/>
      <c r="CI203" s="9" cm="1">
        <f t="array" ref="CI203">1/(SUM(G203:BZ203*($G$1:$BZ$1=1))/SUM(G203:BZ203)+0.000000001)*(SUM(N(CK203:CP203&lt;&gt;0))&gt;4)</f>
        <v>0</v>
      </c>
      <c r="CK203" s="7" cm="1">
        <f t="array" ref="CK203">+SUM($G203:$CF203*N(VALUE(LEFT($G$2:$CF$2,4))=CK$2))</f>
        <v>0</v>
      </c>
      <c r="CL203" s="7" cm="1">
        <f t="array" ref="CL203">+SUM($G203:$CF203*N(VALUE(LEFT($G$2:$CF$2,4))=CL$2))</f>
        <v>0</v>
      </c>
      <c r="CM203" s="7" cm="1">
        <f t="array" ref="CM203">+SUM($G203:$CF203*N(VALUE(LEFT($G$2:$CF$2,4))=CM$2))</f>
        <v>0</v>
      </c>
      <c r="CN203" s="7" cm="1">
        <f t="array" ref="CN203">+SUM($G203:$CF203*N(VALUE(LEFT($G$2:$CF$2,4))=CN$2))</f>
        <v>240501.68</v>
      </c>
      <c r="CO203" s="7" cm="1">
        <f t="array" ref="CO203">+SUM($G203:$CF203*N(VALUE(LEFT($G$2:$CF$2,4))=CO$2))</f>
        <v>50156.619999999995</v>
      </c>
      <c r="CP203" s="7" cm="1">
        <f t="array" ref="CP203">+SUM($G203:$CF203*N(VALUE(LEFT($G$2:$CF$2,4))=CP$2))</f>
        <v>0</v>
      </c>
      <c r="CQ203" s="7" cm="1">
        <f t="array" ref="CQ203">+SUM($G203:$CF203*N(VALUE(LEFT($G$2:$CF$2,4))=CQ$2))</f>
        <v>0</v>
      </c>
    </row>
    <row r="204" spans="1:95" x14ac:dyDescent="0.25">
      <c r="B204" t="str">
        <f>+IF(IFERROR(INDEX('24-25 Plant Additions (RunRate)'!$P$10:$P$258,MATCH(E204,'24-25 Plant Additions (RunRate)'!$C$10:$C$258,0)),"")&lt;&gt;"x","","x")</f>
        <v>x</v>
      </c>
      <c r="C204" t="str">
        <f>+IF(AND(CG204&gt;'24-25 Plant Additions (RunRate)'!$O$4,$B204&lt;&gt;"x"),"x","")</f>
        <v/>
      </c>
      <c r="D204" t="str">
        <f t="shared" si="2"/>
        <v/>
      </c>
      <c r="E204" s="2" t="s">
        <v>5</v>
      </c>
      <c r="F204" s="3" t="s">
        <v>6</v>
      </c>
      <c r="G204" s="4"/>
      <c r="H204" s="4"/>
      <c r="I204" s="4">
        <v>0</v>
      </c>
      <c r="J204" s="4"/>
      <c r="K204" s="4"/>
      <c r="L204" s="4"/>
      <c r="M204" s="4"/>
      <c r="N204" s="4">
        <v>5445.46</v>
      </c>
      <c r="O204" s="4"/>
      <c r="P204" s="4">
        <v>0</v>
      </c>
      <c r="Q204" s="4"/>
      <c r="R204" s="4">
        <v>42.64</v>
      </c>
      <c r="S204" s="4"/>
      <c r="T204" s="4"/>
      <c r="U204" s="4">
        <v>2742.55</v>
      </c>
      <c r="V204" s="4">
        <v>0</v>
      </c>
      <c r="W204" s="4"/>
      <c r="X204" s="4"/>
      <c r="Y204" s="4"/>
      <c r="Z204" s="4"/>
      <c r="AA204" s="4">
        <v>-90.27</v>
      </c>
      <c r="AB204" s="4"/>
      <c r="AC204" s="4"/>
      <c r="AD204" s="4">
        <v>31232.68</v>
      </c>
      <c r="AE204" s="4">
        <v>2481.12</v>
      </c>
      <c r="AF204" s="4"/>
      <c r="AG204" s="4">
        <v>0</v>
      </c>
      <c r="AH204" s="4"/>
      <c r="AI204" s="4"/>
      <c r="AJ204" s="4"/>
      <c r="AK204" s="4"/>
      <c r="AL204" s="4"/>
      <c r="AM204" s="4"/>
      <c r="AN204" s="4"/>
      <c r="AO204" s="4"/>
      <c r="AP204" s="4">
        <v>12292.31</v>
      </c>
      <c r="AQ204" s="4"/>
      <c r="AR204" s="4"/>
      <c r="AS204" s="4">
        <v>0</v>
      </c>
      <c r="AT204" s="4"/>
      <c r="AU204" s="4"/>
      <c r="AV204" s="4"/>
      <c r="AW204" s="4"/>
      <c r="AX204" s="4"/>
      <c r="AY204" s="4"/>
      <c r="AZ204" s="4"/>
      <c r="BA204" s="4">
        <v>14301.79</v>
      </c>
      <c r="BB204" s="4">
        <v>-118.47</v>
      </c>
      <c r="BC204" s="4"/>
      <c r="BD204" s="4"/>
      <c r="BE204" s="4"/>
      <c r="BF204" s="4"/>
      <c r="BG204" s="4"/>
      <c r="BH204" s="4">
        <v>13730.39</v>
      </c>
      <c r="BI204" s="4"/>
      <c r="BJ204" s="4">
        <v>162307.9</v>
      </c>
      <c r="BK204" s="4">
        <v>45985.17</v>
      </c>
      <c r="BL204" s="4"/>
      <c r="BM204" s="4"/>
      <c r="BN204" s="4">
        <v>65.62</v>
      </c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>
        <v>290418.88999999996</v>
      </c>
      <c r="CH204" s="4"/>
      <c r="CI204" s="9" cm="1">
        <f t="array" ref="CI204">1/(SUM(G204:BZ204*($G$1:$BZ$1=1))/SUM(G204:BZ204)+0.000000001)*(SUM(N(CK204:CP204&lt;&gt;0))&gt;4)</f>
        <v>15.322252095336227</v>
      </c>
      <c r="CK204" s="7" cm="1">
        <f t="array" ref="CK204">+SUM($G204:$CF204*N(VALUE(LEFT($G$2:$CF$2,4))=CK$2))</f>
        <v>5488.1</v>
      </c>
      <c r="CL204" s="7" cm="1">
        <f t="array" ref="CL204">+SUM($G204:$CF204*N(VALUE(LEFT($G$2:$CF$2,4))=CL$2))</f>
        <v>33884.959999999999</v>
      </c>
      <c r="CM204" s="7" cm="1">
        <f t="array" ref="CM204">+SUM($G204:$CF204*N(VALUE(LEFT($G$2:$CF$2,4))=CM$2))</f>
        <v>14773.43</v>
      </c>
      <c r="CN204" s="7" cm="1">
        <f t="array" ref="CN204">+SUM($G204:$CF204*N(VALUE(LEFT($G$2:$CF$2,4))=CN$2))</f>
        <v>14183.320000000002</v>
      </c>
      <c r="CO204" s="7" cm="1">
        <f t="array" ref="CO204">+SUM($G204:$CF204*N(VALUE(LEFT($G$2:$CF$2,4))=CO$2))</f>
        <v>222089.07999999996</v>
      </c>
      <c r="CP204" s="7" cm="1">
        <f t="array" ref="CP204">+SUM($G204:$CF204*N(VALUE(LEFT($G$2:$CF$2,4))=CP$2))</f>
        <v>0</v>
      </c>
      <c r="CQ204" s="7" cm="1">
        <f t="array" ref="CQ204">+SUM($G204:$CF204*N(VALUE(LEFT($G$2:$CF$2,4))=CQ$2))</f>
        <v>0</v>
      </c>
    </row>
    <row r="205" spans="1:95" x14ac:dyDescent="0.25">
      <c r="A205" t="s">
        <v>2160</v>
      </c>
      <c r="B205" t="str">
        <f>+IF(IFERROR(INDEX('24-25 Plant Additions (RunRate)'!$P$10:$P$258,MATCH(E205,'24-25 Plant Additions (RunRate)'!$C$10:$C$258,0)),"")&lt;&gt;"x","","x")</f>
        <v/>
      </c>
      <c r="C205" t="str">
        <f>+IF(AND(CG205&gt;'24-25 Plant Additions (RunRate)'!$O$4,$B205&lt;&gt;"x"),"x","")</f>
        <v/>
      </c>
      <c r="D205" t="str">
        <f t="shared" ref="D205:D268" si="3">+IF(OR(A205="x",B205="x",C205="x"),"","x")</f>
        <v/>
      </c>
      <c r="E205" s="2" t="s">
        <v>1592</v>
      </c>
      <c r="F205" s="3" t="s">
        <v>1593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>
        <v>267728.45</v>
      </c>
      <c r="CC205" s="4">
        <v>2655.27</v>
      </c>
      <c r="CD205" s="4">
        <v>18832.88</v>
      </c>
      <c r="CE205" s="4">
        <v>280.95999999999998</v>
      </c>
      <c r="CF205" s="4">
        <v>290.09000000000003</v>
      </c>
      <c r="CG205" s="4">
        <v>289787.65000000008</v>
      </c>
      <c r="CH205" s="4"/>
      <c r="CI205" s="9" t="e" cm="1">
        <f t="array" ref="CI205">1/(SUM(G205:BZ205*($G$1:$BZ$1=1))/SUM(G205:BZ205)+0.000000001)*(SUM(N(CK205:CP205&lt;&gt;0))&gt;4)</f>
        <v>#DIV/0!</v>
      </c>
      <c r="CK205" s="7" cm="1">
        <f t="array" ref="CK205">+SUM($G205:$CF205*N(VALUE(LEFT($G$2:$CF$2,4))=CK$2))</f>
        <v>0</v>
      </c>
      <c r="CL205" s="7" cm="1">
        <f t="array" ref="CL205">+SUM($G205:$CF205*N(VALUE(LEFT($G$2:$CF$2,4))=CL$2))</f>
        <v>0</v>
      </c>
      <c r="CM205" s="7" cm="1">
        <f t="array" ref="CM205">+SUM($G205:$CF205*N(VALUE(LEFT($G$2:$CF$2,4))=CM$2))</f>
        <v>0</v>
      </c>
      <c r="CN205" s="7" cm="1">
        <f t="array" ref="CN205">+SUM($G205:$CF205*N(VALUE(LEFT($G$2:$CF$2,4))=CN$2))</f>
        <v>0</v>
      </c>
      <c r="CO205" s="7" cm="1">
        <f t="array" ref="CO205">+SUM($G205:$CF205*N(VALUE(LEFT($G$2:$CF$2,4))=CO$2))</f>
        <v>0</v>
      </c>
      <c r="CP205" s="7" cm="1">
        <f t="array" ref="CP205">+SUM($G205:$CF205*N(VALUE(LEFT($G$2:$CF$2,4))=CP$2))</f>
        <v>0</v>
      </c>
      <c r="CQ205" s="7" cm="1">
        <f t="array" ref="CQ205">+SUM($G205:$CF205*N(VALUE(LEFT($G$2:$CF$2,4))=CQ$2))</f>
        <v>289787.65000000008</v>
      </c>
    </row>
    <row r="206" spans="1:95" x14ac:dyDescent="0.25">
      <c r="B206" t="str">
        <f>+IF(IFERROR(INDEX('24-25 Plant Additions (RunRate)'!$P$10:$P$258,MATCH(E206,'24-25 Plant Additions (RunRate)'!$C$10:$C$258,0)),"")&lt;&gt;"x","","x")</f>
        <v/>
      </c>
      <c r="C206" t="str">
        <f>+IF(AND(CG206&gt;'24-25 Plant Additions (RunRate)'!$O$4,$B206&lt;&gt;"x"),"x","")</f>
        <v/>
      </c>
      <c r="D206" t="str">
        <f t="shared" si="3"/>
        <v>x</v>
      </c>
      <c r="E206" s="2" t="s">
        <v>838</v>
      </c>
      <c r="F206" s="3" t="s">
        <v>839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>
        <v>-191553.76</v>
      </c>
      <c r="AM206" s="4">
        <v>-116540.81</v>
      </c>
      <c r="AN206" s="4">
        <v>11513.14</v>
      </c>
      <c r="AO206" s="4">
        <v>525446.12</v>
      </c>
      <c r="AP206" s="4">
        <v>26630.48</v>
      </c>
      <c r="AQ206" s="4"/>
      <c r="AR206" s="4">
        <v>31698.77</v>
      </c>
      <c r="AS206" s="4"/>
      <c r="AT206" s="4"/>
      <c r="AU206" s="4">
        <v>1255.76</v>
      </c>
      <c r="AV206" s="4"/>
      <c r="AW206" s="4"/>
      <c r="AX206" s="4"/>
      <c r="AY206" s="4"/>
      <c r="AZ206" s="4"/>
      <c r="BA206" s="4"/>
      <c r="BB206" s="4">
        <v>1072.6200000000001</v>
      </c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>
        <v>289522.32</v>
      </c>
      <c r="CH206" s="4"/>
      <c r="CI206" s="9" cm="1">
        <f t="array" ref="CI206">1/(SUM(G206:BZ206*($G$1:$BZ$1=1))/SUM(G206:BZ206)+0.000000001)*(SUM(N(CK206:CP206&lt;&gt;0))&gt;4)</f>
        <v>0</v>
      </c>
      <c r="CK206" s="7" cm="1">
        <f t="array" ref="CK206">+SUM($G206:$CF206*N(VALUE(LEFT($G$2:$CF$2,4))=CK$2))</f>
        <v>0</v>
      </c>
      <c r="CL206" s="7" cm="1">
        <f t="array" ref="CL206">+SUM($G206:$CF206*N(VALUE(LEFT($G$2:$CF$2,4))=CL$2))</f>
        <v>0</v>
      </c>
      <c r="CM206" s="7" cm="1">
        <f t="array" ref="CM206">+SUM($G206:$CF206*N(VALUE(LEFT($G$2:$CF$2,4))=CM$2))</f>
        <v>255495.17</v>
      </c>
      <c r="CN206" s="7" cm="1">
        <f t="array" ref="CN206">+SUM($G206:$CF206*N(VALUE(LEFT($G$2:$CF$2,4))=CN$2))</f>
        <v>34027.15</v>
      </c>
      <c r="CO206" s="7" cm="1">
        <f t="array" ref="CO206">+SUM($G206:$CF206*N(VALUE(LEFT($G$2:$CF$2,4))=CO$2))</f>
        <v>0</v>
      </c>
      <c r="CP206" s="7" cm="1">
        <f t="array" ref="CP206">+SUM($G206:$CF206*N(VALUE(LEFT($G$2:$CF$2,4))=CP$2))</f>
        <v>0</v>
      </c>
      <c r="CQ206" s="7" cm="1">
        <f t="array" ref="CQ206">+SUM($G206:$CF206*N(VALUE(LEFT($G$2:$CF$2,4))=CQ$2))</f>
        <v>0</v>
      </c>
    </row>
    <row r="207" spans="1:95" x14ac:dyDescent="0.25">
      <c r="B207" t="str">
        <f>+IF(IFERROR(INDEX('24-25 Plant Additions (RunRate)'!$P$10:$P$258,MATCH(E207,'24-25 Plant Additions (RunRate)'!$C$10:$C$258,0)),"")&lt;&gt;"x","","x")</f>
        <v/>
      </c>
      <c r="C207" t="str">
        <f>+IF(AND(CG207&gt;'24-25 Plant Additions (RunRate)'!$O$4,$B207&lt;&gt;"x"),"x","")</f>
        <v/>
      </c>
      <c r="D207" t="str">
        <f t="shared" si="3"/>
        <v>x</v>
      </c>
      <c r="E207" s="2" t="s">
        <v>99</v>
      </c>
      <c r="F207" s="3" t="s">
        <v>100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v>289381.37</v>
      </c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>
        <v>289381.37</v>
      </c>
      <c r="CH207" s="4"/>
      <c r="CI207" s="9" cm="1">
        <f t="array" ref="CI207">1/(SUM(G207:BZ207*($G$1:$BZ$1=1))/SUM(G207:BZ207)+0.000000001)*(SUM(N(CK207:CP207&lt;&gt;0))&gt;4)</f>
        <v>0</v>
      </c>
      <c r="CK207" s="7" cm="1">
        <f t="array" ref="CK207">+SUM($G207:$CF207*N(VALUE(LEFT($G$2:$CF$2,4))=CK$2))</f>
        <v>289381.37</v>
      </c>
      <c r="CL207" s="7" cm="1">
        <f t="array" ref="CL207">+SUM($G207:$CF207*N(VALUE(LEFT($G$2:$CF$2,4))=CL$2))</f>
        <v>0</v>
      </c>
      <c r="CM207" s="7" cm="1">
        <f t="array" ref="CM207">+SUM($G207:$CF207*N(VALUE(LEFT($G$2:$CF$2,4))=CM$2))</f>
        <v>0</v>
      </c>
      <c r="CN207" s="7" cm="1">
        <f t="array" ref="CN207">+SUM($G207:$CF207*N(VALUE(LEFT($G$2:$CF$2,4))=CN$2))</f>
        <v>0</v>
      </c>
      <c r="CO207" s="7" cm="1">
        <f t="array" ref="CO207">+SUM($G207:$CF207*N(VALUE(LEFT($G$2:$CF$2,4))=CO$2))</f>
        <v>0</v>
      </c>
      <c r="CP207" s="7" cm="1">
        <f t="array" ref="CP207">+SUM($G207:$CF207*N(VALUE(LEFT($G$2:$CF$2,4))=CP$2))</f>
        <v>0</v>
      </c>
      <c r="CQ207" s="7" cm="1">
        <f t="array" ref="CQ207">+SUM($G207:$CF207*N(VALUE(LEFT($G$2:$CF$2,4))=CQ$2))</f>
        <v>0</v>
      </c>
    </row>
    <row r="208" spans="1:95" x14ac:dyDescent="0.25">
      <c r="B208" t="str">
        <f>+IF(IFERROR(INDEX('24-25 Plant Additions (RunRate)'!$P$10:$P$258,MATCH(E208,'24-25 Plant Additions (RunRate)'!$C$10:$C$258,0)),"")&lt;&gt;"x","","x")</f>
        <v/>
      </c>
      <c r="C208" t="str">
        <f>+IF(AND(CG208&gt;'24-25 Plant Additions (RunRate)'!$O$4,$B208&lt;&gt;"x"),"x","")</f>
        <v/>
      </c>
      <c r="D208" t="str">
        <f t="shared" si="3"/>
        <v>x</v>
      </c>
      <c r="E208" s="2" t="s">
        <v>764</v>
      </c>
      <c r="F208" s="3" t="s">
        <v>765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>
        <v>224636.9</v>
      </c>
      <c r="BA208" s="4">
        <v>3322.17</v>
      </c>
      <c r="BB208" s="4">
        <v>11360.45</v>
      </c>
      <c r="BC208" s="4">
        <v>7221.81</v>
      </c>
      <c r="BD208" s="4"/>
      <c r="BE208" s="4">
        <v>35401.21</v>
      </c>
      <c r="BF208" s="4"/>
      <c r="BG208" s="4"/>
      <c r="BH208" s="4"/>
      <c r="BI208" s="4"/>
      <c r="BJ208" s="4"/>
      <c r="BK208" s="4">
        <v>4057.25</v>
      </c>
      <c r="BL208" s="4"/>
      <c r="BM208" s="4"/>
      <c r="BN208" s="4">
        <v>-183.12</v>
      </c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>
        <v>285816.67000000004</v>
      </c>
      <c r="CH208" s="4"/>
      <c r="CI208" s="9" cm="1">
        <f t="array" ref="CI208">1/(SUM(G208:BZ208*($G$1:$BZ$1=1))/SUM(G208:BZ208)+0.000000001)*(SUM(N(CK208:CP208&lt;&gt;0))&gt;4)</f>
        <v>0</v>
      </c>
      <c r="CK208" s="7" cm="1">
        <f t="array" ref="CK208">+SUM($G208:$CF208*N(VALUE(LEFT($G$2:$CF$2,4))=CK$2))</f>
        <v>0</v>
      </c>
      <c r="CL208" s="7" cm="1">
        <f t="array" ref="CL208">+SUM($G208:$CF208*N(VALUE(LEFT($G$2:$CF$2,4))=CL$2))</f>
        <v>0</v>
      </c>
      <c r="CM208" s="7" cm="1">
        <f t="array" ref="CM208">+SUM($G208:$CF208*N(VALUE(LEFT($G$2:$CF$2,4))=CM$2))</f>
        <v>0</v>
      </c>
      <c r="CN208" s="7" cm="1">
        <f t="array" ref="CN208">+SUM($G208:$CF208*N(VALUE(LEFT($G$2:$CF$2,4))=CN$2))</f>
        <v>239319.52000000002</v>
      </c>
      <c r="CO208" s="7" cm="1">
        <f t="array" ref="CO208">+SUM($G208:$CF208*N(VALUE(LEFT($G$2:$CF$2,4))=CO$2))</f>
        <v>46497.149999999994</v>
      </c>
      <c r="CP208" s="7" cm="1">
        <f t="array" ref="CP208">+SUM($G208:$CF208*N(VALUE(LEFT($G$2:$CF$2,4))=CP$2))</f>
        <v>0</v>
      </c>
      <c r="CQ208" s="7" cm="1">
        <f t="array" ref="CQ208">+SUM($G208:$CF208*N(VALUE(LEFT($G$2:$CF$2,4))=CQ$2))</f>
        <v>0</v>
      </c>
    </row>
    <row r="209" spans="2:95" x14ac:dyDescent="0.25">
      <c r="B209" t="str">
        <f>+IF(IFERROR(INDEX('24-25 Plant Additions (RunRate)'!$P$10:$P$258,MATCH(E209,'24-25 Plant Additions (RunRate)'!$C$10:$C$258,0)),"")&lt;&gt;"x","","x")</f>
        <v/>
      </c>
      <c r="C209" t="str">
        <f>+IF(AND(CG209&gt;'24-25 Plant Additions (RunRate)'!$O$4,$B209&lt;&gt;"x"),"x","")</f>
        <v/>
      </c>
      <c r="D209" t="str">
        <f t="shared" si="3"/>
        <v>x</v>
      </c>
      <c r="E209" s="2" t="s">
        <v>121</v>
      </c>
      <c r="F209" s="3" t="s">
        <v>122</v>
      </c>
      <c r="G209" s="4"/>
      <c r="H209" s="4">
        <v>0</v>
      </c>
      <c r="I209" s="4"/>
      <c r="J209" s="4"/>
      <c r="K209" s="4">
        <v>0</v>
      </c>
      <c r="L209" s="4"/>
      <c r="M209" s="4"/>
      <c r="N209" s="4">
        <v>0</v>
      </c>
      <c r="O209" s="4">
        <v>55693.880000000005</v>
      </c>
      <c r="P209" s="4"/>
      <c r="Q209" s="4"/>
      <c r="R209" s="4">
        <v>141876.47</v>
      </c>
      <c r="S209" s="4">
        <v>15003.46</v>
      </c>
      <c r="T209" s="4">
        <v>370.18</v>
      </c>
      <c r="U209" s="4">
        <v>7935.74</v>
      </c>
      <c r="V209" s="4">
        <v>0</v>
      </c>
      <c r="W209" s="4"/>
      <c r="X209" s="4"/>
      <c r="Y209" s="4"/>
      <c r="Z209" s="4"/>
      <c r="AA209" s="4">
        <v>11629.800000000001</v>
      </c>
      <c r="AB209" s="4"/>
      <c r="AC209" s="4"/>
      <c r="AD209" s="4">
        <v>52348.289999999994</v>
      </c>
      <c r="AE209" s="4"/>
      <c r="AF209" s="4"/>
      <c r="AG209" s="4"/>
      <c r="AH209" s="4"/>
      <c r="AI209" s="4">
        <v>0</v>
      </c>
      <c r="AJ209" s="4"/>
      <c r="AK209" s="4"/>
      <c r="AL209" s="4"/>
      <c r="AM209" s="4"/>
      <c r="AN209" s="4"/>
      <c r="AO209" s="4">
        <v>0</v>
      </c>
      <c r="AP209" s="4">
        <v>0</v>
      </c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>
        <v>284857.81999999995</v>
      </c>
      <c r="CH209" s="4"/>
      <c r="CI209" s="9" cm="1">
        <f t="array" ref="CI209">1/(SUM(G209:BZ209*($G$1:$BZ$1=1))/SUM(G209:BZ209)+0.000000001)*(SUM(N(CK209:CP209&lt;&gt;0))&gt;4)</f>
        <v>0</v>
      </c>
      <c r="CK209" s="7" cm="1">
        <f t="array" ref="CK209">+SUM($G209:$CF209*N(VALUE(LEFT($G$2:$CF$2,4))=CK$2))</f>
        <v>197570.35</v>
      </c>
      <c r="CL209" s="7" cm="1">
        <f t="array" ref="CL209">+SUM($G209:$CF209*N(VALUE(LEFT($G$2:$CF$2,4))=CL$2))</f>
        <v>87287.47</v>
      </c>
      <c r="CM209" s="7" cm="1">
        <f t="array" ref="CM209">+SUM($G209:$CF209*N(VALUE(LEFT($G$2:$CF$2,4))=CM$2))</f>
        <v>0</v>
      </c>
      <c r="CN209" s="7" cm="1">
        <f t="array" ref="CN209">+SUM($G209:$CF209*N(VALUE(LEFT($G$2:$CF$2,4))=CN$2))</f>
        <v>0</v>
      </c>
      <c r="CO209" s="7" cm="1">
        <f t="array" ref="CO209">+SUM($G209:$CF209*N(VALUE(LEFT($G$2:$CF$2,4))=CO$2))</f>
        <v>0</v>
      </c>
      <c r="CP209" s="7" cm="1">
        <f t="array" ref="CP209">+SUM($G209:$CF209*N(VALUE(LEFT($G$2:$CF$2,4))=CP$2))</f>
        <v>0</v>
      </c>
      <c r="CQ209" s="7" cm="1">
        <f t="array" ref="CQ209">+SUM($G209:$CF209*N(VALUE(LEFT($G$2:$CF$2,4))=CQ$2))</f>
        <v>0</v>
      </c>
    </row>
    <row r="210" spans="2:95" x14ac:dyDescent="0.25">
      <c r="B210" t="str">
        <f>+IF(IFERROR(INDEX('24-25 Plant Additions (RunRate)'!$P$10:$P$258,MATCH(E210,'24-25 Plant Additions (RunRate)'!$C$10:$C$258,0)),"")&lt;&gt;"x","","x")</f>
        <v/>
      </c>
      <c r="C210" t="str">
        <f>+IF(AND(CG210&gt;'24-25 Plant Additions (RunRate)'!$O$4,$B210&lt;&gt;"x"),"x","")</f>
        <v/>
      </c>
      <c r="D210" t="str">
        <f t="shared" si="3"/>
        <v>x</v>
      </c>
      <c r="E210" s="2" t="s">
        <v>1177</v>
      </c>
      <c r="F210" s="3" t="s">
        <v>1178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>
        <v>220839.02000000002</v>
      </c>
      <c r="BB210" s="4">
        <v>8468.84</v>
      </c>
      <c r="BC210" s="4"/>
      <c r="BD210" s="4"/>
      <c r="BE210" s="4"/>
      <c r="BF210" s="4"/>
      <c r="BG210" s="4"/>
      <c r="BH210" s="4">
        <v>-3842.2400000000002</v>
      </c>
      <c r="BI210" s="4"/>
      <c r="BJ210" s="4"/>
      <c r="BK210" s="4">
        <v>44015.020000000004</v>
      </c>
      <c r="BL210" s="4">
        <v>6208.39</v>
      </c>
      <c r="BM210" s="4"/>
      <c r="BN210" s="4">
        <v>-197.61</v>
      </c>
      <c r="BO210" s="4"/>
      <c r="BP210" s="4"/>
      <c r="BQ210" s="4"/>
      <c r="BR210" s="4"/>
      <c r="BS210" s="4">
        <v>8968.1</v>
      </c>
      <c r="BT210" s="4"/>
      <c r="BU210" s="4"/>
      <c r="BV210" s="4"/>
      <c r="BW210" s="4"/>
      <c r="BX210" s="4"/>
      <c r="BY210" s="4"/>
      <c r="BZ210" s="4">
        <v>-56.43</v>
      </c>
      <c r="CA210" s="4"/>
      <c r="CB210" s="4"/>
      <c r="CC210" s="4"/>
      <c r="CD210" s="4"/>
      <c r="CE210" s="4"/>
      <c r="CF210" s="4"/>
      <c r="CG210" s="4">
        <v>284403.09000000003</v>
      </c>
      <c r="CH210" s="4"/>
      <c r="CI210" s="9" cm="1">
        <f t="array" ref="CI210">1/(SUM(G210:BZ210*($G$1:$BZ$1=1))/SUM(G210:BZ210)+0.000000001)*(SUM(N(CK210:CP210&lt;&gt;0))&gt;4)</f>
        <v>0</v>
      </c>
      <c r="CK210" s="7" cm="1">
        <f t="array" ref="CK210">+SUM($G210:$CF210*N(VALUE(LEFT($G$2:$CF$2,4))=CK$2))</f>
        <v>0</v>
      </c>
      <c r="CL210" s="7" cm="1">
        <f t="array" ref="CL210">+SUM($G210:$CF210*N(VALUE(LEFT($G$2:$CF$2,4))=CL$2))</f>
        <v>0</v>
      </c>
      <c r="CM210" s="7" cm="1">
        <f t="array" ref="CM210">+SUM($G210:$CF210*N(VALUE(LEFT($G$2:$CF$2,4))=CM$2))</f>
        <v>0</v>
      </c>
      <c r="CN210" s="7" cm="1">
        <f t="array" ref="CN210">+SUM($G210:$CF210*N(VALUE(LEFT($G$2:$CF$2,4))=CN$2))</f>
        <v>229307.86000000002</v>
      </c>
      <c r="CO210" s="7" cm="1">
        <f t="array" ref="CO210">+SUM($G210:$CF210*N(VALUE(LEFT($G$2:$CF$2,4))=CO$2))</f>
        <v>46183.560000000005</v>
      </c>
      <c r="CP210" s="7" cm="1">
        <f t="array" ref="CP210">+SUM($G210:$CF210*N(VALUE(LEFT($G$2:$CF$2,4))=CP$2))</f>
        <v>8911.67</v>
      </c>
      <c r="CQ210" s="7" cm="1">
        <f t="array" ref="CQ210">+SUM($G210:$CF210*N(VALUE(LEFT($G$2:$CF$2,4))=CQ$2))</f>
        <v>0</v>
      </c>
    </row>
    <row r="211" spans="2:95" x14ac:dyDescent="0.25">
      <c r="B211" t="str">
        <f>+IF(IFERROR(INDEX('24-25 Plant Additions (RunRate)'!$P$10:$P$258,MATCH(E211,'24-25 Plant Additions (RunRate)'!$C$10:$C$258,0)),"")&lt;&gt;"x","","x")</f>
        <v/>
      </c>
      <c r="C211" t="str">
        <f>+IF(AND(CG211&gt;'24-25 Plant Additions (RunRate)'!$O$4,$B211&lt;&gt;"x"),"x","")</f>
        <v/>
      </c>
      <c r="D211" t="str">
        <f t="shared" si="3"/>
        <v>x</v>
      </c>
      <c r="E211" s="2" t="s">
        <v>460</v>
      </c>
      <c r="F211" s="3" t="s">
        <v>461</v>
      </c>
      <c r="G211" s="4"/>
      <c r="H211" s="4"/>
      <c r="I211" s="4"/>
      <c r="J211" s="4"/>
      <c r="K211" s="4"/>
      <c r="L211" s="4"/>
      <c r="M211" s="4"/>
      <c r="N211" s="4"/>
      <c r="O211" s="4">
        <v>126950.11</v>
      </c>
      <c r="P211" s="4">
        <v>99588.99</v>
      </c>
      <c r="Q211" s="4">
        <v>58298.1</v>
      </c>
      <c r="R211" s="4">
        <v>-4058.06</v>
      </c>
      <c r="S211" s="4">
        <v>759.03</v>
      </c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>
        <v>5.42</v>
      </c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>
        <v>281543.59000000003</v>
      </c>
      <c r="CH211" s="4"/>
      <c r="CI211" s="9" cm="1">
        <f t="array" ref="CI211">1/(SUM(G211:BZ211*($G$1:$BZ$1=1))/SUM(G211:BZ211)+0.000000001)*(SUM(N(CK211:CP211&lt;&gt;0))&gt;4)</f>
        <v>0</v>
      </c>
      <c r="CK211" s="7" cm="1">
        <f t="array" ref="CK211">+SUM($G211:$CF211*N(VALUE(LEFT($G$2:$CF$2,4))=CK$2))</f>
        <v>280779.14</v>
      </c>
      <c r="CL211" s="7" cm="1">
        <f t="array" ref="CL211">+SUM($G211:$CF211*N(VALUE(LEFT($G$2:$CF$2,4))=CL$2))</f>
        <v>764.44999999999993</v>
      </c>
      <c r="CM211" s="7" cm="1">
        <f t="array" ref="CM211">+SUM($G211:$CF211*N(VALUE(LEFT($G$2:$CF$2,4))=CM$2))</f>
        <v>0</v>
      </c>
      <c r="CN211" s="7" cm="1">
        <f t="array" ref="CN211">+SUM($G211:$CF211*N(VALUE(LEFT($G$2:$CF$2,4))=CN$2))</f>
        <v>0</v>
      </c>
      <c r="CO211" s="7" cm="1">
        <f t="array" ref="CO211">+SUM($G211:$CF211*N(VALUE(LEFT($G$2:$CF$2,4))=CO$2))</f>
        <v>0</v>
      </c>
      <c r="CP211" s="7" cm="1">
        <f t="array" ref="CP211">+SUM($G211:$CF211*N(VALUE(LEFT($G$2:$CF$2,4))=CP$2))</f>
        <v>0</v>
      </c>
      <c r="CQ211" s="7" cm="1">
        <f t="array" ref="CQ211">+SUM($G211:$CF211*N(VALUE(LEFT($G$2:$CF$2,4))=CQ$2))</f>
        <v>0</v>
      </c>
    </row>
    <row r="212" spans="2:95" x14ac:dyDescent="0.25">
      <c r="B212" t="str">
        <f>+IF(IFERROR(INDEX('24-25 Plant Additions (RunRate)'!$P$10:$P$258,MATCH(E212,'24-25 Plant Additions (RunRate)'!$C$10:$C$258,0)),"")&lt;&gt;"x","","x")</f>
        <v/>
      </c>
      <c r="C212" t="str">
        <f>+IF(AND(CG212&gt;'24-25 Plant Additions (RunRate)'!$O$4,$B212&lt;&gt;"x"),"x","")</f>
        <v/>
      </c>
      <c r="D212" t="str">
        <f t="shared" si="3"/>
        <v>x</v>
      </c>
      <c r="E212" s="2" t="s">
        <v>227</v>
      </c>
      <c r="F212" s="3" t="s">
        <v>228</v>
      </c>
      <c r="G212" s="4">
        <v>1107.32</v>
      </c>
      <c r="H212" s="4">
        <v>1723.4</v>
      </c>
      <c r="I212" s="4">
        <v>295.49</v>
      </c>
      <c r="J212" s="4">
        <v>945.15</v>
      </c>
      <c r="K212" s="4">
        <v>269474.51</v>
      </c>
      <c r="L212" s="4">
        <v>28.41</v>
      </c>
      <c r="M212" s="4">
        <v>650.94000000000005</v>
      </c>
      <c r="N212" s="4">
        <v>121.54</v>
      </c>
      <c r="O212" s="4">
        <v>173.14000000000001</v>
      </c>
      <c r="P212" s="4"/>
      <c r="Q212" s="4"/>
      <c r="R212" s="4">
        <v>2149.8000000000002</v>
      </c>
      <c r="S212" s="4">
        <v>-4.22</v>
      </c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>
        <v>276665.48</v>
      </c>
      <c r="CH212" s="4"/>
      <c r="CI212" s="9" cm="1">
        <f t="array" ref="CI212">1/(SUM(G212:BZ212*($G$1:$BZ$1=1))/SUM(G212:BZ212)+0.000000001)*(SUM(N(CK212:CP212&lt;&gt;0))&gt;4)</f>
        <v>0</v>
      </c>
      <c r="CK212" s="7" cm="1">
        <f t="array" ref="CK212">+SUM($G212:$CF212*N(VALUE(LEFT($G$2:$CF$2,4))=CK$2))</f>
        <v>276669.69999999995</v>
      </c>
      <c r="CL212" s="7" cm="1">
        <f t="array" ref="CL212">+SUM($G212:$CF212*N(VALUE(LEFT($G$2:$CF$2,4))=CL$2))</f>
        <v>-4.22</v>
      </c>
      <c r="CM212" s="7" cm="1">
        <f t="array" ref="CM212">+SUM($G212:$CF212*N(VALUE(LEFT($G$2:$CF$2,4))=CM$2))</f>
        <v>0</v>
      </c>
      <c r="CN212" s="7" cm="1">
        <f t="array" ref="CN212">+SUM($G212:$CF212*N(VALUE(LEFT($G$2:$CF$2,4))=CN$2))</f>
        <v>0</v>
      </c>
      <c r="CO212" s="7" cm="1">
        <f t="array" ref="CO212">+SUM($G212:$CF212*N(VALUE(LEFT($G$2:$CF$2,4))=CO$2))</f>
        <v>0</v>
      </c>
      <c r="CP212" s="7" cm="1">
        <f t="array" ref="CP212">+SUM($G212:$CF212*N(VALUE(LEFT($G$2:$CF$2,4))=CP$2))</f>
        <v>0</v>
      </c>
      <c r="CQ212" s="7" cm="1">
        <f t="array" ref="CQ212">+SUM($G212:$CF212*N(VALUE(LEFT($G$2:$CF$2,4))=CQ$2))</f>
        <v>0</v>
      </c>
    </row>
    <row r="213" spans="2:95" x14ac:dyDescent="0.25">
      <c r="B213" t="str">
        <f>+IF(IFERROR(INDEX('24-25 Plant Additions (RunRate)'!$P$10:$P$258,MATCH(E213,'24-25 Plant Additions (RunRate)'!$C$10:$C$258,0)),"")&lt;&gt;"x","","x")</f>
        <v/>
      </c>
      <c r="C213" t="str">
        <f>+IF(AND(CG213&gt;'24-25 Plant Additions (RunRate)'!$O$4,$B213&lt;&gt;"x"),"x","")</f>
        <v/>
      </c>
      <c r="D213" t="str">
        <f t="shared" si="3"/>
        <v>x</v>
      </c>
      <c r="E213" s="2" t="s">
        <v>1571</v>
      </c>
      <c r="F213" s="3" t="s">
        <v>1572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>
        <v>217530.78</v>
      </c>
      <c r="BX213" s="4">
        <v>40641.730000000003</v>
      </c>
      <c r="BY213" s="4">
        <v>587.13</v>
      </c>
      <c r="BZ213" s="4">
        <v>13042.050000000001</v>
      </c>
      <c r="CA213" s="4"/>
      <c r="CB213" s="4"/>
      <c r="CC213" s="4"/>
      <c r="CD213" s="4"/>
      <c r="CE213" s="4"/>
      <c r="CF213" s="4"/>
      <c r="CG213" s="4">
        <v>271801.69</v>
      </c>
      <c r="CH213" s="4"/>
      <c r="CI213" s="9" cm="1">
        <f t="array" ref="CI213">1/(SUM(G213:BZ213*($G$1:$BZ$1=1))/SUM(G213:BZ213)+0.000000001)*(SUM(N(CK213:CP213&lt;&gt;0))&gt;4)</f>
        <v>0</v>
      </c>
      <c r="CK213" s="7" cm="1">
        <f t="array" ref="CK213">+SUM($G213:$CF213*N(VALUE(LEFT($G$2:$CF$2,4))=CK$2))</f>
        <v>0</v>
      </c>
      <c r="CL213" s="7" cm="1">
        <f t="array" ref="CL213">+SUM($G213:$CF213*N(VALUE(LEFT($G$2:$CF$2,4))=CL$2))</f>
        <v>0</v>
      </c>
      <c r="CM213" s="7" cm="1">
        <f t="array" ref="CM213">+SUM($G213:$CF213*N(VALUE(LEFT($G$2:$CF$2,4))=CM$2))</f>
        <v>0</v>
      </c>
      <c r="CN213" s="7" cm="1">
        <f t="array" ref="CN213">+SUM($G213:$CF213*N(VALUE(LEFT($G$2:$CF$2,4))=CN$2))</f>
        <v>0</v>
      </c>
      <c r="CO213" s="7" cm="1">
        <f t="array" ref="CO213">+SUM($G213:$CF213*N(VALUE(LEFT($G$2:$CF$2,4))=CO$2))</f>
        <v>0</v>
      </c>
      <c r="CP213" s="7" cm="1">
        <f t="array" ref="CP213">+SUM($G213:$CF213*N(VALUE(LEFT($G$2:$CF$2,4))=CP$2))</f>
        <v>271801.69</v>
      </c>
      <c r="CQ213" s="7" cm="1">
        <f t="array" ref="CQ213">+SUM($G213:$CF213*N(VALUE(LEFT($G$2:$CF$2,4))=CQ$2))</f>
        <v>0</v>
      </c>
    </row>
    <row r="214" spans="2:95" x14ac:dyDescent="0.25">
      <c r="B214" t="str">
        <f>+IF(IFERROR(INDEX('24-25 Plant Additions (RunRate)'!$P$10:$P$258,MATCH(E214,'24-25 Plant Additions (RunRate)'!$C$10:$C$258,0)),"")&lt;&gt;"x","","x")</f>
        <v/>
      </c>
      <c r="C214" t="str">
        <f>+IF(AND(CG214&gt;'24-25 Plant Additions (RunRate)'!$O$4,$B214&lt;&gt;"x"),"x","")</f>
        <v/>
      </c>
      <c r="D214" t="str">
        <f t="shared" si="3"/>
        <v>x</v>
      </c>
      <c r="E214" s="2" t="s">
        <v>1289</v>
      </c>
      <c r="F214" s="3" t="s">
        <v>1290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>
        <v>218699.66</v>
      </c>
      <c r="BC214" s="4">
        <v>-3909.23</v>
      </c>
      <c r="BD214" s="4"/>
      <c r="BE214" s="4">
        <v>21252.47</v>
      </c>
      <c r="BF214" s="4"/>
      <c r="BG214" s="4">
        <v>764.28</v>
      </c>
      <c r="BH214" s="4">
        <v>30358.190000000002</v>
      </c>
      <c r="BI214" s="4"/>
      <c r="BJ214" s="4"/>
      <c r="BK214" s="4"/>
      <c r="BL214" s="4"/>
      <c r="BM214" s="4"/>
      <c r="BN214" s="4">
        <v>-205.45000000000002</v>
      </c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>
        <v>266959.92</v>
      </c>
      <c r="CH214" s="4"/>
      <c r="CI214" s="9" cm="1">
        <f t="array" ref="CI214">1/(SUM(G214:BZ214*($G$1:$BZ$1=1))/SUM(G214:BZ214)+0.000000001)*(SUM(N(CK214:CP214&lt;&gt;0))&gt;4)</f>
        <v>0</v>
      </c>
      <c r="CK214" s="7" cm="1">
        <f t="array" ref="CK214">+SUM($G214:$CF214*N(VALUE(LEFT($G$2:$CF$2,4))=CK$2))</f>
        <v>0</v>
      </c>
      <c r="CL214" s="7" cm="1">
        <f t="array" ref="CL214">+SUM($G214:$CF214*N(VALUE(LEFT($G$2:$CF$2,4))=CL$2))</f>
        <v>0</v>
      </c>
      <c r="CM214" s="7" cm="1">
        <f t="array" ref="CM214">+SUM($G214:$CF214*N(VALUE(LEFT($G$2:$CF$2,4))=CM$2))</f>
        <v>0</v>
      </c>
      <c r="CN214" s="7" cm="1">
        <f t="array" ref="CN214">+SUM($G214:$CF214*N(VALUE(LEFT($G$2:$CF$2,4))=CN$2))</f>
        <v>218699.66</v>
      </c>
      <c r="CO214" s="7" cm="1">
        <f t="array" ref="CO214">+SUM($G214:$CF214*N(VALUE(LEFT($G$2:$CF$2,4))=CO$2))</f>
        <v>48260.260000000009</v>
      </c>
      <c r="CP214" s="7" cm="1">
        <f t="array" ref="CP214">+SUM($G214:$CF214*N(VALUE(LEFT($G$2:$CF$2,4))=CP$2))</f>
        <v>0</v>
      </c>
      <c r="CQ214" s="7" cm="1">
        <f t="array" ref="CQ214">+SUM($G214:$CF214*N(VALUE(LEFT($G$2:$CF$2,4))=CQ$2))</f>
        <v>0</v>
      </c>
    </row>
    <row r="215" spans="2:95" x14ac:dyDescent="0.25">
      <c r="B215" t="str">
        <f>+IF(IFERROR(INDEX('24-25 Plant Additions (RunRate)'!$P$10:$P$258,MATCH(E215,'24-25 Plant Additions (RunRate)'!$C$10:$C$258,0)),"")&lt;&gt;"x","","x")</f>
        <v/>
      </c>
      <c r="C215" t="str">
        <f>+IF(AND(CG215&gt;'24-25 Plant Additions (RunRate)'!$O$4,$B215&lt;&gt;"x"),"x","")</f>
        <v/>
      </c>
      <c r="D215" t="str">
        <f t="shared" si="3"/>
        <v>x</v>
      </c>
      <c r="E215" s="2" t="s">
        <v>1119</v>
      </c>
      <c r="F215" s="3" t="s">
        <v>1120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>
        <v>256182.66</v>
      </c>
      <c r="AU215" s="4">
        <v>858.14</v>
      </c>
      <c r="AV215" s="4"/>
      <c r="AW215" s="4"/>
      <c r="AX215" s="4"/>
      <c r="AY215" s="4"/>
      <c r="AZ215" s="4"/>
      <c r="BA215" s="4">
        <v>0</v>
      </c>
      <c r="BB215" s="4">
        <v>8366.23</v>
      </c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>
        <v>265407.03000000003</v>
      </c>
      <c r="CH215" s="4"/>
      <c r="CI215" s="9" cm="1">
        <f t="array" ref="CI215">1/(SUM(G215:BZ215*($G$1:$BZ$1=1))/SUM(G215:BZ215)+0.000000001)*(SUM(N(CK215:CP215&lt;&gt;0))&gt;4)</f>
        <v>0</v>
      </c>
      <c r="CK215" s="7" cm="1">
        <f t="array" ref="CK215">+SUM($G215:$CF215*N(VALUE(LEFT($G$2:$CF$2,4))=CK$2))</f>
        <v>0</v>
      </c>
      <c r="CL215" s="7" cm="1">
        <f t="array" ref="CL215">+SUM($G215:$CF215*N(VALUE(LEFT($G$2:$CF$2,4))=CL$2))</f>
        <v>0</v>
      </c>
      <c r="CM215" s="7" cm="1">
        <f t="array" ref="CM215">+SUM($G215:$CF215*N(VALUE(LEFT($G$2:$CF$2,4))=CM$2))</f>
        <v>0</v>
      </c>
      <c r="CN215" s="7" cm="1">
        <f t="array" ref="CN215">+SUM($G215:$CF215*N(VALUE(LEFT($G$2:$CF$2,4))=CN$2))</f>
        <v>265407.03000000003</v>
      </c>
      <c r="CO215" s="7" cm="1">
        <f t="array" ref="CO215">+SUM($G215:$CF215*N(VALUE(LEFT($G$2:$CF$2,4))=CO$2))</f>
        <v>0</v>
      </c>
      <c r="CP215" s="7" cm="1">
        <f t="array" ref="CP215">+SUM($G215:$CF215*N(VALUE(LEFT($G$2:$CF$2,4))=CP$2))</f>
        <v>0</v>
      </c>
      <c r="CQ215" s="7" cm="1">
        <f t="array" ref="CQ215">+SUM($G215:$CF215*N(VALUE(LEFT($G$2:$CF$2,4))=CQ$2))</f>
        <v>0</v>
      </c>
    </row>
    <row r="216" spans="2:95" x14ac:dyDescent="0.25">
      <c r="B216" t="str">
        <f>+IF(IFERROR(INDEX('24-25 Plant Additions (RunRate)'!$P$10:$P$258,MATCH(E216,'24-25 Plant Additions (RunRate)'!$C$10:$C$258,0)),"")&lt;&gt;"x","","x")</f>
        <v/>
      </c>
      <c r="C216" t="str">
        <f>+IF(AND(CG216&gt;'24-25 Plant Additions (RunRate)'!$O$4,$B216&lt;&gt;"x"),"x","")</f>
        <v/>
      </c>
      <c r="D216" t="str">
        <f t="shared" si="3"/>
        <v>x</v>
      </c>
      <c r="E216" s="2" t="s">
        <v>321</v>
      </c>
      <c r="F216" s="3" t="s">
        <v>322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>
        <v>249774.78</v>
      </c>
      <c r="Y216" s="4">
        <v>10615.15</v>
      </c>
      <c r="Z216" s="4"/>
      <c r="AA216" s="4"/>
      <c r="AB216" s="4"/>
      <c r="AC216" s="4"/>
      <c r="AD216" s="4">
        <v>1857.15</v>
      </c>
      <c r="AE216" s="4"/>
      <c r="AF216" s="4"/>
      <c r="AG216" s="4"/>
      <c r="AH216" s="4"/>
      <c r="AI216" s="4">
        <v>0</v>
      </c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>
        <v>262247.08</v>
      </c>
      <c r="CH216" s="4"/>
      <c r="CI216" s="9" cm="1">
        <f t="array" ref="CI216">1/(SUM(G216:BZ216*($G$1:$BZ$1=1))/SUM(G216:BZ216)+0.000000001)*(SUM(N(CK216:CP216&lt;&gt;0))&gt;4)</f>
        <v>0</v>
      </c>
      <c r="CK216" s="7" cm="1">
        <f t="array" ref="CK216">+SUM($G216:$CF216*N(VALUE(LEFT($G$2:$CF$2,4))=CK$2))</f>
        <v>0</v>
      </c>
      <c r="CL216" s="7" cm="1">
        <f t="array" ref="CL216">+SUM($G216:$CF216*N(VALUE(LEFT($G$2:$CF$2,4))=CL$2))</f>
        <v>262247.08</v>
      </c>
      <c r="CM216" s="7" cm="1">
        <f t="array" ref="CM216">+SUM($G216:$CF216*N(VALUE(LEFT($G$2:$CF$2,4))=CM$2))</f>
        <v>0</v>
      </c>
      <c r="CN216" s="7" cm="1">
        <f t="array" ref="CN216">+SUM($G216:$CF216*N(VALUE(LEFT($G$2:$CF$2,4))=CN$2))</f>
        <v>0</v>
      </c>
      <c r="CO216" s="7" cm="1">
        <f t="array" ref="CO216">+SUM($G216:$CF216*N(VALUE(LEFT($G$2:$CF$2,4))=CO$2))</f>
        <v>0</v>
      </c>
      <c r="CP216" s="7" cm="1">
        <f t="array" ref="CP216">+SUM($G216:$CF216*N(VALUE(LEFT($G$2:$CF$2,4))=CP$2))</f>
        <v>0</v>
      </c>
      <c r="CQ216" s="7" cm="1">
        <f t="array" ref="CQ216">+SUM($G216:$CF216*N(VALUE(LEFT($G$2:$CF$2,4))=CQ$2))</f>
        <v>0</v>
      </c>
    </row>
    <row r="217" spans="2:95" x14ac:dyDescent="0.25">
      <c r="B217" t="str">
        <f>+IF(IFERROR(INDEX('24-25 Plant Additions (RunRate)'!$P$10:$P$258,MATCH(E217,'24-25 Plant Additions (RunRate)'!$C$10:$C$258,0)),"")&lt;&gt;"x","","x")</f>
        <v/>
      </c>
      <c r="C217" t="str">
        <f>+IF(AND(CG217&gt;'24-25 Plant Additions (RunRate)'!$O$4,$B217&lt;&gt;"x"),"x","")</f>
        <v/>
      </c>
      <c r="D217" t="str">
        <f t="shared" si="3"/>
        <v>x</v>
      </c>
      <c r="E217" s="2" t="s">
        <v>630</v>
      </c>
      <c r="F217" s="3" t="s">
        <v>631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>
        <v>73648.62</v>
      </c>
      <c r="AA217" s="4">
        <v>166482.1</v>
      </c>
      <c r="AB217" s="4">
        <v>1165.76</v>
      </c>
      <c r="AC217" s="4"/>
      <c r="AD217" s="4">
        <v>17848.03</v>
      </c>
      <c r="AE217" s="4">
        <v>2895.69</v>
      </c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>
        <v>20.88</v>
      </c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>
        <v>262061.08000000002</v>
      </c>
      <c r="CH217" s="4"/>
      <c r="CI217" s="9" cm="1">
        <f t="array" ref="CI217">1/(SUM(G217:BZ217*($G$1:$BZ$1=1))/SUM(G217:BZ217)+0.000000001)*(SUM(N(CK217:CP217&lt;&gt;0))&gt;4)</f>
        <v>0</v>
      </c>
      <c r="CK217" s="7" cm="1">
        <f t="array" ref="CK217">+SUM($G217:$CF217*N(VALUE(LEFT($G$2:$CF$2,4))=CK$2))</f>
        <v>0</v>
      </c>
      <c r="CL217" s="7" cm="1">
        <f t="array" ref="CL217">+SUM($G217:$CF217*N(VALUE(LEFT($G$2:$CF$2,4))=CL$2))</f>
        <v>259144.51</v>
      </c>
      <c r="CM217" s="7" cm="1">
        <f t="array" ref="CM217">+SUM($G217:$CF217*N(VALUE(LEFT($G$2:$CF$2,4))=CM$2))</f>
        <v>2916.57</v>
      </c>
      <c r="CN217" s="7" cm="1">
        <f t="array" ref="CN217">+SUM($G217:$CF217*N(VALUE(LEFT($G$2:$CF$2,4))=CN$2))</f>
        <v>0</v>
      </c>
      <c r="CO217" s="7" cm="1">
        <f t="array" ref="CO217">+SUM($G217:$CF217*N(VALUE(LEFT($G$2:$CF$2,4))=CO$2))</f>
        <v>0</v>
      </c>
      <c r="CP217" s="7" cm="1">
        <f t="array" ref="CP217">+SUM($G217:$CF217*N(VALUE(LEFT($G$2:$CF$2,4))=CP$2))</f>
        <v>0</v>
      </c>
      <c r="CQ217" s="7" cm="1">
        <f t="array" ref="CQ217">+SUM($G217:$CF217*N(VALUE(LEFT($G$2:$CF$2,4))=CQ$2))</f>
        <v>0</v>
      </c>
    </row>
    <row r="218" spans="2:95" x14ac:dyDescent="0.25">
      <c r="B218" t="str">
        <f>+IF(IFERROR(INDEX('24-25 Plant Additions (RunRate)'!$P$10:$P$258,MATCH(E218,'24-25 Plant Additions (RunRate)'!$C$10:$C$258,0)),"")&lt;&gt;"x","","x")</f>
        <v/>
      </c>
      <c r="C218" t="str">
        <f>+IF(AND(CG218&gt;'24-25 Plant Additions (RunRate)'!$O$4,$B218&lt;&gt;"x"),"x","")</f>
        <v/>
      </c>
      <c r="D218" t="str">
        <f t="shared" si="3"/>
        <v>x</v>
      </c>
      <c r="E218" s="2" t="s">
        <v>1311</v>
      </c>
      <c r="F218" s="3" t="s">
        <v>1312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>
        <v>233354.16</v>
      </c>
      <c r="BO218" s="4">
        <v>-19.010000000000002</v>
      </c>
      <c r="BP218" s="4">
        <v>2377.42</v>
      </c>
      <c r="BQ218" s="4">
        <v>285.57</v>
      </c>
      <c r="BR218" s="4">
        <v>0</v>
      </c>
      <c r="BS218" s="4">
        <v>113.03</v>
      </c>
      <c r="BT218" s="4"/>
      <c r="BU218" s="4"/>
      <c r="BV218" s="4"/>
      <c r="BW218" s="4"/>
      <c r="BX218" s="4">
        <v>24048.36</v>
      </c>
      <c r="BY218" s="4"/>
      <c r="BZ218" s="4">
        <v>-137.63</v>
      </c>
      <c r="CA218" s="4"/>
      <c r="CB218" s="4"/>
      <c r="CC218" s="4"/>
      <c r="CD218" s="4"/>
      <c r="CE218" s="4"/>
      <c r="CF218" s="4"/>
      <c r="CG218" s="4">
        <v>260021.90000000002</v>
      </c>
      <c r="CH218" s="4"/>
      <c r="CI218" s="9" cm="1">
        <f t="array" ref="CI218">1/(SUM(G218:BZ218*($G$1:$BZ$1=1))/SUM(G218:BZ218)+0.000000001)*(SUM(N(CK218:CP218&lt;&gt;0))&gt;4)</f>
        <v>0</v>
      </c>
      <c r="CK218" s="7" cm="1">
        <f t="array" ref="CK218">+SUM($G218:$CF218*N(VALUE(LEFT($G$2:$CF$2,4))=CK$2))</f>
        <v>0</v>
      </c>
      <c r="CL218" s="7" cm="1">
        <f t="array" ref="CL218">+SUM($G218:$CF218*N(VALUE(LEFT($G$2:$CF$2,4))=CL$2))</f>
        <v>0</v>
      </c>
      <c r="CM218" s="7" cm="1">
        <f t="array" ref="CM218">+SUM($G218:$CF218*N(VALUE(LEFT($G$2:$CF$2,4))=CM$2))</f>
        <v>0</v>
      </c>
      <c r="CN218" s="7" cm="1">
        <f t="array" ref="CN218">+SUM($G218:$CF218*N(VALUE(LEFT($G$2:$CF$2,4))=CN$2))</f>
        <v>0</v>
      </c>
      <c r="CO218" s="7" cm="1">
        <f t="array" ref="CO218">+SUM($G218:$CF218*N(VALUE(LEFT($G$2:$CF$2,4))=CO$2))</f>
        <v>233354.16</v>
      </c>
      <c r="CP218" s="7" cm="1">
        <f t="array" ref="CP218">+SUM($G218:$CF218*N(VALUE(LEFT($G$2:$CF$2,4))=CP$2))</f>
        <v>26667.74</v>
      </c>
      <c r="CQ218" s="7" cm="1">
        <f t="array" ref="CQ218">+SUM($G218:$CF218*N(VALUE(LEFT($G$2:$CF$2,4))=CQ$2))</f>
        <v>0</v>
      </c>
    </row>
    <row r="219" spans="2:95" x14ac:dyDescent="0.25">
      <c r="B219" t="str">
        <f>+IF(IFERROR(INDEX('24-25 Plant Additions (RunRate)'!$P$10:$P$258,MATCH(E219,'24-25 Plant Additions (RunRate)'!$C$10:$C$258,0)),"")&lt;&gt;"x","","x")</f>
        <v/>
      </c>
      <c r="C219" t="str">
        <f>+IF(AND(CG219&gt;'24-25 Plant Additions (RunRate)'!$O$4,$B219&lt;&gt;"x"),"x","")</f>
        <v/>
      </c>
      <c r="D219" t="str">
        <f t="shared" si="3"/>
        <v>x</v>
      </c>
      <c r="E219" s="2" t="s">
        <v>1317</v>
      </c>
      <c r="F219" s="3" t="s">
        <v>1318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>
        <v>9858.75</v>
      </c>
      <c r="BB219" s="4">
        <v>249343.03</v>
      </c>
      <c r="BC219" s="4"/>
      <c r="BD219" s="4">
        <v>-1387.71</v>
      </c>
      <c r="BE219" s="4"/>
      <c r="BF219" s="4"/>
      <c r="BG219" s="4">
        <v>0</v>
      </c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>
        <v>257814.07</v>
      </c>
      <c r="CH219" s="4"/>
      <c r="CI219" s="9" cm="1">
        <f t="array" ref="CI219">1/(SUM(G219:BZ219*($G$1:$BZ$1=1))/SUM(G219:BZ219)+0.000000001)*(SUM(N(CK219:CP219&lt;&gt;0))&gt;4)</f>
        <v>0</v>
      </c>
      <c r="CK219" s="7" cm="1">
        <f t="array" ref="CK219">+SUM($G219:$CF219*N(VALUE(LEFT($G$2:$CF$2,4))=CK$2))</f>
        <v>0</v>
      </c>
      <c r="CL219" s="7" cm="1">
        <f t="array" ref="CL219">+SUM($G219:$CF219*N(VALUE(LEFT($G$2:$CF$2,4))=CL$2))</f>
        <v>0</v>
      </c>
      <c r="CM219" s="7" cm="1">
        <f t="array" ref="CM219">+SUM($G219:$CF219*N(VALUE(LEFT($G$2:$CF$2,4))=CM$2))</f>
        <v>0</v>
      </c>
      <c r="CN219" s="7" cm="1">
        <f t="array" ref="CN219">+SUM($G219:$CF219*N(VALUE(LEFT($G$2:$CF$2,4))=CN$2))</f>
        <v>259201.78</v>
      </c>
      <c r="CO219" s="7" cm="1">
        <f t="array" ref="CO219">+SUM($G219:$CF219*N(VALUE(LEFT($G$2:$CF$2,4))=CO$2))</f>
        <v>-1387.71</v>
      </c>
      <c r="CP219" s="7" cm="1">
        <f t="array" ref="CP219">+SUM($G219:$CF219*N(VALUE(LEFT($G$2:$CF$2,4))=CP$2))</f>
        <v>0</v>
      </c>
      <c r="CQ219" s="7" cm="1">
        <f t="array" ref="CQ219">+SUM($G219:$CF219*N(VALUE(LEFT($G$2:$CF$2,4))=CQ$2))</f>
        <v>0</v>
      </c>
    </row>
    <row r="220" spans="2:95" x14ac:dyDescent="0.25">
      <c r="B220" t="str">
        <f>+IF(IFERROR(INDEX('24-25 Plant Additions (RunRate)'!$P$10:$P$258,MATCH(E220,'24-25 Plant Additions (RunRate)'!$C$10:$C$258,0)),"")&lt;&gt;"x","","x")</f>
        <v/>
      </c>
      <c r="C220" t="str">
        <f>+IF(AND(CG220&gt;'24-25 Plant Additions (RunRate)'!$O$4,$B220&lt;&gt;"x"),"x","")</f>
        <v/>
      </c>
      <c r="D220" t="str">
        <f t="shared" si="3"/>
        <v>x</v>
      </c>
      <c r="E220" s="2" t="s">
        <v>1379</v>
      </c>
      <c r="F220" s="3" t="s">
        <v>1380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>
        <v>11790.75</v>
      </c>
      <c r="BG220" s="4">
        <v>38196.879999999997</v>
      </c>
      <c r="BH220" s="4">
        <v>4281.8500000000004</v>
      </c>
      <c r="BI220" s="4">
        <v>132465.24</v>
      </c>
      <c r="BJ220" s="4">
        <v>-0.01</v>
      </c>
      <c r="BK220" s="4">
        <v>2115.06</v>
      </c>
      <c r="BL220" s="4">
        <v>66828.180000000008</v>
      </c>
      <c r="BM220" s="4"/>
      <c r="BN220" s="4">
        <v>-1171.6000000000001</v>
      </c>
      <c r="BO220" s="4"/>
      <c r="BP220" s="4"/>
      <c r="BQ220" s="4"/>
      <c r="BR220" s="4"/>
      <c r="BS220" s="4"/>
      <c r="BT220" s="4"/>
      <c r="BU220" s="4"/>
      <c r="BV220" s="4"/>
      <c r="BW220" s="4"/>
      <c r="BX220" s="4">
        <v>2482.92</v>
      </c>
      <c r="BY220" s="4"/>
      <c r="BZ220" s="4">
        <v>-12.42</v>
      </c>
      <c r="CA220" s="4"/>
      <c r="CB220" s="4"/>
      <c r="CC220" s="4"/>
      <c r="CD220" s="4"/>
      <c r="CE220" s="4"/>
      <c r="CF220" s="4"/>
      <c r="CG220" s="4">
        <v>256976.84999999995</v>
      </c>
      <c r="CH220" s="4"/>
      <c r="CI220" s="9" cm="1">
        <f t="array" ref="CI220">1/(SUM(G220:BZ220*($G$1:$BZ$1=1))/SUM(G220:BZ220)+0.000000001)*(SUM(N(CK220:CP220&lt;&gt;0))&gt;4)</f>
        <v>0</v>
      </c>
      <c r="CK220" s="7" cm="1">
        <f t="array" ref="CK220">+SUM($G220:$CF220*N(VALUE(LEFT($G$2:$CF$2,4))=CK$2))</f>
        <v>0</v>
      </c>
      <c r="CL220" s="7" cm="1">
        <f t="array" ref="CL220">+SUM($G220:$CF220*N(VALUE(LEFT($G$2:$CF$2,4))=CL$2))</f>
        <v>0</v>
      </c>
      <c r="CM220" s="7" cm="1">
        <f t="array" ref="CM220">+SUM($G220:$CF220*N(VALUE(LEFT($G$2:$CF$2,4))=CM$2))</f>
        <v>0</v>
      </c>
      <c r="CN220" s="7" cm="1">
        <f t="array" ref="CN220">+SUM($G220:$CF220*N(VALUE(LEFT($G$2:$CF$2,4))=CN$2))</f>
        <v>0</v>
      </c>
      <c r="CO220" s="7" cm="1">
        <f t="array" ref="CO220">+SUM($G220:$CF220*N(VALUE(LEFT($G$2:$CF$2,4))=CO$2))</f>
        <v>254506.34999999995</v>
      </c>
      <c r="CP220" s="7" cm="1">
        <f t="array" ref="CP220">+SUM($G220:$CF220*N(VALUE(LEFT($G$2:$CF$2,4))=CP$2))</f>
        <v>2470.5</v>
      </c>
      <c r="CQ220" s="7" cm="1">
        <f t="array" ref="CQ220">+SUM($G220:$CF220*N(VALUE(LEFT($G$2:$CF$2,4))=CQ$2))</f>
        <v>0</v>
      </c>
    </row>
    <row r="221" spans="2:95" x14ac:dyDescent="0.25">
      <c r="B221" t="str">
        <f>+IF(IFERROR(INDEX('24-25 Plant Additions (RunRate)'!$P$10:$P$258,MATCH(E221,'24-25 Plant Additions (RunRate)'!$C$10:$C$258,0)),"")&lt;&gt;"x","","x")</f>
        <v/>
      </c>
      <c r="C221" t="str">
        <f>+IF(AND(CG221&gt;'24-25 Plant Additions (RunRate)'!$O$4,$B221&lt;&gt;"x"),"x","")</f>
        <v/>
      </c>
      <c r="D221" t="str">
        <f t="shared" si="3"/>
        <v>x</v>
      </c>
      <c r="E221" s="2" t="s">
        <v>478</v>
      </c>
      <c r="F221" s="3" t="s">
        <v>479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v>248838.07</v>
      </c>
      <c r="S221" s="4">
        <v>1453.21</v>
      </c>
      <c r="T221" s="4">
        <v>193.24</v>
      </c>
      <c r="U221" s="4"/>
      <c r="V221" s="4">
        <v>217.28</v>
      </c>
      <c r="W221" s="4"/>
      <c r="X221" s="4"/>
      <c r="Y221" s="4">
        <v>5432.4800000000005</v>
      </c>
      <c r="Z221" s="4"/>
      <c r="AA221" s="4"/>
      <c r="AB221" s="4"/>
      <c r="AC221" s="4"/>
      <c r="AD221" s="4">
        <v>52.04</v>
      </c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>
        <v>256186.32</v>
      </c>
      <c r="CH221" s="4"/>
      <c r="CI221" s="9" cm="1">
        <f t="array" ref="CI221">1/(SUM(G221:BZ221*($G$1:$BZ$1=1))/SUM(G221:BZ221)+0.000000001)*(SUM(N(CK221:CP221&lt;&gt;0))&gt;4)</f>
        <v>0</v>
      </c>
      <c r="CK221" s="7" cm="1">
        <f t="array" ref="CK221">+SUM($G221:$CF221*N(VALUE(LEFT($G$2:$CF$2,4))=CK$2))</f>
        <v>248838.07</v>
      </c>
      <c r="CL221" s="7" cm="1">
        <f t="array" ref="CL221">+SUM($G221:$CF221*N(VALUE(LEFT($G$2:$CF$2,4))=CL$2))</f>
        <v>7348.2500000000009</v>
      </c>
      <c r="CM221" s="7" cm="1">
        <f t="array" ref="CM221">+SUM($G221:$CF221*N(VALUE(LEFT($G$2:$CF$2,4))=CM$2))</f>
        <v>0</v>
      </c>
      <c r="CN221" s="7" cm="1">
        <f t="array" ref="CN221">+SUM($G221:$CF221*N(VALUE(LEFT($G$2:$CF$2,4))=CN$2))</f>
        <v>0</v>
      </c>
      <c r="CO221" s="7" cm="1">
        <f t="array" ref="CO221">+SUM($G221:$CF221*N(VALUE(LEFT($G$2:$CF$2,4))=CO$2))</f>
        <v>0</v>
      </c>
      <c r="CP221" s="7" cm="1">
        <f t="array" ref="CP221">+SUM($G221:$CF221*N(VALUE(LEFT($G$2:$CF$2,4))=CP$2))</f>
        <v>0</v>
      </c>
      <c r="CQ221" s="7" cm="1">
        <f t="array" ref="CQ221">+SUM($G221:$CF221*N(VALUE(LEFT($G$2:$CF$2,4))=CQ$2))</f>
        <v>0</v>
      </c>
    </row>
    <row r="222" spans="2:95" x14ac:dyDescent="0.25">
      <c r="B222" t="str">
        <f>+IF(IFERROR(INDEX('24-25 Plant Additions (RunRate)'!$P$10:$P$258,MATCH(E222,'24-25 Plant Additions (RunRate)'!$C$10:$C$258,0)),"")&lt;&gt;"x","","x")</f>
        <v/>
      </c>
      <c r="C222" t="str">
        <f>+IF(AND(CG222&gt;'24-25 Plant Additions (RunRate)'!$O$4,$B222&lt;&gt;"x"),"x","")</f>
        <v/>
      </c>
      <c r="D222" t="str">
        <f t="shared" si="3"/>
        <v>x</v>
      </c>
      <c r="E222" s="2" t="s">
        <v>488</v>
      </c>
      <c r="F222" s="3" t="s">
        <v>489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>
        <v>250292.43</v>
      </c>
      <c r="AE222" s="4"/>
      <c r="AF222" s="4">
        <v>2393.23</v>
      </c>
      <c r="AG222" s="4"/>
      <c r="AH222" s="4"/>
      <c r="AI222" s="4"/>
      <c r="AJ222" s="4"/>
      <c r="AK222" s="4">
        <v>2652.67</v>
      </c>
      <c r="AL222" s="4"/>
      <c r="AM222" s="4"/>
      <c r="AN222" s="4"/>
      <c r="AO222" s="4"/>
      <c r="AP222" s="4">
        <v>4.4000000000000004</v>
      </c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>
        <v>255342.73</v>
      </c>
      <c r="CH222" s="4"/>
      <c r="CI222" s="9" cm="1">
        <f t="array" ref="CI222">1/(SUM(G222:BZ222*($G$1:$BZ$1=1))/SUM(G222:BZ222)+0.000000001)*(SUM(N(CK222:CP222&lt;&gt;0))&gt;4)</f>
        <v>0</v>
      </c>
      <c r="CK222" s="7" cm="1">
        <f t="array" ref="CK222">+SUM($G222:$CF222*N(VALUE(LEFT($G$2:$CF$2,4))=CK$2))</f>
        <v>0</v>
      </c>
      <c r="CL222" s="7" cm="1">
        <f t="array" ref="CL222">+SUM($G222:$CF222*N(VALUE(LEFT($G$2:$CF$2,4))=CL$2))</f>
        <v>250292.43</v>
      </c>
      <c r="CM222" s="7" cm="1">
        <f t="array" ref="CM222">+SUM($G222:$CF222*N(VALUE(LEFT($G$2:$CF$2,4))=CM$2))</f>
        <v>5050.2999999999993</v>
      </c>
      <c r="CN222" s="7" cm="1">
        <f t="array" ref="CN222">+SUM($G222:$CF222*N(VALUE(LEFT($G$2:$CF$2,4))=CN$2))</f>
        <v>0</v>
      </c>
      <c r="CO222" s="7" cm="1">
        <f t="array" ref="CO222">+SUM($G222:$CF222*N(VALUE(LEFT($G$2:$CF$2,4))=CO$2))</f>
        <v>0</v>
      </c>
      <c r="CP222" s="7" cm="1">
        <f t="array" ref="CP222">+SUM($G222:$CF222*N(VALUE(LEFT($G$2:$CF$2,4))=CP$2))</f>
        <v>0</v>
      </c>
      <c r="CQ222" s="7" cm="1">
        <f t="array" ref="CQ222">+SUM($G222:$CF222*N(VALUE(LEFT($G$2:$CF$2,4))=CQ$2))</f>
        <v>0</v>
      </c>
    </row>
    <row r="223" spans="2:95" x14ac:dyDescent="0.25">
      <c r="B223" t="str">
        <f>+IF(IFERROR(INDEX('24-25 Plant Additions (RunRate)'!$P$10:$P$258,MATCH(E223,'24-25 Plant Additions (RunRate)'!$C$10:$C$258,0)),"")&lt;&gt;"x","","x")</f>
        <v/>
      </c>
      <c r="C223" t="str">
        <f>+IF(AND(CG223&gt;'24-25 Plant Additions (RunRate)'!$O$4,$B223&lt;&gt;"x"),"x","")</f>
        <v/>
      </c>
      <c r="D223" t="str">
        <f t="shared" si="3"/>
        <v>x</v>
      </c>
      <c r="E223" s="2" t="s">
        <v>996</v>
      </c>
      <c r="F223" s="3" t="s">
        <v>997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>
        <v>80999.070000000007</v>
      </c>
      <c r="BL223" s="4">
        <v>160245.95000000001</v>
      </c>
      <c r="BM223" s="4">
        <v>12831.45</v>
      </c>
      <c r="BN223" s="4">
        <v>-1429.19</v>
      </c>
      <c r="BO223" s="4">
        <v>2494.58</v>
      </c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>
        <v>-15.700000000000001</v>
      </c>
      <c r="CA223" s="4"/>
      <c r="CB223" s="4"/>
      <c r="CC223" s="4"/>
      <c r="CD223" s="4"/>
      <c r="CE223" s="4"/>
      <c r="CF223" s="4"/>
      <c r="CG223" s="4">
        <v>255126.16</v>
      </c>
      <c r="CH223" s="4"/>
      <c r="CI223" s="9" cm="1">
        <f t="array" ref="CI223">1/(SUM(G223:BZ223*($G$1:$BZ$1=1))/SUM(G223:BZ223)+0.000000001)*(SUM(N(CK223:CP223&lt;&gt;0))&gt;4)</f>
        <v>0</v>
      </c>
      <c r="CK223" s="7" cm="1">
        <f t="array" ref="CK223">+SUM($G223:$CF223*N(VALUE(LEFT($G$2:$CF$2,4))=CK$2))</f>
        <v>0</v>
      </c>
      <c r="CL223" s="7" cm="1">
        <f t="array" ref="CL223">+SUM($G223:$CF223*N(VALUE(LEFT($G$2:$CF$2,4))=CL$2))</f>
        <v>0</v>
      </c>
      <c r="CM223" s="7" cm="1">
        <f t="array" ref="CM223">+SUM($G223:$CF223*N(VALUE(LEFT($G$2:$CF$2,4))=CM$2))</f>
        <v>0</v>
      </c>
      <c r="CN223" s="7" cm="1">
        <f t="array" ref="CN223">+SUM($G223:$CF223*N(VALUE(LEFT($G$2:$CF$2,4))=CN$2))</f>
        <v>0</v>
      </c>
      <c r="CO223" s="7" cm="1">
        <f t="array" ref="CO223">+SUM($G223:$CF223*N(VALUE(LEFT($G$2:$CF$2,4))=CO$2))</f>
        <v>252647.28000000003</v>
      </c>
      <c r="CP223" s="7" cm="1">
        <f t="array" ref="CP223">+SUM($G223:$CF223*N(VALUE(LEFT($G$2:$CF$2,4))=CP$2))</f>
        <v>2478.88</v>
      </c>
      <c r="CQ223" s="7" cm="1">
        <f t="array" ref="CQ223">+SUM($G223:$CF223*N(VALUE(LEFT($G$2:$CF$2,4))=CQ$2))</f>
        <v>0</v>
      </c>
    </row>
    <row r="224" spans="2:95" x14ac:dyDescent="0.25">
      <c r="B224" t="str">
        <f>+IF(IFERROR(INDEX('24-25 Plant Additions (RunRate)'!$P$10:$P$258,MATCH(E224,'24-25 Plant Additions (RunRate)'!$C$10:$C$258,0)),"")&lt;&gt;"x","","x")</f>
        <v/>
      </c>
      <c r="C224" t="str">
        <f>+IF(AND(CG224&gt;'24-25 Plant Additions (RunRate)'!$O$4,$B224&lt;&gt;"x"),"x","")</f>
        <v/>
      </c>
      <c r="D224" t="str">
        <f t="shared" si="3"/>
        <v>x</v>
      </c>
      <c r="E224" s="2" t="s">
        <v>1455</v>
      </c>
      <c r="F224" s="3" t="s">
        <v>1456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>
        <v>232741.30000000002</v>
      </c>
      <c r="BR224" s="4">
        <v>6824.09</v>
      </c>
      <c r="BS224" s="4"/>
      <c r="BT224" s="4">
        <v>4471.4800000000005</v>
      </c>
      <c r="BU224" s="4">
        <v>0</v>
      </c>
      <c r="BV224" s="4"/>
      <c r="BW224" s="4"/>
      <c r="BX224" s="4">
        <v>32.04</v>
      </c>
      <c r="BY224" s="4"/>
      <c r="BZ224" s="4">
        <v>-1533.3</v>
      </c>
      <c r="CA224" s="4"/>
      <c r="CB224" s="4"/>
      <c r="CC224" s="4"/>
      <c r="CD224" s="4"/>
      <c r="CE224" s="4"/>
      <c r="CF224" s="4">
        <v>11630.78</v>
      </c>
      <c r="CG224" s="4">
        <v>254166.39000000004</v>
      </c>
      <c r="CH224" s="4"/>
      <c r="CI224" s="9" cm="1">
        <f t="array" ref="CI224">1/(SUM(G224:BZ224*($G$1:$BZ$1=1))/SUM(G224:BZ224)+0.000000001)*(SUM(N(CK224:CP224&lt;&gt;0))&gt;4)</f>
        <v>0</v>
      </c>
      <c r="CK224" s="7" cm="1">
        <f t="array" ref="CK224">+SUM($G224:$CF224*N(VALUE(LEFT($G$2:$CF$2,4))=CK$2))</f>
        <v>0</v>
      </c>
      <c r="CL224" s="7" cm="1">
        <f t="array" ref="CL224">+SUM($G224:$CF224*N(VALUE(LEFT($G$2:$CF$2,4))=CL$2))</f>
        <v>0</v>
      </c>
      <c r="CM224" s="7" cm="1">
        <f t="array" ref="CM224">+SUM($G224:$CF224*N(VALUE(LEFT($G$2:$CF$2,4))=CM$2))</f>
        <v>0</v>
      </c>
      <c r="CN224" s="7" cm="1">
        <f t="array" ref="CN224">+SUM($G224:$CF224*N(VALUE(LEFT($G$2:$CF$2,4))=CN$2))</f>
        <v>0</v>
      </c>
      <c r="CO224" s="7" cm="1">
        <f t="array" ref="CO224">+SUM($G224:$CF224*N(VALUE(LEFT($G$2:$CF$2,4))=CO$2))</f>
        <v>0</v>
      </c>
      <c r="CP224" s="7" cm="1">
        <f t="array" ref="CP224">+SUM($G224:$CF224*N(VALUE(LEFT($G$2:$CF$2,4))=CP$2))</f>
        <v>242535.61000000004</v>
      </c>
      <c r="CQ224" s="7" cm="1">
        <f t="array" ref="CQ224">+SUM($G224:$CF224*N(VALUE(LEFT($G$2:$CF$2,4))=CQ$2))</f>
        <v>11630.78</v>
      </c>
    </row>
    <row r="225" spans="2:95" x14ac:dyDescent="0.25">
      <c r="B225" t="str">
        <f>+IF(IFERROR(INDEX('24-25 Plant Additions (RunRate)'!$P$10:$P$258,MATCH(E225,'24-25 Plant Additions (RunRate)'!$C$10:$C$258,0)),"")&lt;&gt;"x","","x")</f>
        <v/>
      </c>
      <c r="C225" t="str">
        <f>+IF(AND(CG225&gt;'24-25 Plant Additions (RunRate)'!$O$4,$B225&lt;&gt;"x"),"x","")</f>
        <v/>
      </c>
      <c r="D225" t="str">
        <f t="shared" si="3"/>
        <v>x</v>
      </c>
      <c r="E225" s="2" t="s">
        <v>434</v>
      </c>
      <c r="F225" s="3" t="s">
        <v>435</v>
      </c>
      <c r="G225" s="4"/>
      <c r="H225" s="4"/>
      <c r="I225" s="4"/>
      <c r="J225" s="4">
        <v>323475.44</v>
      </c>
      <c r="K225" s="4">
        <v>35362.800000000003</v>
      </c>
      <c r="L225" s="4">
        <v>1313.21</v>
      </c>
      <c r="M225" s="4">
        <v>633.23</v>
      </c>
      <c r="N225" s="4">
        <v>-112398.87</v>
      </c>
      <c r="O225" s="4">
        <v>17745.41</v>
      </c>
      <c r="P225" s="4">
        <v>-2718.81</v>
      </c>
      <c r="Q225" s="4">
        <v>-6601.56</v>
      </c>
      <c r="R225" s="4">
        <v>-4352.17</v>
      </c>
      <c r="S225" s="4"/>
      <c r="T225" s="4"/>
      <c r="U225" s="4">
        <v>534.23</v>
      </c>
      <c r="V225" s="4"/>
      <c r="W225" s="4"/>
      <c r="X225" s="4"/>
      <c r="Y225" s="4"/>
      <c r="Z225" s="4"/>
      <c r="AA225" s="4"/>
      <c r="AB225" s="4"/>
      <c r="AC225" s="4"/>
      <c r="AD225" s="4">
        <v>3.81</v>
      </c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>
        <v>252996.71999999997</v>
      </c>
      <c r="CH225" s="4"/>
      <c r="CI225" s="9" cm="1">
        <f t="array" ref="CI225">1/(SUM(G225:BZ225*($G$1:$BZ$1=1))/SUM(G225:BZ225)+0.000000001)*(SUM(N(CK225:CP225&lt;&gt;0))&gt;4)</f>
        <v>0</v>
      </c>
      <c r="CK225" s="7" cm="1">
        <f t="array" ref="CK225">+SUM($G225:$CF225*N(VALUE(LEFT($G$2:$CF$2,4))=CK$2))</f>
        <v>252458.67999999996</v>
      </c>
      <c r="CL225" s="7" cm="1">
        <f t="array" ref="CL225">+SUM($G225:$CF225*N(VALUE(LEFT($G$2:$CF$2,4))=CL$2))</f>
        <v>538.04</v>
      </c>
      <c r="CM225" s="7" cm="1">
        <f t="array" ref="CM225">+SUM($G225:$CF225*N(VALUE(LEFT($G$2:$CF$2,4))=CM$2))</f>
        <v>0</v>
      </c>
      <c r="CN225" s="7" cm="1">
        <f t="array" ref="CN225">+SUM($G225:$CF225*N(VALUE(LEFT($G$2:$CF$2,4))=CN$2))</f>
        <v>0</v>
      </c>
      <c r="CO225" s="7" cm="1">
        <f t="array" ref="CO225">+SUM($G225:$CF225*N(VALUE(LEFT($G$2:$CF$2,4))=CO$2))</f>
        <v>0</v>
      </c>
      <c r="CP225" s="7" cm="1">
        <f t="array" ref="CP225">+SUM($G225:$CF225*N(VALUE(LEFT($G$2:$CF$2,4))=CP$2))</f>
        <v>0</v>
      </c>
      <c r="CQ225" s="7" cm="1">
        <f t="array" ref="CQ225">+SUM($G225:$CF225*N(VALUE(LEFT($G$2:$CF$2,4))=CQ$2))</f>
        <v>0</v>
      </c>
    </row>
    <row r="226" spans="2:95" x14ac:dyDescent="0.25">
      <c r="B226" t="str">
        <f>+IF(IFERROR(INDEX('24-25 Plant Additions (RunRate)'!$P$10:$P$258,MATCH(E226,'24-25 Plant Additions (RunRate)'!$C$10:$C$258,0)),"")&lt;&gt;"x","","x")</f>
        <v/>
      </c>
      <c r="C226" t="str">
        <f>+IF(AND(CG226&gt;'24-25 Plant Additions (RunRate)'!$O$4,$B226&lt;&gt;"x"),"x","")</f>
        <v/>
      </c>
      <c r="D226" t="str">
        <f t="shared" si="3"/>
        <v>x</v>
      </c>
      <c r="E226" s="2" t="s">
        <v>1055</v>
      </c>
      <c r="F226" s="3" t="s">
        <v>1056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>
        <v>168141.27</v>
      </c>
      <c r="AT226" s="4">
        <v>55666.15</v>
      </c>
      <c r="AU226" s="4">
        <v>433.06</v>
      </c>
      <c r="AV226" s="4">
        <v>2935.26</v>
      </c>
      <c r="AW226" s="4">
        <v>49.83</v>
      </c>
      <c r="AX226" s="4">
        <v>-0.01</v>
      </c>
      <c r="AY226" s="4">
        <v>15626.07</v>
      </c>
      <c r="AZ226" s="4"/>
      <c r="BA226" s="4">
        <v>0</v>
      </c>
      <c r="BB226" s="4">
        <v>7668.97</v>
      </c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>
        <v>250520.59999999998</v>
      </c>
      <c r="CH226" s="4"/>
      <c r="CI226" s="9" cm="1">
        <f t="array" ref="CI226">1/(SUM(G226:BZ226*($G$1:$BZ$1=1))/SUM(G226:BZ226)+0.000000001)*(SUM(N(CK226:CP226&lt;&gt;0))&gt;4)</f>
        <v>0</v>
      </c>
      <c r="CK226" s="7" cm="1">
        <f t="array" ref="CK226">+SUM($G226:$CF226*N(VALUE(LEFT($G$2:$CF$2,4))=CK$2))</f>
        <v>0</v>
      </c>
      <c r="CL226" s="7" cm="1">
        <f t="array" ref="CL226">+SUM($G226:$CF226*N(VALUE(LEFT($G$2:$CF$2,4))=CL$2))</f>
        <v>0</v>
      </c>
      <c r="CM226" s="7" cm="1">
        <f t="array" ref="CM226">+SUM($G226:$CF226*N(VALUE(LEFT($G$2:$CF$2,4))=CM$2))</f>
        <v>0</v>
      </c>
      <c r="CN226" s="7" cm="1">
        <f t="array" ref="CN226">+SUM($G226:$CF226*N(VALUE(LEFT($G$2:$CF$2,4))=CN$2))</f>
        <v>250520.59999999998</v>
      </c>
      <c r="CO226" s="7" cm="1">
        <f t="array" ref="CO226">+SUM($G226:$CF226*N(VALUE(LEFT($G$2:$CF$2,4))=CO$2))</f>
        <v>0</v>
      </c>
      <c r="CP226" s="7" cm="1">
        <f t="array" ref="CP226">+SUM($G226:$CF226*N(VALUE(LEFT($G$2:$CF$2,4))=CP$2))</f>
        <v>0</v>
      </c>
      <c r="CQ226" s="7" cm="1">
        <f t="array" ref="CQ226">+SUM($G226:$CF226*N(VALUE(LEFT($G$2:$CF$2,4))=CQ$2))</f>
        <v>0</v>
      </c>
    </row>
    <row r="227" spans="2:95" x14ac:dyDescent="0.25">
      <c r="B227" t="str">
        <f>+IF(IFERROR(INDEX('24-25 Plant Additions (RunRate)'!$P$10:$P$258,MATCH(E227,'24-25 Plant Additions (RunRate)'!$C$10:$C$258,0)),"")&lt;&gt;"x","","x")</f>
        <v/>
      </c>
      <c r="C227" t="str">
        <f>+IF(AND(CG227&gt;'24-25 Plant Additions (RunRate)'!$O$4,$B227&lt;&gt;"x"),"x","")</f>
        <v/>
      </c>
      <c r="D227" t="str">
        <f t="shared" si="3"/>
        <v>x</v>
      </c>
      <c r="E227" s="2" t="s">
        <v>968</v>
      </c>
      <c r="F227" s="3" t="s">
        <v>969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>
        <v>247558.32</v>
      </c>
      <c r="BO227" s="4">
        <v>1902.65</v>
      </c>
      <c r="BP227" s="4">
        <v>-37.58</v>
      </c>
      <c r="BQ227" s="4">
        <v>176.17000000000002</v>
      </c>
      <c r="BR227" s="4">
        <v>117.82000000000001</v>
      </c>
      <c r="BS227" s="4"/>
      <c r="BT227" s="4"/>
      <c r="BU227" s="4"/>
      <c r="BV227" s="4"/>
      <c r="BW227" s="4"/>
      <c r="BX227" s="4"/>
      <c r="BY227" s="4"/>
      <c r="BZ227" s="4">
        <v>-8.75</v>
      </c>
      <c r="CA227" s="4"/>
      <c r="CB227" s="4"/>
      <c r="CC227" s="4"/>
      <c r="CD227" s="4"/>
      <c r="CE227" s="4"/>
      <c r="CF227" s="4"/>
      <c r="CG227" s="4">
        <v>249708.63000000003</v>
      </c>
      <c r="CH227" s="4"/>
      <c r="CI227" s="9" cm="1">
        <f t="array" ref="CI227">1/(SUM(G227:BZ227*($G$1:$BZ$1=1))/SUM(G227:BZ227)+0.000000001)*(SUM(N(CK227:CP227&lt;&gt;0))&gt;4)</f>
        <v>0</v>
      </c>
      <c r="CK227" s="7" cm="1">
        <f t="array" ref="CK227">+SUM($G227:$CF227*N(VALUE(LEFT($G$2:$CF$2,4))=CK$2))</f>
        <v>0</v>
      </c>
      <c r="CL227" s="7" cm="1">
        <f t="array" ref="CL227">+SUM($G227:$CF227*N(VALUE(LEFT($G$2:$CF$2,4))=CL$2))</f>
        <v>0</v>
      </c>
      <c r="CM227" s="7" cm="1">
        <f t="array" ref="CM227">+SUM($G227:$CF227*N(VALUE(LEFT($G$2:$CF$2,4))=CM$2))</f>
        <v>0</v>
      </c>
      <c r="CN227" s="7" cm="1">
        <f t="array" ref="CN227">+SUM($G227:$CF227*N(VALUE(LEFT($G$2:$CF$2,4))=CN$2))</f>
        <v>0</v>
      </c>
      <c r="CO227" s="7" cm="1">
        <f t="array" ref="CO227">+SUM($G227:$CF227*N(VALUE(LEFT($G$2:$CF$2,4))=CO$2))</f>
        <v>247558.32</v>
      </c>
      <c r="CP227" s="7" cm="1">
        <f t="array" ref="CP227">+SUM($G227:$CF227*N(VALUE(LEFT($G$2:$CF$2,4))=CP$2))</f>
        <v>2150.3100000000004</v>
      </c>
      <c r="CQ227" s="7" cm="1">
        <f t="array" ref="CQ227">+SUM($G227:$CF227*N(VALUE(LEFT($G$2:$CF$2,4))=CQ$2))</f>
        <v>0</v>
      </c>
    </row>
    <row r="228" spans="2:95" x14ac:dyDescent="0.25">
      <c r="B228" t="str">
        <f>+IF(IFERROR(INDEX('24-25 Plant Additions (RunRate)'!$P$10:$P$258,MATCH(E228,'24-25 Plant Additions (RunRate)'!$C$10:$C$258,0)),"")&lt;&gt;"x","","x")</f>
        <v/>
      </c>
      <c r="C228" t="str">
        <f>+IF(AND(CG228&gt;'24-25 Plant Additions (RunRate)'!$O$4,$B228&lt;&gt;"x"),"x","")</f>
        <v/>
      </c>
      <c r="D228" t="str">
        <f t="shared" si="3"/>
        <v>x</v>
      </c>
      <c r="E228" s="2" t="s">
        <v>750</v>
      </c>
      <c r="F228" s="3" t="s">
        <v>751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>
        <v>249968.18</v>
      </c>
      <c r="BV228" s="4"/>
      <c r="BW228" s="4"/>
      <c r="BX228" s="4"/>
      <c r="BY228" s="4"/>
      <c r="BZ228" s="4">
        <v>-1276.29</v>
      </c>
      <c r="CA228" s="4"/>
      <c r="CB228" s="4"/>
      <c r="CC228" s="4"/>
      <c r="CD228" s="4"/>
      <c r="CE228" s="4"/>
      <c r="CF228" s="4"/>
      <c r="CG228" s="4">
        <v>248691.88999999998</v>
      </c>
      <c r="CH228" s="4"/>
      <c r="CI228" s="9" cm="1">
        <f t="array" ref="CI228">1/(SUM(G228:BZ228*($G$1:$BZ$1=1))/SUM(G228:BZ228)+0.000000001)*(SUM(N(CK228:CP228&lt;&gt;0))&gt;4)</f>
        <v>0</v>
      </c>
      <c r="CK228" s="7" cm="1">
        <f t="array" ref="CK228">+SUM($G228:$CF228*N(VALUE(LEFT($G$2:$CF$2,4))=CK$2))</f>
        <v>0</v>
      </c>
      <c r="CL228" s="7" cm="1">
        <f t="array" ref="CL228">+SUM($G228:$CF228*N(VALUE(LEFT($G$2:$CF$2,4))=CL$2))</f>
        <v>0</v>
      </c>
      <c r="CM228" s="7" cm="1">
        <f t="array" ref="CM228">+SUM($G228:$CF228*N(VALUE(LEFT($G$2:$CF$2,4))=CM$2))</f>
        <v>0</v>
      </c>
      <c r="CN228" s="7" cm="1">
        <f t="array" ref="CN228">+SUM($G228:$CF228*N(VALUE(LEFT($G$2:$CF$2,4))=CN$2))</f>
        <v>0</v>
      </c>
      <c r="CO228" s="7" cm="1">
        <f t="array" ref="CO228">+SUM($G228:$CF228*N(VALUE(LEFT($G$2:$CF$2,4))=CO$2))</f>
        <v>0</v>
      </c>
      <c r="CP228" s="7" cm="1">
        <f t="array" ref="CP228">+SUM($G228:$CF228*N(VALUE(LEFT($G$2:$CF$2,4))=CP$2))</f>
        <v>248691.88999999998</v>
      </c>
      <c r="CQ228" s="7" cm="1">
        <f t="array" ref="CQ228">+SUM($G228:$CF228*N(VALUE(LEFT($G$2:$CF$2,4))=CQ$2))</f>
        <v>0</v>
      </c>
    </row>
    <row r="229" spans="2:95" x14ac:dyDescent="0.25">
      <c r="B229" t="str">
        <f>+IF(IFERROR(INDEX('24-25 Plant Additions (RunRate)'!$P$10:$P$258,MATCH(E229,'24-25 Plant Additions (RunRate)'!$C$10:$C$258,0)),"")&lt;&gt;"x","","x")</f>
        <v/>
      </c>
      <c r="C229" t="str">
        <f>+IF(AND(CG229&gt;'24-25 Plant Additions (RunRate)'!$O$4,$B229&lt;&gt;"x"),"x","")</f>
        <v/>
      </c>
      <c r="D229" t="str">
        <f t="shared" si="3"/>
        <v>x</v>
      </c>
      <c r="E229" s="2" t="s">
        <v>936</v>
      </c>
      <c r="F229" s="3" t="s">
        <v>937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>
        <v>154144.85</v>
      </c>
      <c r="BA229" s="4">
        <v>73273.98</v>
      </c>
      <c r="BB229" s="4">
        <v>6425.26</v>
      </c>
      <c r="BC229" s="4">
        <v>892.88</v>
      </c>
      <c r="BD229" s="4"/>
      <c r="BE229" s="4"/>
      <c r="BF229" s="4">
        <v>11633.12</v>
      </c>
      <c r="BG229" s="4">
        <v>0.53</v>
      </c>
      <c r="BH229" s="4"/>
      <c r="BI229" s="4"/>
      <c r="BJ229" s="4"/>
      <c r="BK229" s="4"/>
      <c r="BL229" s="4"/>
      <c r="BM229" s="4"/>
      <c r="BN229" s="4">
        <v>-49.14</v>
      </c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>
        <v>246321.48</v>
      </c>
      <c r="CH229" s="4"/>
      <c r="CI229" s="9" cm="1">
        <f t="array" ref="CI229">1/(SUM(G229:BZ229*($G$1:$BZ$1=1))/SUM(G229:BZ229)+0.000000001)*(SUM(N(CK229:CP229&lt;&gt;0))&gt;4)</f>
        <v>0</v>
      </c>
      <c r="CK229" s="7" cm="1">
        <f t="array" ref="CK229">+SUM($G229:$CF229*N(VALUE(LEFT($G$2:$CF$2,4))=CK$2))</f>
        <v>0</v>
      </c>
      <c r="CL229" s="7" cm="1">
        <f t="array" ref="CL229">+SUM($G229:$CF229*N(VALUE(LEFT($G$2:$CF$2,4))=CL$2))</f>
        <v>0</v>
      </c>
      <c r="CM229" s="7" cm="1">
        <f t="array" ref="CM229">+SUM($G229:$CF229*N(VALUE(LEFT($G$2:$CF$2,4))=CM$2))</f>
        <v>0</v>
      </c>
      <c r="CN229" s="7" cm="1">
        <f t="array" ref="CN229">+SUM($G229:$CF229*N(VALUE(LEFT($G$2:$CF$2,4))=CN$2))</f>
        <v>233844.09000000003</v>
      </c>
      <c r="CO229" s="7" cm="1">
        <f t="array" ref="CO229">+SUM($G229:$CF229*N(VALUE(LEFT($G$2:$CF$2,4))=CO$2))</f>
        <v>12477.390000000001</v>
      </c>
      <c r="CP229" s="7" cm="1">
        <f t="array" ref="CP229">+SUM($G229:$CF229*N(VALUE(LEFT($G$2:$CF$2,4))=CP$2))</f>
        <v>0</v>
      </c>
      <c r="CQ229" s="7" cm="1">
        <f t="array" ref="CQ229">+SUM($G229:$CF229*N(VALUE(LEFT($G$2:$CF$2,4))=CQ$2))</f>
        <v>0</v>
      </c>
    </row>
    <row r="230" spans="2:95" x14ac:dyDescent="0.25">
      <c r="B230" t="str">
        <f>+IF(IFERROR(INDEX('24-25 Plant Additions (RunRate)'!$P$10:$P$258,MATCH(E230,'24-25 Plant Additions (RunRate)'!$C$10:$C$258,0)),"")&lt;&gt;"x","","x")</f>
        <v/>
      </c>
      <c r="C230" t="str">
        <f>+IF(AND(CG230&gt;'24-25 Plant Additions (RunRate)'!$O$4,$B230&lt;&gt;"x"),"x","")</f>
        <v/>
      </c>
      <c r="D230" t="str">
        <f t="shared" si="3"/>
        <v>x</v>
      </c>
      <c r="E230" s="2" t="s">
        <v>1061</v>
      </c>
      <c r="F230" s="3" t="s">
        <v>1062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>
        <v>224451.38</v>
      </c>
      <c r="BC230" s="4">
        <v>11692.130000000001</v>
      </c>
      <c r="BD230" s="4">
        <v>-3022.05</v>
      </c>
      <c r="BE230" s="4"/>
      <c r="BF230" s="4"/>
      <c r="BG230" s="4"/>
      <c r="BH230" s="4">
        <v>8051.4000000000005</v>
      </c>
      <c r="BI230" s="4"/>
      <c r="BJ230" s="4"/>
      <c r="BK230" s="4"/>
      <c r="BL230" s="4"/>
      <c r="BM230" s="4"/>
      <c r="BN230" s="4">
        <v>-65.599999999999994</v>
      </c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>
        <v>241107.26</v>
      </c>
      <c r="CH230" s="4"/>
      <c r="CI230" s="9" cm="1">
        <f t="array" ref="CI230">1/(SUM(G230:BZ230*($G$1:$BZ$1=1))/SUM(G230:BZ230)+0.000000001)*(SUM(N(CK230:CP230&lt;&gt;0))&gt;4)</f>
        <v>0</v>
      </c>
      <c r="CK230" s="7" cm="1">
        <f t="array" ref="CK230">+SUM($G230:$CF230*N(VALUE(LEFT($G$2:$CF$2,4))=CK$2))</f>
        <v>0</v>
      </c>
      <c r="CL230" s="7" cm="1">
        <f t="array" ref="CL230">+SUM($G230:$CF230*N(VALUE(LEFT($G$2:$CF$2,4))=CL$2))</f>
        <v>0</v>
      </c>
      <c r="CM230" s="7" cm="1">
        <f t="array" ref="CM230">+SUM($G230:$CF230*N(VALUE(LEFT($G$2:$CF$2,4))=CM$2))</f>
        <v>0</v>
      </c>
      <c r="CN230" s="7" cm="1">
        <f t="array" ref="CN230">+SUM($G230:$CF230*N(VALUE(LEFT($G$2:$CF$2,4))=CN$2))</f>
        <v>224451.38</v>
      </c>
      <c r="CO230" s="7" cm="1">
        <f t="array" ref="CO230">+SUM($G230:$CF230*N(VALUE(LEFT($G$2:$CF$2,4))=CO$2))</f>
        <v>16655.880000000005</v>
      </c>
      <c r="CP230" s="7" cm="1">
        <f t="array" ref="CP230">+SUM($G230:$CF230*N(VALUE(LEFT($G$2:$CF$2,4))=CP$2))</f>
        <v>0</v>
      </c>
      <c r="CQ230" s="7" cm="1">
        <f t="array" ref="CQ230">+SUM($G230:$CF230*N(VALUE(LEFT($G$2:$CF$2,4))=CQ$2))</f>
        <v>0</v>
      </c>
    </row>
    <row r="231" spans="2:95" x14ac:dyDescent="0.25">
      <c r="B231" t="str">
        <f>+IF(IFERROR(INDEX('24-25 Plant Additions (RunRate)'!$P$10:$P$258,MATCH(E231,'24-25 Plant Additions (RunRate)'!$C$10:$C$258,0)),"")&lt;&gt;"x","","x")</f>
        <v/>
      </c>
      <c r="C231" t="str">
        <f>+IF(AND(CG231&gt;'24-25 Plant Additions (RunRate)'!$O$4,$B231&lt;&gt;"x"),"x","")</f>
        <v/>
      </c>
      <c r="D231" t="str">
        <f t="shared" si="3"/>
        <v>x</v>
      </c>
      <c r="E231" s="2" t="s">
        <v>1416</v>
      </c>
      <c r="F231" s="3" t="s">
        <v>1417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>
        <v>250436.03</v>
      </c>
      <c r="BI231" s="4"/>
      <c r="BJ231" s="4"/>
      <c r="BK231" s="4"/>
      <c r="BL231" s="4">
        <v>-4615.78</v>
      </c>
      <c r="BM231" s="4">
        <v>-6260.85</v>
      </c>
      <c r="BN231" s="4">
        <v>-912.27</v>
      </c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>
        <v>238647.13</v>
      </c>
      <c r="CH231" s="4"/>
      <c r="CI231" s="9" cm="1">
        <f t="array" ref="CI231">1/(SUM(G231:BZ231*($G$1:$BZ$1=1))/SUM(G231:BZ231)+0.000000001)*(SUM(N(CK231:CP231&lt;&gt;0))&gt;4)</f>
        <v>0</v>
      </c>
      <c r="CK231" s="7" cm="1">
        <f t="array" ref="CK231">+SUM($G231:$CF231*N(VALUE(LEFT($G$2:$CF$2,4))=CK$2))</f>
        <v>0</v>
      </c>
      <c r="CL231" s="7" cm="1">
        <f t="array" ref="CL231">+SUM($G231:$CF231*N(VALUE(LEFT($G$2:$CF$2,4))=CL$2))</f>
        <v>0</v>
      </c>
      <c r="CM231" s="7" cm="1">
        <f t="array" ref="CM231">+SUM($G231:$CF231*N(VALUE(LEFT($G$2:$CF$2,4))=CM$2))</f>
        <v>0</v>
      </c>
      <c r="CN231" s="7" cm="1">
        <f t="array" ref="CN231">+SUM($G231:$CF231*N(VALUE(LEFT($G$2:$CF$2,4))=CN$2))</f>
        <v>0</v>
      </c>
      <c r="CO231" s="7" cm="1">
        <f t="array" ref="CO231">+SUM($G231:$CF231*N(VALUE(LEFT($G$2:$CF$2,4))=CO$2))</f>
        <v>238647.13</v>
      </c>
      <c r="CP231" s="7" cm="1">
        <f t="array" ref="CP231">+SUM($G231:$CF231*N(VALUE(LEFT($G$2:$CF$2,4))=CP$2))</f>
        <v>0</v>
      </c>
      <c r="CQ231" s="7" cm="1">
        <f t="array" ref="CQ231">+SUM($G231:$CF231*N(VALUE(LEFT($G$2:$CF$2,4))=CQ$2))</f>
        <v>0</v>
      </c>
    </row>
    <row r="232" spans="2:95" x14ac:dyDescent="0.25">
      <c r="B232" t="str">
        <f>+IF(IFERROR(INDEX('24-25 Plant Additions (RunRate)'!$P$10:$P$258,MATCH(E232,'24-25 Plant Additions (RunRate)'!$C$10:$C$258,0)),"")&lt;&gt;"x","","x")</f>
        <v/>
      </c>
      <c r="C232" t="str">
        <f>+IF(AND(CG232&gt;'24-25 Plant Additions (RunRate)'!$O$4,$B232&lt;&gt;"x"),"x","")</f>
        <v/>
      </c>
      <c r="D232" t="str">
        <f t="shared" si="3"/>
        <v>x</v>
      </c>
      <c r="E232" s="2" t="s">
        <v>924</v>
      </c>
      <c r="F232" s="3" t="s">
        <v>925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>
        <v>52476.55</v>
      </c>
      <c r="AM232" s="4">
        <v>173727.78</v>
      </c>
      <c r="AN232" s="4">
        <v>13950.89</v>
      </c>
      <c r="AO232" s="4">
        <v>-99551.03</v>
      </c>
      <c r="AP232" s="4">
        <v>1198.04</v>
      </c>
      <c r="AQ232" s="4"/>
      <c r="AR232" s="4">
        <v>11066.550000000001</v>
      </c>
      <c r="AS232" s="4">
        <v>940.66</v>
      </c>
      <c r="AT232" s="4"/>
      <c r="AU232" s="4"/>
      <c r="AV232" s="4"/>
      <c r="AW232" s="4">
        <v>85930.930000000008</v>
      </c>
      <c r="AX232" s="4">
        <v>25042.14</v>
      </c>
      <c r="AY232" s="4">
        <v>171.51</v>
      </c>
      <c r="AZ232" s="4">
        <v>-0.02</v>
      </c>
      <c r="BA232" s="4"/>
      <c r="BB232" s="4">
        <v>-26379.45</v>
      </c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>
        <v>238574.55000000005</v>
      </c>
      <c r="CH232" s="4"/>
      <c r="CI232" s="9" cm="1">
        <f t="array" ref="CI232">1/(SUM(G232:BZ232*($G$1:$BZ$1=1))/SUM(G232:BZ232)+0.000000001)*(SUM(N(CK232:CP232&lt;&gt;0))&gt;4)</f>
        <v>0</v>
      </c>
      <c r="CK232" s="7" cm="1">
        <f t="array" ref="CK232">+SUM($G232:$CF232*N(VALUE(LEFT($G$2:$CF$2,4))=CK$2))</f>
        <v>0</v>
      </c>
      <c r="CL232" s="7" cm="1">
        <f t="array" ref="CL232">+SUM($G232:$CF232*N(VALUE(LEFT($G$2:$CF$2,4))=CL$2))</f>
        <v>0</v>
      </c>
      <c r="CM232" s="7" cm="1">
        <f t="array" ref="CM232">+SUM($G232:$CF232*N(VALUE(LEFT($G$2:$CF$2,4))=CM$2))</f>
        <v>141802.23000000004</v>
      </c>
      <c r="CN232" s="7" cm="1">
        <f t="array" ref="CN232">+SUM($G232:$CF232*N(VALUE(LEFT($G$2:$CF$2,4))=CN$2))</f>
        <v>96772.32</v>
      </c>
      <c r="CO232" s="7" cm="1">
        <f t="array" ref="CO232">+SUM($G232:$CF232*N(VALUE(LEFT($G$2:$CF$2,4))=CO$2))</f>
        <v>0</v>
      </c>
      <c r="CP232" s="7" cm="1">
        <f t="array" ref="CP232">+SUM($G232:$CF232*N(VALUE(LEFT($G$2:$CF$2,4))=CP$2))</f>
        <v>0</v>
      </c>
      <c r="CQ232" s="7" cm="1">
        <f t="array" ref="CQ232">+SUM($G232:$CF232*N(VALUE(LEFT($G$2:$CF$2,4))=CQ$2))</f>
        <v>0</v>
      </c>
    </row>
    <row r="233" spans="2:95" x14ac:dyDescent="0.25">
      <c r="B233" t="str">
        <f>+IF(IFERROR(INDEX('24-25 Plant Additions (RunRate)'!$P$10:$P$258,MATCH(E233,'24-25 Plant Additions (RunRate)'!$C$10:$C$258,0)),"")&lt;&gt;"x","","x")</f>
        <v/>
      </c>
      <c r="C233" t="str">
        <f>+IF(AND(CG233&gt;'24-25 Plant Additions (RunRate)'!$O$4,$B233&lt;&gt;"x"),"x","")</f>
        <v/>
      </c>
      <c r="D233" t="str">
        <f t="shared" si="3"/>
        <v>x</v>
      </c>
      <c r="E233" s="2" t="s">
        <v>1487</v>
      </c>
      <c r="F233" s="3" t="s">
        <v>1488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>
        <v>233200.88</v>
      </c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>
        <v>233200.88</v>
      </c>
      <c r="CH233" s="4"/>
      <c r="CI233" s="9" cm="1">
        <f t="array" ref="CI233">1/(SUM(G233:BZ233*($G$1:$BZ$1=1))/SUM(G233:BZ233)+0.000000001)*(SUM(N(CK233:CP233&lt;&gt;0))&gt;4)</f>
        <v>0</v>
      </c>
      <c r="CK233" s="7" cm="1">
        <f t="array" ref="CK233">+SUM($G233:$CF233*N(VALUE(LEFT($G$2:$CF$2,4))=CK$2))</f>
        <v>0</v>
      </c>
      <c r="CL233" s="7" cm="1">
        <f t="array" ref="CL233">+SUM($G233:$CF233*N(VALUE(LEFT($G$2:$CF$2,4))=CL$2))</f>
        <v>0</v>
      </c>
      <c r="CM233" s="7" cm="1">
        <f t="array" ref="CM233">+SUM($G233:$CF233*N(VALUE(LEFT($G$2:$CF$2,4))=CM$2))</f>
        <v>0</v>
      </c>
      <c r="CN233" s="7" cm="1">
        <f t="array" ref="CN233">+SUM($G233:$CF233*N(VALUE(LEFT($G$2:$CF$2,4))=CN$2))</f>
        <v>0</v>
      </c>
      <c r="CO233" s="7" cm="1">
        <f t="array" ref="CO233">+SUM($G233:$CF233*N(VALUE(LEFT($G$2:$CF$2,4))=CO$2))</f>
        <v>233200.88</v>
      </c>
      <c r="CP233" s="7" cm="1">
        <f t="array" ref="CP233">+SUM($G233:$CF233*N(VALUE(LEFT($G$2:$CF$2,4))=CP$2))</f>
        <v>0</v>
      </c>
      <c r="CQ233" s="7" cm="1">
        <f t="array" ref="CQ233">+SUM($G233:$CF233*N(VALUE(LEFT($G$2:$CF$2,4))=CQ$2))</f>
        <v>0</v>
      </c>
    </row>
    <row r="234" spans="2:95" x14ac:dyDescent="0.25">
      <c r="B234" t="str">
        <f>+IF(IFERROR(INDEX('24-25 Plant Additions (RunRate)'!$P$10:$P$258,MATCH(E234,'24-25 Plant Additions (RunRate)'!$C$10:$C$258,0)),"")&lt;&gt;"x","","x")</f>
        <v/>
      </c>
      <c r="C234" t="str">
        <f>+IF(AND(CG234&gt;'24-25 Plant Additions (RunRate)'!$O$4,$B234&lt;&gt;"x"),"x","")</f>
        <v/>
      </c>
      <c r="D234" t="str">
        <f t="shared" si="3"/>
        <v>x</v>
      </c>
      <c r="E234" s="2" t="s">
        <v>440</v>
      </c>
      <c r="F234" s="3" t="s">
        <v>441</v>
      </c>
      <c r="G234" s="4"/>
      <c r="H234" s="4"/>
      <c r="I234" s="4"/>
      <c r="J234" s="4"/>
      <c r="K234" s="4">
        <v>214877.74</v>
      </c>
      <c r="L234" s="4">
        <v>236.88</v>
      </c>
      <c r="M234" s="4">
        <v>5145.7700000000004</v>
      </c>
      <c r="N234" s="4">
        <v>144129.99</v>
      </c>
      <c r="O234" s="4">
        <v>-23954.560000000001</v>
      </c>
      <c r="P234" s="4">
        <v>3863.89</v>
      </c>
      <c r="Q234" s="4">
        <v>-520.20000000000005</v>
      </c>
      <c r="R234" s="4">
        <v>-5762.49</v>
      </c>
      <c r="S234" s="4">
        <v>-105633.01000000001</v>
      </c>
      <c r="T234" s="4">
        <v>0</v>
      </c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>
        <v>232384.01</v>
      </c>
      <c r="CH234" s="4"/>
      <c r="CI234" s="9" cm="1">
        <f t="array" ref="CI234">1/(SUM(G234:BZ234*($G$1:$BZ$1=1))/SUM(G234:BZ234)+0.000000001)*(SUM(N(CK234:CP234&lt;&gt;0))&gt;4)</f>
        <v>0</v>
      </c>
      <c r="CK234" s="7" cm="1">
        <f t="array" ref="CK234">+SUM($G234:$CF234*N(VALUE(LEFT($G$2:$CF$2,4))=CK$2))</f>
        <v>338017.02</v>
      </c>
      <c r="CL234" s="7" cm="1">
        <f t="array" ref="CL234">+SUM($G234:$CF234*N(VALUE(LEFT($G$2:$CF$2,4))=CL$2))</f>
        <v>-105633.01000000001</v>
      </c>
      <c r="CM234" s="7" cm="1">
        <f t="array" ref="CM234">+SUM($G234:$CF234*N(VALUE(LEFT($G$2:$CF$2,4))=CM$2))</f>
        <v>0</v>
      </c>
      <c r="CN234" s="7" cm="1">
        <f t="array" ref="CN234">+SUM($G234:$CF234*N(VALUE(LEFT($G$2:$CF$2,4))=CN$2))</f>
        <v>0</v>
      </c>
      <c r="CO234" s="7" cm="1">
        <f t="array" ref="CO234">+SUM($G234:$CF234*N(VALUE(LEFT($G$2:$CF$2,4))=CO$2))</f>
        <v>0</v>
      </c>
      <c r="CP234" s="7" cm="1">
        <f t="array" ref="CP234">+SUM($G234:$CF234*N(VALUE(LEFT($G$2:$CF$2,4))=CP$2))</f>
        <v>0</v>
      </c>
      <c r="CQ234" s="7" cm="1">
        <f t="array" ref="CQ234">+SUM($G234:$CF234*N(VALUE(LEFT($G$2:$CF$2,4))=CQ$2))</f>
        <v>0</v>
      </c>
    </row>
    <row r="235" spans="2:95" x14ac:dyDescent="0.25">
      <c r="B235" t="str">
        <f>+IF(IFERROR(INDEX('24-25 Plant Additions (RunRate)'!$P$10:$P$258,MATCH(E235,'24-25 Plant Additions (RunRate)'!$C$10:$C$258,0)),"")&lt;&gt;"x","","x")</f>
        <v/>
      </c>
      <c r="C235" t="str">
        <f>+IF(AND(CG235&gt;'24-25 Plant Additions (RunRate)'!$O$4,$B235&lt;&gt;"x"),"x","")</f>
        <v/>
      </c>
      <c r="D235" t="str">
        <f t="shared" si="3"/>
        <v>x</v>
      </c>
      <c r="E235" s="2" t="s">
        <v>1051</v>
      </c>
      <c r="F235" s="3" t="s">
        <v>1052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>
        <v>9142.5300000000007</v>
      </c>
      <c r="AY235" s="4"/>
      <c r="AZ235" s="4"/>
      <c r="BA235" s="4"/>
      <c r="BB235" s="4">
        <v>297.57</v>
      </c>
      <c r="BC235" s="4"/>
      <c r="BD235" s="4"/>
      <c r="BE235" s="4"/>
      <c r="BF235" s="4"/>
      <c r="BG235" s="4"/>
      <c r="BH235" s="4">
        <v>0</v>
      </c>
      <c r="BI235" s="4"/>
      <c r="BJ235" s="4"/>
      <c r="BK235" s="4"/>
      <c r="BL235" s="4"/>
      <c r="BM235" s="4"/>
      <c r="BN235" s="4"/>
      <c r="BO235" s="4"/>
      <c r="BP235" s="4">
        <v>237800.03</v>
      </c>
      <c r="BQ235" s="4">
        <v>-117696.26000000001</v>
      </c>
      <c r="BR235" s="4">
        <v>46999.700000000004</v>
      </c>
      <c r="BS235" s="4">
        <v>28592.95</v>
      </c>
      <c r="BT235" s="4">
        <v>-11320.76</v>
      </c>
      <c r="BU235" s="4"/>
      <c r="BV235" s="4"/>
      <c r="BW235" s="4">
        <v>27463.95</v>
      </c>
      <c r="BX235" s="4">
        <v>8471.2999999999993</v>
      </c>
      <c r="BY235" s="4"/>
      <c r="BZ235" s="4">
        <v>-2538.73</v>
      </c>
      <c r="CA235" s="4"/>
      <c r="CB235" s="4">
        <v>4200.3999999999996</v>
      </c>
      <c r="CC235" s="4"/>
      <c r="CD235" s="4"/>
      <c r="CE235" s="4"/>
      <c r="CF235" s="4"/>
      <c r="CG235" s="4">
        <v>231412.68</v>
      </c>
      <c r="CH235" s="4"/>
      <c r="CI235" s="9" cm="1">
        <f t="array" ref="CI235">1/(SUM(G235:BZ235*($G$1:$BZ$1=1))/SUM(G235:BZ235)+0.000000001)*(SUM(N(CK235:CP235&lt;&gt;0))&gt;4)</f>
        <v>0</v>
      </c>
      <c r="CK235" s="7" cm="1">
        <f t="array" ref="CK235">+SUM($G235:$CF235*N(VALUE(LEFT($G$2:$CF$2,4))=CK$2))</f>
        <v>0</v>
      </c>
      <c r="CL235" s="7" cm="1">
        <f t="array" ref="CL235">+SUM($G235:$CF235*N(VALUE(LEFT($G$2:$CF$2,4))=CL$2))</f>
        <v>0</v>
      </c>
      <c r="CM235" s="7" cm="1">
        <f t="array" ref="CM235">+SUM($G235:$CF235*N(VALUE(LEFT($G$2:$CF$2,4))=CM$2))</f>
        <v>0</v>
      </c>
      <c r="CN235" s="7" cm="1">
        <f t="array" ref="CN235">+SUM($G235:$CF235*N(VALUE(LEFT($G$2:$CF$2,4))=CN$2))</f>
        <v>9440.1</v>
      </c>
      <c r="CO235" s="7" cm="1">
        <f t="array" ref="CO235">+SUM($G235:$CF235*N(VALUE(LEFT($G$2:$CF$2,4))=CO$2))</f>
        <v>0</v>
      </c>
      <c r="CP235" s="7" cm="1">
        <f t="array" ref="CP235">+SUM($G235:$CF235*N(VALUE(LEFT($G$2:$CF$2,4))=CP$2))</f>
        <v>217772.18</v>
      </c>
      <c r="CQ235" s="7" cm="1">
        <f t="array" ref="CQ235">+SUM($G235:$CF235*N(VALUE(LEFT($G$2:$CF$2,4))=CQ$2))</f>
        <v>4200.3999999999996</v>
      </c>
    </row>
    <row r="236" spans="2:95" x14ac:dyDescent="0.25">
      <c r="B236" t="str">
        <f>+IF(IFERROR(INDEX('24-25 Plant Additions (RunRate)'!$P$10:$P$258,MATCH(E236,'24-25 Plant Additions (RunRate)'!$C$10:$C$258,0)),"")&lt;&gt;"x","","x")</f>
        <v/>
      </c>
      <c r="C236" t="str">
        <f>+IF(AND(CG236&gt;'24-25 Plant Additions (RunRate)'!$O$4,$B236&lt;&gt;"x"),"x","")</f>
        <v/>
      </c>
      <c r="D236" t="str">
        <f t="shared" si="3"/>
        <v>x</v>
      </c>
      <c r="E236" s="2" t="s">
        <v>1105</v>
      </c>
      <c r="F236" s="3" t="s">
        <v>1106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>
        <v>212693</v>
      </c>
      <c r="AZ236" s="4">
        <v>4822.6500000000005</v>
      </c>
      <c r="BA236" s="4">
        <v>2973.1</v>
      </c>
      <c r="BB236" s="4">
        <v>7754.74</v>
      </c>
      <c r="BC236" s="4">
        <v>371.75</v>
      </c>
      <c r="BD236" s="4">
        <v>2284.48</v>
      </c>
      <c r="BE236" s="4"/>
      <c r="BF236" s="4">
        <v>0</v>
      </c>
      <c r="BG236" s="4"/>
      <c r="BH236" s="4"/>
      <c r="BI236" s="4"/>
      <c r="BJ236" s="4"/>
      <c r="BK236" s="4"/>
      <c r="BL236" s="4"/>
      <c r="BM236" s="4"/>
      <c r="BN236" s="4">
        <v>-10.42</v>
      </c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>
        <v>230889.3</v>
      </c>
      <c r="CH236" s="4"/>
      <c r="CI236" s="9" cm="1">
        <f t="array" ref="CI236">1/(SUM(G236:BZ236*($G$1:$BZ$1=1))/SUM(G236:BZ236)+0.000000001)*(SUM(N(CK236:CP236&lt;&gt;0))&gt;4)</f>
        <v>0</v>
      </c>
      <c r="CK236" s="7" cm="1">
        <f t="array" ref="CK236">+SUM($G236:$CF236*N(VALUE(LEFT($G$2:$CF$2,4))=CK$2))</f>
        <v>0</v>
      </c>
      <c r="CL236" s="7" cm="1">
        <f t="array" ref="CL236">+SUM($G236:$CF236*N(VALUE(LEFT($G$2:$CF$2,4))=CL$2))</f>
        <v>0</v>
      </c>
      <c r="CM236" s="7" cm="1">
        <f t="array" ref="CM236">+SUM($G236:$CF236*N(VALUE(LEFT($G$2:$CF$2,4))=CM$2))</f>
        <v>0</v>
      </c>
      <c r="CN236" s="7" cm="1">
        <f t="array" ref="CN236">+SUM($G236:$CF236*N(VALUE(LEFT($G$2:$CF$2,4))=CN$2))</f>
        <v>228243.49</v>
      </c>
      <c r="CO236" s="7" cm="1">
        <f t="array" ref="CO236">+SUM($G236:$CF236*N(VALUE(LEFT($G$2:$CF$2,4))=CO$2))</f>
        <v>2645.81</v>
      </c>
      <c r="CP236" s="7" cm="1">
        <f t="array" ref="CP236">+SUM($G236:$CF236*N(VALUE(LEFT($G$2:$CF$2,4))=CP$2))</f>
        <v>0</v>
      </c>
      <c r="CQ236" s="7" cm="1">
        <f t="array" ref="CQ236">+SUM($G236:$CF236*N(VALUE(LEFT($G$2:$CF$2,4))=CQ$2))</f>
        <v>0</v>
      </c>
    </row>
    <row r="237" spans="2:95" x14ac:dyDescent="0.25">
      <c r="B237" t="str">
        <f>+IF(IFERROR(INDEX('24-25 Plant Additions (RunRate)'!$P$10:$P$258,MATCH(E237,'24-25 Plant Additions (RunRate)'!$C$10:$C$258,0)),"")&lt;&gt;"x","","x")</f>
        <v>x</v>
      </c>
      <c r="C237" t="str">
        <f>+IF(AND(CG237&gt;'24-25 Plant Additions (RunRate)'!$O$4,$B237&lt;&gt;"x"),"x","")</f>
        <v/>
      </c>
      <c r="D237" t="str">
        <f t="shared" si="3"/>
        <v/>
      </c>
      <c r="E237" s="2" t="s">
        <v>664</v>
      </c>
      <c r="F237" s="3" t="s">
        <v>665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>
        <v>3600.01</v>
      </c>
      <c r="AK237" s="4">
        <v>2054.66</v>
      </c>
      <c r="AL237" s="4">
        <v>2580.04</v>
      </c>
      <c r="AM237" s="4">
        <v>-489.76</v>
      </c>
      <c r="AN237" s="4">
        <v>3662.1900000000005</v>
      </c>
      <c r="AO237" s="4">
        <v>804.54000000000008</v>
      </c>
      <c r="AP237" s="4">
        <v>3787.28</v>
      </c>
      <c r="AQ237" s="4">
        <v>10344.68</v>
      </c>
      <c r="AR237" s="4">
        <v>0</v>
      </c>
      <c r="AS237" s="4">
        <v>4781.43</v>
      </c>
      <c r="AT237" s="4">
        <v>5908.64</v>
      </c>
      <c r="AU237" s="4">
        <v>13614.97</v>
      </c>
      <c r="AV237" s="4">
        <v>-1399.4099999999999</v>
      </c>
      <c r="AW237" s="4">
        <v>0</v>
      </c>
      <c r="AX237" s="4">
        <v>1839.26</v>
      </c>
      <c r="AY237" s="4">
        <v>1928.71</v>
      </c>
      <c r="AZ237" s="4">
        <v>-0.01</v>
      </c>
      <c r="BA237" s="4">
        <v>65.430000000000007</v>
      </c>
      <c r="BB237" s="4">
        <v>15987.54</v>
      </c>
      <c r="BC237" s="4">
        <v>11973.220000000001</v>
      </c>
      <c r="BD237" s="4">
        <v>3608.2700000000009</v>
      </c>
      <c r="BE237" s="4">
        <v>12354.17</v>
      </c>
      <c r="BF237" s="4">
        <v>7995.7200000000012</v>
      </c>
      <c r="BG237" s="4">
        <v>31825.610000000004</v>
      </c>
      <c r="BH237" s="4">
        <v>13307.48</v>
      </c>
      <c r="BI237" s="4">
        <v>10586.039999999999</v>
      </c>
      <c r="BJ237" s="4">
        <v>17385.600000000002</v>
      </c>
      <c r="BK237" s="4">
        <v>4451.37</v>
      </c>
      <c r="BL237" s="4">
        <v>-5398.05</v>
      </c>
      <c r="BM237" s="4">
        <v>2641.66</v>
      </c>
      <c r="BN237" s="4">
        <v>-294</v>
      </c>
      <c r="BO237" s="4">
        <v>260.64999999999998</v>
      </c>
      <c r="BP237" s="4">
        <v>-0.71</v>
      </c>
      <c r="BQ237" s="4">
        <v>11723.810000000001</v>
      </c>
      <c r="BR237" s="4">
        <v>870.39</v>
      </c>
      <c r="BS237" s="4">
        <v>11280.58</v>
      </c>
      <c r="BT237" s="4">
        <v>972.85</v>
      </c>
      <c r="BU237" s="4">
        <v>57.910000000000004</v>
      </c>
      <c r="BV237" s="4">
        <v>11331.460000000001</v>
      </c>
      <c r="BW237" s="4">
        <v>-2242.5500000000002</v>
      </c>
      <c r="BX237" s="4">
        <v>3719.2000000000003</v>
      </c>
      <c r="BY237" s="4">
        <v>6706.46</v>
      </c>
      <c r="BZ237" s="4">
        <v>-268.50999999999993</v>
      </c>
      <c r="CA237" s="4"/>
      <c r="CB237" s="4"/>
      <c r="CC237" s="4">
        <v>2530.86</v>
      </c>
      <c r="CD237" s="4"/>
      <c r="CE237" s="4">
        <v>2690.11</v>
      </c>
      <c r="CF237" s="4">
        <v>629.35</v>
      </c>
      <c r="CG237" s="4">
        <v>229769.15000000005</v>
      </c>
      <c r="CH237" s="4"/>
      <c r="CI237" s="9" cm="1">
        <f t="array" ref="CI237">1/(SUM(G237:BZ237*($G$1:$BZ$1=1))/SUM(G237:BZ237)+0.000000001)*(SUM(N(CK237:CP237&lt;&gt;0))&gt;4)</f>
        <v>0</v>
      </c>
      <c r="CK237" s="7" cm="1">
        <f t="array" ref="CK237">+SUM($G237:$CF237*N(VALUE(LEFT($G$2:$CF$2,4))=CK$2))</f>
        <v>0</v>
      </c>
      <c r="CL237" s="7" cm="1">
        <f t="array" ref="CL237">+SUM($G237:$CF237*N(VALUE(LEFT($G$2:$CF$2,4))=CL$2))</f>
        <v>0</v>
      </c>
      <c r="CM237" s="7" cm="1">
        <f t="array" ref="CM237">+SUM($G237:$CF237*N(VALUE(LEFT($G$2:$CF$2,4))=CM$2))</f>
        <v>15998.960000000001</v>
      </c>
      <c r="CN237" s="7" cm="1">
        <f t="array" ref="CN237">+SUM($G237:$CF237*N(VALUE(LEFT($G$2:$CF$2,4))=CN$2))</f>
        <v>53071.24</v>
      </c>
      <c r="CO237" s="7" cm="1">
        <f t="array" ref="CO237">+SUM($G237:$CF237*N(VALUE(LEFT($G$2:$CF$2,4))=CO$2))</f>
        <v>110437.09</v>
      </c>
      <c r="CP237" s="7" cm="1">
        <f t="array" ref="CP237">+SUM($G237:$CF237*N(VALUE(LEFT($G$2:$CF$2,4))=CP$2))</f>
        <v>44411.539999999994</v>
      </c>
      <c r="CQ237" s="7" cm="1">
        <f t="array" ref="CQ237">+SUM($G237:$CF237*N(VALUE(LEFT($G$2:$CF$2,4))=CQ$2))</f>
        <v>5850.3200000000006</v>
      </c>
    </row>
    <row r="238" spans="2:95" x14ac:dyDescent="0.25">
      <c r="B238" t="str">
        <f>+IF(IFERROR(INDEX('24-25 Plant Additions (RunRate)'!$P$10:$P$258,MATCH(E238,'24-25 Plant Additions (RunRate)'!$C$10:$C$258,0)),"")&lt;&gt;"x","","x")</f>
        <v/>
      </c>
      <c r="C238" t="str">
        <f>+IF(AND(CG238&gt;'24-25 Plant Additions (RunRate)'!$O$4,$B238&lt;&gt;"x"),"x","")</f>
        <v/>
      </c>
      <c r="D238" t="str">
        <f t="shared" si="3"/>
        <v>x</v>
      </c>
      <c r="E238" s="2" t="s">
        <v>1424</v>
      </c>
      <c r="F238" s="3" t="s">
        <v>1425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>
        <v>210891.56</v>
      </c>
      <c r="BM238" s="4">
        <v>16739.61</v>
      </c>
      <c r="BN238" s="4">
        <v>1405.84</v>
      </c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>
        <v>229037.00999999998</v>
      </c>
      <c r="CH238" s="4"/>
      <c r="CI238" s="9" cm="1">
        <f t="array" ref="CI238">1/(SUM(G238:BZ238*($G$1:$BZ$1=1))/SUM(G238:BZ238)+0.000000001)*(SUM(N(CK238:CP238&lt;&gt;0))&gt;4)</f>
        <v>0</v>
      </c>
      <c r="CK238" s="7" cm="1">
        <f t="array" ref="CK238">+SUM($G238:$CF238*N(VALUE(LEFT($G$2:$CF$2,4))=CK$2))</f>
        <v>0</v>
      </c>
      <c r="CL238" s="7" cm="1">
        <f t="array" ref="CL238">+SUM($G238:$CF238*N(VALUE(LEFT($G$2:$CF$2,4))=CL$2))</f>
        <v>0</v>
      </c>
      <c r="CM238" s="7" cm="1">
        <f t="array" ref="CM238">+SUM($G238:$CF238*N(VALUE(LEFT($G$2:$CF$2,4))=CM$2))</f>
        <v>0</v>
      </c>
      <c r="CN238" s="7" cm="1">
        <f t="array" ref="CN238">+SUM($G238:$CF238*N(VALUE(LEFT($G$2:$CF$2,4))=CN$2))</f>
        <v>0</v>
      </c>
      <c r="CO238" s="7" cm="1">
        <f t="array" ref="CO238">+SUM($G238:$CF238*N(VALUE(LEFT($G$2:$CF$2,4))=CO$2))</f>
        <v>229037.00999999998</v>
      </c>
      <c r="CP238" s="7" cm="1">
        <f t="array" ref="CP238">+SUM($G238:$CF238*N(VALUE(LEFT($G$2:$CF$2,4))=CP$2))</f>
        <v>0</v>
      </c>
      <c r="CQ238" s="7" cm="1">
        <f t="array" ref="CQ238">+SUM($G238:$CF238*N(VALUE(LEFT($G$2:$CF$2,4))=CQ$2))</f>
        <v>0</v>
      </c>
    </row>
    <row r="239" spans="2:95" x14ac:dyDescent="0.25">
      <c r="B239" t="str">
        <f>+IF(IFERROR(INDEX('24-25 Plant Additions (RunRate)'!$P$10:$P$258,MATCH(E239,'24-25 Plant Additions (RunRate)'!$C$10:$C$258,0)),"")&lt;&gt;"x","","x")</f>
        <v/>
      </c>
      <c r="C239" t="str">
        <f>+IF(AND(CG239&gt;'24-25 Plant Additions (RunRate)'!$O$4,$B239&lt;&gt;"x"),"x","")</f>
        <v/>
      </c>
      <c r="D239" t="str">
        <f t="shared" si="3"/>
        <v>x</v>
      </c>
      <c r="E239" s="2" t="s">
        <v>472</v>
      </c>
      <c r="F239" s="3" t="s">
        <v>473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v>208594.63</v>
      </c>
      <c r="S239" s="4">
        <v>16571.52</v>
      </c>
      <c r="T239" s="4"/>
      <c r="U239" s="4">
        <v>2170.86</v>
      </c>
      <c r="V239" s="4"/>
      <c r="W239" s="4"/>
      <c r="X239" s="4">
        <v>0</v>
      </c>
      <c r="Y239" s="4"/>
      <c r="Z239" s="4"/>
      <c r="AA239" s="4"/>
      <c r="AB239" s="4"/>
      <c r="AC239" s="4"/>
      <c r="AD239" s="4">
        <v>133.79</v>
      </c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>
        <v>227470.8</v>
      </c>
      <c r="CH239" s="4"/>
      <c r="CI239" s="9" cm="1">
        <f t="array" ref="CI239">1/(SUM(G239:BZ239*($G$1:$BZ$1=1))/SUM(G239:BZ239)+0.000000001)*(SUM(N(CK239:CP239&lt;&gt;0))&gt;4)</f>
        <v>0</v>
      </c>
      <c r="CK239" s="7" cm="1">
        <f t="array" ref="CK239">+SUM($G239:$CF239*N(VALUE(LEFT($G$2:$CF$2,4))=CK$2))</f>
        <v>208594.63</v>
      </c>
      <c r="CL239" s="7" cm="1">
        <f t="array" ref="CL239">+SUM($G239:$CF239*N(VALUE(LEFT($G$2:$CF$2,4))=CL$2))</f>
        <v>18876.170000000002</v>
      </c>
      <c r="CM239" s="7" cm="1">
        <f t="array" ref="CM239">+SUM($G239:$CF239*N(VALUE(LEFT($G$2:$CF$2,4))=CM$2))</f>
        <v>0</v>
      </c>
      <c r="CN239" s="7" cm="1">
        <f t="array" ref="CN239">+SUM($G239:$CF239*N(VALUE(LEFT($G$2:$CF$2,4))=CN$2))</f>
        <v>0</v>
      </c>
      <c r="CO239" s="7" cm="1">
        <f t="array" ref="CO239">+SUM($G239:$CF239*N(VALUE(LEFT($G$2:$CF$2,4))=CO$2))</f>
        <v>0</v>
      </c>
      <c r="CP239" s="7" cm="1">
        <f t="array" ref="CP239">+SUM($G239:$CF239*N(VALUE(LEFT($G$2:$CF$2,4))=CP$2))</f>
        <v>0</v>
      </c>
      <c r="CQ239" s="7" cm="1">
        <f t="array" ref="CQ239">+SUM($G239:$CF239*N(VALUE(LEFT($G$2:$CF$2,4))=CQ$2))</f>
        <v>0</v>
      </c>
    </row>
    <row r="240" spans="2:95" x14ac:dyDescent="0.25">
      <c r="B240" t="str">
        <f>+IF(IFERROR(INDEX('24-25 Plant Additions (RunRate)'!$P$10:$P$258,MATCH(E240,'24-25 Plant Additions (RunRate)'!$C$10:$C$258,0)),"")&lt;&gt;"x","","x")</f>
        <v/>
      </c>
      <c r="C240" t="str">
        <f>+IF(AND(CG240&gt;'24-25 Plant Additions (RunRate)'!$O$4,$B240&lt;&gt;"x"),"x","")</f>
        <v/>
      </c>
      <c r="D240" t="str">
        <f t="shared" si="3"/>
        <v>x</v>
      </c>
      <c r="E240" s="2" t="s">
        <v>307</v>
      </c>
      <c r="F240" s="3" t="s">
        <v>308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>
        <v>203502.44</v>
      </c>
      <c r="BA240" s="4">
        <v>13415.460000000001</v>
      </c>
      <c r="BB240" s="4">
        <v>11099.85</v>
      </c>
      <c r="BC240" s="4"/>
      <c r="BD240" s="4"/>
      <c r="BE240" s="4"/>
      <c r="BF240" s="4"/>
      <c r="BG240" s="4"/>
      <c r="BH240" s="4"/>
      <c r="BI240" s="4"/>
      <c r="BJ240" s="4"/>
      <c r="BK240" s="4"/>
      <c r="BL240" s="4">
        <v>-3164.75</v>
      </c>
      <c r="BM240" s="4">
        <v>0</v>
      </c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>
        <v>224853</v>
      </c>
      <c r="CH240" s="4"/>
      <c r="CI240" s="9" cm="1">
        <f t="array" ref="CI240">1/(SUM(G240:BZ240*($G$1:$BZ$1=1))/SUM(G240:BZ240)+0.000000001)*(SUM(N(CK240:CP240&lt;&gt;0))&gt;4)</f>
        <v>0</v>
      </c>
      <c r="CK240" s="7" cm="1">
        <f t="array" ref="CK240">+SUM($G240:$CF240*N(VALUE(LEFT($G$2:$CF$2,4))=CK$2))</f>
        <v>0</v>
      </c>
      <c r="CL240" s="7" cm="1">
        <f t="array" ref="CL240">+SUM($G240:$CF240*N(VALUE(LEFT($G$2:$CF$2,4))=CL$2))</f>
        <v>0</v>
      </c>
      <c r="CM240" s="7" cm="1">
        <f t="array" ref="CM240">+SUM($G240:$CF240*N(VALUE(LEFT($G$2:$CF$2,4))=CM$2))</f>
        <v>0</v>
      </c>
      <c r="CN240" s="7" cm="1">
        <f t="array" ref="CN240">+SUM($G240:$CF240*N(VALUE(LEFT($G$2:$CF$2,4))=CN$2))</f>
        <v>228017.75</v>
      </c>
      <c r="CO240" s="7" cm="1">
        <f t="array" ref="CO240">+SUM($G240:$CF240*N(VALUE(LEFT($G$2:$CF$2,4))=CO$2))</f>
        <v>-3164.75</v>
      </c>
      <c r="CP240" s="7" cm="1">
        <f t="array" ref="CP240">+SUM($G240:$CF240*N(VALUE(LEFT($G$2:$CF$2,4))=CP$2))</f>
        <v>0</v>
      </c>
      <c r="CQ240" s="7" cm="1">
        <f t="array" ref="CQ240">+SUM($G240:$CF240*N(VALUE(LEFT($G$2:$CF$2,4))=CQ$2))</f>
        <v>0</v>
      </c>
    </row>
    <row r="241" spans="2:95" x14ac:dyDescent="0.25">
      <c r="B241" t="str">
        <f>+IF(IFERROR(INDEX('24-25 Plant Additions (RunRate)'!$P$10:$P$258,MATCH(E241,'24-25 Plant Additions (RunRate)'!$C$10:$C$258,0)),"")&lt;&gt;"x","","x")</f>
        <v/>
      </c>
      <c r="C241" t="str">
        <f>+IF(AND(CG241&gt;'24-25 Plant Additions (RunRate)'!$O$4,$B241&lt;&gt;"x"),"x","")</f>
        <v/>
      </c>
      <c r="D241" t="str">
        <f t="shared" si="3"/>
        <v>x</v>
      </c>
      <c r="E241" s="2" t="s">
        <v>922</v>
      </c>
      <c r="F241" s="3" t="s">
        <v>923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>
        <v>82508.930000000008</v>
      </c>
      <c r="AN241" s="4">
        <v>413320.99</v>
      </c>
      <c r="AO241" s="4">
        <v>-40014.160000000003</v>
      </c>
      <c r="AP241" s="4">
        <v>23587.79</v>
      </c>
      <c r="AQ241" s="4"/>
      <c r="AR241" s="4"/>
      <c r="AS241" s="4">
        <v>-9389.84</v>
      </c>
      <c r="AT241" s="4"/>
      <c r="AU241" s="4"/>
      <c r="AV241" s="4"/>
      <c r="AW241" s="4"/>
      <c r="AX241" s="4"/>
      <c r="AY241" s="4">
        <v>-245166.81</v>
      </c>
      <c r="AZ241" s="4"/>
      <c r="BA241" s="4"/>
      <c r="BB241" s="4">
        <v>0</v>
      </c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>
        <v>224846.89999999997</v>
      </c>
      <c r="CH241" s="4"/>
      <c r="CI241" s="9" cm="1">
        <f t="array" ref="CI241">1/(SUM(G241:BZ241*($G$1:$BZ$1=1))/SUM(G241:BZ241)+0.000000001)*(SUM(N(CK241:CP241&lt;&gt;0))&gt;4)</f>
        <v>0</v>
      </c>
      <c r="CK241" s="7" cm="1">
        <f t="array" ref="CK241">+SUM($G241:$CF241*N(VALUE(LEFT($G$2:$CF$2,4))=CK$2))</f>
        <v>0</v>
      </c>
      <c r="CL241" s="7" cm="1">
        <f t="array" ref="CL241">+SUM($G241:$CF241*N(VALUE(LEFT($G$2:$CF$2,4))=CL$2))</f>
        <v>0</v>
      </c>
      <c r="CM241" s="7" cm="1">
        <f t="array" ref="CM241">+SUM($G241:$CF241*N(VALUE(LEFT($G$2:$CF$2,4))=CM$2))</f>
        <v>479403.55</v>
      </c>
      <c r="CN241" s="7" cm="1">
        <f t="array" ref="CN241">+SUM($G241:$CF241*N(VALUE(LEFT($G$2:$CF$2,4))=CN$2))</f>
        <v>-254556.65</v>
      </c>
      <c r="CO241" s="7" cm="1">
        <f t="array" ref="CO241">+SUM($G241:$CF241*N(VALUE(LEFT($G$2:$CF$2,4))=CO$2))</f>
        <v>0</v>
      </c>
      <c r="CP241" s="7" cm="1">
        <f t="array" ref="CP241">+SUM($G241:$CF241*N(VALUE(LEFT($G$2:$CF$2,4))=CP$2))</f>
        <v>0</v>
      </c>
      <c r="CQ241" s="7" cm="1">
        <f t="array" ref="CQ241">+SUM($G241:$CF241*N(VALUE(LEFT($G$2:$CF$2,4))=CQ$2))</f>
        <v>0</v>
      </c>
    </row>
    <row r="242" spans="2:95" x14ac:dyDescent="0.25">
      <c r="B242" t="str">
        <f>+IF(IFERROR(INDEX('24-25 Plant Additions (RunRate)'!$P$10:$P$258,MATCH(E242,'24-25 Plant Additions (RunRate)'!$C$10:$C$258,0)),"")&lt;&gt;"x","","x")</f>
        <v/>
      </c>
      <c r="C242" t="str">
        <f>+IF(AND(CG242&gt;'24-25 Plant Additions (RunRate)'!$O$4,$B242&lt;&gt;"x"),"x","")</f>
        <v/>
      </c>
      <c r="D242" t="str">
        <f t="shared" si="3"/>
        <v>x</v>
      </c>
      <c r="E242" s="2" t="s">
        <v>906</v>
      </c>
      <c r="F242" s="3" t="s">
        <v>907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>
        <v>209616.4</v>
      </c>
      <c r="AP242" s="4">
        <v>15015.29</v>
      </c>
      <c r="AQ242" s="4">
        <v>-117.2</v>
      </c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>
        <v>224514.49</v>
      </c>
      <c r="CH242" s="4"/>
      <c r="CI242" s="9" cm="1">
        <f t="array" ref="CI242">1/(SUM(G242:BZ242*($G$1:$BZ$1=1))/SUM(G242:BZ242)+0.000000001)*(SUM(N(CK242:CP242&lt;&gt;0))&gt;4)</f>
        <v>0</v>
      </c>
      <c r="CK242" s="7" cm="1">
        <f t="array" ref="CK242">+SUM($G242:$CF242*N(VALUE(LEFT($G$2:$CF$2,4))=CK$2))</f>
        <v>0</v>
      </c>
      <c r="CL242" s="7" cm="1">
        <f t="array" ref="CL242">+SUM($G242:$CF242*N(VALUE(LEFT($G$2:$CF$2,4))=CL$2))</f>
        <v>0</v>
      </c>
      <c r="CM242" s="7" cm="1">
        <f t="array" ref="CM242">+SUM($G242:$CF242*N(VALUE(LEFT($G$2:$CF$2,4))=CM$2))</f>
        <v>224631.69</v>
      </c>
      <c r="CN242" s="7" cm="1">
        <f t="array" ref="CN242">+SUM($G242:$CF242*N(VALUE(LEFT($G$2:$CF$2,4))=CN$2))</f>
        <v>-117.2</v>
      </c>
      <c r="CO242" s="7" cm="1">
        <f t="array" ref="CO242">+SUM($G242:$CF242*N(VALUE(LEFT($G$2:$CF$2,4))=CO$2))</f>
        <v>0</v>
      </c>
      <c r="CP242" s="7" cm="1">
        <f t="array" ref="CP242">+SUM($G242:$CF242*N(VALUE(LEFT($G$2:$CF$2,4))=CP$2))</f>
        <v>0</v>
      </c>
      <c r="CQ242" s="7" cm="1">
        <f t="array" ref="CQ242">+SUM($G242:$CF242*N(VALUE(LEFT($G$2:$CF$2,4))=CQ$2))</f>
        <v>0</v>
      </c>
    </row>
    <row r="243" spans="2:95" x14ac:dyDescent="0.25">
      <c r="B243" t="str">
        <f>+IF(IFERROR(INDEX('24-25 Plant Additions (RunRate)'!$P$10:$P$258,MATCH(E243,'24-25 Plant Additions (RunRate)'!$C$10:$C$258,0)),"")&lt;&gt;"x","","x")</f>
        <v/>
      </c>
      <c r="C243" t="str">
        <f>+IF(AND(CG243&gt;'24-25 Plant Additions (RunRate)'!$O$4,$B243&lt;&gt;"x"),"x","")</f>
        <v/>
      </c>
      <c r="D243" t="str">
        <f t="shared" si="3"/>
        <v>x</v>
      </c>
      <c r="E243" s="2" t="s">
        <v>1682</v>
      </c>
      <c r="F243" s="3" t="s">
        <v>1683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>
        <v>191413.05000000002</v>
      </c>
      <c r="BZ243" s="4">
        <v>-968.17000000000007</v>
      </c>
      <c r="CA243" s="4"/>
      <c r="CB243" s="4"/>
      <c r="CC243" s="4"/>
      <c r="CD243" s="4"/>
      <c r="CE243" s="4"/>
      <c r="CF243" s="4">
        <v>30321.08</v>
      </c>
      <c r="CG243" s="4">
        <v>220765.96000000002</v>
      </c>
      <c r="CH243" s="4"/>
      <c r="CI243" s="9" cm="1">
        <f t="array" ref="CI243">1/(SUM(G243:BZ243*($G$1:$BZ$1=1))/SUM(G243:BZ243)+0.000000001)*(SUM(N(CK243:CP243&lt;&gt;0))&gt;4)</f>
        <v>0</v>
      </c>
      <c r="CK243" s="7" cm="1">
        <f t="array" ref="CK243">+SUM($G243:$CF243*N(VALUE(LEFT($G$2:$CF$2,4))=CK$2))</f>
        <v>0</v>
      </c>
      <c r="CL243" s="7" cm="1">
        <f t="array" ref="CL243">+SUM($G243:$CF243*N(VALUE(LEFT($G$2:$CF$2,4))=CL$2))</f>
        <v>0</v>
      </c>
      <c r="CM243" s="7" cm="1">
        <f t="array" ref="CM243">+SUM($G243:$CF243*N(VALUE(LEFT($G$2:$CF$2,4))=CM$2))</f>
        <v>0</v>
      </c>
      <c r="CN243" s="7" cm="1">
        <f t="array" ref="CN243">+SUM($G243:$CF243*N(VALUE(LEFT($G$2:$CF$2,4))=CN$2))</f>
        <v>0</v>
      </c>
      <c r="CO243" s="7" cm="1">
        <f t="array" ref="CO243">+SUM($G243:$CF243*N(VALUE(LEFT($G$2:$CF$2,4))=CO$2))</f>
        <v>0</v>
      </c>
      <c r="CP243" s="7" cm="1">
        <f t="array" ref="CP243">+SUM($G243:$CF243*N(VALUE(LEFT($G$2:$CF$2,4))=CP$2))</f>
        <v>190444.88</v>
      </c>
      <c r="CQ243" s="7" cm="1">
        <f t="array" ref="CQ243">+SUM($G243:$CF243*N(VALUE(LEFT($G$2:$CF$2,4))=CQ$2))</f>
        <v>30321.08</v>
      </c>
    </row>
    <row r="244" spans="2:95" x14ac:dyDescent="0.25">
      <c r="B244" t="str">
        <f>+IF(IFERROR(INDEX('24-25 Plant Additions (RunRate)'!$P$10:$P$258,MATCH(E244,'24-25 Plant Additions (RunRate)'!$C$10:$C$258,0)),"")&lt;&gt;"x","","x")</f>
        <v/>
      </c>
      <c r="C244" t="str">
        <f>+IF(AND(CG244&gt;'24-25 Plant Additions (RunRate)'!$O$4,$B244&lt;&gt;"x"),"x","")</f>
        <v/>
      </c>
      <c r="D244" t="str">
        <f t="shared" si="3"/>
        <v>x</v>
      </c>
      <c r="E244" s="2" t="s">
        <v>1815</v>
      </c>
      <c r="F244" s="3" t="s">
        <v>1816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>
        <v>218984.88</v>
      </c>
      <c r="CG244" s="4">
        <v>218984.88</v>
      </c>
      <c r="CH244" s="4"/>
      <c r="CI244" s="9" t="e" cm="1">
        <f t="array" ref="CI244">1/(SUM(G244:BZ244*($G$1:$BZ$1=1))/SUM(G244:BZ244)+0.000000001)*(SUM(N(CK244:CP244&lt;&gt;0))&gt;4)</f>
        <v>#DIV/0!</v>
      </c>
      <c r="CK244" s="7" cm="1">
        <f t="array" ref="CK244">+SUM($G244:$CF244*N(VALUE(LEFT($G$2:$CF$2,4))=CK$2))</f>
        <v>0</v>
      </c>
      <c r="CL244" s="7" cm="1">
        <f t="array" ref="CL244">+SUM($G244:$CF244*N(VALUE(LEFT($G$2:$CF$2,4))=CL$2))</f>
        <v>0</v>
      </c>
      <c r="CM244" s="7" cm="1">
        <f t="array" ref="CM244">+SUM($G244:$CF244*N(VALUE(LEFT($G$2:$CF$2,4))=CM$2))</f>
        <v>0</v>
      </c>
      <c r="CN244" s="7" cm="1">
        <f t="array" ref="CN244">+SUM($G244:$CF244*N(VALUE(LEFT($G$2:$CF$2,4))=CN$2))</f>
        <v>0</v>
      </c>
      <c r="CO244" s="7" cm="1">
        <f t="array" ref="CO244">+SUM($G244:$CF244*N(VALUE(LEFT($G$2:$CF$2,4))=CO$2))</f>
        <v>0</v>
      </c>
      <c r="CP244" s="7" cm="1">
        <f t="array" ref="CP244">+SUM($G244:$CF244*N(VALUE(LEFT($G$2:$CF$2,4))=CP$2))</f>
        <v>0</v>
      </c>
      <c r="CQ244" s="7" cm="1">
        <f t="array" ref="CQ244">+SUM($G244:$CF244*N(VALUE(LEFT($G$2:$CF$2,4))=CQ$2))</f>
        <v>218984.88</v>
      </c>
    </row>
    <row r="245" spans="2:95" x14ac:dyDescent="0.25">
      <c r="B245" t="str">
        <f>+IF(IFERROR(INDEX('24-25 Plant Additions (RunRate)'!$P$10:$P$258,MATCH(E245,'24-25 Plant Additions (RunRate)'!$C$10:$C$258,0)),"")&lt;&gt;"x","","x")</f>
        <v/>
      </c>
      <c r="C245" t="str">
        <f>+IF(AND(CG245&gt;'24-25 Plant Additions (RunRate)'!$O$4,$B245&lt;&gt;"x"),"x","")</f>
        <v/>
      </c>
      <c r="D245" t="str">
        <f t="shared" si="3"/>
        <v>x</v>
      </c>
      <c r="E245" s="2" t="s">
        <v>980</v>
      </c>
      <c r="F245" s="3" t="s">
        <v>981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>
        <v>62459.75</v>
      </c>
      <c r="BL245" s="4">
        <v>148955.94</v>
      </c>
      <c r="BM245" s="4">
        <v>-417.74</v>
      </c>
      <c r="BN245" s="4">
        <v>-1043.0899999999999</v>
      </c>
      <c r="BO245" s="4">
        <v>8648.0499999999993</v>
      </c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>
        <v>-54.42</v>
      </c>
      <c r="CA245" s="4"/>
      <c r="CB245" s="4"/>
      <c r="CC245" s="4"/>
      <c r="CD245" s="4"/>
      <c r="CE245" s="4"/>
      <c r="CF245" s="4"/>
      <c r="CG245" s="4">
        <v>218548.49</v>
      </c>
      <c r="CH245" s="4"/>
      <c r="CI245" s="9" cm="1">
        <f t="array" ref="CI245">1/(SUM(G245:BZ245*($G$1:$BZ$1=1))/SUM(G245:BZ245)+0.000000001)*(SUM(N(CK245:CP245&lt;&gt;0))&gt;4)</f>
        <v>0</v>
      </c>
      <c r="CK245" s="7" cm="1">
        <f t="array" ref="CK245">+SUM($G245:$CF245*N(VALUE(LEFT($G$2:$CF$2,4))=CK$2))</f>
        <v>0</v>
      </c>
      <c r="CL245" s="7" cm="1">
        <f t="array" ref="CL245">+SUM($G245:$CF245*N(VALUE(LEFT($G$2:$CF$2,4))=CL$2))</f>
        <v>0</v>
      </c>
      <c r="CM245" s="7" cm="1">
        <f t="array" ref="CM245">+SUM($G245:$CF245*N(VALUE(LEFT($G$2:$CF$2,4))=CM$2))</f>
        <v>0</v>
      </c>
      <c r="CN245" s="7" cm="1">
        <f t="array" ref="CN245">+SUM($G245:$CF245*N(VALUE(LEFT($G$2:$CF$2,4))=CN$2))</f>
        <v>0</v>
      </c>
      <c r="CO245" s="7" cm="1">
        <f t="array" ref="CO245">+SUM($G245:$CF245*N(VALUE(LEFT($G$2:$CF$2,4))=CO$2))</f>
        <v>209954.86000000002</v>
      </c>
      <c r="CP245" s="7" cm="1">
        <f t="array" ref="CP245">+SUM($G245:$CF245*N(VALUE(LEFT($G$2:$CF$2,4))=CP$2))</f>
        <v>8593.6299999999992</v>
      </c>
      <c r="CQ245" s="7" cm="1">
        <f t="array" ref="CQ245">+SUM($G245:$CF245*N(VALUE(LEFT($G$2:$CF$2,4))=CQ$2))</f>
        <v>0</v>
      </c>
    </row>
    <row r="246" spans="2:95" x14ac:dyDescent="0.25">
      <c r="B246" t="str">
        <f>+IF(IFERROR(INDEX('24-25 Plant Additions (RunRate)'!$P$10:$P$258,MATCH(E246,'24-25 Plant Additions (RunRate)'!$C$10:$C$258,0)),"")&lt;&gt;"x","","x")</f>
        <v/>
      </c>
      <c r="C246" t="str">
        <f>+IF(AND(CG246&gt;'24-25 Plant Additions (RunRate)'!$O$4,$B246&lt;&gt;"x"),"x","")</f>
        <v/>
      </c>
      <c r="D246" t="str">
        <f t="shared" si="3"/>
        <v>x</v>
      </c>
      <c r="E246" s="2" t="s">
        <v>498</v>
      </c>
      <c r="F246" s="3" t="s">
        <v>499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>
        <v>35444.25</v>
      </c>
      <c r="X246" s="4">
        <v>2244.21</v>
      </c>
      <c r="Y246" s="4">
        <v>10886.630000000001</v>
      </c>
      <c r="Z246" s="4">
        <v>164959.99</v>
      </c>
      <c r="AA246" s="4">
        <v>59.22</v>
      </c>
      <c r="AB246" s="4"/>
      <c r="AC246" s="4">
        <v>-13302.880000000001</v>
      </c>
      <c r="AD246" s="4">
        <v>14826.27</v>
      </c>
      <c r="AE246" s="4"/>
      <c r="AF246" s="4"/>
      <c r="AG246" s="4"/>
      <c r="AH246" s="4"/>
      <c r="AI246" s="4">
        <v>0</v>
      </c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>
        <v>215117.68999999997</v>
      </c>
      <c r="CH246" s="4"/>
      <c r="CI246" s="9" cm="1">
        <f t="array" ref="CI246">1/(SUM(G246:BZ246*($G$1:$BZ$1=1))/SUM(G246:BZ246)+0.000000001)*(SUM(N(CK246:CP246&lt;&gt;0))&gt;4)</f>
        <v>0</v>
      </c>
      <c r="CK246" s="7" cm="1">
        <f t="array" ref="CK246">+SUM($G246:$CF246*N(VALUE(LEFT($G$2:$CF$2,4))=CK$2))</f>
        <v>0</v>
      </c>
      <c r="CL246" s="7" cm="1">
        <f t="array" ref="CL246">+SUM($G246:$CF246*N(VALUE(LEFT($G$2:$CF$2,4))=CL$2))</f>
        <v>215117.68999999997</v>
      </c>
      <c r="CM246" s="7" cm="1">
        <f t="array" ref="CM246">+SUM($G246:$CF246*N(VALUE(LEFT($G$2:$CF$2,4))=CM$2))</f>
        <v>0</v>
      </c>
      <c r="CN246" s="7" cm="1">
        <f t="array" ref="CN246">+SUM($G246:$CF246*N(VALUE(LEFT($G$2:$CF$2,4))=CN$2))</f>
        <v>0</v>
      </c>
      <c r="CO246" s="7" cm="1">
        <f t="array" ref="CO246">+SUM($G246:$CF246*N(VALUE(LEFT($G$2:$CF$2,4))=CO$2))</f>
        <v>0</v>
      </c>
      <c r="CP246" s="7" cm="1">
        <f t="array" ref="CP246">+SUM($G246:$CF246*N(VALUE(LEFT($G$2:$CF$2,4))=CP$2))</f>
        <v>0</v>
      </c>
      <c r="CQ246" s="7" cm="1">
        <f t="array" ref="CQ246">+SUM($G246:$CF246*N(VALUE(LEFT($G$2:$CF$2,4))=CQ$2))</f>
        <v>0</v>
      </c>
    </row>
    <row r="247" spans="2:95" x14ac:dyDescent="0.25">
      <c r="B247" t="str">
        <f>+IF(IFERROR(INDEX('24-25 Plant Additions (RunRate)'!$P$10:$P$258,MATCH(E247,'24-25 Plant Additions (RunRate)'!$C$10:$C$258,0)),"")&lt;&gt;"x","","x")</f>
        <v/>
      </c>
      <c r="C247" t="str">
        <f>+IF(AND(CG247&gt;'24-25 Plant Additions (RunRate)'!$O$4,$B247&lt;&gt;"x"),"x","")</f>
        <v/>
      </c>
      <c r="D247" t="str">
        <f t="shared" si="3"/>
        <v>x</v>
      </c>
      <c r="E247" s="2" t="s">
        <v>740</v>
      </c>
      <c r="F247" s="3" t="s">
        <v>741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>
        <v>137498.59</v>
      </c>
      <c r="AI247" s="4">
        <v>74669.88</v>
      </c>
      <c r="AJ247" s="4">
        <v>1.84</v>
      </c>
      <c r="AK247" s="4"/>
      <c r="AL247" s="4"/>
      <c r="AM247" s="4">
        <v>0</v>
      </c>
      <c r="AN247" s="4"/>
      <c r="AO247" s="4"/>
      <c r="AP247" s="4">
        <v>1787.28</v>
      </c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>
        <v>213957.59</v>
      </c>
      <c r="CH247" s="4"/>
      <c r="CI247" s="9" cm="1">
        <f t="array" ref="CI247">1/(SUM(G247:BZ247*($G$1:$BZ$1=1))/SUM(G247:BZ247)+0.000000001)*(SUM(N(CK247:CP247&lt;&gt;0))&gt;4)</f>
        <v>0</v>
      </c>
      <c r="CK247" s="7" cm="1">
        <f t="array" ref="CK247">+SUM($G247:$CF247*N(VALUE(LEFT($G$2:$CF$2,4))=CK$2))</f>
        <v>0</v>
      </c>
      <c r="CL247" s="7" cm="1">
        <f t="array" ref="CL247">+SUM($G247:$CF247*N(VALUE(LEFT($G$2:$CF$2,4))=CL$2))</f>
        <v>0</v>
      </c>
      <c r="CM247" s="7" cm="1">
        <f t="array" ref="CM247">+SUM($G247:$CF247*N(VALUE(LEFT($G$2:$CF$2,4))=CM$2))</f>
        <v>213957.59</v>
      </c>
      <c r="CN247" s="7" cm="1">
        <f t="array" ref="CN247">+SUM($G247:$CF247*N(VALUE(LEFT($G$2:$CF$2,4))=CN$2))</f>
        <v>0</v>
      </c>
      <c r="CO247" s="7" cm="1">
        <f t="array" ref="CO247">+SUM($G247:$CF247*N(VALUE(LEFT($G$2:$CF$2,4))=CO$2))</f>
        <v>0</v>
      </c>
      <c r="CP247" s="7" cm="1">
        <f t="array" ref="CP247">+SUM($G247:$CF247*N(VALUE(LEFT($G$2:$CF$2,4))=CP$2))</f>
        <v>0</v>
      </c>
      <c r="CQ247" s="7" cm="1">
        <f t="array" ref="CQ247">+SUM($G247:$CF247*N(VALUE(LEFT($G$2:$CF$2,4))=CQ$2))</f>
        <v>0</v>
      </c>
    </row>
    <row r="248" spans="2:95" x14ac:dyDescent="0.25">
      <c r="B248" t="str">
        <f>+IF(IFERROR(INDEX('24-25 Plant Additions (RunRate)'!$P$10:$P$258,MATCH(E248,'24-25 Plant Additions (RunRate)'!$C$10:$C$258,0)),"")&lt;&gt;"x","","x")</f>
        <v/>
      </c>
      <c r="C248" t="str">
        <f>+IF(AND(CG248&gt;'24-25 Plant Additions (RunRate)'!$O$4,$B248&lt;&gt;"x"),"x","")</f>
        <v/>
      </c>
      <c r="D248" t="str">
        <f t="shared" si="3"/>
        <v>x</v>
      </c>
      <c r="E248" s="2" t="s">
        <v>311</v>
      </c>
      <c r="F248" s="3" t="s">
        <v>312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>
        <v>206540.81</v>
      </c>
      <c r="BC248" s="4">
        <v>7078.64</v>
      </c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>
        <v>8.26</v>
      </c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>
        <v>213627.71000000002</v>
      </c>
      <c r="CH248" s="4"/>
      <c r="CI248" s="9" cm="1">
        <f t="array" ref="CI248">1/(SUM(G248:BZ248*($G$1:$BZ$1=1))/SUM(G248:BZ248)+0.000000001)*(SUM(N(CK248:CP248&lt;&gt;0))&gt;4)</f>
        <v>0</v>
      </c>
      <c r="CK248" s="7" cm="1">
        <f t="array" ref="CK248">+SUM($G248:$CF248*N(VALUE(LEFT($G$2:$CF$2,4))=CK$2))</f>
        <v>0</v>
      </c>
      <c r="CL248" s="7" cm="1">
        <f t="array" ref="CL248">+SUM($G248:$CF248*N(VALUE(LEFT($G$2:$CF$2,4))=CL$2))</f>
        <v>0</v>
      </c>
      <c r="CM248" s="7" cm="1">
        <f t="array" ref="CM248">+SUM($G248:$CF248*N(VALUE(LEFT($G$2:$CF$2,4))=CM$2))</f>
        <v>0</v>
      </c>
      <c r="CN248" s="7" cm="1">
        <f t="array" ref="CN248">+SUM($G248:$CF248*N(VALUE(LEFT($G$2:$CF$2,4))=CN$2))</f>
        <v>206540.81</v>
      </c>
      <c r="CO248" s="7" cm="1">
        <f t="array" ref="CO248">+SUM($G248:$CF248*N(VALUE(LEFT($G$2:$CF$2,4))=CO$2))</f>
        <v>7086.9000000000005</v>
      </c>
      <c r="CP248" s="7" cm="1">
        <f t="array" ref="CP248">+SUM($G248:$CF248*N(VALUE(LEFT($G$2:$CF$2,4))=CP$2))</f>
        <v>0</v>
      </c>
      <c r="CQ248" s="7" cm="1">
        <f t="array" ref="CQ248">+SUM($G248:$CF248*N(VALUE(LEFT($G$2:$CF$2,4))=CQ$2))</f>
        <v>0</v>
      </c>
    </row>
    <row r="249" spans="2:95" x14ac:dyDescent="0.25">
      <c r="B249" t="str">
        <f>+IF(IFERROR(INDEX('24-25 Plant Additions (RunRate)'!$P$10:$P$258,MATCH(E249,'24-25 Plant Additions (RunRate)'!$C$10:$C$258,0)),"")&lt;&gt;"x","","x")</f>
        <v/>
      </c>
      <c r="C249" t="str">
        <f>+IF(AND(CG249&gt;'24-25 Plant Additions (RunRate)'!$O$4,$B249&lt;&gt;"x"),"x","")</f>
        <v/>
      </c>
      <c r="D249" t="str">
        <f t="shared" si="3"/>
        <v>x</v>
      </c>
      <c r="E249" s="2" t="s">
        <v>948</v>
      </c>
      <c r="F249" s="3" t="s">
        <v>949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>
        <v>18117.22</v>
      </c>
      <c r="AR249" s="4">
        <v>170748.88</v>
      </c>
      <c r="AS249" s="4">
        <v>16736.920000000002</v>
      </c>
      <c r="AT249" s="4"/>
      <c r="AU249" s="4"/>
      <c r="AV249" s="4">
        <v>0</v>
      </c>
      <c r="AW249" s="4"/>
      <c r="AX249" s="4"/>
      <c r="AY249" s="4"/>
      <c r="AZ249" s="4"/>
      <c r="BA249" s="4"/>
      <c r="BB249" s="4">
        <v>6149.95</v>
      </c>
      <c r="BC249" s="4">
        <v>1678.54</v>
      </c>
      <c r="BD249" s="4"/>
      <c r="BE249" s="4">
        <v>-1905.83</v>
      </c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>
        <v>211525.68000000005</v>
      </c>
      <c r="CH249" s="4"/>
      <c r="CI249" s="9" cm="1">
        <f t="array" ref="CI249">1/(SUM(G249:BZ249*($G$1:$BZ$1=1))/SUM(G249:BZ249)+0.000000001)*(SUM(N(CK249:CP249&lt;&gt;0))&gt;4)</f>
        <v>0</v>
      </c>
      <c r="CK249" s="7" cm="1">
        <f t="array" ref="CK249">+SUM($G249:$CF249*N(VALUE(LEFT($G$2:$CF$2,4))=CK$2))</f>
        <v>0</v>
      </c>
      <c r="CL249" s="7" cm="1">
        <f t="array" ref="CL249">+SUM($G249:$CF249*N(VALUE(LEFT($G$2:$CF$2,4))=CL$2))</f>
        <v>0</v>
      </c>
      <c r="CM249" s="7" cm="1">
        <f t="array" ref="CM249">+SUM($G249:$CF249*N(VALUE(LEFT($G$2:$CF$2,4))=CM$2))</f>
        <v>0</v>
      </c>
      <c r="CN249" s="7" cm="1">
        <f t="array" ref="CN249">+SUM($G249:$CF249*N(VALUE(LEFT($G$2:$CF$2,4))=CN$2))</f>
        <v>211752.97000000003</v>
      </c>
      <c r="CO249" s="7" cm="1">
        <f t="array" ref="CO249">+SUM($G249:$CF249*N(VALUE(LEFT($G$2:$CF$2,4))=CO$2))</f>
        <v>-227.28999999999996</v>
      </c>
      <c r="CP249" s="7" cm="1">
        <f t="array" ref="CP249">+SUM($G249:$CF249*N(VALUE(LEFT($G$2:$CF$2,4))=CP$2))</f>
        <v>0</v>
      </c>
      <c r="CQ249" s="7" cm="1">
        <f t="array" ref="CQ249">+SUM($G249:$CF249*N(VALUE(LEFT($G$2:$CF$2,4))=CQ$2))</f>
        <v>0</v>
      </c>
    </row>
    <row r="250" spans="2:95" x14ac:dyDescent="0.25">
      <c r="B250" t="str">
        <f>+IF(IFERROR(INDEX('24-25 Plant Additions (RunRate)'!$P$10:$P$258,MATCH(E250,'24-25 Plant Additions (RunRate)'!$C$10:$C$258,0)),"")&lt;&gt;"x","","x")</f>
        <v/>
      </c>
      <c r="C250" t="str">
        <f>+IF(AND(CG250&gt;'24-25 Plant Additions (RunRate)'!$O$4,$B250&lt;&gt;"x"),"x","")</f>
        <v/>
      </c>
      <c r="D250" t="str">
        <f t="shared" si="3"/>
        <v>x</v>
      </c>
      <c r="E250" s="2" t="s">
        <v>976</v>
      </c>
      <c r="F250" s="3" t="s">
        <v>977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>
        <v>200942.30000000002</v>
      </c>
      <c r="AX250" s="4">
        <v>3450.73</v>
      </c>
      <c r="AY250" s="4"/>
      <c r="AZ250" s="4"/>
      <c r="BA250" s="4">
        <v>185.89000000000001</v>
      </c>
      <c r="BB250" s="4">
        <v>6659.58</v>
      </c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>
        <v>211238.50000000003</v>
      </c>
      <c r="CH250" s="4"/>
      <c r="CI250" s="9" cm="1">
        <f t="array" ref="CI250">1/(SUM(G250:BZ250*($G$1:$BZ$1=1))/SUM(G250:BZ250)+0.000000001)*(SUM(N(CK250:CP250&lt;&gt;0))&gt;4)</f>
        <v>0</v>
      </c>
      <c r="CK250" s="7" cm="1">
        <f t="array" ref="CK250">+SUM($G250:$CF250*N(VALUE(LEFT($G$2:$CF$2,4))=CK$2))</f>
        <v>0</v>
      </c>
      <c r="CL250" s="7" cm="1">
        <f t="array" ref="CL250">+SUM($G250:$CF250*N(VALUE(LEFT($G$2:$CF$2,4))=CL$2))</f>
        <v>0</v>
      </c>
      <c r="CM250" s="7" cm="1">
        <f t="array" ref="CM250">+SUM($G250:$CF250*N(VALUE(LEFT($G$2:$CF$2,4))=CM$2))</f>
        <v>0</v>
      </c>
      <c r="CN250" s="7" cm="1">
        <f t="array" ref="CN250">+SUM($G250:$CF250*N(VALUE(LEFT($G$2:$CF$2,4))=CN$2))</f>
        <v>211238.50000000003</v>
      </c>
      <c r="CO250" s="7" cm="1">
        <f t="array" ref="CO250">+SUM($G250:$CF250*N(VALUE(LEFT($G$2:$CF$2,4))=CO$2))</f>
        <v>0</v>
      </c>
      <c r="CP250" s="7" cm="1">
        <f t="array" ref="CP250">+SUM($G250:$CF250*N(VALUE(LEFT($G$2:$CF$2,4))=CP$2))</f>
        <v>0</v>
      </c>
      <c r="CQ250" s="7" cm="1">
        <f t="array" ref="CQ250">+SUM($G250:$CF250*N(VALUE(LEFT($G$2:$CF$2,4))=CQ$2))</f>
        <v>0</v>
      </c>
    </row>
    <row r="251" spans="2:95" x14ac:dyDescent="0.25">
      <c r="B251" t="str">
        <f>+IF(IFERROR(INDEX('24-25 Plant Additions (RunRate)'!$P$10:$P$258,MATCH(E251,'24-25 Plant Additions (RunRate)'!$C$10:$C$258,0)),"")&lt;&gt;"x","","x")</f>
        <v/>
      </c>
      <c r="C251" t="str">
        <f>+IF(AND(CG251&gt;'24-25 Plant Additions (RunRate)'!$O$4,$B251&lt;&gt;"x"),"x","")</f>
        <v/>
      </c>
      <c r="D251" t="str">
        <f t="shared" si="3"/>
        <v>x</v>
      </c>
      <c r="E251" s="2" t="s">
        <v>622</v>
      </c>
      <c r="F251" s="3" t="s">
        <v>623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>
        <v>164653.57</v>
      </c>
      <c r="AB251" s="4">
        <v>11860.130000000001</v>
      </c>
      <c r="AC251" s="4">
        <v>18241.68</v>
      </c>
      <c r="AD251" s="4">
        <v>16218.31</v>
      </c>
      <c r="AE251" s="4"/>
      <c r="AF251" s="4"/>
      <c r="AG251" s="4">
        <v>118.28</v>
      </c>
      <c r="AH251" s="4"/>
      <c r="AI251" s="4">
        <v>0</v>
      </c>
      <c r="AJ251" s="4"/>
      <c r="AK251" s="4"/>
      <c r="AL251" s="4"/>
      <c r="AM251" s="4"/>
      <c r="AN251" s="4"/>
      <c r="AO251" s="4"/>
      <c r="AP251" s="4">
        <v>0.77</v>
      </c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>
        <v>211092.74</v>
      </c>
      <c r="CH251" s="4"/>
      <c r="CI251" s="9" cm="1">
        <f t="array" ref="CI251">1/(SUM(G251:BZ251*($G$1:$BZ$1=1))/SUM(G251:BZ251)+0.000000001)*(SUM(N(CK251:CP251&lt;&gt;0))&gt;4)</f>
        <v>0</v>
      </c>
      <c r="CK251" s="7" cm="1">
        <f t="array" ref="CK251">+SUM($G251:$CF251*N(VALUE(LEFT($G$2:$CF$2,4))=CK$2))</f>
        <v>0</v>
      </c>
      <c r="CL251" s="7" cm="1">
        <f t="array" ref="CL251">+SUM($G251:$CF251*N(VALUE(LEFT($G$2:$CF$2,4))=CL$2))</f>
        <v>210973.69</v>
      </c>
      <c r="CM251" s="7" cm="1">
        <f t="array" ref="CM251">+SUM($G251:$CF251*N(VALUE(LEFT($G$2:$CF$2,4))=CM$2))</f>
        <v>119.05</v>
      </c>
      <c r="CN251" s="7" cm="1">
        <f t="array" ref="CN251">+SUM($G251:$CF251*N(VALUE(LEFT($G$2:$CF$2,4))=CN$2))</f>
        <v>0</v>
      </c>
      <c r="CO251" s="7" cm="1">
        <f t="array" ref="CO251">+SUM($G251:$CF251*N(VALUE(LEFT($G$2:$CF$2,4))=CO$2))</f>
        <v>0</v>
      </c>
      <c r="CP251" s="7" cm="1">
        <f t="array" ref="CP251">+SUM($G251:$CF251*N(VALUE(LEFT($G$2:$CF$2,4))=CP$2))</f>
        <v>0</v>
      </c>
      <c r="CQ251" s="7" cm="1">
        <f t="array" ref="CQ251">+SUM($G251:$CF251*N(VALUE(LEFT($G$2:$CF$2,4))=CQ$2))</f>
        <v>0</v>
      </c>
    </row>
    <row r="252" spans="2:95" x14ac:dyDescent="0.25">
      <c r="B252" t="str">
        <f>+IF(IFERROR(INDEX('24-25 Plant Additions (RunRate)'!$P$10:$P$258,MATCH(E252,'24-25 Plant Additions (RunRate)'!$C$10:$C$258,0)),"")&lt;&gt;"x","","x")</f>
        <v/>
      </c>
      <c r="C252" t="str">
        <f>+IF(AND(CG252&gt;'24-25 Plant Additions (RunRate)'!$O$4,$B252&lt;&gt;"x"),"x","")</f>
        <v/>
      </c>
      <c r="D252" t="str">
        <f t="shared" si="3"/>
        <v>x</v>
      </c>
      <c r="E252" s="2" t="s">
        <v>1216</v>
      </c>
      <c r="F252" s="3" t="s">
        <v>1217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>
        <v>211086.26</v>
      </c>
      <c r="BX252" s="4"/>
      <c r="BY252" s="4">
        <v>0</v>
      </c>
      <c r="BZ252" s="4">
        <v>-854.73</v>
      </c>
      <c r="CA252" s="4"/>
      <c r="CB252" s="4"/>
      <c r="CC252" s="4"/>
      <c r="CD252" s="4"/>
      <c r="CE252" s="4"/>
      <c r="CF252" s="4"/>
      <c r="CG252" s="4">
        <v>210231.53</v>
      </c>
      <c r="CH252" s="4"/>
      <c r="CI252" s="9" cm="1">
        <f t="array" ref="CI252">1/(SUM(G252:BZ252*($G$1:$BZ$1=1))/SUM(G252:BZ252)+0.000000001)*(SUM(N(CK252:CP252&lt;&gt;0))&gt;4)</f>
        <v>0</v>
      </c>
      <c r="CK252" s="7" cm="1">
        <f t="array" ref="CK252">+SUM($G252:$CF252*N(VALUE(LEFT($G$2:$CF$2,4))=CK$2))</f>
        <v>0</v>
      </c>
      <c r="CL252" s="7" cm="1">
        <f t="array" ref="CL252">+SUM($G252:$CF252*N(VALUE(LEFT($G$2:$CF$2,4))=CL$2))</f>
        <v>0</v>
      </c>
      <c r="CM252" s="7" cm="1">
        <f t="array" ref="CM252">+SUM($G252:$CF252*N(VALUE(LEFT($G$2:$CF$2,4))=CM$2))</f>
        <v>0</v>
      </c>
      <c r="CN252" s="7" cm="1">
        <f t="array" ref="CN252">+SUM($G252:$CF252*N(VALUE(LEFT($G$2:$CF$2,4))=CN$2))</f>
        <v>0</v>
      </c>
      <c r="CO252" s="7" cm="1">
        <f t="array" ref="CO252">+SUM($G252:$CF252*N(VALUE(LEFT($G$2:$CF$2,4))=CO$2))</f>
        <v>0</v>
      </c>
      <c r="CP252" s="7" cm="1">
        <f t="array" ref="CP252">+SUM($G252:$CF252*N(VALUE(LEFT($G$2:$CF$2,4))=CP$2))</f>
        <v>210231.53</v>
      </c>
      <c r="CQ252" s="7" cm="1">
        <f t="array" ref="CQ252">+SUM($G252:$CF252*N(VALUE(LEFT($G$2:$CF$2,4))=CQ$2))</f>
        <v>0</v>
      </c>
    </row>
    <row r="253" spans="2:95" x14ac:dyDescent="0.25">
      <c r="B253" t="str">
        <f>+IF(IFERROR(INDEX('24-25 Plant Additions (RunRate)'!$P$10:$P$258,MATCH(E253,'24-25 Plant Additions (RunRate)'!$C$10:$C$258,0)),"")&lt;&gt;"x","","x")</f>
        <v/>
      </c>
      <c r="C253" t="str">
        <f>+IF(AND(CG253&gt;'24-25 Plant Additions (RunRate)'!$O$4,$B253&lt;&gt;"x"),"x","")</f>
        <v/>
      </c>
      <c r="D253" t="str">
        <f t="shared" si="3"/>
        <v>x</v>
      </c>
      <c r="E253" s="2" t="s">
        <v>834</v>
      </c>
      <c r="F253" s="3" t="s">
        <v>835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>
        <v>254791.84</v>
      </c>
      <c r="AG253" s="4">
        <v>-62292.19</v>
      </c>
      <c r="AH253" s="4">
        <v>12192.45</v>
      </c>
      <c r="AI253" s="4">
        <v>2685.63</v>
      </c>
      <c r="AJ253" s="4"/>
      <c r="AK253" s="4">
        <v>0</v>
      </c>
      <c r="AL253" s="4"/>
      <c r="AM253" s="4"/>
      <c r="AN253" s="4"/>
      <c r="AO253" s="4"/>
      <c r="AP253" s="4">
        <v>113.52</v>
      </c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>
        <v>207491.25</v>
      </c>
      <c r="CH253" s="4"/>
      <c r="CI253" s="9" cm="1">
        <f t="array" ref="CI253">1/(SUM(G253:BZ253*($G$1:$BZ$1=1))/SUM(G253:BZ253)+0.000000001)*(SUM(N(CK253:CP253&lt;&gt;0))&gt;4)</f>
        <v>0</v>
      </c>
      <c r="CK253" s="7" cm="1">
        <f t="array" ref="CK253">+SUM($G253:$CF253*N(VALUE(LEFT($G$2:$CF$2,4))=CK$2))</f>
        <v>0</v>
      </c>
      <c r="CL253" s="7" cm="1">
        <f t="array" ref="CL253">+SUM($G253:$CF253*N(VALUE(LEFT($G$2:$CF$2,4))=CL$2))</f>
        <v>0</v>
      </c>
      <c r="CM253" s="7" cm="1">
        <f t="array" ref="CM253">+SUM($G253:$CF253*N(VALUE(LEFT($G$2:$CF$2,4))=CM$2))</f>
        <v>207491.25</v>
      </c>
      <c r="CN253" s="7" cm="1">
        <f t="array" ref="CN253">+SUM($G253:$CF253*N(VALUE(LEFT($G$2:$CF$2,4))=CN$2))</f>
        <v>0</v>
      </c>
      <c r="CO253" s="7" cm="1">
        <f t="array" ref="CO253">+SUM($G253:$CF253*N(VALUE(LEFT($G$2:$CF$2,4))=CO$2))</f>
        <v>0</v>
      </c>
      <c r="CP253" s="7" cm="1">
        <f t="array" ref="CP253">+SUM($G253:$CF253*N(VALUE(LEFT($G$2:$CF$2,4))=CP$2))</f>
        <v>0</v>
      </c>
      <c r="CQ253" s="7" cm="1">
        <f t="array" ref="CQ253">+SUM($G253:$CF253*N(VALUE(LEFT($G$2:$CF$2,4))=CQ$2))</f>
        <v>0</v>
      </c>
    </row>
    <row r="254" spans="2:95" x14ac:dyDescent="0.25">
      <c r="B254" t="str">
        <f>+IF(IFERROR(INDEX('24-25 Plant Additions (RunRate)'!$P$10:$P$258,MATCH(E254,'24-25 Plant Additions (RunRate)'!$C$10:$C$258,0)),"")&lt;&gt;"x","","x")</f>
        <v/>
      </c>
      <c r="C254" t="str">
        <f>+IF(AND(CG254&gt;'24-25 Plant Additions (RunRate)'!$O$4,$B254&lt;&gt;"x"),"x","")</f>
        <v/>
      </c>
      <c r="D254" t="str">
        <f t="shared" si="3"/>
        <v>x</v>
      </c>
      <c r="E254" s="2" t="s">
        <v>374</v>
      </c>
      <c r="F254" s="3" t="s">
        <v>375</v>
      </c>
      <c r="G254" s="4"/>
      <c r="H254" s="4"/>
      <c r="I254" s="4"/>
      <c r="J254" s="4"/>
      <c r="K254" s="4"/>
      <c r="L254" s="4"/>
      <c r="M254" s="4"/>
      <c r="N254" s="4">
        <v>204732.44</v>
      </c>
      <c r="O254" s="4"/>
      <c r="P254" s="4"/>
      <c r="Q254" s="4"/>
      <c r="R254" s="4">
        <v>1591.63</v>
      </c>
      <c r="S254" s="4"/>
      <c r="T254" s="4"/>
      <c r="U254" s="4"/>
      <c r="V254" s="4"/>
      <c r="W254" s="4"/>
      <c r="X254" s="4"/>
      <c r="Y254" s="4">
        <v>887.2</v>
      </c>
      <c r="Z254" s="4"/>
      <c r="AA254" s="4"/>
      <c r="AB254" s="4"/>
      <c r="AC254" s="4"/>
      <c r="AD254" s="4">
        <v>-14.700000000000001</v>
      </c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>
        <v>207196.57</v>
      </c>
      <c r="CH254" s="4"/>
      <c r="CI254" s="9" cm="1">
        <f t="array" ref="CI254">1/(SUM(G254:BZ254*($G$1:$BZ$1=1))/SUM(G254:BZ254)+0.000000001)*(SUM(N(CK254:CP254&lt;&gt;0))&gt;4)</f>
        <v>0</v>
      </c>
      <c r="CK254" s="7" cm="1">
        <f t="array" ref="CK254">+SUM($G254:$CF254*N(VALUE(LEFT($G$2:$CF$2,4))=CK$2))</f>
        <v>206324.07</v>
      </c>
      <c r="CL254" s="7" cm="1">
        <f t="array" ref="CL254">+SUM($G254:$CF254*N(VALUE(LEFT($G$2:$CF$2,4))=CL$2))</f>
        <v>872.5</v>
      </c>
      <c r="CM254" s="7" cm="1">
        <f t="array" ref="CM254">+SUM($G254:$CF254*N(VALUE(LEFT($G$2:$CF$2,4))=CM$2))</f>
        <v>0</v>
      </c>
      <c r="CN254" s="7" cm="1">
        <f t="array" ref="CN254">+SUM($G254:$CF254*N(VALUE(LEFT($G$2:$CF$2,4))=CN$2))</f>
        <v>0</v>
      </c>
      <c r="CO254" s="7" cm="1">
        <f t="array" ref="CO254">+SUM($G254:$CF254*N(VALUE(LEFT($G$2:$CF$2,4))=CO$2))</f>
        <v>0</v>
      </c>
      <c r="CP254" s="7" cm="1">
        <f t="array" ref="CP254">+SUM($G254:$CF254*N(VALUE(LEFT($G$2:$CF$2,4))=CP$2))</f>
        <v>0</v>
      </c>
      <c r="CQ254" s="7" cm="1">
        <f t="array" ref="CQ254">+SUM($G254:$CF254*N(VALUE(LEFT($G$2:$CF$2,4))=CQ$2))</f>
        <v>0</v>
      </c>
    </row>
    <row r="255" spans="2:95" x14ac:dyDescent="0.25">
      <c r="B255" t="str">
        <f>+IF(IFERROR(INDEX('24-25 Plant Additions (RunRate)'!$P$10:$P$258,MATCH(E255,'24-25 Plant Additions (RunRate)'!$C$10:$C$258,0)),"")&lt;&gt;"x","","x")</f>
        <v/>
      </c>
      <c r="C255" t="str">
        <f>+IF(AND(CG255&gt;'24-25 Plant Additions (RunRate)'!$O$4,$B255&lt;&gt;"x"),"x","")</f>
        <v/>
      </c>
      <c r="D255" t="str">
        <f t="shared" si="3"/>
        <v>x</v>
      </c>
      <c r="E255" s="2" t="s">
        <v>1433</v>
      </c>
      <c r="F255" s="3" t="s">
        <v>1434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>
        <v>176377.23</v>
      </c>
      <c r="BQ255" s="4">
        <v>2680.64</v>
      </c>
      <c r="BR255" s="4">
        <v>27063.23</v>
      </c>
      <c r="BS255" s="4">
        <v>1639.8700000000001</v>
      </c>
      <c r="BT255" s="4"/>
      <c r="BU255" s="4"/>
      <c r="BV255" s="4"/>
      <c r="BW255" s="4">
        <v>-1021.26</v>
      </c>
      <c r="BX255" s="4"/>
      <c r="BY255" s="4">
        <v>143.35</v>
      </c>
      <c r="BZ255" s="4">
        <v>-388.06</v>
      </c>
      <c r="CA255" s="4"/>
      <c r="CB255" s="4"/>
      <c r="CC255" s="4"/>
      <c r="CD255" s="4"/>
      <c r="CE255" s="4"/>
      <c r="CF255" s="4"/>
      <c r="CG255" s="4">
        <v>206495.00000000003</v>
      </c>
      <c r="CH255" s="4"/>
      <c r="CI255" s="9" cm="1">
        <f t="array" ref="CI255">1/(SUM(G255:BZ255*($G$1:$BZ$1=1))/SUM(G255:BZ255)+0.000000001)*(SUM(N(CK255:CP255&lt;&gt;0))&gt;4)</f>
        <v>0</v>
      </c>
      <c r="CK255" s="7" cm="1">
        <f t="array" ref="CK255">+SUM($G255:$CF255*N(VALUE(LEFT($G$2:$CF$2,4))=CK$2))</f>
        <v>0</v>
      </c>
      <c r="CL255" s="7" cm="1">
        <f t="array" ref="CL255">+SUM($G255:$CF255*N(VALUE(LEFT($G$2:$CF$2,4))=CL$2))</f>
        <v>0</v>
      </c>
      <c r="CM255" s="7" cm="1">
        <f t="array" ref="CM255">+SUM($G255:$CF255*N(VALUE(LEFT($G$2:$CF$2,4))=CM$2))</f>
        <v>0</v>
      </c>
      <c r="CN255" s="7" cm="1">
        <f t="array" ref="CN255">+SUM($G255:$CF255*N(VALUE(LEFT($G$2:$CF$2,4))=CN$2))</f>
        <v>0</v>
      </c>
      <c r="CO255" s="7" cm="1">
        <f t="array" ref="CO255">+SUM($G255:$CF255*N(VALUE(LEFT($G$2:$CF$2,4))=CO$2))</f>
        <v>0</v>
      </c>
      <c r="CP255" s="7" cm="1">
        <f t="array" ref="CP255">+SUM($G255:$CF255*N(VALUE(LEFT($G$2:$CF$2,4))=CP$2))</f>
        <v>206495.00000000003</v>
      </c>
      <c r="CQ255" s="7" cm="1">
        <f t="array" ref="CQ255">+SUM($G255:$CF255*N(VALUE(LEFT($G$2:$CF$2,4))=CQ$2))</f>
        <v>0</v>
      </c>
    </row>
    <row r="256" spans="2:95" x14ac:dyDescent="0.25">
      <c r="B256" t="str">
        <f>+IF(IFERROR(INDEX('24-25 Plant Additions (RunRate)'!$P$10:$P$258,MATCH(E256,'24-25 Plant Additions (RunRate)'!$C$10:$C$258,0)),"")&lt;&gt;"x","","x")</f>
        <v>x</v>
      </c>
      <c r="C256" t="str">
        <f>+IF(AND(CG256&gt;'24-25 Plant Additions (RunRate)'!$O$4,$B256&lt;&gt;"x"),"x","")</f>
        <v/>
      </c>
      <c r="D256" t="str">
        <f t="shared" si="3"/>
        <v/>
      </c>
      <c r="E256" s="2" t="s">
        <v>672</v>
      </c>
      <c r="F256" s="3" t="s">
        <v>673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>
        <v>684.28</v>
      </c>
      <c r="AN256" s="4">
        <v>3579.08</v>
      </c>
      <c r="AO256" s="4"/>
      <c r="AP256" s="4">
        <v>36.35</v>
      </c>
      <c r="AQ256" s="4"/>
      <c r="AR256" s="4"/>
      <c r="AS256" s="4"/>
      <c r="AT256" s="4"/>
      <c r="AU256" s="4"/>
      <c r="AV256" s="4"/>
      <c r="AW256" s="4"/>
      <c r="AX256" s="4">
        <v>836.91000000000008</v>
      </c>
      <c r="AY256" s="4">
        <v>7556.05</v>
      </c>
      <c r="AZ256" s="4">
        <v>1094.25</v>
      </c>
      <c r="BA256" s="4">
        <v>1413.45</v>
      </c>
      <c r="BB256" s="4">
        <v>8651.76</v>
      </c>
      <c r="BC256" s="4">
        <v>428.31</v>
      </c>
      <c r="BD256" s="4">
        <v>1700.0900000000001</v>
      </c>
      <c r="BE256" s="4">
        <v>24158.240000000002</v>
      </c>
      <c r="BF256" s="4">
        <v>95215.790000000008</v>
      </c>
      <c r="BG256" s="4">
        <v>2360.14</v>
      </c>
      <c r="BH256" s="4">
        <v>322.84000000000003</v>
      </c>
      <c r="BI256" s="4">
        <v>2213.5700000000002</v>
      </c>
      <c r="BJ256" s="4">
        <v>9215.14</v>
      </c>
      <c r="BK256" s="4">
        <v>2944.0600000000004</v>
      </c>
      <c r="BL256" s="4">
        <v>34569.89</v>
      </c>
      <c r="BM256" s="4">
        <v>1291.23</v>
      </c>
      <c r="BN256" s="4">
        <v>1450.3200000000011</v>
      </c>
      <c r="BO256" s="4">
        <v>30.46</v>
      </c>
      <c r="BP256" s="4">
        <v>-1250.3</v>
      </c>
      <c r="BQ256" s="4">
        <v>0</v>
      </c>
      <c r="BR256" s="4"/>
      <c r="BS256" s="4">
        <v>3045.4</v>
      </c>
      <c r="BT256" s="4">
        <v>2824.52</v>
      </c>
      <c r="BU256" s="4"/>
      <c r="BV256" s="4"/>
      <c r="BW256" s="4"/>
      <c r="BX256" s="4"/>
      <c r="BY256" s="4"/>
      <c r="BZ256" s="4">
        <v>-38.64</v>
      </c>
      <c r="CA256" s="4"/>
      <c r="CB256" s="4"/>
      <c r="CC256" s="4"/>
      <c r="CD256" s="4"/>
      <c r="CE256" s="4"/>
      <c r="CF256" s="4"/>
      <c r="CG256" s="4">
        <v>204333.19</v>
      </c>
      <c r="CH256" s="4"/>
      <c r="CI256" s="9" cm="1">
        <f t="array" ref="CI256">1/(SUM(G256:BZ256*($G$1:$BZ$1=1))/SUM(G256:BZ256)+0.000000001)*(SUM(N(CK256:CP256&lt;&gt;0))&gt;4)</f>
        <v>0</v>
      </c>
      <c r="CK256" s="7" cm="1">
        <f t="array" ref="CK256">+SUM($G256:$CF256*N(VALUE(LEFT($G$2:$CF$2,4))=CK$2))</f>
        <v>0</v>
      </c>
      <c r="CL256" s="7" cm="1">
        <f t="array" ref="CL256">+SUM($G256:$CF256*N(VALUE(LEFT($G$2:$CF$2,4))=CL$2))</f>
        <v>0</v>
      </c>
      <c r="CM256" s="7" cm="1">
        <f t="array" ref="CM256">+SUM($G256:$CF256*N(VALUE(LEFT($G$2:$CF$2,4))=CM$2))</f>
        <v>4299.71</v>
      </c>
      <c r="CN256" s="7" cm="1">
        <f t="array" ref="CN256">+SUM($G256:$CF256*N(VALUE(LEFT($G$2:$CF$2,4))=CN$2))</f>
        <v>19552.420000000002</v>
      </c>
      <c r="CO256" s="7" cm="1">
        <f t="array" ref="CO256">+SUM($G256:$CF256*N(VALUE(LEFT($G$2:$CF$2,4))=CO$2))</f>
        <v>175869.62000000002</v>
      </c>
      <c r="CP256" s="7" cm="1">
        <f t="array" ref="CP256">+SUM($G256:$CF256*N(VALUE(LEFT($G$2:$CF$2,4))=CP$2))</f>
        <v>4611.4399999999996</v>
      </c>
      <c r="CQ256" s="7" cm="1">
        <f t="array" ref="CQ256">+SUM($G256:$CF256*N(VALUE(LEFT($G$2:$CF$2,4))=CQ$2))</f>
        <v>0</v>
      </c>
    </row>
    <row r="257" spans="2:95" x14ac:dyDescent="0.25">
      <c r="B257" t="str">
        <f>+IF(IFERROR(INDEX('24-25 Plant Additions (RunRate)'!$P$10:$P$258,MATCH(E257,'24-25 Plant Additions (RunRate)'!$C$10:$C$258,0)),"")&lt;&gt;"x","","x")</f>
        <v/>
      </c>
      <c r="C257" t="str">
        <f>+IF(AND(CG257&gt;'24-25 Plant Additions (RunRate)'!$O$4,$B257&lt;&gt;"x"),"x","")</f>
        <v/>
      </c>
      <c r="D257" t="str">
        <f t="shared" si="3"/>
        <v>x</v>
      </c>
      <c r="E257" s="2" t="s">
        <v>337</v>
      </c>
      <c r="F257" s="3" t="s">
        <v>338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>
        <v>43677.48</v>
      </c>
      <c r="AB257" s="4">
        <v>1369.66</v>
      </c>
      <c r="AC257" s="4">
        <v>155334.17000000001</v>
      </c>
      <c r="AD257" s="4">
        <v>1264.33</v>
      </c>
      <c r="AE257" s="4"/>
      <c r="AF257" s="4"/>
      <c r="AG257" s="4"/>
      <c r="AH257" s="4">
        <v>2203.66</v>
      </c>
      <c r="AI257" s="4">
        <v>53.97</v>
      </c>
      <c r="AJ257" s="4"/>
      <c r="AK257" s="4"/>
      <c r="AL257" s="4"/>
      <c r="AM257" s="4">
        <v>107.88</v>
      </c>
      <c r="AN257" s="4"/>
      <c r="AO257" s="4">
        <v>53.93</v>
      </c>
      <c r="AP257" s="4">
        <v>43.74</v>
      </c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>
        <v>204108.82</v>
      </c>
      <c r="CH257" s="4"/>
      <c r="CI257" s="9" cm="1">
        <f t="array" ref="CI257">1/(SUM(G257:BZ257*($G$1:$BZ$1=1))/SUM(G257:BZ257)+0.000000001)*(SUM(N(CK257:CP257&lt;&gt;0))&gt;4)</f>
        <v>0</v>
      </c>
      <c r="CK257" s="7" cm="1">
        <f t="array" ref="CK257">+SUM($G257:$CF257*N(VALUE(LEFT($G$2:$CF$2,4))=CK$2))</f>
        <v>0</v>
      </c>
      <c r="CL257" s="7" cm="1">
        <f t="array" ref="CL257">+SUM($G257:$CF257*N(VALUE(LEFT($G$2:$CF$2,4))=CL$2))</f>
        <v>201645.64</v>
      </c>
      <c r="CM257" s="7" cm="1">
        <f t="array" ref="CM257">+SUM($G257:$CF257*N(VALUE(LEFT($G$2:$CF$2,4))=CM$2))</f>
        <v>2463.1799999999994</v>
      </c>
      <c r="CN257" s="7" cm="1">
        <f t="array" ref="CN257">+SUM($G257:$CF257*N(VALUE(LEFT($G$2:$CF$2,4))=CN$2))</f>
        <v>0</v>
      </c>
      <c r="CO257" s="7" cm="1">
        <f t="array" ref="CO257">+SUM($G257:$CF257*N(VALUE(LEFT($G$2:$CF$2,4))=CO$2))</f>
        <v>0</v>
      </c>
      <c r="CP257" s="7" cm="1">
        <f t="array" ref="CP257">+SUM($G257:$CF257*N(VALUE(LEFT($G$2:$CF$2,4))=CP$2))</f>
        <v>0</v>
      </c>
      <c r="CQ257" s="7" cm="1">
        <f t="array" ref="CQ257">+SUM($G257:$CF257*N(VALUE(LEFT($G$2:$CF$2,4))=CQ$2))</f>
        <v>0</v>
      </c>
    </row>
    <row r="258" spans="2:95" x14ac:dyDescent="0.25">
      <c r="B258" t="str">
        <f>+IF(IFERROR(INDEX('24-25 Plant Additions (RunRate)'!$P$10:$P$258,MATCH(E258,'24-25 Plant Additions (RunRate)'!$C$10:$C$258,0)),"")&lt;&gt;"x","","x")</f>
        <v/>
      </c>
      <c r="C258" t="str">
        <f>+IF(AND(CG258&gt;'24-25 Plant Additions (RunRate)'!$O$4,$B258&lt;&gt;"x"),"x","")</f>
        <v/>
      </c>
      <c r="D258" t="str">
        <f t="shared" si="3"/>
        <v>x</v>
      </c>
      <c r="E258" s="2" t="s">
        <v>325</v>
      </c>
      <c r="F258" s="3" t="s">
        <v>326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>
        <v>332999.37</v>
      </c>
      <c r="S258" s="4">
        <v>-161491.51</v>
      </c>
      <c r="T258" s="4">
        <v>3869.59</v>
      </c>
      <c r="U258" s="4">
        <v>26911.3</v>
      </c>
      <c r="V258" s="4"/>
      <c r="W258" s="4"/>
      <c r="X258" s="4"/>
      <c r="Y258" s="4">
        <v>281.27</v>
      </c>
      <c r="Z258" s="4"/>
      <c r="AA258" s="4"/>
      <c r="AB258" s="4"/>
      <c r="AC258" s="4"/>
      <c r="AD258" s="4">
        <v>191.86</v>
      </c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>
        <v>202761.87999999995</v>
      </c>
      <c r="CH258" s="4"/>
      <c r="CI258" s="9" cm="1">
        <f t="array" ref="CI258">1/(SUM(G258:BZ258*($G$1:$BZ$1=1))/SUM(G258:BZ258)+0.000000001)*(SUM(N(CK258:CP258&lt;&gt;0))&gt;4)</f>
        <v>0</v>
      </c>
      <c r="CK258" s="7" cm="1">
        <f t="array" ref="CK258">+SUM($G258:$CF258*N(VALUE(LEFT($G$2:$CF$2,4))=CK$2))</f>
        <v>332999.37</v>
      </c>
      <c r="CL258" s="7" cm="1">
        <f t="array" ref="CL258">+SUM($G258:$CF258*N(VALUE(LEFT($G$2:$CF$2,4))=CL$2))</f>
        <v>-130237.49</v>
      </c>
      <c r="CM258" s="7" cm="1">
        <f t="array" ref="CM258">+SUM($G258:$CF258*N(VALUE(LEFT($G$2:$CF$2,4))=CM$2))</f>
        <v>0</v>
      </c>
      <c r="CN258" s="7" cm="1">
        <f t="array" ref="CN258">+SUM($G258:$CF258*N(VALUE(LEFT($G$2:$CF$2,4))=CN$2))</f>
        <v>0</v>
      </c>
      <c r="CO258" s="7" cm="1">
        <f t="array" ref="CO258">+SUM($G258:$CF258*N(VALUE(LEFT($G$2:$CF$2,4))=CO$2))</f>
        <v>0</v>
      </c>
      <c r="CP258" s="7" cm="1">
        <f t="array" ref="CP258">+SUM($G258:$CF258*N(VALUE(LEFT($G$2:$CF$2,4))=CP$2))</f>
        <v>0</v>
      </c>
      <c r="CQ258" s="7" cm="1">
        <f t="array" ref="CQ258">+SUM($G258:$CF258*N(VALUE(LEFT($G$2:$CF$2,4))=CQ$2))</f>
        <v>0</v>
      </c>
    </row>
    <row r="259" spans="2:95" x14ac:dyDescent="0.25">
      <c r="B259" t="str">
        <f>+IF(IFERROR(INDEX('24-25 Plant Additions (RunRate)'!$P$10:$P$258,MATCH(E259,'24-25 Plant Additions (RunRate)'!$C$10:$C$258,0)),"")&lt;&gt;"x","","x")</f>
        <v/>
      </c>
      <c r="C259" t="str">
        <f>+IF(AND(CG259&gt;'24-25 Plant Additions (RunRate)'!$O$4,$B259&lt;&gt;"x"),"x","")</f>
        <v/>
      </c>
      <c r="D259" t="str">
        <f t="shared" si="3"/>
        <v>x</v>
      </c>
      <c r="E259" s="2" t="s">
        <v>1684</v>
      </c>
      <c r="F259" s="3" t="s">
        <v>1685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>
        <v>201931.15</v>
      </c>
      <c r="BW259" s="4">
        <v>1400.52</v>
      </c>
      <c r="BX259" s="4">
        <v>139.38</v>
      </c>
      <c r="BY259" s="4"/>
      <c r="BZ259" s="4">
        <v>-1280.21</v>
      </c>
      <c r="CA259" s="4"/>
      <c r="CB259" s="4"/>
      <c r="CC259" s="4"/>
      <c r="CD259" s="4"/>
      <c r="CE259" s="4"/>
      <c r="CF259" s="4"/>
      <c r="CG259" s="4">
        <v>202190.84</v>
      </c>
      <c r="CH259" s="4"/>
      <c r="CI259" s="9" cm="1">
        <f t="array" ref="CI259">1/(SUM(G259:BZ259*($G$1:$BZ$1=1))/SUM(G259:BZ259)+0.000000001)*(SUM(N(CK259:CP259&lt;&gt;0))&gt;4)</f>
        <v>0</v>
      </c>
      <c r="CK259" s="7" cm="1">
        <f t="array" ref="CK259">+SUM($G259:$CF259*N(VALUE(LEFT($G$2:$CF$2,4))=CK$2))</f>
        <v>0</v>
      </c>
      <c r="CL259" s="7" cm="1">
        <f t="array" ref="CL259">+SUM($G259:$CF259*N(VALUE(LEFT($G$2:$CF$2,4))=CL$2))</f>
        <v>0</v>
      </c>
      <c r="CM259" s="7" cm="1">
        <f t="array" ref="CM259">+SUM($G259:$CF259*N(VALUE(LEFT($G$2:$CF$2,4))=CM$2))</f>
        <v>0</v>
      </c>
      <c r="CN259" s="7" cm="1">
        <f t="array" ref="CN259">+SUM($G259:$CF259*N(VALUE(LEFT($G$2:$CF$2,4))=CN$2))</f>
        <v>0</v>
      </c>
      <c r="CO259" s="7" cm="1">
        <f t="array" ref="CO259">+SUM($G259:$CF259*N(VALUE(LEFT($G$2:$CF$2,4))=CO$2))</f>
        <v>0</v>
      </c>
      <c r="CP259" s="7" cm="1">
        <f t="array" ref="CP259">+SUM($G259:$CF259*N(VALUE(LEFT($G$2:$CF$2,4))=CP$2))</f>
        <v>202190.84</v>
      </c>
      <c r="CQ259" s="7" cm="1">
        <f t="array" ref="CQ259">+SUM($G259:$CF259*N(VALUE(LEFT($G$2:$CF$2,4))=CQ$2))</f>
        <v>0</v>
      </c>
    </row>
    <row r="260" spans="2:95" x14ac:dyDescent="0.25">
      <c r="B260" t="str">
        <f>+IF(IFERROR(INDEX('24-25 Plant Additions (RunRate)'!$P$10:$P$258,MATCH(E260,'24-25 Plant Additions (RunRate)'!$C$10:$C$258,0)),"")&lt;&gt;"x","","x")</f>
        <v/>
      </c>
      <c r="C260" t="str">
        <f>+IF(AND(CG260&gt;'24-25 Plant Additions (RunRate)'!$O$4,$B260&lt;&gt;"x"),"x","")</f>
        <v/>
      </c>
      <c r="D260" t="str">
        <f t="shared" si="3"/>
        <v>x</v>
      </c>
      <c r="E260" s="2" t="s">
        <v>1501</v>
      </c>
      <c r="F260" s="3" t="s">
        <v>1502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>
        <v>171039.44</v>
      </c>
      <c r="BM260" s="4">
        <v>7666.6</v>
      </c>
      <c r="BN260" s="4">
        <v>22729.78</v>
      </c>
      <c r="BO260" s="4">
        <v>324.59000000000003</v>
      </c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>
        <v>-2.04</v>
      </c>
      <c r="CA260" s="4"/>
      <c r="CB260" s="4"/>
      <c r="CC260" s="4"/>
      <c r="CD260" s="4"/>
      <c r="CE260" s="4"/>
      <c r="CF260" s="4"/>
      <c r="CG260" s="4">
        <v>201758.37</v>
      </c>
      <c r="CH260" s="4"/>
      <c r="CI260" s="9" cm="1">
        <f t="array" ref="CI260">1/(SUM(G260:BZ260*($G$1:$BZ$1=1))/SUM(G260:BZ260)+0.000000001)*(SUM(N(CK260:CP260&lt;&gt;0))&gt;4)</f>
        <v>0</v>
      </c>
      <c r="CK260" s="7" cm="1">
        <f t="array" ref="CK260">+SUM($G260:$CF260*N(VALUE(LEFT($G$2:$CF$2,4))=CK$2))</f>
        <v>0</v>
      </c>
      <c r="CL260" s="7" cm="1">
        <f t="array" ref="CL260">+SUM($G260:$CF260*N(VALUE(LEFT($G$2:$CF$2,4))=CL$2))</f>
        <v>0</v>
      </c>
      <c r="CM260" s="7" cm="1">
        <f t="array" ref="CM260">+SUM($G260:$CF260*N(VALUE(LEFT($G$2:$CF$2,4))=CM$2))</f>
        <v>0</v>
      </c>
      <c r="CN260" s="7" cm="1">
        <f t="array" ref="CN260">+SUM($G260:$CF260*N(VALUE(LEFT($G$2:$CF$2,4))=CN$2))</f>
        <v>0</v>
      </c>
      <c r="CO260" s="7" cm="1">
        <f t="array" ref="CO260">+SUM($G260:$CF260*N(VALUE(LEFT($G$2:$CF$2,4))=CO$2))</f>
        <v>201435.82</v>
      </c>
      <c r="CP260" s="7" cm="1">
        <f t="array" ref="CP260">+SUM($G260:$CF260*N(VALUE(LEFT($G$2:$CF$2,4))=CP$2))</f>
        <v>322.55</v>
      </c>
      <c r="CQ260" s="7" cm="1">
        <f t="array" ref="CQ260">+SUM($G260:$CF260*N(VALUE(LEFT($G$2:$CF$2,4))=CQ$2))</f>
        <v>0</v>
      </c>
    </row>
    <row r="261" spans="2:95" x14ac:dyDescent="0.25">
      <c r="B261" t="str">
        <f>+IF(IFERROR(INDEX('24-25 Plant Additions (RunRate)'!$P$10:$P$258,MATCH(E261,'24-25 Plant Additions (RunRate)'!$C$10:$C$258,0)),"")&lt;&gt;"x","","x")</f>
        <v/>
      </c>
      <c r="C261" t="str">
        <f>+IF(AND(CG261&gt;'24-25 Plant Additions (RunRate)'!$O$4,$B261&lt;&gt;"x"),"x","")</f>
        <v/>
      </c>
      <c r="D261" t="str">
        <f t="shared" si="3"/>
        <v>x</v>
      </c>
      <c r="E261" s="2" t="s">
        <v>444</v>
      </c>
      <c r="F261" s="3" t="s">
        <v>445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>
        <v>188258.81</v>
      </c>
      <c r="S261" s="4">
        <v>446.27</v>
      </c>
      <c r="T261" s="4"/>
      <c r="U261" s="4"/>
      <c r="V261" s="4">
        <v>10470.99</v>
      </c>
      <c r="W261" s="4">
        <v>1695</v>
      </c>
      <c r="X261" s="4"/>
      <c r="Y261" s="4"/>
      <c r="Z261" s="4"/>
      <c r="AA261" s="4"/>
      <c r="AB261" s="4"/>
      <c r="AC261" s="4"/>
      <c r="AD261" s="4">
        <v>89.95</v>
      </c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>
        <v>200961.02</v>
      </c>
      <c r="CH261" s="4"/>
      <c r="CI261" s="9" cm="1">
        <f t="array" ref="CI261">1/(SUM(G261:BZ261*($G$1:$BZ$1=1))/SUM(G261:BZ261)+0.000000001)*(SUM(N(CK261:CP261&lt;&gt;0))&gt;4)</f>
        <v>0</v>
      </c>
      <c r="CK261" s="7" cm="1">
        <f t="array" ref="CK261">+SUM($G261:$CF261*N(VALUE(LEFT($G$2:$CF$2,4))=CK$2))</f>
        <v>188258.81</v>
      </c>
      <c r="CL261" s="7" cm="1">
        <f t="array" ref="CL261">+SUM($G261:$CF261*N(VALUE(LEFT($G$2:$CF$2,4))=CL$2))</f>
        <v>12702.210000000001</v>
      </c>
      <c r="CM261" s="7" cm="1">
        <f t="array" ref="CM261">+SUM($G261:$CF261*N(VALUE(LEFT($G$2:$CF$2,4))=CM$2))</f>
        <v>0</v>
      </c>
      <c r="CN261" s="7" cm="1">
        <f t="array" ref="CN261">+SUM($G261:$CF261*N(VALUE(LEFT($G$2:$CF$2,4))=CN$2))</f>
        <v>0</v>
      </c>
      <c r="CO261" s="7" cm="1">
        <f t="array" ref="CO261">+SUM($G261:$CF261*N(VALUE(LEFT($G$2:$CF$2,4))=CO$2))</f>
        <v>0</v>
      </c>
      <c r="CP261" s="7" cm="1">
        <f t="array" ref="CP261">+SUM($G261:$CF261*N(VALUE(LEFT($G$2:$CF$2,4))=CP$2))</f>
        <v>0</v>
      </c>
      <c r="CQ261" s="7" cm="1">
        <f t="array" ref="CQ261">+SUM($G261:$CF261*N(VALUE(LEFT($G$2:$CF$2,4))=CQ$2))</f>
        <v>0</v>
      </c>
    </row>
    <row r="262" spans="2:95" x14ac:dyDescent="0.25">
      <c r="B262" t="str">
        <f>+IF(IFERROR(INDEX('24-25 Plant Additions (RunRate)'!$P$10:$P$258,MATCH(E262,'24-25 Plant Additions (RunRate)'!$C$10:$C$258,0)),"")&lt;&gt;"x","","x")</f>
        <v/>
      </c>
      <c r="C262" t="str">
        <f>+IF(AND(CG262&gt;'24-25 Plant Additions (RunRate)'!$O$4,$B262&lt;&gt;"x"),"x","")</f>
        <v/>
      </c>
      <c r="D262" t="str">
        <f t="shared" si="3"/>
        <v>x</v>
      </c>
      <c r="E262" s="2" t="s">
        <v>125</v>
      </c>
      <c r="F262" s="3" t="s">
        <v>126</v>
      </c>
      <c r="G262" s="4">
        <v>55.160000000000004</v>
      </c>
      <c r="H262" s="4">
        <v>409.05</v>
      </c>
      <c r="I262" s="4"/>
      <c r="J262" s="4"/>
      <c r="K262" s="4"/>
      <c r="L262" s="4"/>
      <c r="M262" s="4"/>
      <c r="N262" s="4"/>
      <c r="O262" s="4"/>
      <c r="P262" s="4"/>
      <c r="Q262" s="4"/>
      <c r="R262" s="4">
        <v>55243.57</v>
      </c>
      <c r="S262" s="4">
        <v>27.900000000000002</v>
      </c>
      <c r="T262" s="4"/>
      <c r="U262" s="4">
        <v>2621.67</v>
      </c>
      <c r="V262" s="4">
        <v>492.21000000000004</v>
      </c>
      <c r="W262" s="4"/>
      <c r="X262" s="4"/>
      <c r="Y262" s="4">
        <v>-1.67</v>
      </c>
      <c r="Z262" s="4"/>
      <c r="AA262" s="4"/>
      <c r="AB262" s="4"/>
      <c r="AC262" s="4"/>
      <c r="AD262" s="4">
        <v>24969.31</v>
      </c>
      <c r="AE262" s="4">
        <v>619.77</v>
      </c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>
        <v>88710.239999999991</v>
      </c>
      <c r="AQ262" s="4">
        <v>9634.14</v>
      </c>
      <c r="AR262" s="4">
        <v>894.81000000000006</v>
      </c>
      <c r="AS262" s="4">
        <v>738.89</v>
      </c>
      <c r="AT262" s="4">
        <v>1401.5</v>
      </c>
      <c r="AU262" s="4">
        <v>-12669.34</v>
      </c>
      <c r="AV262" s="4"/>
      <c r="AW262" s="4"/>
      <c r="AX262" s="4"/>
      <c r="AY262" s="4"/>
      <c r="AZ262" s="4"/>
      <c r="BA262" s="4"/>
      <c r="BB262" s="4">
        <v>27487.82</v>
      </c>
      <c r="BC262" s="4">
        <v>76.070000000000007</v>
      </c>
      <c r="BD262" s="4">
        <v>509.37</v>
      </c>
      <c r="BE262" s="4">
        <v>-431.83</v>
      </c>
      <c r="BF262" s="4"/>
      <c r="BG262" s="4"/>
      <c r="BH262" s="4"/>
      <c r="BI262" s="4"/>
      <c r="BJ262" s="4"/>
      <c r="BK262" s="4"/>
      <c r="BL262" s="4"/>
      <c r="BM262" s="4"/>
      <c r="BN262" s="4">
        <v>0.18</v>
      </c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>
        <v>200788.82</v>
      </c>
      <c r="CH262" s="4"/>
      <c r="CI262" s="9" cm="1">
        <f t="array" ref="CI262">1/(SUM(G262:BZ262*($G$1:$BZ$1=1))/SUM(G262:BZ262)+0.000000001)*(SUM(N(CK262:CP262&lt;&gt;0))&gt;4)</f>
        <v>45.848788934042076</v>
      </c>
      <c r="CK262" s="7" cm="1">
        <f t="array" ref="CK262">+SUM($G262:$CF262*N(VALUE(LEFT($G$2:$CF$2,4))=CK$2))</f>
        <v>55707.78</v>
      </c>
      <c r="CL262" s="7" cm="1">
        <f t="array" ref="CL262">+SUM($G262:$CF262*N(VALUE(LEFT($G$2:$CF$2,4))=CL$2))</f>
        <v>28109.420000000002</v>
      </c>
      <c r="CM262" s="7" cm="1">
        <f t="array" ref="CM262">+SUM($G262:$CF262*N(VALUE(LEFT($G$2:$CF$2,4))=CM$2))</f>
        <v>89330.01</v>
      </c>
      <c r="CN262" s="7" cm="1">
        <f t="array" ref="CN262">+SUM($G262:$CF262*N(VALUE(LEFT($G$2:$CF$2,4))=CN$2))</f>
        <v>27487.82</v>
      </c>
      <c r="CO262" s="7" cm="1">
        <f t="array" ref="CO262">+SUM($G262:$CF262*N(VALUE(LEFT($G$2:$CF$2,4))=CO$2))</f>
        <v>153.79000000000008</v>
      </c>
      <c r="CP262" s="7" cm="1">
        <f t="array" ref="CP262">+SUM($G262:$CF262*N(VALUE(LEFT($G$2:$CF$2,4))=CP$2))</f>
        <v>0</v>
      </c>
      <c r="CQ262" s="7" cm="1">
        <f t="array" ref="CQ262">+SUM($G262:$CF262*N(VALUE(LEFT($G$2:$CF$2,4))=CQ$2))</f>
        <v>0</v>
      </c>
    </row>
    <row r="263" spans="2:95" x14ac:dyDescent="0.25">
      <c r="B263" t="str">
        <f>+IF(IFERROR(INDEX('24-25 Plant Additions (RunRate)'!$P$10:$P$258,MATCH(E263,'24-25 Plant Additions (RunRate)'!$C$10:$C$258,0)),"")&lt;&gt;"x","","x")</f>
        <v/>
      </c>
      <c r="C263" t="str">
        <f>+IF(AND(CG263&gt;'24-25 Plant Additions (RunRate)'!$O$4,$B263&lt;&gt;"x"),"x","")</f>
        <v/>
      </c>
      <c r="D263" t="str">
        <f t="shared" si="3"/>
        <v>x</v>
      </c>
      <c r="E263" s="2" t="s">
        <v>628</v>
      </c>
      <c r="F263" s="3" t="s">
        <v>629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>
        <v>160895.94</v>
      </c>
      <c r="BW263" s="4">
        <v>-54.76</v>
      </c>
      <c r="BX263" s="4">
        <v>64.430000000000007</v>
      </c>
      <c r="BY263" s="4">
        <v>14482.800000000001</v>
      </c>
      <c r="BZ263" s="4">
        <v>-956.02</v>
      </c>
      <c r="CA263" s="4">
        <v>1933.75</v>
      </c>
      <c r="CB263" s="4">
        <v>18080.510000000002</v>
      </c>
      <c r="CC263" s="4">
        <v>376.44</v>
      </c>
      <c r="CD263" s="4">
        <v>5854.11</v>
      </c>
      <c r="CE263" s="4"/>
      <c r="CF263" s="4"/>
      <c r="CG263" s="4">
        <v>200677.19999999998</v>
      </c>
      <c r="CH263" s="4"/>
      <c r="CI263" s="9" cm="1">
        <f t="array" ref="CI263">1/(SUM(G263:BZ263*($G$1:$BZ$1=1))/SUM(G263:BZ263)+0.000000001)*(SUM(N(CK263:CP263&lt;&gt;0))&gt;4)</f>
        <v>0</v>
      </c>
      <c r="CK263" s="7" cm="1">
        <f t="array" ref="CK263">+SUM($G263:$CF263*N(VALUE(LEFT($G$2:$CF$2,4))=CK$2))</f>
        <v>0</v>
      </c>
      <c r="CL263" s="7" cm="1">
        <f t="array" ref="CL263">+SUM($G263:$CF263*N(VALUE(LEFT($G$2:$CF$2,4))=CL$2))</f>
        <v>0</v>
      </c>
      <c r="CM263" s="7" cm="1">
        <f t="array" ref="CM263">+SUM($G263:$CF263*N(VALUE(LEFT($G$2:$CF$2,4))=CM$2))</f>
        <v>0</v>
      </c>
      <c r="CN263" s="7" cm="1">
        <f t="array" ref="CN263">+SUM($G263:$CF263*N(VALUE(LEFT($G$2:$CF$2,4))=CN$2))</f>
        <v>0</v>
      </c>
      <c r="CO263" s="7" cm="1">
        <f t="array" ref="CO263">+SUM($G263:$CF263*N(VALUE(LEFT($G$2:$CF$2,4))=CO$2))</f>
        <v>0</v>
      </c>
      <c r="CP263" s="7" cm="1">
        <f t="array" ref="CP263">+SUM($G263:$CF263*N(VALUE(LEFT($G$2:$CF$2,4))=CP$2))</f>
        <v>174432.38999999998</v>
      </c>
      <c r="CQ263" s="7" cm="1">
        <f t="array" ref="CQ263">+SUM($G263:$CF263*N(VALUE(LEFT($G$2:$CF$2,4))=CQ$2))</f>
        <v>26244.81</v>
      </c>
    </row>
    <row r="264" spans="2:95" x14ac:dyDescent="0.25">
      <c r="B264" t="str">
        <f>+IF(IFERROR(INDEX('24-25 Plant Additions (RunRate)'!$P$10:$P$258,MATCH(E264,'24-25 Plant Additions (RunRate)'!$C$10:$C$258,0)),"")&lt;&gt;"x","","x")</f>
        <v/>
      </c>
      <c r="C264" t="str">
        <f>+IF(AND(CG264&gt;'24-25 Plant Additions (RunRate)'!$O$4,$B264&lt;&gt;"x"),"x","")</f>
        <v/>
      </c>
      <c r="D264" t="str">
        <f t="shared" si="3"/>
        <v>x</v>
      </c>
      <c r="E264" s="2" t="s">
        <v>592</v>
      </c>
      <c r="F264" s="3" t="s">
        <v>593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>
        <v>92609.37</v>
      </c>
      <c r="W264" s="4">
        <v>157990.93</v>
      </c>
      <c r="X264" s="4">
        <v>-83632.009999999995</v>
      </c>
      <c r="Y264" s="4">
        <v>16458.330000000002</v>
      </c>
      <c r="Z264" s="4">
        <v>5339.53</v>
      </c>
      <c r="AA264" s="4">
        <v>0</v>
      </c>
      <c r="AB264" s="4">
        <v>10410.08</v>
      </c>
      <c r="AC264" s="4"/>
      <c r="AD264" s="4">
        <v>1420.56</v>
      </c>
      <c r="AE264" s="4"/>
      <c r="AF264" s="4"/>
      <c r="AG264" s="4"/>
      <c r="AH264" s="4">
        <v>-315.8</v>
      </c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>
        <v>200280.99</v>
      </c>
      <c r="CH264" s="4"/>
      <c r="CI264" s="9" cm="1">
        <f t="array" ref="CI264">1/(SUM(G264:BZ264*($G$1:$BZ$1=1))/SUM(G264:BZ264)+0.000000001)*(SUM(N(CK264:CP264&lt;&gt;0))&gt;4)</f>
        <v>0</v>
      </c>
      <c r="CK264" s="7" cm="1">
        <f t="array" ref="CK264">+SUM($G264:$CF264*N(VALUE(LEFT($G$2:$CF$2,4))=CK$2))</f>
        <v>0</v>
      </c>
      <c r="CL264" s="7" cm="1">
        <f t="array" ref="CL264">+SUM($G264:$CF264*N(VALUE(LEFT($G$2:$CF$2,4))=CL$2))</f>
        <v>200596.78999999998</v>
      </c>
      <c r="CM264" s="7" cm="1">
        <f t="array" ref="CM264">+SUM($G264:$CF264*N(VALUE(LEFT($G$2:$CF$2,4))=CM$2))</f>
        <v>-315.8</v>
      </c>
      <c r="CN264" s="7" cm="1">
        <f t="array" ref="CN264">+SUM($G264:$CF264*N(VALUE(LEFT($G$2:$CF$2,4))=CN$2))</f>
        <v>0</v>
      </c>
      <c r="CO264" s="7" cm="1">
        <f t="array" ref="CO264">+SUM($G264:$CF264*N(VALUE(LEFT($G$2:$CF$2,4))=CO$2))</f>
        <v>0</v>
      </c>
      <c r="CP264" s="7" cm="1">
        <f t="array" ref="CP264">+SUM($G264:$CF264*N(VALUE(LEFT($G$2:$CF$2,4))=CP$2))</f>
        <v>0</v>
      </c>
      <c r="CQ264" s="7" cm="1">
        <f t="array" ref="CQ264">+SUM($G264:$CF264*N(VALUE(LEFT($G$2:$CF$2,4))=CQ$2))</f>
        <v>0</v>
      </c>
    </row>
    <row r="265" spans="2:95" x14ac:dyDescent="0.25">
      <c r="B265" t="str">
        <f>+IF(IFERROR(INDEX('24-25 Plant Additions (RunRate)'!$P$10:$P$258,MATCH(E265,'24-25 Plant Additions (RunRate)'!$C$10:$C$258,0)),"")&lt;&gt;"x","","x")</f>
        <v/>
      </c>
      <c r="C265" t="str">
        <f>+IF(AND(CG265&gt;'24-25 Plant Additions (RunRate)'!$O$4,$B265&lt;&gt;"x"),"x","")</f>
        <v/>
      </c>
      <c r="D265" t="str">
        <f t="shared" si="3"/>
        <v>x</v>
      </c>
      <c r="E265" s="2" t="s">
        <v>1272</v>
      </c>
      <c r="F265" s="3" t="s">
        <v>1273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>
        <v>151193.4</v>
      </c>
      <c r="CA265" s="4">
        <v>40315.090000000004</v>
      </c>
      <c r="CB265" s="4">
        <v>8762.4699999999993</v>
      </c>
      <c r="CC265" s="4"/>
      <c r="CD265" s="4"/>
      <c r="CE265" s="4"/>
      <c r="CF265" s="4"/>
      <c r="CG265" s="4">
        <v>200270.96</v>
      </c>
      <c r="CH265" s="4"/>
      <c r="CI265" s="9" cm="1">
        <f t="array" ref="CI265">1/(SUM(G265:BZ265*($G$1:$BZ$1=1))/SUM(G265:BZ265)+0.000000001)*(SUM(N(CK265:CP265&lt;&gt;0))&gt;4)</f>
        <v>0</v>
      </c>
      <c r="CK265" s="7" cm="1">
        <f t="array" ref="CK265">+SUM($G265:$CF265*N(VALUE(LEFT($G$2:$CF$2,4))=CK$2))</f>
        <v>0</v>
      </c>
      <c r="CL265" s="7" cm="1">
        <f t="array" ref="CL265">+SUM($G265:$CF265*N(VALUE(LEFT($G$2:$CF$2,4))=CL$2))</f>
        <v>0</v>
      </c>
      <c r="CM265" s="7" cm="1">
        <f t="array" ref="CM265">+SUM($G265:$CF265*N(VALUE(LEFT($G$2:$CF$2,4))=CM$2))</f>
        <v>0</v>
      </c>
      <c r="CN265" s="7" cm="1">
        <f t="array" ref="CN265">+SUM($G265:$CF265*N(VALUE(LEFT($G$2:$CF$2,4))=CN$2))</f>
        <v>0</v>
      </c>
      <c r="CO265" s="7" cm="1">
        <f t="array" ref="CO265">+SUM($G265:$CF265*N(VALUE(LEFT($G$2:$CF$2,4))=CO$2))</f>
        <v>0</v>
      </c>
      <c r="CP265" s="7" cm="1">
        <f t="array" ref="CP265">+SUM($G265:$CF265*N(VALUE(LEFT($G$2:$CF$2,4))=CP$2))</f>
        <v>151193.4</v>
      </c>
      <c r="CQ265" s="7" cm="1">
        <f t="array" ref="CQ265">+SUM($G265:$CF265*N(VALUE(LEFT($G$2:$CF$2,4))=CQ$2))</f>
        <v>49077.560000000005</v>
      </c>
    </row>
    <row r="266" spans="2:95" x14ac:dyDescent="0.25">
      <c r="B266" t="str">
        <f>+IF(IFERROR(INDEX('24-25 Plant Additions (RunRate)'!$P$10:$P$258,MATCH(E266,'24-25 Plant Additions (RunRate)'!$C$10:$C$258,0)),"")&lt;&gt;"x","","x")</f>
        <v/>
      </c>
      <c r="C266" t="str">
        <f>+IF(AND(CG266&gt;'24-25 Plant Additions (RunRate)'!$O$4,$B266&lt;&gt;"x"),"x","")</f>
        <v/>
      </c>
      <c r="D266" t="str">
        <f t="shared" si="3"/>
        <v>x</v>
      </c>
      <c r="E266" s="2" t="s">
        <v>902</v>
      </c>
      <c r="F266" s="3" t="s">
        <v>903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>
        <v>189583.07</v>
      </c>
      <c r="AP266" s="4">
        <v>8878.49</v>
      </c>
      <c r="AQ266" s="4">
        <v>985.52</v>
      </c>
      <c r="AR266" s="4"/>
      <c r="AS266" s="4"/>
      <c r="AT266" s="4">
        <v>117.88</v>
      </c>
      <c r="AU266" s="4"/>
      <c r="AV266" s="4"/>
      <c r="AW266" s="4"/>
      <c r="AX266" s="4"/>
      <c r="AY266" s="4"/>
      <c r="AZ266" s="4"/>
      <c r="BA266" s="4"/>
      <c r="BB266" s="4">
        <v>35.910000000000004</v>
      </c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>
        <v>199600.87</v>
      </c>
      <c r="CH266" s="4"/>
      <c r="CI266" s="9" cm="1">
        <f t="array" ref="CI266">1/(SUM(G266:BZ266*($G$1:$BZ$1=1))/SUM(G266:BZ266)+0.000000001)*(SUM(N(CK266:CP266&lt;&gt;0))&gt;4)</f>
        <v>0</v>
      </c>
      <c r="CK266" s="7" cm="1">
        <f t="array" ref="CK266">+SUM($G266:$CF266*N(VALUE(LEFT($G$2:$CF$2,4))=CK$2))</f>
        <v>0</v>
      </c>
      <c r="CL266" s="7" cm="1">
        <f t="array" ref="CL266">+SUM($G266:$CF266*N(VALUE(LEFT($G$2:$CF$2,4))=CL$2))</f>
        <v>0</v>
      </c>
      <c r="CM266" s="7" cm="1">
        <f t="array" ref="CM266">+SUM($G266:$CF266*N(VALUE(LEFT($G$2:$CF$2,4))=CM$2))</f>
        <v>198461.56</v>
      </c>
      <c r="CN266" s="7" cm="1">
        <f t="array" ref="CN266">+SUM($G266:$CF266*N(VALUE(LEFT($G$2:$CF$2,4))=CN$2))</f>
        <v>1139.3100000000002</v>
      </c>
      <c r="CO266" s="7" cm="1">
        <f t="array" ref="CO266">+SUM($G266:$CF266*N(VALUE(LEFT($G$2:$CF$2,4))=CO$2))</f>
        <v>0</v>
      </c>
      <c r="CP266" s="7" cm="1">
        <f t="array" ref="CP266">+SUM($G266:$CF266*N(VALUE(LEFT($G$2:$CF$2,4))=CP$2))</f>
        <v>0</v>
      </c>
      <c r="CQ266" s="7" cm="1">
        <f t="array" ref="CQ266">+SUM($G266:$CF266*N(VALUE(LEFT($G$2:$CF$2,4))=CQ$2))</f>
        <v>0</v>
      </c>
    </row>
    <row r="267" spans="2:95" x14ac:dyDescent="0.25">
      <c r="B267" t="str">
        <f>+IF(IFERROR(INDEX('24-25 Plant Additions (RunRate)'!$P$10:$P$258,MATCH(E267,'24-25 Plant Additions (RunRate)'!$C$10:$C$258,0)),"")&lt;&gt;"x","","x")</f>
        <v/>
      </c>
      <c r="C267" t="str">
        <f>+IF(AND(CG267&gt;'24-25 Plant Additions (RunRate)'!$O$4,$B267&lt;&gt;"x"),"x","")</f>
        <v/>
      </c>
      <c r="D267" t="str">
        <f t="shared" si="3"/>
        <v>x</v>
      </c>
      <c r="E267" s="2" t="s">
        <v>640</v>
      </c>
      <c r="F267" s="3" t="s">
        <v>641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>
        <v>183104.56</v>
      </c>
      <c r="AA267" s="4">
        <v>5045.92</v>
      </c>
      <c r="AB267" s="4">
        <v>3330.64</v>
      </c>
      <c r="AC267" s="4">
        <v>408.19</v>
      </c>
      <c r="AD267" s="4">
        <v>7692.32</v>
      </c>
      <c r="AE267" s="4"/>
      <c r="AF267" s="4"/>
      <c r="AG267" s="4">
        <v>0</v>
      </c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>
        <v>199581.63000000003</v>
      </c>
      <c r="CH267" s="4"/>
      <c r="CI267" s="9" cm="1">
        <f t="array" ref="CI267">1/(SUM(G267:BZ267*($G$1:$BZ$1=1))/SUM(G267:BZ267)+0.000000001)*(SUM(N(CK267:CP267&lt;&gt;0))&gt;4)</f>
        <v>0</v>
      </c>
      <c r="CK267" s="7" cm="1">
        <f t="array" ref="CK267">+SUM($G267:$CF267*N(VALUE(LEFT($G$2:$CF$2,4))=CK$2))</f>
        <v>0</v>
      </c>
      <c r="CL267" s="7" cm="1">
        <f t="array" ref="CL267">+SUM($G267:$CF267*N(VALUE(LEFT($G$2:$CF$2,4))=CL$2))</f>
        <v>199581.63000000003</v>
      </c>
      <c r="CM267" s="7" cm="1">
        <f t="array" ref="CM267">+SUM($G267:$CF267*N(VALUE(LEFT($G$2:$CF$2,4))=CM$2))</f>
        <v>0</v>
      </c>
      <c r="CN267" s="7" cm="1">
        <f t="array" ref="CN267">+SUM($G267:$CF267*N(VALUE(LEFT($G$2:$CF$2,4))=CN$2))</f>
        <v>0</v>
      </c>
      <c r="CO267" s="7" cm="1">
        <f t="array" ref="CO267">+SUM($G267:$CF267*N(VALUE(LEFT($G$2:$CF$2,4))=CO$2))</f>
        <v>0</v>
      </c>
      <c r="CP267" s="7" cm="1">
        <f t="array" ref="CP267">+SUM($G267:$CF267*N(VALUE(LEFT($G$2:$CF$2,4))=CP$2))</f>
        <v>0</v>
      </c>
      <c r="CQ267" s="7" cm="1">
        <f t="array" ref="CQ267">+SUM($G267:$CF267*N(VALUE(LEFT($G$2:$CF$2,4))=CQ$2))</f>
        <v>0</v>
      </c>
    </row>
    <row r="268" spans="2:95" x14ac:dyDescent="0.25">
      <c r="B268" t="str">
        <f>+IF(IFERROR(INDEX('24-25 Plant Additions (RunRate)'!$P$10:$P$258,MATCH(E268,'24-25 Plant Additions (RunRate)'!$C$10:$C$258,0)),"")&lt;&gt;"x","","x")</f>
        <v/>
      </c>
      <c r="C268" t="str">
        <f>+IF(AND(CG268&gt;'24-25 Plant Additions (RunRate)'!$O$4,$B268&lt;&gt;"x"),"x","")</f>
        <v/>
      </c>
      <c r="D268" t="str">
        <f t="shared" si="3"/>
        <v>x</v>
      </c>
      <c r="E268" s="2" t="s">
        <v>804</v>
      </c>
      <c r="F268" s="3" t="s">
        <v>805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>
        <v>156796.31</v>
      </c>
      <c r="AQ268" s="4">
        <v>799.65</v>
      </c>
      <c r="AR268" s="4">
        <v>26172.27</v>
      </c>
      <c r="AS268" s="4">
        <v>691.99</v>
      </c>
      <c r="AT268" s="4"/>
      <c r="AU268" s="4"/>
      <c r="AV268" s="4"/>
      <c r="AW268" s="4"/>
      <c r="AX268" s="4">
        <v>-0.02</v>
      </c>
      <c r="AY268" s="4"/>
      <c r="AZ268" s="4">
        <v>0</v>
      </c>
      <c r="BA268" s="4"/>
      <c r="BB268" s="4">
        <v>900.4</v>
      </c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>
        <v>13375.17</v>
      </c>
      <c r="CA268" s="4"/>
      <c r="CB268" s="4"/>
      <c r="CC268" s="4"/>
      <c r="CD268" s="4"/>
      <c r="CE268" s="4"/>
      <c r="CF268" s="4"/>
      <c r="CG268" s="4">
        <v>198735.77</v>
      </c>
      <c r="CH268" s="4"/>
      <c r="CI268" s="9" cm="1">
        <f t="array" ref="CI268">1/(SUM(G268:BZ268*($G$1:$BZ$1=1))/SUM(G268:BZ268)+0.000000001)*(SUM(N(CK268:CP268&lt;&gt;0))&gt;4)</f>
        <v>0</v>
      </c>
      <c r="CK268" s="7" cm="1">
        <f t="array" ref="CK268">+SUM($G268:$CF268*N(VALUE(LEFT($G$2:$CF$2,4))=CK$2))</f>
        <v>0</v>
      </c>
      <c r="CL268" s="7" cm="1">
        <f t="array" ref="CL268">+SUM($G268:$CF268*N(VALUE(LEFT($G$2:$CF$2,4))=CL$2))</f>
        <v>0</v>
      </c>
      <c r="CM268" s="7" cm="1">
        <f t="array" ref="CM268">+SUM($G268:$CF268*N(VALUE(LEFT($G$2:$CF$2,4))=CM$2))</f>
        <v>156796.31</v>
      </c>
      <c r="CN268" s="7" cm="1">
        <f t="array" ref="CN268">+SUM($G268:$CF268*N(VALUE(LEFT($G$2:$CF$2,4))=CN$2))</f>
        <v>28564.290000000005</v>
      </c>
      <c r="CO268" s="7" cm="1">
        <f t="array" ref="CO268">+SUM($G268:$CF268*N(VALUE(LEFT($G$2:$CF$2,4))=CO$2))</f>
        <v>0</v>
      </c>
      <c r="CP268" s="7" cm="1">
        <f t="array" ref="CP268">+SUM($G268:$CF268*N(VALUE(LEFT($G$2:$CF$2,4))=CP$2))</f>
        <v>13375.17</v>
      </c>
      <c r="CQ268" s="7" cm="1">
        <f t="array" ref="CQ268">+SUM($G268:$CF268*N(VALUE(LEFT($G$2:$CF$2,4))=CQ$2))</f>
        <v>0</v>
      </c>
    </row>
    <row r="269" spans="2:95" x14ac:dyDescent="0.25">
      <c r="B269" t="str">
        <f>+IF(IFERROR(INDEX('24-25 Plant Additions (RunRate)'!$P$10:$P$258,MATCH(E269,'24-25 Plant Additions (RunRate)'!$C$10:$C$258,0)),"")&lt;&gt;"x","","x")</f>
        <v/>
      </c>
      <c r="C269" t="str">
        <f>+IF(AND(CG269&gt;'24-25 Plant Additions (RunRate)'!$O$4,$B269&lt;&gt;"x"),"x","")</f>
        <v/>
      </c>
      <c r="D269" t="str">
        <f t="shared" ref="D269:D332" si="4">+IF(OR(A269="x",B269="x",C269="x"),"","x")</f>
        <v>x</v>
      </c>
      <c r="E269" s="2" t="s">
        <v>1129</v>
      </c>
      <c r="F269" s="3" t="s">
        <v>1130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>
        <v>188655.01</v>
      </c>
      <c r="AX269" s="4">
        <v>1283.79</v>
      </c>
      <c r="AY269" s="4"/>
      <c r="AZ269" s="4"/>
      <c r="BA269" s="4">
        <v>0</v>
      </c>
      <c r="BB269" s="4">
        <v>6182.16</v>
      </c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>
        <v>196120.96000000002</v>
      </c>
      <c r="CH269" s="4"/>
      <c r="CI269" s="9" cm="1">
        <f t="array" ref="CI269">1/(SUM(G269:BZ269*($G$1:$BZ$1=1))/SUM(G269:BZ269)+0.000000001)*(SUM(N(CK269:CP269&lt;&gt;0))&gt;4)</f>
        <v>0</v>
      </c>
      <c r="CK269" s="7" cm="1">
        <f t="array" ref="CK269">+SUM($G269:$CF269*N(VALUE(LEFT($G$2:$CF$2,4))=CK$2))</f>
        <v>0</v>
      </c>
      <c r="CL269" s="7" cm="1">
        <f t="array" ref="CL269">+SUM($G269:$CF269*N(VALUE(LEFT($G$2:$CF$2,4))=CL$2))</f>
        <v>0</v>
      </c>
      <c r="CM269" s="7" cm="1">
        <f t="array" ref="CM269">+SUM($G269:$CF269*N(VALUE(LEFT($G$2:$CF$2,4))=CM$2))</f>
        <v>0</v>
      </c>
      <c r="CN269" s="7" cm="1">
        <f t="array" ref="CN269">+SUM($G269:$CF269*N(VALUE(LEFT($G$2:$CF$2,4))=CN$2))</f>
        <v>196120.96000000002</v>
      </c>
      <c r="CO269" s="7" cm="1">
        <f t="array" ref="CO269">+SUM($G269:$CF269*N(VALUE(LEFT($G$2:$CF$2,4))=CO$2))</f>
        <v>0</v>
      </c>
      <c r="CP269" s="7" cm="1">
        <f t="array" ref="CP269">+SUM($G269:$CF269*N(VALUE(LEFT($G$2:$CF$2,4))=CP$2))</f>
        <v>0</v>
      </c>
      <c r="CQ269" s="7" cm="1">
        <f t="array" ref="CQ269">+SUM($G269:$CF269*N(VALUE(LEFT($G$2:$CF$2,4))=CQ$2))</f>
        <v>0</v>
      </c>
    </row>
    <row r="270" spans="2:95" x14ac:dyDescent="0.25">
      <c r="B270" t="str">
        <f>+IF(IFERROR(INDEX('24-25 Plant Additions (RunRate)'!$P$10:$P$258,MATCH(E270,'24-25 Plant Additions (RunRate)'!$C$10:$C$258,0)),"")&lt;&gt;"x","","x")</f>
        <v/>
      </c>
      <c r="C270" t="str">
        <f>+IF(AND(CG270&gt;'24-25 Plant Additions (RunRate)'!$O$4,$B270&lt;&gt;"x"),"x","")</f>
        <v/>
      </c>
      <c r="D270" t="str">
        <f t="shared" si="4"/>
        <v>x</v>
      </c>
      <c r="E270" s="2" t="s">
        <v>1299</v>
      </c>
      <c r="F270" s="3" t="s">
        <v>1300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>
        <v>182186.75</v>
      </c>
      <c r="BH270" s="4">
        <v>1981.6000000000001</v>
      </c>
      <c r="BI270" s="4">
        <v>12171.23</v>
      </c>
      <c r="BJ270" s="4"/>
      <c r="BK270" s="4"/>
      <c r="BL270" s="4"/>
      <c r="BM270" s="4"/>
      <c r="BN270" s="4">
        <v>-767.68000000000006</v>
      </c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>
        <v>195571.90000000002</v>
      </c>
      <c r="CH270" s="4"/>
      <c r="CI270" s="9" cm="1">
        <f t="array" ref="CI270">1/(SUM(G270:BZ270*($G$1:$BZ$1=1))/SUM(G270:BZ270)+0.000000001)*(SUM(N(CK270:CP270&lt;&gt;0))&gt;4)</f>
        <v>0</v>
      </c>
      <c r="CK270" s="7" cm="1">
        <f t="array" ref="CK270">+SUM($G270:$CF270*N(VALUE(LEFT($G$2:$CF$2,4))=CK$2))</f>
        <v>0</v>
      </c>
      <c r="CL270" s="7" cm="1">
        <f t="array" ref="CL270">+SUM($G270:$CF270*N(VALUE(LEFT($G$2:$CF$2,4))=CL$2))</f>
        <v>0</v>
      </c>
      <c r="CM270" s="7" cm="1">
        <f t="array" ref="CM270">+SUM($G270:$CF270*N(VALUE(LEFT($G$2:$CF$2,4))=CM$2))</f>
        <v>0</v>
      </c>
      <c r="CN270" s="7" cm="1">
        <f t="array" ref="CN270">+SUM($G270:$CF270*N(VALUE(LEFT($G$2:$CF$2,4))=CN$2))</f>
        <v>0</v>
      </c>
      <c r="CO270" s="7" cm="1">
        <f t="array" ref="CO270">+SUM($G270:$CF270*N(VALUE(LEFT($G$2:$CF$2,4))=CO$2))</f>
        <v>195571.90000000002</v>
      </c>
      <c r="CP270" s="7" cm="1">
        <f t="array" ref="CP270">+SUM($G270:$CF270*N(VALUE(LEFT($G$2:$CF$2,4))=CP$2))</f>
        <v>0</v>
      </c>
      <c r="CQ270" s="7" cm="1">
        <f t="array" ref="CQ270">+SUM($G270:$CF270*N(VALUE(LEFT($G$2:$CF$2,4))=CQ$2))</f>
        <v>0</v>
      </c>
    </row>
    <row r="271" spans="2:95" x14ac:dyDescent="0.25">
      <c r="B271" t="str">
        <f>+IF(IFERROR(INDEX('24-25 Plant Additions (RunRate)'!$P$10:$P$258,MATCH(E271,'24-25 Plant Additions (RunRate)'!$C$10:$C$258,0)),"")&lt;&gt;"x","","x")</f>
        <v/>
      </c>
      <c r="C271" t="str">
        <f>+IF(AND(CG271&gt;'24-25 Plant Additions (RunRate)'!$O$4,$B271&lt;&gt;"x"),"x","")</f>
        <v/>
      </c>
      <c r="D271" t="str">
        <f t="shared" si="4"/>
        <v>x</v>
      </c>
      <c r="E271" s="2" t="s">
        <v>1688</v>
      </c>
      <c r="F271" s="3" t="s">
        <v>1689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>
        <v>132577.04</v>
      </c>
      <c r="BW271" s="4">
        <v>2338.8000000000002</v>
      </c>
      <c r="BX271" s="4">
        <v>129.47</v>
      </c>
      <c r="BY271" s="4"/>
      <c r="BZ271" s="4">
        <v>-849.64</v>
      </c>
      <c r="CA271" s="4"/>
      <c r="CB271" s="4"/>
      <c r="CC271" s="4"/>
      <c r="CD271" s="4"/>
      <c r="CE271" s="4"/>
      <c r="CF271" s="4">
        <v>61150.73</v>
      </c>
      <c r="CG271" s="4">
        <v>195346.4</v>
      </c>
      <c r="CH271" s="4"/>
      <c r="CI271" s="9" cm="1">
        <f t="array" ref="CI271">1/(SUM(G271:BZ271*($G$1:$BZ$1=1))/SUM(G271:BZ271)+0.000000001)*(SUM(N(CK271:CP271&lt;&gt;0))&gt;4)</f>
        <v>0</v>
      </c>
      <c r="CK271" s="7" cm="1">
        <f t="array" ref="CK271">+SUM($G271:$CF271*N(VALUE(LEFT($G$2:$CF$2,4))=CK$2))</f>
        <v>0</v>
      </c>
      <c r="CL271" s="7" cm="1">
        <f t="array" ref="CL271">+SUM($G271:$CF271*N(VALUE(LEFT($G$2:$CF$2,4))=CL$2))</f>
        <v>0</v>
      </c>
      <c r="CM271" s="7" cm="1">
        <f t="array" ref="CM271">+SUM($G271:$CF271*N(VALUE(LEFT($G$2:$CF$2,4))=CM$2))</f>
        <v>0</v>
      </c>
      <c r="CN271" s="7" cm="1">
        <f t="array" ref="CN271">+SUM($G271:$CF271*N(VALUE(LEFT($G$2:$CF$2,4))=CN$2))</f>
        <v>0</v>
      </c>
      <c r="CO271" s="7" cm="1">
        <f t="array" ref="CO271">+SUM($G271:$CF271*N(VALUE(LEFT($G$2:$CF$2,4))=CO$2))</f>
        <v>0</v>
      </c>
      <c r="CP271" s="7" cm="1">
        <f t="array" ref="CP271">+SUM($G271:$CF271*N(VALUE(LEFT($G$2:$CF$2,4))=CP$2))</f>
        <v>134195.66999999998</v>
      </c>
      <c r="CQ271" s="7" cm="1">
        <f t="array" ref="CQ271">+SUM($G271:$CF271*N(VALUE(LEFT($G$2:$CF$2,4))=CQ$2))</f>
        <v>61150.73</v>
      </c>
    </row>
    <row r="272" spans="2:95" x14ac:dyDescent="0.25">
      <c r="B272" t="str">
        <f>+IF(IFERROR(INDEX('24-25 Plant Additions (RunRate)'!$P$10:$P$258,MATCH(E272,'24-25 Plant Additions (RunRate)'!$C$10:$C$258,0)),"")&lt;&gt;"x","","x")</f>
        <v/>
      </c>
      <c r="C272" t="str">
        <f>+IF(AND(CG272&gt;'24-25 Plant Additions (RunRate)'!$O$4,$B272&lt;&gt;"x"),"x","")</f>
        <v/>
      </c>
      <c r="D272" t="str">
        <f t="shared" si="4"/>
        <v>x</v>
      </c>
      <c r="E272" s="2" t="s">
        <v>772</v>
      </c>
      <c r="F272" s="3" t="s">
        <v>773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>
        <v>193745.13</v>
      </c>
      <c r="AQ272" s="4">
        <v>422.05</v>
      </c>
      <c r="AR272" s="4">
        <v>581.87</v>
      </c>
      <c r="AS272" s="4">
        <v>-1008.5500000000001</v>
      </c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>
        <v>193740.5</v>
      </c>
      <c r="CH272" s="4"/>
      <c r="CI272" s="9" cm="1">
        <f t="array" ref="CI272">1/(SUM(G272:BZ272*($G$1:$BZ$1=1))/SUM(G272:BZ272)+0.000000001)*(SUM(N(CK272:CP272&lt;&gt;0))&gt;4)</f>
        <v>0</v>
      </c>
      <c r="CK272" s="7" cm="1">
        <f t="array" ref="CK272">+SUM($G272:$CF272*N(VALUE(LEFT($G$2:$CF$2,4))=CK$2))</f>
        <v>0</v>
      </c>
      <c r="CL272" s="7" cm="1">
        <f t="array" ref="CL272">+SUM($G272:$CF272*N(VALUE(LEFT($G$2:$CF$2,4))=CL$2))</f>
        <v>0</v>
      </c>
      <c r="CM272" s="7" cm="1">
        <f t="array" ref="CM272">+SUM($G272:$CF272*N(VALUE(LEFT($G$2:$CF$2,4))=CM$2))</f>
        <v>193745.13</v>
      </c>
      <c r="CN272" s="7" cm="1">
        <f t="array" ref="CN272">+SUM($G272:$CF272*N(VALUE(LEFT($G$2:$CF$2,4))=CN$2))</f>
        <v>-4.6299999999999955</v>
      </c>
      <c r="CO272" s="7" cm="1">
        <f t="array" ref="CO272">+SUM($G272:$CF272*N(VALUE(LEFT($G$2:$CF$2,4))=CO$2))</f>
        <v>0</v>
      </c>
      <c r="CP272" s="7" cm="1">
        <f t="array" ref="CP272">+SUM($G272:$CF272*N(VALUE(LEFT($G$2:$CF$2,4))=CP$2))</f>
        <v>0</v>
      </c>
      <c r="CQ272" s="7" cm="1">
        <f t="array" ref="CQ272">+SUM($G272:$CF272*N(VALUE(LEFT($G$2:$CF$2,4))=CQ$2))</f>
        <v>0</v>
      </c>
    </row>
    <row r="273" spans="2:95" x14ac:dyDescent="0.25">
      <c r="B273" t="str">
        <f>+IF(IFERROR(INDEX('24-25 Plant Additions (RunRate)'!$P$10:$P$258,MATCH(E273,'24-25 Plant Additions (RunRate)'!$C$10:$C$258,0)),"")&lt;&gt;"x","","x")</f>
        <v>x</v>
      </c>
      <c r="C273" t="str">
        <f>+IF(AND(CG273&gt;'24-25 Plant Additions (RunRate)'!$O$4,$B273&lt;&gt;"x"),"x","")</f>
        <v/>
      </c>
      <c r="D273" t="str">
        <f t="shared" si="4"/>
        <v/>
      </c>
      <c r="E273" s="2" t="s">
        <v>666</v>
      </c>
      <c r="F273" s="3" t="s">
        <v>667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>
        <v>0</v>
      </c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>
        <v>-581.74</v>
      </c>
      <c r="AL273" s="4">
        <v>18006.43</v>
      </c>
      <c r="AM273" s="4">
        <v>93.42</v>
      </c>
      <c r="AN273" s="4"/>
      <c r="AO273" s="4">
        <v>0</v>
      </c>
      <c r="AP273" s="4">
        <v>161.45000000000002</v>
      </c>
      <c r="AQ273" s="4">
        <v>-3663.21</v>
      </c>
      <c r="AR273" s="4">
        <v>11433.880000000001</v>
      </c>
      <c r="AS273" s="4"/>
      <c r="AT273" s="4">
        <v>4040.13</v>
      </c>
      <c r="AU273" s="4">
        <v>0</v>
      </c>
      <c r="AV273" s="4"/>
      <c r="AW273" s="4"/>
      <c r="AX273" s="4"/>
      <c r="AY273" s="4"/>
      <c r="AZ273" s="4"/>
      <c r="BA273" s="4"/>
      <c r="BB273" s="4">
        <v>523.47</v>
      </c>
      <c r="BC273" s="4">
        <v>-4219.51</v>
      </c>
      <c r="BD273" s="4">
        <v>-4916.37</v>
      </c>
      <c r="BE273" s="4">
        <v>19343.04</v>
      </c>
      <c r="BF273" s="4">
        <v>6993.39</v>
      </c>
      <c r="BG273" s="4">
        <v>66.320000000000007</v>
      </c>
      <c r="BH273" s="4"/>
      <c r="BI273" s="4">
        <v>7001.9000000000005</v>
      </c>
      <c r="BJ273" s="4">
        <v>2673.2000000000003</v>
      </c>
      <c r="BK273" s="4">
        <v>-2597.1</v>
      </c>
      <c r="BL273" s="4">
        <v>71636.03</v>
      </c>
      <c r="BM273" s="4">
        <v>1210.8499999999999</v>
      </c>
      <c r="BN273" s="4">
        <v>-620</v>
      </c>
      <c r="BO273" s="4">
        <v>38181.550000000003</v>
      </c>
      <c r="BP273" s="4"/>
      <c r="BQ273" s="4">
        <v>9366.32</v>
      </c>
      <c r="BR273" s="4">
        <v>8017.1100000000006</v>
      </c>
      <c r="BS273" s="4"/>
      <c r="BT273" s="4">
        <v>9421.17</v>
      </c>
      <c r="BU273" s="4">
        <v>4805.8900000000003</v>
      </c>
      <c r="BV273" s="4">
        <v>-5194.09</v>
      </c>
      <c r="BW273" s="4"/>
      <c r="BX273" s="4"/>
      <c r="BY273" s="4"/>
      <c r="BZ273" s="4">
        <v>-438.29999999999995</v>
      </c>
      <c r="CA273" s="4"/>
      <c r="CB273" s="4"/>
      <c r="CC273" s="4"/>
      <c r="CD273" s="4">
        <v>1582.95</v>
      </c>
      <c r="CE273" s="4"/>
      <c r="CF273" s="4"/>
      <c r="CG273" s="4">
        <v>192328.18000000005</v>
      </c>
      <c r="CH273" s="4"/>
      <c r="CI273" s="9" cm="1">
        <f t="array" ref="CI273">1/(SUM(G273:BZ273*($G$1:$BZ$1=1))/SUM(G273:BZ273)+0.000000001)*(SUM(N(CK273:CP273&lt;&gt;0))&gt;4)</f>
        <v>0</v>
      </c>
      <c r="CK273" s="7" cm="1">
        <f t="array" ref="CK273">+SUM($G273:$CF273*N(VALUE(LEFT($G$2:$CF$2,4))=CK$2))</f>
        <v>0</v>
      </c>
      <c r="CL273" s="7" cm="1">
        <f t="array" ref="CL273">+SUM($G273:$CF273*N(VALUE(LEFT($G$2:$CF$2,4))=CL$2))</f>
        <v>0</v>
      </c>
      <c r="CM273" s="7" cm="1">
        <f t="array" ref="CM273">+SUM($G273:$CF273*N(VALUE(LEFT($G$2:$CF$2,4))=CM$2))</f>
        <v>17679.559999999998</v>
      </c>
      <c r="CN273" s="7" cm="1">
        <f t="array" ref="CN273">+SUM($G273:$CF273*N(VALUE(LEFT($G$2:$CF$2,4))=CN$2))</f>
        <v>12334.27</v>
      </c>
      <c r="CO273" s="7" cm="1">
        <f t="array" ref="CO273">+SUM($G273:$CF273*N(VALUE(LEFT($G$2:$CF$2,4))=CO$2))</f>
        <v>96571.75</v>
      </c>
      <c r="CP273" s="7" cm="1">
        <f t="array" ref="CP273">+SUM($G273:$CF273*N(VALUE(LEFT($G$2:$CF$2,4))=CP$2))</f>
        <v>64159.650000000009</v>
      </c>
      <c r="CQ273" s="7" cm="1">
        <f t="array" ref="CQ273">+SUM($G273:$CF273*N(VALUE(LEFT($G$2:$CF$2,4))=CQ$2))</f>
        <v>1582.95</v>
      </c>
    </row>
    <row r="274" spans="2:95" x14ac:dyDescent="0.25">
      <c r="B274" t="str">
        <f>+IF(IFERROR(INDEX('24-25 Plant Additions (RunRate)'!$P$10:$P$258,MATCH(E274,'24-25 Plant Additions (RunRate)'!$C$10:$C$258,0)),"")&lt;&gt;"x","","x")</f>
        <v/>
      </c>
      <c r="C274" t="str">
        <f>+IF(AND(CG274&gt;'24-25 Plant Additions (RunRate)'!$O$4,$B274&lt;&gt;"x"),"x","")</f>
        <v/>
      </c>
      <c r="D274" t="str">
        <f t="shared" si="4"/>
        <v>x</v>
      </c>
      <c r="E274" s="2" t="s">
        <v>153</v>
      </c>
      <c r="F274" s="3" t="s">
        <v>154</v>
      </c>
      <c r="G274" s="4">
        <v>63.32</v>
      </c>
      <c r="H274" s="4">
        <v>0</v>
      </c>
      <c r="I274" s="4"/>
      <c r="J274" s="4"/>
      <c r="K274" s="4"/>
      <c r="L274" s="4"/>
      <c r="M274" s="4"/>
      <c r="N274" s="4"/>
      <c r="O274" s="4"/>
      <c r="P274" s="4"/>
      <c r="Q274" s="4"/>
      <c r="R274" s="4">
        <v>145.27999999999884</v>
      </c>
      <c r="S274" s="4">
        <v>0</v>
      </c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>
        <v>47036.270000000004</v>
      </c>
      <c r="AE274" s="4"/>
      <c r="AF274" s="4">
        <v>3235.36</v>
      </c>
      <c r="AG274" s="4">
        <v>789.64</v>
      </c>
      <c r="AH274" s="4"/>
      <c r="AI274" s="4">
        <v>0</v>
      </c>
      <c r="AJ274" s="4"/>
      <c r="AK274" s="4"/>
      <c r="AL274" s="4"/>
      <c r="AM274" s="4"/>
      <c r="AN274" s="4"/>
      <c r="AO274" s="4"/>
      <c r="AP274" s="4">
        <v>29.03</v>
      </c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>
        <v>141389.25</v>
      </c>
      <c r="BT274" s="4"/>
      <c r="BU274" s="4"/>
      <c r="BV274" s="4"/>
      <c r="BW274" s="4"/>
      <c r="BX274" s="4"/>
      <c r="BY274" s="4"/>
      <c r="BZ274" s="4">
        <v>-889.72</v>
      </c>
      <c r="CA274" s="4"/>
      <c r="CB274" s="4"/>
      <c r="CC274" s="4"/>
      <c r="CD274" s="4"/>
      <c r="CE274" s="4"/>
      <c r="CF274" s="4"/>
      <c r="CG274" s="4">
        <v>191798.43</v>
      </c>
      <c r="CH274" s="4"/>
      <c r="CI274" s="9" cm="1">
        <f t="array" ref="CI274">1/(SUM(G274:BZ274*($G$1:$BZ$1=1))/SUM(G274:BZ274)+0.000000001)*(SUM(N(CK274:CP274&lt;&gt;0))&gt;4)</f>
        <v>0</v>
      </c>
      <c r="CK274" s="7" cm="1">
        <f t="array" ref="CK274">+SUM($G274:$CF274*N(VALUE(LEFT($G$2:$CF$2,4))=CK$2))</f>
        <v>208.59999999999883</v>
      </c>
      <c r="CL274" s="7" cm="1">
        <f t="array" ref="CL274">+SUM($G274:$CF274*N(VALUE(LEFT($G$2:$CF$2,4))=CL$2))</f>
        <v>47036.270000000004</v>
      </c>
      <c r="CM274" s="7" cm="1">
        <f t="array" ref="CM274">+SUM($G274:$CF274*N(VALUE(LEFT($G$2:$CF$2,4))=CM$2))</f>
        <v>4054.03</v>
      </c>
      <c r="CN274" s="7" cm="1">
        <f t="array" ref="CN274">+SUM($G274:$CF274*N(VALUE(LEFT($G$2:$CF$2,4))=CN$2))</f>
        <v>0</v>
      </c>
      <c r="CO274" s="7" cm="1">
        <f t="array" ref="CO274">+SUM($G274:$CF274*N(VALUE(LEFT($G$2:$CF$2,4))=CO$2))</f>
        <v>0</v>
      </c>
      <c r="CP274" s="7" cm="1">
        <f t="array" ref="CP274">+SUM($G274:$CF274*N(VALUE(LEFT($G$2:$CF$2,4))=CP$2))</f>
        <v>140499.53</v>
      </c>
      <c r="CQ274" s="7" cm="1">
        <f t="array" ref="CQ274">+SUM($G274:$CF274*N(VALUE(LEFT($G$2:$CF$2,4))=CQ$2))</f>
        <v>0</v>
      </c>
    </row>
    <row r="275" spans="2:95" x14ac:dyDescent="0.25">
      <c r="B275" t="str">
        <f>+IF(IFERROR(INDEX('24-25 Plant Additions (RunRate)'!$P$10:$P$258,MATCH(E275,'24-25 Plant Additions (RunRate)'!$C$10:$C$258,0)),"")&lt;&gt;"x","","x")</f>
        <v/>
      </c>
      <c r="C275" t="str">
        <f>+IF(AND(CG275&gt;'24-25 Plant Additions (RunRate)'!$O$4,$B275&lt;&gt;"x"),"x","")</f>
        <v/>
      </c>
      <c r="D275" t="str">
        <f t="shared" si="4"/>
        <v>x</v>
      </c>
      <c r="E275" s="2" t="s">
        <v>870</v>
      </c>
      <c r="F275" s="3" t="s">
        <v>871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>
        <v>156427.89000000001</v>
      </c>
      <c r="AK275" s="4">
        <v>-156427.89000000001</v>
      </c>
      <c r="AL275" s="4"/>
      <c r="AM275" s="4">
        <v>189121.78</v>
      </c>
      <c r="AN275" s="4"/>
      <c r="AO275" s="4"/>
      <c r="AP275" s="4">
        <v>1769.24</v>
      </c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>
        <v>190891.02</v>
      </c>
      <c r="CH275" s="4"/>
      <c r="CI275" s="9" cm="1">
        <f t="array" ref="CI275">1/(SUM(G275:BZ275*($G$1:$BZ$1=1))/SUM(G275:BZ275)+0.000000001)*(SUM(N(CK275:CP275&lt;&gt;0))&gt;4)</f>
        <v>0</v>
      </c>
      <c r="CK275" s="7" cm="1">
        <f t="array" ref="CK275">+SUM($G275:$CF275*N(VALUE(LEFT($G$2:$CF$2,4))=CK$2))</f>
        <v>0</v>
      </c>
      <c r="CL275" s="7" cm="1">
        <f t="array" ref="CL275">+SUM($G275:$CF275*N(VALUE(LEFT($G$2:$CF$2,4))=CL$2))</f>
        <v>0</v>
      </c>
      <c r="CM275" s="7" cm="1">
        <f t="array" ref="CM275">+SUM($G275:$CF275*N(VALUE(LEFT($G$2:$CF$2,4))=CM$2))</f>
        <v>190891.02</v>
      </c>
      <c r="CN275" s="7" cm="1">
        <f t="array" ref="CN275">+SUM($G275:$CF275*N(VALUE(LEFT($G$2:$CF$2,4))=CN$2))</f>
        <v>0</v>
      </c>
      <c r="CO275" s="7" cm="1">
        <f t="array" ref="CO275">+SUM($G275:$CF275*N(VALUE(LEFT($G$2:$CF$2,4))=CO$2))</f>
        <v>0</v>
      </c>
      <c r="CP275" s="7" cm="1">
        <f t="array" ref="CP275">+SUM($G275:$CF275*N(VALUE(LEFT($G$2:$CF$2,4))=CP$2))</f>
        <v>0</v>
      </c>
      <c r="CQ275" s="7" cm="1">
        <f t="array" ref="CQ275">+SUM($G275:$CF275*N(VALUE(LEFT($G$2:$CF$2,4))=CQ$2))</f>
        <v>0</v>
      </c>
    </row>
    <row r="276" spans="2:95" x14ac:dyDescent="0.25">
      <c r="B276" t="str">
        <f>+IF(IFERROR(INDEX('24-25 Plant Additions (RunRate)'!$P$10:$P$258,MATCH(E276,'24-25 Plant Additions (RunRate)'!$C$10:$C$258,0)),"")&lt;&gt;"x","","x")</f>
        <v/>
      </c>
      <c r="C276" t="str">
        <f>+IF(AND(CG276&gt;'24-25 Plant Additions (RunRate)'!$O$4,$B276&lt;&gt;"x"),"x","")</f>
        <v/>
      </c>
      <c r="D276" t="str">
        <f t="shared" si="4"/>
        <v>x</v>
      </c>
      <c r="E276" s="2" t="s">
        <v>608</v>
      </c>
      <c r="F276" s="3" t="s">
        <v>609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>
        <v>171536.46</v>
      </c>
      <c r="AB276" s="4">
        <v>14919.6</v>
      </c>
      <c r="AC276" s="4">
        <v>82.87</v>
      </c>
      <c r="AD276" s="4">
        <v>1528.28</v>
      </c>
      <c r="AE276" s="4"/>
      <c r="AF276" s="4"/>
      <c r="AG276" s="4">
        <v>102.9</v>
      </c>
      <c r="AH276" s="4"/>
      <c r="AI276" s="4">
        <v>0</v>
      </c>
      <c r="AJ276" s="4"/>
      <c r="AK276" s="4"/>
      <c r="AL276" s="4"/>
      <c r="AM276" s="4"/>
      <c r="AN276" s="4"/>
      <c r="AO276" s="4"/>
      <c r="AP276" s="4">
        <v>0.67</v>
      </c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>
        <v>188170.78</v>
      </c>
      <c r="CH276" s="4"/>
      <c r="CI276" s="9" cm="1">
        <f t="array" ref="CI276">1/(SUM(G276:BZ276*($G$1:$BZ$1=1))/SUM(G276:BZ276)+0.000000001)*(SUM(N(CK276:CP276&lt;&gt;0))&gt;4)</f>
        <v>0</v>
      </c>
      <c r="CK276" s="7" cm="1">
        <f t="array" ref="CK276">+SUM($G276:$CF276*N(VALUE(LEFT($G$2:$CF$2,4))=CK$2))</f>
        <v>0</v>
      </c>
      <c r="CL276" s="7" cm="1">
        <f t="array" ref="CL276">+SUM($G276:$CF276*N(VALUE(LEFT($G$2:$CF$2,4))=CL$2))</f>
        <v>188067.21</v>
      </c>
      <c r="CM276" s="7" cm="1">
        <f t="array" ref="CM276">+SUM($G276:$CF276*N(VALUE(LEFT($G$2:$CF$2,4))=CM$2))</f>
        <v>103.57000000000001</v>
      </c>
      <c r="CN276" s="7" cm="1">
        <f t="array" ref="CN276">+SUM($G276:$CF276*N(VALUE(LEFT($G$2:$CF$2,4))=CN$2))</f>
        <v>0</v>
      </c>
      <c r="CO276" s="7" cm="1">
        <f t="array" ref="CO276">+SUM($G276:$CF276*N(VALUE(LEFT($G$2:$CF$2,4))=CO$2))</f>
        <v>0</v>
      </c>
      <c r="CP276" s="7" cm="1">
        <f t="array" ref="CP276">+SUM($G276:$CF276*N(VALUE(LEFT($G$2:$CF$2,4))=CP$2))</f>
        <v>0</v>
      </c>
      <c r="CQ276" s="7" cm="1">
        <f t="array" ref="CQ276">+SUM($G276:$CF276*N(VALUE(LEFT($G$2:$CF$2,4))=CQ$2))</f>
        <v>0</v>
      </c>
    </row>
    <row r="277" spans="2:95" x14ac:dyDescent="0.25">
      <c r="B277" t="str">
        <f>+IF(IFERROR(INDEX('24-25 Plant Additions (RunRate)'!$P$10:$P$258,MATCH(E277,'24-25 Plant Additions (RunRate)'!$C$10:$C$258,0)),"")&lt;&gt;"x","","x")</f>
        <v/>
      </c>
      <c r="C277" t="str">
        <f>+IF(AND(CG277&gt;'24-25 Plant Additions (RunRate)'!$O$4,$B277&lt;&gt;"x"),"x","")</f>
        <v/>
      </c>
      <c r="D277" t="str">
        <f t="shared" si="4"/>
        <v>x</v>
      </c>
      <c r="E277" s="2" t="s">
        <v>842</v>
      </c>
      <c r="F277" s="3" t="s">
        <v>843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>
        <v>181732.08000000002</v>
      </c>
      <c r="AV277" s="4"/>
      <c r="AW277" s="4">
        <v>3378.92</v>
      </c>
      <c r="AX277" s="4"/>
      <c r="AY277" s="4"/>
      <c r="AZ277" s="4"/>
      <c r="BA277" s="4"/>
      <c r="BB277" s="4">
        <v>1603.75</v>
      </c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>
        <v>186714.75000000003</v>
      </c>
      <c r="CH277" s="4"/>
      <c r="CI277" s="9" cm="1">
        <f t="array" ref="CI277">1/(SUM(G277:BZ277*($G$1:$BZ$1=1))/SUM(G277:BZ277)+0.000000001)*(SUM(N(CK277:CP277&lt;&gt;0))&gt;4)</f>
        <v>0</v>
      </c>
      <c r="CK277" s="7" cm="1">
        <f t="array" ref="CK277">+SUM($G277:$CF277*N(VALUE(LEFT($G$2:$CF$2,4))=CK$2))</f>
        <v>0</v>
      </c>
      <c r="CL277" s="7" cm="1">
        <f t="array" ref="CL277">+SUM($G277:$CF277*N(VALUE(LEFT($G$2:$CF$2,4))=CL$2))</f>
        <v>0</v>
      </c>
      <c r="CM277" s="7" cm="1">
        <f t="array" ref="CM277">+SUM($G277:$CF277*N(VALUE(LEFT($G$2:$CF$2,4))=CM$2))</f>
        <v>0</v>
      </c>
      <c r="CN277" s="7" cm="1">
        <f t="array" ref="CN277">+SUM($G277:$CF277*N(VALUE(LEFT($G$2:$CF$2,4))=CN$2))</f>
        <v>186714.75000000003</v>
      </c>
      <c r="CO277" s="7" cm="1">
        <f t="array" ref="CO277">+SUM($G277:$CF277*N(VALUE(LEFT($G$2:$CF$2,4))=CO$2))</f>
        <v>0</v>
      </c>
      <c r="CP277" s="7" cm="1">
        <f t="array" ref="CP277">+SUM($G277:$CF277*N(VALUE(LEFT($G$2:$CF$2,4))=CP$2))</f>
        <v>0</v>
      </c>
      <c r="CQ277" s="7" cm="1">
        <f t="array" ref="CQ277">+SUM($G277:$CF277*N(VALUE(LEFT($G$2:$CF$2,4))=CQ$2))</f>
        <v>0</v>
      </c>
    </row>
    <row r="278" spans="2:95" x14ac:dyDescent="0.25">
      <c r="B278" t="str">
        <f>+IF(IFERROR(INDEX('24-25 Plant Additions (RunRate)'!$P$10:$P$258,MATCH(E278,'24-25 Plant Additions (RunRate)'!$C$10:$C$258,0)),"")&lt;&gt;"x","","x")</f>
        <v/>
      </c>
      <c r="C278" t="str">
        <f>+IF(AND(CG278&gt;'24-25 Plant Additions (RunRate)'!$O$4,$B278&lt;&gt;"x"),"x","")</f>
        <v/>
      </c>
      <c r="D278" t="str">
        <f t="shared" si="4"/>
        <v>x</v>
      </c>
      <c r="E278" s="2" t="s">
        <v>1428</v>
      </c>
      <c r="F278" s="3" t="s">
        <v>1318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>
        <v>1654.22</v>
      </c>
      <c r="BM278" s="4">
        <v>184250.35</v>
      </c>
      <c r="BN278" s="4">
        <v>-1198.2</v>
      </c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>
        <v>184706.37</v>
      </c>
      <c r="CH278" s="4"/>
      <c r="CI278" s="9" cm="1">
        <f t="array" ref="CI278">1/(SUM(G278:BZ278*($G$1:$BZ$1=1))/SUM(G278:BZ278)+0.000000001)*(SUM(N(CK278:CP278&lt;&gt;0))&gt;4)</f>
        <v>0</v>
      </c>
      <c r="CK278" s="7" cm="1">
        <f t="array" ref="CK278">+SUM($G278:$CF278*N(VALUE(LEFT($G$2:$CF$2,4))=CK$2))</f>
        <v>0</v>
      </c>
      <c r="CL278" s="7" cm="1">
        <f t="array" ref="CL278">+SUM($G278:$CF278*N(VALUE(LEFT($G$2:$CF$2,4))=CL$2))</f>
        <v>0</v>
      </c>
      <c r="CM278" s="7" cm="1">
        <f t="array" ref="CM278">+SUM($G278:$CF278*N(VALUE(LEFT($G$2:$CF$2,4))=CM$2))</f>
        <v>0</v>
      </c>
      <c r="CN278" s="7" cm="1">
        <f t="array" ref="CN278">+SUM($G278:$CF278*N(VALUE(LEFT($G$2:$CF$2,4))=CN$2))</f>
        <v>0</v>
      </c>
      <c r="CO278" s="7" cm="1">
        <f t="array" ref="CO278">+SUM($G278:$CF278*N(VALUE(LEFT($G$2:$CF$2,4))=CO$2))</f>
        <v>184706.37</v>
      </c>
      <c r="CP278" s="7" cm="1">
        <f t="array" ref="CP278">+SUM($G278:$CF278*N(VALUE(LEFT($G$2:$CF$2,4))=CP$2))</f>
        <v>0</v>
      </c>
      <c r="CQ278" s="7" cm="1">
        <f t="array" ref="CQ278">+SUM($G278:$CF278*N(VALUE(LEFT($G$2:$CF$2,4))=CQ$2))</f>
        <v>0</v>
      </c>
    </row>
    <row r="279" spans="2:95" x14ac:dyDescent="0.25">
      <c r="B279" t="str">
        <f>+IF(IFERROR(INDEX('24-25 Plant Additions (RunRate)'!$P$10:$P$258,MATCH(E279,'24-25 Plant Additions (RunRate)'!$C$10:$C$258,0)),"")&lt;&gt;"x","","x")</f>
        <v/>
      </c>
      <c r="C279" t="str">
        <f>+IF(AND(CG279&gt;'24-25 Plant Additions (RunRate)'!$O$4,$B279&lt;&gt;"x"),"x","")</f>
        <v/>
      </c>
      <c r="D279" t="str">
        <f t="shared" si="4"/>
        <v>x</v>
      </c>
      <c r="E279" s="2" t="s">
        <v>331</v>
      </c>
      <c r="F279" s="3" t="s">
        <v>332</v>
      </c>
      <c r="G279" s="4"/>
      <c r="H279" s="4"/>
      <c r="I279" s="4"/>
      <c r="J279" s="4">
        <v>262238.96000000002</v>
      </c>
      <c r="K279" s="4">
        <v>-96117.540000000008</v>
      </c>
      <c r="L279" s="4">
        <v>-16883.54</v>
      </c>
      <c r="M279" s="4">
        <v>31719.510000000002</v>
      </c>
      <c r="N279" s="4"/>
      <c r="O279" s="4"/>
      <c r="P279" s="4"/>
      <c r="Q279" s="4"/>
      <c r="R279" s="4">
        <v>-1886.46</v>
      </c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>
        <v>179070.93000000002</v>
      </c>
      <c r="CH279" s="4"/>
      <c r="CI279" s="9" cm="1">
        <f t="array" ref="CI279">1/(SUM(G279:BZ279*($G$1:$BZ$1=1))/SUM(G279:BZ279)+0.000000001)*(SUM(N(CK279:CP279&lt;&gt;0))&gt;4)</f>
        <v>0</v>
      </c>
      <c r="CK279" s="7" cm="1">
        <f t="array" ref="CK279">+SUM($G279:$CF279*N(VALUE(LEFT($G$2:$CF$2,4))=CK$2))</f>
        <v>179070.93000000002</v>
      </c>
      <c r="CL279" s="7" cm="1">
        <f t="array" ref="CL279">+SUM($G279:$CF279*N(VALUE(LEFT($G$2:$CF$2,4))=CL$2))</f>
        <v>0</v>
      </c>
      <c r="CM279" s="7" cm="1">
        <f t="array" ref="CM279">+SUM($G279:$CF279*N(VALUE(LEFT($G$2:$CF$2,4))=CM$2))</f>
        <v>0</v>
      </c>
      <c r="CN279" s="7" cm="1">
        <f t="array" ref="CN279">+SUM($G279:$CF279*N(VALUE(LEFT($G$2:$CF$2,4))=CN$2))</f>
        <v>0</v>
      </c>
      <c r="CO279" s="7" cm="1">
        <f t="array" ref="CO279">+SUM($G279:$CF279*N(VALUE(LEFT($G$2:$CF$2,4))=CO$2))</f>
        <v>0</v>
      </c>
      <c r="CP279" s="7" cm="1">
        <f t="array" ref="CP279">+SUM($G279:$CF279*N(VALUE(LEFT($G$2:$CF$2,4))=CP$2))</f>
        <v>0</v>
      </c>
      <c r="CQ279" s="7" cm="1">
        <f t="array" ref="CQ279">+SUM($G279:$CF279*N(VALUE(LEFT($G$2:$CF$2,4))=CQ$2))</f>
        <v>0</v>
      </c>
    </row>
    <row r="280" spans="2:95" x14ac:dyDescent="0.25">
      <c r="B280" t="str">
        <f>+IF(IFERROR(INDEX('24-25 Plant Additions (RunRate)'!$P$10:$P$258,MATCH(E280,'24-25 Plant Additions (RunRate)'!$C$10:$C$258,0)),"")&lt;&gt;"x","","x")</f>
        <v/>
      </c>
      <c r="C280" t="str">
        <f>+IF(AND(CG280&gt;'24-25 Plant Additions (RunRate)'!$O$4,$B280&lt;&gt;"x"),"x","")</f>
        <v/>
      </c>
      <c r="D280" t="str">
        <f t="shared" si="4"/>
        <v>x</v>
      </c>
      <c r="E280" s="2" t="s">
        <v>1614</v>
      </c>
      <c r="F280" s="3" t="s">
        <v>1615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>
        <v>177989.69</v>
      </c>
      <c r="CA280" s="4"/>
      <c r="CB280" s="4"/>
      <c r="CC280" s="4"/>
      <c r="CD280" s="4"/>
      <c r="CE280" s="4"/>
      <c r="CF280" s="4"/>
      <c r="CG280" s="4">
        <v>177989.69</v>
      </c>
      <c r="CH280" s="4"/>
      <c r="CI280" s="9" cm="1">
        <f t="array" ref="CI280">1/(SUM(G280:BZ280*($G$1:$BZ$1=1))/SUM(G280:BZ280)+0.000000001)*(SUM(N(CK280:CP280&lt;&gt;0))&gt;4)</f>
        <v>0</v>
      </c>
      <c r="CK280" s="7" cm="1">
        <f t="array" ref="CK280">+SUM($G280:$CF280*N(VALUE(LEFT($G$2:$CF$2,4))=CK$2))</f>
        <v>0</v>
      </c>
      <c r="CL280" s="7" cm="1">
        <f t="array" ref="CL280">+SUM($G280:$CF280*N(VALUE(LEFT($G$2:$CF$2,4))=CL$2))</f>
        <v>0</v>
      </c>
      <c r="CM280" s="7" cm="1">
        <f t="array" ref="CM280">+SUM($G280:$CF280*N(VALUE(LEFT($G$2:$CF$2,4))=CM$2))</f>
        <v>0</v>
      </c>
      <c r="CN280" s="7" cm="1">
        <f t="array" ref="CN280">+SUM($G280:$CF280*N(VALUE(LEFT($G$2:$CF$2,4))=CN$2))</f>
        <v>0</v>
      </c>
      <c r="CO280" s="7" cm="1">
        <f t="array" ref="CO280">+SUM($G280:$CF280*N(VALUE(LEFT($G$2:$CF$2,4))=CO$2))</f>
        <v>0</v>
      </c>
      <c r="CP280" s="7" cm="1">
        <f t="array" ref="CP280">+SUM($G280:$CF280*N(VALUE(LEFT($G$2:$CF$2,4))=CP$2))</f>
        <v>177989.69</v>
      </c>
      <c r="CQ280" s="7" cm="1">
        <f t="array" ref="CQ280">+SUM($G280:$CF280*N(VALUE(LEFT($G$2:$CF$2,4))=CQ$2))</f>
        <v>0</v>
      </c>
    </row>
    <row r="281" spans="2:95" x14ac:dyDescent="0.25">
      <c r="B281" t="str">
        <f>+IF(IFERROR(INDEX('24-25 Plant Additions (RunRate)'!$P$10:$P$258,MATCH(E281,'24-25 Plant Additions (RunRate)'!$C$10:$C$258,0)),"")&lt;&gt;"x","","x")</f>
        <v/>
      </c>
      <c r="C281" t="str">
        <f>+IF(AND(CG281&gt;'24-25 Plant Additions (RunRate)'!$O$4,$B281&lt;&gt;"x"),"x","")</f>
        <v/>
      </c>
      <c r="D281" t="str">
        <f t="shared" si="4"/>
        <v>x</v>
      </c>
      <c r="E281" s="2" t="s">
        <v>520</v>
      </c>
      <c r="F281" s="3" t="s">
        <v>521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>
        <v>59769.35</v>
      </c>
      <c r="AE281" s="4"/>
      <c r="AF281" s="4"/>
      <c r="AG281" s="4"/>
      <c r="AH281" s="4"/>
      <c r="AI281" s="4"/>
      <c r="AJ281" s="4">
        <v>-3607.75</v>
      </c>
      <c r="AK281" s="4"/>
      <c r="AL281" s="4"/>
      <c r="AM281" s="4"/>
      <c r="AN281" s="4"/>
      <c r="AO281" s="4"/>
      <c r="AP281" s="4">
        <v>58519.28</v>
      </c>
      <c r="AQ281" s="4"/>
      <c r="AR281" s="4"/>
      <c r="AS281" s="4"/>
      <c r="AT281" s="4"/>
      <c r="AU281" s="4"/>
      <c r="AV281" s="4"/>
      <c r="AW281" s="4"/>
      <c r="AX281" s="4"/>
      <c r="AY281" s="4">
        <v>63833.760000000002</v>
      </c>
      <c r="AZ281" s="4"/>
      <c r="BA281" s="4"/>
      <c r="BB281" s="4">
        <v>-528.75</v>
      </c>
      <c r="BC281" s="4"/>
      <c r="BD281" s="4"/>
      <c r="BE281" s="4"/>
      <c r="BF281" s="4">
        <v>0</v>
      </c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>
        <v>177985.89</v>
      </c>
      <c r="CH281" s="4"/>
      <c r="CI281" s="9" cm="1">
        <f t="array" ref="CI281">1/(SUM(G281:BZ281*($G$1:$BZ$1=1))/SUM(G281:BZ281)+0.000000001)*(SUM(N(CK281:CP281&lt;&gt;0))&gt;4)</f>
        <v>0</v>
      </c>
      <c r="CK281" s="7" cm="1">
        <f t="array" ref="CK281">+SUM($G281:$CF281*N(VALUE(LEFT($G$2:$CF$2,4))=CK$2))</f>
        <v>0</v>
      </c>
      <c r="CL281" s="7" cm="1">
        <f t="array" ref="CL281">+SUM($G281:$CF281*N(VALUE(LEFT($G$2:$CF$2,4))=CL$2))</f>
        <v>59769.35</v>
      </c>
      <c r="CM281" s="7" cm="1">
        <f t="array" ref="CM281">+SUM($G281:$CF281*N(VALUE(LEFT($G$2:$CF$2,4))=CM$2))</f>
        <v>54911.53</v>
      </c>
      <c r="CN281" s="7" cm="1">
        <f t="array" ref="CN281">+SUM($G281:$CF281*N(VALUE(LEFT($G$2:$CF$2,4))=CN$2))</f>
        <v>63305.01</v>
      </c>
      <c r="CO281" s="7" cm="1">
        <f t="array" ref="CO281">+SUM($G281:$CF281*N(VALUE(LEFT($G$2:$CF$2,4))=CO$2))</f>
        <v>0</v>
      </c>
      <c r="CP281" s="7" cm="1">
        <f t="array" ref="CP281">+SUM($G281:$CF281*N(VALUE(LEFT($G$2:$CF$2,4))=CP$2))</f>
        <v>0</v>
      </c>
      <c r="CQ281" s="7" cm="1">
        <f t="array" ref="CQ281">+SUM($G281:$CF281*N(VALUE(LEFT($G$2:$CF$2,4))=CQ$2))</f>
        <v>0</v>
      </c>
    </row>
    <row r="282" spans="2:95" x14ac:dyDescent="0.25">
      <c r="B282" t="str">
        <f>+IF(IFERROR(INDEX('24-25 Plant Additions (RunRate)'!$P$10:$P$258,MATCH(E282,'24-25 Plant Additions (RunRate)'!$C$10:$C$258,0)),"")&lt;&gt;"x","","x")</f>
        <v/>
      </c>
      <c r="C282" t="str">
        <f>+IF(AND(CG282&gt;'24-25 Plant Additions (RunRate)'!$O$4,$B282&lt;&gt;"x"),"x","")</f>
        <v/>
      </c>
      <c r="D282" t="str">
        <f t="shared" si="4"/>
        <v>x</v>
      </c>
      <c r="E282" s="2" t="s">
        <v>490</v>
      </c>
      <c r="F282" s="3" t="s">
        <v>491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>
        <v>115371.29000000001</v>
      </c>
      <c r="AD282" s="4">
        <v>53871.5</v>
      </c>
      <c r="AE282" s="4">
        <v>8532.0300000000007</v>
      </c>
      <c r="AF282" s="4">
        <v>470.54</v>
      </c>
      <c r="AG282" s="4">
        <v>289.84000000000003</v>
      </c>
      <c r="AH282" s="4"/>
      <c r="AI282" s="4"/>
      <c r="AJ282" s="4"/>
      <c r="AK282" s="4"/>
      <c r="AL282" s="4"/>
      <c r="AM282" s="4"/>
      <c r="AN282" s="4"/>
      <c r="AO282" s="4"/>
      <c r="AP282" s="4">
        <v>67.010000000000005</v>
      </c>
      <c r="AQ282" s="4">
        <v>-1156.08</v>
      </c>
      <c r="AR282" s="4"/>
      <c r="AS282" s="4">
        <v>0</v>
      </c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>
        <v>177446.13000000003</v>
      </c>
      <c r="CH282" s="4"/>
      <c r="CI282" s="9" cm="1">
        <f t="array" ref="CI282">1/(SUM(G282:BZ282*($G$1:$BZ$1=1))/SUM(G282:BZ282)+0.000000001)*(SUM(N(CK282:CP282&lt;&gt;0))&gt;4)</f>
        <v>0</v>
      </c>
      <c r="CK282" s="7" cm="1">
        <f t="array" ref="CK282">+SUM($G282:$CF282*N(VALUE(LEFT($G$2:$CF$2,4))=CK$2))</f>
        <v>0</v>
      </c>
      <c r="CL282" s="7" cm="1">
        <f t="array" ref="CL282">+SUM($G282:$CF282*N(VALUE(LEFT($G$2:$CF$2,4))=CL$2))</f>
        <v>169242.79</v>
      </c>
      <c r="CM282" s="7" cm="1">
        <f t="array" ref="CM282">+SUM($G282:$CF282*N(VALUE(LEFT($G$2:$CF$2,4))=CM$2))</f>
        <v>9359.4200000000019</v>
      </c>
      <c r="CN282" s="7" cm="1">
        <f t="array" ref="CN282">+SUM($G282:$CF282*N(VALUE(LEFT($G$2:$CF$2,4))=CN$2))</f>
        <v>-1156.08</v>
      </c>
      <c r="CO282" s="7" cm="1">
        <f t="array" ref="CO282">+SUM($G282:$CF282*N(VALUE(LEFT($G$2:$CF$2,4))=CO$2))</f>
        <v>0</v>
      </c>
      <c r="CP282" s="7" cm="1">
        <f t="array" ref="CP282">+SUM($G282:$CF282*N(VALUE(LEFT($G$2:$CF$2,4))=CP$2))</f>
        <v>0</v>
      </c>
      <c r="CQ282" s="7" cm="1">
        <f t="array" ref="CQ282">+SUM($G282:$CF282*N(VALUE(LEFT($G$2:$CF$2,4))=CQ$2))</f>
        <v>0</v>
      </c>
    </row>
    <row r="283" spans="2:95" x14ac:dyDescent="0.25">
      <c r="B283" t="str">
        <f>+IF(IFERROR(INDEX('24-25 Plant Additions (RunRate)'!$P$10:$P$258,MATCH(E283,'24-25 Plant Additions (RunRate)'!$C$10:$C$258,0)),"")&lt;&gt;"x","","x")</f>
        <v/>
      </c>
      <c r="C283" t="str">
        <f>+IF(AND(CG283&gt;'24-25 Plant Additions (RunRate)'!$O$4,$B283&lt;&gt;"x"),"x","")</f>
        <v/>
      </c>
      <c r="D283" t="str">
        <f t="shared" si="4"/>
        <v>x</v>
      </c>
      <c r="E283" s="2" t="s">
        <v>1159</v>
      </c>
      <c r="F283" s="3" t="s">
        <v>1160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>
        <v>178502.88</v>
      </c>
      <c r="AY283" s="4"/>
      <c r="AZ283" s="4"/>
      <c r="BA283" s="4"/>
      <c r="BB283" s="4">
        <v>-1478.6100000000001</v>
      </c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>
        <v>177024.27000000002</v>
      </c>
      <c r="CH283" s="4"/>
      <c r="CI283" s="9" cm="1">
        <f t="array" ref="CI283">1/(SUM(G283:BZ283*($G$1:$BZ$1=1))/SUM(G283:BZ283)+0.000000001)*(SUM(N(CK283:CP283&lt;&gt;0))&gt;4)</f>
        <v>0</v>
      </c>
      <c r="CK283" s="7" cm="1">
        <f t="array" ref="CK283">+SUM($G283:$CF283*N(VALUE(LEFT($G$2:$CF$2,4))=CK$2))</f>
        <v>0</v>
      </c>
      <c r="CL283" s="7" cm="1">
        <f t="array" ref="CL283">+SUM($G283:$CF283*N(VALUE(LEFT($G$2:$CF$2,4))=CL$2))</f>
        <v>0</v>
      </c>
      <c r="CM283" s="7" cm="1">
        <f t="array" ref="CM283">+SUM($G283:$CF283*N(VALUE(LEFT($G$2:$CF$2,4))=CM$2))</f>
        <v>0</v>
      </c>
      <c r="CN283" s="7" cm="1">
        <f t="array" ref="CN283">+SUM($G283:$CF283*N(VALUE(LEFT($G$2:$CF$2,4))=CN$2))</f>
        <v>177024.27000000002</v>
      </c>
      <c r="CO283" s="7" cm="1">
        <f t="array" ref="CO283">+SUM($G283:$CF283*N(VALUE(LEFT($G$2:$CF$2,4))=CO$2))</f>
        <v>0</v>
      </c>
      <c r="CP283" s="7" cm="1">
        <f t="array" ref="CP283">+SUM($G283:$CF283*N(VALUE(LEFT($G$2:$CF$2,4))=CP$2))</f>
        <v>0</v>
      </c>
      <c r="CQ283" s="7" cm="1">
        <f t="array" ref="CQ283">+SUM($G283:$CF283*N(VALUE(LEFT($G$2:$CF$2,4))=CQ$2))</f>
        <v>0</v>
      </c>
    </row>
    <row r="284" spans="2:95" x14ac:dyDescent="0.25">
      <c r="B284" t="str">
        <f>+IF(IFERROR(INDEX('24-25 Plant Additions (RunRate)'!$P$10:$P$258,MATCH(E284,'24-25 Plant Additions (RunRate)'!$C$10:$C$258,0)),"")&lt;&gt;"x","","x")</f>
        <v/>
      </c>
      <c r="C284" t="str">
        <f>+IF(AND(CG284&gt;'24-25 Plant Additions (RunRate)'!$O$4,$B284&lt;&gt;"x"),"x","")</f>
        <v/>
      </c>
      <c r="D284" t="str">
        <f t="shared" si="4"/>
        <v>x</v>
      </c>
      <c r="E284" s="2" t="s">
        <v>944</v>
      </c>
      <c r="F284" s="3" t="s">
        <v>945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>
        <v>59066.14</v>
      </c>
      <c r="AK284" s="4">
        <v>6310.6100000000006</v>
      </c>
      <c r="AL284" s="4">
        <v>3534.3</v>
      </c>
      <c r="AM284" s="4">
        <v>12631.65</v>
      </c>
      <c r="AN284" s="4">
        <v>69430.27</v>
      </c>
      <c r="AO284" s="4">
        <v>-150972.97</v>
      </c>
      <c r="AP284" s="4"/>
      <c r="AQ284" s="4">
        <v>170366.47</v>
      </c>
      <c r="AR284" s="4">
        <v>-3483.14</v>
      </c>
      <c r="AS284" s="4">
        <v>4298.4800000000005</v>
      </c>
      <c r="AT284" s="4"/>
      <c r="AU284" s="4">
        <v>2223.39</v>
      </c>
      <c r="AV284" s="4"/>
      <c r="AW284" s="4"/>
      <c r="AX284" s="4"/>
      <c r="AY284" s="4"/>
      <c r="AZ284" s="4"/>
      <c r="BA284" s="4"/>
      <c r="BB284" s="4">
        <v>98.9</v>
      </c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>
        <v>173504.1</v>
      </c>
      <c r="CH284" s="4"/>
      <c r="CI284" s="9" cm="1">
        <f t="array" ref="CI284">1/(SUM(G284:BZ284*($G$1:$BZ$1=1))/SUM(G284:BZ284)+0.000000001)*(SUM(N(CK284:CP284&lt;&gt;0))&gt;4)</f>
        <v>0</v>
      </c>
      <c r="CK284" s="7" cm="1">
        <f t="array" ref="CK284">+SUM($G284:$CF284*N(VALUE(LEFT($G$2:$CF$2,4))=CK$2))</f>
        <v>0</v>
      </c>
      <c r="CL284" s="7" cm="1">
        <f t="array" ref="CL284">+SUM($G284:$CF284*N(VALUE(LEFT($G$2:$CF$2,4))=CL$2))</f>
        <v>0</v>
      </c>
      <c r="CM284" s="7" cm="1">
        <f t="array" ref="CM284">+SUM($G284:$CF284*N(VALUE(LEFT($G$2:$CF$2,4))=CM$2))</f>
        <v>0</v>
      </c>
      <c r="CN284" s="7" cm="1">
        <f t="array" ref="CN284">+SUM($G284:$CF284*N(VALUE(LEFT($G$2:$CF$2,4))=CN$2))</f>
        <v>173504.1</v>
      </c>
      <c r="CO284" s="7" cm="1">
        <f t="array" ref="CO284">+SUM($G284:$CF284*N(VALUE(LEFT($G$2:$CF$2,4))=CO$2))</f>
        <v>0</v>
      </c>
      <c r="CP284" s="7" cm="1">
        <f t="array" ref="CP284">+SUM($G284:$CF284*N(VALUE(LEFT($G$2:$CF$2,4))=CP$2))</f>
        <v>0</v>
      </c>
      <c r="CQ284" s="7" cm="1">
        <f t="array" ref="CQ284">+SUM($G284:$CF284*N(VALUE(LEFT($G$2:$CF$2,4))=CQ$2))</f>
        <v>0</v>
      </c>
    </row>
    <row r="285" spans="2:95" x14ac:dyDescent="0.25">
      <c r="B285" t="str">
        <f>+IF(IFERROR(INDEX('24-25 Plant Additions (RunRate)'!$P$10:$P$258,MATCH(E285,'24-25 Plant Additions (RunRate)'!$C$10:$C$258,0)),"")&lt;&gt;"x","","x")</f>
        <v/>
      </c>
      <c r="C285" t="str">
        <f>+IF(AND(CG285&gt;'24-25 Plant Additions (RunRate)'!$O$4,$B285&lt;&gt;"x"),"x","")</f>
        <v/>
      </c>
      <c r="D285" t="str">
        <f t="shared" si="4"/>
        <v>x</v>
      </c>
      <c r="E285" s="2" t="s">
        <v>1307</v>
      </c>
      <c r="F285" s="3" t="s">
        <v>1308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>
        <v>165656.47</v>
      </c>
      <c r="BG285" s="4">
        <v>2198.92</v>
      </c>
      <c r="BH285" s="4">
        <v>2050.1999999999998</v>
      </c>
      <c r="BI285" s="4"/>
      <c r="BJ285" s="4">
        <v>3304.36</v>
      </c>
      <c r="BK285" s="4"/>
      <c r="BL285" s="4">
        <v>107.42</v>
      </c>
      <c r="BM285" s="4">
        <v>0</v>
      </c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>
        <v>173317.37000000002</v>
      </c>
      <c r="CH285" s="4"/>
      <c r="CI285" s="9" cm="1">
        <f t="array" ref="CI285">1/(SUM(G285:BZ285*($G$1:$BZ$1=1))/SUM(G285:BZ285)+0.000000001)*(SUM(N(CK285:CP285&lt;&gt;0))&gt;4)</f>
        <v>0</v>
      </c>
      <c r="CK285" s="7" cm="1">
        <f t="array" ref="CK285">+SUM($G285:$CF285*N(VALUE(LEFT($G$2:$CF$2,4))=CK$2))</f>
        <v>0</v>
      </c>
      <c r="CL285" s="7" cm="1">
        <f t="array" ref="CL285">+SUM($G285:$CF285*N(VALUE(LEFT($G$2:$CF$2,4))=CL$2))</f>
        <v>0</v>
      </c>
      <c r="CM285" s="7" cm="1">
        <f t="array" ref="CM285">+SUM($G285:$CF285*N(VALUE(LEFT($G$2:$CF$2,4))=CM$2))</f>
        <v>0</v>
      </c>
      <c r="CN285" s="7" cm="1">
        <f t="array" ref="CN285">+SUM($G285:$CF285*N(VALUE(LEFT($G$2:$CF$2,4))=CN$2))</f>
        <v>0</v>
      </c>
      <c r="CO285" s="7" cm="1">
        <f t="array" ref="CO285">+SUM($G285:$CF285*N(VALUE(LEFT($G$2:$CF$2,4))=CO$2))</f>
        <v>173317.37000000002</v>
      </c>
      <c r="CP285" s="7" cm="1">
        <f t="array" ref="CP285">+SUM($G285:$CF285*N(VALUE(LEFT($G$2:$CF$2,4))=CP$2))</f>
        <v>0</v>
      </c>
      <c r="CQ285" s="7" cm="1">
        <f t="array" ref="CQ285">+SUM($G285:$CF285*N(VALUE(LEFT($G$2:$CF$2,4))=CQ$2))</f>
        <v>0</v>
      </c>
    </row>
    <row r="286" spans="2:95" x14ac:dyDescent="0.25">
      <c r="B286" t="str">
        <f>+IF(IFERROR(INDEX('24-25 Plant Additions (RunRate)'!$P$10:$P$258,MATCH(E286,'24-25 Plant Additions (RunRate)'!$C$10:$C$258,0)),"")&lt;&gt;"x","","x")</f>
        <v/>
      </c>
      <c r="C286" t="str">
        <f>+IF(AND(CG286&gt;'24-25 Plant Additions (RunRate)'!$O$4,$B286&lt;&gt;"x"),"x","")</f>
        <v/>
      </c>
      <c r="D286" t="str">
        <f t="shared" si="4"/>
        <v>x</v>
      </c>
      <c r="E286" s="2" t="s">
        <v>327</v>
      </c>
      <c r="F286" s="3" t="s">
        <v>328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>
        <v>169777.65</v>
      </c>
      <c r="AD286" s="4">
        <v>1318.74</v>
      </c>
      <c r="AE286" s="4"/>
      <c r="AF286" s="4"/>
      <c r="AG286" s="4">
        <v>200.43</v>
      </c>
      <c r="AH286" s="4"/>
      <c r="AI286" s="4">
        <v>0</v>
      </c>
      <c r="AJ286" s="4"/>
      <c r="AK286" s="4"/>
      <c r="AL286" s="4"/>
      <c r="AM286" s="4">
        <v>1913.55</v>
      </c>
      <c r="AN286" s="4"/>
      <c r="AO286" s="4"/>
      <c r="AP286" s="4">
        <v>17.75</v>
      </c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>
        <v>173228.11999999997</v>
      </c>
      <c r="CH286" s="4"/>
      <c r="CI286" s="9" cm="1">
        <f t="array" ref="CI286">1/(SUM(G286:BZ286*($G$1:$BZ$1=1))/SUM(G286:BZ286)+0.000000001)*(SUM(N(CK286:CP286&lt;&gt;0))&gt;4)</f>
        <v>0</v>
      </c>
      <c r="CK286" s="7" cm="1">
        <f t="array" ref="CK286">+SUM($G286:$CF286*N(VALUE(LEFT($G$2:$CF$2,4))=CK$2))</f>
        <v>0</v>
      </c>
      <c r="CL286" s="7" cm="1">
        <f t="array" ref="CL286">+SUM($G286:$CF286*N(VALUE(LEFT($G$2:$CF$2,4))=CL$2))</f>
        <v>171096.38999999998</v>
      </c>
      <c r="CM286" s="7" cm="1">
        <f t="array" ref="CM286">+SUM($G286:$CF286*N(VALUE(LEFT($G$2:$CF$2,4))=CM$2))</f>
        <v>2131.73</v>
      </c>
      <c r="CN286" s="7" cm="1">
        <f t="array" ref="CN286">+SUM($G286:$CF286*N(VALUE(LEFT($G$2:$CF$2,4))=CN$2))</f>
        <v>0</v>
      </c>
      <c r="CO286" s="7" cm="1">
        <f t="array" ref="CO286">+SUM($G286:$CF286*N(VALUE(LEFT($G$2:$CF$2,4))=CO$2))</f>
        <v>0</v>
      </c>
      <c r="CP286" s="7" cm="1">
        <f t="array" ref="CP286">+SUM($G286:$CF286*N(VALUE(LEFT($G$2:$CF$2,4))=CP$2))</f>
        <v>0</v>
      </c>
      <c r="CQ286" s="7" cm="1">
        <f t="array" ref="CQ286">+SUM($G286:$CF286*N(VALUE(LEFT($G$2:$CF$2,4))=CQ$2))</f>
        <v>0</v>
      </c>
    </row>
    <row r="287" spans="2:95" x14ac:dyDescent="0.25">
      <c r="B287" t="str">
        <f>+IF(IFERROR(INDEX('24-25 Plant Additions (RunRate)'!$P$10:$P$258,MATCH(E287,'24-25 Plant Additions (RunRate)'!$C$10:$C$258,0)),"")&lt;&gt;"x","","x")</f>
        <v/>
      </c>
      <c r="C287" t="str">
        <f>+IF(AND(CG287&gt;'24-25 Plant Additions (RunRate)'!$O$4,$B287&lt;&gt;"x"),"x","")</f>
        <v/>
      </c>
      <c r="D287" t="str">
        <f t="shared" si="4"/>
        <v>x</v>
      </c>
      <c r="E287" s="2" t="s">
        <v>1406</v>
      </c>
      <c r="F287" s="3" t="s">
        <v>1407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>
        <v>134609.89000000001</v>
      </c>
      <c r="BI287" s="4">
        <v>27736.91</v>
      </c>
      <c r="BJ287" s="4">
        <v>16599.920000000002</v>
      </c>
      <c r="BK287" s="4">
        <v>677.58</v>
      </c>
      <c r="BL287" s="4">
        <v>5200.91</v>
      </c>
      <c r="BM287" s="4">
        <v>-11205.2</v>
      </c>
      <c r="BN287" s="4">
        <v>-665.91</v>
      </c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>
        <v>172954.1</v>
      </c>
      <c r="CH287" s="4"/>
      <c r="CI287" s="9" cm="1">
        <f t="array" ref="CI287">1/(SUM(G287:BZ287*($G$1:$BZ$1=1))/SUM(G287:BZ287)+0.000000001)*(SUM(N(CK287:CP287&lt;&gt;0))&gt;4)</f>
        <v>0</v>
      </c>
      <c r="CK287" s="7" cm="1">
        <f t="array" ref="CK287">+SUM($G287:$CF287*N(VALUE(LEFT($G$2:$CF$2,4))=CK$2))</f>
        <v>0</v>
      </c>
      <c r="CL287" s="7" cm="1">
        <f t="array" ref="CL287">+SUM($G287:$CF287*N(VALUE(LEFT($G$2:$CF$2,4))=CL$2))</f>
        <v>0</v>
      </c>
      <c r="CM287" s="7" cm="1">
        <f t="array" ref="CM287">+SUM($G287:$CF287*N(VALUE(LEFT($G$2:$CF$2,4))=CM$2))</f>
        <v>0</v>
      </c>
      <c r="CN287" s="7" cm="1">
        <f t="array" ref="CN287">+SUM($G287:$CF287*N(VALUE(LEFT($G$2:$CF$2,4))=CN$2))</f>
        <v>0</v>
      </c>
      <c r="CO287" s="7" cm="1">
        <f t="array" ref="CO287">+SUM($G287:$CF287*N(VALUE(LEFT($G$2:$CF$2,4))=CO$2))</f>
        <v>172954.1</v>
      </c>
      <c r="CP287" s="7" cm="1">
        <f t="array" ref="CP287">+SUM($G287:$CF287*N(VALUE(LEFT($G$2:$CF$2,4))=CP$2))</f>
        <v>0</v>
      </c>
      <c r="CQ287" s="7" cm="1">
        <f t="array" ref="CQ287">+SUM($G287:$CF287*N(VALUE(LEFT($G$2:$CF$2,4))=CQ$2))</f>
        <v>0</v>
      </c>
    </row>
    <row r="288" spans="2:95" x14ac:dyDescent="0.25">
      <c r="B288" t="str">
        <f>+IF(IFERROR(INDEX('24-25 Plant Additions (RunRate)'!$P$10:$P$258,MATCH(E288,'24-25 Plant Additions (RunRate)'!$C$10:$C$258,0)),"")&lt;&gt;"x","","x")</f>
        <v/>
      </c>
      <c r="C288" t="str">
        <f>+IF(AND(CG288&gt;'24-25 Plant Additions (RunRate)'!$O$4,$B288&lt;&gt;"x"),"x","")</f>
        <v/>
      </c>
      <c r="D288" t="str">
        <f t="shared" si="4"/>
        <v>x</v>
      </c>
      <c r="E288" s="2" t="s">
        <v>143</v>
      </c>
      <c r="F288" s="3" t="s">
        <v>144</v>
      </c>
      <c r="G288" s="4">
        <v>41376.160000000003</v>
      </c>
      <c r="H288" s="4">
        <v>89432.76</v>
      </c>
      <c r="I288" s="4">
        <v>37346.050000000003</v>
      </c>
      <c r="J288" s="4">
        <v>1356.72</v>
      </c>
      <c r="K288" s="4"/>
      <c r="L288" s="4">
        <v>-4833.05</v>
      </c>
      <c r="M288" s="4"/>
      <c r="N288" s="4">
        <v>0.01</v>
      </c>
      <c r="O288" s="4">
        <v>0</v>
      </c>
      <c r="P288" s="4"/>
      <c r="Q288" s="4"/>
      <c r="R288" s="4">
        <v>-2794.95</v>
      </c>
      <c r="S288" s="4">
        <v>-0.01</v>
      </c>
      <c r="T288" s="4"/>
      <c r="U288" s="4"/>
      <c r="V288" s="4"/>
      <c r="W288" s="4">
        <v>7967.06</v>
      </c>
      <c r="X288" s="4"/>
      <c r="Y288" s="4"/>
      <c r="Z288" s="4">
        <v>2490.2200000000003</v>
      </c>
      <c r="AA288" s="4"/>
      <c r="AB288" s="4"/>
      <c r="AC288" s="4"/>
      <c r="AD288" s="4">
        <v>92.28</v>
      </c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>
        <v>172433.25</v>
      </c>
      <c r="CH288" s="4"/>
      <c r="CI288" s="9" cm="1">
        <f t="array" ref="CI288">1/(SUM(G288:BZ288*($G$1:$BZ$1=1))/SUM(G288:BZ288)+0.000000001)*(SUM(N(CK288:CP288&lt;&gt;0))&gt;4)</f>
        <v>0</v>
      </c>
      <c r="CK288" s="7" cm="1">
        <f t="array" ref="CK288">+SUM($G288:$CF288*N(VALUE(LEFT($G$2:$CF$2,4))=CK$2))</f>
        <v>161883.70000000001</v>
      </c>
      <c r="CL288" s="7" cm="1">
        <f t="array" ref="CL288">+SUM($G288:$CF288*N(VALUE(LEFT($G$2:$CF$2,4))=CL$2))</f>
        <v>10549.550000000001</v>
      </c>
      <c r="CM288" s="7" cm="1">
        <f t="array" ref="CM288">+SUM($G288:$CF288*N(VALUE(LEFT($G$2:$CF$2,4))=CM$2))</f>
        <v>0</v>
      </c>
      <c r="CN288" s="7" cm="1">
        <f t="array" ref="CN288">+SUM($G288:$CF288*N(VALUE(LEFT($G$2:$CF$2,4))=CN$2))</f>
        <v>0</v>
      </c>
      <c r="CO288" s="7" cm="1">
        <f t="array" ref="CO288">+SUM($G288:$CF288*N(VALUE(LEFT($G$2:$CF$2,4))=CO$2))</f>
        <v>0</v>
      </c>
      <c r="CP288" s="7" cm="1">
        <f t="array" ref="CP288">+SUM($G288:$CF288*N(VALUE(LEFT($G$2:$CF$2,4))=CP$2))</f>
        <v>0</v>
      </c>
      <c r="CQ288" s="7" cm="1">
        <f t="array" ref="CQ288">+SUM($G288:$CF288*N(VALUE(LEFT($G$2:$CF$2,4))=CQ$2))</f>
        <v>0</v>
      </c>
    </row>
    <row r="289" spans="2:95" x14ac:dyDescent="0.25">
      <c r="B289" t="str">
        <f>+IF(IFERROR(INDEX('24-25 Plant Additions (RunRate)'!$P$10:$P$258,MATCH(E289,'24-25 Plant Additions (RunRate)'!$C$10:$C$258,0)),"")&lt;&gt;"x","","x")</f>
        <v/>
      </c>
      <c r="C289" t="str">
        <f>+IF(AND(CG289&gt;'24-25 Plant Additions (RunRate)'!$O$4,$B289&lt;&gt;"x"),"x","")</f>
        <v/>
      </c>
      <c r="D289" t="str">
        <f t="shared" si="4"/>
        <v>x</v>
      </c>
      <c r="E289" s="2" t="s">
        <v>315</v>
      </c>
      <c r="F289" s="3" t="s">
        <v>316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>
        <v>169988.86000000002</v>
      </c>
      <c r="Y289" s="4">
        <v>0.09</v>
      </c>
      <c r="Z289" s="4">
        <v>1077.96</v>
      </c>
      <c r="AA289" s="4"/>
      <c r="AB289" s="4"/>
      <c r="AC289" s="4"/>
      <c r="AD289" s="4">
        <v>1014.4300000000001</v>
      </c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>
        <v>0</v>
      </c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>
        <v>172081.34</v>
      </c>
      <c r="CH289" s="4"/>
      <c r="CI289" s="9" cm="1">
        <f t="array" ref="CI289">1/(SUM(G289:BZ289*($G$1:$BZ$1=1))/SUM(G289:BZ289)+0.000000001)*(SUM(N(CK289:CP289&lt;&gt;0))&gt;4)</f>
        <v>0</v>
      </c>
      <c r="CK289" s="7" cm="1">
        <f t="array" ref="CK289">+SUM($G289:$CF289*N(VALUE(LEFT($G$2:$CF$2,4))=CK$2))</f>
        <v>0</v>
      </c>
      <c r="CL289" s="7" cm="1">
        <f t="array" ref="CL289">+SUM($G289:$CF289*N(VALUE(LEFT($G$2:$CF$2,4))=CL$2))</f>
        <v>172081.34</v>
      </c>
      <c r="CM289" s="7" cm="1">
        <f t="array" ref="CM289">+SUM($G289:$CF289*N(VALUE(LEFT($G$2:$CF$2,4))=CM$2))</f>
        <v>0</v>
      </c>
      <c r="CN289" s="7" cm="1">
        <f t="array" ref="CN289">+SUM($G289:$CF289*N(VALUE(LEFT($G$2:$CF$2,4))=CN$2))</f>
        <v>0</v>
      </c>
      <c r="CO289" s="7" cm="1">
        <f t="array" ref="CO289">+SUM($G289:$CF289*N(VALUE(LEFT($G$2:$CF$2,4))=CO$2))</f>
        <v>0</v>
      </c>
      <c r="CP289" s="7" cm="1">
        <f t="array" ref="CP289">+SUM($G289:$CF289*N(VALUE(LEFT($G$2:$CF$2,4))=CP$2))</f>
        <v>0</v>
      </c>
      <c r="CQ289" s="7" cm="1">
        <f t="array" ref="CQ289">+SUM($G289:$CF289*N(VALUE(LEFT($G$2:$CF$2,4))=CQ$2))</f>
        <v>0</v>
      </c>
    </row>
    <row r="290" spans="2:95" x14ac:dyDescent="0.25">
      <c r="B290" t="str">
        <f>+IF(IFERROR(INDEX('24-25 Plant Additions (RunRate)'!$P$10:$P$258,MATCH(E290,'24-25 Plant Additions (RunRate)'!$C$10:$C$258,0)),"")&lt;&gt;"x","","x")</f>
        <v/>
      </c>
      <c r="C290" t="str">
        <f>+IF(AND(CG290&gt;'24-25 Plant Additions (RunRate)'!$O$4,$B290&lt;&gt;"x"),"x","")</f>
        <v/>
      </c>
      <c r="D290" t="str">
        <f t="shared" si="4"/>
        <v>x</v>
      </c>
      <c r="E290" s="2" t="s">
        <v>898</v>
      </c>
      <c r="F290" s="3" t="s">
        <v>899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>
        <v>10218.030000000001</v>
      </c>
      <c r="AH290" s="4">
        <v>159951.20000000001</v>
      </c>
      <c r="AI290" s="4">
        <v>0</v>
      </c>
      <c r="AJ290" s="4"/>
      <c r="AK290" s="4"/>
      <c r="AL290" s="4"/>
      <c r="AM290" s="4">
        <v>0</v>
      </c>
      <c r="AN290" s="4"/>
      <c r="AO290" s="4"/>
      <c r="AP290" s="4">
        <v>1437.2</v>
      </c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>
        <v>171606.43000000002</v>
      </c>
      <c r="CH290" s="4"/>
      <c r="CI290" s="9" cm="1">
        <f t="array" ref="CI290">1/(SUM(G290:BZ290*($G$1:$BZ$1=1))/SUM(G290:BZ290)+0.000000001)*(SUM(N(CK290:CP290&lt;&gt;0))&gt;4)</f>
        <v>0</v>
      </c>
      <c r="CK290" s="7" cm="1">
        <f t="array" ref="CK290">+SUM($G290:$CF290*N(VALUE(LEFT($G$2:$CF$2,4))=CK$2))</f>
        <v>0</v>
      </c>
      <c r="CL290" s="7" cm="1">
        <f t="array" ref="CL290">+SUM($G290:$CF290*N(VALUE(LEFT($G$2:$CF$2,4))=CL$2))</f>
        <v>0</v>
      </c>
      <c r="CM290" s="7" cm="1">
        <f t="array" ref="CM290">+SUM($G290:$CF290*N(VALUE(LEFT($G$2:$CF$2,4))=CM$2))</f>
        <v>171606.43000000002</v>
      </c>
      <c r="CN290" s="7" cm="1">
        <f t="array" ref="CN290">+SUM($G290:$CF290*N(VALUE(LEFT($G$2:$CF$2,4))=CN$2))</f>
        <v>0</v>
      </c>
      <c r="CO290" s="7" cm="1">
        <f t="array" ref="CO290">+SUM($G290:$CF290*N(VALUE(LEFT($G$2:$CF$2,4))=CO$2))</f>
        <v>0</v>
      </c>
      <c r="CP290" s="7" cm="1">
        <f t="array" ref="CP290">+SUM($G290:$CF290*N(VALUE(LEFT($G$2:$CF$2,4))=CP$2))</f>
        <v>0</v>
      </c>
      <c r="CQ290" s="7" cm="1">
        <f t="array" ref="CQ290">+SUM($G290:$CF290*N(VALUE(LEFT($G$2:$CF$2,4))=CQ$2))</f>
        <v>0</v>
      </c>
    </row>
    <row r="291" spans="2:95" x14ac:dyDescent="0.25">
      <c r="B291" t="str">
        <f>+IF(IFERROR(INDEX('24-25 Plant Additions (RunRate)'!$P$10:$P$258,MATCH(E291,'24-25 Plant Additions (RunRate)'!$C$10:$C$258,0)),"")&lt;&gt;"x","","x")</f>
        <v/>
      </c>
      <c r="C291" t="str">
        <f>+IF(AND(CG291&gt;'24-25 Plant Additions (RunRate)'!$O$4,$B291&lt;&gt;"x"),"x","")</f>
        <v/>
      </c>
      <c r="D291" t="str">
        <f t="shared" si="4"/>
        <v>x</v>
      </c>
      <c r="E291" s="2" t="s">
        <v>1387</v>
      </c>
      <c r="F291" s="3" t="s">
        <v>1388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>
        <v>150710.13</v>
      </c>
      <c r="BN291" s="4">
        <v>19008.78</v>
      </c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>
        <v>169718.91</v>
      </c>
      <c r="CH291" s="4"/>
      <c r="CI291" s="9" cm="1">
        <f t="array" ref="CI291">1/(SUM(G291:BZ291*($G$1:$BZ$1=1))/SUM(G291:BZ291)+0.000000001)*(SUM(N(CK291:CP291&lt;&gt;0))&gt;4)</f>
        <v>0</v>
      </c>
      <c r="CK291" s="7" cm="1">
        <f t="array" ref="CK291">+SUM($G291:$CF291*N(VALUE(LEFT($G$2:$CF$2,4))=CK$2))</f>
        <v>0</v>
      </c>
      <c r="CL291" s="7" cm="1">
        <f t="array" ref="CL291">+SUM($G291:$CF291*N(VALUE(LEFT($G$2:$CF$2,4))=CL$2))</f>
        <v>0</v>
      </c>
      <c r="CM291" s="7" cm="1">
        <f t="array" ref="CM291">+SUM($G291:$CF291*N(VALUE(LEFT($G$2:$CF$2,4))=CM$2))</f>
        <v>0</v>
      </c>
      <c r="CN291" s="7" cm="1">
        <f t="array" ref="CN291">+SUM($G291:$CF291*N(VALUE(LEFT($G$2:$CF$2,4))=CN$2))</f>
        <v>0</v>
      </c>
      <c r="CO291" s="7" cm="1">
        <f t="array" ref="CO291">+SUM($G291:$CF291*N(VALUE(LEFT($G$2:$CF$2,4))=CO$2))</f>
        <v>169718.91</v>
      </c>
      <c r="CP291" s="7" cm="1">
        <f t="array" ref="CP291">+SUM($G291:$CF291*N(VALUE(LEFT($G$2:$CF$2,4))=CP$2))</f>
        <v>0</v>
      </c>
      <c r="CQ291" s="7" cm="1">
        <f t="array" ref="CQ291">+SUM($G291:$CF291*N(VALUE(LEFT($G$2:$CF$2,4))=CQ$2))</f>
        <v>0</v>
      </c>
    </row>
    <row r="292" spans="2:95" x14ac:dyDescent="0.25">
      <c r="B292" t="str">
        <f>+IF(IFERROR(INDEX('24-25 Plant Additions (RunRate)'!$P$10:$P$258,MATCH(E292,'24-25 Plant Additions (RunRate)'!$C$10:$C$258,0)),"")&lt;&gt;"x","","x")</f>
        <v/>
      </c>
      <c r="C292" t="str">
        <f>+IF(AND(CG292&gt;'24-25 Plant Additions (RunRate)'!$O$4,$B292&lt;&gt;"x"),"x","")</f>
        <v/>
      </c>
      <c r="D292" t="str">
        <f t="shared" si="4"/>
        <v>x</v>
      </c>
      <c r="E292" s="2" t="s">
        <v>1244</v>
      </c>
      <c r="F292" s="3" t="s">
        <v>1245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>
        <v>110400.02</v>
      </c>
      <c r="BH292" s="4"/>
      <c r="BI292" s="4">
        <v>11660.18</v>
      </c>
      <c r="BJ292" s="4"/>
      <c r="BK292" s="4"/>
      <c r="BL292" s="4"/>
      <c r="BM292" s="4"/>
      <c r="BN292" s="4">
        <v>24373.61</v>
      </c>
      <c r="BO292" s="4"/>
      <c r="BP292" s="4"/>
      <c r="BQ292" s="4"/>
      <c r="BR292" s="4">
        <v>22136.58</v>
      </c>
      <c r="BS292" s="4"/>
      <c r="BT292" s="4"/>
      <c r="BU292" s="4"/>
      <c r="BV292" s="4"/>
      <c r="BW292" s="4"/>
      <c r="BX292" s="4"/>
      <c r="BY292" s="4"/>
      <c r="BZ292" s="4">
        <v>-89.63</v>
      </c>
      <c r="CA292" s="4"/>
      <c r="CB292" s="4"/>
      <c r="CC292" s="4"/>
      <c r="CD292" s="4"/>
      <c r="CE292" s="4"/>
      <c r="CF292" s="4"/>
      <c r="CG292" s="4">
        <v>168480.76</v>
      </c>
      <c r="CH292" s="4"/>
      <c r="CI292" s="9" cm="1">
        <f t="array" ref="CI292">1/(SUM(G292:BZ292*($G$1:$BZ$1=1))/SUM(G292:BZ292)+0.000000001)*(SUM(N(CK292:CP292&lt;&gt;0))&gt;4)</f>
        <v>0</v>
      </c>
      <c r="CK292" s="7" cm="1">
        <f t="array" ref="CK292">+SUM($G292:$CF292*N(VALUE(LEFT($G$2:$CF$2,4))=CK$2))</f>
        <v>0</v>
      </c>
      <c r="CL292" s="7" cm="1">
        <f t="array" ref="CL292">+SUM($G292:$CF292*N(VALUE(LEFT($G$2:$CF$2,4))=CL$2))</f>
        <v>0</v>
      </c>
      <c r="CM292" s="7" cm="1">
        <f t="array" ref="CM292">+SUM($G292:$CF292*N(VALUE(LEFT($G$2:$CF$2,4))=CM$2))</f>
        <v>0</v>
      </c>
      <c r="CN292" s="7" cm="1">
        <f t="array" ref="CN292">+SUM($G292:$CF292*N(VALUE(LEFT($G$2:$CF$2,4))=CN$2))</f>
        <v>0</v>
      </c>
      <c r="CO292" s="7" cm="1">
        <f t="array" ref="CO292">+SUM($G292:$CF292*N(VALUE(LEFT($G$2:$CF$2,4))=CO$2))</f>
        <v>146433.81</v>
      </c>
      <c r="CP292" s="7" cm="1">
        <f t="array" ref="CP292">+SUM($G292:$CF292*N(VALUE(LEFT($G$2:$CF$2,4))=CP$2))</f>
        <v>22046.95</v>
      </c>
      <c r="CQ292" s="7" cm="1">
        <f t="array" ref="CQ292">+SUM($G292:$CF292*N(VALUE(LEFT($G$2:$CF$2,4))=CQ$2))</f>
        <v>0</v>
      </c>
    </row>
    <row r="293" spans="2:95" x14ac:dyDescent="0.25">
      <c r="B293" t="str">
        <f>+IF(IFERROR(INDEX('24-25 Plant Additions (RunRate)'!$P$10:$P$258,MATCH(E293,'24-25 Plant Additions (RunRate)'!$C$10:$C$258,0)),"")&lt;&gt;"x","","x")</f>
        <v/>
      </c>
      <c r="C293" t="str">
        <f>+IF(AND(CG293&gt;'24-25 Plant Additions (RunRate)'!$O$4,$B293&lt;&gt;"x"),"x","")</f>
        <v/>
      </c>
      <c r="D293" t="str">
        <f t="shared" si="4"/>
        <v>x</v>
      </c>
      <c r="E293" s="2" t="s">
        <v>848</v>
      </c>
      <c r="F293" s="3" t="s">
        <v>849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>
        <v>193018.12</v>
      </c>
      <c r="AC293" s="4">
        <v>17858.060000000001</v>
      </c>
      <c r="AD293" s="4">
        <v>8791.15</v>
      </c>
      <c r="AE293" s="4">
        <v>9290.86</v>
      </c>
      <c r="AF293" s="4">
        <v>200.14000000000001</v>
      </c>
      <c r="AG293" s="4">
        <v>122.96000000000001</v>
      </c>
      <c r="AH293" s="4">
        <v>-69377.02</v>
      </c>
      <c r="AI293" s="4">
        <v>6758.92</v>
      </c>
      <c r="AJ293" s="4"/>
      <c r="AK293" s="4"/>
      <c r="AL293" s="4">
        <v>0</v>
      </c>
      <c r="AM293" s="4"/>
      <c r="AN293" s="4"/>
      <c r="AO293" s="4">
        <v>935.75</v>
      </c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>
        <v>167598.94000000003</v>
      </c>
      <c r="CH293" s="4"/>
      <c r="CI293" s="9" cm="1">
        <f t="array" ref="CI293">1/(SUM(G293:BZ293*($G$1:$BZ$1=1))/SUM(G293:BZ293)+0.000000001)*(SUM(N(CK293:CP293&lt;&gt;0))&gt;4)</f>
        <v>0</v>
      </c>
      <c r="CK293" s="7" cm="1">
        <f t="array" ref="CK293">+SUM($G293:$CF293*N(VALUE(LEFT($G$2:$CF$2,4))=CK$2))</f>
        <v>0</v>
      </c>
      <c r="CL293" s="7" cm="1">
        <f t="array" ref="CL293">+SUM($G293:$CF293*N(VALUE(LEFT($G$2:$CF$2,4))=CL$2))</f>
        <v>219667.33</v>
      </c>
      <c r="CM293" s="7" cm="1">
        <f t="array" ref="CM293">+SUM($G293:$CF293*N(VALUE(LEFT($G$2:$CF$2,4))=CM$2))</f>
        <v>-52068.390000000007</v>
      </c>
      <c r="CN293" s="7" cm="1">
        <f t="array" ref="CN293">+SUM($G293:$CF293*N(VALUE(LEFT($G$2:$CF$2,4))=CN$2))</f>
        <v>0</v>
      </c>
      <c r="CO293" s="7" cm="1">
        <f t="array" ref="CO293">+SUM($G293:$CF293*N(VALUE(LEFT($G$2:$CF$2,4))=CO$2))</f>
        <v>0</v>
      </c>
      <c r="CP293" s="7" cm="1">
        <f t="array" ref="CP293">+SUM($G293:$CF293*N(VALUE(LEFT($G$2:$CF$2,4))=CP$2))</f>
        <v>0</v>
      </c>
      <c r="CQ293" s="7" cm="1">
        <f t="array" ref="CQ293">+SUM($G293:$CF293*N(VALUE(LEFT($G$2:$CF$2,4))=CQ$2))</f>
        <v>0</v>
      </c>
    </row>
    <row r="294" spans="2:95" x14ac:dyDescent="0.25">
      <c r="B294" t="str">
        <f>+IF(IFERROR(INDEX('24-25 Plant Additions (RunRate)'!$P$10:$P$258,MATCH(E294,'24-25 Plant Additions (RunRate)'!$C$10:$C$258,0)),"")&lt;&gt;"x","","x")</f>
        <v/>
      </c>
      <c r="C294" t="str">
        <f>+IF(AND(CG294&gt;'24-25 Plant Additions (RunRate)'!$O$4,$B294&lt;&gt;"x"),"x","")</f>
        <v/>
      </c>
      <c r="D294" t="str">
        <f t="shared" si="4"/>
        <v>x</v>
      </c>
      <c r="E294" s="2" t="s">
        <v>610</v>
      </c>
      <c r="F294" s="3" t="s">
        <v>611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>
        <v>0</v>
      </c>
      <c r="AI294" s="4"/>
      <c r="AJ294" s="4"/>
      <c r="AK294" s="4"/>
      <c r="AL294" s="4"/>
      <c r="AM294" s="4"/>
      <c r="AN294" s="4"/>
      <c r="AO294" s="4">
        <v>117811.34</v>
      </c>
      <c r="AP294" s="4">
        <v>49012.75</v>
      </c>
      <c r="AQ294" s="4">
        <v>304.11</v>
      </c>
      <c r="AR294" s="4"/>
      <c r="AS294" s="4"/>
      <c r="AT294" s="4"/>
      <c r="AU294" s="4"/>
      <c r="AV294" s="4"/>
      <c r="AW294" s="4">
        <v>-0.06</v>
      </c>
      <c r="AX294" s="4"/>
      <c r="AY294" s="4"/>
      <c r="AZ294" s="4"/>
      <c r="BA294" s="4"/>
      <c r="BB294" s="4">
        <v>9.9</v>
      </c>
      <c r="BC294" s="4"/>
      <c r="BD294" s="4"/>
      <c r="BE294" s="4">
        <v>30.580000000000002</v>
      </c>
      <c r="BF294" s="4"/>
      <c r="BG294" s="4"/>
      <c r="BH294" s="4"/>
      <c r="BI294" s="4"/>
      <c r="BJ294" s="4"/>
      <c r="BK294" s="4"/>
      <c r="BL294" s="4"/>
      <c r="BM294" s="4"/>
      <c r="BN294" s="4">
        <v>-0.15</v>
      </c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>
        <v>167168.46999999997</v>
      </c>
      <c r="CH294" s="4"/>
      <c r="CI294" s="9" cm="1">
        <f t="array" ref="CI294">1/(SUM(G294:BZ294*($G$1:$BZ$1=1))/SUM(G294:BZ294)+0.000000001)*(SUM(N(CK294:CP294&lt;&gt;0))&gt;4)</f>
        <v>0</v>
      </c>
      <c r="CK294" s="7" cm="1">
        <f t="array" ref="CK294">+SUM($G294:$CF294*N(VALUE(LEFT($G$2:$CF$2,4))=CK$2))</f>
        <v>0</v>
      </c>
      <c r="CL294" s="7" cm="1">
        <f t="array" ref="CL294">+SUM($G294:$CF294*N(VALUE(LEFT($G$2:$CF$2,4))=CL$2))</f>
        <v>0</v>
      </c>
      <c r="CM294" s="7" cm="1">
        <f t="array" ref="CM294">+SUM($G294:$CF294*N(VALUE(LEFT($G$2:$CF$2,4))=CM$2))</f>
        <v>166824.09</v>
      </c>
      <c r="CN294" s="7" cm="1">
        <f t="array" ref="CN294">+SUM($G294:$CF294*N(VALUE(LEFT($G$2:$CF$2,4))=CN$2))</f>
        <v>313.95</v>
      </c>
      <c r="CO294" s="7" cm="1">
        <f t="array" ref="CO294">+SUM($G294:$CF294*N(VALUE(LEFT($G$2:$CF$2,4))=CO$2))</f>
        <v>30.430000000000003</v>
      </c>
      <c r="CP294" s="7" cm="1">
        <f t="array" ref="CP294">+SUM($G294:$CF294*N(VALUE(LEFT($G$2:$CF$2,4))=CP$2))</f>
        <v>0</v>
      </c>
      <c r="CQ294" s="7" cm="1">
        <f t="array" ref="CQ294">+SUM($G294:$CF294*N(VALUE(LEFT($G$2:$CF$2,4))=CQ$2))</f>
        <v>0</v>
      </c>
    </row>
    <row r="295" spans="2:95" x14ac:dyDescent="0.25">
      <c r="B295" t="str">
        <f>+IF(IFERROR(INDEX('24-25 Plant Additions (RunRate)'!$P$10:$P$258,MATCH(E295,'24-25 Plant Additions (RunRate)'!$C$10:$C$258,0)),"")&lt;&gt;"x","","x")</f>
        <v/>
      </c>
      <c r="C295" t="str">
        <f>+IF(AND(CG295&gt;'24-25 Plant Additions (RunRate)'!$O$4,$B295&lt;&gt;"x"),"x","")</f>
        <v/>
      </c>
      <c r="D295" t="str">
        <f t="shared" si="4"/>
        <v>x</v>
      </c>
      <c r="E295" s="2" t="s">
        <v>323</v>
      </c>
      <c r="F295" s="3" t="s">
        <v>324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v>79497.02</v>
      </c>
      <c r="S295" s="4">
        <v>8430.27</v>
      </c>
      <c r="T295" s="4">
        <v>1251.17</v>
      </c>
      <c r="U295" s="4">
        <v>76540.009999999995</v>
      </c>
      <c r="V295" s="4"/>
      <c r="W295" s="4">
        <v>0</v>
      </c>
      <c r="X295" s="4"/>
      <c r="Y295" s="4"/>
      <c r="Z295" s="4"/>
      <c r="AA295" s="4"/>
      <c r="AB295" s="4"/>
      <c r="AC295" s="4"/>
      <c r="AD295" s="4">
        <v>614.96</v>
      </c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>
        <v>166333.43</v>
      </c>
      <c r="CH295" s="4"/>
      <c r="CI295" s="9" cm="1">
        <f t="array" ref="CI295">1/(SUM(G295:BZ295*($G$1:$BZ$1=1))/SUM(G295:BZ295)+0.000000001)*(SUM(N(CK295:CP295&lt;&gt;0))&gt;4)</f>
        <v>0</v>
      </c>
      <c r="CK295" s="7" cm="1">
        <f t="array" ref="CK295">+SUM($G295:$CF295*N(VALUE(LEFT($G$2:$CF$2,4))=CK$2))</f>
        <v>79497.02</v>
      </c>
      <c r="CL295" s="7" cm="1">
        <f t="array" ref="CL295">+SUM($G295:$CF295*N(VALUE(LEFT($G$2:$CF$2,4))=CL$2))</f>
        <v>86836.41</v>
      </c>
      <c r="CM295" s="7" cm="1">
        <f t="array" ref="CM295">+SUM($G295:$CF295*N(VALUE(LEFT($G$2:$CF$2,4))=CM$2))</f>
        <v>0</v>
      </c>
      <c r="CN295" s="7" cm="1">
        <f t="array" ref="CN295">+SUM($G295:$CF295*N(VALUE(LEFT($G$2:$CF$2,4))=CN$2))</f>
        <v>0</v>
      </c>
      <c r="CO295" s="7" cm="1">
        <f t="array" ref="CO295">+SUM($G295:$CF295*N(VALUE(LEFT($G$2:$CF$2,4))=CO$2))</f>
        <v>0</v>
      </c>
      <c r="CP295" s="7" cm="1">
        <f t="array" ref="CP295">+SUM($G295:$CF295*N(VALUE(LEFT($G$2:$CF$2,4))=CP$2))</f>
        <v>0</v>
      </c>
      <c r="CQ295" s="7" cm="1">
        <f t="array" ref="CQ295">+SUM($G295:$CF295*N(VALUE(LEFT($G$2:$CF$2,4))=CQ$2))</f>
        <v>0</v>
      </c>
    </row>
    <row r="296" spans="2:95" x14ac:dyDescent="0.25">
      <c r="B296" t="str">
        <f>+IF(IFERROR(INDEX('24-25 Plant Additions (RunRate)'!$P$10:$P$258,MATCH(E296,'24-25 Plant Additions (RunRate)'!$C$10:$C$258,0)),"")&lt;&gt;"x","","x")</f>
        <v/>
      </c>
      <c r="C296" t="str">
        <f>+IF(AND(CG296&gt;'24-25 Plant Additions (RunRate)'!$O$4,$B296&lt;&gt;"x"),"x","")</f>
        <v/>
      </c>
      <c r="D296" t="str">
        <f t="shared" si="4"/>
        <v>x</v>
      </c>
      <c r="E296" s="2" t="s">
        <v>335</v>
      </c>
      <c r="F296" s="3" t="s">
        <v>336</v>
      </c>
      <c r="G296" s="4"/>
      <c r="H296" s="4"/>
      <c r="I296" s="4"/>
      <c r="J296" s="4"/>
      <c r="K296" s="4"/>
      <c r="L296" s="4"/>
      <c r="M296" s="4"/>
      <c r="N296" s="4"/>
      <c r="O296" s="4">
        <v>33258.639999999999</v>
      </c>
      <c r="P296" s="4">
        <v>134644.15</v>
      </c>
      <c r="Q296" s="4">
        <v>592.96</v>
      </c>
      <c r="R296" s="4">
        <v>-4794.1500000000005</v>
      </c>
      <c r="S296" s="4">
        <v>81.05</v>
      </c>
      <c r="T296" s="4"/>
      <c r="U296" s="4"/>
      <c r="V296" s="4"/>
      <c r="W296" s="4">
        <v>0</v>
      </c>
      <c r="X296" s="4"/>
      <c r="Y296" s="4"/>
      <c r="Z296" s="4"/>
      <c r="AA296" s="4"/>
      <c r="AB296" s="4"/>
      <c r="AC296" s="4"/>
      <c r="AD296" s="4">
        <v>0.57999999999999996</v>
      </c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>
        <v>960.99</v>
      </c>
      <c r="BL296" s="4"/>
      <c r="BM296" s="4"/>
      <c r="BN296" s="4">
        <v>-3.77</v>
      </c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>
        <v>164740.44999999995</v>
      </c>
      <c r="CH296" s="4"/>
      <c r="CI296" s="9" cm="1">
        <f t="array" ref="CI296">1/(SUM(G296:BZ296*($G$1:$BZ$1=1))/SUM(G296:BZ296)+0.000000001)*(SUM(N(CK296:CP296&lt;&gt;0))&gt;4)</f>
        <v>0</v>
      </c>
      <c r="CK296" s="7" cm="1">
        <f t="array" ref="CK296">+SUM($G296:$CF296*N(VALUE(LEFT($G$2:$CF$2,4))=CK$2))</f>
        <v>163701.59999999998</v>
      </c>
      <c r="CL296" s="7" cm="1">
        <f t="array" ref="CL296">+SUM($G296:$CF296*N(VALUE(LEFT($G$2:$CF$2,4))=CL$2))</f>
        <v>81.63</v>
      </c>
      <c r="CM296" s="7" cm="1">
        <f t="array" ref="CM296">+SUM($G296:$CF296*N(VALUE(LEFT($G$2:$CF$2,4))=CM$2))</f>
        <v>0</v>
      </c>
      <c r="CN296" s="7" cm="1">
        <f t="array" ref="CN296">+SUM($G296:$CF296*N(VALUE(LEFT($G$2:$CF$2,4))=CN$2))</f>
        <v>0</v>
      </c>
      <c r="CO296" s="7" cm="1">
        <f t="array" ref="CO296">+SUM($G296:$CF296*N(VALUE(LEFT($G$2:$CF$2,4))=CO$2))</f>
        <v>957.22</v>
      </c>
      <c r="CP296" s="7" cm="1">
        <f t="array" ref="CP296">+SUM($G296:$CF296*N(VALUE(LEFT($G$2:$CF$2,4))=CP$2))</f>
        <v>0</v>
      </c>
      <c r="CQ296" s="7" cm="1">
        <f t="array" ref="CQ296">+SUM($G296:$CF296*N(VALUE(LEFT($G$2:$CF$2,4))=CQ$2))</f>
        <v>0</v>
      </c>
    </row>
    <row r="297" spans="2:95" x14ac:dyDescent="0.25">
      <c r="B297" t="str">
        <f>+IF(IFERROR(INDEX('24-25 Plant Additions (RunRate)'!$P$10:$P$258,MATCH(E297,'24-25 Plant Additions (RunRate)'!$C$10:$C$258,0)),"")&lt;&gt;"x","","x")</f>
        <v/>
      </c>
      <c r="C297" t="str">
        <f>+IF(AND(CG297&gt;'24-25 Plant Additions (RunRate)'!$O$4,$B297&lt;&gt;"x"),"x","")</f>
        <v/>
      </c>
      <c r="D297" t="str">
        <f t="shared" si="4"/>
        <v>x</v>
      </c>
      <c r="E297" s="2" t="s">
        <v>1004</v>
      </c>
      <c r="F297" s="3" t="s">
        <v>1001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>
        <v>112935.94</v>
      </c>
      <c r="AM297" s="4">
        <v>30036.46</v>
      </c>
      <c r="AN297" s="4">
        <v>28.37</v>
      </c>
      <c r="AO297" s="4"/>
      <c r="AP297" s="4">
        <v>1219.02</v>
      </c>
      <c r="AQ297" s="4"/>
      <c r="AR297" s="4"/>
      <c r="AS297" s="4"/>
      <c r="AT297" s="4">
        <v>16602.89</v>
      </c>
      <c r="AU297" s="4"/>
      <c r="AV297" s="4">
        <v>1907.3400000000001</v>
      </c>
      <c r="AW297" s="4"/>
      <c r="AX297" s="4"/>
      <c r="AY297" s="4"/>
      <c r="AZ297" s="4"/>
      <c r="BA297" s="4"/>
      <c r="BB297" s="4">
        <v>602.47</v>
      </c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>
        <v>163332.49</v>
      </c>
      <c r="CH297" s="4"/>
      <c r="CI297" s="9" cm="1">
        <f t="array" ref="CI297">1/(SUM(G297:BZ297*($G$1:$BZ$1=1))/SUM(G297:BZ297)+0.000000001)*(SUM(N(CK297:CP297&lt;&gt;0))&gt;4)</f>
        <v>0</v>
      </c>
      <c r="CK297" s="7" cm="1">
        <f t="array" ref="CK297">+SUM($G297:$CF297*N(VALUE(LEFT($G$2:$CF$2,4))=CK$2))</f>
        <v>0</v>
      </c>
      <c r="CL297" s="7" cm="1">
        <f t="array" ref="CL297">+SUM($G297:$CF297*N(VALUE(LEFT($G$2:$CF$2,4))=CL$2))</f>
        <v>0</v>
      </c>
      <c r="CM297" s="7" cm="1">
        <f t="array" ref="CM297">+SUM($G297:$CF297*N(VALUE(LEFT($G$2:$CF$2,4))=CM$2))</f>
        <v>144219.78999999998</v>
      </c>
      <c r="CN297" s="7" cm="1">
        <f t="array" ref="CN297">+SUM($G297:$CF297*N(VALUE(LEFT($G$2:$CF$2,4))=CN$2))</f>
        <v>19112.7</v>
      </c>
      <c r="CO297" s="7" cm="1">
        <f t="array" ref="CO297">+SUM($G297:$CF297*N(VALUE(LEFT($G$2:$CF$2,4))=CO$2))</f>
        <v>0</v>
      </c>
      <c r="CP297" s="7" cm="1">
        <f t="array" ref="CP297">+SUM($G297:$CF297*N(VALUE(LEFT($G$2:$CF$2,4))=CP$2))</f>
        <v>0</v>
      </c>
      <c r="CQ297" s="7" cm="1">
        <f t="array" ref="CQ297">+SUM($G297:$CF297*N(VALUE(LEFT($G$2:$CF$2,4))=CQ$2))</f>
        <v>0</v>
      </c>
    </row>
    <row r="298" spans="2:95" x14ac:dyDescent="0.25">
      <c r="B298" t="str">
        <f>+IF(IFERROR(INDEX('24-25 Plant Additions (RunRate)'!$P$10:$P$258,MATCH(E298,'24-25 Plant Additions (RunRate)'!$C$10:$C$258,0)),"")&lt;&gt;"x","","x")</f>
        <v/>
      </c>
      <c r="C298" t="str">
        <f>+IF(AND(CG298&gt;'24-25 Plant Additions (RunRate)'!$O$4,$B298&lt;&gt;"x"),"x","")</f>
        <v/>
      </c>
      <c r="D298" t="str">
        <f t="shared" si="4"/>
        <v>x</v>
      </c>
      <c r="E298" s="2" t="s">
        <v>572</v>
      </c>
      <c r="F298" s="3" t="s">
        <v>573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>
        <v>120505.23</v>
      </c>
      <c r="X298" s="4">
        <v>28013.65</v>
      </c>
      <c r="Y298" s="4">
        <v>-291.35000000000002</v>
      </c>
      <c r="Z298" s="4"/>
      <c r="AA298" s="4">
        <v>527.53</v>
      </c>
      <c r="AB298" s="4">
        <v>8538.75</v>
      </c>
      <c r="AC298" s="4"/>
      <c r="AD298" s="4">
        <v>1121.8399999999999</v>
      </c>
      <c r="AE298" s="4"/>
      <c r="AF298" s="4"/>
      <c r="AG298" s="4">
        <v>0</v>
      </c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>
        <v>158415.65</v>
      </c>
      <c r="CH298" s="4"/>
      <c r="CI298" s="9" cm="1">
        <f t="array" ref="CI298">1/(SUM(G298:BZ298*($G$1:$BZ$1=1))/SUM(G298:BZ298)+0.000000001)*(SUM(N(CK298:CP298&lt;&gt;0))&gt;4)</f>
        <v>0</v>
      </c>
      <c r="CK298" s="7" cm="1">
        <f t="array" ref="CK298">+SUM($G298:$CF298*N(VALUE(LEFT($G$2:$CF$2,4))=CK$2))</f>
        <v>0</v>
      </c>
      <c r="CL298" s="7" cm="1">
        <f t="array" ref="CL298">+SUM($G298:$CF298*N(VALUE(LEFT($G$2:$CF$2,4))=CL$2))</f>
        <v>158415.65</v>
      </c>
      <c r="CM298" s="7" cm="1">
        <f t="array" ref="CM298">+SUM($G298:$CF298*N(VALUE(LEFT($G$2:$CF$2,4))=CM$2))</f>
        <v>0</v>
      </c>
      <c r="CN298" s="7" cm="1">
        <f t="array" ref="CN298">+SUM($G298:$CF298*N(VALUE(LEFT($G$2:$CF$2,4))=CN$2))</f>
        <v>0</v>
      </c>
      <c r="CO298" s="7" cm="1">
        <f t="array" ref="CO298">+SUM($G298:$CF298*N(VALUE(LEFT($G$2:$CF$2,4))=CO$2))</f>
        <v>0</v>
      </c>
      <c r="CP298" s="7" cm="1">
        <f t="array" ref="CP298">+SUM($G298:$CF298*N(VALUE(LEFT($G$2:$CF$2,4))=CP$2))</f>
        <v>0</v>
      </c>
      <c r="CQ298" s="7" cm="1">
        <f t="array" ref="CQ298">+SUM($G298:$CF298*N(VALUE(LEFT($G$2:$CF$2,4))=CQ$2))</f>
        <v>0</v>
      </c>
    </row>
    <row r="299" spans="2:95" x14ac:dyDescent="0.25">
      <c r="B299" t="str">
        <f>+IF(IFERROR(INDEX('24-25 Plant Additions (RunRate)'!$P$10:$P$258,MATCH(E299,'24-25 Plant Additions (RunRate)'!$C$10:$C$258,0)),"")&lt;&gt;"x","","x")</f>
        <v/>
      </c>
      <c r="C299" t="str">
        <f>+IF(AND(CG299&gt;'24-25 Plant Additions (RunRate)'!$O$4,$B299&lt;&gt;"x"),"x","")</f>
        <v/>
      </c>
      <c r="D299" t="str">
        <f t="shared" si="4"/>
        <v>x</v>
      </c>
      <c r="E299" s="2" t="s">
        <v>850</v>
      </c>
      <c r="F299" s="3" t="s">
        <v>851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>
        <v>47343.61</v>
      </c>
      <c r="AE299" s="4">
        <v>980.35</v>
      </c>
      <c r="AF299" s="4"/>
      <c r="AG299" s="4"/>
      <c r="AH299" s="4">
        <v>11195.22</v>
      </c>
      <c r="AI299" s="4"/>
      <c r="AJ299" s="4">
        <v>95450.66</v>
      </c>
      <c r="AK299" s="4"/>
      <c r="AL299" s="4"/>
      <c r="AM299" s="4">
        <v>2061.91</v>
      </c>
      <c r="AN299" s="4"/>
      <c r="AO299" s="4">
        <v>0</v>
      </c>
      <c r="AP299" s="4">
        <v>933.75</v>
      </c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>
        <v>157965.5</v>
      </c>
      <c r="CH299" s="4"/>
      <c r="CI299" s="9" cm="1">
        <f t="array" ref="CI299">1/(SUM(G299:BZ299*($G$1:$BZ$1=1))/SUM(G299:BZ299)+0.000000001)*(SUM(N(CK299:CP299&lt;&gt;0))&gt;4)</f>
        <v>0</v>
      </c>
      <c r="CK299" s="7" cm="1">
        <f t="array" ref="CK299">+SUM($G299:$CF299*N(VALUE(LEFT($G$2:$CF$2,4))=CK$2))</f>
        <v>0</v>
      </c>
      <c r="CL299" s="7" cm="1">
        <f t="array" ref="CL299">+SUM($G299:$CF299*N(VALUE(LEFT($G$2:$CF$2,4))=CL$2))</f>
        <v>47343.61</v>
      </c>
      <c r="CM299" s="7" cm="1">
        <f t="array" ref="CM299">+SUM($G299:$CF299*N(VALUE(LEFT($G$2:$CF$2,4))=CM$2))</f>
        <v>110621.89000000001</v>
      </c>
      <c r="CN299" s="7" cm="1">
        <f t="array" ref="CN299">+SUM($G299:$CF299*N(VALUE(LEFT($G$2:$CF$2,4))=CN$2))</f>
        <v>0</v>
      </c>
      <c r="CO299" s="7" cm="1">
        <f t="array" ref="CO299">+SUM($G299:$CF299*N(VALUE(LEFT($G$2:$CF$2,4))=CO$2))</f>
        <v>0</v>
      </c>
      <c r="CP299" s="7" cm="1">
        <f t="array" ref="CP299">+SUM($G299:$CF299*N(VALUE(LEFT($G$2:$CF$2,4))=CP$2))</f>
        <v>0</v>
      </c>
      <c r="CQ299" s="7" cm="1">
        <f t="array" ref="CQ299">+SUM($G299:$CF299*N(VALUE(LEFT($G$2:$CF$2,4))=CQ$2))</f>
        <v>0</v>
      </c>
    </row>
    <row r="300" spans="2:95" x14ac:dyDescent="0.25">
      <c r="B300" t="str">
        <f>+IF(IFERROR(INDEX('24-25 Plant Additions (RunRate)'!$P$10:$P$258,MATCH(E300,'24-25 Plant Additions (RunRate)'!$C$10:$C$258,0)),"")&lt;&gt;"x","","x")</f>
        <v/>
      </c>
      <c r="C300" t="str">
        <f>+IF(AND(CG300&gt;'24-25 Plant Additions (RunRate)'!$O$4,$B300&lt;&gt;"x"),"x","")</f>
        <v/>
      </c>
      <c r="D300" t="str">
        <f t="shared" si="4"/>
        <v>x</v>
      </c>
      <c r="E300" s="2" t="s">
        <v>1047</v>
      </c>
      <c r="F300" s="3" t="s">
        <v>1048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>
        <v>3357.7200000000003</v>
      </c>
      <c r="BF300" s="4"/>
      <c r="BG300" s="4">
        <v>14041.94</v>
      </c>
      <c r="BH300" s="4">
        <v>13409.82</v>
      </c>
      <c r="BI300" s="4">
        <v>0</v>
      </c>
      <c r="BJ300" s="4"/>
      <c r="BK300" s="4">
        <v>129727.92</v>
      </c>
      <c r="BL300" s="4">
        <v>-3770.94</v>
      </c>
      <c r="BM300" s="4"/>
      <c r="BN300" s="4">
        <v>-122.31</v>
      </c>
      <c r="BO300" s="4"/>
      <c r="BP300" s="4"/>
      <c r="BQ300" s="4"/>
      <c r="BR300" s="4"/>
      <c r="BS300" s="4"/>
      <c r="BT300" s="4"/>
      <c r="BU300" s="4"/>
      <c r="BV300" s="4">
        <v>1168.05</v>
      </c>
      <c r="BW300" s="4"/>
      <c r="BX300" s="4"/>
      <c r="BY300" s="4"/>
      <c r="BZ300" s="4">
        <v>-7.3500000000000005</v>
      </c>
      <c r="CA300" s="4"/>
      <c r="CB300" s="4"/>
      <c r="CC300" s="4"/>
      <c r="CD300" s="4"/>
      <c r="CE300" s="4"/>
      <c r="CF300" s="4"/>
      <c r="CG300" s="4">
        <v>157804.84999999998</v>
      </c>
      <c r="CH300" s="4"/>
      <c r="CI300" s="9" cm="1">
        <f t="array" ref="CI300">1/(SUM(G300:BZ300*($G$1:$BZ$1=1))/SUM(G300:BZ300)+0.000000001)*(SUM(N(CK300:CP300&lt;&gt;0))&gt;4)</f>
        <v>0</v>
      </c>
      <c r="CK300" s="7" cm="1">
        <f t="array" ref="CK300">+SUM($G300:$CF300*N(VALUE(LEFT($G$2:$CF$2,4))=CK$2))</f>
        <v>0</v>
      </c>
      <c r="CL300" s="7" cm="1">
        <f t="array" ref="CL300">+SUM($G300:$CF300*N(VALUE(LEFT($G$2:$CF$2,4))=CL$2))</f>
        <v>0</v>
      </c>
      <c r="CM300" s="7" cm="1">
        <f t="array" ref="CM300">+SUM($G300:$CF300*N(VALUE(LEFT($G$2:$CF$2,4))=CM$2))</f>
        <v>0</v>
      </c>
      <c r="CN300" s="7" cm="1">
        <f t="array" ref="CN300">+SUM($G300:$CF300*N(VALUE(LEFT($G$2:$CF$2,4))=CN$2))</f>
        <v>0</v>
      </c>
      <c r="CO300" s="7" cm="1">
        <f t="array" ref="CO300">+SUM($G300:$CF300*N(VALUE(LEFT($G$2:$CF$2,4))=CO$2))</f>
        <v>156644.15</v>
      </c>
      <c r="CP300" s="7" cm="1">
        <f t="array" ref="CP300">+SUM($G300:$CF300*N(VALUE(LEFT($G$2:$CF$2,4))=CP$2))</f>
        <v>1160.7</v>
      </c>
      <c r="CQ300" s="7" cm="1">
        <f t="array" ref="CQ300">+SUM($G300:$CF300*N(VALUE(LEFT($G$2:$CF$2,4))=CQ$2))</f>
        <v>0</v>
      </c>
    </row>
    <row r="301" spans="2:95" x14ac:dyDescent="0.25">
      <c r="B301" t="str">
        <f>+IF(IFERROR(INDEX('24-25 Plant Additions (RunRate)'!$P$10:$P$258,MATCH(E301,'24-25 Plant Additions (RunRate)'!$C$10:$C$258,0)),"")&lt;&gt;"x","","x")</f>
        <v/>
      </c>
      <c r="C301" t="str">
        <f>+IF(AND(CG301&gt;'24-25 Plant Additions (RunRate)'!$O$4,$B301&lt;&gt;"x"),"x","")</f>
        <v/>
      </c>
      <c r="D301" t="str">
        <f t="shared" si="4"/>
        <v>x</v>
      </c>
      <c r="E301" s="2" t="s">
        <v>1383</v>
      </c>
      <c r="F301" s="3" t="s">
        <v>1384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>
        <v>136288.84</v>
      </c>
      <c r="BI301" s="4">
        <v>4798.1900000000005</v>
      </c>
      <c r="BJ301" s="4">
        <v>12902.41</v>
      </c>
      <c r="BK301" s="4">
        <v>1430.71</v>
      </c>
      <c r="BL301" s="4">
        <v>1233.93</v>
      </c>
      <c r="BM301" s="4"/>
      <c r="BN301" s="4">
        <v>-617.63</v>
      </c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>
        <v>156036.44999999998</v>
      </c>
      <c r="CH301" s="4"/>
      <c r="CI301" s="9" cm="1">
        <f t="array" ref="CI301">1/(SUM(G301:BZ301*($G$1:$BZ$1=1))/SUM(G301:BZ301)+0.000000001)*(SUM(N(CK301:CP301&lt;&gt;0))&gt;4)</f>
        <v>0</v>
      </c>
      <c r="CK301" s="7" cm="1">
        <f t="array" ref="CK301">+SUM($G301:$CF301*N(VALUE(LEFT($G$2:$CF$2,4))=CK$2))</f>
        <v>0</v>
      </c>
      <c r="CL301" s="7" cm="1">
        <f t="array" ref="CL301">+SUM($G301:$CF301*N(VALUE(LEFT($G$2:$CF$2,4))=CL$2))</f>
        <v>0</v>
      </c>
      <c r="CM301" s="7" cm="1">
        <f t="array" ref="CM301">+SUM($G301:$CF301*N(VALUE(LEFT($G$2:$CF$2,4))=CM$2))</f>
        <v>0</v>
      </c>
      <c r="CN301" s="7" cm="1">
        <f t="array" ref="CN301">+SUM($G301:$CF301*N(VALUE(LEFT($G$2:$CF$2,4))=CN$2))</f>
        <v>0</v>
      </c>
      <c r="CO301" s="7" cm="1">
        <f t="array" ref="CO301">+SUM($G301:$CF301*N(VALUE(LEFT($G$2:$CF$2,4))=CO$2))</f>
        <v>156036.44999999998</v>
      </c>
      <c r="CP301" s="7" cm="1">
        <f t="array" ref="CP301">+SUM($G301:$CF301*N(VALUE(LEFT($G$2:$CF$2,4))=CP$2))</f>
        <v>0</v>
      </c>
      <c r="CQ301" s="7" cm="1">
        <f t="array" ref="CQ301">+SUM($G301:$CF301*N(VALUE(LEFT($G$2:$CF$2,4))=CQ$2))</f>
        <v>0</v>
      </c>
    </row>
    <row r="302" spans="2:95" x14ac:dyDescent="0.25">
      <c r="B302" t="str">
        <f>+IF(IFERROR(INDEX('24-25 Plant Additions (RunRate)'!$P$10:$P$258,MATCH(E302,'24-25 Plant Additions (RunRate)'!$C$10:$C$258,0)),"")&lt;&gt;"x","","x")</f>
        <v/>
      </c>
      <c r="C302" t="str">
        <f>+IF(AND(CG302&gt;'24-25 Plant Additions (RunRate)'!$O$4,$B302&lt;&gt;"x"),"x","")</f>
        <v/>
      </c>
      <c r="D302" t="str">
        <f t="shared" si="4"/>
        <v>x</v>
      </c>
      <c r="E302" s="2" t="s">
        <v>1368</v>
      </c>
      <c r="F302" s="3" t="s">
        <v>1369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>
        <v>140978.69</v>
      </c>
      <c r="BH302" s="4">
        <v>4528.91</v>
      </c>
      <c r="BI302" s="4">
        <v>7763.85</v>
      </c>
      <c r="BJ302" s="4">
        <v>1400.95</v>
      </c>
      <c r="BK302" s="4">
        <v>0</v>
      </c>
      <c r="BL302" s="4"/>
      <c r="BM302" s="4"/>
      <c r="BN302" s="4">
        <v>-606.74</v>
      </c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>
        <v>154065.66000000003</v>
      </c>
      <c r="CH302" s="4"/>
      <c r="CI302" s="9" cm="1">
        <f t="array" ref="CI302">1/(SUM(G302:BZ302*($G$1:$BZ$1=1))/SUM(G302:BZ302)+0.000000001)*(SUM(N(CK302:CP302&lt;&gt;0))&gt;4)</f>
        <v>0</v>
      </c>
      <c r="CK302" s="7" cm="1">
        <f t="array" ref="CK302">+SUM($G302:$CF302*N(VALUE(LEFT($G$2:$CF$2,4))=CK$2))</f>
        <v>0</v>
      </c>
      <c r="CL302" s="7" cm="1">
        <f t="array" ref="CL302">+SUM($G302:$CF302*N(VALUE(LEFT($G$2:$CF$2,4))=CL$2))</f>
        <v>0</v>
      </c>
      <c r="CM302" s="7" cm="1">
        <f t="array" ref="CM302">+SUM($G302:$CF302*N(VALUE(LEFT($G$2:$CF$2,4))=CM$2))</f>
        <v>0</v>
      </c>
      <c r="CN302" s="7" cm="1">
        <f t="array" ref="CN302">+SUM($G302:$CF302*N(VALUE(LEFT($G$2:$CF$2,4))=CN$2))</f>
        <v>0</v>
      </c>
      <c r="CO302" s="7" cm="1">
        <f t="array" ref="CO302">+SUM($G302:$CF302*N(VALUE(LEFT($G$2:$CF$2,4))=CO$2))</f>
        <v>154065.66000000003</v>
      </c>
      <c r="CP302" s="7" cm="1">
        <f t="array" ref="CP302">+SUM($G302:$CF302*N(VALUE(LEFT($G$2:$CF$2,4))=CP$2))</f>
        <v>0</v>
      </c>
      <c r="CQ302" s="7" cm="1">
        <f t="array" ref="CQ302">+SUM($G302:$CF302*N(VALUE(LEFT($G$2:$CF$2,4))=CQ$2))</f>
        <v>0</v>
      </c>
    </row>
    <row r="303" spans="2:95" x14ac:dyDescent="0.25">
      <c r="B303" t="str">
        <f>+IF(IFERROR(INDEX('24-25 Plant Additions (RunRate)'!$P$10:$P$258,MATCH(E303,'24-25 Plant Additions (RunRate)'!$C$10:$C$258,0)),"")&lt;&gt;"x","","x")</f>
        <v/>
      </c>
      <c r="C303" t="str">
        <f>+IF(AND(CG303&gt;'24-25 Plant Additions (RunRate)'!$O$4,$B303&lt;&gt;"x"),"x","")</f>
        <v/>
      </c>
      <c r="D303" t="str">
        <f t="shared" si="4"/>
        <v>x</v>
      </c>
      <c r="E303" s="2" t="s">
        <v>1648</v>
      </c>
      <c r="F303" s="3" t="s">
        <v>1649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>
        <v>127150.93000000001</v>
      </c>
      <c r="BU303" s="4">
        <v>23455.29</v>
      </c>
      <c r="BV303" s="4"/>
      <c r="BW303" s="4"/>
      <c r="BX303" s="4"/>
      <c r="BY303" s="4">
        <v>2337.69</v>
      </c>
      <c r="BZ303" s="4">
        <v>1061.71</v>
      </c>
      <c r="CA303" s="4"/>
      <c r="CB303" s="4"/>
      <c r="CC303" s="4"/>
      <c r="CD303" s="4"/>
      <c r="CE303" s="4"/>
      <c r="CF303" s="4"/>
      <c r="CG303" s="4">
        <v>154005.62</v>
      </c>
      <c r="CH303" s="4"/>
      <c r="CI303" s="9" cm="1">
        <f t="array" ref="CI303">1/(SUM(G303:BZ303*($G$1:$BZ$1=1))/SUM(G303:BZ303)+0.000000001)*(SUM(N(CK303:CP303&lt;&gt;0))&gt;4)</f>
        <v>0</v>
      </c>
      <c r="CK303" s="7" cm="1">
        <f t="array" ref="CK303">+SUM($G303:$CF303*N(VALUE(LEFT($G$2:$CF$2,4))=CK$2))</f>
        <v>0</v>
      </c>
      <c r="CL303" s="7" cm="1">
        <f t="array" ref="CL303">+SUM($G303:$CF303*N(VALUE(LEFT($G$2:$CF$2,4))=CL$2))</f>
        <v>0</v>
      </c>
      <c r="CM303" s="7" cm="1">
        <f t="array" ref="CM303">+SUM($G303:$CF303*N(VALUE(LEFT($G$2:$CF$2,4))=CM$2))</f>
        <v>0</v>
      </c>
      <c r="CN303" s="7" cm="1">
        <f t="array" ref="CN303">+SUM($G303:$CF303*N(VALUE(LEFT($G$2:$CF$2,4))=CN$2))</f>
        <v>0</v>
      </c>
      <c r="CO303" s="7" cm="1">
        <f t="array" ref="CO303">+SUM($G303:$CF303*N(VALUE(LEFT($G$2:$CF$2,4))=CO$2))</f>
        <v>0</v>
      </c>
      <c r="CP303" s="7" cm="1">
        <f t="array" ref="CP303">+SUM($G303:$CF303*N(VALUE(LEFT($G$2:$CF$2,4))=CP$2))</f>
        <v>154005.62</v>
      </c>
      <c r="CQ303" s="7" cm="1">
        <f t="array" ref="CQ303">+SUM($G303:$CF303*N(VALUE(LEFT($G$2:$CF$2,4))=CQ$2))</f>
        <v>0</v>
      </c>
    </row>
    <row r="304" spans="2:95" x14ac:dyDescent="0.25">
      <c r="B304" t="str">
        <f>+IF(IFERROR(INDEX('24-25 Plant Additions (RunRate)'!$P$10:$P$258,MATCH(E304,'24-25 Plant Additions (RunRate)'!$C$10:$C$258,0)),"")&lt;&gt;"x","","x")</f>
        <v/>
      </c>
      <c r="C304" t="str">
        <f>+IF(AND(CG304&gt;'24-25 Plant Additions (RunRate)'!$O$4,$B304&lt;&gt;"x"),"x","")</f>
        <v/>
      </c>
      <c r="D304" t="str">
        <f t="shared" si="4"/>
        <v>x</v>
      </c>
      <c r="E304" s="2" t="s">
        <v>1293</v>
      </c>
      <c r="F304" s="3" t="s">
        <v>1294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>
        <v>35181.32</v>
      </c>
      <c r="AZ304" s="4">
        <v>56734.3</v>
      </c>
      <c r="BA304" s="4">
        <v>48765.63</v>
      </c>
      <c r="BB304" s="4">
        <v>5227.38</v>
      </c>
      <c r="BC304" s="4"/>
      <c r="BD304" s="4"/>
      <c r="BE304" s="4"/>
      <c r="BF304" s="4"/>
      <c r="BG304" s="4">
        <v>2148.92</v>
      </c>
      <c r="BH304" s="4"/>
      <c r="BI304" s="4">
        <v>8947.34</v>
      </c>
      <c r="BJ304" s="4">
        <v>-3683.28</v>
      </c>
      <c r="BK304" s="4"/>
      <c r="BL304" s="4">
        <v>0</v>
      </c>
      <c r="BM304" s="4"/>
      <c r="BN304" s="4">
        <v>-29.080000000000002</v>
      </c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>
        <v>153292.53000000003</v>
      </c>
      <c r="CH304" s="4"/>
      <c r="CI304" s="9" cm="1">
        <f t="array" ref="CI304">1/(SUM(G304:BZ304*($G$1:$BZ$1=1))/SUM(G304:BZ304)+0.000000001)*(SUM(N(CK304:CP304&lt;&gt;0))&gt;4)</f>
        <v>0</v>
      </c>
      <c r="CK304" s="7" cm="1">
        <f t="array" ref="CK304">+SUM($G304:$CF304*N(VALUE(LEFT($G$2:$CF$2,4))=CK$2))</f>
        <v>0</v>
      </c>
      <c r="CL304" s="7" cm="1">
        <f t="array" ref="CL304">+SUM($G304:$CF304*N(VALUE(LEFT($G$2:$CF$2,4))=CL$2))</f>
        <v>0</v>
      </c>
      <c r="CM304" s="7" cm="1">
        <f t="array" ref="CM304">+SUM($G304:$CF304*N(VALUE(LEFT($G$2:$CF$2,4))=CM$2))</f>
        <v>0</v>
      </c>
      <c r="CN304" s="7" cm="1">
        <f t="array" ref="CN304">+SUM($G304:$CF304*N(VALUE(LEFT($G$2:$CF$2,4))=CN$2))</f>
        <v>145908.63</v>
      </c>
      <c r="CO304" s="7" cm="1">
        <f t="array" ref="CO304">+SUM($G304:$CF304*N(VALUE(LEFT($G$2:$CF$2,4))=CO$2))</f>
        <v>7383.9</v>
      </c>
      <c r="CP304" s="7" cm="1">
        <f t="array" ref="CP304">+SUM($G304:$CF304*N(VALUE(LEFT($G$2:$CF$2,4))=CP$2))</f>
        <v>0</v>
      </c>
      <c r="CQ304" s="7" cm="1">
        <f t="array" ref="CQ304">+SUM($G304:$CF304*N(VALUE(LEFT($G$2:$CF$2,4))=CQ$2))</f>
        <v>0</v>
      </c>
    </row>
    <row r="305" spans="2:95" x14ac:dyDescent="0.25">
      <c r="B305" t="str">
        <f>+IF(IFERROR(INDEX('24-25 Plant Additions (RunRate)'!$P$10:$P$258,MATCH(E305,'24-25 Plant Additions (RunRate)'!$C$10:$C$258,0)),"")&lt;&gt;"x","","x")</f>
        <v/>
      </c>
      <c r="C305" t="str">
        <f>+IF(AND(CG305&gt;'24-25 Plant Additions (RunRate)'!$O$4,$B305&lt;&gt;"x"),"x","")</f>
        <v/>
      </c>
      <c r="D305" t="str">
        <f t="shared" si="4"/>
        <v>x</v>
      </c>
      <c r="E305" s="2" t="s">
        <v>506</v>
      </c>
      <c r="F305" s="3" t="s">
        <v>507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>
        <v>153390.07</v>
      </c>
      <c r="BB305" s="4">
        <v>-107.26</v>
      </c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>
        <v>153282.81</v>
      </c>
      <c r="CH305" s="4"/>
      <c r="CI305" s="9" cm="1">
        <f t="array" ref="CI305">1/(SUM(G305:BZ305*($G$1:$BZ$1=1))/SUM(G305:BZ305)+0.000000001)*(SUM(N(CK305:CP305&lt;&gt;0))&gt;4)</f>
        <v>0</v>
      </c>
      <c r="CK305" s="7" cm="1">
        <f t="array" ref="CK305">+SUM($G305:$CF305*N(VALUE(LEFT($G$2:$CF$2,4))=CK$2))</f>
        <v>0</v>
      </c>
      <c r="CL305" s="7" cm="1">
        <f t="array" ref="CL305">+SUM($G305:$CF305*N(VALUE(LEFT($G$2:$CF$2,4))=CL$2))</f>
        <v>0</v>
      </c>
      <c r="CM305" s="7" cm="1">
        <f t="array" ref="CM305">+SUM($G305:$CF305*N(VALUE(LEFT($G$2:$CF$2,4))=CM$2))</f>
        <v>0</v>
      </c>
      <c r="CN305" s="7" cm="1">
        <f t="array" ref="CN305">+SUM($G305:$CF305*N(VALUE(LEFT($G$2:$CF$2,4))=CN$2))</f>
        <v>153282.81</v>
      </c>
      <c r="CO305" s="7" cm="1">
        <f t="array" ref="CO305">+SUM($G305:$CF305*N(VALUE(LEFT($G$2:$CF$2,4))=CO$2))</f>
        <v>0</v>
      </c>
      <c r="CP305" s="7" cm="1">
        <f t="array" ref="CP305">+SUM($G305:$CF305*N(VALUE(LEFT($G$2:$CF$2,4))=CP$2))</f>
        <v>0</v>
      </c>
      <c r="CQ305" s="7" cm="1">
        <f t="array" ref="CQ305">+SUM($G305:$CF305*N(VALUE(LEFT($G$2:$CF$2,4))=CQ$2))</f>
        <v>0</v>
      </c>
    </row>
    <row r="306" spans="2:95" x14ac:dyDescent="0.25">
      <c r="B306" t="str">
        <f>+IF(IFERROR(INDEX('24-25 Plant Additions (RunRate)'!$P$10:$P$258,MATCH(E306,'24-25 Plant Additions (RunRate)'!$C$10:$C$258,0)),"")&lt;&gt;"x","","x")</f>
        <v/>
      </c>
      <c r="C306" t="str">
        <f>+IF(AND(CG306&gt;'24-25 Plant Additions (RunRate)'!$O$4,$B306&lt;&gt;"x"),"x","")</f>
        <v/>
      </c>
      <c r="D306" t="str">
        <f t="shared" si="4"/>
        <v>x</v>
      </c>
      <c r="E306" s="2" t="s">
        <v>744</v>
      </c>
      <c r="F306" s="3" t="s">
        <v>745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>
        <v>35799.01</v>
      </c>
      <c r="AP306" s="4">
        <v>98983.27</v>
      </c>
      <c r="AQ306" s="4">
        <v>96.42</v>
      </c>
      <c r="AR306" s="4">
        <v>802.2</v>
      </c>
      <c r="AS306" s="4">
        <v>42.38</v>
      </c>
      <c r="AT306" s="4"/>
      <c r="AU306" s="4"/>
      <c r="AV306" s="4">
        <v>2698.27</v>
      </c>
      <c r="AW306" s="4"/>
      <c r="AX306" s="4"/>
      <c r="AY306" s="4"/>
      <c r="AZ306" s="4"/>
      <c r="BA306" s="4">
        <v>9051.2199999999993</v>
      </c>
      <c r="BB306" s="4">
        <v>468.68</v>
      </c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>
        <v>0</v>
      </c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>
        <v>3845.46</v>
      </c>
      <c r="CD306" s="4"/>
      <c r="CE306" s="4"/>
      <c r="CF306" s="4"/>
      <c r="CG306" s="4">
        <v>151786.91</v>
      </c>
      <c r="CH306" s="4"/>
      <c r="CI306" s="9" cm="1">
        <f t="array" ref="CI306">1/(SUM(G306:BZ306*($G$1:$BZ$1=1))/SUM(G306:BZ306)+0.000000001)*(SUM(N(CK306:CP306&lt;&gt;0))&gt;4)</f>
        <v>0</v>
      </c>
      <c r="CK306" s="7" cm="1">
        <f t="array" ref="CK306">+SUM($G306:$CF306*N(VALUE(LEFT($G$2:$CF$2,4))=CK$2))</f>
        <v>0</v>
      </c>
      <c r="CL306" s="7" cm="1">
        <f t="array" ref="CL306">+SUM($G306:$CF306*N(VALUE(LEFT($G$2:$CF$2,4))=CL$2))</f>
        <v>0</v>
      </c>
      <c r="CM306" s="7" cm="1">
        <f t="array" ref="CM306">+SUM($G306:$CF306*N(VALUE(LEFT($G$2:$CF$2,4))=CM$2))</f>
        <v>134782.28</v>
      </c>
      <c r="CN306" s="7" cm="1">
        <f t="array" ref="CN306">+SUM($G306:$CF306*N(VALUE(LEFT($G$2:$CF$2,4))=CN$2))</f>
        <v>13159.17</v>
      </c>
      <c r="CO306" s="7" cm="1">
        <f t="array" ref="CO306">+SUM($G306:$CF306*N(VALUE(LEFT($G$2:$CF$2,4))=CO$2))</f>
        <v>0</v>
      </c>
      <c r="CP306" s="7" cm="1">
        <f t="array" ref="CP306">+SUM($G306:$CF306*N(VALUE(LEFT($G$2:$CF$2,4))=CP$2))</f>
        <v>0</v>
      </c>
      <c r="CQ306" s="7" cm="1">
        <f t="array" ref="CQ306">+SUM($G306:$CF306*N(VALUE(LEFT($G$2:$CF$2,4))=CQ$2))</f>
        <v>3845.46</v>
      </c>
    </row>
    <row r="307" spans="2:95" x14ac:dyDescent="0.25">
      <c r="B307" t="str">
        <f>+IF(IFERROR(INDEX('24-25 Plant Additions (RunRate)'!$P$10:$P$258,MATCH(E307,'24-25 Plant Additions (RunRate)'!$C$10:$C$258,0)),"")&lt;&gt;"x","","x")</f>
        <v/>
      </c>
      <c r="C307" t="str">
        <f>+IF(AND(CG307&gt;'24-25 Plant Additions (RunRate)'!$O$4,$B307&lt;&gt;"x"),"x","")</f>
        <v/>
      </c>
      <c r="D307" t="str">
        <f t="shared" si="4"/>
        <v>x</v>
      </c>
      <c r="E307" s="2" t="s">
        <v>1149</v>
      </c>
      <c r="F307" s="3" t="s">
        <v>1150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>
        <v>137984.08000000002</v>
      </c>
      <c r="AU307" s="4">
        <v>8646.2000000000007</v>
      </c>
      <c r="AV307" s="4"/>
      <c r="AW307" s="4"/>
      <c r="AX307" s="4">
        <v>0</v>
      </c>
      <c r="AY307" s="4"/>
      <c r="AZ307" s="4"/>
      <c r="BA307" s="4"/>
      <c r="BB307" s="4">
        <v>4772.55</v>
      </c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>
        <v>151402.83000000002</v>
      </c>
      <c r="CH307" s="4"/>
      <c r="CI307" s="9" cm="1">
        <f t="array" ref="CI307">1/(SUM(G307:BZ307*($G$1:$BZ$1=1))/SUM(G307:BZ307)+0.000000001)*(SUM(N(CK307:CP307&lt;&gt;0))&gt;4)</f>
        <v>0</v>
      </c>
      <c r="CK307" s="7" cm="1">
        <f t="array" ref="CK307">+SUM($G307:$CF307*N(VALUE(LEFT($G$2:$CF$2,4))=CK$2))</f>
        <v>0</v>
      </c>
      <c r="CL307" s="7" cm="1">
        <f t="array" ref="CL307">+SUM($G307:$CF307*N(VALUE(LEFT($G$2:$CF$2,4))=CL$2))</f>
        <v>0</v>
      </c>
      <c r="CM307" s="7" cm="1">
        <f t="array" ref="CM307">+SUM($G307:$CF307*N(VALUE(LEFT($G$2:$CF$2,4))=CM$2))</f>
        <v>0</v>
      </c>
      <c r="CN307" s="7" cm="1">
        <f t="array" ref="CN307">+SUM($G307:$CF307*N(VALUE(LEFT($G$2:$CF$2,4))=CN$2))</f>
        <v>151402.83000000002</v>
      </c>
      <c r="CO307" s="7" cm="1">
        <f t="array" ref="CO307">+SUM($G307:$CF307*N(VALUE(LEFT($G$2:$CF$2,4))=CO$2))</f>
        <v>0</v>
      </c>
      <c r="CP307" s="7" cm="1">
        <f t="array" ref="CP307">+SUM($G307:$CF307*N(VALUE(LEFT($G$2:$CF$2,4))=CP$2))</f>
        <v>0</v>
      </c>
      <c r="CQ307" s="7" cm="1">
        <f t="array" ref="CQ307">+SUM($G307:$CF307*N(VALUE(LEFT($G$2:$CF$2,4))=CQ$2))</f>
        <v>0</v>
      </c>
    </row>
    <row r="308" spans="2:95" x14ac:dyDescent="0.25">
      <c r="B308" t="str">
        <f>+IF(IFERROR(INDEX('24-25 Plant Additions (RunRate)'!$P$10:$P$258,MATCH(E308,'24-25 Plant Additions (RunRate)'!$C$10:$C$258,0)),"")&lt;&gt;"x","","x")</f>
        <v/>
      </c>
      <c r="C308" t="str">
        <f>+IF(AND(CG308&gt;'24-25 Plant Additions (RunRate)'!$O$4,$B308&lt;&gt;"x"),"x","")</f>
        <v/>
      </c>
      <c r="D308" t="str">
        <f t="shared" si="4"/>
        <v>x</v>
      </c>
      <c r="E308" s="2" t="s">
        <v>1171</v>
      </c>
      <c r="F308" s="3" t="s">
        <v>1172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>
        <v>151374.57</v>
      </c>
      <c r="BC308" s="4"/>
      <c r="BD308" s="4"/>
      <c r="BE308" s="4"/>
      <c r="BF308" s="4"/>
      <c r="BG308" s="4">
        <v>0</v>
      </c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>
        <v>151374.57</v>
      </c>
      <c r="CH308" s="4"/>
      <c r="CI308" s="9" cm="1">
        <f t="array" ref="CI308">1/(SUM(G308:BZ308*($G$1:$BZ$1=1))/SUM(G308:BZ308)+0.000000001)*(SUM(N(CK308:CP308&lt;&gt;0))&gt;4)</f>
        <v>0</v>
      </c>
      <c r="CK308" s="7" cm="1">
        <f t="array" ref="CK308">+SUM($G308:$CF308*N(VALUE(LEFT($G$2:$CF$2,4))=CK$2))</f>
        <v>0</v>
      </c>
      <c r="CL308" s="7" cm="1">
        <f t="array" ref="CL308">+SUM($G308:$CF308*N(VALUE(LEFT($G$2:$CF$2,4))=CL$2))</f>
        <v>0</v>
      </c>
      <c r="CM308" s="7" cm="1">
        <f t="array" ref="CM308">+SUM($G308:$CF308*N(VALUE(LEFT($G$2:$CF$2,4))=CM$2))</f>
        <v>0</v>
      </c>
      <c r="CN308" s="7" cm="1">
        <f t="array" ref="CN308">+SUM($G308:$CF308*N(VALUE(LEFT($G$2:$CF$2,4))=CN$2))</f>
        <v>151374.57</v>
      </c>
      <c r="CO308" s="7" cm="1">
        <f t="array" ref="CO308">+SUM($G308:$CF308*N(VALUE(LEFT($G$2:$CF$2,4))=CO$2))</f>
        <v>0</v>
      </c>
      <c r="CP308" s="7" cm="1">
        <f t="array" ref="CP308">+SUM($G308:$CF308*N(VALUE(LEFT($G$2:$CF$2,4))=CP$2))</f>
        <v>0</v>
      </c>
      <c r="CQ308" s="7" cm="1">
        <f t="array" ref="CQ308">+SUM($G308:$CF308*N(VALUE(LEFT($G$2:$CF$2,4))=CQ$2))</f>
        <v>0</v>
      </c>
    </row>
    <row r="309" spans="2:95" x14ac:dyDescent="0.25">
      <c r="B309" t="str">
        <f>+IF(IFERROR(INDEX('24-25 Plant Additions (RunRate)'!$P$10:$P$258,MATCH(E309,'24-25 Plant Additions (RunRate)'!$C$10:$C$258,0)),"")&lt;&gt;"x","","x")</f>
        <v/>
      </c>
      <c r="C309" t="str">
        <f>+IF(AND(CG309&gt;'24-25 Plant Additions (RunRate)'!$O$4,$B309&lt;&gt;"x"),"x","")</f>
        <v/>
      </c>
      <c r="D309" t="str">
        <f t="shared" si="4"/>
        <v>x</v>
      </c>
      <c r="E309" s="2" t="s">
        <v>860</v>
      </c>
      <c r="F309" s="3" t="s">
        <v>861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>
        <v>150846.84</v>
      </c>
      <c r="AZ309" s="4"/>
      <c r="BA309" s="4"/>
      <c r="BB309" s="4">
        <v>-0.02</v>
      </c>
      <c r="BC309" s="4"/>
      <c r="BD309" s="4">
        <v>0</v>
      </c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>
        <v>150846.82</v>
      </c>
      <c r="CH309" s="4"/>
      <c r="CI309" s="9" cm="1">
        <f t="array" ref="CI309">1/(SUM(G309:BZ309*($G$1:$BZ$1=1))/SUM(G309:BZ309)+0.000000001)*(SUM(N(CK309:CP309&lt;&gt;0))&gt;4)</f>
        <v>0</v>
      </c>
      <c r="CK309" s="7" cm="1">
        <f t="array" ref="CK309">+SUM($G309:$CF309*N(VALUE(LEFT($G$2:$CF$2,4))=CK$2))</f>
        <v>0</v>
      </c>
      <c r="CL309" s="7" cm="1">
        <f t="array" ref="CL309">+SUM($G309:$CF309*N(VALUE(LEFT($G$2:$CF$2,4))=CL$2))</f>
        <v>0</v>
      </c>
      <c r="CM309" s="7" cm="1">
        <f t="array" ref="CM309">+SUM($G309:$CF309*N(VALUE(LEFT($G$2:$CF$2,4))=CM$2))</f>
        <v>0</v>
      </c>
      <c r="CN309" s="7" cm="1">
        <f t="array" ref="CN309">+SUM($G309:$CF309*N(VALUE(LEFT($G$2:$CF$2,4))=CN$2))</f>
        <v>150846.82</v>
      </c>
      <c r="CO309" s="7" cm="1">
        <f t="array" ref="CO309">+SUM($G309:$CF309*N(VALUE(LEFT($G$2:$CF$2,4))=CO$2))</f>
        <v>0</v>
      </c>
      <c r="CP309" s="7" cm="1">
        <f t="array" ref="CP309">+SUM($G309:$CF309*N(VALUE(LEFT($G$2:$CF$2,4))=CP$2))</f>
        <v>0</v>
      </c>
      <c r="CQ309" s="7" cm="1">
        <f t="array" ref="CQ309">+SUM($G309:$CF309*N(VALUE(LEFT($G$2:$CF$2,4))=CQ$2))</f>
        <v>0</v>
      </c>
    </row>
    <row r="310" spans="2:95" x14ac:dyDescent="0.25">
      <c r="B310" t="str">
        <f>+IF(IFERROR(INDEX('24-25 Plant Additions (RunRate)'!$P$10:$P$258,MATCH(E310,'24-25 Plant Additions (RunRate)'!$C$10:$C$258,0)),"")&lt;&gt;"x","","x")</f>
        <v/>
      </c>
      <c r="C310" t="str">
        <f>+IF(AND(CG310&gt;'24-25 Plant Additions (RunRate)'!$O$4,$B310&lt;&gt;"x"),"x","")</f>
        <v/>
      </c>
      <c r="D310" t="str">
        <f t="shared" si="4"/>
        <v>x</v>
      </c>
      <c r="E310" s="2" t="s">
        <v>470</v>
      </c>
      <c r="F310" s="3" t="s">
        <v>471</v>
      </c>
      <c r="G310" s="4"/>
      <c r="H310" s="4"/>
      <c r="I310" s="4"/>
      <c r="J310" s="4"/>
      <c r="K310" s="4"/>
      <c r="L310" s="4"/>
      <c r="M310" s="4"/>
      <c r="N310" s="4"/>
      <c r="O310" s="4"/>
      <c r="P310" s="4">
        <v>337.55</v>
      </c>
      <c r="Q310" s="4">
        <v>18425.25</v>
      </c>
      <c r="R310" s="4">
        <v>-300.35000000000002</v>
      </c>
      <c r="S310" s="4">
        <v>500.21000000000004</v>
      </c>
      <c r="T310" s="4">
        <v>6731.59</v>
      </c>
      <c r="U310" s="4">
        <v>123053.12</v>
      </c>
      <c r="V310" s="4"/>
      <c r="W310" s="4">
        <v>1122.8</v>
      </c>
      <c r="X310" s="4"/>
      <c r="Y310" s="4"/>
      <c r="Z310" s="4"/>
      <c r="AA310" s="4"/>
      <c r="AB310" s="4"/>
      <c r="AC310" s="4"/>
      <c r="AD310" s="4">
        <v>937.22</v>
      </c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>
        <v>150807.38999999998</v>
      </c>
      <c r="CH310" s="4"/>
      <c r="CI310" s="9" cm="1">
        <f t="array" ref="CI310">1/(SUM(G310:BZ310*($G$1:$BZ$1=1))/SUM(G310:BZ310)+0.000000001)*(SUM(N(CK310:CP310&lt;&gt;0))&gt;4)</f>
        <v>0</v>
      </c>
      <c r="CK310" s="7" cm="1">
        <f t="array" ref="CK310">+SUM($G310:$CF310*N(VALUE(LEFT($G$2:$CF$2,4))=CK$2))</f>
        <v>18462.45</v>
      </c>
      <c r="CL310" s="7" cm="1">
        <f t="array" ref="CL310">+SUM($G310:$CF310*N(VALUE(LEFT($G$2:$CF$2,4))=CL$2))</f>
        <v>132344.94</v>
      </c>
      <c r="CM310" s="7" cm="1">
        <f t="array" ref="CM310">+SUM($G310:$CF310*N(VALUE(LEFT($G$2:$CF$2,4))=CM$2))</f>
        <v>0</v>
      </c>
      <c r="CN310" s="7" cm="1">
        <f t="array" ref="CN310">+SUM($G310:$CF310*N(VALUE(LEFT($G$2:$CF$2,4))=CN$2))</f>
        <v>0</v>
      </c>
      <c r="CO310" s="7" cm="1">
        <f t="array" ref="CO310">+SUM($G310:$CF310*N(VALUE(LEFT($G$2:$CF$2,4))=CO$2))</f>
        <v>0</v>
      </c>
      <c r="CP310" s="7" cm="1">
        <f t="array" ref="CP310">+SUM($G310:$CF310*N(VALUE(LEFT($G$2:$CF$2,4))=CP$2))</f>
        <v>0</v>
      </c>
      <c r="CQ310" s="7" cm="1">
        <f t="array" ref="CQ310">+SUM($G310:$CF310*N(VALUE(LEFT($G$2:$CF$2,4))=CQ$2))</f>
        <v>0</v>
      </c>
    </row>
    <row r="311" spans="2:95" x14ac:dyDescent="0.25">
      <c r="B311" t="str">
        <f>+IF(IFERROR(INDEX('24-25 Plant Additions (RunRate)'!$P$10:$P$258,MATCH(E311,'24-25 Plant Additions (RunRate)'!$C$10:$C$258,0)),"")&lt;&gt;"x","","x")</f>
        <v/>
      </c>
      <c r="C311" t="str">
        <f>+IF(AND(CG311&gt;'24-25 Plant Additions (RunRate)'!$O$4,$B311&lt;&gt;"x"),"x","")</f>
        <v/>
      </c>
      <c r="D311" t="str">
        <f t="shared" si="4"/>
        <v>x</v>
      </c>
      <c r="E311" s="2" t="s">
        <v>884</v>
      </c>
      <c r="F311" s="3" t="s">
        <v>885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>
        <v>3859.73</v>
      </c>
      <c r="AF311" s="4">
        <v>143989.70000000001</v>
      </c>
      <c r="AG311" s="4">
        <v>423.28000000000003</v>
      </c>
      <c r="AH311" s="4"/>
      <c r="AI311" s="4"/>
      <c r="AJ311" s="4"/>
      <c r="AK311" s="4">
        <v>0</v>
      </c>
      <c r="AL311" s="4"/>
      <c r="AM311" s="4"/>
      <c r="AN311" s="4"/>
      <c r="AO311" s="4"/>
      <c r="AP311" s="4">
        <v>1069.27</v>
      </c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>
        <v>149341.98000000001</v>
      </c>
      <c r="CH311" s="4"/>
      <c r="CI311" s="9" cm="1">
        <f t="array" ref="CI311">1/(SUM(G311:BZ311*($G$1:$BZ$1=1))/SUM(G311:BZ311)+0.000000001)*(SUM(N(CK311:CP311&lt;&gt;0))&gt;4)</f>
        <v>0</v>
      </c>
      <c r="CK311" s="7" cm="1">
        <f t="array" ref="CK311">+SUM($G311:$CF311*N(VALUE(LEFT($G$2:$CF$2,4))=CK$2))</f>
        <v>0</v>
      </c>
      <c r="CL311" s="7" cm="1">
        <f t="array" ref="CL311">+SUM($G311:$CF311*N(VALUE(LEFT($G$2:$CF$2,4))=CL$2))</f>
        <v>0</v>
      </c>
      <c r="CM311" s="7" cm="1">
        <f t="array" ref="CM311">+SUM($G311:$CF311*N(VALUE(LEFT($G$2:$CF$2,4))=CM$2))</f>
        <v>149341.98000000001</v>
      </c>
      <c r="CN311" s="7" cm="1">
        <f t="array" ref="CN311">+SUM($G311:$CF311*N(VALUE(LEFT($G$2:$CF$2,4))=CN$2))</f>
        <v>0</v>
      </c>
      <c r="CO311" s="7" cm="1">
        <f t="array" ref="CO311">+SUM($G311:$CF311*N(VALUE(LEFT($G$2:$CF$2,4))=CO$2))</f>
        <v>0</v>
      </c>
      <c r="CP311" s="7" cm="1">
        <f t="array" ref="CP311">+SUM($G311:$CF311*N(VALUE(LEFT($G$2:$CF$2,4))=CP$2))</f>
        <v>0</v>
      </c>
      <c r="CQ311" s="7" cm="1">
        <f t="array" ref="CQ311">+SUM($G311:$CF311*N(VALUE(LEFT($G$2:$CF$2,4))=CQ$2))</f>
        <v>0</v>
      </c>
    </row>
    <row r="312" spans="2:95" x14ac:dyDescent="0.25">
      <c r="B312" t="str">
        <f>+IF(IFERROR(INDEX('24-25 Plant Additions (RunRate)'!$P$10:$P$258,MATCH(E312,'24-25 Plant Additions (RunRate)'!$C$10:$C$258,0)),"")&lt;&gt;"x","","x")</f>
        <v/>
      </c>
      <c r="C312" t="str">
        <f>+IF(AND(CG312&gt;'24-25 Plant Additions (RunRate)'!$O$4,$B312&lt;&gt;"x"),"x","")</f>
        <v/>
      </c>
      <c r="D312" t="str">
        <f t="shared" si="4"/>
        <v>x</v>
      </c>
      <c r="E312" s="2" t="s">
        <v>480</v>
      </c>
      <c r="F312" s="3" t="s">
        <v>481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>
        <v>158751.56</v>
      </c>
      <c r="AK312" s="4"/>
      <c r="AL312" s="4"/>
      <c r="AM312" s="4">
        <v>-12738.44</v>
      </c>
      <c r="AN312" s="4">
        <v>-4490.3900000000003</v>
      </c>
      <c r="AO312" s="4">
        <v>2611.96</v>
      </c>
      <c r="AP312" s="4">
        <v>537.23</v>
      </c>
      <c r="AQ312" s="4"/>
      <c r="AR312" s="4">
        <v>4125.25</v>
      </c>
      <c r="AS312" s="4"/>
      <c r="AT312" s="4"/>
      <c r="AU312" s="4"/>
      <c r="AV312" s="4"/>
      <c r="AW312" s="4"/>
      <c r="AX312" s="4"/>
      <c r="AY312" s="4"/>
      <c r="AZ312" s="4"/>
      <c r="BA312" s="4"/>
      <c r="BB312" s="4">
        <v>134.27000000000001</v>
      </c>
      <c r="BC312" s="4">
        <v>0.01</v>
      </c>
      <c r="BD312" s="4">
        <v>0</v>
      </c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>
        <v>148931.44999999998</v>
      </c>
      <c r="CH312" s="4"/>
      <c r="CI312" s="9" cm="1">
        <f t="array" ref="CI312">1/(SUM(G312:BZ312*($G$1:$BZ$1=1))/SUM(G312:BZ312)+0.000000001)*(SUM(N(CK312:CP312&lt;&gt;0))&gt;4)</f>
        <v>0</v>
      </c>
      <c r="CK312" s="7" cm="1">
        <f t="array" ref="CK312">+SUM($G312:$CF312*N(VALUE(LEFT($G$2:$CF$2,4))=CK$2))</f>
        <v>0</v>
      </c>
      <c r="CL312" s="7" cm="1">
        <f t="array" ref="CL312">+SUM($G312:$CF312*N(VALUE(LEFT($G$2:$CF$2,4))=CL$2))</f>
        <v>0</v>
      </c>
      <c r="CM312" s="7" cm="1">
        <f t="array" ref="CM312">+SUM($G312:$CF312*N(VALUE(LEFT($G$2:$CF$2,4))=CM$2))</f>
        <v>144671.91999999998</v>
      </c>
      <c r="CN312" s="7" cm="1">
        <f t="array" ref="CN312">+SUM($G312:$CF312*N(VALUE(LEFT($G$2:$CF$2,4))=CN$2))</f>
        <v>4259.5200000000004</v>
      </c>
      <c r="CO312" s="7" cm="1">
        <f t="array" ref="CO312">+SUM($G312:$CF312*N(VALUE(LEFT($G$2:$CF$2,4))=CO$2))</f>
        <v>0.01</v>
      </c>
      <c r="CP312" s="7" cm="1">
        <f t="array" ref="CP312">+SUM($G312:$CF312*N(VALUE(LEFT($G$2:$CF$2,4))=CP$2))</f>
        <v>0</v>
      </c>
      <c r="CQ312" s="7" cm="1">
        <f t="array" ref="CQ312">+SUM($G312:$CF312*N(VALUE(LEFT($G$2:$CF$2,4))=CQ$2))</f>
        <v>0</v>
      </c>
    </row>
    <row r="313" spans="2:95" x14ac:dyDescent="0.25">
      <c r="B313" t="str">
        <f>+IF(IFERROR(INDEX('24-25 Plant Additions (RunRate)'!$P$10:$P$258,MATCH(E313,'24-25 Plant Additions (RunRate)'!$C$10:$C$258,0)),"")&lt;&gt;"x","","x")</f>
        <v/>
      </c>
      <c r="C313" t="str">
        <f>+IF(AND(CG313&gt;'24-25 Plant Additions (RunRate)'!$O$4,$B313&lt;&gt;"x"),"x","")</f>
        <v/>
      </c>
      <c r="D313" t="str">
        <f t="shared" si="4"/>
        <v>x</v>
      </c>
      <c r="E313" s="2" t="s">
        <v>880</v>
      </c>
      <c r="F313" s="3" t="s">
        <v>881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>
        <v>102871.51000000001</v>
      </c>
      <c r="AO313" s="4">
        <v>8784.76</v>
      </c>
      <c r="AP313" s="4">
        <v>35067.950000000004</v>
      </c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>
        <v>146724.22</v>
      </c>
      <c r="CH313" s="4"/>
      <c r="CI313" s="9" cm="1">
        <f t="array" ref="CI313">1/(SUM(G313:BZ313*($G$1:$BZ$1=1))/SUM(G313:BZ313)+0.000000001)*(SUM(N(CK313:CP313&lt;&gt;0))&gt;4)</f>
        <v>0</v>
      </c>
      <c r="CK313" s="7" cm="1">
        <f t="array" ref="CK313">+SUM($G313:$CF313*N(VALUE(LEFT($G$2:$CF$2,4))=CK$2))</f>
        <v>0</v>
      </c>
      <c r="CL313" s="7" cm="1">
        <f t="array" ref="CL313">+SUM($G313:$CF313*N(VALUE(LEFT($G$2:$CF$2,4))=CL$2))</f>
        <v>0</v>
      </c>
      <c r="CM313" s="7" cm="1">
        <f t="array" ref="CM313">+SUM($G313:$CF313*N(VALUE(LEFT($G$2:$CF$2,4))=CM$2))</f>
        <v>146724.22</v>
      </c>
      <c r="CN313" s="7" cm="1">
        <f t="array" ref="CN313">+SUM($G313:$CF313*N(VALUE(LEFT($G$2:$CF$2,4))=CN$2))</f>
        <v>0</v>
      </c>
      <c r="CO313" s="7" cm="1">
        <f t="array" ref="CO313">+SUM($G313:$CF313*N(VALUE(LEFT($G$2:$CF$2,4))=CO$2))</f>
        <v>0</v>
      </c>
      <c r="CP313" s="7" cm="1">
        <f t="array" ref="CP313">+SUM($G313:$CF313*N(VALUE(LEFT($G$2:$CF$2,4))=CP$2))</f>
        <v>0</v>
      </c>
      <c r="CQ313" s="7" cm="1">
        <f t="array" ref="CQ313">+SUM($G313:$CF313*N(VALUE(LEFT($G$2:$CF$2,4))=CQ$2))</f>
        <v>0</v>
      </c>
    </row>
    <row r="314" spans="2:95" x14ac:dyDescent="0.25">
      <c r="B314" t="str">
        <f>+IF(IFERROR(INDEX('24-25 Plant Additions (RunRate)'!$P$10:$P$258,MATCH(E314,'24-25 Plant Additions (RunRate)'!$C$10:$C$258,0)),"")&lt;&gt;"x","","x")</f>
        <v/>
      </c>
      <c r="C314" t="str">
        <f>+IF(AND(CG314&gt;'24-25 Plant Additions (RunRate)'!$O$4,$B314&lt;&gt;"x"),"x","")</f>
        <v/>
      </c>
      <c r="D314" t="str">
        <f t="shared" si="4"/>
        <v>x</v>
      </c>
      <c r="E314" s="2" t="s">
        <v>1242</v>
      </c>
      <c r="F314" s="3" t="s">
        <v>1243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>
        <v>131774.79</v>
      </c>
      <c r="BX314" s="4"/>
      <c r="BY314" s="4">
        <v>15268.54</v>
      </c>
      <c r="BZ314" s="4">
        <v>-444.74</v>
      </c>
      <c r="CA314" s="4"/>
      <c r="CB314" s="4"/>
      <c r="CC314" s="4"/>
      <c r="CD314" s="4"/>
      <c r="CE314" s="4"/>
      <c r="CF314" s="4"/>
      <c r="CG314" s="4">
        <v>146598.59000000003</v>
      </c>
      <c r="CH314" s="4"/>
      <c r="CI314" s="9" cm="1">
        <f t="array" ref="CI314">1/(SUM(G314:BZ314*($G$1:$BZ$1=1))/SUM(G314:BZ314)+0.000000001)*(SUM(N(CK314:CP314&lt;&gt;0))&gt;4)</f>
        <v>0</v>
      </c>
      <c r="CK314" s="7" cm="1">
        <f t="array" ref="CK314">+SUM($G314:$CF314*N(VALUE(LEFT($G$2:$CF$2,4))=CK$2))</f>
        <v>0</v>
      </c>
      <c r="CL314" s="7" cm="1">
        <f t="array" ref="CL314">+SUM($G314:$CF314*N(VALUE(LEFT($G$2:$CF$2,4))=CL$2))</f>
        <v>0</v>
      </c>
      <c r="CM314" s="7" cm="1">
        <f t="array" ref="CM314">+SUM($G314:$CF314*N(VALUE(LEFT($G$2:$CF$2,4))=CM$2))</f>
        <v>0</v>
      </c>
      <c r="CN314" s="7" cm="1">
        <f t="array" ref="CN314">+SUM($G314:$CF314*N(VALUE(LEFT($G$2:$CF$2,4))=CN$2))</f>
        <v>0</v>
      </c>
      <c r="CO314" s="7" cm="1">
        <f t="array" ref="CO314">+SUM($G314:$CF314*N(VALUE(LEFT($G$2:$CF$2,4))=CO$2))</f>
        <v>0</v>
      </c>
      <c r="CP314" s="7" cm="1">
        <f t="array" ref="CP314">+SUM($G314:$CF314*N(VALUE(LEFT($G$2:$CF$2,4))=CP$2))</f>
        <v>146598.59000000003</v>
      </c>
      <c r="CQ314" s="7" cm="1">
        <f t="array" ref="CQ314">+SUM($G314:$CF314*N(VALUE(LEFT($G$2:$CF$2,4))=CQ$2))</f>
        <v>0</v>
      </c>
    </row>
    <row r="315" spans="2:95" x14ac:dyDescent="0.25">
      <c r="B315" t="str">
        <f>+IF(IFERROR(INDEX('24-25 Plant Additions (RunRate)'!$P$10:$P$258,MATCH(E315,'24-25 Plant Additions (RunRate)'!$C$10:$C$258,0)),"")&lt;&gt;"x","","x")</f>
        <v/>
      </c>
      <c r="C315" t="str">
        <f>+IF(AND(CG315&gt;'24-25 Plant Additions (RunRate)'!$O$4,$B315&lt;&gt;"x"),"x","")</f>
        <v/>
      </c>
      <c r="D315" t="str">
        <f t="shared" si="4"/>
        <v>x</v>
      </c>
      <c r="E315" s="2" t="s">
        <v>1370</v>
      </c>
      <c r="F315" s="3" t="s">
        <v>1371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>
        <v>144801.75</v>
      </c>
      <c r="CA315" s="4"/>
      <c r="CB315" s="4">
        <v>133.69</v>
      </c>
      <c r="CC315" s="4"/>
      <c r="CD315" s="4"/>
      <c r="CE315" s="4"/>
      <c r="CF315" s="4"/>
      <c r="CG315" s="4">
        <v>144935.44</v>
      </c>
      <c r="CH315" s="4"/>
      <c r="CI315" s="9" cm="1">
        <f t="array" ref="CI315">1/(SUM(G315:BZ315*($G$1:$BZ$1=1))/SUM(G315:BZ315)+0.000000001)*(SUM(N(CK315:CP315&lt;&gt;0))&gt;4)</f>
        <v>0</v>
      </c>
      <c r="CK315" s="7" cm="1">
        <f t="array" ref="CK315">+SUM($G315:$CF315*N(VALUE(LEFT($G$2:$CF$2,4))=CK$2))</f>
        <v>0</v>
      </c>
      <c r="CL315" s="7" cm="1">
        <f t="array" ref="CL315">+SUM($G315:$CF315*N(VALUE(LEFT($G$2:$CF$2,4))=CL$2))</f>
        <v>0</v>
      </c>
      <c r="CM315" s="7" cm="1">
        <f t="array" ref="CM315">+SUM($G315:$CF315*N(VALUE(LEFT($G$2:$CF$2,4))=CM$2))</f>
        <v>0</v>
      </c>
      <c r="CN315" s="7" cm="1">
        <f t="array" ref="CN315">+SUM($G315:$CF315*N(VALUE(LEFT($G$2:$CF$2,4))=CN$2))</f>
        <v>0</v>
      </c>
      <c r="CO315" s="7" cm="1">
        <f t="array" ref="CO315">+SUM($G315:$CF315*N(VALUE(LEFT($G$2:$CF$2,4))=CO$2))</f>
        <v>0</v>
      </c>
      <c r="CP315" s="7" cm="1">
        <f t="array" ref="CP315">+SUM($G315:$CF315*N(VALUE(LEFT($G$2:$CF$2,4))=CP$2))</f>
        <v>144801.75</v>
      </c>
      <c r="CQ315" s="7" cm="1">
        <f t="array" ref="CQ315">+SUM($G315:$CF315*N(VALUE(LEFT($G$2:$CF$2,4))=CQ$2))</f>
        <v>133.69</v>
      </c>
    </row>
    <row r="316" spans="2:95" x14ac:dyDescent="0.25">
      <c r="B316" t="str">
        <f>+IF(IFERROR(INDEX('24-25 Plant Additions (RunRate)'!$P$10:$P$258,MATCH(E316,'24-25 Plant Additions (RunRate)'!$C$10:$C$258,0)),"")&lt;&gt;"x","","x")</f>
        <v/>
      </c>
      <c r="C316" t="str">
        <f>+IF(AND(CG316&gt;'24-25 Plant Additions (RunRate)'!$O$4,$B316&lt;&gt;"x"),"x","")</f>
        <v/>
      </c>
      <c r="D316" t="str">
        <f t="shared" si="4"/>
        <v>x</v>
      </c>
      <c r="E316" s="2" t="s">
        <v>23</v>
      </c>
      <c r="F316" s="3" t="s">
        <v>24</v>
      </c>
      <c r="G316" s="4">
        <v>7091.34</v>
      </c>
      <c r="H316" s="4">
        <v>28508.660000000003</v>
      </c>
      <c r="I316" s="4">
        <v>17282.249999999993</v>
      </c>
      <c r="J316" s="4">
        <v>16708.55</v>
      </c>
      <c r="K316" s="4">
        <v>14932.73</v>
      </c>
      <c r="L316" s="4">
        <v>15525.490000000002</v>
      </c>
      <c r="M316" s="4">
        <v>22589.57</v>
      </c>
      <c r="N316" s="4">
        <v>6776.63</v>
      </c>
      <c r="O316" s="4">
        <v>866.46</v>
      </c>
      <c r="P316" s="4">
        <v>8181.2500000000009</v>
      </c>
      <c r="Q316" s="4">
        <v>4553.0800000000008</v>
      </c>
      <c r="R316" s="4">
        <v>-679.8900000000001</v>
      </c>
      <c r="S316" s="4">
        <v>928</v>
      </c>
      <c r="T316" s="4"/>
      <c r="U316" s="4">
        <v>1410.6200000000001</v>
      </c>
      <c r="V316" s="4"/>
      <c r="W316" s="4"/>
      <c r="X316" s="4"/>
      <c r="Y316" s="4"/>
      <c r="Z316" s="4"/>
      <c r="AA316" s="4"/>
      <c r="AB316" s="4"/>
      <c r="AC316" s="4"/>
      <c r="AD316" s="4">
        <v>16.669999999999998</v>
      </c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>
        <v>144691.41</v>
      </c>
      <c r="CH316" s="4"/>
      <c r="CI316" s="9" cm="1">
        <f t="array" ref="CI316">1/(SUM(G316:BZ316*($G$1:$BZ$1=1))/SUM(G316:BZ316)+0.000000001)*(SUM(N(CK316:CP316&lt;&gt;0))&gt;4)</f>
        <v>0</v>
      </c>
      <c r="CK316" s="7" cm="1">
        <f t="array" ref="CK316">+SUM($G316:$CF316*N(VALUE(LEFT($G$2:$CF$2,4))=CK$2))</f>
        <v>142336.12</v>
      </c>
      <c r="CL316" s="7" cm="1">
        <f t="array" ref="CL316">+SUM($G316:$CF316*N(VALUE(LEFT($G$2:$CF$2,4))=CL$2))</f>
        <v>2355.29</v>
      </c>
      <c r="CM316" s="7" cm="1">
        <f t="array" ref="CM316">+SUM($G316:$CF316*N(VALUE(LEFT($G$2:$CF$2,4))=CM$2))</f>
        <v>0</v>
      </c>
      <c r="CN316" s="7" cm="1">
        <f t="array" ref="CN316">+SUM($G316:$CF316*N(VALUE(LEFT($G$2:$CF$2,4))=CN$2))</f>
        <v>0</v>
      </c>
      <c r="CO316" s="7" cm="1">
        <f t="array" ref="CO316">+SUM($G316:$CF316*N(VALUE(LEFT($G$2:$CF$2,4))=CO$2))</f>
        <v>0</v>
      </c>
      <c r="CP316" s="7" cm="1">
        <f t="array" ref="CP316">+SUM($G316:$CF316*N(VALUE(LEFT($G$2:$CF$2,4))=CP$2))</f>
        <v>0</v>
      </c>
      <c r="CQ316" s="7" cm="1">
        <f t="array" ref="CQ316">+SUM($G316:$CF316*N(VALUE(LEFT($G$2:$CF$2,4))=CQ$2))</f>
        <v>0</v>
      </c>
    </row>
    <row r="317" spans="2:95" x14ac:dyDescent="0.25">
      <c r="B317" t="str">
        <f>+IF(IFERROR(INDEX('24-25 Plant Additions (RunRate)'!$P$10:$P$258,MATCH(E317,'24-25 Plant Additions (RunRate)'!$C$10:$C$258,0)),"")&lt;&gt;"x","","x")</f>
        <v/>
      </c>
      <c r="C317" t="str">
        <f>+IF(AND(CG317&gt;'24-25 Plant Additions (RunRate)'!$O$4,$B317&lt;&gt;"x"),"x","")</f>
        <v/>
      </c>
      <c r="D317" t="str">
        <f t="shared" si="4"/>
        <v>x</v>
      </c>
      <c r="E317" s="2" t="s">
        <v>760</v>
      </c>
      <c r="F317" s="3" t="s">
        <v>761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>
        <v>139247.74</v>
      </c>
      <c r="AQ317" s="4">
        <v>3355.36</v>
      </c>
      <c r="AR317" s="4"/>
      <c r="AS317" s="4"/>
      <c r="AT317" s="4"/>
      <c r="AU317" s="4"/>
      <c r="AV317" s="4"/>
      <c r="AW317" s="4">
        <v>0</v>
      </c>
      <c r="AX317" s="4"/>
      <c r="AY317" s="4"/>
      <c r="AZ317" s="4"/>
      <c r="BA317" s="4"/>
      <c r="BB317" s="4">
        <v>109.21000000000001</v>
      </c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>
        <v>142712.30999999997</v>
      </c>
      <c r="CH317" s="4"/>
      <c r="CI317" s="9" cm="1">
        <f t="array" ref="CI317">1/(SUM(G317:BZ317*($G$1:$BZ$1=1))/SUM(G317:BZ317)+0.000000001)*(SUM(N(CK317:CP317&lt;&gt;0))&gt;4)</f>
        <v>0</v>
      </c>
      <c r="CK317" s="7" cm="1">
        <f t="array" ref="CK317">+SUM($G317:$CF317*N(VALUE(LEFT($G$2:$CF$2,4))=CK$2))</f>
        <v>0</v>
      </c>
      <c r="CL317" s="7" cm="1">
        <f t="array" ref="CL317">+SUM($G317:$CF317*N(VALUE(LEFT($G$2:$CF$2,4))=CL$2))</f>
        <v>0</v>
      </c>
      <c r="CM317" s="7" cm="1">
        <f t="array" ref="CM317">+SUM($G317:$CF317*N(VALUE(LEFT($G$2:$CF$2,4))=CM$2))</f>
        <v>139247.74</v>
      </c>
      <c r="CN317" s="7" cm="1">
        <f t="array" ref="CN317">+SUM($G317:$CF317*N(VALUE(LEFT($G$2:$CF$2,4))=CN$2))</f>
        <v>3464.57</v>
      </c>
      <c r="CO317" s="7" cm="1">
        <f t="array" ref="CO317">+SUM($G317:$CF317*N(VALUE(LEFT($G$2:$CF$2,4))=CO$2))</f>
        <v>0</v>
      </c>
      <c r="CP317" s="7" cm="1">
        <f t="array" ref="CP317">+SUM($G317:$CF317*N(VALUE(LEFT($G$2:$CF$2,4))=CP$2))</f>
        <v>0</v>
      </c>
      <c r="CQ317" s="7" cm="1">
        <f t="array" ref="CQ317">+SUM($G317:$CF317*N(VALUE(LEFT($G$2:$CF$2,4))=CQ$2))</f>
        <v>0</v>
      </c>
    </row>
    <row r="318" spans="2:95" x14ac:dyDescent="0.25">
      <c r="B318" t="str">
        <f>+IF(IFERROR(INDEX('24-25 Plant Additions (RunRate)'!$P$10:$P$258,MATCH(E318,'24-25 Plant Additions (RunRate)'!$C$10:$C$258,0)),"")&lt;&gt;"x","","x")</f>
        <v/>
      </c>
      <c r="C318" t="str">
        <f>+IF(AND(CG318&gt;'24-25 Plant Additions (RunRate)'!$O$4,$B318&lt;&gt;"x"),"x","")</f>
        <v/>
      </c>
      <c r="D318" t="str">
        <f t="shared" si="4"/>
        <v>x</v>
      </c>
      <c r="E318" s="2" t="s">
        <v>482</v>
      </c>
      <c r="F318" s="3" t="s">
        <v>483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>
        <v>150081.35</v>
      </c>
      <c r="AK318" s="4">
        <v>808.34</v>
      </c>
      <c r="AL318" s="4">
        <v>3105.23</v>
      </c>
      <c r="AM318" s="4">
        <v>-12299.2</v>
      </c>
      <c r="AN318" s="4">
        <v>-4981.67</v>
      </c>
      <c r="AO318" s="4"/>
      <c r="AP318" s="4">
        <v>479.92</v>
      </c>
      <c r="AQ318" s="4"/>
      <c r="AR318" s="4">
        <v>4046.65</v>
      </c>
      <c r="AS318" s="4"/>
      <c r="AT318" s="4"/>
      <c r="AU318" s="4"/>
      <c r="AV318" s="4"/>
      <c r="AW318" s="4"/>
      <c r="AX318" s="4"/>
      <c r="AY318" s="4">
        <v>0</v>
      </c>
      <c r="AZ318" s="4"/>
      <c r="BA318" s="4"/>
      <c r="BB318" s="4">
        <v>131.71</v>
      </c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>
        <v>141372.32999999999</v>
      </c>
      <c r="CH318" s="4"/>
      <c r="CI318" s="9" cm="1">
        <f t="array" ref="CI318">1/(SUM(G318:BZ318*($G$1:$BZ$1=1))/SUM(G318:BZ318)+0.000000001)*(SUM(N(CK318:CP318&lt;&gt;0))&gt;4)</f>
        <v>0</v>
      </c>
      <c r="CK318" s="7" cm="1">
        <f t="array" ref="CK318">+SUM($G318:$CF318*N(VALUE(LEFT($G$2:$CF$2,4))=CK$2))</f>
        <v>0</v>
      </c>
      <c r="CL318" s="7" cm="1">
        <f t="array" ref="CL318">+SUM($G318:$CF318*N(VALUE(LEFT($G$2:$CF$2,4))=CL$2))</f>
        <v>0</v>
      </c>
      <c r="CM318" s="7" cm="1">
        <f t="array" ref="CM318">+SUM($G318:$CF318*N(VALUE(LEFT($G$2:$CF$2,4))=CM$2))</f>
        <v>137193.97</v>
      </c>
      <c r="CN318" s="7" cm="1">
        <f t="array" ref="CN318">+SUM($G318:$CF318*N(VALUE(LEFT($G$2:$CF$2,4))=CN$2))</f>
        <v>4178.3599999999997</v>
      </c>
      <c r="CO318" s="7" cm="1">
        <f t="array" ref="CO318">+SUM($G318:$CF318*N(VALUE(LEFT($G$2:$CF$2,4))=CO$2))</f>
        <v>0</v>
      </c>
      <c r="CP318" s="7" cm="1">
        <f t="array" ref="CP318">+SUM($G318:$CF318*N(VALUE(LEFT($G$2:$CF$2,4))=CP$2))</f>
        <v>0</v>
      </c>
      <c r="CQ318" s="7" cm="1">
        <f t="array" ref="CQ318">+SUM($G318:$CF318*N(VALUE(LEFT($G$2:$CF$2,4))=CQ$2))</f>
        <v>0</v>
      </c>
    </row>
    <row r="319" spans="2:95" x14ac:dyDescent="0.25">
      <c r="B319" t="str">
        <f>+IF(IFERROR(INDEX('24-25 Plant Additions (RunRate)'!$P$10:$P$258,MATCH(E319,'24-25 Plant Additions (RunRate)'!$C$10:$C$258,0)),"")&lt;&gt;"x","","x")</f>
        <v/>
      </c>
      <c r="C319" t="str">
        <f>+IF(AND(CG319&gt;'24-25 Plant Additions (RunRate)'!$O$4,$B319&lt;&gt;"x"),"x","")</f>
        <v/>
      </c>
      <c r="D319" t="str">
        <f t="shared" si="4"/>
        <v>x</v>
      </c>
      <c r="E319" s="2" t="s">
        <v>1157</v>
      </c>
      <c r="F319" s="3" t="s">
        <v>1158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>
        <v>121181.95</v>
      </c>
      <c r="AW319" s="4">
        <v>10635.25</v>
      </c>
      <c r="AX319" s="4"/>
      <c r="AY319" s="4">
        <v>4794.54</v>
      </c>
      <c r="AZ319" s="4"/>
      <c r="BA319" s="4">
        <v>0</v>
      </c>
      <c r="BB319" s="4">
        <v>4446.47</v>
      </c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>
        <v>141058.21000000002</v>
      </c>
      <c r="CH319" s="4"/>
      <c r="CI319" s="9" cm="1">
        <f t="array" ref="CI319">1/(SUM(G319:BZ319*($G$1:$BZ$1=1))/SUM(G319:BZ319)+0.000000001)*(SUM(N(CK319:CP319&lt;&gt;0))&gt;4)</f>
        <v>0</v>
      </c>
      <c r="CK319" s="7" cm="1">
        <f t="array" ref="CK319">+SUM($G319:$CF319*N(VALUE(LEFT($G$2:$CF$2,4))=CK$2))</f>
        <v>0</v>
      </c>
      <c r="CL319" s="7" cm="1">
        <f t="array" ref="CL319">+SUM($G319:$CF319*N(VALUE(LEFT($G$2:$CF$2,4))=CL$2))</f>
        <v>0</v>
      </c>
      <c r="CM319" s="7" cm="1">
        <f t="array" ref="CM319">+SUM($G319:$CF319*N(VALUE(LEFT($G$2:$CF$2,4))=CM$2))</f>
        <v>0</v>
      </c>
      <c r="CN319" s="7" cm="1">
        <f t="array" ref="CN319">+SUM($G319:$CF319*N(VALUE(LEFT($G$2:$CF$2,4))=CN$2))</f>
        <v>141058.21000000002</v>
      </c>
      <c r="CO319" s="7" cm="1">
        <f t="array" ref="CO319">+SUM($G319:$CF319*N(VALUE(LEFT($G$2:$CF$2,4))=CO$2))</f>
        <v>0</v>
      </c>
      <c r="CP319" s="7" cm="1">
        <f t="array" ref="CP319">+SUM($G319:$CF319*N(VALUE(LEFT($G$2:$CF$2,4))=CP$2))</f>
        <v>0</v>
      </c>
      <c r="CQ319" s="7" cm="1">
        <f t="array" ref="CQ319">+SUM($G319:$CF319*N(VALUE(LEFT($G$2:$CF$2,4))=CQ$2))</f>
        <v>0</v>
      </c>
    </row>
    <row r="320" spans="2:95" x14ac:dyDescent="0.25">
      <c r="B320" t="str">
        <f>+IF(IFERROR(INDEX('24-25 Plant Additions (RunRate)'!$P$10:$P$258,MATCH(E320,'24-25 Plant Additions (RunRate)'!$C$10:$C$258,0)),"")&lt;&gt;"x","","x")</f>
        <v/>
      </c>
      <c r="C320" t="str">
        <f>+IF(AND(CG320&gt;'24-25 Plant Additions (RunRate)'!$O$4,$B320&lt;&gt;"x"),"x","")</f>
        <v/>
      </c>
      <c r="D320" t="str">
        <f t="shared" si="4"/>
        <v>x</v>
      </c>
      <c r="E320" s="2" t="s">
        <v>446</v>
      </c>
      <c r="F320" s="3" t="s">
        <v>447</v>
      </c>
      <c r="G320" s="4"/>
      <c r="H320" s="4"/>
      <c r="I320" s="4"/>
      <c r="J320" s="4"/>
      <c r="K320" s="4"/>
      <c r="L320" s="4">
        <v>26554.880000000001</v>
      </c>
      <c r="M320" s="4">
        <v>16836.23</v>
      </c>
      <c r="N320" s="4"/>
      <c r="O320" s="4">
        <v>97849.31</v>
      </c>
      <c r="P320" s="4">
        <v>94.52</v>
      </c>
      <c r="Q320" s="4">
        <v>17.21</v>
      </c>
      <c r="R320" s="4">
        <v>-2398.94</v>
      </c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>
        <v>138953.20999999996</v>
      </c>
      <c r="CH320" s="4"/>
      <c r="CI320" s="9" cm="1">
        <f t="array" ref="CI320">1/(SUM(G320:BZ320*($G$1:$BZ$1=1))/SUM(G320:BZ320)+0.000000001)*(SUM(N(CK320:CP320&lt;&gt;0))&gt;4)</f>
        <v>0</v>
      </c>
      <c r="CK320" s="7" cm="1">
        <f t="array" ref="CK320">+SUM($G320:$CF320*N(VALUE(LEFT($G$2:$CF$2,4))=CK$2))</f>
        <v>138953.20999999996</v>
      </c>
      <c r="CL320" s="7" cm="1">
        <f t="array" ref="CL320">+SUM($G320:$CF320*N(VALUE(LEFT($G$2:$CF$2,4))=CL$2))</f>
        <v>0</v>
      </c>
      <c r="CM320" s="7" cm="1">
        <f t="array" ref="CM320">+SUM($G320:$CF320*N(VALUE(LEFT($G$2:$CF$2,4))=CM$2))</f>
        <v>0</v>
      </c>
      <c r="CN320" s="7" cm="1">
        <f t="array" ref="CN320">+SUM($G320:$CF320*N(VALUE(LEFT($G$2:$CF$2,4))=CN$2))</f>
        <v>0</v>
      </c>
      <c r="CO320" s="7" cm="1">
        <f t="array" ref="CO320">+SUM($G320:$CF320*N(VALUE(LEFT($G$2:$CF$2,4))=CO$2))</f>
        <v>0</v>
      </c>
      <c r="CP320" s="7" cm="1">
        <f t="array" ref="CP320">+SUM($G320:$CF320*N(VALUE(LEFT($G$2:$CF$2,4))=CP$2))</f>
        <v>0</v>
      </c>
      <c r="CQ320" s="7" cm="1">
        <f t="array" ref="CQ320">+SUM($G320:$CF320*N(VALUE(LEFT($G$2:$CF$2,4))=CQ$2))</f>
        <v>0</v>
      </c>
    </row>
    <row r="321" spans="2:95" x14ac:dyDescent="0.25">
      <c r="B321" t="str">
        <f>+IF(IFERROR(INDEX('24-25 Plant Additions (RunRate)'!$P$10:$P$258,MATCH(E321,'24-25 Plant Additions (RunRate)'!$C$10:$C$258,0)),"")&lt;&gt;"x","","x")</f>
        <v/>
      </c>
      <c r="C321" t="str">
        <f>+IF(AND(CG321&gt;'24-25 Plant Additions (RunRate)'!$O$4,$B321&lt;&gt;"x"),"x","")</f>
        <v/>
      </c>
      <c r="D321" t="str">
        <f t="shared" si="4"/>
        <v>x</v>
      </c>
      <c r="E321" s="2" t="s">
        <v>576</v>
      </c>
      <c r="F321" s="3" t="s">
        <v>577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>
        <v>132796.62</v>
      </c>
      <c r="AC321" s="4"/>
      <c r="AD321" s="4">
        <v>5221.25</v>
      </c>
      <c r="AE321" s="4"/>
      <c r="AF321" s="4"/>
      <c r="AG321" s="4">
        <v>0</v>
      </c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>
        <v>138017.87</v>
      </c>
      <c r="CH321" s="4"/>
      <c r="CI321" s="9" cm="1">
        <f t="array" ref="CI321">1/(SUM(G321:BZ321*($G$1:$BZ$1=1))/SUM(G321:BZ321)+0.000000001)*(SUM(N(CK321:CP321&lt;&gt;0))&gt;4)</f>
        <v>0</v>
      </c>
      <c r="CK321" s="7" cm="1">
        <f t="array" ref="CK321">+SUM($G321:$CF321*N(VALUE(LEFT($G$2:$CF$2,4))=CK$2))</f>
        <v>0</v>
      </c>
      <c r="CL321" s="7" cm="1">
        <f t="array" ref="CL321">+SUM($G321:$CF321*N(VALUE(LEFT($G$2:$CF$2,4))=CL$2))</f>
        <v>138017.87</v>
      </c>
      <c r="CM321" s="7" cm="1">
        <f t="array" ref="CM321">+SUM($G321:$CF321*N(VALUE(LEFT($G$2:$CF$2,4))=CM$2))</f>
        <v>0</v>
      </c>
      <c r="CN321" s="7" cm="1">
        <f t="array" ref="CN321">+SUM($G321:$CF321*N(VALUE(LEFT($G$2:$CF$2,4))=CN$2))</f>
        <v>0</v>
      </c>
      <c r="CO321" s="7" cm="1">
        <f t="array" ref="CO321">+SUM($G321:$CF321*N(VALUE(LEFT($G$2:$CF$2,4))=CO$2))</f>
        <v>0</v>
      </c>
      <c r="CP321" s="7" cm="1">
        <f t="array" ref="CP321">+SUM($G321:$CF321*N(VALUE(LEFT($G$2:$CF$2,4))=CP$2))</f>
        <v>0</v>
      </c>
      <c r="CQ321" s="7" cm="1">
        <f t="array" ref="CQ321">+SUM($G321:$CF321*N(VALUE(LEFT($G$2:$CF$2,4))=CQ$2))</f>
        <v>0</v>
      </c>
    </row>
    <row r="322" spans="2:95" x14ac:dyDescent="0.25">
      <c r="B322" t="str">
        <f>+IF(IFERROR(INDEX('24-25 Plant Additions (RunRate)'!$P$10:$P$258,MATCH(E322,'24-25 Plant Additions (RunRate)'!$C$10:$C$258,0)),"")&lt;&gt;"x","","x")</f>
        <v/>
      </c>
      <c r="C322" t="str">
        <f>+IF(AND(CG322&gt;'24-25 Plant Additions (RunRate)'!$O$4,$B322&lt;&gt;"x"),"x","")</f>
        <v/>
      </c>
      <c r="D322" t="str">
        <f t="shared" si="4"/>
        <v>x</v>
      </c>
      <c r="E322" s="2" t="s">
        <v>171</v>
      </c>
      <c r="F322" s="3" t="s">
        <v>172</v>
      </c>
      <c r="G322" s="4"/>
      <c r="H322" s="4"/>
      <c r="I322" s="4"/>
      <c r="J322" s="4"/>
      <c r="K322" s="4"/>
      <c r="L322" s="4"/>
      <c r="M322" s="4"/>
      <c r="N322" s="4"/>
      <c r="O322" s="4">
        <v>48384.32</v>
      </c>
      <c r="P322" s="4">
        <v>49373.01</v>
      </c>
      <c r="Q322" s="4"/>
      <c r="R322" s="4">
        <v>306.43</v>
      </c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>
        <v>37111.22</v>
      </c>
      <c r="AE322" s="4"/>
      <c r="AF322" s="4"/>
      <c r="AG322" s="4"/>
      <c r="AH322" s="4"/>
      <c r="AI322" s="4">
        <v>0</v>
      </c>
      <c r="AJ322" s="4"/>
      <c r="AK322" s="4">
        <v>0</v>
      </c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>
        <v>135174.97999999998</v>
      </c>
      <c r="CH322" s="4"/>
      <c r="CI322" s="9" cm="1">
        <f t="array" ref="CI322">1/(SUM(G322:BZ322*($G$1:$BZ$1=1))/SUM(G322:BZ322)+0.000000001)*(SUM(N(CK322:CP322&lt;&gt;0))&gt;4)</f>
        <v>0</v>
      </c>
      <c r="CK322" s="7" cm="1">
        <f t="array" ref="CK322">+SUM($G322:$CF322*N(VALUE(LEFT($G$2:$CF$2,4))=CK$2))</f>
        <v>98063.76</v>
      </c>
      <c r="CL322" s="7" cm="1">
        <f t="array" ref="CL322">+SUM($G322:$CF322*N(VALUE(LEFT($G$2:$CF$2,4))=CL$2))</f>
        <v>37111.22</v>
      </c>
      <c r="CM322" s="7" cm="1">
        <f t="array" ref="CM322">+SUM($G322:$CF322*N(VALUE(LEFT($G$2:$CF$2,4))=CM$2))</f>
        <v>0</v>
      </c>
      <c r="CN322" s="7" cm="1">
        <f t="array" ref="CN322">+SUM($G322:$CF322*N(VALUE(LEFT($G$2:$CF$2,4))=CN$2))</f>
        <v>0</v>
      </c>
      <c r="CO322" s="7" cm="1">
        <f t="array" ref="CO322">+SUM($G322:$CF322*N(VALUE(LEFT($G$2:$CF$2,4))=CO$2))</f>
        <v>0</v>
      </c>
      <c r="CP322" s="7" cm="1">
        <f t="array" ref="CP322">+SUM($G322:$CF322*N(VALUE(LEFT($G$2:$CF$2,4))=CP$2))</f>
        <v>0</v>
      </c>
      <c r="CQ322" s="7" cm="1">
        <f t="array" ref="CQ322">+SUM($G322:$CF322*N(VALUE(LEFT($G$2:$CF$2,4))=CQ$2))</f>
        <v>0</v>
      </c>
    </row>
    <row r="323" spans="2:95" x14ac:dyDescent="0.25">
      <c r="B323" t="str">
        <f>+IF(IFERROR(INDEX('24-25 Plant Additions (RunRate)'!$P$10:$P$258,MATCH(E323,'24-25 Plant Additions (RunRate)'!$C$10:$C$258,0)),"")&lt;&gt;"x","","x")</f>
        <v/>
      </c>
      <c r="C323" t="str">
        <f>+IF(AND(CG323&gt;'24-25 Plant Additions (RunRate)'!$O$4,$B323&lt;&gt;"x"),"x","")</f>
        <v/>
      </c>
      <c r="D323" t="str">
        <f t="shared" si="4"/>
        <v>x</v>
      </c>
      <c r="E323" s="2" t="s">
        <v>532</v>
      </c>
      <c r="F323" s="3" t="s">
        <v>533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>
        <v>137365.68</v>
      </c>
      <c r="R323" s="4">
        <v>-2300.0700000000002</v>
      </c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>
        <v>135065.60999999999</v>
      </c>
      <c r="CH323" s="4"/>
      <c r="CI323" s="9" cm="1">
        <f t="array" ref="CI323">1/(SUM(G323:BZ323*($G$1:$BZ$1=1))/SUM(G323:BZ323)+0.000000001)*(SUM(N(CK323:CP323&lt;&gt;0))&gt;4)</f>
        <v>0</v>
      </c>
      <c r="CK323" s="7" cm="1">
        <f t="array" ref="CK323">+SUM($G323:$CF323*N(VALUE(LEFT($G$2:$CF$2,4))=CK$2))</f>
        <v>135065.60999999999</v>
      </c>
      <c r="CL323" s="7" cm="1">
        <f t="array" ref="CL323">+SUM($G323:$CF323*N(VALUE(LEFT($G$2:$CF$2,4))=CL$2))</f>
        <v>0</v>
      </c>
      <c r="CM323" s="7" cm="1">
        <f t="array" ref="CM323">+SUM($G323:$CF323*N(VALUE(LEFT($G$2:$CF$2,4))=CM$2))</f>
        <v>0</v>
      </c>
      <c r="CN323" s="7" cm="1">
        <f t="array" ref="CN323">+SUM($G323:$CF323*N(VALUE(LEFT($G$2:$CF$2,4))=CN$2))</f>
        <v>0</v>
      </c>
      <c r="CO323" s="7" cm="1">
        <f t="array" ref="CO323">+SUM($G323:$CF323*N(VALUE(LEFT($G$2:$CF$2,4))=CO$2))</f>
        <v>0</v>
      </c>
      <c r="CP323" s="7" cm="1">
        <f t="array" ref="CP323">+SUM($G323:$CF323*N(VALUE(LEFT($G$2:$CF$2,4))=CP$2))</f>
        <v>0</v>
      </c>
      <c r="CQ323" s="7" cm="1">
        <f t="array" ref="CQ323">+SUM($G323:$CF323*N(VALUE(LEFT($G$2:$CF$2,4))=CQ$2))</f>
        <v>0</v>
      </c>
    </row>
    <row r="324" spans="2:95" x14ac:dyDescent="0.25">
      <c r="B324" t="str">
        <f>+IF(IFERROR(INDEX('24-25 Plant Additions (RunRate)'!$P$10:$P$258,MATCH(E324,'24-25 Plant Additions (RunRate)'!$C$10:$C$258,0)),"")&lt;&gt;"x","","x")</f>
        <v/>
      </c>
      <c r="C324" t="str">
        <f>+IF(AND(CG324&gt;'24-25 Plant Additions (RunRate)'!$O$4,$B324&lt;&gt;"x"),"x","")</f>
        <v/>
      </c>
      <c r="D324" t="str">
        <f t="shared" si="4"/>
        <v>x</v>
      </c>
      <c r="E324" s="2" t="s">
        <v>1067</v>
      </c>
      <c r="F324" s="3" t="s">
        <v>1068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>
        <v>105347.64</v>
      </c>
      <c r="AV324" s="4">
        <v>2364.11</v>
      </c>
      <c r="AW324" s="4"/>
      <c r="AX324" s="4">
        <v>11117.1</v>
      </c>
      <c r="AY324" s="4">
        <v>7363.32</v>
      </c>
      <c r="AZ324" s="4">
        <v>5010.75</v>
      </c>
      <c r="BA324" s="4"/>
      <c r="BB324" s="4">
        <v>3697.91</v>
      </c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>
        <v>134900.83000000002</v>
      </c>
      <c r="CH324" s="4"/>
      <c r="CI324" s="9" cm="1">
        <f t="array" ref="CI324">1/(SUM(G324:BZ324*($G$1:$BZ$1=1))/SUM(G324:BZ324)+0.000000001)*(SUM(N(CK324:CP324&lt;&gt;0))&gt;4)</f>
        <v>0</v>
      </c>
      <c r="CK324" s="7" cm="1">
        <f t="array" ref="CK324">+SUM($G324:$CF324*N(VALUE(LEFT($G$2:$CF$2,4))=CK$2))</f>
        <v>0</v>
      </c>
      <c r="CL324" s="7" cm="1">
        <f t="array" ref="CL324">+SUM($G324:$CF324*N(VALUE(LEFT($G$2:$CF$2,4))=CL$2))</f>
        <v>0</v>
      </c>
      <c r="CM324" s="7" cm="1">
        <f t="array" ref="CM324">+SUM($G324:$CF324*N(VALUE(LEFT($G$2:$CF$2,4))=CM$2))</f>
        <v>0</v>
      </c>
      <c r="CN324" s="7" cm="1">
        <f t="array" ref="CN324">+SUM($G324:$CF324*N(VALUE(LEFT($G$2:$CF$2,4))=CN$2))</f>
        <v>134900.83000000002</v>
      </c>
      <c r="CO324" s="7" cm="1">
        <f t="array" ref="CO324">+SUM($G324:$CF324*N(VALUE(LEFT($G$2:$CF$2,4))=CO$2))</f>
        <v>0</v>
      </c>
      <c r="CP324" s="7" cm="1">
        <f t="array" ref="CP324">+SUM($G324:$CF324*N(VALUE(LEFT($G$2:$CF$2,4))=CP$2))</f>
        <v>0</v>
      </c>
      <c r="CQ324" s="7" cm="1">
        <f t="array" ref="CQ324">+SUM($G324:$CF324*N(VALUE(LEFT($G$2:$CF$2,4))=CQ$2))</f>
        <v>0</v>
      </c>
    </row>
    <row r="325" spans="2:95" x14ac:dyDescent="0.25">
      <c r="B325" t="str">
        <f>+IF(IFERROR(INDEX('24-25 Plant Additions (RunRate)'!$P$10:$P$258,MATCH(E325,'24-25 Plant Additions (RunRate)'!$C$10:$C$258,0)),"")&lt;&gt;"x","","x")</f>
        <v/>
      </c>
      <c r="C325" t="str">
        <f>+IF(AND(CG325&gt;'24-25 Plant Additions (RunRate)'!$O$4,$B325&lt;&gt;"x"),"x","")</f>
        <v/>
      </c>
      <c r="D325" t="str">
        <f t="shared" si="4"/>
        <v>x</v>
      </c>
      <c r="E325" s="2" t="s">
        <v>1377</v>
      </c>
      <c r="F325" s="3" t="s">
        <v>1378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>
        <v>18790.510000000002</v>
      </c>
      <c r="BF325" s="4">
        <v>395.43</v>
      </c>
      <c r="BG325" s="4">
        <v>3351.27</v>
      </c>
      <c r="BH325" s="4"/>
      <c r="BI325" s="4">
        <v>113994.81</v>
      </c>
      <c r="BJ325" s="4">
        <v>0</v>
      </c>
      <c r="BK325" s="4"/>
      <c r="BL325" s="4">
        <v>-1803.52</v>
      </c>
      <c r="BM325" s="4"/>
      <c r="BN325" s="4">
        <v>-523.95000000000005</v>
      </c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>
        <v>134204.54999999999</v>
      </c>
      <c r="CH325" s="4"/>
      <c r="CI325" s="9" cm="1">
        <f t="array" ref="CI325">1/(SUM(G325:BZ325*($G$1:$BZ$1=1))/SUM(G325:BZ325)+0.000000001)*(SUM(N(CK325:CP325&lt;&gt;0))&gt;4)</f>
        <v>0</v>
      </c>
      <c r="CK325" s="7" cm="1">
        <f t="array" ref="CK325">+SUM($G325:$CF325*N(VALUE(LEFT($G$2:$CF$2,4))=CK$2))</f>
        <v>0</v>
      </c>
      <c r="CL325" s="7" cm="1">
        <f t="array" ref="CL325">+SUM($G325:$CF325*N(VALUE(LEFT($G$2:$CF$2,4))=CL$2))</f>
        <v>0</v>
      </c>
      <c r="CM325" s="7" cm="1">
        <f t="array" ref="CM325">+SUM($G325:$CF325*N(VALUE(LEFT($G$2:$CF$2,4))=CM$2))</f>
        <v>0</v>
      </c>
      <c r="CN325" s="7" cm="1">
        <f t="array" ref="CN325">+SUM($G325:$CF325*N(VALUE(LEFT($G$2:$CF$2,4))=CN$2))</f>
        <v>0</v>
      </c>
      <c r="CO325" s="7" cm="1">
        <f t="array" ref="CO325">+SUM($G325:$CF325*N(VALUE(LEFT($G$2:$CF$2,4))=CO$2))</f>
        <v>134204.54999999999</v>
      </c>
      <c r="CP325" s="7" cm="1">
        <f t="array" ref="CP325">+SUM($G325:$CF325*N(VALUE(LEFT($G$2:$CF$2,4))=CP$2))</f>
        <v>0</v>
      </c>
      <c r="CQ325" s="7" cm="1">
        <f t="array" ref="CQ325">+SUM($G325:$CF325*N(VALUE(LEFT($G$2:$CF$2,4))=CQ$2))</f>
        <v>0</v>
      </c>
    </row>
    <row r="326" spans="2:95" x14ac:dyDescent="0.25">
      <c r="B326" t="str">
        <f>+IF(IFERROR(INDEX('24-25 Plant Additions (RunRate)'!$P$10:$P$258,MATCH(E326,'24-25 Plant Additions (RunRate)'!$C$10:$C$258,0)),"")&lt;&gt;"x","","x")</f>
        <v/>
      </c>
      <c r="C326" t="str">
        <f>+IF(AND(CG326&gt;'24-25 Plant Additions (RunRate)'!$O$4,$B326&lt;&gt;"x"),"x","")</f>
        <v/>
      </c>
      <c r="D326" t="str">
        <f t="shared" si="4"/>
        <v>x</v>
      </c>
      <c r="E326" s="2" t="s">
        <v>1467</v>
      </c>
      <c r="F326" s="3" t="s">
        <v>1468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>
        <v>134449.66</v>
      </c>
      <c r="BW326" s="4"/>
      <c r="BX326" s="4"/>
      <c r="BY326" s="4"/>
      <c r="BZ326" s="4">
        <v>-544.41999999999996</v>
      </c>
      <c r="CA326" s="4"/>
      <c r="CB326" s="4">
        <v>0</v>
      </c>
      <c r="CC326" s="4"/>
      <c r="CD326" s="4"/>
      <c r="CE326" s="4"/>
      <c r="CF326" s="4"/>
      <c r="CG326" s="4">
        <v>133905.24</v>
      </c>
      <c r="CH326" s="4"/>
      <c r="CI326" s="9" cm="1">
        <f t="array" ref="CI326">1/(SUM(G326:BZ326*($G$1:$BZ$1=1))/SUM(G326:BZ326)+0.000000001)*(SUM(N(CK326:CP326&lt;&gt;0))&gt;4)</f>
        <v>0</v>
      </c>
      <c r="CK326" s="7" cm="1">
        <f t="array" ref="CK326">+SUM($G326:$CF326*N(VALUE(LEFT($G$2:$CF$2,4))=CK$2))</f>
        <v>0</v>
      </c>
      <c r="CL326" s="7" cm="1">
        <f t="array" ref="CL326">+SUM($G326:$CF326*N(VALUE(LEFT($G$2:$CF$2,4))=CL$2))</f>
        <v>0</v>
      </c>
      <c r="CM326" s="7" cm="1">
        <f t="array" ref="CM326">+SUM($G326:$CF326*N(VALUE(LEFT($G$2:$CF$2,4))=CM$2))</f>
        <v>0</v>
      </c>
      <c r="CN326" s="7" cm="1">
        <f t="array" ref="CN326">+SUM($G326:$CF326*N(VALUE(LEFT($G$2:$CF$2,4))=CN$2))</f>
        <v>0</v>
      </c>
      <c r="CO326" s="7" cm="1">
        <f t="array" ref="CO326">+SUM($G326:$CF326*N(VALUE(LEFT($G$2:$CF$2,4))=CO$2))</f>
        <v>0</v>
      </c>
      <c r="CP326" s="7" cm="1">
        <f t="array" ref="CP326">+SUM($G326:$CF326*N(VALUE(LEFT($G$2:$CF$2,4))=CP$2))</f>
        <v>133905.24</v>
      </c>
      <c r="CQ326" s="7" cm="1">
        <f t="array" ref="CQ326">+SUM($G326:$CF326*N(VALUE(LEFT($G$2:$CF$2,4))=CQ$2))</f>
        <v>0</v>
      </c>
    </row>
    <row r="327" spans="2:95" x14ac:dyDescent="0.25">
      <c r="B327" t="str">
        <f>+IF(IFERROR(INDEX('24-25 Plant Additions (RunRate)'!$P$10:$P$258,MATCH(E327,'24-25 Plant Additions (RunRate)'!$C$10:$C$258,0)),"")&lt;&gt;"x","","x")</f>
        <v/>
      </c>
      <c r="C327" t="str">
        <f>+IF(AND(CG327&gt;'24-25 Plant Additions (RunRate)'!$O$4,$B327&lt;&gt;"x"),"x","")</f>
        <v/>
      </c>
      <c r="D327" t="str">
        <f t="shared" si="4"/>
        <v>x</v>
      </c>
      <c r="E327" s="2" t="s">
        <v>380</v>
      </c>
      <c r="F327" s="3" t="s">
        <v>381</v>
      </c>
      <c r="G327" s="4">
        <v>435.06</v>
      </c>
      <c r="H327" s="4">
        <v>80033.460000000006</v>
      </c>
      <c r="I327" s="4">
        <v>15949.37</v>
      </c>
      <c r="J327" s="4">
        <v>1558.26</v>
      </c>
      <c r="K327" s="4"/>
      <c r="L327" s="4">
        <v>55.96</v>
      </c>
      <c r="M327" s="4"/>
      <c r="N327" s="4"/>
      <c r="O327" s="4"/>
      <c r="P327" s="4"/>
      <c r="Q327" s="4">
        <v>37363.58</v>
      </c>
      <c r="R327" s="4">
        <v>-2261.39</v>
      </c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>
        <v>133134.29999999999</v>
      </c>
      <c r="CH327" s="4"/>
      <c r="CI327" s="9" cm="1">
        <f t="array" ref="CI327">1/(SUM(G327:BZ327*($G$1:$BZ$1=1))/SUM(G327:BZ327)+0.000000001)*(SUM(N(CK327:CP327&lt;&gt;0))&gt;4)</f>
        <v>0</v>
      </c>
      <c r="CK327" s="7" cm="1">
        <f t="array" ref="CK327">+SUM($G327:$CF327*N(VALUE(LEFT($G$2:$CF$2,4))=CK$2))</f>
        <v>133134.29999999999</v>
      </c>
      <c r="CL327" s="7" cm="1">
        <f t="array" ref="CL327">+SUM($G327:$CF327*N(VALUE(LEFT($G$2:$CF$2,4))=CL$2))</f>
        <v>0</v>
      </c>
      <c r="CM327" s="7" cm="1">
        <f t="array" ref="CM327">+SUM($G327:$CF327*N(VALUE(LEFT($G$2:$CF$2,4))=CM$2))</f>
        <v>0</v>
      </c>
      <c r="CN327" s="7" cm="1">
        <f t="array" ref="CN327">+SUM($G327:$CF327*N(VALUE(LEFT($G$2:$CF$2,4))=CN$2))</f>
        <v>0</v>
      </c>
      <c r="CO327" s="7" cm="1">
        <f t="array" ref="CO327">+SUM($G327:$CF327*N(VALUE(LEFT($G$2:$CF$2,4))=CO$2))</f>
        <v>0</v>
      </c>
      <c r="CP327" s="7" cm="1">
        <f t="array" ref="CP327">+SUM($G327:$CF327*N(VALUE(LEFT($G$2:$CF$2,4))=CP$2))</f>
        <v>0</v>
      </c>
      <c r="CQ327" s="7" cm="1">
        <f t="array" ref="CQ327">+SUM($G327:$CF327*N(VALUE(LEFT($G$2:$CF$2,4))=CQ$2))</f>
        <v>0</v>
      </c>
    </row>
    <row r="328" spans="2:95" x14ac:dyDescent="0.25">
      <c r="B328" t="str">
        <f>+IF(IFERROR(INDEX('24-25 Plant Additions (RunRate)'!$P$10:$P$258,MATCH(E328,'24-25 Plant Additions (RunRate)'!$C$10:$C$258,0)),"")&lt;&gt;"x","","x")</f>
        <v/>
      </c>
      <c r="C328" t="str">
        <f>+IF(AND(CG328&gt;'24-25 Plant Additions (RunRate)'!$O$4,$B328&lt;&gt;"x"),"x","")</f>
        <v/>
      </c>
      <c r="D328" t="str">
        <f t="shared" si="4"/>
        <v>x</v>
      </c>
      <c r="E328" s="2" t="s">
        <v>528</v>
      </c>
      <c r="F328" s="3" t="s">
        <v>529</v>
      </c>
      <c r="G328" s="4"/>
      <c r="H328" s="4"/>
      <c r="I328" s="4"/>
      <c r="J328" s="4"/>
      <c r="K328" s="4"/>
      <c r="L328" s="4"/>
      <c r="M328" s="4"/>
      <c r="N328" s="4"/>
      <c r="O328" s="4">
        <v>123123.79000000001</v>
      </c>
      <c r="P328" s="4">
        <v>1975.19</v>
      </c>
      <c r="Q328" s="4">
        <v>4254.6900000000005</v>
      </c>
      <c r="R328" s="4">
        <v>883.69</v>
      </c>
      <c r="S328" s="4">
        <v>2459.67</v>
      </c>
      <c r="T328" s="4"/>
      <c r="U328" s="4"/>
      <c r="V328" s="4">
        <v>-486.89</v>
      </c>
      <c r="W328" s="4"/>
      <c r="X328" s="4"/>
      <c r="Y328" s="4"/>
      <c r="Z328" s="4"/>
      <c r="AA328" s="4"/>
      <c r="AB328" s="4"/>
      <c r="AC328" s="4"/>
      <c r="AD328" s="4">
        <v>17.54</v>
      </c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>
        <v>132227.68000000002</v>
      </c>
      <c r="CH328" s="4"/>
      <c r="CI328" s="9" cm="1">
        <f t="array" ref="CI328">1/(SUM(G328:BZ328*($G$1:$BZ$1=1))/SUM(G328:BZ328)+0.000000001)*(SUM(N(CK328:CP328&lt;&gt;0))&gt;4)</f>
        <v>0</v>
      </c>
      <c r="CK328" s="7" cm="1">
        <f t="array" ref="CK328">+SUM($G328:$CF328*N(VALUE(LEFT($G$2:$CF$2,4))=CK$2))</f>
        <v>130237.36000000002</v>
      </c>
      <c r="CL328" s="7" cm="1">
        <f t="array" ref="CL328">+SUM($G328:$CF328*N(VALUE(LEFT($G$2:$CF$2,4))=CL$2))</f>
        <v>1990.3200000000002</v>
      </c>
      <c r="CM328" s="7" cm="1">
        <f t="array" ref="CM328">+SUM($G328:$CF328*N(VALUE(LEFT($G$2:$CF$2,4))=CM$2))</f>
        <v>0</v>
      </c>
      <c r="CN328" s="7" cm="1">
        <f t="array" ref="CN328">+SUM($G328:$CF328*N(VALUE(LEFT($G$2:$CF$2,4))=CN$2))</f>
        <v>0</v>
      </c>
      <c r="CO328" s="7" cm="1">
        <f t="array" ref="CO328">+SUM($G328:$CF328*N(VALUE(LEFT($G$2:$CF$2,4))=CO$2))</f>
        <v>0</v>
      </c>
      <c r="CP328" s="7" cm="1">
        <f t="array" ref="CP328">+SUM($G328:$CF328*N(VALUE(LEFT($G$2:$CF$2,4))=CP$2))</f>
        <v>0</v>
      </c>
      <c r="CQ328" s="7" cm="1">
        <f t="array" ref="CQ328">+SUM($G328:$CF328*N(VALUE(LEFT($G$2:$CF$2,4))=CQ$2))</f>
        <v>0</v>
      </c>
    </row>
    <row r="329" spans="2:95" x14ac:dyDescent="0.25">
      <c r="B329" t="str">
        <f>+IF(IFERROR(INDEX('24-25 Plant Additions (RunRate)'!$P$10:$P$258,MATCH(E329,'24-25 Plant Additions (RunRate)'!$C$10:$C$258,0)),"")&lt;&gt;"x","","x")</f>
        <v/>
      </c>
      <c r="C329" t="str">
        <f>+IF(AND(CG329&gt;'24-25 Plant Additions (RunRate)'!$O$4,$B329&lt;&gt;"x"),"x","")</f>
        <v/>
      </c>
      <c r="D329" t="str">
        <f t="shared" si="4"/>
        <v>x</v>
      </c>
      <c r="E329" s="2" t="s">
        <v>1618</v>
      </c>
      <c r="F329" s="3" t="s">
        <v>1619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>
        <v>131189.38</v>
      </c>
      <c r="CD329" s="4"/>
      <c r="CE329" s="4"/>
      <c r="CF329" s="4"/>
      <c r="CG329" s="4">
        <v>131189.38</v>
      </c>
      <c r="CH329" s="4"/>
      <c r="CI329" s="9" t="e" cm="1">
        <f t="array" ref="CI329">1/(SUM(G329:BZ329*($G$1:$BZ$1=1))/SUM(G329:BZ329)+0.000000001)*(SUM(N(CK329:CP329&lt;&gt;0))&gt;4)</f>
        <v>#DIV/0!</v>
      </c>
      <c r="CK329" s="7" cm="1">
        <f t="array" ref="CK329">+SUM($G329:$CF329*N(VALUE(LEFT($G$2:$CF$2,4))=CK$2))</f>
        <v>0</v>
      </c>
      <c r="CL329" s="7" cm="1">
        <f t="array" ref="CL329">+SUM($G329:$CF329*N(VALUE(LEFT($G$2:$CF$2,4))=CL$2))</f>
        <v>0</v>
      </c>
      <c r="CM329" s="7" cm="1">
        <f t="array" ref="CM329">+SUM($G329:$CF329*N(VALUE(LEFT($G$2:$CF$2,4))=CM$2))</f>
        <v>0</v>
      </c>
      <c r="CN329" s="7" cm="1">
        <f t="array" ref="CN329">+SUM($G329:$CF329*N(VALUE(LEFT($G$2:$CF$2,4))=CN$2))</f>
        <v>0</v>
      </c>
      <c r="CO329" s="7" cm="1">
        <f t="array" ref="CO329">+SUM($G329:$CF329*N(VALUE(LEFT($G$2:$CF$2,4))=CO$2))</f>
        <v>0</v>
      </c>
      <c r="CP329" s="7" cm="1">
        <f t="array" ref="CP329">+SUM($G329:$CF329*N(VALUE(LEFT($G$2:$CF$2,4))=CP$2))</f>
        <v>0</v>
      </c>
      <c r="CQ329" s="7" cm="1">
        <f t="array" ref="CQ329">+SUM($G329:$CF329*N(VALUE(LEFT($G$2:$CF$2,4))=CQ$2))</f>
        <v>131189.38</v>
      </c>
    </row>
    <row r="330" spans="2:95" x14ac:dyDescent="0.25">
      <c r="B330" t="str">
        <f>+IF(IFERROR(INDEX('24-25 Plant Additions (RunRate)'!$P$10:$P$258,MATCH(E330,'24-25 Plant Additions (RunRate)'!$C$10:$C$258,0)),"")&lt;&gt;"x","","x")</f>
        <v/>
      </c>
      <c r="C330" t="str">
        <f>+IF(AND(CG330&gt;'24-25 Plant Additions (RunRate)'!$O$4,$B330&lt;&gt;"x"),"x","")</f>
        <v/>
      </c>
      <c r="D330" t="str">
        <f t="shared" si="4"/>
        <v>x</v>
      </c>
      <c r="E330" s="2" t="s">
        <v>1303</v>
      </c>
      <c r="F330" s="3" t="s">
        <v>1304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>
        <v>130790.25</v>
      </c>
      <c r="CB330" s="4">
        <v>-87.75</v>
      </c>
      <c r="CC330" s="4"/>
      <c r="CD330" s="4"/>
      <c r="CE330" s="4"/>
      <c r="CF330" s="4"/>
      <c r="CG330" s="4">
        <v>130702.5</v>
      </c>
      <c r="CH330" s="4"/>
      <c r="CI330" s="9" t="e" cm="1">
        <f t="array" ref="CI330">1/(SUM(G330:BZ330*($G$1:$BZ$1=1))/SUM(G330:BZ330)+0.000000001)*(SUM(N(CK330:CP330&lt;&gt;0))&gt;4)</f>
        <v>#DIV/0!</v>
      </c>
      <c r="CK330" s="7" cm="1">
        <f t="array" ref="CK330">+SUM($G330:$CF330*N(VALUE(LEFT($G$2:$CF$2,4))=CK$2))</f>
        <v>0</v>
      </c>
      <c r="CL330" s="7" cm="1">
        <f t="array" ref="CL330">+SUM($G330:$CF330*N(VALUE(LEFT($G$2:$CF$2,4))=CL$2))</f>
        <v>0</v>
      </c>
      <c r="CM330" s="7" cm="1">
        <f t="array" ref="CM330">+SUM($G330:$CF330*N(VALUE(LEFT($G$2:$CF$2,4))=CM$2))</f>
        <v>0</v>
      </c>
      <c r="CN330" s="7" cm="1">
        <f t="array" ref="CN330">+SUM($G330:$CF330*N(VALUE(LEFT($G$2:$CF$2,4))=CN$2))</f>
        <v>0</v>
      </c>
      <c r="CO330" s="7" cm="1">
        <f t="array" ref="CO330">+SUM($G330:$CF330*N(VALUE(LEFT($G$2:$CF$2,4))=CO$2))</f>
        <v>0</v>
      </c>
      <c r="CP330" s="7" cm="1">
        <f t="array" ref="CP330">+SUM($G330:$CF330*N(VALUE(LEFT($G$2:$CF$2,4))=CP$2))</f>
        <v>0</v>
      </c>
      <c r="CQ330" s="7" cm="1">
        <f t="array" ref="CQ330">+SUM($G330:$CF330*N(VALUE(LEFT($G$2:$CF$2,4))=CQ$2))</f>
        <v>130702.5</v>
      </c>
    </row>
    <row r="331" spans="2:95" x14ac:dyDescent="0.25">
      <c r="B331" t="str">
        <f>+IF(IFERROR(INDEX('24-25 Plant Additions (RunRate)'!$P$10:$P$258,MATCH(E331,'24-25 Plant Additions (RunRate)'!$C$10:$C$258,0)),"")&lt;&gt;"x","","x")</f>
        <v/>
      </c>
      <c r="C331" t="str">
        <f>+IF(AND(CG331&gt;'24-25 Plant Additions (RunRate)'!$O$4,$B331&lt;&gt;"x"),"x","")</f>
        <v/>
      </c>
      <c r="D331" t="str">
        <f t="shared" si="4"/>
        <v>x</v>
      </c>
      <c r="E331" s="2" t="s">
        <v>1041</v>
      </c>
      <c r="F331" s="3" t="s">
        <v>1042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>
        <v>23920.25</v>
      </c>
      <c r="BE331" s="4">
        <v>94198.76</v>
      </c>
      <c r="BF331" s="4">
        <v>11764.32</v>
      </c>
      <c r="BG331" s="4"/>
      <c r="BH331" s="4">
        <v>195.24</v>
      </c>
      <c r="BI331" s="4"/>
      <c r="BJ331" s="4">
        <v>0</v>
      </c>
      <c r="BK331" s="4"/>
      <c r="BL331" s="4"/>
      <c r="BM331" s="4"/>
      <c r="BN331" s="4">
        <v>-510.26</v>
      </c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>
        <v>129568.31</v>
      </c>
      <c r="CH331" s="4"/>
      <c r="CI331" s="9" cm="1">
        <f t="array" ref="CI331">1/(SUM(G331:BZ331*($G$1:$BZ$1=1))/SUM(G331:BZ331)+0.000000001)*(SUM(N(CK331:CP331&lt;&gt;0))&gt;4)</f>
        <v>0</v>
      </c>
      <c r="CK331" s="7" cm="1">
        <f t="array" ref="CK331">+SUM($G331:$CF331*N(VALUE(LEFT($G$2:$CF$2,4))=CK$2))</f>
        <v>0</v>
      </c>
      <c r="CL331" s="7" cm="1">
        <f t="array" ref="CL331">+SUM($G331:$CF331*N(VALUE(LEFT($G$2:$CF$2,4))=CL$2))</f>
        <v>0</v>
      </c>
      <c r="CM331" s="7" cm="1">
        <f t="array" ref="CM331">+SUM($G331:$CF331*N(VALUE(LEFT($G$2:$CF$2,4))=CM$2))</f>
        <v>0</v>
      </c>
      <c r="CN331" s="7" cm="1">
        <f t="array" ref="CN331">+SUM($G331:$CF331*N(VALUE(LEFT($G$2:$CF$2,4))=CN$2))</f>
        <v>0</v>
      </c>
      <c r="CO331" s="7" cm="1">
        <f t="array" ref="CO331">+SUM($G331:$CF331*N(VALUE(LEFT($G$2:$CF$2,4))=CO$2))</f>
        <v>129568.31</v>
      </c>
      <c r="CP331" s="7" cm="1">
        <f t="array" ref="CP331">+SUM($G331:$CF331*N(VALUE(LEFT($G$2:$CF$2,4))=CP$2))</f>
        <v>0</v>
      </c>
      <c r="CQ331" s="7" cm="1">
        <f t="array" ref="CQ331">+SUM($G331:$CF331*N(VALUE(LEFT($G$2:$CF$2,4))=CQ$2))</f>
        <v>0</v>
      </c>
    </row>
    <row r="332" spans="2:95" x14ac:dyDescent="0.25">
      <c r="B332" t="str">
        <f>+IF(IFERROR(INDEX('24-25 Plant Additions (RunRate)'!$P$10:$P$258,MATCH(E332,'24-25 Plant Additions (RunRate)'!$C$10:$C$258,0)),"")&lt;&gt;"x","","x")</f>
        <v/>
      </c>
      <c r="C332" t="str">
        <f>+IF(AND(CG332&gt;'24-25 Plant Additions (RunRate)'!$O$4,$B332&lt;&gt;"x"),"x","")</f>
        <v/>
      </c>
      <c r="D332" t="str">
        <f t="shared" si="4"/>
        <v>x</v>
      </c>
      <c r="E332" s="2" t="s">
        <v>522</v>
      </c>
      <c r="F332" s="3" t="s">
        <v>523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>
        <v>126720.74</v>
      </c>
      <c r="AE332" s="4"/>
      <c r="AF332" s="4"/>
      <c r="AG332" s="4">
        <v>1084.8600000000001</v>
      </c>
      <c r="AH332" s="4"/>
      <c r="AI332" s="4">
        <v>241.62</v>
      </c>
      <c r="AJ332" s="4"/>
      <c r="AK332" s="4"/>
      <c r="AL332" s="4"/>
      <c r="AM332" s="4"/>
      <c r="AN332" s="4"/>
      <c r="AO332" s="4"/>
      <c r="AP332" s="4">
        <v>1.07</v>
      </c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>
        <v>128048.29000000001</v>
      </c>
      <c r="CH332" s="4"/>
      <c r="CI332" s="9" cm="1">
        <f t="array" ref="CI332">1/(SUM(G332:BZ332*($G$1:$BZ$1=1))/SUM(G332:BZ332)+0.000000001)*(SUM(N(CK332:CP332&lt;&gt;0))&gt;4)</f>
        <v>0</v>
      </c>
      <c r="CK332" s="7" cm="1">
        <f t="array" ref="CK332">+SUM($G332:$CF332*N(VALUE(LEFT($G$2:$CF$2,4))=CK$2))</f>
        <v>0</v>
      </c>
      <c r="CL332" s="7" cm="1">
        <f t="array" ref="CL332">+SUM($G332:$CF332*N(VALUE(LEFT($G$2:$CF$2,4))=CL$2))</f>
        <v>126720.74</v>
      </c>
      <c r="CM332" s="7" cm="1">
        <f t="array" ref="CM332">+SUM($G332:$CF332*N(VALUE(LEFT($G$2:$CF$2,4))=CM$2))</f>
        <v>1327.55</v>
      </c>
      <c r="CN332" s="7" cm="1">
        <f t="array" ref="CN332">+SUM($G332:$CF332*N(VALUE(LEFT($G$2:$CF$2,4))=CN$2))</f>
        <v>0</v>
      </c>
      <c r="CO332" s="7" cm="1">
        <f t="array" ref="CO332">+SUM($G332:$CF332*N(VALUE(LEFT($G$2:$CF$2,4))=CO$2))</f>
        <v>0</v>
      </c>
      <c r="CP332" s="7" cm="1">
        <f t="array" ref="CP332">+SUM($G332:$CF332*N(VALUE(LEFT($G$2:$CF$2,4))=CP$2))</f>
        <v>0</v>
      </c>
      <c r="CQ332" s="7" cm="1">
        <f t="array" ref="CQ332">+SUM($G332:$CF332*N(VALUE(LEFT($G$2:$CF$2,4))=CQ$2))</f>
        <v>0</v>
      </c>
    </row>
    <row r="333" spans="2:95" x14ac:dyDescent="0.25">
      <c r="B333" t="str">
        <f>+IF(IFERROR(INDEX('24-25 Plant Additions (RunRate)'!$P$10:$P$258,MATCH(E333,'24-25 Plant Additions (RunRate)'!$C$10:$C$258,0)),"")&lt;&gt;"x","","x")</f>
        <v/>
      </c>
      <c r="C333" t="str">
        <f>+IF(AND(CG333&gt;'24-25 Plant Additions (RunRate)'!$O$4,$B333&lt;&gt;"x"),"x","")</f>
        <v/>
      </c>
      <c r="D333" t="str">
        <f t="shared" ref="D333:D396" si="5">+IF(OR(A333="x",B333="x",C333="x"),"","x")</f>
        <v>x</v>
      </c>
      <c r="E333" s="2" t="s">
        <v>908</v>
      </c>
      <c r="F333" s="3" t="s">
        <v>909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>
        <v>127459.63</v>
      </c>
      <c r="AQ333" s="4">
        <v>0</v>
      </c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>
        <v>127459.63</v>
      </c>
      <c r="CH333" s="4"/>
      <c r="CI333" s="9" cm="1">
        <f t="array" ref="CI333">1/(SUM(G333:BZ333*($G$1:$BZ$1=1))/SUM(G333:BZ333)+0.000000001)*(SUM(N(CK333:CP333&lt;&gt;0))&gt;4)</f>
        <v>0</v>
      </c>
      <c r="CK333" s="7" cm="1">
        <f t="array" ref="CK333">+SUM($G333:$CF333*N(VALUE(LEFT($G$2:$CF$2,4))=CK$2))</f>
        <v>0</v>
      </c>
      <c r="CL333" s="7" cm="1">
        <f t="array" ref="CL333">+SUM($G333:$CF333*N(VALUE(LEFT($G$2:$CF$2,4))=CL$2))</f>
        <v>0</v>
      </c>
      <c r="CM333" s="7" cm="1">
        <f t="array" ref="CM333">+SUM($G333:$CF333*N(VALUE(LEFT($G$2:$CF$2,4))=CM$2))</f>
        <v>127459.63</v>
      </c>
      <c r="CN333" s="7" cm="1">
        <f t="array" ref="CN333">+SUM($G333:$CF333*N(VALUE(LEFT($G$2:$CF$2,4))=CN$2))</f>
        <v>0</v>
      </c>
      <c r="CO333" s="7" cm="1">
        <f t="array" ref="CO333">+SUM($G333:$CF333*N(VALUE(LEFT($G$2:$CF$2,4))=CO$2))</f>
        <v>0</v>
      </c>
      <c r="CP333" s="7" cm="1">
        <f t="array" ref="CP333">+SUM($G333:$CF333*N(VALUE(LEFT($G$2:$CF$2,4))=CP$2))</f>
        <v>0</v>
      </c>
      <c r="CQ333" s="7" cm="1">
        <f t="array" ref="CQ333">+SUM($G333:$CF333*N(VALUE(LEFT($G$2:$CF$2,4))=CQ$2))</f>
        <v>0</v>
      </c>
    </row>
    <row r="334" spans="2:95" x14ac:dyDescent="0.25">
      <c r="B334" t="str">
        <f>+IF(IFERROR(INDEX('24-25 Plant Additions (RunRate)'!$P$10:$P$258,MATCH(E334,'24-25 Plant Additions (RunRate)'!$C$10:$C$258,0)),"")&lt;&gt;"x","","x")</f>
        <v/>
      </c>
      <c r="C334" t="str">
        <f>+IF(AND(CG334&gt;'24-25 Plant Additions (RunRate)'!$O$4,$B334&lt;&gt;"x"),"x","")</f>
        <v/>
      </c>
      <c r="D334" t="str">
        <f t="shared" si="5"/>
        <v>x</v>
      </c>
      <c r="E334" s="2" t="s">
        <v>758</v>
      </c>
      <c r="F334" s="3" t="s">
        <v>759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>
        <v>35723.85</v>
      </c>
      <c r="BU334" s="4">
        <v>91807.66</v>
      </c>
      <c r="BV334" s="4"/>
      <c r="BW334" s="4"/>
      <c r="BX334" s="4"/>
      <c r="BY334" s="4"/>
      <c r="BZ334" s="4">
        <v>-578.1</v>
      </c>
      <c r="CA334" s="4"/>
      <c r="CB334" s="4"/>
      <c r="CC334" s="4"/>
      <c r="CD334" s="4"/>
      <c r="CE334" s="4"/>
      <c r="CF334" s="4"/>
      <c r="CG334" s="4">
        <v>126953.41</v>
      </c>
      <c r="CH334" s="4"/>
      <c r="CI334" s="9" cm="1">
        <f t="array" ref="CI334">1/(SUM(G334:BZ334*($G$1:$BZ$1=1))/SUM(G334:BZ334)+0.000000001)*(SUM(N(CK334:CP334&lt;&gt;0))&gt;4)</f>
        <v>0</v>
      </c>
      <c r="CK334" s="7" cm="1">
        <f t="array" ref="CK334">+SUM($G334:$CF334*N(VALUE(LEFT($G$2:$CF$2,4))=CK$2))</f>
        <v>0</v>
      </c>
      <c r="CL334" s="7" cm="1">
        <f t="array" ref="CL334">+SUM($G334:$CF334*N(VALUE(LEFT($G$2:$CF$2,4))=CL$2))</f>
        <v>0</v>
      </c>
      <c r="CM334" s="7" cm="1">
        <f t="array" ref="CM334">+SUM($G334:$CF334*N(VALUE(LEFT($G$2:$CF$2,4))=CM$2))</f>
        <v>0</v>
      </c>
      <c r="CN334" s="7" cm="1">
        <f t="array" ref="CN334">+SUM($G334:$CF334*N(VALUE(LEFT($G$2:$CF$2,4))=CN$2))</f>
        <v>0</v>
      </c>
      <c r="CO334" s="7" cm="1">
        <f t="array" ref="CO334">+SUM($G334:$CF334*N(VALUE(LEFT($G$2:$CF$2,4))=CO$2))</f>
        <v>0</v>
      </c>
      <c r="CP334" s="7" cm="1">
        <f t="array" ref="CP334">+SUM($G334:$CF334*N(VALUE(LEFT($G$2:$CF$2,4))=CP$2))</f>
        <v>126953.41</v>
      </c>
      <c r="CQ334" s="7" cm="1">
        <f t="array" ref="CQ334">+SUM($G334:$CF334*N(VALUE(LEFT($G$2:$CF$2,4))=CQ$2))</f>
        <v>0</v>
      </c>
    </row>
    <row r="335" spans="2:95" x14ac:dyDescent="0.25">
      <c r="B335" t="str">
        <f>+IF(IFERROR(INDEX('24-25 Plant Additions (RunRate)'!$P$10:$P$258,MATCH(E335,'24-25 Plant Additions (RunRate)'!$C$10:$C$258,0)),"")&lt;&gt;"x","","x")</f>
        <v/>
      </c>
      <c r="C335" t="str">
        <f>+IF(AND(CG335&gt;'24-25 Plant Additions (RunRate)'!$O$4,$B335&lt;&gt;"x"),"x","")</f>
        <v/>
      </c>
      <c r="D335" t="str">
        <f t="shared" si="5"/>
        <v>x</v>
      </c>
      <c r="E335" s="2" t="s">
        <v>566</v>
      </c>
      <c r="F335" s="3" t="s">
        <v>567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>
        <v>49498.85</v>
      </c>
      <c r="AB335" s="4">
        <v>24394.31</v>
      </c>
      <c r="AC335" s="4">
        <v>10150.75</v>
      </c>
      <c r="AD335" s="4">
        <v>5797.11</v>
      </c>
      <c r="AE335" s="4">
        <v>26305.07</v>
      </c>
      <c r="AF335" s="4"/>
      <c r="AG335" s="4"/>
      <c r="AH335" s="4"/>
      <c r="AI335" s="4"/>
      <c r="AJ335" s="4">
        <v>5602.21</v>
      </c>
      <c r="AK335" s="4"/>
      <c r="AL335" s="4"/>
      <c r="AM335" s="4"/>
      <c r="AN335" s="4">
        <v>4118.55</v>
      </c>
      <c r="AO335" s="4">
        <v>778.89</v>
      </c>
      <c r="AP335" s="4">
        <v>279.19</v>
      </c>
      <c r="AQ335" s="4"/>
      <c r="AR335" s="4"/>
      <c r="AS335" s="4">
        <v>0</v>
      </c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>
        <v>126924.93000000001</v>
      </c>
      <c r="CH335" s="4"/>
      <c r="CI335" s="9" cm="1">
        <f t="array" ref="CI335">1/(SUM(G335:BZ335*($G$1:$BZ$1=1))/SUM(G335:BZ335)+0.000000001)*(SUM(N(CK335:CP335&lt;&gt;0))&gt;4)</f>
        <v>0</v>
      </c>
      <c r="CK335" s="7" cm="1">
        <f t="array" ref="CK335">+SUM($G335:$CF335*N(VALUE(LEFT($G$2:$CF$2,4))=CK$2))</f>
        <v>0</v>
      </c>
      <c r="CL335" s="7" cm="1">
        <f t="array" ref="CL335">+SUM($G335:$CF335*N(VALUE(LEFT($G$2:$CF$2,4))=CL$2))</f>
        <v>89841.02</v>
      </c>
      <c r="CM335" s="7" cm="1">
        <f t="array" ref="CM335">+SUM($G335:$CF335*N(VALUE(LEFT($G$2:$CF$2,4))=CM$2))</f>
        <v>37083.910000000003</v>
      </c>
      <c r="CN335" s="7" cm="1">
        <f t="array" ref="CN335">+SUM($G335:$CF335*N(VALUE(LEFT($G$2:$CF$2,4))=CN$2))</f>
        <v>0</v>
      </c>
      <c r="CO335" s="7" cm="1">
        <f t="array" ref="CO335">+SUM($G335:$CF335*N(VALUE(LEFT($G$2:$CF$2,4))=CO$2))</f>
        <v>0</v>
      </c>
      <c r="CP335" s="7" cm="1">
        <f t="array" ref="CP335">+SUM($G335:$CF335*N(VALUE(LEFT($G$2:$CF$2,4))=CP$2))</f>
        <v>0</v>
      </c>
      <c r="CQ335" s="7" cm="1">
        <f t="array" ref="CQ335">+SUM($G335:$CF335*N(VALUE(LEFT($G$2:$CF$2,4))=CQ$2))</f>
        <v>0</v>
      </c>
    </row>
    <row r="336" spans="2:95" x14ac:dyDescent="0.25">
      <c r="B336" t="str">
        <f>+IF(IFERROR(INDEX('24-25 Plant Additions (RunRate)'!$P$10:$P$258,MATCH(E336,'24-25 Plant Additions (RunRate)'!$C$10:$C$258,0)),"")&lt;&gt;"x","","x")</f>
        <v/>
      </c>
      <c r="C336" t="str">
        <f>+IF(AND(CG336&gt;'24-25 Plant Additions (RunRate)'!$O$4,$B336&lt;&gt;"x"),"x","")</f>
        <v/>
      </c>
      <c r="D336" t="str">
        <f t="shared" si="5"/>
        <v>x</v>
      </c>
      <c r="E336" s="2" t="s">
        <v>762</v>
      </c>
      <c r="F336" s="3" t="s">
        <v>763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>
        <v>123979.13</v>
      </c>
      <c r="AQ336" s="4">
        <v>2519.62</v>
      </c>
      <c r="AR336" s="4"/>
      <c r="AS336" s="4"/>
      <c r="AT336" s="4"/>
      <c r="AU336" s="4"/>
      <c r="AV336" s="4"/>
      <c r="AW336" s="4">
        <v>0</v>
      </c>
      <c r="AX336" s="4"/>
      <c r="AY336" s="4"/>
      <c r="AZ336" s="4"/>
      <c r="BA336" s="4"/>
      <c r="BB336" s="4">
        <v>82.01</v>
      </c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>
        <v>126580.76</v>
      </c>
      <c r="CH336" s="4"/>
      <c r="CI336" s="9" cm="1">
        <f t="array" ref="CI336">1/(SUM(G336:BZ336*($G$1:$BZ$1=1))/SUM(G336:BZ336)+0.000000001)*(SUM(N(CK336:CP336&lt;&gt;0))&gt;4)</f>
        <v>0</v>
      </c>
      <c r="CK336" s="7" cm="1">
        <f t="array" ref="CK336">+SUM($G336:$CF336*N(VALUE(LEFT($G$2:$CF$2,4))=CK$2))</f>
        <v>0</v>
      </c>
      <c r="CL336" s="7" cm="1">
        <f t="array" ref="CL336">+SUM($G336:$CF336*N(VALUE(LEFT($G$2:$CF$2,4))=CL$2))</f>
        <v>0</v>
      </c>
      <c r="CM336" s="7" cm="1">
        <f t="array" ref="CM336">+SUM($G336:$CF336*N(VALUE(LEFT($G$2:$CF$2,4))=CM$2))</f>
        <v>123979.13</v>
      </c>
      <c r="CN336" s="7" cm="1">
        <f t="array" ref="CN336">+SUM($G336:$CF336*N(VALUE(LEFT($G$2:$CF$2,4))=CN$2))</f>
        <v>2601.63</v>
      </c>
      <c r="CO336" s="7" cm="1">
        <f t="array" ref="CO336">+SUM($G336:$CF336*N(VALUE(LEFT($G$2:$CF$2,4))=CO$2))</f>
        <v>0</v>
      </c>
      <c r="CP336" s="7" cm="1">
        <f t="array" ref="CP336">+SUM($G336:$CF336*N(VALUE(LEFT($G$2:$CF$2,4))=CP$2))</f>
        <v>0</v>
      </c>
      <c r="CQ336" s="7" cm="1">
        <f t="array" ref="CQ336">+SUM($G336:$CF336*N(VALUE(LEFT($G$2:$CF$2,4))=CQ$2))</f>
        <v>0</v>
      </c>
    </row>
    <row r="337" spans="2:95" x14ac:dyDescent="0.25">
      <c r="B337" t="str">
        <f>+IF(IFERROR(INDEX('24-25 Plant Additions (RunRate)'!$P$10:$P$258,MATCH(E337,'24-25 Plant Additions (RunRate)'!$C$10:$C$258,0)),"")&lt;&gt;"x","","x")</f>
        <v/>
      </c>
      <c r="C337" t="str">
        <f>+IF(AND(CG337&gt;'24-25 Plant Additions (RunRate)'!$O$4,$B337&lt;&gt;"x"),"x","")</f>
        <v/>
      </c>
      <c r="D337" t="str">
        <f t="shared" si="5"/>
        <v>x</v>
      </c>
      <c r="E337" s="2" t="s">
        <v>1077</v>
      </c>
      <c r="F337" s="3" t="s">
        <v>1078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>
        <v>118940.42</v>
      </c>
      <c r="AQ337" s="4"/>
      <c r="AR337" s="4"/>
      <c r="AS337" s="4"/>
      <c r="AT337" s="4"/>
      <c r="AU337" s="4"/>
      <c r="AV337" s="4">
        <v>6612.05</v>
      </c>
      <c r="AW337" s="4"/>
      <c r="AX337" s="4">
        <v>0</v>
      </c>
      <c r="AY337" s="4"/>
      <c r="AZ337" s="4"/>
      <c r="BA337" s="4"/>
      <c r="BB337" s="4">
        <v>215.22</v>
      </c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>
        <v>125767.69</v>
      </c>
      <c r="CH337" s="4"/>
      <c r="CI337" s="9" cm="1">
        <f t="array" ref="CI337">1/(SUM(G337:BZ337*($G$1:$BZ$1=1))/SUM(G337:BZ337)+0.000000001)*(SUM(N(CK337:CP337&lt;&gt;0))&gt;4)</f>
        <v>0</v>
      </c>
      <c r="CK337" s="7" cm="1">
        <f t="array" ref="CK337">+SUM($G337:$CF337*N(VALUE(LEFT($G$2:$CF$2,4))=CK$2))</f>
        <v>0</v>
      </c>
      <c r="CL337" s="7" cm="1">
        <f t="array" ref="CL337">+SUM($G337:$CF337*N(VALUE(LEFT($G$2:$CF$2,4))=CL$2))</f>
        <v>0</v>
      </c>
      <c r="CM337" s="7" cm="1">
        <f t="array" ref="CM337">+SUM($G337:$CF337*N(VALUE(LEFT($G$2:$CF$2,4))=CM$2))</f>
        <v>118940.42</v>
      </c>
      <c r="CN337" s="7" cm="1">
        <f t="array" ref="CN337">+SUM($G337:$CF337*N(VALUE(LEFT($G$2:$CF$2,4))=CN$2))</f>
        <v>6827.27</v>
      </c>
      <c r="CO337" s="7" cm="1">
        <f t="array" ref="CO337">+SUM($G337:$CF337*N(VALUE(LEFT($G$2:$CF$2,4))=CO$2))</f>
        <v>0</v>
      </c>
      <c r="CP337" s="7" cm="1">
        <f t="array" ref="CP337">+SUM($G337:$CF337*N(VALUE(LEFT($G$2:$CF$2,4))=CP$2))</f>
        <v>0</v>
      </c>
      <c r="CQ337" s="7" cm="1">
        <f t="array" ref="CQ337">+SUM($G337:$CF337*N(VALUE(LEFT($G$2:$CF$2,4))=CQ$2))</f>
        <v>0</v>
      </c>
    </row>
    <row r="338" spans="2:95" x14ac:dyDescent="0.25">
      <c r="B338" t="str">
        <f>+IF(IFERROR(INDEX('24-25 Plant Additions (RunRate)'!$P$10:$P$258,MATCH(E338,'24-25 Plant Additions (RunRate)'!$C$10:$C$258,0)),"")&lt;&gt;"x","","x")</f>
        <v/>
      </c>
      <c r="C338" t="str">
        <f>+IF(AND(CG338&gt;'24-25 Plant Additions (RunRate)'!$O$4,$B338&lt;&gt;"x"),"x","")</f>
        <v/>
      </c>
      <c r="D338" t="str">
        <f t="shared" si="5"/>
        <v>x</v>
      </c>
      <c r="E338" s="2" t="s">
        <v>1073</v>
      </c>
      <c r="F338" s="3" t="s">
        <v>1074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>
        <v>88574.48</v>
      </c>
      <c r="BI338" s="4">
        <v>1450.07</v>
      </c>
      <c r="BJ338" s="4">
        <v>951.17000000000007</v>
      </c>
      <c r="BK338" s="4"/>
      <c r="BL338" s="4"/>
      <c r="BM338" s="4"/>
      <c r="BN338" s="4">
        <v>-291.51</v>
      </c>
      <c r="BO338" s="4"/>
      <c r="BP338" s="4">
        <v>35173.980000000003</v>
      </c>
      <c r="BQ338" s="4"/>
      <c r="BR338" s="4"/>
      <c r="BS338" s="4"/>
      <c r="BT338" s="4"/>
      <c r="BU338" s="4"/>
      <c r="BV338" s="4"/>
      <c r="BW338" s="4"/>
      <c r="BX338" s="4"/>
      <c r="BY338" s="4"/>
      <c r="BZ338" s="4">
        <v>-221.34</v>
      </c>
      <c r="CA338" s="4"/>
      <c r="CB338" s="4"/>
      <c r="CC338" s="4"/>
      <c r="CD338" s="4"/>
      <c r="CE338" s="4"/>
      <c r="CF338" s="4"/>
      <c r="CG338" s="4">
        <v>125636.85</v>
      </c>
      <c r="CH338" s="4"/>
      <c r="CI338" s="9" cm="1">
        <f t="array" ref="CI338">1/(SUM(G338:BZ338*($G$1:$BZ$1=1))/SUM(G338:BZ338)+0.000000001)*(SUM(N(CK338:CP338&lt;&gt;0))&gt;4)</f>
        <v>0</v>
      </c>
      <c r="CK338" s="7" cm="1">
        <f t="array" ref="CK338">+SUM($G338:$CF338*N(VALUE(LEFT($G$2:$CF$2,4))=CK$2))</f>
        <v>0</v>
      </c>
      <c r="CL338" s="7" cm="1">
        <f t="array" ref="CL338">+SUM($G338:$CF338*N(VALUE(LEFT($G$2:$CF$2,4))=CL$2))</f>
        <v>0</v>
      </c>
      <c r="CM338" s="7" cm="1">
        <f t="array" ref="CM338">+SUM($G338:$CF338*N(VALUE(LEFT($G$2:$CF$2,4))=CM$2))</f>
        <v>0</v>
      </c>
      <c r="CN338" s="7" cm="1">
        <f t="array" ref="CN338">+SUM($G338:$CF338*N(VALUE(LEFT($G$2:$CF$2,4))=CN$2))</f>
        <v>0</v>
      </c>
      <c r="CO338" s="7" cm="1">
        <f t="array" ref="CO338">+SUM($G338:$CF338*N(VALUE(LEFT($G$2:$CF$2,4))=CO$2))</f>
        <v>90684.21</v>
      </c>
      <c r="CP338" s="7" cm="1">
        <f t="array" ref="CP338">+SUM($G338:$CF338*N(VALUE(LEFT($G$2:$CF$2,4))=CP$2))</f>
        <v>34952.640000000007</v>
      </c>
      <c r="CQ338" s="7" cm="1">
        <f t="array" ref="CQ338">+SUM($G338:$CF338*N(VALUE(LEFT($G$2:$CF$2,4))=CQ$2))</f>
        <v>0</v>
      </c>
    </row>
    <row r="339" spans="2:95" x14ac:dyDescent="0.25">
      <c r="B339" t="str">
        <f>+IF(IFERROR(INDEX('24-25 Plant Additions (RunRate)'!$P$10:$P$258,MATCH(E339,'24-25 Plant Additions (RunRate)'!$C$10:$C$258,0)),"")&lt;&gt;"x","","x")</f>
        <v/>
      </c>
      <c r="C339" t="str">
        <f>+IF(AND(CG339&gt;'24-25 Plant Additions (RunRate)'!$O$4,$B339&lt;&gt;"x"),"x","")</f>
        <v/>
      </c>
      <c r="D339" t="str">
        <f t="shared" si="5"/>
        <v>x</v>
      </c>
      <c r="E339" s="2" t="s">
        <v>614</v>
      </c>
      <c r="F339" s="3" t="s">
        <v>615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>
        <v>116370.93000000001</v>
      </c>
      <c r="AT339" s="4"/>
      <c r="AU339" s="4">
        <v>1470.23</v>
      </c>
      <c r="AV339" s="4"/>
      <c r="AW339" s="4"/>
      <c r="AX339" s="4">
        <v>7209.25</v>
      </c>
      <c r="AY339" s="4"/>
      <c r="AZ339" s="4"/>
      <c r="BA339" s="4"/>
      <c r="BB339" s="4">
        <v>282.5</v>
      </c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>
        <v>125332.91</v>
      </c>
      <c r="CH339" s="4"/>
      <c r="CI339" s="9" cm="1">
        <f t="array" ref="CI339">1/(SUM(G339:BZ339*($G$1:$BZ$1=1))/SUM(G339:BZ339)+0.000000001)*(SUM(N(CK339:CP339&lt;&gt;0))&gt;4)</f>
        <v>0</v>
      </c>
      <c r="CK339" s="7" cm="1">
        <f t="array" ref="CK339">+SUM($G339:$CF339*N(VALUE(LEFT($G$2:$CF$2,4))=CK$2))</f>
        <v>0</v>
      </c>
      <c r="CL339" s="7" cm="1">
        <f t="array" ref="CL339">+SUM($G339:$CF339*N(VALUE(LEFT($G$2:$CF$2,4))=CL$2))</f>
        <v>0</v>
      </c>
      <c r="CM339" s="7" cm="1">
        <f t="array" ref="CM339">+SUM($G339:$CF339*N(VALUE(LEFT($G$2:$CF$2,4))=CM$2))</f>
        <v>0</v>
      </c>
      <c r="CN339" s="7" cm="1">
        <f t="array" ref="CN339">+SUM($G339:$CF339*N(VALUE(LEFT($G$2:$CF$2,4))=CN$2))</f>
        <v>125332.91</v>
      </c>
      <c r="CO339" s="7" cm="1">
        <f t="array" ref="CO339">+SUM($G339:$CF339*N(VALUE(LEFT($G$2:$CF$2,4))=CO$2))</f>
        <v>0</v>
      </c>
      <c r="CP339" s="7" cm="1">
        <f t="array" ref="CP339">+SUM($G339:$CF339*N(VALUE(LEFT($G$2:$CF$2,4))=CP$2))</f>
        <v>0</v>
      </c>
      <c r="CQ339" s="7" cm="1">
        <f t="array" ref="CQ339">+SUM($G339:$CF339*N(VALUE(LEFT($G$2:$CF$2,4))=CQ$2))</f>
        <v>0</v>
      </c>
    </row>
    <row r="340" spans="2:95" x14ac:dyDescent="0.25">
      <c r="B340" t="str">
        <f>+IF(IFERROR(INDEX('24-25 Plant Additions (RunRate)'!$P$10:$P$258,MATCH(E340,'24-25 Plant Additions (RunRate)'!$C$10:$C$258,0)),"")&lt;&gt;"x","","x")</f>
        <v/>
      </c>
      <c r="C340" t="str">
        <f>+IF(AND(CG340&gt;'24-25 Plant Additions (RunRate)'!$O$4,$B340&lt;&gt;"x"),"x","")</f>
        <v/>
      </c>
      <c r="D340" t="str">
        <f t="shared" si="5"/>
        <v>x</v>
      </c>
      <c r="E340" s="2" t="s">
        <v>133</v>
      </c>
      <c r="F340" s="3" t="s">
        <v>134</v>
      </c>
      <c r="G340" s="4">
        <v>-99642.390000000014</v>
      </c>
      <c r="H340" s="4">
        <v>165282.65</v>
      </c>
      <c r="I340" s="4">
        <v>38707.229999999996</v>
      </c>
      <c r="J340" s="4">
        <v>0</v>
      </c>
      <c r="K340" s="4">
        <v>177.01</v>
      </c>
      <c r="L340" s="4">
        <v>1886.04</v>
      </c>
      <c r="M340" s="4">
        <v>17874.420000000002</v>
      </c>
      <c r="N340" s="4">
        <v>-1117.76</v>
      </c>
      <c r="O340" s="4">
        <v>-586.69000000000005</v>
      </c>
      <c r="P340" s="4">
        <v>0</v>
      </c>
      <c r="Q340" s="4"/>
      <c r="R340" s="4">
        <v>-3534.17</v>
      </c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>
        <v>6752.5</v>
      </c>
      <c r="AP340" s="4">
        <v>12.170000000000002</v>
      </c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>
        <v>-513.32000000000005</v>
      </c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>
        <v>125297.68999999996</v>
      </c>
      <c r="CH340" s="4"/>
      <c r="CI340" s="9" cm="1">
        <f t="array" ref="CI340">1/(SUM(G340:BZ340*($G$1:$BZ$1=1))/SUM(G340:BZ340)+0.000000001)*(SUM(N(CK340:CP340&lt;&gt;0))&gt;4)</f>
        <v>0</v>
      </c>
      <c r="CK340" s="7" cm="1">
        <f t="array" ref="CK340">+SUM($G340:$CF340*N(VALUE(LEFT($G$2:$CF$2,4))=CK$2))</f>
        <v>119046.33999999997</v>
      </c>
      <c r="CL340" s="7" cm="1">
        <f t="array" ref="CL340">+SUM($G340:$CF340*N(VALUE(LEFT($G$2:$CF$2,4))=CL$2))</f>
        <v>0</v>
      </c>
      <c r="CM340" s="7" cm="1">
        <f t="array" ref="CM340">+SUM($G340:$CF340*N(VALUE(LEFT($G$2:$CF$2,4))=CM$2))</f>
        <v>6764.67</v>
      </c>
      <c r="CN340" s="7" cm="1">
        <f t="array" ref="CN340">+SUM($G340:$CF340*N(VALUE(LEFT($G$2:$CF$2,4))=CN$2))</f>
        <v>0</v>
      </c>
      <c r="CO340" s="7" cm="1">
        <f t="array" ref="CO340">+SUM($G340:$CF340*N(VALUE(LEFT($G$2:$CF$2,4))=CO$2))</f>
        <v>-513.32000000000005</v>
      </c>
      <c r="CP340" s="7" cm="1">
        <f t="array" ref="CP340">+SUM($G340:$CF340*N(VALUE(LEFT($G$2:$CF$2,4))=CP$2))</f>
        <v>0</v>
      </c>
      <c r="CQ340" s="7" cm="1">
        <f t="array" ref="CQ340">+SUM($G340:$CF340*N(VALUE(LEFT($G$2:$CF$2,4))=CQ$2))</f>
        <v>0</v>
      </c>
    </row>
    <row r="341" spans="2:95" x14ac:dyDescent="0.25">
      <c r="B341" t="str">
        <f>+IF(IFERROR(INDEX('24-25 Plant Additions (RunRate)'!$P$10:$P$258,MATCH(E341,'24-25 Plant Additions (RunRate)'!$C$10:$C$258,0)),"")&lt;&gt;"x","","x")</f>
        <v/>
      </c>
      <c r="C341" t="str">
        <f>+IF(AND(CG341&gt;'24-25 Plant Additions (RunRate)'!$O$4,$B341&lt;&gt;"x"),"x","")</f>
        <v/>
      </c>
      <c r="D341" t="str">
        <f t="shared" si="5"/>
        <v>x</v>
      </c>
      <c r="E341" s="2" t="s">
        <v>362</v>
      </c>
      <c r="F341" s="3" t="s">
        <v>363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>
        <v>126059.26000000001</v>
      </c>
      <c r="AD341" s="4">
        <v>-1010.24</v>
      </c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>
        <v>125049.02</v>
      </c>
      <c r="CH341" s="4"/>
      <c r="CI341" s="9" cm="1">
        <f t="array" ref="CI341">1/(SUM(G341:BZ341*($G$1:$BZ$1=1))/SUM(G341:BZ341)+0.000000001)*(SUM(N(CK341:CP341&lt;&gt;0))&gt;4)</f>
        <v>0</v>
      </c>
      <c r="CK341" s="7" cm="1">
        <f t="array" ref="CK341">+SUM($G341:$CF341*N(VALUE(LEFT($G$2:$CF$2,4))=CK$2))</f>
        <v>0</v>
      </c>
      <c r="CL341" s="7" cm="1">
        <f t="array" ref="CL341">+SUM($G341:$CF341*N(VALUE(LEFT($G$2:$CF$2,4))=CL$2))</f>
        <v>125049.02</v>
      </c>
      <c r="CM341" s="7" cm="1">
        <f t="array" ref="CM341">+SUM($G341:$CF341*N(VALUE(LEFT($G$2:$CF$2,4))=CM$2))</f>
        <v>0</v>
      </c>
      <c r="CN341" s="7" cm="1">
        <f t="array" ref="CN341">+SUM($G341:$CF341*N(VALUE(LEFT($G$2:$CF$2,4))=CN$2))</f>
        <v>0</v>
      </c>
      <c r="CO341" s="7" cm="1">
        <f t="array" ref="CO341">+SUM($G341:$CF341*N(VALUE(LEFT($G$2:$CF$2,4))=CO$2))</f>
        <v>0</v>
      </c>
      <c r="CP341" s="7" cm="1">
        <f t="array" ref="CP341">+SUM($G341:$CF341*N(VALUE(LEFT($G$2:$CF$2,4))=CP$2))</f>
        <v>0</v>
      </c>
      <c r="CQ341" s="7" cm="1">
        <f t="array" ref="CQ341">+SUM($G341:$CF341*N(VALUE(LEFT($G$2:$CF$2,4))=CQ$2))</f>
        <v>0</v>
      </c>
    </row>
    <row r="342" spans="2:95" x14ac:dyDescent="0.25">
      <c r="B342" t="str">
        <f>+IF(IFERROR(INDEX('24-25 Plant Additions (RunRate)'!$P$10:$P$258,MATCH(E342,'24-25 Plant Additions (RunRate)'!$C$10:$C$258,0)),"")&lt;&gt;"x","","x")</f>
        <v/>
      </c>
      <c r="C342" t="str">
        <f>+IF(AND(CG342&gt;'24-25 Plant Additions (RunRate)'!$O$4,$B342&lt;&gt;"x"),"x","")</f>
        <v/>
      </c>
      <c r="D342" t="str">
        <f t="shared" si="5"/>
        <v>x</v>
      </c>
      <c r="E342" s="2" t="s">
        <v>550</v>
      </c>
      <c r="F342" s="3" t="s">
        <v>551</v>
      </c>
      <c r="G342" s="4"/>
      <c r="H342" s="4"/>
      <c r="I342" s="4"/>
      <c r="J342" s="4"/>
      <c r="K342" s="4"/>
      <c r="L342" s="4"/>
      <c r="M342" s="4"/>
      <c r="N342" s="4"/>
      <c r="O342" s="4"/>
      <c r="P342" s="4">
        <v>12376.94</v>
      </c>
      <c r="Q342" s="4">
        <v>112670.94</v>
      </c>
      <c r="R342" s="4">
        <v>-192.27</v>
      </c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>
        <v>124855.61</v>
      </c>
      <c r="CH342" s="4"/>
      <c r="CI342" s="9" cm="1">
        <f t="array" ref="CI342">1/(SUM(G342:BZ342*($G$1:$BZ$1=1))/SUM(G342:BZ342)+0.000000001)*(SUM(N(CK342:CP342&lt;&gt;0))&gt;4)</f>
        <v>0</v>
      </c>
      <c r="CK342" s="7" cm="1">
        <f t="array" ref="CK342">+SUM($G342:$CF342*N(VALUE(LEFT($G$2:$CF$2,4))=CK$2))</f>
        <v>124855.61</v>
      </c>
      <c r="CL342" s="7" cm="1">
        <f t="array" ref="CL342">+SUM($G342:$CF342*N(VALUE(LEFT($G$2:$CF$2,4))=CL$2))</f>
        <v>0</v>
      </c>
      <c r="CM342" s="7" cm="1">
        <f t="array" ref="CM342">+SUM($G342:$CF342*N(VALUE(LEFT($G$2:$CF$2,4))=CM$2))</f>
        <v>0</v>
      </c>
      <c r="CN342" s="7" cm="1">
        <f t="array" ref="CN342">+SUM($G342:$CF342*N(VALUE(LEFT($G$2:$CF$2,4))=CN$2))</f>
        <v>0</v>
      </c>
      <c r="CO342" s="7" cm="1">
        <f t="array" ref="CO342">+SUM($G342:$CF342*N(VALUE(LEFT($G$2:$CF$2,4))=CO$2))</f>
        <v>0</v>
      </c>
      <c r="CP342" s="7" cm="1">
        <f t="array" ref="CP342">+SUM($G342:$CF342*N(VALUE(LEFT($G$2:$CF$2,4))=CP$2))</f>
        <v>0</v>
      </c>
      <c r="CQ342" s="7" cm="1">
        <f t="array" ref="CQ342">+SUM($G342:$CF342*N(VALUE(LEFT($G$2:$CF$2,4))=CQ$2))</f>
        <v>0</v>
      </c>
    </row>
    <row r="343" spans="2:95" x14ac:dyDescent="0.25">
      <c r="B343" t="str">
        <f>+IF(IFERROR(INDEX('24-25 Plant Additions (RunRate)'!$P$10:$P$258,MATCH(E343,'24-25 Plant Additions (RunRate)'!$C$10:$C$258,0)),"")&lt;&gt;"x","","x")</f>
        <v/>
      </c>
      <c r="C343" t="str">
        <f>+IF(AND(CG343&gt;'24-25 Plant Additions (RunRate)'!$O$4,$B343&lt;&gt;"x"),"x","")</f>
        <v/>
      </c>
      <c r="D343" t="str">
        <f t="shared" si="5"/>
        <v>x</v>
      </c>
      <c r="E343" s="2" t="s">
        <v>1422</v>
      </c>
      <c r="F343" s="3" t="s">
        <v>1423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>
        <v>124315.06</v>
      </c>
      <c r="BY343" s="4"/>
      <c r="BZ343" s="4"/>
      <c r="CA343" s="4"/>
      <c r="CB343" s="4"/>
      <c r="CC343" s="4"/>
      <c r="CD343" s="4"/>
      <c r="CE343" s="4"/>
      <c r="CF343" s="4"/>
      <c r="CG343" s="4">
        <v>124315.06</v>
      </c>
      <c r="CH343" s="4"/>
      <c r="CI343" s="9" cm="1">
        <f t="array" ref="CI343">1/(SUM(G343:BZ343*($G$1:$BZ$1=1))/SUM(G343:BZ343)+0.000000001)*(SUM(N(CK343:CP343&lt;&gt;0))&gt;4)</f>
        <v>0</v>
      </c>
      <c r="CK343" s="7" cm="1">
        <f t="array" ref="CK343">+SUM($G343:$CF343*N(VALUE(LEFT($G$2:$CF$2,4))=CK$2))</f>
        <v>0</v>
      </c>
      <c r="CL343" s="7" cm="1">
        <f t="array" ref="CL343">+SUM($G343:$CF343*N(VALUE(LEFT($G$2:$CF$2,4))=CL$2))</f>
        <v>0</v>
      </c>
      <c r="CM343" s="7" cm="1">
        <f t="array" ref="CM343">+SUM($G343:$CF343*N(VALUE(LEFT($G$2:$CF$2,4))=CM$2))</f>
        <v>0</v>
      </c>
      <c r="CN343" s="7" cm="1">
        <f t="array" ref="CN343">+SUM($G343:$CF343*N(VALUE(LEFT($G$2:$CF$2,4))=CN$2))</f>
        <v>0</v>
      </c>
      <c r="CO343" s="7" cm="1">
        <f t="array" ref="CO343">+SUM($G343:$CF343*N(VALUE(LEFT($G$2:$CF$2,4))=CO$2))</f>
        <v>0</v>
      </c>
      <c r="CP343" s="7" cm="1">
        <f t="array" ref="CP343">+SUM($G343:$CF343*N(VALUE(LEFT($G$2:$CF$2,4))=CP$2))</f>
        <v>124315.06</v>
      </c>
      <c r="CQ343" s="7" cm="1">
        <f t="array" ref="CQ343">+SUM($G343:$CF343*N(VALUE(LEFT($G$2:$CF$2,4))=CQ$2))</f>
        <v>0</v>
      </c>
    </row>
    <row r="344" spans="2:95" x14ac:dyDescent="0.25">
      <c r="B344" t="str">
        <f>+IF(IFERROR(INDEX('24-25 Plant Additions (RunRate)'!$P$10:$P$258,MATCH(E344,'24-25 Plant Additions (RunRate)'!$C$10:$C$258,0)),"")&lt;&gt;"x","","x")</f>
        <v/>
      </c>
      <c r="C344" t="str">
        <f>+IF(AND(CG344&gt;'24-25 Plant Additions (RunRate)'!$O$4,$B344&lt;&gt;"x"),"x","")</f>
        <v/>
      </c>
      <c r="D344" t="str">
        <f t="shared" si="5"/>
        <v>x</v>
      </c>
      <c r="E344" s="2" t="s">
        <v>476</v>
      </c>
      <c r="F344" s="3" t="s">
        <v>477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>
        <v>111553.95</v>
      </c>
      <c r="R344" s="4">
        <v>-1784.74</v>
      </c>
      <c r="S344" s="4">
        <v>14414.83</v>
      </c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>
        <v>102.81</v>
      </c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>
        <v>124286.84999999999</v>
      </c>
      <c r="CH344" s="4"/>
      <c r="CI344" s="9" cm="1">
        <f t="array" ref="CI344">1/(SUM(G344:BZ344*($G$1:$BZ$1=1))/SUM(G344:BZ344)+0.000000001)*(SUM(N(CK344:CP344&lt;&gt;0))&gt;4)</f>
        <v>0</v>
      </c>
      <c r="CK344" s="7" cm="1">
        <f t="array" ref="CK344">+SUM($G344:$CF344*N(VALUE(LEFT($G$2:$CF$2,4))=CK$2))</f>
        <v>109769.20999999999</v>
      </c>
      <c r="CL344" s="7" cm="1">
        <f t="array" ref="CL344">+SUM($G344:$CF344*N(VALUE(LEFT($G$2:$CF$2,4))=CL$2))</f>
        <v>14517.64</v>
      </c>
      <c r="CM344" s="7" cm="1">
        <f t="array" ref="CM344">+SUM($G344:$CF344*N(VALUE(LEFT($G$2:$CF$2,4))=CM$2))</f>
        <v>0</v>
      </c>
      <c r="CN344" s="7" cm="1">
        <f t="array" ref="CN344">+SUM($G344:$CF344*N(VALUE(LEFT($G$2:$CF$2,4))=CN$2))</f>
        <v>0</v>
      </c>
      <c r="CO344" s="7" cm="1">
        <f t="array" ref="CO344">+SUM($G344:$CF344*N(VALUE(LEFT($G$2:$CF$2,4))=CO$2))</f>
        <v>0</v>
      </c>
      <c r="CP344" s="7" cm="1">
        <f t="array" ref="CP344">+SUM($G344:$CF344*N(VALUE(LEFT($G$2:$CF$2,4))=CP$2))</f>
        <v>0</v>
      </c>
      <c r="CQ344" s="7" cm="1">
        <f t="array" ref="CQ344">+SUM($G344:$CF344*N(VALUE(LEFT($G$2:$CF$2,4))=CQ$2))</f>
        <v>0</v>
      </c>
    </row>
    <row r="345" spans="2:95" x14ac:dyDescent="0.25">
      <c r="B345" t="str">
        <f>+IF(IFERROR(INDEX('24-25 Plant Additions (RunRate)'!$P$10:$P$258,MATCH(E345,'24-25 Plant Additions (RunRate)'!$C$10:$C$258,0)),"")&lt;&gt;"x","","x")</f>
        <v/>
      </c>
      <c r="C345" t="str">
        <f>+IF(AND(CG345&gt;'24-25 Plant Additions (RunRate)'!$O$4,$B345&lt;&gt;"x"),"x","")</f>
        <v/>
      </c>
      <c r="D345" t="str">
        <f t="shared" si="5"/>
        <v>x</v>
      </c>
      <c r="E345" s="2" t="s">
        <v>590</v>
      </c>
      <c r="F345" s="3" t="s">
        <v>591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>
        <v>120024.57</v>
      </c>
      <c r="W345" s="4">
        <v>618.32000000000005</v>
      </c>
      <c r="X345" s="4"/>
      <c r="Y345" s="4"/>
      <c r="Z345" s="4"/>
      <c r="AA345" s="4"/>
      <c r="AB345" s="4"/>
      <c r="AC345" s="4"/>
      <c r="AD345" s="4">
        <v>860.24</v>
      </c>
      <c r="AE345" s="4"/>
      <c r="AF345" s="4"/>
      <c r="AG345" s="4">
        <v>0</v>
      </c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>
        <v>121503.13000000002</v>
      </c>
      <c r="CH345" s="4"/>
      <c r="CI345" s="9" cm="1">
        <f t="array" ref="CI345">1/(SUM(G345:BZ345*($G$1:$BZ$1=1))/SUM(G345:BZ345)+0.000000001)*(SUM(N(CK345:CP345&lt;&gt;0))&gt;4)</f>
        <v>0</v>
      </c>
      <c r="CK345" s="7" cm="1">
        <f t="array" ref="CK345">+SUM($G345:$CF345*N(VALUE(LEFT($G$2:$CF$2,4))=CK$2))</f>
        <v>0</v>
      </c>
      <c r="CL345" s="7" cm="1">
        <f t="array" ref="CL345">+SUM($G345:$CF345*N(VALUE(LEFT($G$2:$CF$2,4))=CL$2))</f>
        <v>121503.13000000002</v>
      </c>
      <c r="CM345" s="7" cm="1">
        <f t="array" ref="CM345">+SUM($G345:$CF345*N(VALUE(LEFT($G$2:$CF$2,4))=CM$2))</f>
        <v>0</v>
      </c>
      <c r="CN345" s="7" cm="1">
        <f t="array" ref="CN345">+SUM($G345:$CF345*N(VALUE(LEFT($G$2:$CF$2,4))=CN$2))</f>
        <v>0</v>
      </c>
      <c r="CO345" s="7" cm="1">
        <f t="array" ref="CO345">+SUM($G345:$CF345*N(VALUE(LEFT($G$2:$CF$2,4))=CO$2))</f>
        <v>0</v>
      </c>
      <c r="CP345" s="7" cm="1">
        <f t="array" ref="CP345">+SUM($G345:$CF345*N(VALUE(LEFT($G$2:$CF$2,4))=CP$2))</f>
        <v>0</v>
      </c>
      <c r="CQ345" s="7" cm="1">
        <f t="array" ref="CQ345">+SUM($G345:$CF345*N(VALUE(LEFT($G$2:$CF$2,4))=CQ$2))</f>
        <v>0</v>
      </c>
    </row>
    <row r="346" spans="2:95" x14ac:dyDescent="0.25">
      <c r="B346" t="str">
        <f>+IF(IFERROR(INDEX('24-25 Plant Additions (RunRate)'!$P$10:$P$258,MATCH(E346,'24-25 Plant Additions (RunRate)'!$C$10:$C$258,0)),"")&lt;&gt;"x","","x")</f>
        <v/>
      </c>
      <c r="C346" t="str">
        <f>+IF(AND(CG346&gt;'24-25 Plant Additions (RunRate)'!$O$4,$B346&lt;&gt;"x"),"x","")</f>
        <v/>
      </c>
      <c r="D346" t="str">
        <f t="shared" si="5"/>
        <v>x</v>
      </c>
      <c r="E346" s="2" t="s">
        <v>556</v>
      </c>
      <c r="F346" s="3" t="s">
        <v>557</v>
      </c>
      <c r="G346" s="4"/>
      <c r="H346" s="4"/>
      <c r="I346" s="4"/>
      <c r="J346" s="4"/>
      <c r="K346" s="4"/>
      <c r="L346" s="4"/>
      <c r="M346" s="4"/>
      <c r="N346" s="4"/>
      <c r="O346" s="4"/>
      <c r="P346" s="4">
        <v>1881.96</v>
      </c>
      <c r="Q346" s="4">
        <v>7690.78</v>
      </c>
      <c r="R346" s="4">
        <v>102308.40000000001</v>
      </c>
      <c r="S346" s="4">
        <v>0</v>
      </c>
      <c r="T346" s="4">
        <v>0</v>
      </c>
      <c r="U346" s="4">
        <v>8455.69</v>
      </c>
      <c r="V346" s="4"/>
      <c r="W346" s="4"/>
      <c r="X346" s="4"/>
      <c r="Y346" s="4"/>
      <c r="Z346" s="4">
        <v>115.93</v>
      </c>
      <c r="AA346" s="4"/>
      <c r="AB346" s="4">
        <v>-80.84</v>
      </c>
      <c r="AC346" s="4"/>
      <c r="AD346" s="4">
        <v>60.54</v>
      </c>
      <c r="AE346" s="4">
        <v>0</v>
      </c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>
        <v>120432.46</v>
      </c>
      <c r="CH346" s="4"/>
      <c r="CI346" s="9" cm="1">
        <f t="array" ref="CI346">1/(SUM(G346:BZ346*($G$1:$BZ$1=1))/SUM(G346:BZ346)+0.000000001)*(SUM(N(CK346:CP346&lt;&gt;0))&gt;4)</f>
        <v>0</v>
      </c>
      <c r="CK346" s="7" cm="1">
        <f t="array" ref="CK346">+SUM($G346:$CF346*N(VALUE(LEFT($G$2:$CF$2,4))=CK$2))</f>
        <v>111881.14000000001</v>
      </c>
      <c r="CL346" s="7" cm="1">
        <f t="array" ref="CL346">+SUM($G346:$CF346*N(VALUE(LEFT($G$2:$CF$2,4))=CL$2))</f>
        <v>8551.3200000000015</v>
      </c>
      <c r="CM346" s="7" cm="1">
        <f t="array" ref="CM346">+SUM($G346:$CF346*N(VALUE(LEFT($G$2:$CF$2,4))=CM$2))</f>
        <v>0</v>
      </c>
      <c r="CN346" s="7" cm="1">
        <f t="array" ref="CN346">+SUM($G346:$CF346*N(VALUE(LEFT($G$2:$CF$2,4))=CN$2))</f>
        <v>0</v>
      </c>
      <c r="CO346" s="7" cm="1">
        <f t="array" ref="CO346">+SUM($G346:$CF346*N(VALUE(LEFT($G$2:$CF$2,4))=CO$2))</f>
        <v>0</v>
      </c>
      <c r="CP346" s="7" cm="1">
        <f t="array" ref="CP346">+SUM($G346:$CF346*N(VALUE(LEFT($G$2:$CF$2,4))=CP$2))</f>
        <v>0</v>
      </c>
      <c r="CQ346" s="7" cm="1">
        <f t="array" ref="CQ346">+SUM($G346:$CF346*N(VALUE(LEFT($G$2:$CF$2,4))=CQ$2))</f>
        <v>0</v>
      </c>
    </row>
    <row r="347" spans="2:95" x14ac:dyDescent="0.25">
      <c r="B347" t="str">
        <f>+IF(IFERROR(INDEX('24-25 Plant Additions (RunRate)'!$P$10:$P$258,MATCH(E347,'24-25 Plant Additions (RunRate)'!$C$10:$C$258,0)),"")&lt;&gt;"x","","x")</f>
        <v>x</v>
      </c>
      <c r="C347" t="str">
        <f>+IF(AND(CG347&gt;'24-25 Plant Additions (RunRate)'!$O$4,$B347&lt;&gt;"x"),"x","")</f>
        <v/>
      </c>
      <c r="D347" t="str">
        <f t="shared" si="5"/>
        <v/>
      </c>
      <c r="E347" s="2" t="s">
        <v>706</v>
      </c>
      <c r="F347" s="3" t="s">
        <v>707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>
        <v>9372.48</v>
      </c>
      <c r="AJ347" s="4"/>
      <c r="AK347" s="4">
        <v>0</v>
      </c>
      <c r="AL347" s="4"/>
      <c r="AM347" s="4">
        <v>1917.8000000000002</v>
      </c>
      <c r="AN347" s="4"/>
      <c r="AO347" s="4"/>
      <c r="AP347" s="4">
        <v>10.48</v>
      </c>
      <c r="AQ347" s="4"/>
      <c r="AR347" s="4"/>
      <c r="AS347" s="4"/>
      <c r="AT347" s="4"/>
      <c r="AU347" s="4"/>
      <c r="AV347" s="4">
        <v>14498.26</v>
      </c>
      <c r="AW347" s="4">
        <v>7326.96</v>
      </c>
      <c r="AX347" s="4">
        <v>0</v>
      </c>
      <c r="AY347" s="4">
        <v>13683.89</v>
      </c>
      <c r="AZ347" s="4"/>
      <c r="BA347" s="4"/>
      <c r="BB347" s="4">
        <v>9357.0199999999986</v>
      </c>
      <c r="BC347" s="4">
        <v>2635.3000000000006</v>
      </c>
      <c r="BD347" s="4">
        <v>2778.84</v>
      </c>
      <c r="BE347" s="4">
        <v>-2.94</v>
      </c>
      <c r="BF347" s="4">
        <v>0</v>
      </c>
      <c r="BG347" s="4"/>
      <c r="BH347" s="4">
        <v>2609.04</v>
      </c>
      <c r="BI347" s="4">
        <v>0</v>
      </c>
      <c r="BJ347" s="4"/>
      <c r="BK347" s="4"/>
      <c r="BL347" s="4">
        <v>4584.9000000000005</v>
      </c>
      <c r="BM347" s="4">
        <v>245.82</v>
      </c>
      <c r="BN347" s="4">
        <v>22329.890000000003</v>
      </c>
      <c r="BO347" s="4"/>
      <c r="BP347" s="4">
        <v>0</v>
      </c>
      <c r="BQ347" s="4"/>
      <c r="BR347" s="4"/>
      <c r="BS347" s="4"/>
      <c r="BT347" s="4"/>
      <c r="BU347" s="4"/>
      <c r="BV347" s="4"/>
      <c r="BW347" s="4"/>
      <c r="BX347" s="4">
        <v>15549.800000000001</v>
      </c>
      <c r="BY347" s="4">
        <v>5009.91</v>
      </c>
      <c r="BZ347" s="4">
        <v>8411.0600000000013</v>
      </c>
      <c r="CA347" s="4"/>
      <c r="CB347" s="4">
        <v>0</v>
      </c>
      <c r="CC347" s="4"/>
      <c r="CD347" s="4">
        <v>0</v>
      </c>
      <c r="CE347" s="4"/>
      <c r="CF347" s="4"/>
      <c r="CG347" s="4">
        <v>120318.51000000001</v>
      </c>
      <c r="CH347" s="4"/>
      <c r="CI347" s="9" cm="1">
        <f t="array" ref="CI347">1/(SUM(G347:BZ347*($G$1:$BZ$1=1))/SUM(G347:BZ347)+0.000000001)*(SUM(N(CK347:CP347&lt;&gt;0))&gt;4)</f>
        <v>0</v>
      </c>
      <c r="CK347" s="7" cm="1">
        <f t="array" ref="CK347">+SUM($G347:$CF347*N(VALUE(LEFT($G$2:$CF$2,4))=CK$2))</f>
        <v>0</v>
      </c>
      <c r="CL347" s="7" cm="1">
        <f t="array" ref="CL347">+SUM($G347:$CF347*N(VALUE(LEFT($G$2:$CF$2,4))=CL$2))</f>
        <v>0</v>
      </c>
      <c r="CM347" s="7" cm="1">
        <f t="array" ref="CM347">+SUM($G347:$CF347*N(VALUE(LEFT($G$2:$CF$2,4))=CM$2))</f>
        <v>11300.759999999998</v>
      </c>
      <c r="CN347" s="7" cm="1">
        <f t="array" ref="CN347">+SUM($G347:$CF347*N(VALUE(LEFT($G$2:$CF$2,4))=CN$2))</f>
        <v>44866.13</v>
      </c>
      <c r="CO347" s="7" cm="1">
        <f t="array" ref="CO347">+SUM($G347:$CF347*N(VALUE(LEFT($G$2:$CF$2,4))=CO$2))</f>
        <v>35180.850000000006</v>
      </c>
      <c r="CP347" s="7" cm="1">
        <f t="array" ref="CP347">+SUM($G347:$CF347*N(VALUE(LEFT($G$2:$CF$2,4))=CP$2))</f>
        <v>28970.77</v>
      </c>
      <c r="CQ347" s="7" cm="1">
        <f t="array" ref="CQ347">+SUM($G347:$CF347*N(VALUE(LEFT($G$2:$CF$2,4))=CQ$2))</f>
        <v>0</v>
      </c>
    </row>
    <row r="348" spans="2:95" x14ac:dyDescent="0.25">
      <c r="B348" t="str">
        <f>+IF(IFERROR(INDEX('24-25 Plant Additions (RunRate)'!$P$10:$P$258,MATCH(E348,'24-25 Plant Additions (RunRate)'!$C$10:$C$258,0)),"")&lt;&gt;"x","","x")</f>
        <v/>
      </c>
      <c r="C348" t="str">
        <f>+IF(AND(CG348&gt;'24-25 Plant Additions (RunRate)'!$O$4,$B348&lt;&gt;"x"),"x","")</f>
        <v/>
      </c>
      <c r="D348" t="str">
        <f t="shared" si="5"/>
        <v>x</v>
      </c>
      <c r="E348" s="2" t="s">
        <v>1043</v>
      </c>
      <c r="F348" s="3" t="s">
        <v>1044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>
        <v>96017.06</v>
      </c>
      <c r="BX348" s="4">
        <v>1623.1000000000001</v>
      </c>
      <c r="BY348" s="4">
        <v>8046</v>
      </c>
      <c r="BZ348" s="4">
        <v>-460.37</v>
      </c>
      <c r="CA348" s="4">
        <v>6487.7</v>
      </c>
      <c r="CB348" s="4"/>
      <c r="CC348" s="4">
        <v>7410.64</v>
      </c>
      <c r="CD348" s="4"/>
      <c r="CE348" s="4"/>
      <c r="CF348" s="4"/>
      <c r="CG348" s="4">
        <v>119124.13</v>
      </c>
      <c r="CH348" s="4"/>
      <c r="CI348" s="9" cm="1">
        <f t="array" ref="CI348">1/(SUM(G348:BZ348*($G$1:$BZ$1=1))/SUM(G348:BZ348)+0.000000001)*(SUM(N(CK348:CP348&lt;&gt;0))&gt;4)</f>
        <v>0</v>
      </c>
      <c r="CK348" s="7" cm="1">
        <f t="array" ref="CK348">+SUM($G348:$CF348*N(VALUE(LEFT($G$2:$CF$2,4))=CK$2))</f>
        <v>0</v>
      </c>
      <c r="CL348" s="7" cm="1">
        <f t="array" ref="CL348">+SUM($G348:$CF348*N(VALUE(LEFT($G$2:$CF$2,4))=CL$2))</f>
        <v>0</v>
      </c>
      <c r="CM348" s="7" cm="1">
        <f t="array" ref="CM348">+SUM($G348:$CF348*N(VALUE(LEFT($G$2:$CF$2,4))=CM$2))</f>
        <v>0</v>
      </c>
      <c r="CN348" s="7" cm="1">
        <f t="array" ref="CN348">+SUM($G348:$CF348*N(VALUE(LEFT($G$2:$CF$2,4))=CN$2))</f>
        <v>0</v>
      </c>
      <c r="CO348" s="7" cm="1">
        <f t="array" ref="CO348">+SUM($G348:$CF348*N(VALUE(LEFT($G$2:$CF$2,4))=CO$2))</f>
        <v>0</v>
      </c>
      <c r="CP348" s="7" cm="1">
        <f t="array" ref="CP348">+SUM($G348:$CF348*N(VALUE(LEFT($G$2:$CF$2,4))=CP$2))</f>
        <v>105225.79000000001</v>
      </c>
      <c r="CQ348" s="7" cm="1">
        <f t="array" ref="CQ348">+SUM($G348:$CF348*N(VALUE(LEFT($G$2:$CF$2,4))=CQ$2))</f>
        <v>13898.34</v>
      </c>
    </row>
    <row r="349" spans="2:95" x14ac:dyDescent="0.25">
      <c r="B349" t="str">
        <f>+IF(IFERROR(INDEX('24-25 Plant Additions (RunRate)'!$P$10:$P$258,MATCH(E349,'24-25 Plant Additions (RunRate)'!$C$10:$C$258,0)),"")&lt;&gt;"x","","x")</f>
        <v/>
      </c>
      <c r="C349" t="str">
        <f>+IF(AND(CG349&gt;'24-25 Plant Additions (RunRate)'!$O$4,$B349&lt;&gt;"x"),"x","")</f>
        <v/>
      </c>
      <c r="D349" t="str">
        <f t="shared" si="5"/>
        <v>x</v>
      </c>
      <c r="E349" s="2" t="s">
        <v>1039</v>
      </c>
      <c r="F349" s="3" t="s">
        <v>1040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>
        <v>12986.39</v>
      </c>
      <c r="BC349" s="4">
        <v>1841.97</v>
      </c>
      <c r="BD349" s="4">
        <v>107490.11</v>
      </c>
      <c r="BE349" s="4">
        <v>62.38</v>
      </c>
      <c r="BF349" s="4">
        <v>-2363.08</v>
      </c>
      <c r="BG349" s="4">
        <v>-11434.25</v>
      </c>
      <c r="BH349" s="4">
        <v>0</v>
      </c>
      <c r="BI349" s="4">
        <v>10576.07</v>
      </c>
      <c r="BJ349" s="4"/>
      <c r="BK349" s="4"/>
      <c r="BL349" s="4"/>
      <c r="BM349" s="4"/>
      <c r="BN349" s="4">
        <v>-416.49</v>
      </c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>
        <v>118743.09999999999</v>
      </c>
      <c r="CH349" s="4"/>
      <c r="CI349" s="9" cm="1">
        <f t="array" ref="CI349">1/(SUM(G349:BZ349*($G$1:$BZ$1=1))/SUM(G349:BZ349)+0.000000001)*(SUM(N(CK349:CP349&lt;&gt;0))&gt;4)</f>
        <v>0</v>
      </c>
      <c r="CK349" s="7" cm="1">
        <f t="array" ref="CK349">+SUM($G349:$CF349*N(VALUE(LEFT($G$2:$CF$2,4))=CK$2))</f>
        <v>0</v>
      </c>
      <c r="CL349" s="7" cm="1">
        <f t="array" ref="CL349">+SUM($G349:$CF349*N(VALUE(LEFT($G$2:$CF$2,4))=CL$2))</f>
        <v>0</v>
      </c>
      <c r="CM349" s="7" cm="1">
        <f t="array" ref="CM349">+SUM($G349:$CF349*N(VALUE(LEFT($G$2:$CF$2,4))=CM$2))</f>
        <v>0</v>
      </c>
      <c r="CN349" s="7" cm="1">
        <f t="array" ref="CN349">+SUM($G349:$CF349*N(VALUE(LEFT($G$2:$CF$2,4))=CN$2))</f>
        <v>12986.39</v>
      </c>
      <c r="CO349" s="7" cm="1">
        <f t="array" ref="CO349">+SUM($G349:$CF349*N(VALUE(LEFT($G$2:$CF$2,4))=CO$2))</f>
        <v>105756.71</v>
      </c>
      <c r="CP349" s="7" cm="1">
        <f t="array" ref="CP349">+SUM($G349:$CF349*N(VALUE(LEFT($G$2:$CF$2,4))=CP$2))</f>
        <v>0</v>
      </c>
      <c r="CQ349" s="7" cm="1">
        <f t="array" ref="CQ349">+SUM($G349:$CF349*N(VALUE(LEFT($G$2:$CF$2,4))=CQ$2))</f>
        <v>0</v>
      </c>
    </row>
    <row r="350" spans="2:95" x14ac:dyDescent="0.25">
      <c r="B350" t="str">
        <f>+IF(IFERROR(INDEX('24-25 Plant Additions (RunRate)'!$P$10:$P$258,MATCH(E350,'24-25 Plant Additions (RunRate)'!$C$10:$C$258,0)),"")&lt;&gt;"x","","x")</f>
        <v/>
      </c>
      <c r="C350" t="str">
        <f>+IF(AND(CG350&gt;'24-25 Plant Additions (RunRate)'!$O$4,$B350&lt;&gt;"x"),"x","")</f>
        <v/>
      </c>
      <c r="D350" t="str">
        <f t="shared" si="5"/>
        <v>x</v>
      </c>
      <c r="E350" s="2" t="s">
        <v>734</v>
      </c>
      <c r="F350" s="3" t="s">
        <v>735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>
        <v>98800.86</v>
      </c>
      <c r="AH350" s="4">
        <v>11733.03</v>
      </c>
      <c r="AI350" s="4">
        <v>7502.56</v>
      </c>
      <c r="AJ350" s="4"/>
      <c r="AK350" s="4"/>
      <c r="AL350" s="4"/>
      <c r="AM350" s="4"/>
      <c r="AN350" s="4">
        <v>0</v>
      </c>
      <c r="AO350" s="4"/>
      <c r="AP350" s="4">
        <v>361.63</v>
      </c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>
        <v>118398.08</v>
      </c>
      <c r="CH350" s="4"/>
      <c r="CI350" s="9" cm="1">
        <f t="array" ref="CI350">1/(SUM(G350:BZ350*($G$1:$BZ$1=1))/SUM(G350:BZ350)+0.000000001)*(SUM(N(CK350:CP350&lt;&gt;0))&gt;4)</f>
        <v>0</v>
      </c>
      <c r="CK350" s="7" cm="1">
        <f t="array" ref="CK350">+SUM($G350:$CF350*N(VALUE(LEFT($G$2:$CF$2,4))=CK$2))</f>
        <v>0</v>
      </c>
      <c r="CL350" s="7" cm="1">
        <f t="array" ref="CL350">+SUM($G350:$CF350*N(VALUE(LEFT($G$2:$CF$2,4))=CL$2))</f>
        <v>0</v>
      </c>
      <c r="CM350" s="7" cm="1">
        <f t="array" ref="CM350">+SUM($G350:$CF350*N(VALUE(LEFT($G$2:$CF$2,4))=CM$2))</f>
        <v>118398.08</v>
      </c>
      <c r="CN350" s="7" cm="1">
        <f t="array" ref="CN350">+SUM($G350:$CF350*N(VALUE(LEFT($G$2:$CF$2,4))=CN$2))</f>
        <v>0</v>
      </c>
      <c r="CO350" s="7" cm="1">
        <f t="array" ref="CO350">+SUM($G350:$CF350*N(VALUE(LEFT($G$2:$CF$2,4))=CO$2))</f>
        <v>0</v>
      </c>
      <c r="CP350" s="7" cm="1">
        <f t="array" ref="CP350">+SUM($G350:$CF350*N(VALUE(LEFT($G$2:$CF$2,4))=CP$2))</f>
        <v>0</v>
      </c>
      <c r="CQ350" s="7" cm="1">
        <f t="array" ref="CQ350">+SUM($G350:$CF350*N(VALUE(LEFT($G$2:$CF$2,4))=CQ$2))</f>
        <v>0</v>
      </c>
    </row>
    <row r="351" spans="2:95" x14ac:dyDescent="0.25">
      <c r="B351" t="str">
        <f>+IF(IFERROR(INDEX('24-25 Plant Additions (RunRate)'!$P$10:$P$258,MATCH(E351,'24-25 Plant Additions (RunRate)'!$C$10:$C$258,0)),"")&lt;&gt;"x","","x")</f>
        <v/>
      </c>
      <c r="C351" t="str">
        <f>+IF(AND(CG351&gt;'24-25 Plant Additions (RunRate)'!$O$4,$B351&lt;&gt;"x"),"x","")</f>
        <v/>
      </c>
      <c r="D351" t="str">
        <f t="shared" si="5"/>
        <v>x</v>
      </c>
      <c r="E351" s="2" t="s">
        <v>398</v>
      </c>
      <c r="F351" s="3" t="s">
        <v>399</v>
      </c>
      <c r="G351" s="4"/>
      <c r="H351" s="4"/>
      <c r="I351" s="4"/>
      <c r="J351" s="4">
        <v>116544.46</v>
      </c>
      <c r="K351" s="4"/>
      <c r="L351" s="4"/>
      <c r="M351" s="4"/>
      <c r="N351" s="4">
        <v>0</v>
      </c>
      <c r="O351" s="4"/>
      <c r="P351" s="4"/>
      <c r="Q351" s="4"/>
      <c r="R351" s="4">
        <v>-1816.82</v>
      </c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>
        <v>114727.64</v>
      </c>
      <c r="CH351" s="4"/>
      <c r="CI351" s="9" cm="1">
        <f t="array" ref="CI351">1/(SUM(G351:BZ351*($G$1:$BZ$1=1))/SUM(G351:BZ351)+0.000000001)*(SUM(N(CK351:CP351&lt;&gt;0))&gt;4)</f>
        <v>0</v>
      </c>
      <c r="CK351" s="7" cm="1">
        <f t="array" ref="CK351">+SUM($G351:$CF351*N(VALUE(LEFT($G$2:$CF$2,4))=CK$2))</f>
        <v>114727.64</v>
      </c>
      <c r="CL351" s="7" cm="1">
        <f t="array" ref="CL351">+SUM($G351:$CF351*N(VALUE(LEFT($G$2:$CF$2,4))=CL$2))</f>
        <v>0</v>
      </c>
      <c r="CM351" s="7" cm="1">
        <f t="array" ref="CM351">+SUM($G351:$CF351*N(VALUE(LEFT($G$2:$CF$2,4))=CM$2))</f>
        <v>0</v>
      </c>
      <c r="CN351" s="7" cm="1">
        <f t="array" ref="CN351">+SUM($G351:$CF351*N(VALUE(LEFT($G$2:$CF$2,4))=CN$2))</f>
        <v>0</v>
      </c>
      <c r="CO351" s="7" cm="1">
        <f t="array" ref="CO351">+SUM($G351:$CF351*N(VALUE(LEFT($G$2:$CF$2,4))=CO$2))</f>
        <v>0</v>
      </c>
      <c r="CP351" s="7" cm="1">
        <f t="array" ref="CP351">+SUM($G351:$CF351*N(VALUE(LEFT($G$2:$CF$2,4))=CP$2))</f>
        <v>0</v>
      </c>
      <c r="CQ351" s="7" cm="1">
        <f t="array" ref="CQ351">+SUM($G351:$CF351*N(VALUE(LEFT($G$2:$CF$2,4))=CQ$2))</f>
        <v>0</v>
      </c>
    </row>
    <row r="352" spans="2:95" x14ac:dyDescent="0.25">
      <c r="B352" t="str">
        <f>+IF(IFERROR(INDEX('24-25 Plant Additions (RunRate)'!$P$10:$P$258,MATCH(E352,'24-25 Plant Additions (RunRate)'!$C$10:$C$258,0)),"")&lt;&gt;"x","","x")</f>
        <v/>
      </c>
      <c r="C352" t="str">
        <f>+IF(AND(CG352&gt;'24-25 Plant Additions (RunRate)'!$O$4,$B352&lt;&gt;"x"),"x","")</f>
        <v/>
      </c>
      <c r="D352" t="str">
        <f t="shared" si="5"/>
        <v>x</v>
      </c>
      <c r="E352" s="2" t="s">
        <v>376</v>
      </c>
      <c r="F352" s="3" t="s">
        <v>377</v>
      </c>
      <c r="G352" s="4"/>
      <c r="H352" s="4"/>
      <c r="I352" s="4"/>
      <c r="J352" s="4"/>
      <c r="K352" s="4"/>
      <c r="L352" s="4"/>
      <c r="M352" s="4"/>
      <c r="N352" s="4"/>
      <c r="O352" s="4">
        <v>113811.48</v>
      </c>
      <c r="P352" s="4"/>
      <c r="Q352" s="4"/>
      <c r="R352" s="4">
        <v>891.27</v>
      </c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>
        <v>114702.75</v>
      </c>
      <c r="CH352" s="4"/>
      <c r="CI352" s="9" cm="1">
        <f t="array" ref="CI352">1/(SUM(G352:BZ352*($G$1:$BZ$1=1))/SUM(G352:BZ352)+0.000000001)*(SUM(N(CK352:CP352&lt;&gt;0))&gt;4)</f>
        <v>0</v>
      </c>
      <c r="CK352" s="7" cm="1">
        <f t="array" ref="CK352">+SUM($G352:$CF352*N(VALUE(LEFT($G$2:$CF$2,4))=CK$2))</f>
        <v>114702.75</v>
      </c>
      <c r="CL352" s="7" cm="1">
        <f t="array" ref="CL352">+SUM($G352:$CF352*N(VALUE(LEFT($G$2:$CF$2,4))=CL$2))</f>
        <v>0</v>
      </c>
      <c r="CM352" s="7" cm="1">
        <f t="array" ref="CM352">+SUM($G352:$CF352*N(VALUE(LEFT($G$2:$CF$2,4))=CM$2))</f>
        <v>0</v>
      </c>
      <c r="CN352" s="7" cm="1">
        <f t="array" ref="CN352">+SUM($G352:$CF352*N(VALUE(LEFT($G$2:$CF$2,4))=CN$2))</f>
        <v>0</v>
      </c>
      <c r="CO352" s="7" cm="1">
        <f t="array" ref="CO352">+SUM($G352:$CF352*N(VALUE(LEFT($G$2:$CF$2,4))=CO$2))</f>
        <v>0</v>
      </c>
      <c r="CP352" s="7" cm="1">
        <f t="array" ref="CP352">+SUM($G352:$CF352*N(VALUE(LEFT($G$2:$CF$2,4))=CP$2))</f>
        <v>0</v>
      </c>
      <c r="CQ352" s="7" cm="1">
        <f t="array" ref="CQ352">+SUM($G352:$CF352*N(VALUE(LEFT($G$2:$CF$2,4))=CQ$2))</f>
        <v>0</v>
      </c>
    </row>
    <row r="353" spans="2:95" x14ac:dyDescent="0.25">
      <c r="B353" t="str">
        <f>+IF(IFERROR(INDEX('24-25 Plant Additions (RunRate)'!$P$10:$P$258,MATCH(E353,'24-25 Plant Additions (RunRate)'!$C$10:$C$258,0)),"")&lt;&gt;"x","","x")</f>
        <v/>
      </c>
      <c r="C353" t="str">
        <f>+IF(AND(CG353&gt;'24-25 Plant Additions (RunRate)'!$O$4,$B353&lt;&gt;"x"),"x","")</f>
        <v/>
      </c>
      <c r="D353" t="str">
        <f t="shared" si="5"/>
        <v>x</v>
      </c>
      <c r="E353" s="2" t="s">
        <v>888</v>
      </c>
      <c r="F353" s="3" t="s">
        <v>889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>
        <v>114050.90000000001</v>
      </c>
      <c r="AM353" s="4"/>
      <c r="AN353" s="4"/>
      <c r="AO353" s="4"/>
      <c r="AP353" s="4">
        <v>88.04</v>
      </c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>
        <v>114138.94</v>
      </c>
      <c r="CH353" s="4"/>
      <c r="CI353" s="9" cm="1">
        <f t="array" ref="CI353">1/(SUM(G353:BZ353*($G$1:$BZ$1=1))/SUM(G353:BZ353)+0.000000001)*(SUM(N(CK353:CP353&lt;&gt;0))&gt;4)</f>
        <v>0</v>
      </c>
      <c r="CK353" s="7" cm="1">
        <f t="array" ref="CK353">+SUM($G353:$CF353*N(VALUE(LEFT($G$2:$CF$2,4))=CK$2))</f>
        <v>0</v>
      </c>
      <c r="CL353" s="7" cm="1">
        <f t="array" ref="CL353">+SUM($G353:$CF353*N(VALUE(LEFT($G$2:$CF$2,4))=CL$2))</f>
        <v>0</v>
      </c>
      <c r="CM353" s="7" cm="1">
        <f t="array" ref="CM353">+SUM($G353:$CF353*N(VALUE(LEFT($G$2:$CF$2,4))=CM$2))</f>
        <v>114138.94</v>
      </c>
      <c r="CN353" s="7" cm="1">
        <f t="array" ref="CN353">+SUM($G353:$CF353*N(VALUE(LEFT($G$2:$CF$2,4))=CN$2))</f>
        <v>0</v>
      </c>
      <c r="CO353" s="7" cm="1">
        <f t="array" ref="CO353">+SUM($G353:$CF353*N(VALUE(LEFT($G$2:$CF$2,4))=CO$2))</f>
        <v>0</v>
      </c>
      <c r="CP353" s="7" cm="1">
        <f t="array" ref="CP353">+SUM($G353:$CF353*N(VALUE(LEFT($G$2:$CF$2,4))=CP$2))</f>
        <v>0</v>
      </c>
      <c r="CQ353" s="7" cm="1">
        <f t="array" ref="CQ353">+SUM($G353:$CF353*N(VALUE(LEFT($G$2:$CF$2,4))=CQ$2))</f>
        <v>0</v>
      </c>
    </row>
    <row r="354" spans="2:95" x14ac:dyDescent="0.25">
      <c r="B354" t="str">
        <f>+IF(IFERROR(INDEX('24-25 Plant Additions (RunRate)'!$P$10:$P$258,MATCH(E354,'24-25 Plant Additions (RunRate)'!$C$10:$C$258,0)),"")&lt;&gt;"x","","x")</f>
        <v/>
      </c>
      <c r="C354" t="str">
        <f>+IF(AND(CG354&gt;'24-25 Plant Additions (RunRate)'!$O$4,$B354&lt;&gt;"x"),"x","")</f>
        <v/>
      </c>
      <c r="D354" t="str">
        <f t="shared" si="5"/>
        <v>x</v>
      </c>
      <c r="E354" s="2" t="s">
        <v>558</v>
      </c>
      <c r="F354" s="3" t="s">
        <v>559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>
        <v>111427.37</v>
      </c>
      <c r="T354" s="4"/>
      <c r="U354" s="4"/>
      <c r="V354" s="4"/>
      <c r="W354" s="4"/>
      <c r="X354" s="4">
        <v>1556.78</v>
      </c>
      <c r="Y354" s="4">
        <v>0</v>
      </c>
      <c r="Z354" s="4"/>
      <c r="AA354" s="4"/>
      <c r="AB354" s="4"/>
      <c r="AC354" s="4"/>
      <c r="AD354" s="4">
        <v>801.63</v>
      </c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>
        <v>113785.78</v>
      </c>
      <c r="CH354" s="4"/>
      <c r="CI354" s="9" cm="1">
        <f t="array" ref="CI354">1/(SUM(G354:BZ354*($G$1:$BZ$1=1))/SUM(G354:BZ354)+0.000000001)*(SUM(N(CK354:CP354&lt;&gt;0))&gt;4)</f>
        <v>0</v>
      </c>
      <c r="CK354" s="7" cm="1">
        <f t="array" ref="CK354">+SUM($G354:$CF354*N(VALUE(LEFT($G$2:$CF$2,4))=CK$2))</f>
        <v>0</v>
      </c>
      <c r="CL354" s="7" cm="1">
        <f t="array" ref="CL354">+SUM($G354:$CF354*N(VALUE(LEFT($G$2:$CF$2,4))=CL$2))</f>
        <v>113785.78</v>
      </c>
      <c r="CM354" s="7" cm="1">
        <f t="array" ref="CM354">+SUM($G354:$CF354*N(VALUE(LEFT($G$2:$CF$2,4))=CM$2))</f>
        <v>0</v>
      </c>
      <c r="CN354" s="7" cm="1">
        <f t="array" ref="CN354">+SUM($G354:$CF354*N(VALUE(LEFT($G$2:$CF$2,4))=CN$2))</f>
        <v>0</v>
      </c>
      <c r="CO354" s="7" cm="1">
        <f t="array" ref="CO354">+SUM($G354:$CF354*N(VALUE(LEFT($G$2:$CF$2,4))=CO$2))</f>
        <v>0</v>
      </c>
      <c r="CP354" s="7" cm="1">
        <f t="array" ref="CP354">+SUM($G354:$CF354*N(VALUE(LEFT($G$2:$CF$2,4))=CP$2))</f>
        <v>0</v>
      </c>
      <c r="CQ354" s="7" cm="1">
        <f t="array" ref="CQ354">+SUM($G354:$CF354*N(VALUE(LEFT($G$2:$CF$2,4))=CQ$2))</f>
        <v>0</v>
      </c>
    </row>
    <row r="355" spans="2:95" x14ac:dyDescent="0.25">
      <c r="B355" t="str">
        <f>+IF(IFERROR(INDEX('24-25 Plant Additions (RunRate)'!$P$10:$P$258,MATCH(E355,'24-25 Plant Additions (RunRate)'!$C$10:$C$258,0)),"")&lt;&gt;"x","","x")</f>
        <v/>
      </c>
      <c r="C355" t="str">
        <f>+IF(AND(CG355&gt;'24-25 Plant Additions (RunRate)'!$O$4,$B355&lt;&gt;"x"),"x","")</f>
        <v/>
      </c>
      <c r="D355" t="str">
        <f t="shared" si="5"/>
        <v>x</v>
      </c>
      <c r="E355" s="2" t="s">
        <v>920</v>
      </c>
      <c r="F355" s="3" t="s">
        <v>921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>
        <v>62130.87</v>
      </c>
      <c r="AR355" s="4">
        <v>54840.24</v>
      </c>
      <c r="AS355" s="4"/>
      <c r="AT355" s="4"/>
      <c r="AU355" s="4"/>
      <c r="AV355" s="4"/>
      <c r="AW355" s="4"/>
      <c r="AX355" s="4"/>
      <c r="AY355" s="4"/>
      <c r="AZ355" s="4"/>
      <c r="BA355" s="4"/>
      <c r="BB355" s="4">
        <v>-3727.8</v>
      </c>
      <c r="BC355" s="4">
        <v>0</v>
      </c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>
        <v>113243.31</v>
      </c>
      <c r="CH355" s="4"/>
      <c r="CI355" s="9" cm="1">
        <f t="array" ref="CI355">1/(SUM(G355:BZ355*($G$1:$BZ$1=1))/SUM(G355:BZ355)+0.000000001)*(SUM(N(CK355:CP355&lt;&gt;0))&gt;4)</f>
        <v>0</v>
      </c>
      <c r="CK355" s="7" cm="1">
        <f t="array" ref="CK355">+SUM($G355:$CF355*N(VALUE(LEFT($G$2:$CF$2,4))=CK$2))</f>
        <v>0</v>
      </c>
      <c r="CL355" s="7" cm="1">
        <f t="array" ref="CL355">+SUM($G355:$CF355*N(VALUE(LEFT($G$2:$CF$2,4))=CL$2))</f>
        <v>0</v>
      </c>
      <c r="CM355" s="7" cm="1">
        <f t="array" ref="CM355">+SUM($G355:$CF355*N(VALUE(LEFT($G$2:$CF$2,4))=CM$2))</f>
        <v>0</v>
      </c>
      <c r="CN355" s="7" cm="1">
        <f t="array" ref="CN355">+SUM($G355:$CF355*N(VALUE(LEFT($G$2:$CF$2,4))=CN$2))</f>
        <v>113243.31</v>
      </c>
      <c r="CO355" s="7" cm="1">
        <f t="array" ref="CO355">+SUM($G355:$CF355*N(VALUE(LEFT($G$2:$CF$2,4))=CO$2))</f>
        <v>0</v>
      </c>
      <c r="CP355" s="7" cm="1">
        <f t="array" ref="CP355">+SUM($G355:$CF355*N(VALUE(LEFT($G$2:$CF$2,4))=CP$2))</f>
        <v>0</v>
      </c>
      <c r="CQ355" s="7" cm="1">
        <f t="array" ref="CQ355">+SUM($G355:$CF355*N(VALUE(LEFT($G$2:$CF$2,4))=CQ$2))</f>
        <v>0</v>
      </c>
    </row>
    <row r="356" spans="2:95" x14ac:dyDescent="0.25">
      <c r="B356" t="str">
        <f>+IF(IFERROR(INDEX('24-25 Plant Additions (RunRate)'!$P$10:$P$258,MATCH(E356,'24-25 Plant Additions (RunRate)'!$C$10:$C$258,0)),"")&lt;&gt;"x","","x")</f>
        <v/>
      </c>
      <c r="C356" t="str">
        <f>+IF(AND(CG356&gt;'24-25 Plant Additions (RunRate)'!$O$4,$B356&lt;&gt;"x"),"x","")</f>
        <v/>
      </c>
      <c r="D356" t="str">
        <f t="shared" si="5"/>
        <v>x</v>
      </c>
      <c r="E356" s="2" t="s">
        <v>1224</v>
      </c>
      <c r="F356" s="3" t="s">
        <v>1225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>
        <v>92727.27</v>
      </c>
      <c r="BO356" s="4">
        <v>695.24</v>
      </c>
      <c r="BP356" s="4">
        <v>929.6</v>
      </c>
      <c r="BQ356" s="4"/>
      <c r="BR356" s="4">
        <v>0</v>
      </c>
      <c r="BS356" s="4">
        <v>11280.22</v>
      </c>
      <c r="BT356" s="4">
        <v>924.55000000000007</v>
      </c>
      <c r="BU356" s="4"/>
      <c r="BV356" s="4">
        <v>6749.31</v>
      </c>
      <c r="BW356" s="4"/>
      <c r="BX356" s="4"/>
      <c r="BY356" s="4"/>
      <c r="BZ356" s="4">
        <v>-129.49</v>
      </c>
      <c r="CA356" s="4"/>
      <c r="CB356" s="4"/>
      <c r="CC356" s="4"/>
      <c r="CD356" s="4"/>
      <c r="CE356" s="4"/>
      <c r="CF356" s="4"/>
      <c r="CG356" s="4">
        <v>113176.70000000001</v>
      </c>
      <c r="CH356" s="4"/>
      <c r="CI356" s="9" cm="1">
        <f t="array" ref="CI356">1/(SUM(G356:BZ356*($G$1:$BZ$1=1))/SUM(G356:BZ356)+0.000000001)*(SUM(N(CK356:CP356&lt;&gt;0))&gt;4)</f>
        <v>0</v>
      </c>
      <c r="CK356" s="7" cm="1">
        <f t="array" ref="CK356">+SUM($G356:$CF356*N(VALUE(LEFT($G$2:$CF$2,4))=CK$2))</f>
        <v>0</v>
      </c>
      <c r="CL356" s="7" cm="1">
        <f t="array" ref="CL356">+SUM($G356:$CF356*N(VALUE(LEFT($G$2:$CF$2,4))=CL$2))</f>
        <v>0</v>
      </c>
      <c r="CM356" s="7" cm="1">
        <f t="array" ref="CM356">+SUM($G356:$CF356*N(VALUE(LEFT($G$2:$CF$2,4))=CM$2))</f>
        <v>0</v>
      </c>
      <c r="CN356" s="7" cm="1">
        <f t="array" ref="CN356">+SUM($G356:$CF356*N(VALUE(LEFT($G$2:$CF$2,4))=CN$2))</f>
        <v>0</v>
      </c>
      <c r="CO356" s="7" cm="1">
        <f t="array" ref="CO356">+SUM($G356:$CF356*N(VALUE(LEFT($G$2:$CF$2,4))=CO$2))</f>
        <v>92727.27</v>
      </c>
      <c r="CP356" s="7" cm="1">
        <f t="array" ref="CP356">+SUM($G356:$CF356*N(VALUE(LEFT($G$2:$CF$2,4))=CP$2))</f>
        <v>20449.429999999997</v>
      </c>
      <c r="CQ356" s="7" cm="1">
        <f t="array" ref="CQ356">+SUM($G356:$CF356*N(VALUE(LEFT($G$2:$CF$2,4))=CQ$2))</f>
        <v>0</v>
      </c>
    </row>
    <row r="357" spans="2:95" x14ac:dyDescent="0.25">
      <c r="B357" t="str">
        <f>+IF(IFERROR(INDEX('24-25 Plant Additions (RunRate)'!$P$10:$P$258,MATCH(E357,'24-25 Plant Additions (RunRate)'!$C$10:$C$258,0)),"")&lt;&gt;"x","","x")</f>
        <v/>
      </c>
      <c r="C357" t="str">
        <f>+IF(AND(CG357&gt;'24-25 Plant Additions (RunRate)'!$O$4,$B357&lt;&gt;"x"),"x","")</f>
        <v/>
      </c>
      <c r="D357" t="str">
        <f t="shared" si="5"/>
        <v>x</v>
      </c>
      <c r="E357" s="2" t="s">
        <v>1469</v>
      </c>
      <c r="F357" s="3" t="s">
        <v>1470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>
        <v>105698.63</v>
      </c>
      <c r="BV357" s="4">
        <v>6153.37</v>
      </c>
      <c r="BW357" s="4">
        <v>520.94000000000005</v>
      </c>
      <c r="BX357" s="4"/>
      <c r="BY357" s="4"/>
      <c r="BZ357" s="4">
        <v>-707.14</v>
      </c>
      <c r="CA357" s="4"/>
      <c r="CB357" s="4"/>
      <c r="CC357" s="4"/>
      <c r="CD357" s="4"/>
      <c r="CE357" s="4"/>
      <c r="CF357" s="4"/>
      <c r="CG357" s="4">
        <v>111665.8</v>
      </c>
      <c r="CH357" s="4"/>
      <c r="CI357" s="9" cm="1">
        <f t="array" ref="CI357">1/(SUM(G357:BZ357*($G$1:$BZ$1=1))/SUM(G357:BZ357)+0.000000001)*(SUM(N(CK357:CP357&lt;&gt;0))&gt;4)</f>
        <v>0</v>
      </c>
      <c r="CK357" s="7" cm="1">
        <f t="array" ref="CK357">+SUM($G357:$CF357*N(VALUE(LEFT($G$2:$CF$2,4))=CK$2))</f>
        <v>0</v>
      </c>
      <c r="CL357" s="7" cm="1">
        <f t="array" ref="CL357">+SUM($G357:$CF357*N(VALUE(LEFT($G$2:$CF$2,4))=CL$2))</f>
        <v>0</v>
      </c>
      <c r="CM357" s="7" cm="1">
        <f t="array" ref="CM357">+SUM($G357:$CF357*N(VALUE(LEFT($G$2:$CF$2,4))=CM$2))</f>
        <v>0</v>
      </c>
      <c r="CN357" s="7" cm="1">
        <f t="array" ref="CN357">+SUM($G357:$CF357*N(VALUE(LEFT($G$2:$CF$2,4))=CN$2))</f>
        <v>0</v>
      </c>
      <c r="CO357" s="7" cm="1">
        <f t="array" ref="CO357">+SUM($G357:$CF357*N(VALUE(LEFT($G$2:$CF$2,4))=CO$2))</f>
        <v>0</v>
      </c>
      <c r="CP357" s="7" cm="1">
        <f t="array" ref="CP357">+SUM($G357:$CF357*N(VALUE(LEFT($G$2:$CF$2,4))=CP$2))</f>
        <v>111665.8</v>
      </c>
      <c r="CQ357" s="7" cm="1">
        <f t="array" ref="CQ357">+SUM($G357:$CF357*N(VALUE(LEFT($G$2:$CF$2,4))=CQ$2))</f>
        <v>0</v>
      </c>
    </row>
    <row r="358" spans="2:95" x14ac:dyDescent="0.25">
      <c r="B358" t="str">
        <f>+IF(IFERROR(INDEX('24-25 Plant Additions (RunRate)'!$P$10:$P$258,MATCH(E358,'24-25 Plant Additions (RunRate)'!$C$10:$C$258,0)),"")&lt;&gt;"x","","x")</f>
        <v/>
      </c>
      <c r="C358" t="str">
        <f>+IF(AND(CG358&gt;'24-25 Plant Additions (RunRate)'!$O$4,$B358&lt;&gt;"x"),"x","")</f>
        <v/>
      </c>
      <c r="D358" t="str">
        <f t="shared" si="5"/>
        <v>x</v>
      </c>
      <c r="E358" s="2" t="s">
        <v>1000</v>
      </c>
      <c r="F358" s="3" t="s">
        <v>1001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>
        <v>86104.17</v>
      </c>
      <c r="AM358" s="4">
        <v>22766.13</v>
      </c>
      <c r="AN358" s="4">
        <v>27.67</v>
      </c>
      <c r="AO358" s="4"/>
      <c r="AP358" s="4">
        <v>928.31000000000006</v>
      </c>
      <c r="AQ358" s="4"/>
      <c r="AR358" s="4"/>
      <c r="AS358" s="4"/>
      <c r="AT358" s="4">
        <v>1409.33</v>
      </c>
      <c r="AU358" s="4"/>
      <c r="AV358" s="4"/>
      <c r="AW358" s="4"/>
      <c r="AX358" s="4"/>
      <c r="AY358" s="4"/>
      <c r="AZ358" s="4"/>
      <c r="BA358" s="4"/>
      <c r="BB358" s="4">
        <v>45.88</v>
      </c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>
        <v>111281.49</v>
      </c>
      <c r="CH358" s="4"/>
      <c r="CI358" s="9" cm="1">
        <f t="array" ref="CI358">1/(SUM(G358:BZ358*($G$1:$BZ$1=1))/SUM(G358:BZ358)+0.000000001)*(SUM(N(CK358:CP358&lt;&gt;0))&gt;4)</f>
        <v>0</v>
      </c>
      <c r="CK358" s="7" cm="1">
        <f t="array" ref="CK358">+SUM($G358:$CF358*N(VALUE(LEFT($G$2:$CF$2,4))=CK$2))</f>
        <v>0</v>
      </c>
      <c r="CL358" s="7" cm="1">
        <f t="array" ref="CL358">+SUM($G358:$CF358*N(VALUE(LEFT($G$2:$CF$2,4))=CL$2))</f>
        <v>0</v>
      </c>
      <c r="CM358" s="7" cm="1">
        <f t="array" ref="CM358">+SUM($G358:$CF358*N(VALUE(LEFT($G$2:$CF$2,4))=CM$2))</f>
        <v>109826.28</v>
      </c>
      <c r="CN358" s="7" cm="1">
        <f t="array" ref="CN358">+SUM($G358:$CF358*N(VALUE(LEFT($G$2:$CF$2,4))=CN$2))</f>
        <v>1455.21</v>
      </c>
      <c r="CO358" s="7" cm="1">
        <f t="array" ref="CO358">+SUM($G358:$CF358*N(VALUE(LEFT($G$2:$CF$2,4))=CO$2))</f>
        <v>0</v>
      </c>
      <c r="CP358" s="7" cm="1">
        <f t="array" ref="CP358">+SUM($G358:$CF358*N(VALUE(LEFT($G$2:$CF$2,4))=CP$2))</f>
        <v>0</v>
      </c>
      <c r="CQ358" s="7" cm="1">
        <f t="array" ref="CQ358">+SUM($G358:$CF358*N(VALUE(LEFT($G$2:$CF$2,4))=CQ$2))</f>
        <v>0</v>
      </c>
    </row>
    <row r="359" spans="2:95" x14ac:dyDescent="0.25">
      <c r="B359" t="str">
        <f>+IF(IFERROR(INDEX('24-25 Plant Additions (RunRate)'!$P$10:$P$258,MATCH(E359,'24-25 Plant Additions (RunRate)'!$C$10:$C$258,0)),"")&lt;&gt;"x","","x")</f>
        <v/>
      </c>
      <c r="C359" t="str">
        <f>+IF(AND(CG359&gt;'24-25 Plant Additions (RunRate)'!$O$4,$B359&lt;&gt;"x"),"x","")</f>
        <v/>
      </c>
      <c r="D359" t="str">
        <f t="shared" si="5"/>
        <v>x</v>
      </c>
      <c r="E359" s="2" t="s">
        <v>1236</v>
      </c>
      <c r="F359" s="3" t="s">
        <v>1237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>
        <v>111290.73</v>
      </c>
      <c r="BU359" s="4"/>
      <c r="BV359" s="4"/>
      <c r="BW359" s="4"/>
      <c r="BX359" s="4">
        <v>0</v>
      </c>
      <c r="BY359" s="4"/>
      <c r="BZ359" s="4">
        <v>-125.43</v>
      </c>
      <c r="CA359" s="4"/>
      <c r="CB359" s="4"/>
      <c r="CC359" s="4"/>
      <c r="CD359" s="4"/>
      <c r="CE359" s="4"/>
      <c r="CF359" s="4"/>
      <c r="CG359" s="4">
        <v>111165.3</v>
      </c>
      <c r="CH359" s="4"/>
      <c r="CI359" s="9" cm="1">
        <f t="array" ref="CI359">1/(SUM(G359:BZ359*($G$1:$BZ$1=1))/SUM(G359:BZ359)+0.000000001)*(SUM(N(CK359:CP359&lt;&gt;0))&gt;4)</f>
        <v>0</v>
      </c>
      <c r="CK359" s="7" cm="1">
        <f t="array" ref="CK359">+SUM($G359:$CF359*N(VALUE(LEFT($G$2:$CF$2,4))=CK$2))</f>
        <v>0</v>
      </c>
      <c r="CL359" s="7" cm="1">
        <f t="array" ref="CL359">+SUM($G359:$CF359*N(VALUE(LEFT($G$2:$CF$2,4))=CL$2))</f>
        <v>0</v>
      </c>
      <c r="CM359" s="7" cm="1">
        <f t="array" ref="CM359">+SUM($G359:$CF359*N(VALUE(LEFT($G$2:$CF$2,4))=CM$2))</f>
        <v>0</v>
      </c>
      <c r="CN359" s="7" cm="1">
        <f t="array" ref="CN359">+SUM($G359:$CF359*N(VALUE(LEFT($G$2:$CF$2,4))=CN$2))</f>
        <v>0</v>
      </c>
      <c r="CO359" s="7" cm="1">
        <f t="array" ref="CO359">+SUM($G359:$CF359*N(VALUE(LEFT($G$2:$CF$2,4))=CO$2))</f>
        <v>0</v>
      </c>
      <c r="CP359" s="7" cm="1">
        <f t="array" ref="CP359">+SUM($G359:$CF359*N(VALUE(LEFT($G$2:$CF$2,4))=CP$2))</f>
        <v>111165.3</v>
      </c>
      <c r="CQ359" s="7" cm="1">
        <f t="array" ref="CQ359">+SUM($G359:$CF359*N(VALUE(LEFT($G$2:$CF$2,4))=CQ$2))</f>
        <v>0</v>
      </c>
    </row>
    <row r="360" spans="2:95" x14ac:dyDescent="0.25">
      <c r="B360" t="str">
        <f>+IF(IFERROR(INDEX('24-25 Plant Additions (RunRate)'!$P$10:$P$258,MATCH(E360,'24-25 Plant Additions (RunRate)'!$C$10:$C$258,0)),"")&lt;&gt;"x","","x")</f>
        <v/>
      </c>
      <c r="C360" t="str">
        <f>+IF(AND(CG360&gt;'24-25 Plant Additions (RunRate)'!$O$4,$B360&lt;&gt;"x"),"x","")</f>
        <v/>
      </c>
      <c r="D360" t="str">
        <f t="shared" si="5"/>
        <v>x</v>
      </c>
      <c r="E360" s="2" t="s">
        <v>1101</v>
      </c>
      <c r="F360" s="3" t="s">
        <v>1102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>
        <v>76771.03</v>
      </c>
      <c r="BC360" s="4">
        <v>746.33</v>
      </c>
      <c r="BD360" s="4">
        <v>19765.07</v>
      </c>
      <c r="BE360" s="4"/>
      <c r="BF360" s="4">
        <v>6159.82</v>
      </c>
      <c r="BG360" s="4"/>
      <c r="BH360" s="4"/>
      <c r="BI360" s="4"/>
      <c r="BJ360" s="4">
        <v>0</v>
      </c>
      <c r="BK360" s="4">
        <v>6897.68</v>
      </c>
      <c r="BL360" s="4"/>
      <c r="BM360" s="4"/>
      <c r="BN360" s="4">
        <v>-131.69</v>
      </c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>
        <v>110208.23999999999</v>
      </c>
      <c r="CH360" s="4"/>
      <c r="CI360" s="9" cm="1">
        <f t="array" ref="CI360">1/(SUM(G360:BZ360*($G$1:$BZ$1=1))/SUM(G360:BZ360)+0.000000001)*(SUM(N(CK360:CP360&lt;&gt;0))&gt;4)</f>
        <v>0</v>
      </c>
      <c r="CK360" s="7" cm="1">
        <f t="array" ref="CK360">+SUM($G360:$CF360*N(VALUE(LEFT($G$2:$CF$2,4))=CK$2))</f>
        <v>0</v>
      </c>
      <c r="CL360" s="7" cm="1">
        <f t="array" ref="CL360">+SUM($G360:$CF360*N(VALUE(LEFT($G$2:$CF$2,4))=CL$2))</f>
        <v>0</v>
      </c>
      <c r="CM360" s="7" cm="1">
        <f t="array" ref="CM360">+SUM($G360:$CF360*N(VALUE(LEFT($G$2:$CF$2,4))=CM$2))</f>
        <v>0</v>
      </c>
      <c r="CN360" s="7" cm="1">
        <f t="array" ref="CN360">+SUM($G360:$CF360*N(VALUE(LEFT($G$2:$CF$2,4))=CN$2))</f>
        <v>76771.03</v>
      </c>
      <c r="CO360" s="7" cm="1">
        <f t="array" ref="CO360">+SUM($G360:$CF360*N(VALUE(LEFT($G$2:$CF$2,4))=CO$2))</f>
        <v>33437.21</v>
      </c>
      <c r="CP360" s="7" cm="1">
        <f t="array" ref="CP360">+SUM($G360:$CF360*N(VALUE(LEFT($G$2:$CF$2,4))=CP$2))</f>
        <v>0</v>
      </c>
      <c r="CQ360" s="7" cm="1">
        <f t="array" ref="CQ360">+SUM($G360:$CF360*N(VALUE(LEFT($G$2:$CF$2,4))=CQ$2))</f>
        <v>0</v>
      </c>
    </row>
    <row r="361" spans="2:95" x14ac:dyDescent="0.25">
      <c r="B361" t="str">
        <f>+IF(IFERROR(INDEX('24-25 Plant Additions (RunRate)'!$P$10:$P$258,MATCH(E361,'24-25 Plant Additions (RunRate)'!$C$10:$C$258,0)),"")&lt;&gt;"x","","x")</f>
        <v/>
      </c>
      <c r="C361" t="str">
        <f>+IF(AND(CG361&gt;'24-25 Plant Additions (RunRate)'!$O$4,$B361&lt;&gt;"x"),"x","")</f>
        <v/>
      </c>
      <c r="D361" t="str">
        <f t="shared" si="5"/>
        <v>x</v>
      </c>
      <c r="E361" s="2" t="s">
        <v>448</v>
      </c>
      <c r="F361" s="3" t="s">
        <v>449</v>
      </c>
      <c r="G361" s="4"/>
      <c r="H361" s="4"/>
      <c r="I361" s="4"/>
      <c r="J361" s="4"/>
      <c r="K361" s="4">
        <v>2338.09</v>
      </c>
      <c r="L361" s="4">
        <v>92471.47</v>
      </c>
      <c r="M361" s="4">
        <v>17096.439999999999</v>
      </c>
      <c r="N361" s="4"/>
      <c r="O361" s="4"/>
      <c r="P361" s="4">
        <v>0</v>
      </c>
      <c r="Q361" s="4"/>
      <c r="R361" s="4">
        <v>-1899.28</v>
      </c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>
        <v>110006.72</v>
      </c>
      <c r="CH361" s="4"/>
      <c r="CI361" s="9" cm="1">
        <f t="array" ref="CI361">1/(SUM(G361:BZ361*($G$1:$BZ$1=1))/SUM(G361:BZ361)+0.000000001)*(SUM(N(CK361:CP361&lt;&gt;0))&gt;4)</f>
        <v>0</v>
      </c>
      <c r="CK361" s="7" cm="1">
        <f t="array" ref="CK361">+SUM($G361:$CF361*N(VALUE(LEFT($G$2:$CF$2,4))=CK$2))</f>
        <v>110006.72</v>
      </c>
      <c r="CL361" s="7" cm="1">
        <f t="array" ref="CL361">+SUM($G361:$CF361*N(VALUE(LEFT($G$2:$CF$2,4))=CL$2))</f>
        <v>0</v>
      </c>
      <c r="CM361" s="7" cm="1">
        <f t="array" ref="CM361">+SUM($G361:$CF361*N(VALUE(LEFT($G$2:$CF$2,4))=CM$2))</f>
        <v>0</v>
      </c>
      <c r="CN361" s="7" cm="1">
        <f t="array" ref="CN361">+SUM($G361:$CF361*N(VALUE(LEFT($G$2:$CF$2,4))=CN$2))</f>
        <v>0</v>
      </c>
      <c r="CO361" s="7" cm="1">
        <f t="array" ref="CO361">+SUM($G361:$CF361*N(VALUE(LEFT($G$2:$CF$2,4))=CO$2))</f>
        <v>0</v>
      </c>
      <c r="CP361" s="7" cm="1">
        <f t="array" ref="CP361">+SUM($G361:$CF361*N(VALUE(LEFT($G$2:$CF$2,4))=CP$2))</f>
        <v>0</v>
      </c>
      <c r="CQ361" s="7" cm="1">
        <f t="array" ref="CQ361">+SUM($G361:$CF361*N(VALUE(LEFT($G$2:$CF$2,4))=CQ$2))</f>
        <v>0</v>
      </c>
    </row>
    <row r="362" spans="2:95" x14ac:dyDescent="0.25">
      <c r="B362" t="str">
        <f>+IF(IFERROR(INDEX('24-25 Plant Additions (RunRate)'!$P$10:$P$258,MATCH(E362,'24-25 Plant Additions (RunRate)'!$C$10:$C$258,0)),"")&lt;&gt;"x","","x")</f>
        <v/>
      </c>
      <c r="C362" t="str">
        <f>+IF(AND(CG362&gt;'24-25 Plant Additions (RunRate)'!$O$4,$B362&lt;&gt;"x"),"x","")</f>
        <v/>
      </c>
      <c r="D362" t="str">
        <f t="shared" si="5"/>
        <v>x</v>
      </c>
      <c r="E362" s="2" t="s">
        <v>1334</v>
      </c>
      <c r="F362" s="3" t="s">
        <v>1335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>
        <v>110702.55</v>
      </c>
      <c r="BH362" s="4"/>
      <c r="BI362" s="4">
        <v>-809.69</v>
      </c>
      <c r="BJ362" s="4"/>
      <c r="BK362" s="4"/>
      <c r="BL362" s="4">
        <v>0</v>
      </c>
      <c r="BM362" s="4"/>
      <c r="BN362" s="4">
        <v>-322.55</v>
      </c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>
        <v>109570.31</v>
      </c>
      <c r="CH362" s="4"/>
      <c r="CI362" s="9" cm="1">
        <f t="array" ref="CI362">1/(SUM(G362:BZ362*($G$1:$BZ$1=1))/SUM(G362:BZ362)+0.000000001)*(SUM(N(CK362:CP362&lt;&gt;0))&gt;4)</f>
        <v>0</v>
      </c>
      <c r="CK362" s="7" cm="1">
        <f t="array" ref="CK362">+SUM($G362:$CF362*N(VALUE(LEFT($G$2:$CF$2,4))=CK$2))</f>
        <v>0</v>
      </c>
      <c r="CL362" s="7" cm="1">
        <f t="array" ref="CL362">+SUM($G362:$CF362*N(VALUE(LEFT($G$2:$CF$2,4))=CL$2))</f>
        <v>0</v>
      </c>
      <c r="CM362" s="7" cm="1">
        <f t="array" ref="CM362">+SUM($G362:$CF362*N(VALUE(LEFT($G$2:$CF$2,4))=CM$2))</f>
        <v>0</v>
      </c>
      <c r="CN362" s="7" cm="1">
        <f t="array" ref="CN362">+SUM($G362:$CF362*N(VALUE(LEFT($G$2:$CF$2,4))=CN$2))</f>
        <v>0</v>
      </c>
      <c r="CO362" s="7" cm="1">
        <f t="array" ref="CO362">+SUM($G362:$CF362*N(VALUE(LEFT($G$2:$CF$2,4))=CO$2))</f>
        <v>109570.31</v>
      </c>
      <c r="CP362" s="7" cm="1">
        <f t="array" ref="CP362">+SUM($G362:$CF362*N(VALUE(LEFT($G$2:$CF$2,4))=CP$2))</f>
        <v>0</v>
      </c>
      <c r="CQ362" s="7" cm="1">
        <f t="array" ref="CQ362">+SUM($G362:$CF362*N(VALUE(LEFT($G$2:$CF$2,4))=CQ$2))</f>
        <v>0</v>
      </c>
    </row>
    <row r="363" spans="2:95" x14ac:dyDescent="0.25">
      <c r="B363" t="str">
        <f>+IF(IFERROR(INDEX('24-25 Plant Additions (RunRate)'!$P$10:$P$258,MATCH(E363,'24-25 Plant Additions (RunRate)'!$C$10:$C$258,0)),"")&lt;&gt;"x","","x")</f>
        <v/>
      </c>
      <c r="C363" t="str">
        <f>+IF(AND(CG363&gt;'24-25 Plant Additions (RunRate)'!$O$4,$B363&lt;&gt;"x"),"x","")</f>
        <v/>
      </c>
      <c r="D363" t="str">
        <f t="shared" si="5"/>
        <v>x</v>
      </c>
      <c r="E363" s="2" t="s">
        <v>742</v>
      </c>
      <c r="F363" s="3" t="s">
        <v>743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>
        <v>102575.14</v>
      </c>
      <c r="AC363" s="4">
        <v>209.37</v>
      </c>
      <c r="AD363" s="4">
        <v>6519.26</v>
      </c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>
        <v>109303.76999999999</v>
      </c>
      <c r="CH363" s="4"/>
      <c r="CI363" s="9" cm="1">
        <f t="array" ref="CI363">1/(SUM(G363:BZ363*($G$1:$BZ$1=1))/SUM(G363:BZ363)+0.000000001)*(SUM(N(CK363:CP363&lt;&gt;0))&gt;4)</f>
        <v>0</v>
      </c>
      <c r="CK363" s="7" cm="1">
        <f t="array" ref="CK363">+SUM($G363:$CF363*N(VALUE(LEFT($G$2:$CF$2,4))=CK$2))</f>
        <v>0</v>
      </c>
      <c r="CL363" s="7" cm="1">
        <f t="array" ref="CL363">+SUM($G363:$CF363*N(VALUE(LEFT($G$2:$CF$2,4))=CL$2))</f>
        <v>109303.76999999999</v>
      </c>
      <c r="CM363" s="7" cm="1">
        <f t="array" ref="CM363">+SUM($G363:$CF363*N(VALUE(LEFT($G$2:$CF$2,4))=CM$2))</f>
        <v>0</v>
      </c>
      <c r="CN363" s="7" cm="1">
        <f t="array" ref="CN363">+SUM($G363:$CF363*N(VALUE(LEFT($G$2:$CF$2,4))=CN$2))</f>
        <v>0</v>
      </c>
      <c r="CO363" s="7" cm="1">
        <f t="array" ref="CO363">+SUM($G363:$CF363*N(VALUE(LEFT($G$2:$CF$2,4))=CO$2))</f>
        <v>0</v>
      </c>
      <c r="CP363" s="7" cm="1">
        <f t="array" ref="CP363">+SUM($G363:$CF363*N(VALUE(LEFT($G$2:$CF$2,4))=CP$2))</f>
        <v>0</v>
      </c>
      <c r="CQ363" s="7" cm="1">
        <f t="array" ref="CQ363">+SUM($G363:$CF363*N(VALUE(LEFT($G$2:$CF$2,4))=CQ$2))</f>
        <v>0</v>
      </c>
    </row>
    <row r="364" spans="2:95" x14ac:dyDescent="0.25">
      <c r="B364" t="str">
        <f>+IF(IFERROR(INDEX('24-25 Plant Additions (RunRate)'!$P$10:$P$258,MATCH(E364,'24-25 Plant Additions (RunRate)'!$C$10:$C$258,0)),"")&lt;&gt;"x","","x")</f>
        <v/>
      </c>
      <c r="C364" t="str">
        <f>+IF(AND(CG364&gt;'24-25 Plant Additions (RunRate)'!$O$4,$B364&lt;&gt;"x"),"x","")</f>
        <v/>
      </c>
      <c r="D364" t="str">
        <f t="shared" si="5"/>
        <v>x</v>
      </c>
      <c r="E364" s="2" t="s">
        <v>1097</v>
      </c>
      <c r="F364" s="3" t="s">
        <v>1098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>
        <v>99361.900000000009</v>
      </c>
      <c r="AU364" s="4">
        <v>1190.05</v>
      </c>
      <c r="AV364" s="4"/>
      <c r="AW364" s="4">
        <v>4821.09</v>
      </c>
      <c r="AX364" s="4">
        <v>0</v>
      </c>
      <c r="AY364" s="4"/>
      <c r="AZ364" s="4"/>
      <c r="BA364" s="4"/>
      <c r="BB364" s="4">
        <v>3399.8</v>
      </c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>
        <v>108772.84000000001</v>
      </c>
      <c r="CH364" s="4"/>
      <c r="CI364" s="9" cm="1">
        <f t="array" ref="CI364">1/(SUM(G364:BZ364*($G$1:$BZ$1=1))/SUM(G364:BZ364)+0.000000001)*(SUM(N(CK364:CP364&lt;&gt;0))&gt;4)</f>
        <v>0</v>
      </c>
      <c r="CK364" s="7" cm="1">
        <f t="array" ref="CK364">+SUM($G364:$CF364*N(VALUE(LEFT($G$2:$CF$2,4))=CK$2))</f>
        <v>0</v>
      </c>
      <c r="CL364" s="7" cm="1">
        <f t="array" ref="CL364">+SUM($G364:$CF364*N(VALUE(LEFT($G$2:$CF$2,4))=CL$2))</f>
        <v>0</v>
      </c>
      <c r="CM364" s="7" cm="1">
        <f t="array" ref="CM364">+SUM($G364:$CF364*N(VALUE(LEFT($G$2:$CF$2,4))=CM$2))</f>
        <v>0</v>
      </c>
      <c r="CN364" s="7" cm="1">
        <f t="array" ref="CN364">+SUM($G364:$CF364*N(VALUE(LEFT($G$2:$CF$2,4))=CN$2))</f>
        <v>108772.84000000001</v>
      </c>
      <c r="CO364" s="7" cm="1">
        <f t="array" ref="CO364">+SUM($G364:$CF364*N(VALUE(LEFT($G$2:$CF$2,4))=CO$2))</f>
        <v>0</v>
      </c>
      <c r="CP364" s="7" cm="1">
        <f t="array" ref="CP364">+SUM($G364:$CF364*N(VALUE(LEFT($G$2:$CF$2,4))=CP$2))</f>
        <v>0</v>
      </c>
      <c r="CQ364" s="7" cm="1">
        <f t="array" ref="CQ364">+SUM($G364:$CF364*N(VALUE(LEFT($G$2:$CF$2,4))=CQ$2))</f>
        <v>0</v>
      </c>
    </row>
    <row r="365" spans="2:95" x14ac:dyDescent="0.25">
      <c r="B365" t="str">
        <f>+IF(IFERROR(INDEX('24-25 Plant Additions (RunRate)'!$P$10:$P$258,MATCH(E365,'24-25 Plant Additions (RunRate)'!$C$10:$C$258,0)),"")&lt;&gt;"x","","x")</f>
        <v/>
      </c>
      <c r="C365" t="str">
        <f>+IF(AND(CG365&gt;'24-25 Plant Additions (RunRate)'!$O$4,$B365&lt;&gt;"x"),"x","")</f>
        <v/>
      </c>
      <c r="D365" t="str">
        <f t="shared" si="5"/>
        <v>x</v>
      </c>
      <c r="E365" s="2" t="s">
        <v>1095</v>
      </c>
      <c r="F365" s="3" t="s">
        <v>1096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>
        <v>107833.82</v>
      </c>
      <c r="AP365" s="4">
        <v>919.23</v>
      </c>
      <c r="AQ365" s="4"/>
      <c r="AR365" s="4"/>
      <c r="AS365" s="4"/>
      <c r="AT365" s="4"/>
      <c r="AU365" s="4"/>
      <c r="AV365" s="4">
        <v>0</v>
      </c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>
        <v>108753.05</v>
      </c>
      <c r="CH365" s="4"/>
      <c r="CI365" s="9" cm="1">
        <f t="array" ref="CI365">1/(SUM(G365:BZ365*($G$1:$BZ$1=1))/SUM(G365:BZ365)+0.000000001)*(SUM(N(CK365:CP365&lt;&gt;0))&gt;4)</f>
        <v>0</v>
      </c>
      <c r="CK365" s="7" cm="1">
        <f t="array" ref="CK365">+SUM($G365:$CF365*N(VALUE(LEFT($G$2:$CF$2,4))=CK$2))</f>
        <v>0</v>
      </c>
      <c r="CL365" s="7" cm="1">
        <f t="array" ref="CL365">+SUM($G365:$CF365*N(VALUE(LEFT($G$2:$CF$2,4))=CL$2))</f>
        <v>0</v>
      </c>
      <c r="CM365" s="7" cm="1">
        <f t="array" ref="CM365">+SUM($G365:$CF365*N(VALUE(LEFT($G$2:$CF$2,4))=CM$2))</f>
        <v>108753.05</v>
      </c>
      <c r="CN365" s="7" cm="1">
        <f t="array" ref="CN365">+SUM($G365:$CF365*N(VALUE(LEFT($G$2:$CF$2,4))=CN$2))</f>
        <v>0</v>
      </c>
      <c r="CO365" s="7" cm="1">
        <f t="array" ref="CO365">+SUM($G365:$CF365*N(VALUE(LEFT($G$2:$CF$2,4))=CO$2))</f>
        <v>0</v>
      </c>
      <c r="CP365" s="7" cm="1">
        <f t="array" ref="CP365">+SUM($G365:$CF365*N(VALUE(LEFT($G$2:$CF$2,4))=CP$2))</f>
        <v>0</v>
      </c>
      <c r="CQ365" s="7" cm="1">
        <f t="array" ref="CQ365">+SUM($G365:$CF365*N(VALUE(LEFT($G$2:$CF$2,4))=CQ$2))</f>
        <v>0</v>
      </c>
    </row>
    <row r="366" spans="2:95" x14ac:dyDescent="0.25">
      <c r="B366" t="str">
        <f>+IF(IFERROR(INDEX('24-25 Plant Additions (RunRate)'!$P$10:$P$258,MATCH(E366,'24-25 Plant Additions (RunRate)'!$C$10:$C$258,0)),"")&lt;&gt;"x","","x")</f>
        <v/>
      </c>
      <c r="C366" t="str">
        <f>+IF(AND(CG366&gt;'24-25 Plant Additions (RunRate)'!$O$4,$B366&lt;&gt;"x"),"x","")</f>
        <v/>
      </c>
      <c r="D366" t="str">
        <f t="shared" si="5"/>
        <v>x</v>
      </c>
      <c r="E366" s="2" t="s">
        <v>1015</v>
      </c>
      <c r="F366" s="3" t="s">
        <v>1016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>
        <v>58934.32</v>
      </c>
      <c r="AQ366" s="4">
        <v>46260.800000000003</v>
      </c>
      <c r="AR366" s="4"/>
      <c r="AS366" s="4"/>
      <c r="AT366" s="4"/>
      <c r="AU366" s="4">
        <v>1295.8399999999999</v>
      </c>
      <c r="AV366" s="4">
        <v>0</v>
      </c>
      <c r="AW366" s="4"/>
      <c r="AX366" s="4"/>
      <c r="AY366" s="4"/>
      <c r="AZ366" s="4"/>
      <c r="BA366" s="4"/>
      <c r="BB366" s="4">
        <v>1547.88</v>
      </c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>
        <v>108038.84</v>
      </c>
      <c r="CH366" s="4"/>
      <c r="CI366" s="9" cm="1">
        <f t="array" ref="CI366">1/(SUM(G366:BZ366*($G$1:$BZ$1=1))/SUM(G366:BZ366)+0.000000001)*(SUM(N(CK366:CP366&lt;&gt;0))&gt;4)</f>
        <v>0</v>
      </c>
      <c r="CK366" s="7" cm="1">
        <f t="array" ref="CK366">+SUM($G366:$CF366*N(VALUE(LEFT($G$2:$CF$2,4))=CK$2))</f>
        <v>0</v>
      </c>
      <c r="CL366" s="7" cm="1">
        <f t="array" ref="CL366">+SUM($G366:$CF366*N(VALUE(LEFT($G$2:$CF$2,4))=CL$2))</f>
        <v>0</v>
      </c>
      <c r="CM366" s="7" cm="1">
        <f t="array" ref="CM366">+SUM($G366:$CF366*N(VALUE(LEFT($G$2:$CF$2,4))=CM$2))</f>
        <v>58934.32</v>
      </c>
      <c r="CN366" s="7" cm="1">
        <f t="array" ref="CN366">+SUM($G366:$CF366*N(VALUE(LEFT($G$2:$CF$2,4))=CN$2))</f>
        <v>49104.52</v>
      </c>
      <c r="CO366" s="7" cm="1">
        <f t="array" ref="CO366">+SUM($G366:$CF366*N(VALUE(LEFT($G$2:$CF$2,4))=CO$2))</f>
        <v>0</v>
      </c>
      <c r="CP366" s="7" cm="1">
        <f t="array" ref="CP366">+SUM($G366:$CF366*N(VALUE(LEFT($G$2:$CF$2,4))=CP$2))</f>
        <v>0</v>
      </c>
      <c r="CQ366" s="7" cm="1">
        <f t="array" ref="CQ366">+SUM($G366:$CF366*N(VALUE(LEFT($G$2:$CF$2,4))=CQ$2))</f>
        <v>0</v>
      </c>
    </row>
    <row r="367" spans="2:95" x14ac:dyDescent="0.25">
      <c r="B367" t="str">
        <f>+IF(IFERROR(INDEX('24-25 Plant Additions (RunRate)'!$P$10:$P$258,MATCH(E367,'24-25 Plant Additions (RunRate)'!$C$10:$C$258,0)),"")&lt;&gt;"x","","x")</f>
        <v/>
      </c>
      <c r="C367" t="str">
        <f>+IF(AND(CG367&gt;'24-25 Plant Additions (RunRate)'!$O$4,$B367&lt;&gt;"x"),"x","")</f>
        <v/>
      </c>
      <c r="D367" t="str">
        <f t="shared" si="5"/>
        <v>x</v>
      </c>
      <c r="E367" s="2" t="s">
        <v>514</v>
      </c>
      <c r="F367" s="3" t="s">
        <v>515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>
        <v>107845.99</v>
      </c>
      <c r="BJ367" s="4"/>
      <c r="BK367" s="4">
        <v>0</v>
      </c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>
        <v>107845.99</v>
      </c>
      <c r="CH367" s="4"/>
      <c r="CI367" s="9" cm="1">
        <f t="array" ref="CI367">1/(SUM(G367:BZ367*($G$1:$BZ$1=1))/SUM(G367:BZ367)+0.000000001)*(SUM(N(CK367:CP367&lt;&gt;0))&gt;4)</f>
        <v>0</v>
      </c>
      <c r="CK367" s="7" cm="1">
        <f t="array" ref="CK367">+SUM($G367:$CF367*N(VALUE(LEFT($G$2:$CF$2,4))=CK$2))</f>
        <v>0</v>
      </c>
      <c r="CL367" s="7" cm="1">
        <f t="array" ref="CL367">+SUM($G367:$CF367*N(VALUE(LEFT($G$2:$CF$2,4))=CL$2))</f>
        <v>0</v>
      </c>
      <c r="CM367" s="7" cm="1">
        <f t="array" ref="CM367">+SUM($G367:$CF367*N(VALUE(LEFT($G$2:$CF$2,4))=CM$2))</f>
        <v>0</v>
      </c>
      <c r="CN367" s="7" cm="1">
        <f t="array" ref="CN367">+SUM($G367:$CF367*N(VALUE(LEFT($G$2:$CF$2,4))=CN$2))</f>
        <v>0</v>
      </c>
      <c r="CO367" s="7" cm="1">
        <f t="array" ref="CO367">+SUM($G367:$CF367*N(VALUE(LEFT($G$2:$CF$2,4))=CO$2))</f>
        <v>107845.99</v>
      </c>
      <c r="CP367" s="7" cm="1">
        <f t="array" ref="CP367">+SUM($G367:$CF367*N(VALUE(LEFT($G$2:$CF$2,4))=CP$2))</f>
        <v>0</v>
      </c>
      <c r="CQ367" s="7" cm="1">
        <f t="array" ref="CQ367">+SUM($G367:$CF367*N(VALUE(LEFT($G$2:$CF$2,4))=CQ$2))</f>
        <v>0</v>
      </c>
    </row>
    <row r="368" spans="2:95" x14ac:dyDescent="0.25">
      <c r="B368" t="str">
        <f>+IF(IFERROR(INDEX('24-25 Plant Additions (RunRate)'!$P$10:$P$258,MATCH(E368,'24-25 Plant Additions (RunRate)'!$C$10:$C$258,0)),"")&lt;&gt;"x","","x")</f>
        <v/>
      </c>
      <c r="C368" t="str">
        <f>+IF(AND(CG368&gt;'24-25 Plant Additions (RunRate)'!$O$4,$B368&lt;&gt;"x"),"x","")</f>
        <v/>
      </c>
      <c r="D368" t="str">
        <f t="shared" si="5"/>
        <v>x</v>
      </c>
      <c r="E368" s="2" t="s">
        <v>810</v>
      </c>
      <c r="F368" s="3" t="s">
        <v>811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>
        <v>107806.52</v>
      </c>
      <c r="AI368" s="4"/>
      <c r="AJ368" s="4">
        <v>-107806.52</v>
      </c>
      <c r="AK368" s="4"/>
      <c r="AL368" s="4"/>
      <c r="AM368" s="4"/>
      <c r="AN368" s="4"/>
      <c r="AO368" s="4"/>
      <c r="AP368" s="4"/>
      <c r="AQ368" s="4"/>
      <c r="AR368" s="4">
        <v>107845.41</v>
      </c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>
        <v>107845.41</v>
      </c>
      <c r="CH368" s="4"/>
      <c r="CI368" s="9" cm="1">
        <f t="array" ref="CI368">1/(SUM(G368:BZ368*($G$1:$BZ$1=1))/SUM(G368:BZ368)+0.000000001)*(SUM(N(CK368:CP368&lt;&gt;0))&gt;4)</f>
        <v>0</v>
      </c>
      <c r="CK368" s="7" cm="1">
        <f t="array" ref="CK368">+SUM($G368:$CF368*N(VALUE(LEFT($G$2:$CF$2,4))=CK$2))</f>
        <v>0</v>
      </c>
      <c r="CL368" s="7" cm="1">
        <f t="array" ref="CL368">+SUM($G368:$CF368*N(VALUE(LEFT($G$2:$CF$2,4))=CL$2))</f>
        <v>0</v>
      </c>
      <c r="CM368" s="7" cm="1">
        <f t="array" ref="CM368">+SUM($G368:$CF368*N(VALUE(LEFT($G$2:$CF$2,4))=CM$2))</f>
        <v>0</v>
      </c>
      <c r="CN368" s="7" cm="1">
        <f t="array" ref="CN368">+SUM($G368:$CF368*N(VALUE(LEFT($G$2:$CF$2,4))=CN$2))</f>
        <v>107845.41</v>
      </c>
      <c r="CO368" s="7" cm="1">
        <f t="array" ref="CO368">+SUM($G368:$CF368*N(VALUE(LEFT($G$2:$CF$2,4))=CO$2))</f>
        <v>0</v>
      </c>
      <c r="CP368" s="7" cm="1">
        <f t="array" ref="CP368">+SUM($G368:$CF368*N(VALUE(LEFT($G$2:$CF$2,4))=CP$2))</f>
        <v>0</v>
      </c>
      <c r="CQ368" s="7" cm="1">
        <f t="array" ref="CQ368">+SUM($G368:$CF368*N(VALUE(LEFT($G$2:$CF$2,4))=CQ$2))</f>
        <v>0</v>
      </c>
    </row>
    <row r="369" spans="2:95" x14ac:dyDescent="0.25">
      <c r="B369" t="str">
        <f>+IF(IFERROR(INDEX('24-25 Plant Additions (RunRate)'!$P$10:$P$258,MATCH(E369,'24-25 Plant Additions (RunRate)'!$C$10:$C$258,0)),"")&lt;&gt;"x","","x")</f>
        <v/>
      </c>
      <c r="C369" t="str">
        <f>+IF(AND(CG369&gt;'24-25 Plant Additions (RunRate)'!$O$4,$B369&lt;&gt;"x"),"x","")</f>
        <v/>
      </c>
      <c r="D369" t="str">
        <f t="shared" si="5"/>
        <v>x</v>
      </c>
      <c r="E369" s="2" t="s">
        <v>1678</v>
      </c>
      <c r="F369" s="3" t="s">
        <v>1679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>
        <v>78431.95</v>
      </c>
      <c r="CC369" s="4">
        <v>23332.100000000002</v>
      </c>
      <c r="CD369" s="4">
        <v>50.34</v>
      </c>
      <c r="CE369" s="4">
        <v>6028.56</v>
      </c>
      <c r="CF369" s="4"/>
      <c r="CG369" s="4">
        <v>107842.95</v>
      </c>
      <c r="CH369" s="4"/>
      <c r="CI369" s="9" t="e" cm="1">
        <f t="array" ref="CI369">1/(SUM(G369:BZ369*($G$1:$BZ$1=1))/SUM(G369:BZ369)+0.000000001)*(SUM(N(CK369:CP369&lt;&gt;0))&gt;4)</f>
        <v>#DIV/0!</v>
      </c>
      <c r="CK369" s="7" cm="1">
        <f t="array" ref="CK369">+SUM($G369:$CF369*N(VALUE(LEFT($G$2:$CF$2,4))=CK$2))</f>
        <v>0</v>
      </c>
      <c r="CL369" s="7" cm="1">
        <f t="array" ref="CL369">+SUM($G369:$CF369*N(VALUE(LEFT($G$2:$CF$2,4))=CL$2))</f>
        <v>0</v>
      </c>
      <c r="CM369" s="7" cm="1">
        <f t="array" ref="CM369">+SUM($G369:$CF369*N(VALUE(LEFT($G$2:$CF$2,4))=CM$2))</f>
        <v>0</v>
      </c>
      <c r="CN369" s="7" cm="1">
        <f t="array" ref="CN369">+SUM($G369:$CF369*N(VALUE(LEFT($G$2:$CF$2,4))=CN$2))</f>
        <v>0</v>
      </c>
      <c r="CO369" s="7" cm="1">
        <f t="array" ref="CO369">+SUM($G369:$CF369*N(VALUE(LEFT($G$2:$CF$2,4))=CO$2))</f>
        <v>0</v>
      </c>
      <c r="CP369" s="7" cm="1">
        <f t="array" ref="CP369">+SUM($G369:$CF369*N(VALUE(LEFT($G$2:$CF$2,4))=CP$2))</f>
        <v>0</v>
      </c>
      <c r="CQ369" s="7" cm="1">
        <f t="array" ref="CQ369">+SUM($G369:$CF369*N(VALUE(LEFT($G$2:$CF$2,4))=CQ$2))</f>
        <v>107842.95</v>
      </c>
    </row>
    <row r="370" spans="2:95" x14ac:dyDescent="0.25">
      <c r="B370" t="str">
        <f>+IF(IFERROR(INDEX('24-25 Plant Additions (RunRate)'!$P$10:$P$258,MATCH(E370,'24-25 Plant Additions (RunRate)'!$C$10:$C$258,0)),"")&lt;&gt;"x","","x")</f>
        <v/>
      </c>
      <c r="C370" t="str">
        <f>+IF(AND(CG370&gt;'24-25 Plant Additions (RunRate)'!$O$4,$B370&lt;&gt;"x"),"x","")</f>
        <v/>
      </c>
      <c r="D370" t="str">
        <f t="shared" si="5"/>
        <v>x</v>
      </c>
      <c r="E370" s="2" t="s">
        <v>289</v>
      </c>
      <c r="F370" s="3" t="s">
        <v>290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>
        <v>107721.74</v>
      </c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>
        <v>107721.74</v>
      </c>
      <c r="CH370" s="4"/>
      <c r="CI370" s="9" cm="1">
        <f t="array" ref="CI370">1/(SUM(G370:BZ370*($G$1:$BZ$1=1))/SUM(G370:BZ370)+0.000000001)*(SUM(N(CK370:CP370&lt;&gt;0))&gt;4)</f>
        <v>0</v>
      </c>
      <c r="CK370" s="7" cm="1">
        <f t="array" ref="CK370">+SUM($G370:$CF370*N(VALUE(LEFT($G$2:$CF$2,4))=CK$2))</f>
        <v>0</v>
      </c>
      <c r="CL370" s="7" cm="1">
        <f t="array" ref="CL370">+SUM($G370:$CF370*N(VALUE(LEFT($G$2:$CF$2,4))=CL$2))</f>
        <v>0</v>
      </c>
      <c r="CM370" s="7" cm="1">
        <f t="array" ref="CM370">+SUM($G370:$CF370*N(VALUE(LEFT($G$2:$CF$2,4))=CM$2))</f>
        <v>107721.74</v>
      </c>
      <c r="CN370" s="7" cm="1">
        <f t="array" ref="CN370">+SUM($G370:$CF370*N(VALUE(LEFT($G$2:$CF$2,4))=CN$2))</f>
        <v>0</v>
      </c>
      <c r="CO370" s="7" cm="1">
        <f t="array" ref="CO370">+SUM($G370:$CF370*N(VALUE(LEFT($G$2:$CF$2,4))=CO$2))</f>
        <v>0</v>
      </c>
      <c r="CP370" s="7" cm="1">
        <f t="array" ref="CP370">+SUM($G370:$CF370*N(VALUE(LEFT($G$2:$CF$2,4))=CP$2))</f>
        <v>0</v>
      </c>
      <c r="CQ370" s="7" cm="1">
        <f t="array" ref="CQ370">+SUM($G370:$CF370*N(VALUE(LEFT($G$2:$CF$2,4))=CQ$2))</f>
        <v>0</v>
      </c>
    </row>
    <row r="371" spans="2:95" x14ac:dyDescent="0.25">
      <c r="B371" t="str">
        <f>+IF(IFERROR(INDEX('24-25 Plant Additions (RunRate)'!$P$10:$P$258,MATCH(E371,'24-25 Plant Additions (RunRate)'!$C$10:$C$258,0)),"")&lt;&gt;"x","","x")</f>
        <v/>
      </c>
      <c r="C371" t="str">
        <f>+IF(AND(CG371&gt;'24-25 Plant Additions (RunRate)'!$O$4,$B371&lt;&gt;"x"),"x","")</f>
        <v/>
      </c>
      <c r="D371" t="str">
        <f t="shared" si="5"/>
        <v>x</v>
      </c>
      <c r="E371" s="2" t="s">
        <v>1075</v>
      </c>
      <c r="F371" s="3" t="s">
        <v>1076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>
        <v>103127.33</v>
      </c>
      <c r="AS371" s="4"/>
      <c r="AT371" s="4"/>
      <c r="AU371" s="4">
        <v>1303.04</v>
      </c>
      <c r="AV371" s="4"/>
      <c r="AW371" s="4"/>
      <c r="AX371" s="4"/>
      <c r="AY371" s="4"/>
      <c r="AZ371" s="4"/>
      <c r="BA371" s="4"/>
      <c r="BB371" s="4">
        <v>1527.24</v>
      </c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>
        <v>105957.61</v>
      </c>
      <c r="CH371" s="4"/>
      <c r="CI371" s="9" cm="1">
        <f t="array" ref="CI371">1/(SUM(G371:BZ371*($G$1:$BZ$1=1))/SUM(G371:BZ371)+0.000000001)*(SUM(N(CK371:CP371&lt;&gt;0))&gt;4)</f>
        <v>0</v>
      </c>
      <c r="CK371" s="7" cm="1">
        <f t="array" ref="CK371">+SUM($G371:$CF371*N(VALUE(LEFT($G$2:$CF$2,4))=CK$2))</f>
        <v>0</v>
      </c>
      <c r="CL371" s="7" cm="1">
        <f t="array" ref="CL371">+SUM($G371:$CF371*N(VALUE(LEFT($G$2:$CF$2,4))=CL$2))</f>
        <v>0</v>
      </c>
      <c r="CM371" s="7" cm="1">
        <f t="array" ref="CM371">+SUM($G371:$CF371*N(VALUE(LEFT($G$2:$CF$2,4))=CM$2))</f>
        <v>0</v>
      </c>
      <c r="CN371" s="7" cm="1">
        <f t="array" ref="CN371">+SUM($G371:$CF371*N(VALUE(LEFT($G$2:$CF$2,4))=CN$2))</f>
        <v>105957.61</v>
      </c>
      <c r="CO371" s="7" cm="1">
        <f t="array" ref="CO371">+SUM($G371:$CF371*N(VALUE(LEFT($G$2:$CF$2,4))=CO$2))</f>
        <v>0</v>
      </c>
      <c r="CP371" s="7" cm="1">
        <f t="array" ref="CP371">+SUM($G371:$CF371*N(VALUE(LEFT($G$2:$CF$2,4))=CP$2))</f>
        <v>0</v>
      </c>
      <c r="CQ371" s="7" cm="1">
        <f t="array" ref="CQ371">+SUM($G371:$CF371*N(VALUE(LEFT($G$2:$CF$2,4))=CQ$2))</f>
        <v>0</v>
      </c>
    </row>
    <row r="372" spans="2:95" x14ac:dyDescent="0.25">
      <c r="B372" t="str">
        <f>+IF(IFERROR(INDEX('24-25 Plant Additions (RunRate)'!$P$10:$P$258,MATCH(E372,'24-25 Plant Additions (RunRate)'!$C$10:$C$258,0)),"")&lt;&gt;"x","","x")</f>
        <v/>
      </c>
      <c r="C372" t="str">
        <f>+IF(AND(CG372&gt;'24-25 Plant Additions (RunRate)'!$O$4,$B372&lt;&gt;"x"),"x","")</f>
        <v/>
      </c>
      <c r="D372" t="str">
        <f t="shared" si="5"/>
        <v>x</v>
      </c>
      <c r="E372" s="2" t="s">
        <v>339</v>
      </c>
      <c r="F372" s="3" t="s">
        <v>340</v>
      </c>
      <c r="G372" s="4"/>
      <c r="H372" s="4"/>
      <c r="I372" s="4"/>
      <c r="J372" s="4"/>
      <c r="K372" s="4"/>
      <c r="L372" s="4"/>
      <c r="M372" s="4"/>
      <c r="N372" s="4"/>
      <c r="O372" s="4">
        <v>104493.96</v>
      </c>
      <c r="P372" s="4">
        <v>-0.01</v>
      </c>
      <c r="Q372" s="4">
        <v>3132.09</v>
      </c>
      <c r="R372" s="4">
        <v>-1823.58</v>
      </c>
      <c r="S372" s="4"/>
      <c r="T372" s="4">
        <v>1948.99</v>
      </c>
      <c r="U372" s="4">
        <v>442.48</v>
      </c>
      <c r="V372" s="4">
        <v>0</v>
      </c>
      <c r="W372" s="4"/>
      <c r="X372" s="4"/>
      <c r="Y372" s="4"/>
      <c r="Z372" s="4">
        <v>-2590.6</v>
      </c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>
        <v>105603.33</v>
      </c>
      <c r="CH372" s="4"/>
      <c r="CI372" s="9" cm="1">
        <f t="array" ref="CI372">1/(SUM(G372:BZ372*($G$1:$BZ$1=1))/SUM(G372:BZ372)+0.000000001)*(SUM(N(CK372:CP372&lt;&gt;0))&gt;4)</f>
        <v>0</v>
      </c>
      <c r="CK372" s="7" cm="1">
        <f t="array" ref="CK372">+SUM($G372:$CF372*N(VALUE(LEFT($G$2:$CF$2,4))=CK$2))</f>
        <v>105802.46</v>
      </c>
      <c r="CL372" s="7" cm="1">
        <f t="array" ref="CL372">+SUM($G372:$CF372*N(VALUE(LEFT($G$2:$CF$2,4))=CL$2))</f>
        <v>-199.12999999999965</v>
      </c>
      <c r="CM372" s="7" cm="1">
        <f t="array" ref="CM372">+SUM($G372:$CF372*N(VALUE(LEFT($G$2:$CF$2,4))=CM$2))</f>
        <v>0</v>
      </c>
      <c r="CN372" s="7" cm="1">
        <f t="array" ref="CN372">+SUM($G372:$CF372*N(VALUE(LEFT($G$2:$CF$2,4))=CN$2))</f>
        <v>0</v>
      </c>
      <c r="CO372" s="7" cm="1">
        <f t="array" ref="CO372">+SUM($G372:$CF372*N(VALUE(LEFT($G$2:$CF$2,4))=CO$2))</f>
        <v>0</v>
      </c>
      <c r="CP372" s="7" cm="1">
        <f t="array" ref="CP372">+SUM($G372:$CF372*N(VALUE(LEFT($G$2:$CF$2,4))=CP$2))</f>
        <v>0</v>
      </c>
      <c r="CQ372" s="7" cm="1">
        <f t="array" ref="CQ372">+SUM($G372:$CF372*N(VALUE(LEFT($G$2:$CF$2,4))=CQ$2))</f>
        <v>0</v>
      </c>
    </row>
    <row r="373" spans="2:95" x14ac:dyDescent="0.25">
      <c r="B373" t="str">
        <f>+IF(IFERROR(INDEX('24-25 Plant Additions (RunRate)'!$P$10:$P$258,MATCH(E373,'24-25 Plant Additions (RunRate)'!$C$10:$C$258,0)),"")&lt;&gt;"x","","x")</f>
        <v/>
      </c>
      <c r="C373" t="str">
        <f>+IF(AND(CG373&gt;'24-25 Plant Additions (RunRate)'!$O$4,$B373&lt;&gt;"x"),"x","")</f>
        <v/>
      </c>
      <c r="D373" t="str">
        <f t="shared" si="5"/>
        <v>x</v>
      </c>
      <c r="E373" s="2" t="s">
        <v>1431</v>
      </c>
      <c r="F373" s="3" t="s">
        <v>1432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>
        <v>102514.1</v>
      </c>
      <c r="BL373" s="4">
        <v>1029.71</v>
      </c>
      <c r="BM373" s="4">
        <v>562.98</v>
      </c>
      <c r="BN373" s="4">
        <v>1367.51</v>
      </c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>
        <v>105474.3</v>
      </c>
      <c r="CH373" s="4"/>
      <c r="CI373" s="9" cm="1">
        <f t="array" ref="CI373">1/(SUM(G373:BZ373*($G$1:$BZ$1=1))/SUM(G373:BZ373)+0.000000001)*(SUM(N(CK373:CP373&lt;&gt;0))&gt;4)</f>
        <v>0</v>
      </c>
      <c r="CK373" s="7" cm="1">
        <f t="array" ref="CK373">+SUM($G373:$CF373*N(VALUE(LEFT($G$2:$CF$2,4))=CK$2))</f>
        <v>0</v>
      </c>
      <c r="CL373" s="7" cm="1">
        <f t="array" ref="CL373">+SUM($G373:$CF373*N(VALUE(LEFT($G$2:$CF$2,4))=CL$2))</f>
        <v>0</v>
      </c>
      <c r="CM373" s="7" cm="1">
        <f t="array" ref="CM373">+SUM($G373:$CF373*N(VALUE(LEFT($G$2:$CF$2,4))=CM$2))</f>
        <v>0</v>
      </c>
      <c r="CN373" s="7" cm="1">
        <f t="array" ref="CN373">+SUM($G373:$CF373*N(VALUE(LEFT($G$2:$CF$2,4))=CN$2))</f>
        <v>0</v>
      </c>
      <c r="CO373" s="7" cm="1">
        <f t="array" ref="CO373">+SUM($G373:$CF373*N(VALUE(LEFT($G$2:$CF$2,4))=CO$2))</f>
        <v>105474.3</v>
      </c>
      <c r="CP373" s="7" cm="1">
        <f t="array" ref="CP373">+SUM($G373:$CF373*N(VALUE(LEFT($G$2:$CF$2,4))=CP$2))</f>
        <v>0</v>
      </c>
      <c r="CQ373" s="7" cm="1">
        <f t="array" ref="CQ373">+SUM($G373:$CF373*N(VALUE(LEFT($G$2:$CF$2,4))=CQ$2))</f>
        <v>0</v>
      </c>
    </row>
    <row r="374" spans="2:95" x14ac:dyDescent="0.25">
      <c r="B374" t="str">
        <f>+IF(IFERROR(INDEX('24-25 Plant Additions (RunRate)'!$P$10:$P$258,MATCH(E374,'24-25 Plant Additions (RunRate)'!$C$10:$C$258,0)),"")&lt;&gt;"x","","x")</f>
        <v/>
      </c>
      <c r="C374" t="str">
        <f>+IF(AND(CG374&gt;'24-25 Plant Additions (RunRate)'!$O$4,$B374&lt;&gt;"x"),"x","")</f>
        <v/>
      </c>
      <c r="D374" t="str">
        <f t="shared" si="5"/>
        <v>x</v>
      </c>
      <c r="E374" s="2" t="s">
        <v>1676</v>
      </c>
      <c r="F374" s="3" t="s">
        <v>1677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>
        <v>25057.95</v>
      </c>
      <c r="BY374" s="4">
        <v>78589.600000000006</v>
      </c>
      <c r="BZ374" s="4">
        <v>-528.74</v>
      </c>
      <c r="CA374" s="4"/>
      <c r="CB374" s="4"/>
      <c r="CC374" s="4"/>
      <c r="CD374" s="4"/>
      <c r="CE374" s="4"/>
      <c r="CF374" s="4"/>
      <c r="CG374" s="4">
        <v>103118.81</v>
      </c>
      <c r="CH374" s="4"/>
      <c r="CI374" s="9" cm="1">
        <f t="array" ref="CI374">1/(SUM(G374:BZ374*($G$1:$BZ$1=1))/SUM(G374:BZ374)+0.000000001)*(SUM(N(CK374:CP374&lt;&gt;0))&gt;4)</f>
        <v>0</v>
      </c>
      <c r="CK374" s="7" cm="1">
        <f t="array" ref="CK374">+SUM($G374:$CF374*N(VALUE(LEFT($G$2:$CF$2,4))=CK$2))</f>
        <v>0</v>
      </c>
      <c r="CL374" s="7" cm="1">
        <f t="array" ref="CL374">+SUM($G374:$CF374*N(VALUE(LEFT($G$2:$CF$2,4))=CL$2))</f>
        <v>0</v>
      </c>
      <c r="CM374" s="7" cm="1">
        <f t="array" ref="CM374">+SUM($G374:$CF374*N(VALUE(LEFT($G$2:$CF$2,4))=CM$2))</f>
        <v>0</v>
      </c>
      <c r="CN374" s="7" cm="1">
        <f t="array" ref="CN374">+SUM($G374:$CF374*N(VALUE(LEFT($G$2:$CF$2,4))=CN$2))</f>
        <v>0</v>
      </c>
      <c r="CO374" s="7" cm="1">
        <f t="array" ref="CO374">+SUM($G374:$CF374*N(VALUE(LEFT($G$2:$CF$2,4))=CO$2))</f>
        <v>0</v>
      </c>
      <c r="CP374" s="7" cm="1">
        <f t="array" ref="CP374">+SUM($G374:$CF374*N(VALUE(LEFT($G$2:$CF$2,4))=CP$2))</f>
        <v>103118.81</v>
      </c>
      <c r="CQ374" s="7" cm="1">
        <f t="array" ref="CQ374">+SUM($G374:$CF374*N(VALUE(LEFT($G$2:$CF$2,4))=CQ$2))</f>
        <v>0</v>
      </c>
    </row>
    <row r="375" spans="2:95" x14ac:dyDescent="0.25">
      <c r="B375" t="str">
        <f>+IF(IFERROR(INDEX('24-25 Plant Additions (RunRate)'!$P$10:$P$258,MATCH(E375,'24-25 Plant Additions (RunRate)'!$C$10:$C$258,0)),"")&lt;&gt;"x","","x")</f>
        <v/>
      </c>
      <c r="C375" t="str">
        <f>+IF(AND(CG375&gt;'24-25 Plant Additions (RunRate)'!$O$4,$B375&lt;&gt;"x"),"x","")</f>
        <v/>
      </c>
      <c r="D375" t="str">
        <f t="shared" si="5"/>
        <v>x</v>
      </c>
      <c r="E375" s="2" t="s">
        <v>269</v>
      </c>
      <c r="F375" s="3" t="s">
        <v>270</v>
      </c>
      <c r="G375" s="4">
        <v>459.01</v>
      </c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v>42216.719999999994</v>
      </c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>
        <v>57217.630000000005</v>
      </c>
      <c r="AE375" s="4">
        <v>2760.43</v>
      </c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>
        <v>2.13</v>
      </c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>
        <v>102655.92</v>
      </c>
      <c r="CH375" s="4"/>
      <c r="CI375" s="9" cm="1">
        <f t="array" ref="CI375">1/(SUM(G375:BZ375*($G$1:$BZ$1=1))/SUM(G375:BZ375)+0.000000001)*(SUM(N(CK375:CP375&lt;&gt;0))&gt;4)</f>
        <v>0</v>
      </c>
      <c r="CK375" s="7" cm="1">
        <f t="array" ref="CK375">+SUM($G375:$CF375*N(VALUE(LEFT($G$2:$CF$2,4))=CK$2))</f>
        <v>42675.729999999996</v>
      </c>
      <c r="CL375" s="7" cm="1">
        <f t="array" ref="CL375">+SUM($G375:$CF375*N(VALUE(LEFT($G$2:$CF$2,4))=CL$2))</f>
        <v>57217.630000000005</v>
      </c>
      <c r="CM375" s="7" cm="1">
        <f t="array" ref="CM375">+SUM($G375:$CF375*N(VALUE(LEFT($G$2:$CF$2,4))=CM$2))</f>
        <v>2762.56</v>
      </c>
      <c r="CN375" s="7" cm="1">
        <f t="array" ref="CN375">+SUM($G375:$CF375*N(VALUE(LEFT($G$2:$CF$2,4))=CN$2))</f>
        <v>0</v>
      </c>
      <c r="CO375" s="7" cm="1">
        <f t="array" ref="CO375">+SUM($G375:$CF375*N(VALUE(LEFT($G$2:$CF$2,4))=CO$2))</f>
        <v>0</v>
      </c>
      <c r="CP375" s="7" cm="1">
        <f t="array" ref="CP375">+SUM($G375:$CF375*N(VALUE(LEFT($G$2:$CF$2,4))=CP$2))</f>
        <v>0</v>
      </c>
      <c r="CQ375" s="7" cm="1">
        <f t="array" ref="CQ375">+SUM($G375:$CF375*N(VALUE(LEFT($G$2:$CF$2,4))=CQ$2))</f>
        <v>0</v>
      </c>
    </row>
    <row r="376" spans="2:95" x14ac:dyDescent="0.25">
      <c r="B376" t="str">
        <f>+IF(IFERROR(INDEX('24-25 Plant Additions (RunRate)'!$P$10:$P$258,MATCH(E376,'24-25 Plant Additions (RunRate)'!$C$10:$C$258,0)),"")&lt;&gt;"x","","x")</f>
        <v/>
      </c>
      <c r="C376" t="str">
        <f>+IF(AND(CG376&gt;'24-25 Plant Additions (RunRate)'!$O$4,$B376&lt;&gt;"x"),"x","")</f>
        <v/>
      </c>
      <c r="D376" t="str">
        <f t="shared" si="5"/>
        <v>x</v>
      </c>
      <c r="E376" s="2" t="s">
        <v>1544</v>
      </c>
      <c r="F376" s="3" t="s">
        <v>1545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>
        <v>2587.98</v>
      </c>
      <c r="BM376" s="4">
        <v>69707.81</v>
      </c>
      <c r="BN376" s="4">
        <v>11285.64</v>
      </c>
      <c r="BO376" s="4">
        <v>409.49</v>
      </c>
      <c r="BP376" s="4"/>
      <c r="BQ376" s="4"/>
      <c r="BR376" s="4"/>
      <c r="BS376" s="4">
        <v>16841.27</v>
      </c>
      <c r="BT376" s="4">
        <v>1380.98</v>
      </c>
      <c r="BU376" s="4"/>
      <c r="BV376" s="4"/>
      <c r="BW376" s="4"/>
      <c r="BX376" s="4"/>
      <c r="BY376" s="4"/>
      <c r="BZ376" s="4">
        <v>-117.24000000000001</v>
      </c>
      <c r="CA376" s="4"/>
      <c r="CB376" s="4"/>
      <c r="CC376" s="4"/>
      <c r="CD376" s="4"/>
      <c r="CE376" s="4"/>
      <c r="CF376" s="4"/>
      <c r="CG376" s="4">
        <v>102095.93</v>
      </c>
      <c r="CH376" s="4"/>
      <c r="CI376" s="9" cm="1">
        <f t="array" ref="CI376">1/(SUM(G376:BZ376*($G$1:$BZ$1=1))/SUM(G376:BZ376)+0.000000001)*(SUM(N(CK376:CP376&lt;&gt;0))&gt;4)</f>
        <v>0</v>
      </c>
      <c r="CK376" s="7" cm="1">
        <f t="array" ref="CK376">+SUM($G376:$CF376*N(VALUE(LEFT($G$2:$CF$2,4))=CK$2))</f>
        <v>0</v>
      </c>
      <c r="CL376" s="7" cm="1">
        <f t="array" ref="CL376">+SUM($G376:$CF376*N(VALUE(LEFT($G$2:$CF$2,4))=CL$2))</f>
        <v>0</v>
      </c>
      <c r="CM376" s="7" cm="1">
        <f t="array" ref="CM376">+SUM($G376:$CF376*N(VALUE(LEFT($G$2:$CF$2,4))=CM$2))</f>
        <v>0</v>
      </c>
      <c r="CN376" s="7" cm="1">
        <f t="array" ref="CN376">+SUM($G376:$CF376*N(VALUE(LEFT($G$2:$CF$2,4))=CN$2))</f>
        <v>0</v>
      </c>
      <c r="CO376" s="7" cm="1">
        <f t="array" ref="CO376">+SUM($G376:$CF376*N(VALUE(LEFT($G$2:$CF$2,4))=CO$2))</f>
        <v>83581.429999999993</v>
      </c>
      <c r="CP376" s="7" cm="1">
        <f t="array" ref="CP376">+SUM($G376:$CF376*N(VALUE(LEFT($G$2:$CF$2,4))=CP$2))</f>
        <v>18514.5</v>
      </c>
      <c r="CQ376" s="7" cm="1">
        <f t="array" ref="CQ376">+SUM($G376:$CF376*N(VALUE(LEFT($G$2:$CF$2,4))=CQ$2))</f>
        <v>0</v>
      </c>
    </row>
    <row r="377" spans="2:95" x14ac:dyDescent="0.25">
      <c r="B377" t="str">
        <f>+IF(IFERROR(INDEX('24-25 Plant Additions (RunRate)'!$P$10:$P$258,MATCH(E377,'24-25 Plant Additions (RunRate)'!$C$10:$C$258,0)),"")&lt;&gt;"x","","x")</f>
        <v/>
      </c>
      <c r="C377" t="str">
        <f>+IF(AND(CG377&gt;'24-25 Plant Additions (RunRate)'!$O$4,$B377&lt;&gt;"x"),"x","")</f>
        <v/>
      </c>
      <c r="D377" t="str">
        <f t="shared" si="5"/>
        <v>x</v>
      </c>
      <c r="E377" s="2" t="s">
        <v>1163</v>
      </c>
      <c r="F377" s="3" t="s">
        <v>1164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>
        <v>93936.88</v>
      </c>
      <c r="BC377" s="4">
        <v>-2363.52</v>
      </c>
      <c r="BD377" s="4">
        <v>-61.22</v>
      </c>
      <c r="BE377" s="4">
        <v>7213.26</v>
      </c>
      <c r="BF377" s="4"/>
      <c r="BG377" s="4"/>
      <c r="BH377" s="4"/>
      <c r="BI377" s="4"/>
      <c r="BJ377" s="4"/>
      <c r="BK377" s="4">
        <v>0</v>
      </c>
      <c r="BL377" s="4"/>
      <c r="BM377" s="4"/>
      <c r="BN377" s="4">
        <v>5.59</v>
      </c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>
        <v>98730.989999999991</v>
      </c>
      <c r="CH377" s="4"/>
      <c r="CI377" s="9" cm="1">
        <f t="array" ref="CI377">1/(SUM(G377:BZ377*($G$1:$BZ$1=1))/SUM(G377:BZ377)+0.000000001)*(SUM(N(CK377:CP377&lt;&gt;0))&gt;4)</f>
        <v>0</v>
      </c>
      <c r="CK377" s="7" cm="1">
        <f t="array" ref="CK377">+SUM($G377:$CF377*N(VALUE(LEFT($G$2:$CF$2,4))=CK$2))</f>
        <v>0</v>
      </c>
      <c r="CL377" s="7" cm="1">
        <f t="array" ref="CL377">+SUM($G377:$CF377*N(VALUE(LEFT($G$2:$CF$2,4))=CL$2))</f>
        <v>0</v>
      </c>
      <c r="CM377" s="7" cm="1">
        <f t="array" ref="CM377">+SUM($G377:$CF377*N(VALUE(LEFT($G$2:$CF$2,4))=CM$2))</f>
        <v>0</v>
      </c>
      <c r="CN377" s="7" cm="1">
        <f t="array" ref="CN377">+SUM($G377:$CF377*N(VALUE(LEFT($G$2:$CF$2,4))=CN$2))</f>
        <v>93936.88</v>
      </c>
      <c r="CO377" s="7" cm="1">
        <f t="array" ref="CO377">+SUM($G377:$CF377*N(VALUE(LEFT($G$2:$CF$2,4))=CO$2))</f>
        <v>4794.1100000000006</v>
      </c>
      <c r="CP377" s="7" cm="1">
        <f t="array" ref="CP377">+SUM($G377:$CF377*N(VALUE(LEFT($G$2:$CF$2,4))=CP$2))</f>
        <v>0</v>
      </c>
      <c r="CQ377" s="7" cm="1">
        <f t="array" ref="CQ377">+SUM($G377:$CF377*N(VALUE(LEFT($G$2:$CF$2,4))=CQ$2))</f>
        <v>0</v>
      </c>
    </row>
    <row r="378" spans="2:95" x14ac:dyDescent="0.25">
      <c r="B378" t="str">
        <f>+IF(IFERROR(INDEX('24-25 Plant Additions (RunRate)'!$P$10:$P$258,MATCH(E378,'24-25 Plant Additions (RunRate)'!$C$10:$C$258,0)),"")&lt;&gt;"x","","x")</f>
        <v/>
      </c>
      <c r="C378" t="str">
        <f>+IF(AND(CG378&gt;'24-25 Plant Additions (RunRate)'!$O$4,$B378&lt;&gt;"x"),"x","")</f>
        <v/>
      </c>
      <c r="D378" t="str">
        <f t="shared" si="5"/>
        <v>x</v>
      </c>
      <c r="E378" s="2" t="s">
        <v>73</v>
      </c>
      <c r="F378" s="3" t="s">
        <v>74</v>
      </c>
      <c r="G378" s="4">
        <v>32061.59</v>
      </c>
      <c r="H378" s="4">
        <v>50048.41</v>
      </c>
      <c r="I378" s="4">
        <v>9320.380000000001</v>
      </c>
      <c r="J378" s="4">
        <v>-2144.16</v>
      </c>
      <c r="K378" s="4"/>
      <c r="L378" s="4">
        <v>0</v>
      </c>
      <c r="M378" s="4"/>
      <c r="N378" s="4"/>
      <c r="O378" s="4"/>
      <c r="P378" s="4"/>
      <c r="Q378" s="4"/>
      <c r="R378" s="4">
        <v>3563.3700000000003</v>
      </c>
      <c r="S378" s="4"/>
      <c r="T378" s="4"/>
      <c r="U378" s="4">
        <v>5296.82</v>
      </c>
      <c r="V378" s="4">
        <v>0</v>
      </c>
      <c r="W378" s="4"/>
      <c r="X378" s="4"/>
      <c r="Y378" s="4">
        <v>153.12</v>
      </c>
      <c r="Z378" s="4"/>
      <c r="AA378" s="4"/>
      <c r="AB378" s="4"/>
      <c r="AC378" s="4"/>
      <c r="AD378" s="4">
        <v>-66.23</v>
      </c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>
        <v>98233.3</v>
      </c>
      <c r="CH378" s="4"/>
      <c r="CI378" s="9" cm="1">
        <f t="array" ref="CI378">1/(SUM(G378:BZ378*($G$1:$BZ$1=1))/SUM(G378:BZ378)+0.000000001)*(SUM(N(CK378:CP378&lt;&gt;0))&gt;4)</f>
        <v>0</v>
      </c>
      <c r="CK378" s="7" cm="1">
        <f t="array" ref="CK378">+SUM($G378:$CF378*N(VALUE(LEFT($G$2:$CF$2,4))=CK$2))</f>
        <v>92849.59</v>
      </c>
      <c r="CL378" s="7" cm="1">
        <f t="array" ref="CL378">+SUM($G378:$CF378*N(VALUE(LEFT($G$2:$CF$2,4))=CL$2))</f>
        <v>5383.71</v>
      </c>
      <c r="CM378" s="7" cm="1">
        <f t="array" ref="CM378">+SUM($G378:$CF378*N(VALUE(LEFT($G$2:$CF$2,4))=CM$2))</f>
        <v>0</v>
      </c>
      <c r="CN378" s="7" cm="1">
        <f t="array" ref="CN378">+SUM($G378:$CF378*N(VALUE(LEFT($G$2:$CF$2,4))=CN$2))</f>
        <v>0</v>
      </c>
      <c r="CO378" s="7" cm="1">
        <f t="array" ref="CO378">+SUM($G378:$CF378*N(VALUE(LEFT($G$2:$CF$2,4))=CO$2))</f>
        <v>0</v>
      </c>
      <c r="CP378" s="7" cm="1">
        <f t="array" ref="CP378">+SUM($G378:$CF378*N(VALUE(LEFT($G$2:$CF$2,4))=CP$2))</f>
        <v>0</v>
      </c>
      <c r="CQ378" s="7" cm="1">
        <f t="array" ref="CQ378">+SUM($G378:$CF378*N(VALUE(LEFT($G$2:$CF$2,4))=CQ$2))</f>
        <v>0</v>
      </c>
    </row>
    <row r="379" spans="2:95" x14ac:dyDescent="0.25">
      <c r="B379" t="str">
        <f>+IF(IFERROR(INDEX('24-25 Plant Additions (RunRate)'!$P$10:$P$258,MATCH(E379,'24-25 Plant Additions (RunRate)'!$C$10:$C$258,0)),"")&lt;&gt;"x","","x")</f>
        <v/>
      </c>
      <c r="C379" t="str">
        <f>+IF(AND(CG379&gt;'24-25 Plant Additions (RunRate)'!$O$4,$B379&lt;&gt;"x"),"x","")</f>
        <v/>
      </c>
      <c r="D379" t="str">
        <f t="shared" si="5"/>
        <v>x</v>
      </c>
      <c r="E379" s="2" t="s">
        <v>1686</v>
      </c>
      <c r="F379" s="3" t="s">
        <v>1687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>
        <v>65466.14</v>
      </c>
      <c r="BW379" s="4">
        <v>194.76</v>
      </c>
      <c r="BX379" s="4"/>
      <c r="BY379" s="4"/>
      <c r="BZ379" s="4">
        <v>-413.19</v>
      </c>
      <c r="CA379" s="4"/>
      <c r="CB379" s="4">
        <v>1716.8</v>
      </c>
      <c r="CC379" s="4">
        <v>133.91</v>
      </c>
      <c r="CD379" s="4"/>
      <c r="CE379" s="4"/>
      <c r="CF379" s="4">
        <v>31084.04</v>
      </c>
      <c r="CG379" s="4">
        <v>98182.459999999992</v>
      </c>
      <c r="CH379" s="4"/>
      <c r="CI379" s="9" cm="1">
        <f t="array" ref="CI379">1/(SUM(G379:BZ379*($G$1:$BZ$1=1))/SUM(G379:BZ379)+0.000000001)*(SUM(N(CK379:CP379&lt;&gt;0))&gt;4)</f>
        <v>0</v>
      </c>
      <c r="CK379" s="7" cm="1">
        <f t="array" ref="CK379">+SUM($G379:$CF379*N(VALUE(LEFT($G$2:$CF$2,4))=CK$2))</f>
        <v>0</v>
      </c>
      <c r="CL379" s="7" cm="1">
        <f t="array" ref="CL379">+SUM($G379:$CF379*N(VALUE(LEFT($G$2:$CF$2,4))=CL$2))</f>
        <v>0</v>
      </c>
      <c r="CM379" s="7" cm="1">
        <f t="array" ref="CM379">+SUM($G379:$CF379*N(VALUE(LEFT($G$2:$CF$2,4))=CM$2))</f>
        <v>0</v>
      </c>
      <c r="CN379" s="7" cm="1">
        <f t="array" ref="CN379">+SUM($G379:$CF379*N(VALUE(LEFT($G$2:$CF$2,4))=CN$2))</f>
        <v>0</v>
      </c>
      <c r="CO379" s="7" cm="1">
        <f t="array" ref="CO379">+SUM($G379:$CF379*N(VALUE(LEFT($G$2:$CF$2,4))=CO$2))</f>
        <v>0</v>
      </c>
      <c r="CP379" s="7" cm="1">
        <f t="array" ref="CP379">+SUM($G379:$CF379*N(VALUE(LEFT($G$2:$CF$2,4))=CP$2))</f>
        <v>65247.709999999992</v>
      </c>
      <c r="CQ379" s="7" cm="1">
        <f t="array" ref="CQ379">+SUM($G379:$CF379*N(VALUE(LEFT($G$2:$CF$2,4))=CQ$2))</f>
        <v>32934.75</v>
      </c>
    </row>
    <row r="380" spans="2:95" x14ac:dyDescent="0.25">
      <c r="B380" t="str">
        <f>+IF(IFERROR(INDEX('24-25 Plant Additions (RunRate)'!$P$10:$P$258,MATCH(E380,'24-25 Plant Additions (RunRate)'!$C$10:$C$258,0)),"")&lt;&gt;"x","","x")</f>
        <v/>
      </c>
      <c r="C380" t="str">
        <f>+IF(AND(CG380&gt;'24-25 Plant Additions (RunRate)'!$O$4,$B380&lt;&gt;"x"),"x","")</f>
        <v/>
      </c>
      <c r="D380" t="str">
        <f t="shared" si="5"/>
        <v>x</v>
      </c>
      <c r="E380" s="2" t="s">
        <v>1350</v>
      </c>
      <c r="F380" s="3" t="s">
        <v>1351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>
        <v>97876.510000000009</v>
      </c>
      <c r="BR380" s="4"/>
      <c r="BS380" s="4"/>
      <c r="BT380" s="4"/>
      <c r="BU380" s="4"/>
      <c r="BV380" s="4">
        <v>198.61</v>
      </c>
      <c r="BW380" s="4"/>
      <c r="BX380" s="4"/>
      <c r="BY380" s="4"/>
      <c r="BZ380" s="4">
        <v>-0.8</v>
      </c>
      <c r="CA380" s="4"/>
      <c r="CB380" s="4"/>
      <c r="CC380" s="4"/>
      <c r="CD380" s="4"/>
      <c r="CE380" s="4"/>
      <c r="CF380" s="4"/>
      <c r="CG380" s="4">
        <v>98074.32</v>
      </c>
      <c r="CH380" s="4"/>
      <c r="CI380" s="9" cm="1">
        <f t="array" ref="CI380">1/(SUM(G380:BZ380*($G$1:$BZ$1=1))/SUM(G380:BZ380)+0.000000001)*(SUM(N(CK380:CP380&lt;&gt;0))&gt;4)</f>
        <v>0</v>
      </c>
      <c r="CK380" s="7" cm="1">
        <f t="array" ref="CK380">+SUM($G380:$CF380*N(VALUE(LEFT($G$2:$CF$2,4))=CK$2))</f>
        <v>0</v>
      </c>
      <c r="CL380" s="7" cm="1">
        <f t="array" ref="CL380">+SUM($G380:$CF380*N(VALUE(LEFT($G$2:$CF$2,4))=CL$2))</f>
        <v>0</v>
      </c>
      <c r="CM380" s="7" cm="1">
        <f t="array" ref="CM380">+SUM($G380:$CF380*N(VALUE(LEFT($G$2:$CF$2,4))=CM$2))</f>
        <v>0</v>
      </c>
      <c r="CN380" s="7" cm="1">
        <f t="array" ref="CN380">+SUM($G380:$CF380*N(VALUE(LEFT($G$2:$CF$2,4))=CN$2))</f>
        <v>0</v>
      </c>
      <c r="CO380" s="7" cm="1">
        <f t="array" ref="CO380">+SUM($G380:$CF380*N(VALUE(LEFT($G$2:$CF$2,4))=CO$2))</f>
        <v>0</v>
      </c>
      <c r="CP380" s="7" cm="1">
        <f t="array" ref="CP380">+SUM($G380:$CF380*N(VALUE(LEFT($G$2:$CF$2,4))=CP$2))</f>
        <v>98074.32</v>
      </c>
      <c r="CQ380" s="7" cm="1">
        <f t="array" ref="CQ380">+SUM($G380:$CF380*N(VALUE(LEFT($G$2:$CF$2,4))=CQ$2))</f>
        <v>0</v>
      </c>
    </row>
    <row r="381" spans="2:95" x14ac:dyDescent="0.25">
      <c r="B381" t="str">
        <f>+IF(IFERROR(INDEX('24-25 Plant Additions (RunRate)'!$P$10:$P$258,MATCH(E381,'24-25 Plant Additions (RunRate)'!$C$10:$C$258,0)),"")&lt;&gt;"x","","x")</f>
        <v/>
      </c>
      <c r="C381" t="str">
        <f>+IF(AND(CG381&gt;'24-25 Plant Additions (RunRate)'!$O$4,$B381&lt;&gt;"x"),"x","")</f>
        <v/>
      </c>
      <c r="D381" t="str">
        <f t="shared" si="5"/>
        <v>x</v>
      </c>
      <c r="E381" s="2" t="s">
        <v>1023</v>
      </c>
      <c r="F381" s="3" t="s">
        <v>1024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>
        <v>0</v>
      </c>
      <c r="AM381" s="4"/>
      <c r="AN381" s="4"/>
      <c r="AO381" s="4"/>
      <c r="AP381" s="4"/>
      <c r="AQ381" s="4"/>
      <c r="AR381" s="4"/>
      <c r="AS381" s="4"/>
      <c r="AT381" s="4"/>
      <c r="AU381" s="4"/>
      <c r="AV381" s="4">
        <v>96857.77</v>
      </c>
      <c r="AW381" s="4"/>
      <c r="AX381" s="4"/>
      <c r="AY381" s="4"/>
      <c r="AZ381" s="4"/>
      <c r="BA381" s="4">
        <v>0</v>
      </c>
      <c r="BB381" s="4">
        <v>981.75</v>
      </c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>
        <v>97839.52</v>
      </c>
      <c r="CH381" s="4"/>
      <c r="CI381" s="9" cm="1">
        <f t="array" ref="CI381">1/(SUM(G381:BZ381*($G$1:$BZ$1=1))/SUM(G381:BZ381)+0.000000001)*(SUM(N(CK381:CP381&lt;&gt;0))&gt;4)</f>
        <v>0</v>
      </c>
      <c r="CK381" s="7" cm="1">
        <f t="array" ref="CK381">+SUM($G381:$CF381*N(VALUE(LEFT($G$2:$CF$2,4))=CK$2))</f>
        <v>0</v>
      </c>
      <c r="CL381" s="7" cm="1">
        <f t="array" ref="CL381">+SUM($G381:$CF381*N(VALUE(LEFT($G$2:$CF$2,4))=CL$2))</f>
        <v>0</v>
      </c>
      <c r="CM381" s="7" cm="1">
        <f t="array" ref="CM381">+SUM($G381:$CF381*N(VALUE(LEFT($G$2:$CF$2,4))=CM$2))</f>
        <v>0</v>
      </c>
      <c r="CN381" s="7" cm="1">
        <f t="array" ref="CN381">+SUM($G381:$CF381*N(VALUE(LEFT($G$2:$CF$2,4))=CN$2))</f>
        <v>97839.52</v>
      </c>
      <c r="CO381" s="7" cm="1">
        <f t="array" ref="CO381">+SUM($G381:$CF381*N(VALUE(LEFT($G$2:$CF$2,4))=CO$2))</f>
        <v>0</v>
      </c>
      <c r="CP381" s="7" cm="1">
        <f t="array" ref="CP381">+SUM($G381:$CF381*N(VALUE(LEFT($G$2:$CF$2,4))=CP$2))</f>
        <v>0</v>
      </c>
      <c r="CQ381" s="7" cm="1">
        <f t="array" ref="CQ381">+SUM($G381:$CF381*N(VALUE(LEFT($G$2:$CF$2,4))=CQ$2))</f>
        <v>0</v>
      </c>
    </row>
    <row r="382" spans="2:95" x14ac:dyDescent="0.25">
      <c r="B382" t="str">
        <f>+IF(IFERROR(INDEX('24-25 Plant Additions (RunRate)'!$P$10:$P$258,MATCH(E382,'24-25 Plant Additions (RunRate)'!$C$10:$C$258,0)),"")&lt;&gt;"x","","x")</f>
        <v/>
      </c>
      <c r="C382" t="str">
        <f>+IF(AND(CG382&gt;'24-25 Plant Additions (RunRate)'!$O$4,$B382&lt;&gt;"x"),"x","")</f>
        <v/>
      </c>
      <c r="D382" t="str">
        <f t="shared" si="5"/>
        <v>x</v>
      </c>
      <c r="E382" s="2" t="s">
        <v>81</v>
      </c>
      <c r="F382" s="3" t="s">
        <v>82</v>
      </c>
      <c r="G382" s="4"/>
      <c r="H382" s="4"/>
      <c r="I382" s="4">
        <v>4889.51</v>
      </c>
      <c r="J382" s="4">
        <v>47562.81</v>
      </c>
      <c r="K382" s="4"/>
      <c r="L382" s="4">
        <v>0</v>
      </c>
      <c r="M382" s="4"/>
      <c r="N382" s="4"/>
      <c r="O382" s="4">
        <v>9005.59</v>
      </c>
      <c r="P382" s="4">
        <v>0</v>
      </c>
      <c r="Q382" s="4">
        <v>83.570000000000007</v>
      </c>
      <c r="R382" s="4">
        <v>5655.6500000000005</v>
      </c>
      <c r="S382" s="4">
        <v>5337.91</v>
      </c>
      <c r="T382" s="4">
        <v>52.63</v>
      </c>
      <c r="U382" s="4">
        <v>0</v>
      </c>
      <c r="V382" s="4"/>
      <c r="W382" s="4">
        <v>1695.76</v>
      </c>
      <c r="X382" s="4"/>
      <c r="Y382" s="4"/>
      <c r="Z382" s="4"/>
      <c r="AA382" s="4">
        <v>0</v>
      </c>
      <c r="AB382" s="4"/>
      <c r="AC382" s="4"/>
      <c r="AD382" s="4">
        <v>10667.01</v>
      </c>
      <c r="AE382" s="4"/>
      <c r="AF382" s="4"/>
      <c r="AG382" s="4">
        <v>0</v>
      </c>
      <c r="AH382" s="4"/>
      <c r="AI382" s="4"/>
      <c r="AJ382" s="4">
        <v>12093.349999999999</v>
      </c>
      <c r="AK382" s="4"/>
      <c r="AL382" s="4"/>
      <c r="AM382" s="4"/>
      <c r="AN382" s="4"/>
      <c r="AO382" s="4"/>
      <c r="AP382" s="4">
        <v>10.59</v>
      </c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>
        <v>97054.38</v>
      </c>
      <c r="CH382" s="4"/>
      <c r="CI382" s="9" cm="1">
        <f t="array" ref="CI382">1/(SUM(G382:BZ382*($G$1:$BZ$1=1))/SUM(G382:BZ382)+0.000000001)*(SUM(N(CK382:CP382&lt;&gt;0))&gt;4)</f>
        <v>0</v>
      </c>
      <c r="CK382" s="7" cm="1">
        <f t="array" ref="CK382">+SUM($G382:$CF382*N(VALUE(LEFT($G$2:$CF$2,4))=CK$2))</f>
        <v>67197.13</v>
      </c>
      <c r="CL382" s="7" cm="1">
        <f t="array" ref="CL382">+SUM($G382:$CF382*N(VALUE(LEFT($G$2:$CF$2,4))=CL$2))</f>
        <v>17753.310000000001</v>
      </c>
      <c r="CM382" s="7" cm="1">
        <f t="array" ref="CM382">+SUM($G382:$CF382*N(VALUE(LEFT($G$2:$CF$2,4))=CM$2))</f>
        <v>12103.939999999999</v>
      </c>
      <c r="CN382" s="7" cm="1">
        <f t="array" ref="CN382">+SUM($G382:$CF382*N(VALUE(LEFT($G$2:$CF$2,4))=CN$2))</f>
        <v>0</v>
      </c>
      <c r="CO382" s="7" cm="1">
        <f t="array" ref="CO382">+SUM($G382:$CF382*N(VALUE(LEFT($G$2:$CF$2,4))=CO$2))</f>
        <v>0</v>
      </c>
      <c r="CP382" s="7" cm="1">
        <f t="array" ref="CP382">+SUM($G382:$CF382*N(VALUE(LEFT($G$2:$CF$2,4))=CP$2))</f>
        <v>0</v>
      </c>
      <c r="CQ382" s="7" cm="1">
        <f t="array" ref="CQ382">+SUM($G382:$CF382*N(VALUE(LEFT($G$2:$CF$2,4))=CQ$2))</f>
        <v>0</v>
      </c>
    </row>
    <row r="383" spans="2:95" x14ac:dyDescent="0.25">
      <c r="B383" t="str">
        <f>+IF(IFERROR(INDEX('24-25 Plant Additions (RunRate)'!$P$10:$P$258,MATCH(E383,'24-25 Plant Additions (RunRate)'!$C$10:$C$258,0)),"")&lt;&gt;"x","","x")</f>
        <v/>
      </c>
      <c r="C383" t="str">
        <f>+IF(AND(CG383&gt;'24-25 Plant Additions (RunRate)'!$O$4,$B383&lt;&gt;"x"),"x","")</f>
        <v/>
      </c>
      <c r="D383" t="str">
        <f t="shared" si="5"/>
        <v>x</v>
      </c>
      <c r="E383" s="2" t="s">
        <v>1151</v>
      </c>
      <c r="F383" s="3" t="s">
        <v>1152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>
        <v>96045.02</v>
      </c>
      <c r="BL383" s="4"/>
      <c r="BM383" s="4"/>
      <c r="BN383" s="4">
        <v>26.75</v>
      </c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>
        <v>96071.77</v>
      </c>
      <c r="CH383" s="4"/>
      <c r="CI383" s="9" cm="1">
        <f t="array" ref="CI383">1/(SUM(G383:BZ383*($G$1:$BZ$1=1))/SUM(G383:BZ383)+0.000000001)*(SUM(N(CK383:CP383&lt;&gt;0))&gt;4)</f>
        <v>0</v>
      </c>
      <c r="CK383" s="7" cm="1">
        <f t="array" ref="CK383">+SUM($G383:$CF383*N(VALUE(LEFT($G$2:$CF$2,4))=CK$2))</f>
        <v>0</v>
      </c>
      <c r="CL383" s="7" cm="1">
        <f t="array" ref="CL383">+SUM($G383:$CF383*N(VALUE(LEFT($G$2:$CF$2,4))=CL$2))</f>
        <v>0</v>
      </c>
      <c r="CM383" s="7" cm="1">
        <f t="array" ref="CM383">+SUM($G383:$CF383*N(VALUE(LEFT($G$2:$CF$2,4))=CM$2))</f>
        <v>0</v>
      </c>
      <c r="CN383" s="7" cm="1">
        <f t="array" ref="CN383">+SUM($G383:$CF383*N(VALUE(LEFT($G$2:$CF$2,4))=CN$2))</f>
        <v>0</v>
      </c>
      <c r="CO383" s="7" cm="1">
        <f t="array" ref="CO383">+SUM($G383:$CF383*N(VALUE(LEFT($G$2:$CF$2,4))=CO$2))</f>
        <v>96071.77</v>
      </c>
      <c r="CP383" s="7" cm="1">
        <f t="array" ref="CP383">+SUM($G383:$CF383*N(VALUE(LEFT($G$2:$CF$2,4))=CP$2))</f>
        <v>0</v>
      </c>
      <c r="CQ383" s="7" cm="1">
        <f t="array" ref="CQ383">+SUM($G383:$CF383*N(VALUE(LEFT($G$2:$CF$2,4))=CQ$2))</f>
        <v>0</v>
      </c>
    </row>
    <row r="384" spans="2:95" x14ac:dyDescent="0.25">
      <c r="B384" t="str">
        <f>+IF(IFERROR(INDEX('24-25 Plant Additions (RunRate)'!$P$10:$P$258,MATCH(E384,'24-25 Plant Additions (RunRate)'!$C$10:$C$258,0)),"")&lt;&gt;"x","","x")</f>
        <v/>
      </c>
      <c r="C384" t="str">
        <f>+IF(AND(CG384&gt;'24-25 Plant Additions (RunRate)'!$O$4,$B384&lt;&gt;"x"),"x","")</f>
        <v/>
      </c>
      <c r="D384" t="str">
        <f t="shared" si="5"/>
        <v>x</v>
      </c>
      <c r="E384" s="2" t="s">
        <v>1616</v>
      </c>
      <c r="F384" s="3" t="s">
        <v>1617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>
        <v>47072.61</v>
      </c>
      <c r="BV384" s="4">
        <v>5489.41</v>
      </c>
      <c r="BW384" s="4"/>
      <c r="BX384" s="4"/>
      <c r="BY384" s="4">
        <v>42925.88</v>
      </c>
      <c r="BZ384" s="4">
        <v>-545.45000000000005</v>
      </c>
      <c r="CA384" s="4"/>
      <c r="CB384" s="4"/>
      <c r="CC384" s="4"/>
      <c r="CD384" s="4"/>
      <c r="CE384" s="4"/>
      <c r="CF384" s="4"/>
      <c r="CG384" s="4">
        <v>94942.45</v>
      </c>
      <c r="CH384" s="4"/>
      <c r="CI384" s="9" cm="1">
        <f t="array" ref="CI384">1/(SUM(G384:BZ384*($G$1:$BZ$1=1))/SUM(G384:BZ384)+0.000000001)*(SUM(N(CK384:CP384&lt;&gt;0))&gt;4)</f>
        <v>0</v>
      </c>
      <c r="CK384" s="7" cm="1">
        <f t="array" ref="CK384">+SUM($G384:$CF384*N(VALUE(LEFT($G$2:$CF$2,4))=CK$2))</f>
        <v>0</v>
      </c>
      <c r="CL384" s="7" cm="1">
        <f t="array" ref="CL384">+SUM($G384:$CF384*N(VALUE(LEFT($G$2:$CF$2,4))=CL$2))</f>
        <v>0</v>
      </c>
      <c r="CM384" s="7" cm="1">
        <f t="array" ref="CM384">+SUM($G384:$CF384*N(VALUE(LEFT($G$2:$CF$2,4))=CM$2))</f>
        <v>0</v>
      </c>
      <c r="CN384" s="7" cm="1">
        <f t="array" ref="CN384">+SUM($G384:$CF384*N(VALUE(LEFT($G$2:$CF$2,4))=CN$2))</f>
        <v>0</v>
      </c>
      <c r="CO384" s="7" cm="1">
        <f t="array" ref="CO384">+SUM($G384:$CF384*N(VALUE(LEFT($G$2:$CF$2,4))=CO$2))</f>
        <v>0</v>
      </c>
      <c r="CP384" s="7" cm="1">
        <f t="array" ref="CP384">+SUM($G384:$CF384*N(VALUE(LEFT($G$2:$CF$2,4))=CP$2))</f>
        <v>94942.45</v>
      </c>
      <c r="CQ384" s="7" cm="1">
        <f t="array" ref="CQ384">+SUM($G384:$CF384*N(VALUE(LEFT($G$2:$CF$2,4))=CQ$2))</f>
        <v>0</v>
      </c>
    </row>
    <row r="385" spans="2:95" x14ac:dyDescent="0.25">
      <c r="B385" t="str">
        <f>+IF(IFERROR(INDEX('24-25 Plant Additions (RunRate)'!$P$10:$P$258,MATCH(E385,'24-25 Plant Additions (RunRate)'!$C$10:$C$258,0)),"")&lt;&gt;"x","","x")</f>
        <v/>
      </c>
      <c r="C385" t="str">
        <f>+IF(AND(CG385&gt;'24-25 Plant Additions (RunRate)'!$O$4,$B385&lt;&gt;"x"),"x","")</f>
        <v/>
      </c>
      <c r="D385" t="str">
        <f t="shared" si="5"/>
        <v>x</v>
      </c>
      <c r="E385" s="2" t="s">
        <v>1109</v>
      </c>
      <c r="F385" s="3" t="s">
        <v>1110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>
        <v>97335.33</v>
      </c>
      <c r="AX385" s="4"/>
      <c r="AY385" s="4">
        <v>-5424.38</v>
      </c>
      <c r="AZ385" s="4"/>
      <c r="BA385" s="4"/>
      <c r="BB385" s="4">
        <v>2990.17</v>
      </c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>
        <v>94901.119999999995</v>
      </c>
      <c r="CH385" s="4"/>
      <c r="CI385" s="9" cm="1">
        <f t="array" ref="CI385">1/(SUM(G385:BZ385*($G$1:$BZ$1=1))/SUM(G385:BZ385)+0.000000001)*(SUM(N(CK385:CP385&lt;&gt;0))&gt;4)</f>
        <v>0</v>
      </c>
      <c r="CK385" s="7" cm="1">
        <f t="array" ref="CK385">+SUM($G385:$CF385*N(VALUE(LEFT($G$2:$CF$2,4))=CK$2))</f>
        <v>0</v>
      </c>
      <c r="CL385" s="7" cm="1">
        <f t="array" ref="CL385">+SUM($G385:$CF385*N(VALUE(LEFT($G$2:$CF$2,4))=CL$2))</f>
        <v>0</v>
      </c>
      <c r="CM385" s="7" cm="1">
        <f t="array" ref="CM385">+SUM($G385:$CF385*N(VALUE(LEFT($G$2:$CF$2,4))=CM$2))</f>
        <v>0</v>
      </c>
      <c r="CN385" s="7" cm="1">
        <f t="array" ref="CN385">+SUM($G385:$CF385*N(VALUE(LEFT($G$2:$CF$2,4))=CN$2))</f>
        <v>94901.119999999995</v>
      </c>
      <c r="CO385" s="7" cm="1">
        <f t="array" ref="CO385">+SUM($G385:$CF385*N(VALUE(LEFT($G$2:$CF$2,4))=CO$2))</f>
        <v>0</v>
      </c>
      <c r="CP385" s="7" cm="1">
        <f t="array" ref="CP385">+SUM($G385:$CF385*N(VALUE(LEFT($G$2:$CF$2,4))=CP$2))</f>
        <v>0</v>
      </c>
      <c r="CQ385" s="7" cm="1">
        <f t="array" ref="CQ385">+SUM($G385:$CF385*N(VALUE(LEFT($G$2:$CF$2,4))=CQ$2))</f>
        <v>0</v>
      </c>
    </row>
    <row r="386" spans="2:95" x14ac:dyDescent="0.25">
      <c r="B386" t="str">
        <f>+IF(IFERROR(INDEX('24-25 Plant Additions (RunRate)'!$P$10:$P$258,MATCH(E386,'24-25 Plant Additions (RunRate)'!$C$10:$C$258,0)),"")&lt;&gt;"x","","x")</f>
        <v/>
      </c>
      <c r="C386" t="str">
        <f>+IF(AND(CG386&gt;'24-25 Plant Additions (RunRate)'!$O$4,$B386&lt;&gt;"x"),"x","")</f>
        <v/>
      </c>
      <c r="D386" t="str">
        <f t="shared" si="5"/>
        <v>x</v>
      </c>
      <c r="E386" s="2" t="s">
        <v>1412</v>
      </c>
      <c r="F386" s="3" t="s">
        <v>1413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>
        <v>84074.8</v>
      </c>
      <c r="BL386" s="4"/>
      <c r="BM386" s="4">
        <v>9863.41</v>
      </c>
      <c r="BN386" s="4">
        <v>-393.39</v>
      </c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>
        <v>93544.82</v>
      </c>
      <c r="CH386" s="4"/>
      <c r="CI386" s="9" cm="1">
        <f t="array" ref="CI386">1/(SUM(G386:BZ386*($G$1:$BZ$1=1))/SUM(G386:BZ386)+0.000000001)*(SUM(N(CK386:CP386&lt;&gt;0))&gt;4)</f>
        <v>0</v>
      </c>
      <c r="CK386" s="7" cm="1">
        <f t="array" ref="CK386">+SUM($G386:$CF386*N(VALUE(LEFT($G$2:$CF$2,4))=CK$2))</f>
        <v>0</v>
      </c>
      <c r="CL386" s="7" cm="1">
        <f t="array" ref="CL386">+SUM($G386:$CF386*N(VALUE(LEFT($G$2:$CF$2,4))=CL$2))</f>
        <v>0</v>
      </c>
      <c r="CM386" s="7" cm="1">
        <f t="array" ref="CM386">+SUM($G386:$CF386*N(VALUE(LEFT($G$2:$CF$2,4))=CM$2))</f>
        <v>0</v>
      </c>
      <c r="CN386" s="7" cm="1">
        <f t="array" ref="CN386">+SUM($G386:$CF386*N(VALUE(LEFT($G$2:$CF$2,4))=CN$2))</f>
        <v>0</v>
      </c>
      <c r="CO386" s="7" cm="1">
        <f t="array" ref="CO386">+SUM($G386:$CF386*N(VALUE(LEFT($G$2:$CF$2,4))=CO$2))</f>
        <v>93544.82</v>
      </c>
      <c r="CP386" s="7" cm="1">
        <f t="array" ref="CP386">+SUM($G386:$CF386*N(VALUE(LEFT($G$2:$CF$2,4))=CP$2))</f>
        <v>0</v>
      </c>
      <c r="CQ386" s="7" cm="1">
        <f t="array" ref="CQ386">+SUM($G386:$CF386*N(VALUE(LEFT($G$2:$CF$2,4))=CQ$2))</f>
        <v>0</v>
      </c>
    </row>
    <row r="387" spans="2:95" x14ac:dyDescent="0.25">
      <c r="B387" t="str">
        <f>+IF(IFERROR(INDEX('24-25 Plant Additions (RunRate)'!$P$10:$P$258,MATCH(E387,'24-25 Plant Additions (RunRate)'!$C$10:$C$258,0)),"")&lt;&gt;"x","","x")</f>
        <v/>
      </c>
      <c r="C387" t="str">
        <f>+IF(AND(CG387&gt;'24-25 Plant Additions (RunRate)'!$O$4,$B387&lt;&gt;"x"),"x","")</f>
        <v/>
      </c>
      <c r="D387" t="str">
        <f t="shared" si="5"/>
        <v>x</v>
      </c>
      <c r="E387" s="2" t="s">
        <v>1021</v>
      </c>
      <c r="F387" s="3" t="s">
        <v>1022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>
        <v>91645.78</v>
      </c>
      <c r="AP387" s="4">
        <v>781.24</v>
      </c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>
        <v>92427.02</v>
      </c>
      <c r="CH387" s="4"/>
      <c r="CI387" s="9" cm="1">
        <f t="array" ref="CI387">1/(SUM(G387:BZ387*($G$1:$BZ$1=1))/SUM(G387:BZ387)+0.000000001)*(SUM(N(CK387:CP387&lt;&gt;0))&gt;4)</f>
        <v>0</v>
      </c>
      <c r="CK387" s="7" cm="1">
        <f t="array" ref="CK387">+SUM($G387:$CF387*N(VALUE(LEFT($G$2:$CF$2,4))=CK$2))</f>
        <v>0</v>
      </c>
      <c r="CL387" s="7" cm="1">
        <f t="array" ref="CL387">+SUM($G387:$CF387*N(VALUE(LEFT($G$2:$CF$2,4))=CL$2))</f>
        <v>0</v>
      </c>
      <c r="CM387" s="7" cm="1">
        <f t="array" ref="CM387">+SUM($G387:$CF387*N(VALUE(LEFT($G$2:$CF$2,4))=CM$2))</f>
        <v>92427.02</v>
      </c>
      <c r="CN387" s="7" cm="1">
        <f t="array" ref="CN387">+SUM($G387:$CF387*N(VALUE(LEFT($G$2:$CF$2,4))=CN$2))</f>
        <v>0</v>
      </c>
      <c r="CO387" s="7" cm="1">
        <f t="array" ref="CO387">+SUM($G387:$CF387*N(VALUE(LEFT($G$2:$CF$2,4))=CO$2))</f>
        <v>0</v>
      </c>
      <c r="CP387" s="7" cm="1">
        <f t="array" ref="CP387">+SUM($G387:$CF387*N(VALUE(LEFT($G$2:$CF$2,4))=CP$2))</f>
        <v>0</v>
      </c>
      <c r="CQ387" s="7" cm="1">
        <f t="array" ref="CQ387">+SUM($G387:$CF387*N(VALUE(LEFT($G$2:$CF$2,4))=CQ$2))</f>
        <v>0</v>
      </c>
    </row>
    <row r="388" spans="2:95" x14ac:dyDescent="0.25">
      <c r="B388" t="str">
        <f>+IF(IFERROR(INDEX('24-25 Plant Additions (RunRate)'!$P$10:$P$258,MATCH(E388,'24-25 Plant Additions (RunRate)'!$C$10:$C$258,0)),"")&lt;&gt;"x","","x")</f>
        <v/>
      </c>
      <c r="C388" t="str">
        <f>+IF(AND(CG388&gt;'24-25 Plant Additions (RunRate)'!$O$4,$B388&lt;&gt;"x"),"x","")</f>
        <v/>
      </c>
      <c r="D388" t="str">
        <f t="shared" si="5"/>
        <v>x</v>
      </c>
      <c r="E388" s="2" t="s">
        <v>1573</v>
      </c>
      <c r="F388" s="3" t="s">
        <v>1574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>
        <v>68614.710000000006</v>
      </c>
      <c r="BO388" s="4"/>
      <c r="BP388" s="4">
        <v>1057.01</v>
      </c>
      <c r="BQ388" s="4">
        <v>756.85</v>
      </c>
      <c r="BR388" s="4">
        <v>19557.330000000002</v>
      </c>
      <c r="BS388" s="4"/>
      <c r="BT388" s="4"/>
      <c r="BU388" s="4"/>
      <c r="BV388" s="4"/>
      <c r="BW388" s="4"/>
      <c r="BX388" s="4"/>
      <c r="BY388" s="4"/>
      <c r="BZ388" s="4">
        <v>-134.47999999999999</v>
      </c>
      <c r="CA388" s="4"/>
      <c r="CB388" s="4"/>
      <c r="CC388" s="4"/>
      <c r="CD388" s="4"/>
      <c r="CE388" s="4"/>
      <c r="CF388" s="4"/>
      <c r="CG388" s="4">
        <v>89851.420000000013</v>
      </c>
      <c r="CH388" s="4"/>
      <c r="CI388" s="9" cm="1">
        <f t="array" ref="CI388">1/(SUM(G388:BZ388*($G$1:$BZ$1=1))/SUM(G388:BZ388)+0.000000001)*(SUM(N(CK388:CP388&lt;&gt;0))&gt;4)</f>
        <v>0</v>
      </c>
      <c r="CK388" s="7" cm="1">
        <f t="array" ref="CK388">+SUM($G388:$CF388*N(VALUE(LEFT($G$2:$CF$2,4))=CK$2))</f>
        <v>0</v>
      </c>
      <c r="CL388" s="7" cm="1">
        <f t="array" ref="CL388">+SUM($G388:$CF388*N(VALUE(LEFT($G$2:$CF$2,4))=CL$2))</f>
        <v>0</v>
      </c>
      <c r="CM388" s="7" cm="1">
        <f t="array" ref="CM388">+SUM($G388:$CF388*N(VALUE(LEFT($G$2:$CF$2,4))=CM$2))</f>
        <v>0</v>
      </c>
      <c r="CN388" s="7" cm="1">
        <f t="array" ref="CN388">+SUM($G388:$CF388*N(VALUE(LEFT($G$2:$CF$2,4))=CN$2))</f>
        <v>0</v>
      </c>
      <c r="CO388" s="7" cm="1">
        <f t="array" ref="CO388">+SUM($G388:$CF388*N(VALUE(LEFT($G$2:$CF$2,4))=CO$2))</f>
        <v>68614.710000000006</v>
      </c>
      <c r="CP388" s="7" cm="1">
        <f t="array" ref="CP388">+SUM($G388:$CF388*N(VALUE(LEFT($G$2:$CF$2,4))=CP$2))</f>
        <v>21236.710000000003</v>
      </c>
      <c r="CQ388" s="7" cm="1">
        <f t="array" ref="CQ388">+SUM($G388:$CF388*N(VALUE(LEFT($G$2:$CF$2,4))=CQ$2))</f>
        <v>0</v>
      </c>
    </row>
    <row r="389" spans="2:95" x14ac:dyDescent="0.25">
      <c r="B389" t="str">
        <f>+IF(IFERROR(INDEX('24-25 Plant Additions (RunRate)'!$P$10:$P$258,MATCH(E389,'24-25 Plant Additions (RunRate)'!$C$10:$C$258,0)),"")&lt;&gt;"x","","x")</f>
        <v/>
      </c>
      <c r="C389" t="str">
        <f>+IF(AND(CG389&gt;'24-25 Plant Additions (RunRate)'!$O$4,$B389&lt;&gt;"x"),"x","")</f>
        <v/>
      </c>
      <c r="D389" t="str">
        <f t="shared" si="5"/>
        <v>x</v>
      </c>
      <c r="E389" s="2" t="s">
        <v>1666</v>
      </c>
      <c r="F389" s="3" t="s">
        <v>1667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>
        <v>76567.509999999995</v>
      </c>
      <c r="BW389" s="4"/>
      <c r="BX389" s="4">
        <v>8416.52</v>
      </c>
      <c r="BY389" s="4">
        <v>3210.01</v>
      </c>
      <c r="BZ389" s="4">
        <v>-539.72</v>
      </c>
      <c r="CA389" s="4"/>
      <c r="CB389" s="4">
        <v>0</v>
      </c>
      <c r="CC389" s="4"/>
      <c r="CD389" s="4"/>
      <c r="CE389" s="4"/>
      <c r="CF389" s="4"/>
      <c r="CG389" s="4">
        <v>87654.319999999992</v>
      </c>
      <c r="CH389" s="4"/>
      <c r="CI389" s="9" cm="1">
        <f t="array" ref="CI389">1/(SUM(G389:BZ389*($G$1:$BZ$1=1))/SUM(G389:BZ389)+0.000000001)*(SUM(N(CK389:CP389&lt;&gt;0))&gt;4)</f>
        <v>0</v>
      </c>
      <c r="CK389" s="7" cm="1">
        <f t="array" ref="CK389">+SUM($G389:$CF389*N(VALUE(LEFT($G$2:$CF$2,4))=CK$2))</f>
        <v>0</v>
      </c>
      <c r="CL389" s="7" cm="1">
        <f t="array" ref="CL389">+SUM($G389:$CF389*N(VALUE(LEFT($G$2:$CF$2,4))=CL$2))</f>
        <v>0</v>
      </c>
      <c r="CM389" s="7" cm="1">
        <f t="array" ref="CM389">+SUM($G389:$CF389*N(VALUE(LEFT($G$2:$CF$2,4))=CM$2))</f>
        <v>0</v>
      </c>
      <c r="CN389" s="7" cm="1">
        <f t="array" ref="CN389">+SUM($G389:$CF389*N(VALUE(LEFT($G$2:$CF$2,4))=CN$2))</f>
        <v>0</v>
      </c>
      <c r="CO389" s="7" cm="1">
        <f t="array" ref="CO389">+SUM($G389:$CF389*N(VALUE(LEFT($G$2:$CF$2,4))=CO$2))</f>
        <v>0</v>
      </c>
      <c r="CP389" s="7" cm="1">
        <f t="array" ref="CP389">+SUM($G389:$CF389*N(VALUE(LEFT($G$2:$CF$2,4))=CP$2))</f>
        <v>87654.319999999992</v>
      </c>
      <c r="CQ389" s="7" cm="1">
        <f t="array" ref="CQ389">+SUM($G389:$CF389*N(VALUE(LEFT($G$2:$CF$2,4))=CQ$2))</f>
        <v>0</v>
      </c>
    </row>
    <row r="390" spans="2:95" x14ac:dyDescent="0.25">
      <c r="B390" t="str">
        <f>+IF(IFERROR(INDEX('24-25 Plant Additions (RunRate)'!$P$10:$P$258,MATCH(E390,'24-25 Plant Additions (RunRate)'!$C$10:$C$258,0)),"")&lt;&gt;"x","","x")</f>
        <v/>
      </c>
      <c r="C390" t="str">
        <f>+IF(AND(CG390&gt;'24-25 Plant Additions (RunRate)'!$O$4,$B390&lt;&gt;"x"),"x","")</f>
        <v/>
      </c>
      <c r="D390" t="str">
        <f t="shared" si="5"/>
        <v>x</v>
      </c>
      <c r="E390" s="2" t="s">
        <v>430</v>
      </c>
      <c r="F390" s="3" t="s">
        <v>431</v>
      </c>
      <c r="G390" s="4"/>
      <c r="H390" s="4"/>
      <c r="I390" s="4">
        <v>86093.119999999995</v>
      </c>
      <c r="J390" s="4">
        <v>2418.08</v>
      </c>
      <c r="K390" s="4"/>
      <c r="L390" s="4"/>
      <c r="M390" s="4"/>
      <c r="N390" s="4">
        <v>0</v>
      </c>
      <c r="O390" s="4"/>
      <c r="P390" s="4"/>
      <c r="Q390" s="4"/>
      <c r="R390" s="4">
        <v>-1502.23</v>
      </c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>
        <v>87008.97</v>
      </c>
      <c r="CH390" s="4"/>
      <c r="CI390" s="9" cm="1">
        <f t="array" ref="CI390">1/(SUM(G390:BZ390*($G$1:$BZ$1=1))/SUM(G390:BZ390)+0.000000001)*(SUM(N(CK390:CP390&lt;&gt;0))&gt;4)</f>
        <v>0</v>
      </c>
      <c r="CK390" s="7" cm="1">
        <f t="array" ref="CK390">+SUM($G390:$CF390*N(VALUE(LEFT($G$2:$CF$2,4))=CK$2))</f>
        <v>87008.97</v>
      </c>
      <c r="CL390" s="7" cm="1">
        <f t="array" ref="CL390">+SUM($G390:$CF390*N(VALUE(LEFT($G$2:$CF$2,4))=CL$2))</f>
        <v>0</v>
      </c>
      <c r="CM390" s="7" cm="1">
        <f t="array" ref="CM390">+SUM($G390:$CF390*N(VALUE(LEFT($G$2:$CF$2,4))=CM$2))</f>
        <v>0</v>
      </c>
      <c r="CN390" s="7" cm="1">
        <f t="array" ref="CN390">+SUM($G390:$CF390*N(VALUE(LEFT($G$2:$CF$2,4))=CN$2))</f>
        <v>0</v>
      </c>
      <c r="CO390" s="7" cm="1">
        <f t="array" ref="CO390">+SUM($G390:$CF390*N(VALUE(LEFT($G$2:$CF$2,4))=CO$2))</f>
        <v>0</v>
      </c>
      <c r="CP390" s="7" cm="1">
        <f t="array" ref="CP390">+SUM($G390:$CF390*N(VALUE(LEFT($G$2:$CF$2,4))=CP$2))</f>
        <v>0</v>
      </c>
      <c r="CQ390" s="7" cm="1">
        <f t="array" ref="CQ390">+SUM($G390:$CF390*N(VALUE(LEFT($G$2:$CF$2,4))=CQ$2))</f>
        <v>0</v>
      </c>
    </row>
    <row r="391" spans="2:95" x14ac:dyDescent="0.25">
      <c r="B391" t="str">
        <f>+IF(IFERROR(INDEX('24-25 Plant Additions (RunRate)'!$P$10:$P$258,MATCH(E391,'24-25 Plant Additions (RunRate)'!$C$10:$C$258,0)),"")&lt;&gt;"x","","x")</f>
        <v>x</v>
      </c>
      <c r="C391" t="str">
        <f>+IF(AND(CG391&gt;'24-25 Plant Additions (RunRate)'!$O$4,$B391&lt;&gt;"x"),"x","")</f>
        <v/>
      </c>
      <c r="D391" t="str">
        <f t="shared" si="5"/>
        <v/>
      </c>
      <c r="E391" s="2" t="s">
        <v>668</v>
      </c>
      <c r="F391" s="3" t="s">
        <v>669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>
        <v>3269.4700000000003</v>
      </c>
      <c r="AK391" s="4">
        <v>95.68</v>
      </c>
      <c r="AL391" s="4"/>
      <c r="AM391" s="4"/>
      <c r="AN391" s="4">
        <v>-5582.06</v>
      </c>
      <c r="AO391" s="4"/>
      <c r="AP391" s="4">
        <v>28.69</v>
      </c>
      <c r="AQ391" s="4"/>
      <c r="AR391" s="4">
        <v>0</v>
      </c>
      <c r="AS391" s="4"/>
      <c r="AT391" s="4"/>
      <c r="AU391" s="4"/>
      <c r="AV391" s="4"/>
      <c r="AW391" s="4"/>
      <c r="AX391" s="4">
        <v>2779.4900000000002</v>
      </c>
      <c r="AY391" s="4">
        <v>58.47</v>
      </c>
      <c r="AZ391" s="4"/>
      <c r="BA391" s="4"/>
      <c r="BB391" s="4">
        <v>92.37</v>
      </c>
      <c r="BC391" s="4">
        <v>1651.39</v>
      </c>
      <c r="BD391" s="4">
        <v>306.88</v>
      </c>
      <c r="BE391" s="4">
        <v>11745.42</v>
      </c>
      <c r="BF391" s="4"/>
      <c r="BG391" s="4">
        <v>0</v>
      </c>
      <c r="BH391" s="4">
        <v>18410.989999999998</v>
      </c>
      <c r="BI391" s="4">
        <v>-7460.16</v>
      </c>
      <c r="BJ391" s="4">
        <v>-1613.81</v>
      </c>
      <c r="BK391" s="4"/>
      <c r="BL391" s="4">
        <v>1542.77</v>
      </c>
      <c r="BM391" s="4">
        <v>0</v>
      </c>
      <c r="BN391" s="4">
        <v>-1633.3999999999999</v>
      </c>
      <c r="BO391" s="4"/>
      <c r="BP391" s="4">
        <v>8154.81</v>
      </c>
      <c r="BQ391" s="4">
        <v>-3436.6800000000003</v>
      </c>
      <c r="BR391" s="4"/>
      <c r="BS391" s="4"/>
      <c r="BT391" s="4"/>
      <c r="BU391" s="4">
        <v>0</v>
      </c>
      <c r="BV391" s="4">
        <v>47189.35</v>
      </c>
      <c r="BW391" s="4">
        <v>3994.2200000000003</v>
      </c>
      <c r="BX391" s="4">
        <v>91.29</v>
      </c>
      <c r="BY391" s="4">
        <v>0</v>
      </c>
      <c r="BZ391" s="4">
        <v>-381.56000000000006</v>
      </c>
      <c r="CA391" s="4">
        <v>7498.6500000000005</v>
      </c>
      <c r="CB391" s="4"/>
      <c r="CC391" s="4"/>
      <c r="CD391" s="4"/>
      <c r="CE391" s="4"/>
      <c r="CF391" s="4"/>
      <c r="CG391" s="4">
        <v>86802.269999999975</v>
      </c>
      <c r="CH391" s="4"/>
      <c r="CI391" s="9" cm="1">
        <f t="array" ref="CI391">1/(SUM(G391:BZ391*($G$1:$BZ$1=1))/SUM(G391:BZ391)+0.000000001)*(SUM(N(CK391:CP391&lt;&gt;0))&gt;4)</f>
        <v>0</v>
      </c>
      <c r="CK391" s="7" cm="1">
        <f t="array" ref="CK391">+SUM($G391:$CF391*N(VALUE(LEFT($G$2:$CF$2,4))=CK$2))</f>
        <v>0</v>
      </c>
      <c r="CL391" s="7" cm="1">
        <f t="array" ref="CL391">+SUM($G391:$CF391*N(VALUE(LEFT($G$2:$CF$2,4))=CL$2))</f>
        <v>0</v>
      </c>
      <c r="CM391" s="7" cm="1">
        <f t="array" ref="CM391">+SUM($G391:$CF391*N(VALUE(LEFT($G$2:$CF$2,4))=CM$2))</f>
        <v>-2188.2200000000003</v>
      </c>
      <c r="CN391" s="7" cm="1">
        <f t="array" ref="CN391">+SUM($G391:$CF391*N(VALUE(LEFT($G$2:$CF$2,4))=CN$2))</f>
        <v>2930.33</v>
      </c>
      <c r="CO391" s="7" cm="1">
        <f t="array" ref="CO391">+SUM($G391:$CF391*N(VALUE(LEFT($G$2:$CF$2,4))=CO$2))</f>
        <v>22950.079999999998</v>
      </c>
      <c r="CP391" s="7" cm="1">
        <f t="array" ref="CP391">+SUM($G391:$CF391*N(VALUE(LEFT($G$2:$CF$2,4))=CP$2))</f>
        <v>55611.43</v>
      </c>
      <c r="CQ391" s="7" cm="1">
        <f t="array" ref="CQ391">+SUM($G391:$CF391*N(VALUE(LEFT($G$2:$CF$2,4))=CQ$2))</f>
        <v>7498.6500000000005</v>
      </c>
    </row>
    <row r="392" spans="2:95" x14ac:dyDescent="0.25">
      <c r="B392" t="str">
        <f>+IF(IFERROR(INDEX('24-25 Plant Additions (RunRate)'!$P$10:$P$258,MATCH(E392,'24-25 Plant Additions (RunRate)'!$C$10:$C$258,0)),"")&lt;&gt;"x","","x")</f>
        <v/>
      </c>
      <c r="C392" t="str">
        <f>+IF(AND(CG392&gt;'24-25 Plant Additions (RunRate)'!$O$4,$B392&lt;&gt;"x"),"x","")</f>
        <v/>
      </c>
      <c r="D392" t="str">
        <f t="shared" si="5"/>
        <v>x</v>
      </c>
      <c r="E392" s="2" t="s">
        <v>1522</v>
      </c>
      <c r="F392" s="3" t="s">
        <v>1523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>
        <v>57620.94</v>
      </c>
      <c r="BZ392" s="4">
        <v>29001.07</v>
      </c>
      <c r="CA392" s="4">
        <v>-40.18</v>
      </c>
      <c r="CB392" s="4">
        <v>0</v>
      </c>
      <c r="CC392" s="4"/>
      <c r="CD392" s="4"/>
      <c r="CE392" s="4"/>
      <c r="CF392" s="4"/>
      <c r="CG392" s="4">
        <v>86581.830000000016</v>
      </c>
      <c r="CH392" s="4"/>
      <c r="CI392" s="9" cm="1">
        <f t="array" ref="CI392">1/(SUM(G392:BZ392*($G$1:$BZ$1=1))/SUM(G392:BZ392)+0.000000001)*(SUM(N(CK392:CP392&lt;&gt;0))&gt;4)</f>
        <v>0</v>
      </c>
      <c r="CK392" s="7" cm="1">
        <f t="array" ref="CK392">+SUM($G392:$CF392*N(VALUE(LEFT($G$2:$CF$2,4))=CK$2))</f>
        <v>0</v>
      </c>
      <c r="CL392" s="7" cm="1">
        <f t="array" ref="CL392">+SUM($G392:$CF392*N(VALUE(LEFT($G$2:$CF$2,4))=CL$2))</f>
        <v>0</v>
      </c>
      <c r="CM392" s="7" cm="1">
        <f t="array" ref="CM392">+SUM($G392:$CF392*N(VALUE(LEFT($G$2:$CF$2,4))=CM$2))</f>
        <v>0</v>
      </c>
      <c r="CN392" s="7" cm="1">
        <f t="array" ref="CN392">+SUM($G392:$CF392*N(VALUE(LEFT($G$2:$CF$2,4))=CN$2))</f>
        <v>0</v>
      </c>
      <c r="CO392" s="7" cm="1">
        <f t="array" ref="CO392">+SUM($G392:$CF392*N(VALUE(LEFT($G$2:$CF$2,4))=CO$2))</f>
        <v>0</v>
      </c>
      <c r="CP392" s="7" cm="1">
        <f t="array" ref="CP392">+SUM($G392:$CF392*N(VALUE(LEFT($G$2:$CF$2,4))=CP$2))</f>
        <v>86622.010000000009</v>
      </c>
      <c r="CQ392" s="7" cm="1">
        <f t="array" ref="CQ392">+SUM($G392:$CF392*N(VALUE(LEFT($G$2:$CF$2,4))=CQ$2))</f>
        <v>-40.18</v>
      </c>
    </row>
    <row r="393" spans="2:95" x14ac:dyDescent="0.25">
      <c r="B393" t="str">
        <f>+IF(IFERROR(INDEX('24-25 Plant Additions (RunRate)'!$P$10:$P$258,MATCH(E393,'24-25 Plant Additions (RunRate)'!$C$10:$C$258,0)),"")&lt;&gt;"x","","x")</f>
        <v/>
      </c>
      <c r="C393" t="str">
        <f>+IF(AND(CG393&gt;'24-25 Plant Additions (RunRate)'!$O$4,$B393&lt;&gt;"x"),"x","")</f>
        <v/>
      </c>
      <c r="D393" t="str">
        <f t="shared" si="5"/>
        <v>x</v>
      </c>
      <c r="E393" s="2" t="s">
        <v>474</v>
      </c>
      <c r="F393" s="3" t="s">
        <v>475</v>
      </c>
      <c r="G393" s="4"/>
      <c r="H393" s="4"/>
      <c r="I393" s="4"/>
      <c r="J393" s="4"/>
      <c r="K393" s="4"/>
      <c r="L393" s="4"/>
      <c r="M393" s="4"/>
      <c r="N393" s="4"/>
      <c r="O393" s="4">
        <v>80192.39</v>
      </c>
      <c r="P393" s="4"/>
      <c r="Q393" s="4">
        <v>7162.28</v>
      </c>
      <c r="R393" s="4">
        <v>-1475.55</v>
      </c>
      <c r="S393" s="4">
        <v>0</v>
      </c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>
        <v>85879.12</v>
      </c>
      <c r="CH393" s="4"/>
      <c r="CI393" s="9" cm="1">
        <f t="array" ref="CI393">1/(SUM(G393:BZ393*($G$1:$BZ$1=1))/SUM(G393:BZ393)+0.000000001)*(SUM(N(CK393:CP393&lt;&gt;0))&gt;4)</f>
        <v>0</v>
      </c>
      <c r="CK393" s="7" cm="1">
        <f t="array" ref="CK393">+SUM($G393:$CF393*N(VALUE(LEFT($G$2:$CF$2,4))=CK$2))</f>
        <v>85879.12</v>
      </c>
      <c r="CL393" s="7" cm="1">
        <f t="array" ref="CL393">+SUM($G393:$CF393*N(VALUE(LEFT($G$2:$CF$2,4))=CL$2))</f>
        <v>0</v>
      </c>
      <c r="CM393" s="7" cm="1">
        <f t="array" ref="CM393">+SUM($G393:$CF393*N(VALUE(LEFT($G$2:$CF$2,4))=CM$2))</f>
        <v>0</v>
      </c>
      <c r="CN393" s="7" cm="1">
        <f t="array" ref="CN393">+SUM($G393:$CF393*N(VALUE(LEFT($G$2:$CF$2,4))=CN$2))</f>
        <v>0</v>
      </c>
      <c r="CO393" s="7" cm="1">
        <f t="array" ref="CO393">+SUM($G393:$CF393*N(VALUE(LEFT($G$2:$CF$2,4))=CO$2))</f>
        <v>0</v>
      </c>
      <c r="CP393" s="7" cm="1">
        <f t="array" ref="CP393">+SUM($G393:$CF393*N(VALUE(LEFT($G$2:$CF$2,4))=CP$2))</f>
        <v>0</v>
      </c>
      <c r="CQ393" s="7" cm="1">
        <f t="array" ref="CQ393">+SUM($G393:$CF393*N(VALUE(LEFT($G$2:$CF$2,4))=CQ$2))</f>
        <v>0</v>
      </c>
    </row>
    <row r="394" spans="2:95" x14ac:dyDescent="0.25">
      <c r="B394" t="str">
        <f>+IF(IFERROR(INDEX('24-25 Plant Additions (RunRate)'!$P$10:$P$258,MATCH(E394,'24-25 Plant Additions (RunRate)'!$C$10:$C$258,0)),"")&lt;&gt;"x","","x")</f>
        <v/>
      </c>
      <c r="C394" t="str">
        <f>+IF(AND(CG394&gt;'24-25 Plant Additions (RunRate)'!$O$4,$B394&lt;&gt;"x"),"x","")</f>
        <v/>
      </c>
      <c r="D394" t="str">
        <f t="shared" si="5"/>
        <v>x</v>
      </c>
      <c r="E394" s="2" t="s">
        <v>538</v>
      </c>
      <c r="F394" s="3" t="s">
        <v>539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>
        <v>51053.79</v>
      </c>
      <c r="T394" s="4">
        <v>29299.24</v>
      </c>
      <c r="U394" s="4">
        <v>4015.38</v>
      </c>
      <c r="V394" s="4">
        <v>-573.39</v>
      </c>
      <c r="W394" s="4">
        <v>3617.34</v>
      </c>
      <c r="X394" s="4">
        <v>-2335.7000000000003</v>
      </c>
      <c r="Y394" s="4"/>
      <c r="Z394" s="4"/>
      <c r="AA394" s="4"/>
      <c r="AB394" s="4"/>
      <c r="AC394" s="4"/>
      <c r="AD394" s="4">
        <v>505.8</v>
      </c>
      <c r="AE394" s="4">
        <v>0</v>
      </c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>
        <v>85582.46</v>
      </c>
      <c r="CH394" s="4"/>
      <c r="CI394" s="9" cm="1">
        <f t="array" ref="CI394">1/(SUM(G394:BZ394*($G$1:$BZ$1=1))/SUM(G394:BZ394)+0.000000001)*(SUM(N(CK394:CP394&lt;&gt;0))&gt;4)</f>
        <v>0</v>
      </c>
      <c r="CK394" s="7" cm="1">
        <f t="array" ref="CK394">+SUM($G394:$CF394*N(VALUE(LEFT($G$2:$CF$2,4))=CK$2))</f>
        <v>0</v>
      </c>
      <c r="CL394" s="7" cm="1">
        <f t="array" ref="CL394">+SUM($G394:$CF394*N(VALUE(LEFT($G$2:$CF$2,4))=CL$2))</f>
        <v>85582.46</v>
      </c>
      <c r="CM394" s="7" cm="1">
        <f t="array" ref="CM394">+SUM($G394:$CF394*N(VALUE(LEFT($G$2:$CF$2,4))=CM$2))</f>
        <v>0</v>
      </c>
      <c r="CN394" s="7" cm="1">
        <f t="array" ref="CN394">+SUM($G394:$CF394*N(VALUE(LEFT($G$2:$CF$2,4))=CN$2))</f>
        <v>0</v>
      </c>
      <c r="CO394" s="7" cm="1">
        <f t="array" ref="CO394">+SUM($G394:$CF394*N(VALUE(LEFT($G$2:$CF$2,4))=CO$2))</f>
        <v>0</v>
      </c>
      <c r="CP394" s="7" cm="1">
        <f t="array" ref="CP394">+SUM($G394:$CF394*N(VALUE(LEFT($G$2:$CF$2,4))=CP$2))</f>
        <v>0</v>
      </c>
      <c r="CQ394" s="7" cm="1">
        <f t="array" ref="CQ394">+SUM($G394:$CF394*N(VALUE(LEFT($G$2:$CF$2,4))=CQ$2))</f>
        <v>0</v>
      </c>
    </row>
    <row r="395" spans="2:95" x14ac:dyDescent="0.25">
      <c r="B395" t="str">
        <f>+IF(IFERROR(INDEX('24-25 Plant Additions (RunRate)'!$P$10:$P$258,MATCH(E395,'24-25 Plant Additions (RunRate)'!$C$10:$C$258,0)),"")&lt;&gt;"x","","x")</f>
        <v/>
      </c>
      <c r="C395" t="str">
        <f>+IF(AND(CG395&gt;'24-25 Plant Additions (RunRate)'!$O$4,$B395&lt;&gt;"x"),"x","")</f>
        <v/>
      </c>
      <c r="D395" t="str">
        <f t="shared" si="5"/>
        <v>x</v>
      </c>
      <c r="E395" s="2" t="s">
        <v>954</v>
      </c>
      <c r="F395" s="3" t="s">
        <v>955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>
        <v>85.59</v>
      </c>
      <c r="AQ395" s="4">
        <v>71351.31</v>
      </c>
      <c r="AR395" s="4">
        <v>8308.2800000000007</v>
      </c>
      <c r="AS395" s="4">
        <v>1514.92</v>
      </c>
      <c r="AT395" s="4"/>
      <c r="AU395" s="4">
        <v>0</v>
      </c>
      <c r="AV395" s="4"/>
      <c r="AW395" s="4"/>
      <c r="AX395" s="4"/>
      <c r="AY395" s="4"/>
      <c r="AZ395" s="4"/>
      <c r="BA395" s="4"/>
      <c r="BB395" s="4">
        <v>2642.09</v>
      </c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>
        <v>83902.189999999988</v>
      </c>
      <c r="CH395" s="4"/>
      <c r="CI395" s="9" cm="1">
        <f t="array" ref="CI395">1/(SUM(G395:BZ395*($G$1:$BZ$1=1))/SUM(G395:BZ395)+0.000000001)*(SUM(N(CK395:CP395&lt;&gt;0))&gt;4)</f>
        <v>0</v>
      </c>
      <c r="CK395" s="7" cm="1">
        <f t="array" ref="CK395">+SUM($G395:$CF395*N(VALUE(LEFT($G$2:$CF$2,4))=CK$2))</f>
        <v>0</v>
      </c>
      <c r="CL395" s="7" cm="1">
        <f t="array" ref="CL395">+SUM($G395:$CF395*N(VALUE(LEFT($G$2:$CF$2,4))=CL$2))</f>
        <v>0</v>
      </c>
      <c r="CM395" s="7" cm="1">
        <f t="array" ref="CM395">+SUM($G395:$CF395*N(VALUE(LEFT($G$2:$CF$2,4))=CM$2))</f>
        <v>85.59</v>
      </c>
      <c r="CN395" s="7" cm="1">
        <f t="array" ref="CN395">+SUM($G395:$CF395*N(VALUE(LEFT($G$2:$CF$2,4))=CN$2))</f>
        <v>83816.599999999991</v>
      </c>
      <c r="CO395" s="7" cm="1">
        <f t="array" ref="CO395">+SUM($G395:$CF395*N(VALUE(LEFT($G$2:$CF$2,4))=CO$2))</f>
        <v>0</v>
      </c>
      <c r="CP395" s="7" cm="1">
        <f t="array" ref="CP395">+SUM($G395:$CF395*N(VALUE(LEFT($G$2:$CF$2,4))=CP$2))</f>
        <v>0</v>
      </c>
      <c r="CQ395" s="7" cm="1">
        <f t="array" ref="CQ395">+SUM($G395:$CF395*N(VALUE(LEFT($G$2:$CF$2,4))=CQ$2))</f>
        <v>0</v>
      </c>
    </row>
    <row r="396" spans="2:95" x14ac:dyDescent="0.25">
      <c r="B396" t="str">
        <f>+IF(IFERROR(INDEX('24-25 Plant Additions (RunRate)'!$P$10:$P$258,MATCH(E396,'24-25 Plant Additions (RunRate)'!$C$10:$C$258,0)),"")&lt;&gt;"x","","x")</f>
        <v/>
      </c>
      <c r="C396" t="str">
        <f>+IF(AND(CG396&gt;'24-25 Plant Additions (RunRate)'!$O$4,$B396&lt;&gt;"x"),"x","")</f>
        <v/>
      </c>
      <c r="D396" t="str">
        <f t="shared" si="5"/>
        <v>x</v>
      </c>
      <c r="E396" s="2" t="s">
        <v>808</v>
      </c>
      <c r="F396" s="3" t="s">
        <v>809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>
        <v>75871.16</v>
      </c>
      <c r="AD396" s="4">
        <v>4931.1400000000003</v>
      </c>
      <c r="AE396" s="4"/>
      <c r="AF396" s="4"/>
      <c r="AG396" s="4">
        <v>0</v>
      </c>
      <c r="AH396" s="4"/>
      <c r="AI396" s="4"/>
      <c r="AJ396" s="4">
        <v>2248.58</v>
      </c>
      <c r="AK396" s="4"/>
      <c r="AL396" s="4"/>
      <c r="AM396" s="4"/>
      <c r="AN396" s="4"/>
      <c r="AO396" s="4"/>
      <c r="AP396" s="4">
        <v>19.16</v>
      </c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>
        <v>83070.040000000008</v>
      </c>
      <c r="CH396" s="4"/>
      <c r="CI396" s="9" cm="1">
        <f t="array" ref="CI396">1/(SUM(G396:BZ396*($G$1:$BZ$1=1))/SUM(G396:BZ396)+0.000000001)*(SUM(N(CK396:CP396&lt;&gt;0))&gt;4)</f>
        <v>0</v>
      </c>
      <c r="CK396" s="7" cm="1">
        <f t="array" ref="CK396">+SUM($G396:$CF396*N(VALUE(LEFT($G$2:$CF$2,4))=CK$2))</f>
        <v>0</v>
      </c>
      <c r="CL396" s="7" cm="1">
        <f t="array" ref="CL396">+SUM($G396:$CF396*N(VALUE(LEFT($G$2:$CF$2,4))=CL$2))</f>
        <v>80802.3</v>
      </c>
      <c r="CM396" s="7" cm="1">
        <f t="array" ref="CM396">+SUM($G396:$CF396*N(VALUE(LEFT($G$2:$CF$2,4))=CM$2))</f>
        <v>2267.7399999999998</v>
      </c>
      <c r="CN396" s="7" cm="1">
        <f t="array" ref="CN396">+SUM($G396:$CF396*N(VALUE(LEFT($G$2:$CF$2,4))=CN$2))</f>
        <v>0</v>
      </c>
      <c r="CO396" s="7" cm="1">
        <f t="array" ref="CO396">+SUM($G396:$CF396*N(VALUE(LEFT($G$2:$CF$2,4))=CO$2))</f>
        <v>0</v>
      </c>
      <c r="CP396" s="7" cm="1">
        <f t="array" ref="CP396">+SUM($G396:$CF396*N(VALUE(LEFT($G$2:$CF$2,4))=CP$2))</f>
        <v>0</v>
      </c>
      <c r="CQ396" s="7" cm="1">
        <f t="array" ref="CQ396">+SUM($G396:$CF396*N(VALUE(LEFT($G$2:$CF$2,4))=CQ$2))</f>
        <v>0</v>
      </c>
    </row>
    <row r="397" spans="2:95" x14ac:dyDescent="0.25">
      <c r="B397" t="str">
        <f>+IF(IFERROR(INDEX('24-25 Plant Additions (RunRate)'!$P$10:$P$258,MATCH(E397,'24-25 Plant Additions (RunRate)'!$C$10:$C$258,0)),"")&lt;&gt;"x","","x")</f>
        <v/>
      </c>
      <c r="C397" t="str">
        <f>+IF(AND(CG397&gt;'24-25 Plant Additions (RunRate)'!$O$4,$B397&lt;&gt;"x"),"x","")</f>
        <v/>
      </c>
      <c r="D397" t="str">
        <f t="shared" ref="D397:D460" si="6">+IF(OR(A397="x",B397="x",C397="x"),"","x")</f>
        <v>x</v>
      </c>
      <c r="E397" s="2" t="s">
        <v>1031</v>
      </c>
      <c r="F397" s="3" t="s">
        <v>1032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>
        <v>78170.91</v>
      </c>
      <c r="BC397" s="4"/>
      <c r="BD397" s="4">
        <v>4813.4400000000005</v>
      </c>
      <c r="BE397" s="4"/>
      <c r="BF397" s="4"/>
      <c r="BG397" s="4"/>
      <c r="BH397" s="4"/>
      <c r="BI397" s="4"/>
      <c r="BJ397" s="4"/>
      <c r="BK397" s="4"/>
      <c r="BL397" s="4"/>
      <c r="BM397" s="4"/>
      <c r="BN397" s="4">
        <v>5.62</v>
      </c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>
        <v>82989.97</v>
      </c>
      <c r="CH397" s="4"/>
      <c r="CI397" s="9" cm="1">
        <f t="array" ref="CI397">1/(SUM(G397:BZ397*($G$1:$BZ$1=1))/SUM(G397:BZ397)+0.000000001)*(SUM(N(CK397:CP397&lt;&gt;0))&gt;4)</f>
        <v>0</v>
      </c>
      <c r="CK397" s="7" cm="1">
        <f t="array" ref="CK397">+SUM($G397:$CF397*N(VALUE(LEFT($G$2:$CF$2,4))=CK$2))</f>
        <v>0</v>
      </c>
      <c r="CL397" s="7" cm="1">
        <f t="array" ref="CL397">+SUM($G397:$CF397*N(VALUE(LEFT($G$2:$CF$2,4))=CL$2))</f>
        <v>0</v>
      </c>
      <c r="CM397" s="7" cm="1">
        <f t="array" ref="CM397">+SUM($G397:$CF397*N(VALUE(LEFT($G$2:$CF$2,4))=CM$2))</f>
        <v>0</v>
      </c>
      <c r="CN397" s="7" cm="1">
        <f t="array" ref="CN397">+SUM($G397:$CF397*N(VALUE(LEFT($G$2:$CF$2,4))=CN$2))</f>
        <v>78170.91</v>
      </c>
      <c r="CO397" s="7" cm="1">
        <f t="array" ref="CO397">+SUM($G397:$CF397*N(VALUE(LEFT($G$2:$CF$2,4))=CO$2))</f>
        <v>4819.0600000000004</v>
      </c>
      <c r="CP397" s="7" cm="1">
        <f t="array" ref="CP397">+SUM($G397:$CF397*N(VALUE(LEFT($G$2:$CF$2,4))=CP$2))</f>
        <v>0</v>
      </c>
      <c r="CQ397" s="7" cm="1">
        <f t="array" ref="CQ397">+SUM($G397:$CF397*N(VALUE(LEFT($G$2:$CF$2,4))=CQ$2))</f>
        <v>0</v>
      </c>
    </row>
    <row r="398" spans="2:95" x14ac:dyDescent="0.25">
      <c r="B398" t="str">
        <f>+IF(IFERROR(INDEX('24-25 Plant Additions (RunRate)'!$P$10:$P$258,MATCH(E398,'24-25 Plant Additions (RunRate)'!$C$10:$C$258,0)),"")&lt;&gt;"x","","x")</f>
        <v/>
      </c>
      <c r="C398" t="str">
        <f>+IF(AND(CG398&gt;'24-25 Plant Additions (RunRate)'!$O$4,$B398&lt;&gt;"x"),"x","")</f>
        <v/>
      </c>
      <c r="D398" t="str">
        <f t="shared" si="6"/>
        <v>x</v>
      </c>
      <c r="E398" s="2" t="s">
        <v>1277</v>
      </c>
      <c r="F398" s="3" t="s">
        <v>1278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>
        <v>60110.06</v>
      </c>
      <c r="AY398" s="4">
        <v>18396.2</v>
      </c>
      <c r="AZ398" s="4"/>
      <c r="BA398" s="4"/>
      <c r="BB398" s="4">
        <v>2555.23</v>
      </c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>
        <v>81061.489999999991</v>
      </c>
      <c r="CH398" s="4"/>
      <c r="CI398" s="9" cm="1">
        <f t="array" ref="CI398">1/(SUM(G398:BZ398*($G$1:$BZ$1=1))/SUM(G398:BZ398)+0.000000001)*(SUM(N(CK398:CP398&lt;&gt;0))&gt;4)</f>
        <v>0</v>
      </c>
      <c r="CK398" s="7" cm="1">
        <f t="array" ref="CK398">+SUM($G398:$CF398*N(VALUE(LEFT($G$2:$CF$2,4))=CK$2))</f>
        <v>0</v>
      </c>
      <c r="CL398" s="7" cm="1">
        <f t="array" ref="CL398">+SUM($G398:$CF398*N(VALUE(LEFT($G$2:$CF$2,4))=CL$2))</f>
        <v>0</v>
      </c>
      <c r="CM398" s="7" cm="1">
        <f t="array" ref="CM398">+SUM($G398:$CF398*N(VALUE(LEFT($G$2:$CF$2,4))=CM$2))</f>
        <v>0</v>
      </c>
      <c r="CN398" s="7" cm="1">
        <f t="array" ref="CN398">+SUM($G398:$CF398*N(VALUE(LEFT($G$2:$CF$2,4))=CN$2))</f>
        <v>81061.489999999991</v>
      </c>
      <c r="CO398" s="7" cm="1">
        <f t="array" ref="CO398">+SUM($G398:$CF398*N(VALUE(LEFT($G$2:$CF$2,4))=CO$2))</f>
        <v>0</v>
      </c>
      <c r="CP398" s="7" cm="1">
        <f t="array" ref="CP398">+SUM($G398:$CF398*N(VALUE(LEFT($G$2:$CF$2,4))=CP$2))</f>
        <v>0</v>
      </c>
      <c r="CQ398" s="7" cm="1">
        <f t="array" ref="CQ398">+SUM($G398:$CF398*N(VALUE(LEFT($G$2:$CF$2,4))=CQ$2))</f>
        <v>0</v>
      </c>
    </row>
    <row r="399" spans="2:95" x14ac:dyDescent="0.25">
      <c r="B399" t="str">
        <f>+IF(IFERROR(INDEX('24-25 Plant Additions (RunRate)'!$P$10:$P$258,MATCH(E399,'24-25 Plant Additions (RunRate)'!$C$10:$C$258,0)),"")&lt;&gt;"x","","x")</f>
        <v/>
      </c>
      <c r="C399" t="str">
        <f>+IF(AND(CG399&gt;'24-25 Plant Additions (RunRate)'!$O$4,$B399&lt;&gt;"x"),"x","")</f>
        <v/>
      </c>
      <c r="D399" t="str">
        <f t="shared" si="6"/>
        <v>x</v>
      </c>
      <c r="E399" s="2" t="s">
        <v>1167</v>
      </c>
      <c r="F399" s="3" t="s">
        <v>1168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>
        <v>80244.89</v>
      </c>
      <c r="BR399" s="4"/>
      <c r="BS399" s="4">
        <v>213.46</v>
      </c>
      <c r="BT399" s="4">
        <v>0</v>
      </c>
      <c r="BU399" s="4"/>
      <c r="BV399" s="4"/>
      <c r="BW399" s="4"/>
      <c r="BX399" s="4"/>
      <c r="BY399" s="4"/>
      <c r="BZ399" s="4">
        <v>-459.68</v>
      </c>
      <c r="CA399" s="4"/>
      <c r="CB399" s="4"/>
      <c r="CC399" s="4"/>
      <c r="CD399" s="4"/>
      <c r="CE399" s="4"/>
      <c r="CF399" s="4"/>
      <c r="CG399" s="4">
        <v>79998.670000000013</v>
      </c>
      <c r="CH399" s="4"/>
      <c r="CI399" s="9" cm="1">
        <f t="array" ref="CI399">1/(SUM(G399:BZ399*($G$1:$BZ$1=1))/SUM(G399:BZ399)+0.000000001)*(SUM(N(CK399:CP399&lt;&gt;0))&gt;4)</f>
        <v>0</v>
      </c>
      <c r="CK399" s="7" cm="1">
        <f t="array" ref="CK399">+SUM($G399:$CF399*N(VALUE(LEFT($G$2:$CF$2,4))=CK$2))</f>
        <v>0</v>
      </c>
      <c r="CL399" s="7" cm="1">
        <f t="array" ref="CL399">+SUM($G399:$CF399*N(VALUE(LEFT($G$2:$CF$2,4))=CL$2))</f>
        <v>0</v>
      </c>
      <c r="CM399" s="7" cm="1">
        <f t="array" ref="CM399">+SUM($G399:$CF399*N(VALUE(LEFT($G$2:$CF$2,4))=CM$2))</f>
        <v>0</v>
      </c>
      <c r="CN399" s="7" cm="1">
        <f t="array" ref="CN399">+SUM($G399:$CF399*N(VALUE(LEFT($G$2:$CF$2,4))=CN$2))</f>
        <v>0</v>
      </c>
      <c r="CO399" s="7" cm="1">
        <f t="array" ref="CO399">+SUM($G399:$CF399*N(VALUE(LEFT($G$2:$CF$2,4))=CO$2))</f>
        <v>0</v>
      </c>
      <c r="CP399" s="7" cm="1">
        <f t="array" ref="CP399">+SUM($G399:$CF399*N(VALUE(LEFT($G$2:$CF$2,4))=CP$2))</f>
        <v>79998.670000000013</v>
      </c>
      <c r="CQ399" s="7" cm="1">
        <f t="array" ref="CQ399">+SUM($G399:$CF399*N(VALUE(LEFT($G$2:$CF$2,4))=CQ$2))</f>
        <v>0</v>
      </c>
    </row>
    <row r="400" spans="2:95" x14ac:dyDescent="0.25">
      <c r="B400" t="str">
        <f>+IF(IFERROR(INDEX('24-25 Plant Additions (RunRate)'!$P$10:$P$258,MATCH(E400,'24-25 Plant Additions (RunRate)'!$C$10:$C$258,0)),"")&lt;&gt;"x","","x")</f>
        <v/>
      </c>
      <c r="C400" t="str">
        <f>+IF(AND(CG400&gt;'24-25 Plant Additions (RunRate)'!$O$4,$B400&lt;&gt;"x"),"x","")</f>
        <v/>
      </c>
      <c r="D400" t="str">
        <f t="shared" si="6"/>
        <v>x</v>
      </c>
      <c r="E400" s="2" t="s">
        <v>1147</v>
      </c>
      <c r="F400" s="3" t="s">
        <v>1148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>
        <v>78531.94</v>
      </c>
      <c r="AY400" s="4">
        <v>0</v>
      </c>
      <c r="AZ400" s="4"/>
      <c r="BA400" s="4"/>
      <c r="BB400" s="4">
        <v>-650.51</v>
      </c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>
        <v>77881.430000000008</v>
      </c>
      <c r="CH400" s="4"/>
      <c r="CI400" s="9" cm="1">
        <f t="array" ref="CI400">1/(SUM(G400:BZ400*($G$1:$BZ$1=1))/SUM(G400:BZ400)+0.000000001)*(SUM(N(CK400:CP400&lt;&gt;0))&gt;4)</f>
        <v>0</v>
      </c>
      <c r="CK400" s="7" cm="1">
        <f t="array" ref="CK400">+SUM($G400:$CF400*N(VALUE(LEFT($G$2:$CF$2,4))=CK$2))</f>
        <v>0</v>
      </c>
      <c r="CL400" s="7" cm="1">
        <f t="array" ref="CL400">+SUM($G400:$CF400*N(VALUE(LEFT($G$2:$CF$2,4))=CL$2))</f>
        <v>0</v>
      </c>
      <c r="CM400" s="7" cm="1">
        <f t="array" ref="CM400">+SUM($G400:$CF400*N(VALUE(LEFT($G$2:$CF$2,4))=CM$2))</f>
        <v>0</v>
      </c>
      <c r="CN400" s="7" cm="1">
        <f t="array" ref="CN400">+SUM($G400:$CF400*N(VALUE(LEFT($G$2:$CF$2,4))=CN$2))</f>
        <v>77881.430000000008</v>
      </c>
      <c r="CO400" s="7" cm="1">
        <f t="array" ref="CO400">+SUM($G400:$CF400*N(VALUE(LEFT($G$2:$CF$2,4))=CO$2))</f>
        <v>0</v>
      </c>
      <c r="CP400" s="7" cm="1">
        <f t="array" ref="CP400">+SUM($G400:$CF400*N(VALUE(LEFT($G$2:$CF$2,4))=CP$2))</f>
        <v>0</v>
      </c>
      <c r="CQ400" s="7" cm="1">
        <f t="array" ref="CQ400">+SUM($G400:$CF400*N(VALUE(LEFT($G$2:$CF$2,4))=CQ$2))</f>
        <v>0</v>
      </c>
    </row>
    <row r="401" spans="2:95" x14ac:dyDescent="0.25">
      <c r="B401" t="str">
        <f>+IF(IFERROR(INDEX('24-25 Plant Additions (RunRate)'!$P$10:$P$258,MATCH(E401,'24-25 Plant Additions (RunRate)'!$C$10:$C$258,0)),"")&lt;&gt;"x","","x")</f>
        <v/>
      </c>
      <c r="C401" t="str">
        <f>+IF(AND(CG401&gt;'24-25 Plant Additions (RunRate)'!$O$4,$B401&lt;&gt;"x"),"x","")</f>
        <v/>
      </c>
      <c r="D401" t="str">
        <f t="shared" si="6"/>
        <v>x</v>
      </c>
      <c r="E401" s="2" t="s">
        <v>1111</v>
      </c>
      <c r="F401" s="3" t="s">
        <v>1112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>
        <v>70192.02</v>
      </c>
      <c r="AU401" s="4">
        <v>3723.53</v>
      </c>
      <c r="AV401" s="4"/>
      <c r="AW401" s="4"/>
      <c r="AX401" s="4">
        <v>0</v>
      </c>
      <c r="AY401" s="4"/>
      <c r="AZ401" s="4"/>
      <c r="BA401" s="4"/>
      <c r="BB401" s="4">
        <v>2405.81</v>
      </c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>
        <v>76321.36</v>
      </c>
      <c r="CH401" s="4"/>
      <c r="CI401" s="9" cm="1">
        <f t="array" ref="CI401">1/(SUM(G401:BZ401*($G$1:$BZ$1=1))/SUM(G401:BZ401)+0.000000001)*(SUM(N(CK401:CP401&lt;&gt;0))&gt;4)</f>
        <v>0</v>
      </c>
      <c r="CK401" s="7" cm="1">
        <f t="array" ref="CK401">+SUM($G401:$CF401*N(VALUE(LEFT($G$2:$CF$2,4))=CK$2))</f>
        <v>0</v>
      </c>
      <c r="CL401" s="7" cm="1">
        <f t="array" ref="CL401">+SUM($G401:$CF401*N(VALUE(LEFT($G$2:$CF$2,4))=CL$2))</f>
        <v>0</v>
      </c>
      <c r="CM401" s="7" cm="1">
        <f t="array" ref="CM401">+SUM($G401:$CF401*N(VALUE(LEFT($G$2:$CF$2,4))=CM$2))</f>
        <v>0</v>
      </c>
      <c r="CN401" s="7" cm="1">
        <f t="array" ref="CN401">+SUM($G401:$CF401*N(VALUE(LEFT($G$2:$CF$2,4))=CN$2))</f>
        <v>76321.36</v>
      </c>
      <c r="CO401" s="7" cm="1">
        <f t="array" ref="CO401">+SUM($G401:$CF401*N(VALUE(LEFT($G$2:$CF$2,4))=CO$2))</f>
        <v>0</v>
      </c>
      <c r="CP401" s="7" cm="1">
        <f t="array" ref="CP401">+SUM($G401:$CF401*N(VALUE(LEFT($G$2:$CF$2,4))=CP$2))</f>
        <v>0</v>
      </c>
      <c r="CQ401" s="7" cm="1">
        <f t="array" ref="CQ401">+SUM($G401:$CF401*N(VALUE(LEFT($G$2:$CF$2,4))=CQ$2))</f>
        <v>0</v>
      </c>
    </row>
    <row r="402" spans="2:95" x14ac:dyDescent="0.25">
      <c r="B402" t="str">
        <f>+IF(IFERROR(INDEX('24-25 Plant Additions (RunRate)'!$P$10:$P$258,MATCH(E402,'24-25 Plant Additions (RunRate)'!$C$10:$C$258,0)),"")&lt;&gt;"x","","x")</f>
        <v/>
      </c>
      <c r="C402" t="str">
        <f>+IF(AND(CG402&gt;'24-25 Plant Additions (RunRate)'!$O$4,$B402&lt;&gt;"x"),"x","")</f>
        <v/>
      </c>
      <c r="D402" t="str">
        <f t="shared" si="6"/>
        <v>x</v>
      </c>
      <c r="E402" s="2" t="s">
        <v>464</v>
      </c>
      <c r="F402" s="3" t="s">
        <v>465</v>
      </c>
      <c r="G402" s="4"/>
      <c r="H402" s="4"/>
      <c r="I402" s="4"/>
      <c r="J402" s="4"/>
      <c r="K402" s="4"/>
      <c r="L402" s="4"/>
      <c r="M402" s="4"/>
      <c r="N402" s="4"/>
      <c r="O402" s="4"/>
      <c r="P402" s="4">
        <v>75713.63</v>
      </c>
      <c r="Q402" s="4"/>
      <c r="R402" s="4">
        <v>592.91999999999996</v>
      </c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>
        <v>76306.55</v>
      </c>
      <c r="CH402" s="4"/>
      <c r="CI402" s="9" cm="1">
        <f t="array" ref="CI402">1/(SUM(G402:BZ402*($G$1:$BZ$1=1))/SUM(G402:BZ402)+0.000000001)*(SUM(N(CK402:CP402&lt;&gt;0))&gt;4)</f>
        <v>0</v>
      </c>
      <c r="CK402" s="7" cm="1">
        <f t="array" ref="CK402">+SUM($G402:$CF402*N(VALUE(LEFT($G$2:$CF$2,4))=CK$2))</f>
        <v>76306.55</v>
      </c>
      <c r="CL402" s="7" cm="1">
        <f t="array" ref="CL402">+SUM($G402:$CF402*N(VALUE(LEFT($G$2:$CF$2,4))=CL$2))</f>
        <v>0</v>
      </c>
      <c r="CM402" s="7" cm="1">
        <f t="array" ref="CM402">+SUM($G402:$CF402*N(VALUE(LEFT($G$2:$CF$2,4))=CM$2))</f>
        <v>0</v>
      </c>
      <c r="CN402" s="7" cm="1">
        <f t="array" ref="CN402">+SUM($G402:$CF402*N(VALUE(LEFT($G$2:$CF$2,4))=CN$2))</f>
        <v>0</v>
      </c>
      <c r="CO402" s="7" cm="1">
        <f t="array" ref="CO402">+SUM($G402:$CF402*N(VALUE(LEFT($G$2:$CF$2,4))=CO$2))</f>
        <v>0</v>
      </c>
      <c r="CP402" s="7" cm="1">
        <f t="array" ref="CP402">+SUM($G402:$CF402*N(VALUE(LEFT($G$2:$CF$2,4))=CP$2))</f>
        <v>0</v>
      </c>
      <c r="CQ402" s="7" cm="1">
        <f t="array" ref="CQ402">+SUM($G402:$CF402*N(VALUE(LEFT($G$2:$CF$2,4))=CQ$2))</f>
        <v>0</v>
      </c>
    </row>
    <row r="403" spans="2:95" x14ac:dyDescent="0.25">
      <c r="B403" t="str">
        <f>+IF(IFERROR(INDEX('24-25 Plant Additions (RunRate)'!$P$10:$P$258,MATCH(E403,'24-25 Plant Additions (RunRate)'!$C$10:$C$258,0)),"")&lt;&gt;"x","","x")</f>
        <v/>
      </c>
      <c r="C403" t="str">
        <f>+IF(AND(CG403&gt;'24-25 Plant Additions (RunRate)'!$O$4,$B403&lt;&gt;"x"),"x","")</f>
        <v/>
      </c>
      <c r="D403" t="str">
        <f t="shared" si="6"/>
        <v>x</v>
      </c>
      <c r="E403" s="2" t="s">
        <v>345</v>
      </c>
      <c r="F403" s="3" t="s">
        <v>346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>
        <v>75894.58</v>
      </c>
      <c r="W403" s="4"/>
      <c r="X403" s="4">
        <v>140.24</v>
      </c>
      <c r="Y403" s="4"/>
      <c r="Z403" s="4">
        <v>490.85</v>
      </c>
      <c r="AA403" s="4"/>
      <c r="AB403" s="4"/>
      <c r="AC403" s="4"/>
      <c r="AD403" s="4"/>
      <c r="AE403" s="4"/>
      <c r="AF403" s="4">
        <v>-337.73</v>
      </c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>
        <v>76187.940000000017</v>
      </c>
      <c r="CH403" s="4"/>
      <c r="CI403" s="9" cm="1">
        <f t="array" ref="CI403">1/(SUM(G403:BZ403*($G$1:$BZ$1=1))/SUM(G403:BZ403)+0.000000001)*(SUM(N(CK403:CP403&lt;&gt;0))&gt;4)</f>
        <v>0</v>
      </c>
      <c r="CK403" s="7" cm="1">
        <f t="array" ref="CK403">+SUM($G403:$CF403*N(VALUE(LEFT($G$2:$CF$2,4))=CK$2))</f>
        <v>0</v>
      </c>
      <c r="CL403" s="7" cm="1">
        <f t="array" ref="CL403">+SUM($G403:$CF403*N(VALUE(LEFT($G$2:$CF$2,4))=CL$2))</f>
        <v>76525.670000000013</v>
      </c>
      <c r="CM403" s="7" cm="1">
        <f t="array" ref="CM403">+SUM($G403:$CF403*N(VALUE(LEFT($G$2:$CF$2,4))=CM$2))</f>
        <v>-337.73</v>
      </c>
      <c r="CN403" s="7" cm="1">
        <f t="array" ref="CN403">+SUM($G403:$CF403*N(VALUE(LEFT($G$2:$CF$2,4))=CN$2))</f>
        <v>0</v>
      </c>
      <c r="CO403" s="7" cm="1">
        <f t="array" ref="CO403">+SUM($G403:$CF403*N(VALUE(LEFT($G$2:$CF$2,4))=CO$2))</f>
        <v>0</v>
      </c>
      <c r="CP403" s="7" cm="1">
        <f t="array" ref="CP403">+SUM($G403:$CF403*N(VALUE(LEFT($G$2:$CF$2,4))=CP$2))</f>
        <v>0</v>
      </c>
      <c r="CQ403" s="7" cm="1">
        <f t="array" ref="CQ403">+SUM($G403:$CF403*N(VALUE(LEFT($G$2:$CF$2,4))=CQ$2))</f>
        <v>0</v>
      </c>
    </row>
    <row r="404" spans="2:95" x14ac:dyDescent="0.25">
      <c r="B404" t="str">
        <f>+IF(IFERROR(INDEX('24-25 Plant Additions (RunRate)'!$P$10:$P$258,MATCH(E404,'24-25 Plant Additions (RunRate)'!$C$10:$C$258,0)),"")&lt;&gt;"x","","x")</f>
        <v/>
      </c>
      <c r="C404" t="str">
        <f>+IF(AND(CG404&gt;'24-25 Plant Additions (RunRate)'!$O$4,$B404&lt;&gt;"x"),"x","")</f>
        <v/>
      </c>
      <c r="D404" t="str">
        <f t="shared" si="6"/>
        <v>x</v>
      </c>
      <c r="E404" s="2" t="s">
        <v>1069</v>
      </c>
      <c r="F404" s="3" t="s">
        <v>1070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>
        <v>75994.81</v>
      </c>
      <c r="AV404" s="4">
        <v>441.78000000000003</v>
      </c>
      <c r="AW404" s="4"/>
      <c r="AX404" s="4">
        <v>110.24000000000001</v>
      </c>
      <c r="AY404" s="4">
        <v>1573.99</v>
      </c>
      <c r="AZ404" s="4">
        <v>-3875.2400000000002</v>
      </c>
      <c r="BA404" s="4"/>
      <c r="BB404" s="4">
        <v>1508.52</v>
      </c>
      <c r="BC404" s="4"/>
      <c r="BD404" s="4"/>
      <c r="BE404" s="4">
        <v>0</v>
      </c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>
        <v>75754.100000000006</v>
      </c>
      <c r="CH404" s="4"/>
      <c r="CI404" s="9" cm="1">
        <f t="array" ref="CI404">1/(SUM(G404:BZ404*($G$1:$BZ$1=1))/SUM(G404:BZ404)+0.000000001)*(SUM(N(CK404:CP404&lt;&gt;0))&gt;4)</f>
        <v>0</v>
      </c>
      <c r="CK404" s="7" cm="1">
        <f t="array" ref="CK404">+SUM($G404:$CF404*N(VALUE(LEFT($G$2:$CF$2,4))=CK$2))</f>
        <v>0</v>
      </c>
      <c r="CL404" s="7" cm="1">
        <f t="array" ref="CL404">+SUM($G404:$CF404*N(VALUE(LEFT($G$2:$CF$2,4))=CL$2))</f>
        <v>0</v>
      </c>
      <c r="CM404" s="7" cm="1">
        <f t="array" ref="CM404">+SUM($G404:$CF404*N(VALUE(LEFT($G$2:$CF$2,4))=CM$2))</f>
        <v>0</v>
      </c>
      <c r="CN404" s="7" cm="1">
        <f t="array" ref="CN404">+SUM($G404:$CF404*N(VALUE(LEFT($G$2:$CF$2,4))=CN$2))</f>
        <v>75754.100000000006</v>
      </c>
      <c r="CO404" s="7" cm="1">
        <f t="array" ref="CO404">+SUM($G404:$CF404*N(VALUE(LEFT($G$2:$CF$2,4))=CO$2))</f>
        <v>0</v>
      </c>
      <c r="CP404" s="7" cm="1">
        <f t="array" ref="CP404">+SUM($G404:$CF404*N(VALUE(LEFT($G$2:$CF$2,4))=CP$2))</f>
        <v>0</v>
      </c>
      <c r="CQ404" s="7" cm="1">
        <f t="array" ref="CQ404">+SUM($G404:$CF404*N(VALUE(LEFT($G$2:$CF$2,4))=CQ$2))</f>
        <v>0</v>
      </c>
    </row>
    <row r="405" spans="2:95" x14ac:dyDescent="0.25">
      <c r="B405" t="str">
        <f>+IF(IFERROR(INDEX('24-25 Plant Additions (RunRate)'!$P$10:$P$258,MATCH(E405,'24-25 Plant Additions (RunRate)'!$C$10:$C$258,0)),"")&lt;&gt;"x","","x")</f>
        <v/>
      </c>
      <c r="C405" t="str">
        <f>+IF(AND(CG405&gt;'24-25 Plant Additions (RunRate)'!$O$4,$B405&lt;&gt;"x"),"x","")</f>
        <v/>
      </c>
      <c r="D405" t="str">
        <f t="shared" si="6"/>
        <v>x</v>
      </c>
      <c r="E405" s="2" t="s">
        <v>414</v>
      </c>
      <c r="F405" s="3" t="s">
        <v>415</v>
      </c>
      <c r="G405" s="4"/>
      <c r="H405" s="4"/>
      <c r="I405" s="4"/>
      <c r="J405" s="4"/>
      <c r="K405" s="4"/>
      <c r="L405" s="4"/>
      <c r="M405" s="4"/>
      <c r="N405" s="4">
        <v>63433.760000000002</v>
      </c>
      <c r="O405" s="4">
        <v>11563.34</v>
      </c>
      <c r="P405" s="4"/>
      <c r="Q405" s="4"/>
      <c r="R405" s="4">
        <v>-1169.74</v>
      </c>
      <c r="S405" s="4"/>
      <c r="T405" s="4">
        <v>0</v>
      </c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>
        <v>73827.360000000001</v>
      </c>
      <c r="CH405" s="4"/>
      <c r="CI405" s="9" cm="1">
        <f t="array" ref="CI405">1/(SUM(G405:BZ405*($G$1:$BZ$1=1))/SUM(G405:BZ405)+0.000000001)*(SUM(N(CK405:CP405&lt;&gt;0))&gt;4)</f>
        <v>0</v>
      </c>
      <c r="CK405" s="7" cm="1">
        <f t="array" ref="CK405">+SUM($G405:$CF405*N(VALUE(LEFT($G$2:$CF$2,4))=CK$2))</f>
        <v>73827.360000000001</v>
      </c>
      <c r="CL405" s="7" cm="1">
        <f t="array" ref="CL405">+SUM($G405:$CF405*N(VALUE(LEFT($G$2:$CF$2,4))=CL$2))</f>
        <v>0</v>
      </c>
      <c r="CM405" s="7" cm="1">
        <f t="array" ref="CM405">+SUM($G405:$CF405*N(VALUE(LEFT($G$2:$CF$2,4))=CM$2))</f>
        <v>0</v>
      </c>
      <c r="CN405" s="7" cm="1">
        <f t="array" ref="CN405">+SUM($G405:$CF405*N(VALUE(LEFT($G$2:$CF$2,4))=CN$2))</f>
        <v>0</v>
      </c>
      <c r="CO405" s="7" cm="1">
        <f t="array" ref="CO405">+SUM($G405:$CF405*N(VALUE(LEFT($G$2:$CF$2,4))=CO$2))</f>
        <v>0</v>
      </c>
      <c r="CP405" s="7" cm="1">
        <f t="array" ref="CP405">+SUM($G405:$CF405*N(VALUE(LEFT($G$2:$CF$2,4))=CP$2))</f>
        <v>0</v>
      </c>
      <c r="CQ405" s="7" cm="1">
        <f t="array" ref="CQ405">+SUM($G405:$CF405*N(VALUE(LEFT($G$2:$CF$2,4))=CQ$2))</f>
        <v>0</v>
      </c>
    </row>
    <row r="406" spans="2:95" x14ac:dyDescent="0.25">
      <c r="B406" t="str">
        <f>+IF(IFERROR(INDEX('24-25 Plant Additions (RunRate)'!$P$10:$P$258,MATCH(E406,'24-25 Plant Additions (RunRate)'!$C$10:$C$258,0)),"")&lt;&gt;"x","","x")</f>
        <v/>
      </c>
      <c r="C406" t="str">
        <f>+IF(AND(CG406&gt;'24-25 Plant Additions (RunRate)'!$O$4,$B406&lt;&gt;"x"),"x","")</f>
        <v/>
      </c>
      <c r="D406" t="str">
        <f t="shared" si="6"/>
        <v>x</v>
      </c>
      <c r="E406" s="2" t="s">
        <v>355</v>
      </c>
      <c r="F406" s="3" t="s">
        <v>146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>
        <v>72109.850000000006</v>
      </c>
      <c r="AQ406" s="4">
        <v>591.08000000000004</v>
      </c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>
        <v>-4.9000000000000004</v>
      </c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>
        <v>72696.030000000013</v>
      </c>
      <c r="CH406" s="4"/>
      <c r="CI406" s="9" cm="1">
        <f t="array" ref="CI406">1/(SUM(G406:BZ406*($G$1:$BZ$1=1))/SUM(G406:BZ406)+0.000000001)*(SUM(N(CK406:CP406&lt;&gt;0))&gt;4)</f>
        <v>0</v>
      </c>
      <c r="CK406" s="7" cm="1">
        <f t="array" ref="CK406">+SUM($G406:$CF406*N(VALUE(LEFT($G$2:$CF$2,4))=CK$2))</f>
        <v>0</v>
      </c>
      <c r="CL406" s="7" cm="1">
        <f t="array" ref="CL406">+SUM($G406:$CF406*N(VALUE(LEFT($G$2:$CF$2,4))=CL$2))</f>
        <v>0</v>
      </c>
      <c r="CM406" s="7" cm="1">
        <f t="array" ref="CM406">+SUM($G406:$CF406*N(VALUE(LEFT($G$2:$CF$2,4))=CM$2))</f>
        <v>72109.850000000006</v>
      </c>
      <c r="CN406" s="7" cm="1">
        <f t="array" ref="CN406">+SUM($G406:$CF406*N(VALUE(LEFT($G$2:$CF$2,4))=CN$2))</f>
        <v>586.18000000000006</v>
      </c>
      <c r="CO406" s="7" cm="1">
        <f t="array" ref="CO406">+SUM($G406:$CF406*N(VALUE(LEFT($G$2:$CF$2,4))=CO$2))</f>
        <v>0</v>
      </c>
      <c r="CP406" s="7" cm="1">
        <f t="array" ref="CP406">+SUM($G406:$CF406*N(VALUE(LEFT($G$2:$CF$2,4))=CP$2))</f>
        <v>0</v>
      </c>
      <c r="CQ406" s="7" cm="1">
        <f t="array" ref="CQ406">+SUM($G406:$CF406*N(VALUE(LEFT($G$2:$CF$2,4))=CQ$2))</f>
        <v>0</v>
      </c>
    </row>
    <row r="407" spans="2:95" x14ac:dyDescent="0.25">
      <c r="B407" t="str">
        <f>+IF(IFERROR(INDEX('24-25 Plant Additions (RunRate)'!$P$10:$P$258,MATCH(E407,'24-25 Plant Additions (RunRate)'!$C$10:$C$258,0)),"")&lt;&gt;"x","","x")</f>
        <v/>
      </c>
      <c r="C407" t="str">
        <f>+IF(AND(CG407&gt;'24-25 Plant Additions (RunRate)'!$O$4,$B407&lt;&gt;"x"),"x","")</f>
        <v/>
      </c>
      <c r="D407" t="str">
        <f t="shared" si="6"/>
        <v>x</v>
      </c>
      <c r="E407" s="2" t="s">
        <v>283</v>
      </c>
      <c r="F407" s="3" t="s">
        <v>284</v>
      </c>
      <c r="G407" s="4">
        <v>71902.710000000006</v>
      </c>
      <c r="H407" s="4"/>
      <c r="I407" s="4">
        <v>36.83</v>
      </c>
      <c r="J407" s="4">
        <v>442.51</v>
      </c>
      <c r="K407" s="4">
        <v>442.51</v>
      </c>
      <c r="L407" s="4">
        <v>0</v>
      </c>
      <c r="M407" s="4"/>
      <c r="N407" s="4"/>
      <c r="O407" s="4"/>
      <c r="P407" s="4"/>
      <c r="Q407" s="4"/>
      <c r="R407" s="4">
        <v>-1235.99</v>
      </c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>
        <v>71588.569999999992</v>
      </c>
      <c r="CH407" s="4"/>
      <c r="CI407" s="9" cm="1">
        <f t="array" ref="CI407">1/(SUM(G407:BZ407*($G$1:$BZ$1=1))/SUM(G407:BZ407)+0.000000001)*(SUM(N(CK407:CP407&lt;&gt;0))&gt;4)</f>
        <v>0</v>
      </c>
      <c r="CK407" s="7" cm="1">
        <f t="array" ref="CK407">+SUM($G407:$CF407*N(VALUE(LEFT($G$2:$CF$2,4))=CK$2))</f>
        <v>71588.569999999992</v>
      </c>
      <c r="CL407" s="7" cm="1">
        <f t="array" ref="CL407">+SUM($G407:$CF407*N(VALUE(LEFT($G$2:$CF$2,4))=CL$2))</f>
        <v>0</v>
      </c>
      <c r="CM407" s="7" cm="1">
        <f t="array" ref="CM407">+SUM($G407:$CF407*N(VALUE(LEFT($G$2:$CF$2,4))=CM$2))</f>
        <v>0</v>
      </c>
      <c r="CN407" s="7" cm="1">
        <f t="array" ref="CN407">+SUM($G407:$CF407*N(VALUE(LEFT($G$2:$CF$2,4))=CN$2))</f>
        <v>0</v>
      </c>
      <c r="CO407" s="7" cm="1">
        <f t="array" ref="CO407">+SUM($G407:$CF407*N(VALUE(LEFT($G$2:$CF$2,4))=CO$2))</f>
        <v>0</v>
      </c>
      <c r="CP407" s="7" cm="1">
        <f t="array" ref="CP407">+SUM($G407:$CF407*N(VALUE(LEFT($G$2:$CF$2,4))=CP$2))</f>
        <v>0</v>
      </c>
      <c r="CQ407" s="7" cm="1">
        <f t="array" ref="CQ407">+SUM($G407:$CF407*N(VALUE(LEFT($G$2:$CF$2,4))=CQ$2))</f>
        <v>0</v>
      </c>
    </row>
    <row r="408" spans="2:95" x14ac:dyDescent="0.25">
      <c r="B408" t="str">
        <f>+IF(IFERROR(INDEX('24-25 Plant Additions (RunRate)'!$P$10:$P$258,MATCH(E408,'24-25 Plant Additions (RunRate)'!$C$10:$C$258,0)),"")&lt;&gt;"x","","x")</f>
        <v/>
      </c>
      <c r="C408" t="str">
        <f>+IF(AND(CG408&gt;'24-25 Plant Additions (RunRate)'!$O$4,$B408&lt;&gt;"x"),"x","")</f>
        <v/>
      </c>
      <c r="D408" t="str">
        <f t="shared" si="6"/>
        <v>x</v>
      </c>
      <c r="E408" s="2" t="s">
        <v>1680</v>
      </c>
      <c r="F408" s="3" t="s">
        <v>1681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>
        <v>47688.450000000004</v>
      </c>
      <c r="CA408" s="4">
        <v>6000.21</v>
      </c>
      <c r="CB408" s="4">
        <v>3659.76</v>
      </c>
      <c r="CC408" s="4">
        <v>7139.54</v>
      </c>
      <c r="CD408" s="4">
        <v>4072.53</v>
      </c>
      <c r="CE408" s="4">
        <v>2600.19</v>
      </c>
      <c r="CF408" s="4">
        <v>323.13</v>
      </c>
      <c r="CG408" s="4">
        <v>71483.810000000012</v>
      </c>
      <c r="CH408" s="4"/>
      <c r="CI408" s="9" cm="1">
        <f t="array" ref="CI408">1/(SUM(G408:BZ408*($G$1:$BZ$1=1))/SUM(G408:BZ408)+0.000000001)*(SUM(N(CK408:CP408&lt;&gt;0))&gt;4)</f>
        <v>0</v>
      </c>
      <c r="CK408" s="7" cm="1">
        <f t="array" ref="CK408">+SUM($G408:$CF408*N(VALUE(LEFT($G$2:$CF$2,4))=CK$2))</f>
        <v>0</v>
      </c>
      <c r="CL408" s="7" cm="1">
        <f t="array" ref="CL408">+SUM($G408:$CF408*N(VALUE(LEFT($G$2:$CF$2,4))=CL$2))</f>
        <v>0</v>
      </c>
      <c r="CM408" s="7" cm="1">
        <f t="array" ref="CM408">+SUM($G408:$CF408*N(VALUE(LEFT($G$2:$CF$2,4))=CM$2))</f>
        <v>0</v>
      </c>
      <c r="CN408" s="7" cm="1">
        <f t="array" ref="CN408">+SUM($G408:$CF408*N(VALUE(LEFT($G$2:$CF$2,4))=CN$2))</f>
        <v>0</v>
      </c>
      <c r="CO408" s="7" cm="1">
        <f t="array" ref="CO408">+SUM($G408:$CF408*N(VALUE(LEFT($G$2:$CF$2,4))=CO$2))</f>
        <v>0</v>
      </c>
      <c r="CP408" s="7" cm="1">
        <f t="array" ref="CP408">+SUM($G408:$CF408*N(VALUE(LEFT($G$2:$CF$2,4))=CP$2))</f>
        <v>47688.450000000004</v>
      </c>
      <c r="CQ408" s="7" cm="1">
        <f t="array" ref="CQ408">+SUM($G408:$CF408*N(VALUE(LEFT($G$2:$CF$2,4))=CQ$2))</f>
        <v>23795.360000000001</v>
      </c>
    </row>
    <row r="409" spans="2:95" x14ac:dyDescent="0.25">
      <c r="B409" t="str">
        <f>+IF(IFERROR(INDEX('24-25 Plant Additions (RunRate)'!$P$10:$P$258,MATCH(E409,'24-25 Plant Additions (RunRate)'!$C$10:$C$258,0)),"")&lt;&gt;"x","","x")</f>
        <v/>
      </c>
      <c r="C409" t="str">
        <f>+IF(AND(CG409&gt;'24-25 Plant Additions (RunRate)'!$O$4,$B409&lt;&gt;"x"),"x","")</f>
        <v/>
      </c>
      <c r="D409" t="str">
        <f t="shared" si="6"/>
        <v>x</v>
      </c>
      <c r="E409" s="2" t="s">
        <v>1391</v>
      </c>
      <c r="F409" s="3" t="s">
        <v>1392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>
        <v>57758.5</v>
      </c>
      <c r="BN409" s="4">
        <v>-233.27</v>
      </c>
      <c r="BO409" s="4"/>
      <c r="BP409" s="4"/>
      <c r="BQ409" s="4"/>
      <c r="BR409" s="4"/>
      <c r="BS409" s="4">
        <v>12917.300000000001</v>
      </c>
      <c r="BT409" s="4">
        <v>1110.8900000000001</v>
      </c>
      <c r="BU409" s="4"/>
      <c r="BV409" s="4"/>
      <c r="BW409" s="4"/>
      <c r="BX409" s="4"/>
      <c r="BY409" s="4"/>
      <c r="BZ409" s="4">
        <v>-88.27</v>
      </c>
      <c r="CA409" s="4"/>
      <c r="CB409" s="4"/>
      <c r="CC409" s="4"/>
      <c r="CD409" s="4"/>
      <c r="CE409" s="4"/>
      <c r="CF409" s="4"/>
      <c r="CG409" s="4">
        <v>71465.149999999994</v>
      </c>
      <c r="CH409" s="4"/>
      <c r="CI409" s="9" cm="1">
        <f t="array" ref="CI409">1/(SUM(G409:BZ409*($G$1:$BZ$1=1))/SUM(G409:BZ409)+0.000000001)*(SUM(N(CK409:CP409&lt;&gt;0))&gt;4)</f>
        <v>0</v>
      </c>
      <c r="CK409" s="7" cm="1">
        <f t="array" ref="CK409">+SUM($G409:$CF409*N(VALUE(LEFT($G$2:$CF$2,4))=CK$2))</f>
        <v>0</v>
      </c>
      <c r="CL409" s="7" cm="1">
        <f t="array" ref="CL409">+SUM($G409:$CF409*N(VALUE(LEFT($G$2:$CF$2,4))=CL$2))</f>
        <v>0</v>
      </c>
      <c r="CM409" s="7" cm="1">
        <f t="array" ref="CM409">+SUM($G409:$CF409*N(VALUE(LEFT($G$2:$CF$2,4))=CM$2))</f>
        <v>0</v>
      </c>
      <c r="CN409" s="7" cm="1">
        <f t="array" ref="CN409">+SUM($G409:$CF409*N(VALUE(LEFT($G$2:$CF$2,4))=CN$2))</f>
        <v>0</v>
      </c>
      <c r="CO409" s="7" cm="1">
        <f t="array" ref="CO409">+SUM($G409:$CF409*N(VALUE(LEFT($G$2:$CF$2,4))=CO$2))</f>
        <v>57525.23</v>
      </c>
      <c r="CP409" s="7" cm="1">
        <f t="array" ref="CP409">+SUM($G409:$CF409*N(VALUE(LEFT($G$2:$CF$2,4))=CP$2))</f>
        <v>13939.92</v>
      </c>
      <c r="CQ409" s="7" cm="1">
        <f t="array" ref="CQ409">+SUM($G409:$CF409*N(VALUE(LEFT($G$2:$CF$2,4))=CQ$2))</f>
        <v>0</v>
      </c>
    </row>
    <row r="410" spans="2:95" x14ac:dyDescent="0.25">
      <c r="B410" t="str">
        <f>+IF(IFERROR(INDEX('24-25 Plant Additions (RunRate)'!$P$10:$P$258,MATCH(E410,'24-25 Plant Additions (RunRate)'!$C$10:$C$258,0)),"")&lt;&gt;"x","","x")</f>
        <v/>
      </c>
      <c r="C410" t="str">
        <f>+IF(AND(CG410&gt;'24-25 Plant Additions (RunRate)'!$O$4,$B410&lt;&gt;"x"),"x","")</f>
        <v/>
      </c>
      <c r="D410" t="str">
        <f t="shared" si="6"/>
        <v>x</v>
      </c>
      <c r="E410" s="2" t="s">
        <v>416</v>
      </c>
      <c r="F410" s="3" t="s">
        <v>417</v>
      </c>
      <c r="G410" s="4"/>
      <c r="H410" s="4"/>
      <c r="I410" s="4">
        <v>67347.38</v>
      </c>
      <c r="J410" s="4">
        <v>1632.04</v>
      </c>
      <c r="K410" s="4"/>
      <c r="L410" s="4"/>
      <c r="M410" s="4"/>
      <c r="N410" s="4">
        <v>3038.93</v>
      </c>
      <c r="O410" s="4"/>
      <c r="P410" s="4">
        <v>0</v>
      </c>
      <c r="Q410" s="4"/>
      <c r="R410" s="4">
        <v>-1216.95</v>
      </c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>
        <v>70801.399999999994</v>
      </c>
      <c r="CH410" s="4"/>
      <c r="CI410" s="9" cm="1">
        <f t="array" ref="CI410">1/(SUM(G410:BZ410*($G$1:$BZ$1=1))/SUM(G410:BZ410)+0.000000001)*(SUM(N(CK410:CP410&lt;&gt;0))&gt;4)</f>
        <v>0</v>
      </c>
      <c r="CK410" s="7" cm="1">
        <f t="array" ref="CK410">+SUM($G410:$CF410*N(VALUE(LEFT($G$2:$CF$2,4))=CK$2))</f>
        <v>70801.399999999994</v>
      </c>
      <c r="CL410" s="7" cm="1">
        <f t="array" ref="CL410">+SUM($G410:$CF410*N(VALUE(LEFT($G$2:$CF$2,4))=CL$2))</f>
        <v>0</v>
      </c>
      <c r="CM410" s="7" cm="1">
        <f t="array" ref="CM410">+SUM($G410:$CF410*N(VALUE(LEFT($G$2:$CF$2,4))=CM$2))</f>
        <v>0</v>
      </c>
      <c r="CN410" s="7" cm="1">
        <f t="array" ref="CN410">+SUM($G410:$CF410*N(VALUE(LEFT($G$2:$CF$2,4))=CN$2))</f>
        <v>0</v>
      </c>
      <c r="CO410" s="7" cm="1">
        <f t="array" ref="CO410">+SUM($G410:$CF410*N(VALUE(LEFT($G$2:$CF$2,4))=CO$2))</f>
        <v>0</v>
      </c>
      <c r="CP410" s="7" cm="1">
        <f t="array" ref="CP410">+SUM($G410:$CF410*N(VALUE(LEFT($G$2:$CF$2,4))=CP$2))</f>
        <v>0</v>
      </c>
      <c r="CQ410" s="7" cm="1">
        <f t="array" ref="CQ410">+SUM($G410:$CF410*N(VALUE(LEFT($G$2:$CF$2,4))=CQ$2))</f>
        <v>0</v>
      </c>
    </row>
    <row r="411" spans="2:95" x14ac:dyDescent="0.25">
      <c r="B411" t="str">
        <f>+IF(IFERROR(INDEX('24-25 Plant Additions (RunRate)'!$P$10:$P$258,MATCH(E411,'24-25 Plant Additions (RunRate)'!$C$10:$C$258,0)),"")&lt;&gt;"x","","x")</f>
        <v/>
      </c>
      <c r="C411" t="str">
        <f>+IF(AND(CG411&gt;'24-25 Plant Additions (RunRate)'!$O$4,$B411&lt;&gt;"x"),"x","")</f>
        <v/>
      </c>
      <c r="D411" t="str">
        <f t="shared" si="6"/>
        <v>x</v>
      </c>
      <c r="E411" s="2" t="s">
        <v>1538</v>
      </c>
      <c r="F411" s="3" t="s">
        <v>1539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>
        <v>4734.01</v>
      </c>
      <c r="BO411" s="4">
        <v>65.680000000000007</v>
      </c>
      <c r="BP411" s="4">
        <v>57952.37</v>
      </c>
      <c r="BQ411" s="4"/>
      <c r="BR411" s="4"/>
      <c r="BS411" s="4"/>
      <c r="BT411" s="4"/>
      <c r="BU411" s="4"/>
      <c r="BV411" s="4"/>
      <c r="BW411" s="4"/>
      <c r="BX411" s="4">
        <v>8389.9600000000009</v>
      </c>
      <c r="BY411" s="4"/>
      <c r="BZ411" s="4">
        <v>-407.06</v>
      </c>
      <c r="CA411" s="4"/>
      <c r="CB411" s="4"/>
      <c r="CC411" s="4"/>
      <c r="CD411" s="4">
        <v>0</v>
      </c>
      <c r="CE411" s="4"/>
      <c r="CF411" s="4"/>
      <c r="CG411" s="4">
        <v>70734.960000000006</v>
      </c>
      <c r="CH411" s="4"/>
      <c r="CI411" s="9" cm="1">
        <f t="array" ref="CI411">1/(SUM(G411:BZ411*($G$1:$BZ$1=1))/SUM(G411:BZ411)+0.000000001)*(SUM(N(CK411:CP411&lt;&gt;0))&gt;4)</f>
        <v>0</v>
      </c>
      <c r="CK411" s="7" cm="1">
        <f t="array" ref="CK411">+SUM($G411:$CF411*N(VALUE(LEFT($G$2:$CF$2,4))=CK$2))</f>
        <v>0</v>
      </c>
      <c r="CL411" s="7" cm="1">
        <f t="array" ref="CL411">+SUM($G411:$CF411*N(VALUE(LEFT($G$2:$CF$2,4))=CL$2))</f>
        <v>0</v>
      </c>
      <c r="CM411" s="7" cm="1">
        <f t="array" ref="CM411">+SUM($G411:$CF411*N(VALUE(LEFT($G$2:$CF$2,4))=CM$2))</f>
        <v>0</v>
      </c>
      <c r="CN411" s="7" cm="1">
        <f t="array" ref="CN411">+SUM($G411:$CF411*N(VALUE(LEFT($G$2:$CF$2,4))=CN$2))</f>
        <v>0</v>
      </c>
      <c r="CO411" s="7" cm="1">
        <f t="array" ref="CO411">+SUM($G411:$CF411*N(VALUE(LEFT($G$2:$CF$2,4))=CO$2))</f>
        <v>4734.01</v>
      </c>
      <c r="CP411" s="7" cm="1">
        <f t="array" ref="CP411">+SUM($G411:$CF411*N(VALUE(LEFT($G$2:$CF$2,4))=CP$2))</f>
        <v>66000.950000000012</v>
      </c>
      <c r="CQ411" s="7" cm="1">
        <f t="array" ref="CQ411">+SUM($G411:$CF411*N(VALUE(LEFT($G$2:$CF$2,4))=CQ$2))</f>
        <v>0</v>
      </c>
    </row>
    <row r="412" spans="2:95" x14ac:dyDescent="0.25">
      <c r="B412" t="str">
        <f>+IF(IFERROR(INDEX('24-25 Plant Additions (RunRate)'!$P$10:$P$258,MATCH(E412,'24-25 Plant Additions (RunRate)'!$C$10:$C$258,0)),"")&lt;&gt;"x","","x")</f>
        <v/>
      </c>
      <c r="C412" t="str">
        <f>+IF(AND(CG412&gt;'24-25 Plant Additions (RunRate)'!$O$4,$B412&lt;&gt;"x"),"x","")</f>
        <v/>
      </c>
      <c r="D412" t="str">
        <f t="shared" si="6"/>
        <v>x</v>
      </c>
      <c r="E412" s="2" t="s">
        <v>1440</v>
      </c>
      <c r="F412" s="3" t="s">
        <v>1441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>
        <v>44395.48</v>
      </c>
      <c r="BM412" s="4">
        <v>26870.61</v>
      </c>
      <c r="BN412" s="4">
        <v>-452.32</v>
      </c>
      <c r="BO412" s="4"/>
      <c r="BP412" s="4">
        <v>-559.52</v>
      </c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>
        <v>70254.249999999985</v>
      </c>
      <c r="CH412" s="4"/>
      <c r="CI412" s="9" cm="1">
        <f t="array" ref="CI412">1/(SUM(G412:BZ412*($G$1:$BZ$1=1))/SUM(G412:BZ412)+0.000000001)*(SUM(N(CK412:CP412&lt;&gt;0))&gt;4)</f>
        <v>0</v>
      </c>
      <c r="CK412" s="7" cm="1">
        <f t="array" ref="CK412">+SUM($G412:$CF412*N(VALUE(LEFT($G$2:$CF$2,4))=CK$2))</f>
        <v>0</v>
      </c>
      <c r="CL412" s="7" cm="1">
        <f t="array" ref="CL412">+SUM($G412:$CF412*N(VALUE(LEFT($G$2:$CF$2,4))=CL$2))</f>
        <v>0</v>
      </c>
      <c r="CM412" s="7" cm="1">
        <f t="array" ref="CM412">+SUM($G412:$CF412*N(VALUE(LEFT($G$2:$CF$2,4))=CM$2))</f>
        <v>0</v>
      </c>
      <c r="CN412" s="7" cm="1">
        <f t="array" ref="CN412">+SUM($G412:$CF412*N(VALUE(LEFT($G$2:$CF$2,4))=CN$2))</f>
        <v>0</v>
      </c>
      <c r="CO412" s="7" cm="1">
        <f t="array" ref="CO412">+SUM($G412:$CF412*N(VALUE(LEFT($G$2:$CF$2,4))=CO$2))</f>
        <v>70813.76999999999</v>
      </c>
      <c r="CP412" s="7" cm="1">
        <f t="array" ref="CP412">+SUM($G412:$CF412*N(VALUE(LEFT($G$2:$CF$2,4))=CP$2))</f>
        <v>-559.52</v>
      </c>
      <c r="CQ412" s="7" cm="1">
        <f t="array" ref="CQ412">+SUM($G412:$CF412*N(VALUE(LEFT($G$2:$CF$2,4))=CQ$2))</f>
        <v>0</v>
      </c>
    </row>
    <row r="413" spans="2:95" x14ac:dyDescent="0.25">
      <c r="B413" t="str">
        <f>+IF(IFERROR(INDEX('24-25 Plant Additions (RunRate)'!$P$10:$P$258,MATCH(E413,'24-25 Plant Additions (RunRate)'!$C$10:$C$258,0)),"")&lt;&gt;"x","","x")</f>
        <v>x</v>
      </c>
      <c r="C413" t="str">
        <f>+IF(AND(CG413&gt;'24-25 Plant Additions (RunRate)'!$O$4,$B413&lt;&gt;"x"),"x","")</f>
        <v/>
      </c>
      <c r="D413" t="str">
        <f t="shared" si="6"/>
        <v/>
      </c>
      <c r="E413" s="2" t="s">
        <v>696</v>
      </c>
      <c r="F413" s="3" t="s">
        <v>697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>
        <v>-2211.21</v>
      </c>
      <c r="AI413" s="4">
        <v>2211.21</v>
      </c>
      <c r="AJ413" s="4"/>
      <c r="AK413" s="4"/>
      <c r="AL413" s="4"/>
      <c r="AM413" s="4"/>
      <c r="AN413" s="4"/>
      <c r="AO413" s="4"/>
      <c r="AP413" s="4"/>
      <c r="AQ413" s="4">
        <v>661.84</v>
      </c>
      <c r="AR413" s="4"/>
      <c r="AS413" s="4">
        <v>124.57000000000001</v>
      </c>
      <c r="AT413" s="4">
        <v>-124.57000000000001</v>
      </c>
      <c r="AU413" s="4"/>
      <c r="AV413" s="4"/>
      <c r="AW413" s="4">
        <v>145.61000000000001</v>
      </c>
      <c r="AX413" s="4">
        <v>39746.560000000005</v>
      </c>
      <c r="AY413" s="4">
        <v>1167.25</v>
      </c>
      <c r="AZ413" s="4">
        <v>97.65</v>
      </c>
      <c r="BA413" s="4">
        <v>299.03000000000003</v>
      </c>
      <c r="BB413" s="4">
        <v>1373.3200000000002</v>
      </c>
      <c r="BC413" s="4"/>
      <c r="BD413" s="4"/>
      <c r="BE413" s="4">
        <v>6424.17</v>
      </c>
      <c r="BF413" s="4"/>
      <c r="BG413" s="4"/>
      <c r="BH413" s="4"/>
      <c r="BI413" s="4">
        <v>5705.26</v>
      </c>
      <c r="BJ413" s="4">
        <v>629.33000000000004</v>
      </c>
      <c r="BK413" s="4"/>
      <c r="BL413" s="4">
        <v>1859.39</v>
      </c>
      <c r="BM413" s="4"/>
      <c r="BN413" s="4">
        <v>-62.07</v>
      </c>
      <c r="BO413" s="4"/>
      <c r="BP413" s="4"/>
      <c r="BQ413" s="4">
        <v>1569.39</v>
      </c>
      <c r="BR413" s="4">
        <v>0</v>
      </c>
      <c r="BS413" s="4"/>
      <c r="BT413" s="4">
        <v>722.11</v>
      </c>
      <c r="BU413" s="4">
        <v>6152.37</v>
      </c>
      <c r="BV413" s="4"/>
      <c r="BW413" s="4">
        <v>-115.41</v>
      </c>
      <c r="BX413" s="4"/>
      <c r="BY413" s="4">
        <v>0</v>
      </c>
      <c r="BZ413" s="4">
        <v>-52.410000000000004</v>
      </c>
      <c r="CA413" s="4"/>
      <c r="CB413" s="4"/>
      <c r="CC413" s="4"/>
      <c r="CD413" s="4">
        <v>3707.13</v>
      </c>
      <c r="CE413" s="4"/>
      <c r="CF413" s="4"/>
      <c r="CG413" s="4">
        <v>70030.52</v>
      </c>
      <c r="CH413" s="4"/>
      <c r="CI413" s="9" cm="1">
        <f t="array" ref="CI413">1/(SUM(G413:BZ413*($G$1:$BZ$1=1))/SUM(G413:BZ413)+0.000000001)*(SUM(N(CK413:CP413&lt;&gt;0))&gt;4)</f>
        <v>0</v>
      </c>
      <c r="CK413" s="7" cm="1">
        <f t="array" ref="CK413">+SUM($G413:$CF413*N(VALUE(LEFT($G$2:$CF$2,4))=CK$2))</f>
        <v>0</v>
      </c>
      <c r="CL413" s="7" cm="1">
        <f t="array" ref="CL413">+SUM($G413:$CF413*N(VALUE(LEFT($G$2:$CF$2,4))=CL$2))</f>
        <v>0</v>
      </c>
      <c r="CM413" s="7" cm="1">
        <f t="array" ref="CM413">+SUM($G413:$CF413*N(VALUE(LEFT($G$2:$CF$2,4))=CM$2))</f>
        <v>0</v>
      </c>
      <c r="CN413" s="7" cm="1">
        <f t="array" ref="CN413">+SUM($G413:$CF413*N(VALUE(LEFT($G$2:$CF$2,4))=CN$2))</f>
        <v>43491.26</v>
      </c>
      <c r="CO413" s="7" cm="1">
        <f t="array" ref="CO413">+SUM($G413:$CF413*N(VALUE(LEFT($G$2:$CF$2,4))=CO$2))</f>
        <v>14556.08</v>
      </c>
      <c r="CP413" s="7" cm="1">
        <f t="array" ref="CP413">+SUM($G413:$CF413*N(VALUE(LEFT($G$2:$CF$2,4))=CP$2))</f>
        <v>8276.0499999999993</v>
      </c>
      <c r="CQ413" s="7" cm="1">
        <f t="array" ref="CQ413">+SUM($G413:$CF413*N(VALUE(LEFT($G$2:$CF$2,4))=CQ$2))</f>
        <v>3707.13</v>
      </c>
    </row>
    <row r="414" spans="2:95" x14ac:dyDescent="0.25">
      <c r="B414" t="str">
        <f>+IF(IFERROR(INDEX('24-25 Plant Additions (RunRate)'!$P$10:$P$258,MATCH(E414,'24-25 Plant Additions (RunRate)'!$C$10:$C$258,0)),"")&lt;&gt;"x","","x")</f>
        <v/>
      </c>
      <c r="C414" t="str">
        <f>+IF(AND(CG414&gt;'24-25 Plant Additions (RunRate)'!$O$4,$B414&lt;&gt;"x"),"x","")</f>
        <v/>
      </c>
      <c r="D414" t="str">
        <f t="shared" si="6"/>
        <v>x</v>
      </c>
      <c r="E414" s="2" t="s">
        <v>970</v>
      </c>
      <c r="F414" s="3" t="s">
        <v>971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>
        <v>57847.53</v>
      </c>
      <c r="BK414" s="4">
        <v>-182.19</v>
      </c>
      <c r="BL414" s="4">
        <v>137.92000000000002</v>
      </c>
      <c r="BM414" s="4"/>
      <c r="BN414" s="4">
        <v>-171.19</v>
      </c>
      <c r="BO414" s="4"/>
      <c r="BP414" s="4">
        <v>0</v>
      </c>
      <c r="BQ414" s="4"/>
      <c r="BR414" s="4">
        <v>11448.300000000001</v>
      </c>
      <c r="BS414" s="4"/>
      <c r="BT414" s="4"/>
      <c r="BU414" s="4"/>
      <c r="BV414" s="4"/>
      <c r="BW414" s="4"/>
      <c r="BX414" s="4"/>
      <c r="BY414" s="4"/>
      <c r="BZ414" s="4">
        <v>-72.040000000000006</v>
      </c>
      <c r="CA414" s="4"/>
      <c r="CB414" s="4"/>
      <c r="CC414" s="4"/>
      <c r="CD414" s="4"/>
      <c r="CE414" s="4"/>
      <c r="CF414" s="4"/>
      <c r="CG414" s="4">
        <v>69008.33</v>
      </c>
      <c r="CH414" s="4"/>
      <c r="CI414" s="9" cm="1">
        <f t="array" ref="CI414">1/(SUM(G414:BZ414*($G$1:$BZ$1=1))/SUM(G414:BZ414)+0.000000001)*(SUM(N(CK414:CP414&lt;&gt;0))&gt;4)</f>
        <v>0</v>
      </c>
      <c r="CK414" s="7" cm="1">
        <f t="array" ref="CK414">+SUM($G414:$CF414*N(VALUE(LEFT($G$2:$CF$2,4))=CK$2))</f>
        <v>0</v>
      </c>
      <c r="CL414" s="7" cm="1">
        <f t="array" ref="CL414">+SUM($G414:$CF414*N(VALUE(LEFT($G$2:$CF$2,4))=CL$2))</f>
        <v>0</v>
      </c>
      <c r="CM414" s="7" cm="1">
        <f t="array" ref="CM414">+SUM($G414:$CF414*N(VALUE(LEFT($G$2:$CF$2,4))=CM$2))</f>
        <v>0</v>
      </c>
      <c r="CN414" s="7" cm="1">
        <f t="array" ref="CN414">+SUM($G414:$CF414*N(VALUE(LEFT($G$2:$CF$2,4))=CN$2))</f>
        <v>0</v>
      </c>
      <c r="CO414" s="7" cm="1">
        <f t="array" ref="CO414">+SUM($G414:$CF414*N(VALUE(LEFT($G$2:$CF$2,4))=CO$2))</f>
        <v>57632.069999999992</v>
      </c>
      <c r="CP414" s="7" cm="1">
        <f t="array" ref="CP414">+SUM($G414:$CF414*N(VALUE(LEFT($G$2:$CF$2,4))=CP$2))</f>
        <v>11376.26</v>
      </c>
      <c r="CQ414" s="7" cm="1">
        <f t="array" ref="CQ414">+SUM($G414:$CF414*N(VALUE(LEFT($G$2:$CF$2,4))=CQ$2))</f>
        <v>0</v>
      </c>
    </row>
    <row r="415" spans="2:95" x14ac:dyDescent="0.25">
      <c r="B415" t="str">
        <f>+IF(IFERROR(INDEX('24-25 Plant Additions (RunRate)'!$P$10:$P$258,MATCH(E415,'24-25 Plant Additions (RunRate)'!$C$10:$C$258,0)),"")&lt;&gt;"x","","x")</f>
        <v/>
      </c>
      <c r="C415" t="str">
        <f>+IF(AND(CG415&gt;'24-25 Plant Additions (RunRate)'!$O$4,$B415&lt;&gt;"x"),"x","")</f>
        <v/>
      </c>
      <c r="D415" t="str">
        <f t="shared" si="6"/>
        <v>x</v>
      </c>
      <c r="E415" s="2" t="s">
        <v>1670</v>
      </c>
      <c r="F415" s="3" t="s">
        <v>1671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>
        <v>311.90000000000003</v>
      </c>
      <c r="BU415" s="4">
        <v>6521.95</v>
      </c>
      <c r="BV415" s="4"/>
      <c r="BW415" s="4"/>
      <c r="BX415" s="4">
        <v>60931.97</v>
      </c>
      <c r="BY415" s="4"/>
      <c r="BZ415" s="4">
        <v>-347.75</v>
      </c>
      <c r="CA415" s="4"/>
      <c r="CB415" s="4"/>
      <c r="CC415" s="4"/>
      <c r="CD415" s="4"/>
      <c r="CE415" s="4"/>
      <c r="CF415" s="4"/>
      <c r="CG415" s="4">
        <v>67418.070000000007</v>
      </c>
      <c r="CH415" s="4"/>
      <c r="CI415" s="9" cm="1">
        <f t="array" ref="CI415">1/(SUM(G415:BZ415*($G$1:$BZ$1=1))/SUM(G415:BZ415)+0.000000001)*(SUM(N(CK415:CP415&lt;&gt;0))&gt;4)</f>
        <v>0</v>
      </c>
      <c r="CK415" s="7" cm="1">
        <f t="array" ref="CK415">+SUM($G415:$CF415*N(VALUE(LEFT($G$2:$CF$2,4))=CK$2))</f>
        <v>0</v>
      </c>
      <c r="CL415" s="7" cm="1">
        <f t="array" ref="CL415">+SUM($G415:$CF415*N(VALUE(LEFT($G$2:$CF$2,4))=CL$2))</f>
        <v>0</v>
      </c>
      <c r="CM415" s="7" cm="1">
        <f t="array" ref="CM415">+SUM($G415:$CF415*N(VALUE(LEFT($G$2:$CF$2,4))=CM$2))</f>
        <v>0</v>
      </c>
      <c r="CN415" s="7" cm="1">
        <f t="array" ref="CN415">+SUM($G415:$CF415*N(VALUE(LEFT($G$2:$CF$2,4))=CN$2))</f>
        <v>0</v>
      </c>
      <c r="CO415" s="7" cm="1">
        <f t="array" ref="CO415">+SUM($G415:$CF415*N(VALUE(LEFT($G$2:$CF$2,4))=CO$2))</f>
        <v>0</v>
      </c>
      <c r="CP415" s="7" cm="1">
        <f t="array" ref="CP415">+SUM($G415:$CF415*N(VALUE(LEFT($G$2:$CF$2,4))=CP$2))</f>
        <v>67418.070000000007</v>
      </c>
      <c r="CQ415" s="7" cm="1">
        <f t="array" ref="CQ415">+SUM($G415:$CF415*N(VALUE(LEFT($G$2:$CF$2,4))=CQ$2))</f>
        <v>0</v>
      </c>
    </row>
    <row r="416" spans="2:95" x14ac:dyDescent="0.25">
      <c r="B416" t="str">
        <f>+IF(IFERROR(INDEX('24-25 Plant Additions (RunRate)'!$P$10:$P$258,MATCH(E416,'24-25 Plant Additions (RunRate)'!$C$10:$C$258,0)),"")&lt;&gt;"x","","x")</f>
        <v/>
      </c>
      <c r="C416" t="str">
        <f>+IF(AND(CG416&gt;'24-25 Plant Additions (RunRate)'!$O$4,$B416&lt;&gt;"x"),"x","")</f>
        <v/>
      </c>
      <c r="D416" t="str">
        <f t="shared" si="6"/>
        <v>x</v>
      </c>
      <c r="E416" s="2" t="s">
        <v>317</v>
      </c>
      <c r="F416" s="3" t="s">
        <v>318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>
        <v>38546.22</v>
      </c>
      <c r="AH416" s="4">
        <v>1243.49</v>
      </c>
      <c r="AI416" s="4">
        <v>776.41</v>
      </c>
      <c r="AJ416" s="4"/>
      <c r="AK416" s="4">
        <v>23348.3</v>
      </c>
      <c r="AL416" s="4">
        <v>1873.46</v>
      </c>
      <c r="AM416" s="4"/>
      <c r="AN416" s="4"/>
      <c r="AO416" s="4"/>
      <c r="AP416" s="4">
        <v>381.29</v>
      </c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>
        <v>66169.17</v>
      </c>
      <c r="CH416" s="4"/>
      <c r="CI416" s="9" cm="1">
        <f t="array" ref="CI416">1/(SUM(G416:BZ416*($G$1:$BZ$1=1))/SUM(G416:BZ416)+0.000000001)*(SUM(N(CK416:CP416&lt;&gt;0))&gt;4)</f>
        <v>0</v>
      </c>
      <c r="CK416" s="7" cm="1">
        <f t="array" ref="CK416">+SUM($G416:$CF416*N(VALUE(LEFT($G$2:$CF$2,4))=CK$2))</f>
        <v>0</v>
      </c>
      <c r="CL416" s="7" cm="1">
        <f t="array" ref="CL416">+SUM($G416:$CF416*N(VALUE(LEFT($G$2:$CF$2,4))=CL$2))</f>
        <v>0</v>
      </c>
      <c r="CM416" s="7" cm="1">
        <f t="array" ref="CM416">+SUM($G416:$CF416*N(VALUE(LEFT($G$2:$CF$2,4))=CM$2))</f>
        <v>66169.17</v>
      </c>
      <c r="CN416" s="7" cm="1">
        <f t="array" ref="CN416">+SUM($G416:$CF416*N(VALUE(LEFT($G$2:$CF$2,4))=CN$2))</f>
        <v>0</v>
      </c>
      <c r="CO416" s="7" cm="1">
        <f t="array" ref="CO416">+SUM($G416:$CF416*N(VALUE(LEFT($G$2:$CF$2,4))=CO$2))</f>
        <v>0</v>
      </c>
      <c r="CP416" s="7" cm="1">
        <f t="array" ref="CP416">+SUM($G416:$CF416*N(VALUE(LEFT($G$2:$CF$2,4))=CP$2))</f>
        <v>0</v>
      </c>
      <c r="CQ416" s="7" cm="1">
        <f t="array" ref="CQ416">+SUM($G416:$CF416*N(VALUE(LEFT($G$2:$CF$2,4))=CQ$2))</f>
        <v>0</v>
      </c>
    </row>
    <row r="417" spans="2:95" x14ac:dyDescent="0.25">
      <c r="B417" t="str">
        <f>+IF(IFERROR(INDEX('24-25 Plant Additions (RunRate)'!$P$10:$P$258,MATCH(E417,'24-25 Plant Additions (RunRate)'!$C$10:$C$258,0)),"")&lt;&gt;"x","","x")</f>
        <v/>
      </c>
      <c r="C417" t="str">
        <f>+IF(AND(CG417&gt;'24-25 Plant Additions (RunRate)'!$O$4,$B417&lt;&gt;"x"),"x","")</f>
        <v/>
      </c>
      <c r="D417" t="str">
        <f t="shared" si="6"/>
        <v>x</v>
      </c>
      <c r="E417" s="2" t="s">
        <v>1755</v>
      </c>
      <c r="F417" s="3" t="s">
        <v>1756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>
        <v>66102.87</v>
      </c>
      <c r="CA417" s="4"/>
      <c r="CB417" s="4"/>
      <c r="CC417" s="4"/>
      <c r="CD417" s="4"/>
      <c r="CE417" s="4"/>
      <c r="CF417" s="4"/>
      <c r="CG417" s="4">
        <v>66102.87</v>
      </c>
      <c r="CH417" s="4"/>
      <c r="CI417" s="9" cm="1">
        <f t="array" ref="CI417">1/(SUM(G417:BZ417*($G$1:$BZ$1=1))/SUM(G417:BZ417)+0.000000001)*(SUM(N(CK417:CP417&lt;&gt;0))&gt;4)</f>
        <v>0</v>
      </c>
      <c r="CK417" s="7" cm="1">
        <f t="array" ref="CK417">+SUM($G417:$CF417*N(VALUE(LEFT($G$2:$CF$2,4))=CK$2))</f>
        <v>0</v>
      </c>
      <c r="CL417" s="7" cm="1">
        <f t="array" ref="CL417">+SUM($G417:$CF417*N(VALUE(LEFT($G$2:$CF$2,4))=CL$2))</f>
        <v>0</v>
      </c>
      <c r="CM417" s="7" cm="1">
        <f t="array" ref="CM417">+SUM($G417:$CF417*N(VALUE(LEFT($G$2:$CF$2,4))=CM$2))</f>
        <v>0</v>
      </c>
      <c r="CN417" s="7" cm="1">
        <f t="array" ref="CN417">+SUM($G417:$CF417*N(VALUE(LEFT($G$2:$CF$2,4))=CN$2))</f>
        <v>0</v>
      </c>
      <c r="CO417" s="7" cm="1">
        <f t="array" ref="CO417">+SUM($G417:$CF417*N(VALUE(LEFT($G$2:$CF$2,4))=CO$2))</f>
        <v>0</v>
      </c>
      <c r="CP417" s="7" cm="1">
        <f t="array" ref="CP417">+SUM($G417:$CF417*N(VALUE(LEFT($G$2:$CF$2,4))=CP$2))</f>
        <v>66102.87</v>
      </c>
      <c r="CQ417" s="7" cm="1">
        <f t="array" ref="CQ417">+SUM($G417:$CF417*N(VALUE(LEFT($G$2:$CF$2,4))=CQ$2))</f>
        <v>0</v>
      </c>
    </row>
    <row r="418" spans="2:95" x14ac:dyDescent="0.25">
      <c r="B418" t="str">
        <f>+IF(IFERROR(INDEX('24-25 Plant Additions (RunRate)'!$P$10:$P$258,MATCH(E418,'24-25 Plant Additions (RunRate)'!$C$10:$C$258,0)),"")&lt;&gt;"x","","x")</f>
        <v/>
      </c>
      <c r="C418" t="str">
        <f>+IF(AND(CG418&gt;'24-25 Plant Additions (RunRate)'!$O$4,$B418&lt;&gt;"x"),"x","")</f>
        <v/>
      </c>
      <c r="D418" t="str">
        <f t="shared" si="6"/>
        <v>x</v>
      </c>
      <c r="E418" s="2" t="s">
        <v>840</v>
      </c>
      <c r="F418" s="3" t="s">
        <v>841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>
        <v>9399.59</v>
      </c>
      <c r="AB418" s="4">
        <v>30.29</v>
      </c>
      <c r="AC418" s="4">
        <v>58489.770000000004</v>
      </c>
      <c r="AD418" s="4">
        <v>484.42</v>
      </c>
      <c r="AE418" s="4"/>
      <c r="AF418" s="4">
        <v>-2310.48</v>
      </c>
      <c r="AG418" s="4">
        <v>0</v>
      </c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>
        <v>66093.590000000011</v>
      </c>
      <c r="CH418" s="4"/>
      <c r="CI418" s="9" cm="1">
        <f t="array" ref="CI418">1/(SUM(G418:BZ418*($G$1:$BZ$1=1))/SUM(G418:BZ418)+0.000000001)*(SUM(N(CK418:CP418&lt;&gt;0))&gt;4)</f>
        <v>0</v>
      </c>
      <c r="CK418" s="7" cm="1">
        <f t="array" ref="CK418">+SUM($G418:$CF418*N(VALUE(LEFT($G$2:$CF$2,4))=CK$2))</f>
        <v>0</v>
      </c>
      <c r="CL418" s="7" cm="1">
        <f t="array" ref="CL418">+SUM($G418:$CF418*N(VALUE(LEFT($G$2:$CF$2,4))=CL$2))</f>
        <v>68404.070000000007</v>
      </c>
      <c r="CM418" s="7" cm="1">
        <f t="array" ref="CM418">+SUM($G418:$CF418*N(VALUE(LEFT($G$2:$CF$2,4))=CM$2))</f>
        <v>-2310.48</v>
      </c>
      <c r="CN418" s="7" cm="1">
        <f t="array" ref="CN418">+SUM($G418:$CF418*N(VALUE(LEFT($G$2:$CF$2,4))=CN$2))</f>
        <v>0</v>
      </c>
      <c r="CO418" s="7" cm="1">
        <f t="array" ref="CO418">+SUM($G418:$CF418*N(VALUE(LEFT($G$2:$CF$2,4))=CO$2))</f>
        <v>0</v>
      </c>
      <c r="CP418" s="7" cm="1">
        <f t="array" ref="CP418">+SUM($G418:$CF418*N(VALUE(LEFT($G$2:$CF$2,4))=CP$2))</f>
        <v>0</v>
      </c>
      <c r="CQ418" s="7" cm="1">
        <f t="array" ref="CQ418">+SUM($G418:$CF418*N(VALUE(LEFT($G$2:$CF$2,4))=CQ$2))</f>
        <v>0</v>
      </c>
    </row>
    <row r="419" spans="2:95" x14ac:dyDescent="0.25">
      <c r="B419" t="str">
        <f>+IF(IFERROR(INDEX('24-25 Plant Additions (RunRate)'!$P$10:$P$258,MATCH(E419,'24-25 Plant Additions (RunRate)'!$C$10:$C$258,0)),"")&lt;&gt;"x","","x")</f>
        <v/>
      </c>
      <c r="C419" t="str">
        <f>+IF(AND(CG419&gt;'24-25 Plant Additions (RunRate)'!$O$4,$B419&lt;&gt;"x"),"x","")</f>
        <v/>
      </c>
      <c r="D419" t="str">
        <f t="shared" si="6"/>
        <v>x</v>
      </c>
      <c r="E419" s="2" t="s">
        <v>1438</v>
      </c>
      <c r="F419" s="3" t="s">
        <v>1439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>
        <v>57644.6</v>
      </c>
      <c r="BM419" s="4">
        <v>8480.84</v>
      </c>
      <c r="BN419" s="4">
        <v>-339.29</v>
      </c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>
        <v>65786.150000000009</v>
      </c>
      <c r="CH419" s="4"/>
      <c r="CI419" s="9" cm="1">
        <f t="array" ref="CI419">1/(SUM(G419:BZ419*($G$1:$BZ$1=1))/SUM(G419:BZ419)+0.000000001)*(SUM(N(CK419:CP419&lt;&gt;0))&gt;4)</f>
        <v>0</v>
      </c>
      <c r="CK419" s="7" cm="1">
        <f t="array" ref="CK419">+SUM($G419:$CF419*N(VALUE(LEFT($G$2:$CF$2,4))=CK$2))</f>
        <v>0</v>
      </c>
      <c r="CL419" s="7" cm="1">
        <f t="array" ref="CL419">+SUM($G419:$CF419*N(VALUE(LEFT($G$2:$CF$2,4))=CL$2))</f>
        <v>0</v>
      </c>
      <c r="CM419" s="7" cm="1">
        <f t="array" ref="CM419">+SUM($G419:$CF419*N(VALUE(LEFT($G$2:$CF$2,4))=CM$2))</f>
        <v>0</v>
      </c>
      <c r="CN419" s="7" cm="1">
        <f t="array" ref="CN419">+SUM($G419:$CF419*N(VALUE(LEFT($G$2:$CF$2,4))=CN$2))</f>
        <v>0</v>
      </c>
      <c r="CO419" s="7" cm="1">
        <f t="array" ref="CO419">+SUM($G419:$CF419*N(VALUE(LEFT($G$2:$CF$2,4))=CO$2))</f>
        <v>65786.150000000009</v>
      </c>
      <c r="CP419" s="7" cm="1">
        <f t="array" ref="CP419">+SUM($G419:$CF419*N(VALUE(LEFT($G$2:$CF$2,4))=CP$2))</f>
        <v>0</v>
      </c>
      <c r="CQ419" s="7" cm="1">
        <f t="array" ref="CQ419">+SUM($G419:$CF419*N(VALUE(LEFT($G$2:$CF$2,4))=CQ$2))</f>
        <v>0</v>
      </c>
    </row>
    <row r="420" spans="2:95" x14ac:dyDescent="0.25">
      <c r="B420" t="str">
        <f>+IF(IFERROR(INDEX('24-25 Plant Additions (RunRate)'!$P$10:$P$258,MATCH(E420,'24-25 Plant Additions (RunRate)'!$C$10:$C$258,0)),"")&lt;&gt;"x","","x")</f>
        <v/>
      </c>
      <c r="C420" t="str">
        <f>+IF(AND(CG420&gt;'24-25 Plant Additions (RunRate)'!$O$4,$B420&lt;&gt;"x"),"x","")</f>
        <v/>
      </c>
      <c r="D420" t="str">
        <f t="shared" si="6"/>
        <v>x</v>
      </c>
      <c r="E420" s="2" t="s">
        <v>351</v>
      </c>
      <c r="F420" s="3" t="s">
        <v>352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>
        <v>66038.36</v>
      </c>
      <c r="R420" s="4">
        <v>-1061.03</v>
      </c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>
        <v>64977.33</v>
      </c>
      <c r="CH420" s="4"/>
      <c r="CI420" s="9" cm="1">
        <f t="array" ref="CI420">1/(SUM(G420:BZ420*($G$1:$BZ$1=1))/SUM(G420:BZ420)+0.000000001)*(SUM(N(CK420:CP420&lt;&gt;0))&gt;4)</f>
        <v>0</v>
      </c>
      <c r="CK420" s="7" cm="1">
        <f t="array" ref="CK420">+SUM($G420:$CF420*N(VALUE(LEFT($G$2:$CF$2,4))=CK$2))</f>
        <v>64977.33</v>
      </c>
      <c r="CL420" s="7" cm="1">
        <f t="array" ref="CL420">+SUM($G420:$CF420*N(VALUE(LEFT($G$2:$CF$2,4))=CL$2))</f>
        <v>0</v>
      </c>
      <c r="CM420" s="7" cm="1">
        <f t="array" ref="CM420">+SUM($G420:$CF420*N(VALUE(LEFT($G$2:$CF$2,4))=CM$2))</f>
        <v>0</v>
      </c>
      <c r="CN420" s="7" cm="1">
        <f t="array" ref="CN420">+SUM($G420:$CF420*N(VALUE(LEFT($G$2:$CF$2,4))=CN$2))</f>
        <v>0</v>
      </c>
      <c r="CO420" s="7" cm="1">
        <f t="array" ref="CO420">+SUM($G420:$CF420*N(VALUE(LEFT($G$2:$CF$2,4))=CO$2))</f>
        <v>0</v>
      </c>
      <c r="CP420" s="7" cm="1">
        <f t="array" ref="CP420">+SUM($G420:$CF420*N(VALUE(LEFT($G$2:$CF$2,4))=CP$2))</f>
        <v>0</v>
      </c>
      <c r="CQ420" s="7" cm="1">
        <f t="array" ref="CQ420">+SUM($G420:$CF420*N(VALUE(LEFT($G$2:$CF$2,4))=CQ$2))</f>
        <v>0</v>
      </c>
    </row>
    <row r="421" spans="2:95" x14ac:dyDescent="0.25">
      <c r="B421" t="str">
        <f>+IF(IFERROR(INDEX('24-25 Plant Additions (RunRate)'!$P$10:$P$258,MATCH(E421,'24-25 Plant Additions (RunRate)'!$C$10:$C$258,0)),"")&lt;&gt;"x","","x")</f>
        <v/>
      </c>
      <c r="C421" t="str">
        <f>+IF(AND(CG421&gt;'24-25 Plant Additions (RunRate)'!$O$4,$B421&lt;&gt;"x"),"x","")</f>
        <v/>
      </c>
      <c r="D421" t="str">
        <f t="shared" si="6"/>
        <v>x</v>
      </c>
      <c r="E421" s="2" t="s">
        <v>620</v>
      </c>
      <c r="F421" s="3" t="s">
        <v>621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>
        <v>62648.07</v>
      </c>
      <c r="AE421" s="4"/>
      <c r="AF421" s="4">
        <v>1585.08</v>
      </c>
      <c r="AG421" s="4"/>
      <c r="AH421" s="4"/>
      <c r="AI421" s="4"/>
      <c r="AJ421" s="4"/>
      <c r="AK421" s="4"/>
      <c r="AL421" s="4"/>
      <c r="AM421" s="4"/>
      <c r="AN421" s="4"/>
      <c r="AO421" s="4"/>
      <c r="AP421" s="4">
        <v>11.42</v>
      </c>
      <c r="AQ421" s="4"/>
      <c r="AR421" s="4"/>
      <c r="AS421" s="4"/>
      <c r="AT421" s="4"/>
      <c r="AU421" s="4"/>
      <c r="AV421" s="4"/>
      <c r="AW421" s="4"/>
      <c r="AX421" s="4">
        <v>0</v>
      </c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>
        <v>64244.57</v>
      </c>
      <c r="CH421" s="4"/>
      <c r="CI421" s="9" cm="1">
        <f t="array" ref="CI421">1/(SUM(G421:BZ421*($G$1:$BZ$1=1))/SUM(G421:BZ421)+0.000000001)*(SUM(N(CK421:CP421&lt;&gt;0))&gt;4)</f>
        <v>0</v>
      </c>
      <c r="CK421" s="7" cm="1">
        <f t="array" ref="CK421">+SUM($G421:$CF421*N(VALUE(LEFT($G$2:$CF$2,4))=CK$2))</f>
        <v>0</v>
      </c>
      <c r="CL421" s="7" cm="1">
        <f t="array" ref="CL421">+SUM($G421:$CF421*N(VALUE(LEFT($G$2:$CF$2,4))=CL$2))</f>
        <v>62648.07</v>
      </c>
      <c r="CM421" s="7" cm="1">
        <f t="array" ref="CM421">+SUM($G421:$CF421*N(VALUE(LEFT($G$2:$CF$2,4))=CM$2))</f>
        <v>1596.5</v>
      </c>
      <c r="CN421" s="7" cm="1">
        <f t="array" ref="CN421">+SUM($G421:$CF421*N(VALUE(LEFT($G$2:$CF$2,4))=CN$2))</f>
        <v>0</v>
      </c>
      <c r="CO421" s="7" cm="1">
        <f t="array" ref="CO421">+SUM($G421:$CF421*N(VALUE(LEFT($G$2:$CF$2,4))=CO$2))</f>
        <v>0</v>
      </c>
      <c r="CP421" s="7" cm="1">
        <f t="array" ref="CP421">+SUM($G421:$CF421*N(VALUE(LEFT($G$2:$CF$2,4))=CP$2))</f>
        <v>0</v>
      </c>
      <c r="CQ421" s="7" cm="1">
        <f t="array" ref="CQ421">+SUM($G421:$CF421*N(VALUE(LEFT($G$2:$CF$2,4))=CQ$2))</f>
        <v>0</v>
      </c>
    </row>
    <row r="422" spans="2:95" x14ac:dyDescent="0.25">
      <c r="B422" t="str">
        <f>+IF(IFERROR(INDEX('24-25 Plant Additions (RunRate)'!$P$10:$P$258,MATCH(E422,'24-25 Plant Additions (RunRate)'!$C$10:$C$258,0)),"")&lt;&gt;"x","","x")</f>
        <v/>
      </c>
      <c r="C422" t="str">
        <f>+IF(AND(CG422&gt;'24-25 Plant Additions (RunRate)'!$O$4,$B422&lt;&gt;"x"),"x","")</f>
        <v/>
      </c>
      <c r="D422" t="str">
        <f t="shared" si="6"/>
        <v>x</v>
      </c>
      <c r="E422" s="2" t="s">
        <v>1362</v>
      </c>
      <c r="F422" s="3" t="s">
        <v>1363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>
        <v>107131.96</v>
      </c>
      <c r="BF422" s="4"/>
      <c r="BG422" s="4"/>
      <c r="BH422" s="4">
        <v>-46521.01</v>
      </c>
      <c r="BI422" s="4"/>
      <c r="BJ422" s="4">
        <v>3427.46</v>
      </c>
      <c r="BK422" s="4">
        <v>0</v>
      </c>
      <c r="BL422" s="4"/>
      <c r="BM422" s="4"/>
      <c r="BN422" s="4">
        <v>-251.21</v>
      </c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>
        <v>63787.200000000004</v>
      </c>
      <c r="CH422" s="4"/>
      <c r="CI422" s="9" cm="1">
        <f t="array" ref="CI422">1/(SUM(G422:BZ422*($G$1:$BZ$1=1))/SUM(G422:BZ422)+0.000000001)*(SUM(N(CK422:CP422&lt;&gt;0))&gt;4)</f>
        <v>0</v>
      </c>
      <c r="CK422" s="7" cm="1">
        <f t="array" ref="CK422">+SUM($G422:$CF422*N(VALUE(LEFT($G$2:$CF$2,4))=CK$2))</f>
        <v>0</v>
      </c>
      <c r="CL422" s="7" cm="1">
        <f t="array" ref="CL422">+SUM($G422:$CF422*N(VALUE(LEFT($G$2:$CF$2,4))=CL$2))</f>
        <v>0</v>
      </c>
      <c r="CM422" s="7" cm="1">
        <f t="array" ref="CM422">+SUM($G422:$CF422*N(VALUE(LEFT($G$2:$CF$2,4))=CM$2))</f>
        <v>0</v>
      </c>
      <c r="CN422" s="7" cm="1">
        <f t="array" ref="CN422">+SUM($G422:$CF422*N(VALUE(LEFT($G$2:$CF$2,4))=CN$2))</f>
        <v>0</v>
      </c>
      <c r="CO422" s="7" cm="1">
        <f t="array" ref="CO422">+SUM($G422:$CF422*N(VALUE(LEFT($G$2:$CF$2,4))=CO$2))</f>
        <v>63787.200000000004</v>
      </c>
      <c r="CP422" s="7" cm="1">
        <f t="array" ref="CP422">+SUM($G422:$CF422*N(VALUE(LEFT($G$2:$CF$2,4))=CP$2))</f>
        <v>0</v>
      </c>
      <c r="CQ422" s="7" cm="1">
        <f t="array" ref="CQ422">+SUM($G422:$CF422*N(VALUE(LEFT($G$2:$CF$2,4))=CQ$2))</f>
        <v>0</v>
      </c>
    </row>
    <row r="423" spans="2:95" x14ac:dyDescent="0.25">
      <c r="B423" t="str">
        <f>+IF(IFERROR(INDEX('24-25 Plant Additions (RunRate)'!$P$10:$P$258,MATCH(E423,'24-25 Plant Additions (RunRate)'!$C$10:$C$258,0)),"")&lt;&gt;"x","","x")</f>
        <v>x</v>
      </c>
      <c r="C423" t="str">
        <f>+IF(AND(CG423&gt;'24-25 Plant Additions (RunRate)'!$O$4,$B423&lt;&gt;"x"),"x","")</f>
        <v/>
      </c>
      <c r="D423" t="str">
        <f t="shared" si="6"/>
        <v/>
      </c>
      <c r="E423" s="2" t="s">
        <v>688</v>
      </c>
      <c r="F423" s="3" t="s">
        <v>689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>
        <v>983.64</v>
      </c>
      <c r="AH423" s="4">
        <v>2029.5800000000002</v>
      </c>
      <c r="AI423" s="4">
        <v>0</v>
      </c>
      <c r="AJ423" s="4">
        <v>1044.57</v>
      </c>
      <c r="AK423" s="4"/>
      <c r="AL423" s="4">
        <v>3934.59</v>
      </c>
      <c r="AM423" s="4">
        <v>175.39000000000001</v>
      </c>
      <c r="AN423" s="4"/>
      <c r="AO423" s="4"/>
      <c r="AP423" s="4">
        <v>1262.3699999999999</v>
      </c>
      <c r="AQ423" s="4"/>
      <c r="AR423" s="4"/>
      <c r="AS423" s="4">
        <v>0</v>
      </c>
      <c r="AT423" s="4"/>
      <c r="AU423" s="4"/>
      <c r="AV423" s="4"/>
      <c r="AW423" s="4"/>
      <c r="AX423" s="4"/>
      <c r="AY423" s="4">
        <v>7066.27</v>
      </c>
      <c r="AZ423" s="4">
        <v>2668.76</v>
      </c>
      <c r="BA423" s="4"/>
      <c r="BB423" s="4">
        <v>2044.3300000000002</v>
      </c>
      <c r="BC423" s="4"/>
      <c r="BD423" s="4"/>
      <c r="BE423" s="4">
        <v>0</v>
      </c>
      <c r="BF423" s="4"/>
      <c r="BG423" s="4"/>
      <c r="BH423" s="4"/>
      <c r="BI423" s="4"/>
      <c r="BJ423" s="4"/>
      <c r="BK423" s="4">
        <v>7031.87</v>
      </c>
      <c r="BL423" s="4">
        <v>6963.77</v>
      </c>
      <c r="BM423" s="4">
        <v>1450.2</v>
      </c>
      <c r="BN423" s="4">
        <v>-1203.98</v>
      </c>
      <c r="BO423" s="4"/>
      <c r="BP423" s="4">
        <v>3979.08</v>
      </c>
      <c r="BQ423" s="4">
        <v>0</v>
      </c>
      <c r="BR423" s="4"/>
      <c r="BS423" s="4">
        <v>7147.6</v>
      </c>
      <c r="BT423" s="4"/>
      <c r="BU423" s="4"/>
      <c r="BV423" s="4"/>
      <c r="BW423" s="4"/>
      <c r="BX423" s="4"/>
      <c r="BY423" s="4">
        <v>0</v>
      </c>
      <c r="BZ423" s="4">
        <v>17141.009999999998</v>
      </c>
      <c r="CA423" s="4">
        <v>1008.49</v>
      </c>
      <c r="CB423" s="4">
        <v>1395.21</v>
      </c>
      <c r="CC423" s="4">
        <v>4633.54</v>
      </c>
      <c r="CD423" s="4">
        <v>-7634.17</v>
      </c>
      <c r="CE423" s="4"/>
      <c r="CF423" s="4"/>
      <c r="CG423" s="4">
        <v>63122.119999999981</v>
      </c>
      <c r="CH423" s="4"/>
      <c r="CI423" s="9" cm="1">
        <f t="array" ref="CI423">1/(SUM(G423:BZ423*($G$1:$BZ$1=1))/SUM(G423:BZ423)+0.000000001)*(SUM(N(CK423:CP423&lt;&gt;0))&gt;4)</f>
        <v>0</v>
      </c>
      <c r="CK423" s="7" cm="1">
        <f t="array" ref="CK423">+SUM($G423:$CF423*N(VALUE(LEFT($G$2:$CF$2,4))=CK$2))</f>
        <v>0</v>
      </c>
      <c r="CL423" s="7" cm="1">
        <f t="array" ref="CL423">+SUM($G423:$CF423*N(VALUE(LEFT($G$2:$CF$2,4))=CL$2))</f>
        <v>0</v>
      </c>
      <c r="CM423" s="7" cm="1">
        <f t="array" ref="CM423">+SUM($G423:$CF423*N(VALUE(LEFT($G$2:$CF$2,4))=CM$2))</f>
        <v>9430.14</v>
      </c>
      <c r="CN423" s="7" cm="1">
        <f t="array" ref="CN423">+SUM($G423:$CF423*N(VALUE(LEFT($G$2:$CF$2,4))=CN$2))</f>
        <v>11779.36</v>
      </c>
      <c r="CO423" s="7" cm="1">
        <f t="array" ref="CO423">+SUM($G423:$CF423*N(VALUE(LEFT($G$2:$CF$2,4))=CO$2))</f>
        <v>14241.86</v>
      </c>
      <c r="CP423" s="7" cm="1">
        <f t="array" ref="CP423">+SUM($G423:$CF423*N(VALUE(LEFT($G$2:$CF$2,4))=CP$2))</f>
        <v>28267.69</v>
      </c>
      <c r="CQ423" s="7" cm="1">
        <f t="array" ref="CQ423">+SUM($G423:$CF423*N(VALUE(LEFT($G$2:$CF$2,4))=CQ$2))</f>
        <v>-596.93000000000029</v>
      </c>
    </row>
    <row r="424" spans="2:95" x14ac:dyDescent="0.25">
      <c r="B424" t="str">
        <f>+IF(IFERROR(INDEX('24-25 Plant Additions (RunRate)'!$P$10:$P$258,MATCH(E424,'24-25 Plant Additions (RunRate)'!$C$10:$C$258,0)),"")&lt;&gt;"x","","x")</f>
        <v/>
      </c>
      <c r="C424" t="str">
        <f>+IF(AND(CG424&gt;'24-25 Plant Additions (RunRate)'!$O$4,$B424&lt;&gt;"x"),"x","")</f>
        <v/>
      </c>
      <c r="D424" t="str">
        <f t="shared" si="6"/>
        <v>x</v>
      </c>
      <c r="E424" s="2" t="s">
        <v>1083</v>
      </c>
      <c r="F424" s="3" t="s">
        <v>1084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>
        <v>60081.630000000005</v>
      </c>
      <c r="AU424" s="4">
        <v>443.71000000000004</v>
      </c>
      <c r="AV424" s="4"/>
      <c r="AW424" s="4"/>
      <c r="AX424" s="4">
        <v>0</v>
      </c>
      <c r="AY424" s="4"/>
      <c r="AZ424" s="4"/>
      <c r="BA424" s="4"/>
      <c r="BB424" s="4">
        <v>1969.8300000000002</v>
      </c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>
        <v>62495.170000000006</v>
      </c>
      <c r="CH424" s="4"/>
      <c r="CI424" s="9" cm="1">
        <f t="array" ref="CI424">1/(SUM(G424:BZ424*($G$1:$BZ$1=1))/SUM(G424:BZ424)+0.000000001)*(SUM(N(CK424:CP424&lt;&gt;0))&gt;4)</f>
        <v>0</v>
      </c>
      <c r="CK424" s="7" cm="1">
        <f t="array" ref="CK424">+SUM($G424:$CF424*N(VALUE(LEFT($G$2:$CF$2,4))=CK$2))</f>
        <v>0</v>
      </c>
      <c r="CL424" s="7" cm="1">
        <f t="array" ref="CL424">+SUM($G424:$CF424*N(VALUE(LEFT($G$2:$CF$2,4))=CL$2))</f>
        <v>0</v>
      </c>
      <c r="CM424" s="7" cm="1">
        <f t="array" ref="CM424">+SUM($G424:$CF424*N(VALUE(LEFT($G$2:$CF$2,4))=CM$2))</f>
        <v>0</v>
      </c>
      <c r="CN424" s="7" cm="1">
        <f t="array" ref="CN424">+SUM($G424:$CF424*N(VALUE(LEFT($G$2:$CF$2,4))=CN$2))</f>
        <v>62495.170000000006</v>
      </c>
      <c r="CO424" s="7" cm="1">
        <f t="array" ref="CO424">+SUM($G424:$CF424*N(VALUE(LEFT($G$2:$CF$2,4))=CO$2))</f>
        <v>0</v>
      </c>
      <c r="CP424" s="7" cm="1">
        <f t="array" ref="CP424">+SUM($G424:$CF424*N(VALUE(LEFT($G$2:$CF$2,4))=CP$2))</f>
        <v>0</v>
      </c>
      <c r="CQ424" s="7" cm="1">
        <f t="array" ref="CQ424">+SUM($G424:$CF424*N(VALUE(LEFT($G$2:$CF$2,4))=CQ$2))</f>
        <v>0</v>
      </c>
    </row>
    <row r="425" spans="2:95" x14ac:dyDescent="0.25">
      <c r="B425" t="str">
        <f>+IF(IFERROR(INDEX('24-25 Plant Additions (RunRate)'!$P$10:$P$258,MATCH(E425,'24-25 Plant Additions (RunRate)'!$C$10:$C$258,0)),"")&lt;&gt;"x","","x")</f>
        <v>x</v>
      </c>
      <c r="C425" t="str">
        <f>+IF(AND(CG425&gt;'24-25 Plant Additions (RunRate)'!$O$4,$B425&lt;&gt;"x"),"x","")</f>
        <v/>
      </c>
      <c r="D425" t="str">
        <f t="shared" si="6"/>
        <v/>
      </c>
      <c r="E425" s="2" t="s">
        <v>1197</v>
      </c>
      <c r="F425" s="3" t="s">
        <v>1198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>
        <v>32225.420000000002</v>
      </c>
      <c r="BO425" s="4">
        <v>1301.42</v>
      </c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>
        <v>28401.59</v>
      </c>
      <c r="CA425" s="4">
        <v>202.15</v>
      </c>
      <c r="CB425" s="4"/>
      <c r="CC425" s="4"/>
      <c r="CD425" s="4"/>
      <c r="CE425" s="4"/>
      <c r="CF425" s="4"/>
      <c r="CG425" s="4">
        <v>62130.580000000009</v>
      </c>
      <c r="CH425" s="4"/>
      <c r="CI425" s="9" cm="1">
        <f t="array" ref="CI425">1/(SUM(G425:BZ425*($G$1:$BZ$1=1))/SUM(G425:BZ425)+0.000000001)*(SUM(N(CK425:CP425&lt;&gt;0))&gt;4)</f>
        <v>0</v>
      </c>
      <c r="CK425" s="7" cm="1">
        <f t="array" ref="CK425">+SUM($G425:$CF425*N(VALUE(LEFT($G$2:$CF$2,4))=CK$2))</f>
        <v>0</v>
      </c>
      <c r="CL425" s="7" cm="1">
        <f t="array" ref="CL425">+SUM($G425:$CF425*N(VALUE(LEFT($G$2:$CF$2,4))=CL$2))</f>
        <v>0</v>
      </c>
      <c r="CM425" s="7" cm="1">
        <f t="array" ref="CM425">+SUM($G425:$CF425*N(VALUE(LEFT($G$2:$CF$2,4))=CM$2))</f>
        <v>0</v>
      </c>
      <c r="CN425" s="7" cm="1">
        <f t="array" ref="CN425">+SUM($G425:$CF425*N(VALUE(LEFT($G$2:$CF$2,4))=CN$2))</f>
        <v>0</v>
      </c>
      <c r="CO425" s="7" cm="1">
        <f t="array" ref="CO425">+SUM($G425:$CF425*N(VALUE(LEFT($G$2:$CF$2,4))=CO$2))</f>
        <v>32225.420000000002</v>
      </c>
      <c r="CP425" s="7" cm="1">
        <f t="array" ref="CP425">+SUM($G425:$CF425*N(VALUE(LEFT($G$2:$CF$2,4))=CP$2))</f>
        <v>29703.010000000002</v>
      </c>
      <c r="CQ425" s="7" cm="1">
        <f t="array" ref="CQ425">+SUM($G425:$CF425*N(VALUE(LEFT($G$2:$CF$2,4))=CQ$2))</f>
        <v>202.15</v>
      </c>
    </row>
    <row r="426" spans="2:95" x14ac:dyDescent="0.25">
      <c r="B426" t="str">
        <f>+IF(IFERROR(INDEX('24-25 Plant Additions (RunRate)'!$P$10:$P$258,MATCH(E426,'24-25 Plant Additions (RunRate)'!$C$10:$C$258,0)),"")&lt;&gt;"x","","x")</f>
        <v/>
      </c>
      <c r="C426" t="str">
        <f>+IF(AND(CG426&gt;'24-25 Plant Additions (RunRate)'!$O$4,$B426&lt;&gt;"x"),"x","")</f>
        <v/>
      </c>
      <c r="D426" t="str">
        <f t="shared" si="6"/>
        <v>x</v>
      </c>
      <c r="E426" s="2" t="s">
        <v>1718</v>
      </c>
      <c r="F426" s="3" t="s">
        <v>1719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>
        <v>61746.19</v>
      </c>
      <c r="CB426" s="4"/>
      <c r="CC426" s="4"/>
      <c r="CD426" s="4">
        <v>0</v>
      </c>
      <c r="CE426" s="4"/>
      <c r="CF426" s="4"/>
      <c r="CG426" s="4">
        <v>61746.19</v>
      </c>
      <c r="CH426" s="4"/>
      <c r="CI426" s="9" t="e" cm="1">
        <f t="array" ref="CI426">1/(SUM(G426:BZ426*($G$1:$BZ$1=1))/SUM(G426:BZ426)+0.000000001)*(SUM(N(CK426:CP426&lt;&gt;0))&gt;4)</f>
        <v>#DIV/0!</v>
      </c>
      <c r="CK426" s="7" cm="1">
        <f t="array" ref="CK426">+SUM($G426:$CF426*N(VALUE(LEFT($G$2:$CF$2,4))=CK$2))</f>
        <v>0</v>
      </c>
      <c r="CL426" s="7" cm="1">
        <f t="array" ref="CL426">+SUM($G426:$CF426*N(VALUE(LEFT($G$2:$CF$2,4))=CL$2))</f>
        <v>0</v>
      </c>
      <c r="CM426" s="7" cm="1">
        <f t="array" ref="CM426">+SUM($G426:$CF426*N(VALUE(LEFT($G$2:$CF$2,4))=CM$2))</f>
        <v>0</v>
      </c>
      <c r="CN426" s="7" cm="1">
        <f t="array" ref="CN426">+SUM($G426:$CF426*N(VALUE(LEFT($G$2:$CF$2,4))=CN$2))</f>
        <v>0</v>
      </c>
      <c r="CO426" s="7" cm="1">
        <f t="array" ref="CO426">+SUM($G426:$CF426*N(VALUE(LEFT($G$2:$CF$2,4))=CO$2))</f>
        <v>0</v>
      </c>
      <c r="CP426" s="7" cm="1">
        <f t="array" ref="CP426">+SUM($G426:$CF426*N(VALUE(LEFT($G$2:$CF$2,4))=CP$2))</f>
        <v>0</v>
      </c>
      <c r="CQ426" s="7" cm="1">
        <f t="array" ref="CQ426">+SUM($G426:$CF426*N(VALUE(LEFT($G$2:$CF$2,4))=CQ$2))</f>
        <v>61746.19</v>
      </c>
    </row>
    <row r="427" spans="2:95" x14ac:dyDescent="0.25">
      <c r="B427" t="str">
        <f>+IF(IFERROR(INDEX('24-25 Plant Additions (RunRate)'!$P$10:$P$258,MATCH(E427,'24-25 Plant Additions (RunRate)'!$C$10:$C$258,0)),"")&lt;&gt;"x","","x")</f>
        <v/>
      </c>
      <c r="C427" t="str">
        <f>+IF(AND(CG427&gt;'24-25 Plant Additions (RunRate)'!$O$4,$B427&lt;&gt;"x"),"x","")</f>
        <v/>
      </c>
      <c r="D427" t="str">
        <f t="shared" si="6"/>
        <v>x</v>
      </c>
      <c r="E427" s="2" t="s">
        <v>462</v>
      </c>
      <c r="F427" s="3" t="s">
        <v>463</v>
      </c>
      <c r="G427" s="4"/>
      <c r="H427" s="4"/>
      <c r="I427" s="4"/>
      <c r="J427" s="4"/>
      <c r="K427" s="4"/>
      <c r="L427" s="4"/>
      <c r="M427" s="4"/>
      <c r="N427" s="4"/>
      <c r="O427" s="4"/>
      <c r="P427" s="4">
        <v>62656.270000000004</v>
      </c>
      <c r="Q427" s="4"/>
      <c r="R427" s="4">
        <v>-1012.19</v>
      </c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>
        <v>61644.08</v>
      </c>
      <c r="CH427" s="4"/>
      <c r="CI427" s="9" cm="1">
        <f t="array" ref="CI427">1/(SUM(G427:BZ427*($G$1:$BZ$1=1))/SUM(G427:BZ427)+0.000000001)*(SUM(N(CK427:CP427&lt;&gt;0))&gt;4)</f>
        <v>0</v>
      </c>
      <c r="CK427" s="7" cm="1">
        <f t="array" ref="CK427">+SUM($G427:$CF427*N(VALUE(LEFT($G$2:$CF$2,4))=CK$2))</f>
        <v>61644.08</v>
      </c>
      <c r="CL427" s="7" cm="1">
        <f t="array" ref="CL427">+SUM($G427:$CF427*N(VALUE(LEFT($G$2:$CF$2,4))=CL$2))</f>
        <v>0</v>
      </c>
      <c r="CM427" s="7" cm="1">
        <f t="array" ref="CM427">+SUM($G427:$CF427*N(VALUE(LEFT($G$2:$CF$2,4))=CM$2))</f>
        <v>0</v>
      </c>
      <c r="CN427" s="7" cm="1">
        <f t="array" ref="CN427">+SUM($G427:$CF427*N(VALUE(LEFT($G$2:$CF$2,4))=CN$2))</f>
        <v>0</v>
      </c>
      <c r="CO427" s="7" cm="1">
        <f t="array" ref="CO427">+SUM($G427:$CF427*N(VALUE(LEFT($G$2:$CF$2,4))=CO$2))</f>
        <v>0</v>
      </c>
      <c r="CP427" s="7" cm="1">
        <f t="array" ref="CP427">+SUM($G427:$CF427*N(VALUE(LEFT($G$2:$CF$2,4))=CP$2))</f>
        <v>0</v>
      </c>
      <c r="CQ427" s="7" cm="1">
        <f t="array" ref="CQ427">+SUM($G427:$CF427*N(VALUE(LEFT($G$2:$CF$2,4))=CQ$2))</f>
        <v>0</v>
      </c>
    </row>
    <row r="428" spans="2:95" x14ac:dyDescent="0.25">
      <c r="B428" t="str">
        <f>+IF(IFERROR(INDEX('24-25 Plant Additions (RunRate)'!$P$10:$P$258,MATCH(E428,'24-25 Plant Additions (RunRate)'!$C$10:$C$258,0)),"")&lt;&gt;"x","","x")</f>
        <v/>
      </c>
      <c r="C428" t="str">
        <f>+IF(AND(CG428&gt;'24-25 Plant Additions (RunRate)'!$O$4,$B428&lt;&gt;"x"),"x","")</f>
        <v/>
      </c>
      <c r="D428" t="str">
        <f t="shared" si="6"/>
        <v>x</v>
      </c>
      <c r="E428" s="2" t="s">
        <v>794</v>
      </c>
      <c r="F428" s="3" t="s">
        <v>795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>
        <v>60421.89</v>
      </c>
      <c r="AQ428" s="4">
        <v>0</v>
      </c>
      <c r="AR428" s="4"/>
      <c r="AS428" s="4">
        <v>1115.01</v>
      </c>
      <c r="AT428" s="4"/>
      <c r="AU428" s="4"/>
      <c r="AV428" s="4"/>
      <c r="AW428" s="4"/>
      <c r="AX428" s="4"/>
      <c r="AY428" s="4"/>
      <c r="AZ428" s="4"/>
      <c r="BA428" s="4"/>
      <c r="BB428" s="4">
        <v>-9.23</v>
      </c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>
        <v>61527.67</v>
      </c>
      <c r="CH428" s="4"/>
      <c r="CI428" s="9" cm="1">
        <f t="array" ref="CI428">1/(SUM(G428:BZ428*($G$1:$BZ$1=1))/SUM(G428:BZ428)+0.000000001)*(SUM(N(CK428:CP428&lt;&gt;0))&gt;4)</f>
        <v>0</v>
      </c>
      <c r="CK428" s="7" cm="1">
        <f t="array" ref="CK428">+SUM($G428:$CF428*N(VALUE(LEFT($G$2:$CF$2,4))=CK$2))</f>
        <v>0</v>
      </c>
      <c r="CL428" s="7" cm="1">
        <f t="array" ref="CL428">+SUM($G428:$CF428*N(VALUE(LEFT($G$2:$CF$2,4))=CL$2))</f>
        <v>0</v>
      </c>
      <c r="CM428" s="7" cm="1">
        <f t="array" ref="CM428">+SUM($G428:$CF428*N(VALUE(LEFT($G$2:$CF$2,4))=CM$2))</f>
        <v>60421.89</v>
      </c>
      <c r="CN428" s="7" cm="1">
        <f t="array" ref="CN428">+SUM($G428:$CF428*N(VALUE(LEFT($G$2:$CF$2,4))=CN$2))</f>
        <v>1105.78</v>
      </c>
      <c r="CO428" s="7" cm="1">
        <f t="array" ref="CO428">+SUM($G428:$CF428*N(VALUE(LEFT($G$2:$CF$2,4))=CO$2))</f>
        <v>0</v>
      </c>
      <c r="CP428" s="7" cm="1">
        <f t="array" ref="CP428">+SUM($G428:$CF428*N(VALUE(LEFT($G$2:$CF$2,4))=CP$2))</f>
        <v>0</v>
      </c>
      <c r="CQ428" s="7" cm="1">
        <f t="array" ref="CQ428">+SUM($G428:$CF428*N(VALUE(LEFT($G$2:$CF$2,4))=CQ$2))</f>
        <v>0</v>
      </c>
    </row>
    <row r="429" spans="2:95" x14ac:dyDescent="0.25">
      <c r="B429" t="str">
        <f>+IF(IFERROR(INDEX('24-25 Plant Additions (RunRate)'!$P$10:$P$258,MATCH(E429,'24-25 Plant Additions (RunRate)'!$C$10:$C$258,0)),"")&lt;&gt;"x","","x")</f>
        <v/>
      </c>
      <c r="C429" t="str">
        <f>+IF(AND(CG429&gt;'24-25 Plant Additions (RunRate)'!$O$4,$B429&lt;&gt;"x"),"x","")</f>
        <v/>
      </c>
      <c r="D429" t="str">
        <f t="shared" si="6"/>
        <v>x</v>
      </c>
      <c r="E429" s="2" t="s">
        <v>1757</v>
      </c>
      <c r="F429" s="3" t="s">
        <v>1758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>
        <v>52439.74</v>
      </c>
      <c r="CA429" s="4">
        <v>10222.120000000001</v>
      </c>
      <c r="CB429" s="4"/>
      <c r="CC429" s="4"/>
      <c r="CD429" s="4">
        <v>-4038.46</v>
      </c>
      <c r="CE429" s="4">
        <v>2752.2400000000002</v>
      </c>
      <c r="CF429" s="4"/>
      <c r="CG429" s="4">
        <v>61375.64</v>
      </c>
      <c r="CH429" s="4"/>
      <c r="CI429" s="9" cm="1">
        <f t="array" ref="CI429">1/(SUM(G429:BZ429*($G$1:$BZ$1=1))/SUM(G429:BZ429)+0.000000001)*(SUM(N(CK429:CP429&lt;&gt;0))&gt;4)</f>
        <v>0</v>
      </c>
      <c r="CK429" s="7" cm="1">
        <f t="array" ref="CK429">+SUM($G429:$CF429*N(VALUE(LEFT($G$2:$CF$2,4))=CK$2))</f>
        <v>0</v>
      </c>
      <c r="CL429" s="7" cm="1">
        <f t="array" ref="CL429">+SUM($G429:$CF429*N(VALUE(LEFT($G$2:$CF$2,4))=CL$2))</f>
        <v>0</v>
      </c>
      <c r="CM429" s="7" cm="1">
        <f t="array" ref="CM429">+SUM($G429:$CF429*N(VALUE(LEFT($G$2:$CF$2,4))=CM$2))</f>
        <v>0</v>
      </c>
      <c r="CN429" s="7" cm="1">
        <f t="array" ref="CN429">+SUM($G429:$CF429*N(VALUE(LEFT($G$2:$CF$2,4))=CN$2))</f>
        <v>0</v>
      </c>
      <c r="CO429" s="7" cm="1">
        <f t="array" ref="CO429">+SUM($G429:$CF429*N(VALUE(LEFT($G$2:$CF$2,4))=CO$2))</f>
        <v>0</v>
      </c>
      <c r="CP429" s="7" cm="1">
        <f t="array" ref="CP429">+SUM($G429:$CF429*N(VALUE(LEFT($G$2:$CF$2,4))=CP$2))</f>
        <v>52439.74</v>
      </c>
      <c r="CQ429" s="7" cm="1">
        <f t="array" ref="CQ429">+SUM($G429:$CF429*N(VALUE(LEFT($G$2:$CF$2,4))=CQ$2))</f>
        <v>8935.9000000000015</v>
      </c>
    </row>
    <row r="430" spans="2:95" x14ac:dyDescent="0.25">
      <c r="B430" t="str">
        <f>+IF(IFERROR(INDEX('24-25 Plant Additions (RunRate)'!$P$10:$P$258,MATCH(E430,'24-25 Plant Additions (RunRate)'!$C$10:$C$258,0)),"")&lt;&gt;"x","","x")</f>
        <v/>
      </c>
      <c r="C430" t="str">
        <f>+IF(AND(CG430&gt;'24-25 Plant Additions (RunRate)'!$O$4,$B430&lt;&gt;"x"),"x","")</f>
        <v/>
      </c>
      <c r="D430" t="str">
        <f t="shared" si="6"/>
        <v>x</v>
      </c>
      <c r="E430" s="2" t="s">
        <v>313</v>
      </c>
      <c r="F430" s="3" t="s">
        <v>314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>
        <v>59499.55</v>
      </c>
      <c r="AE430" s="4">
        <v>1211.8399999999999</v>
      </c>
      <c r="AF430" s="4"/>
      <c r="AG430" s="4"/>
      <c r="AH430" s="4"/>
      <c r="AI430" s="4">
        <v>0</v>
      </c>
      <c r="AJ430" s="4"/>
      <c r="AK430" s="4"/>
      <c r="AL430" s="4"/>
      <c r="AM430" s="4"/>
      <c r="AN430" s="4"/>
      <c r="AO430" s="4"/>
      <c r="AP430" s="4">
        <v>8.74</v>
      </c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>
        <v>60720.13</v>
      </c>
      <c r="CH430" s="4"/>
      <c r="CI430" s="9" cm="1">
        <f t="array" ref="CI430">1/(SUM(G430:BZ430*($G$1:$BZ$1=1))/SUM(G430:BZ430)+0.000000001)*(SUM(N(CK430:CP430&lt;&gt;0))&gt;4)</f>
        <v>0</v>
      </c>
      <c r="CK430" s="7" cm="1">
        <f t="array" ref="CK430">+SUM($G430:$CF430*N(VALUE(LEFT($G$2:$CF$2,4))=CK$2))</f>
        <v>0</v>
      </c>
      <c r="CL430" s="7" cm="1">
        <f t="array" ref="CL430">+SUM($G430:$CF430*N(VALUE(LEFT($G$2:$CF$2,4))=CL$2))</f>
        <v>59499.55</v>
      </c>
      <c r="CM430" s="7" cm="1">
        <f t="array" ref="CM430">+SUM($G430:$CF430*N(VALUE(LEFT($G$2:$CF$2,4))=CM$2))</f>
        <v>1220.58</v>
      </c>
      <c r="CN430" s="7" cm="1">
        <f t="array" ref="CN430">+SUM($G430:$CF430*N(VALUE(LEFT($G$2:$CF$2,4))=CN$2))</f>
        <v>0</v>
      </c>
      <c r="CO430" s="7" cm="1">
        <f t="array" ref="CO430">+SUM($G430:$CF430*N(VALUE(LEFT($G$2:$CF$2,4))=CO$2))</f>
        <v>0</v>
      </c>
      <c r="CP430" s="7" cm="1">
        <f t="array" ref="CP430">+SUM($G430:$CF430*N(VALUE(LEFT($G$2:$CF$2,4))=CP$2))</f>
        <v>0</v>
      </c>
      <c r="CQ430" s="7" cm="1">
        <f t="array" ref="CQ430">+SUM($G430:$CF430*N(VALUE(LEFT($G$2:$CF$2,4))=CQ$2))</f>
        <v>0</v>
      </c>
    </row>
    <row r="431" spans="2:95" x14ac:dyDescent="0.25">
      <c r="B431" t="str">
        <f>+IF(IFERROR(INDEX('24-25 Plant Additions (RunRate)'!$P$10:$P$258,MATCH(E431,'24-25 Plant Additions (RunRate)'!$C$10:$C$258,0)),"")&lt;&gt;"x","","x")</f>
        <v/>
      </c>
      <c r="C431" t="str">
        <f>+IF(AND(CG431&gt;'24-25 Plant Additions (RunRate)'!$O$4,$B431&lt;&gt;"x"),"x","")</f>
        <v/>
      </c>
      <c r="D431" t="str">
        <f t="shared" si="6"/>
        <v>x</v>
      </c>
      <c r="E431" s="2" t="s">
        <v>914</v>
      </c>
      <c r="F431" s="3" t="s">
        <v>915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>
        <v>60417.3</v>
      </c>
      <c r="AP431" s="4">
        <v>58.04</v>
      </c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>
        <v>60475.340000000004</v>
      </c>
      <c r="CH431" s="4"/>
      <c r="CI431" s="9" cm="1">
        <f t="array" ref="CI431">1/(SUM(G431:BZ431*($G$1:$BZ$1=1))/SUM(G431:BZ431)+0.000000001)*(SUM(N(CK431:CP431&lt;&gt;0))&gt;4)</f>
        <v>0</v>
      </c>
      <c r="CK431" s="7" cm="1">
        <f t="array" ref="CK431">+SUM($G431:$CF431*N(VALUE(LEFT($G$2:$CF$2,4))=CK$2))</f>
        <v>0</v>
      </c>
      <c r="CL431" s="7" cm="1">
        <f t="array" ref="CL431">+SUM($G431:$CF431*N(VALUE(LEFT($G$2:$CF$2,4))=CL$2))</f>
        <v>0</v>
      </c>
      <c r="CM431" s="7" cm="1">
        <f t="array" ref="CM431">+SUM($G431:$CF431*N(VALUE(LEFT($G$2:$CF$2,4))=CM$2))</f>
        <v>60475.340000000004</v>
      </c>
      <c r="CN431" s="7" cm="1">
        <f t="array" ref="CN431">+SUM($G431:$CF431*N(VALUE(LEFT($G$2:$CF$2,4))=CN$2))</f>
        <v>0</v>
      </c>
      <c r="CO431" s="7" cm="1">
        <f t="array" ref="CO431">+SUM($G431:$CF431*N(VALUE(LEFT($G$2:$CF$2,4))=CO$2))</f>
        <v>0</v>
      </c>
      <c r="CP431" s="7" cm="1">
        <f t="array" ref="CP431">+SUM($G431:$CF431*N(VALUE(LEFT($G$2:$CF$2,4))=CP$2))</f>
        <v>0</v>
      </c>
      <c r="CQ431" s="7" cm="1">
        <f t="array" ref="CQ431">+SUM($G431:$CF431*N(VALUE(LEFT($G$2:$CF$2,4))=CQ$2))</f>
        <v>0</v>
      </c>
    </row>
    <row r="432" spans="2:95" x14ac:dyDescent="0.25">
      <c r="B432" t="str">
        <f>+IF(IFERROR(INDEX('24-25 Plant Additions (RunRate)'!$P$10:$P$258,MATCH(E432,'24-25 Plant Additions (RunRate)'!$C$10:$C$258,0)),"")&lt;&gt;"x","","x")</f>
        <v/>
      </c>
      <c r="C432" t="str">
        <f>+IF(AND(CG432&gt;'24-25 Plant Additions (RunRate)'!$O$4,$B432&lt;&gt;"x"),"x","")</f>
        <v/>
      </c>
      <c r="D432" t="str">
        <f t="shared" si="6"/>
        <v>x</v>
      </c>
      <c r="E432" s="2" t="s">
        <v>1497</v>
      </c>
      <c r="F432" s="3" t="s">
        <v>1498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>
        <v>59364</v>
      </c>
      <c r="BX432" s="4">
        <v>576.96</v>
      </c>
      <c r="BY432" s="4">
        <v>0</v>
      </c>
      <c r="BZ432" s="4">
        <v>-242.71</v>
      </c>
      <c r="CA432" s="4"/>
      <c r="CB432" s="4"/>
      <c r="CC432" s="4"/>
      <c r="CD432" s="4"/>
      <c r="CE432" s="4"/>
      <c r="CF432" s="4"/>
      <c r="CG432" s="4">
        <v>59698.25</v>
      </c>
      <c r="CH432" s="4"/>
      <c r="CI432" s="9" cm="1">
        <f t="array" ref="CI432">1/(SUM(G432:BZ432*($G$1:$BZ$1=1))/SUM(G432:BZ432)+0.000000001)*(SUM(N(CK432:CP432&lt;&gt;0))&gt;4)</f>
        <v>0</v>
      </c>
      <c r="CK432" s="7" cm="1">
        <f t="array" ref="CK432">+SUM($G432:$CF432*N(VALUE(LEFT($G$2:$CF$2,4))=CK$2))</f>
        <v>0</v>
      </c>
      <c r="CL432" s="7" cm="1">
        <f t="array" ref="CL432">+SUM($G432:$CF432*N(VALUE(LEFT($G$2:$CF$2,4))=CL$2))</f>
        <v>0</v>
      </c>
      <c r="CM432" s="7" cm="1">
        <f t="array" ref="CM432">+SUM($G432:$CF432*N(VALUE(LEFT($G$2:$CF$2,4))=CM$2))</f>
        <v>0</v>
      </c>
      <c r="CN432" s="7" cm="1">
        <f t="array" ref="CN432">+SUM($G432:$CF432*N(VALUE(LEFT($G$2:$CF$2,4))=CN$2))</f>
        <v>0</v>
      </c>
      <c r="CO432" s="7" cm="1">
        <f t="array" ref="CO432">+SUM($G432:$CF432*N(VALUE(LEFT($G$2:$CF$2,4))=CO$2))</f>
        <v>0</v>
      </c>
      <c r="CP432" s="7" cm="1">
        <f t="array" ref="CP432">+SUM($G432:$CF432*N(VALUE(LEFT($G$2:$CF$2,4))=CP$2))</f>
        <v>59698.25</v>
      </c>
      <c r="CQ432" s="7" cm="1">
        <f t="array" ref="CQ432">+SUM($G432:$CF432*N(VALUE(LEFT($G$2:$CF$2,4))=CQ$2))</f>
        <v>0</v>
      </c>
    </row>
    <row r="433" spans="2:95" x14ac:dyDescent="0.25">
      <c r="B433" t="str">
        <f>+IF(IFERROR(INDEX('24-25 Plant Additions (RunRate)'!$P$10:$P$258,MATCH(E433,'24-25 Plant Additions (RunRate)'!$C$10:$C$258,0)),"")&lt;&gt;"x","","x")</f>
        <v/>
      </c>
      <c r="C433" t="str">
        <f>+IF(AND(CG433&gt;'24-25 Plant Additions (RunRate)'!$O$4,$B433&lt;&gt;"x"),"x","")</f>
        <v/>
      </c>
      <c r="D433" t="str">
        <f t="shared" si="6"/>
        <v>x</v>
      </c>
      <c r="E433" s="2" t="s">
        <v>1634</v>
      </c>
      <c r="F433" s="3" t="s">
        <v>1635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>
        <v>59540.98</v>
      </c>
      <c r="BU433" s="4"/>
      <c r="BV433" s="4"/>
      <c r="BW433" s="4"/>
      <c r="BX433" s="4"/>
      <c r="BY433" s="4"/>
      <c r="BZ433" s="4">
        <v>-374.67</v>
      </c>
      <c r="CA433" s="4">
        <v>488.2</v>
      </c>
      <c r="CB433" s="4"/>
      <c r="CC433" s="4"/>
      <c r="CD433" s="4">
        <v>0</v>
      </c>
      <c r="CE433" s="4"/>
      <c r="CF433" s="4"/>
      <c r="CG433" s="4">
        <v>59654.51</v>
      </c>
      <c r="CH433" s="4"/>
      <c r="CI433" s="9" cm="1">
        <f t="array" ref="CI433">1/(SUM(G433:BZ433*($G$1:$BZ$1=1))/SUM(G433:BZ433)+0.000000001)*(SUM(N(CK433:CP433&lt;&gt;0))&gt;4)</f>
        <v>0</v>
      </c>
      <c r="CK433" s="7" cm="1">
        <f t="array" ref="CK433">+SUM($G433:$CF433*N(VALUE(LEFT($G$2:$CF$2,4))=CK$2))</f>
        <v>0</v>
      </c>
      <c r="CL433" s="7" cm="1">
        <f t="array" ref="CL433">+SUM($G433:$CF433*N(VALUE(LEFT($G$2:$CF$2,4))=CL$2))</f>
        <v>0</v>
      </c>
      <c r="CM433" s="7" cm="1">
        <f t="array" ref="CM433">+SUM($G433:$CF433*N(VALUE(LEFT($G$2:$CF$2,4))=CM$2))</f>
        <v>0</v>
      </c>
      <c r="CN433" s="7" cm="1">
        <f t="array" ref="CN433">+SUM($G433:$CF433*N(VALUE(LEFT($G$2:$CF$2,4))=CN$2))</f>
        <v>0</v>
      </c>
      <c r="CO433" s="7" cm="1">
        <f t="array" ref="CO433">+SUM($G433:$CF433*N(VALUE(LEFT($G$2:$CF$2,4))=CO$2))</f>
        <v>0</v>
      </c>
      <c r="CP433" s="7" cm="1">
        <f t="array" ref="CP433">+SUM($G433:$CF433*N(VALUE(LEFT($G$2:$CF$2,4))=CP$2))</f>
        <v>59166.310000000005</v>
      </c>
      <c r="CQ433" s="7" cm="1">
        <f t="array" ref="CQ433">+SUM($G433:$CF433*N(VALUE(LEFT($G$2:$CF$2,4))=CQ$2))</f>
        <v>488.2</v>
      </c>
    </row>
    <row r="434" spans="2:95" x14ac:dyDescent="0.25">
      <c r="B434" t="str">
        <f>+IF(IFERROR(INDEX('24-25 Plant Additions (RunRate)'!$P$10:$P$258,MATCH(E434,'24-25 Plant Additions (RunRate)'!$C$10:$C$258,0)),"")&lt;&gt;"x","","x")</f>
        <v/>
      </c>
      <c r="C434" t="str">
        <f>+IF(AND(CG434&gt;'24-25 Plant Additions (RunRate)'!$O$4,$B434&lt;&gt;"x"),"x","")</f>
        <v/>
      </c>
      <c r="D434" t="str">
        <f t="shared" si="6"/>
        <v>x</v>
      </c>
      <c r="E434" s="2" t="s">
        <v>812</v>
      </c>
      <c r="F434" s="3" t="s">
        <v>813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>
        <v>46161.94</v>
      </c>
      <c r="AA434" s="4">
        <v>6303.42</v>
      </c>
      <c r="AB434" s="4">
        <v>3353.78</v>
      </c>
      <c r="AC434" s="4"/>
      <c r="AD434" s="4">
        <v>3801.87</v>
      </c>
      <c r="AE434" s="4"/>
      <c r="AF434" s="4"/>
      <c r="AG434" s="4">
        <v>0</v>
      </c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>
        <v>59621.01</v>
      </c>
      <c r="CH434" s="4"/>
      <c r="CI434" s="9" cm="1">
        <f t="array" ref="CI434">1/(SUM(G434:BZ434*($G$1:$BZ$1=1))/SUM(G434:BZ434)+0.000000001)*(SUM(N(CK434:CP434&lt;&gt;0))&gt;4)</f>
        <v>0</v>
      </c>
      <c r="CK434" s="7" cm="1">
        <f t="array" ref="CK434">+SUM($G434:$CF434*N(VALUE(LEFT($G$2:$CF$2,4))=CK$2))</f>
        <v>0</v>
      </c>
      <c r="CL434" s="7" cm="1">
        <f t="array" ref="CL434">+SUM($G434:$CF434*N(VALUE(LEFT($G$2:$CF$2,4))=CL$2))</f>
        <v>59621.01</v>
      </c>
      <c r="CM434" s="7" cm="1">
        <f t="array" ref="CM434">+SUM($G434:$CF434*N(VALUE(LEFT($G$2:$CF$2,4))=CM$2))</f>
        <v>0</v>
      </c>
      <c r="CN434" s="7" cm="1">
        <f t="array" ref="CN434">+SUM($G434:$CF434*N(VALUE(LEFT($G$2:$CF$2,4))=CN$2))</f>
        <v>0</v>
      </c>
      <c r="CO434" s="7" cm="1">
        <f t="array" ref="CO434">+SUM($G434:$CF434*N(VALUE(LEFT($G$2:$CF$2,4))=CO$2))</f>
        <v>0</v>
      </c>
      <c r="CP434" s="7" cm="1">
        <f t="array" ref="CP434">+SUM($G434:$CF434*N(VALUE(LEFT($G$2:$CF$2,4))=CP$2))</f>
        <v>0</v>
      </c>
      <c r="CQ434" s="7" cm="1">
        <f t="array" ref="CQ434">+SUM($G434:$CF434*N(VALUE(LEFT($G$2:$CF$2,4))=CQ$2))</f>
        <v>0</v>
      </c>
    </row>
    <row r="435" spans="2:95" x14ac:dyDescent="0.25">
      <c r="B435" t="str">
        <f>+IF(IFERROR(INDEX('24-25 Plant Additions (RunRate)'!$P$10:$P$258,MATCH(E435,'24-25 Plant Additions (RunRate)'!$C$10:$C$258,0)),"")&lt;&gt;"x","","x")</f>
        <v/>
      </c>
      <c r="C435" t="str">
        <f>+IF(AND(CG435&gt;'24-25 Plant Additions (RunRate)'!$O$4,$B435&lt;&gt;"x"),"x","")</f>
        <v/>
      </c>
      <c r="D435" t="str">
        <f t="shared" si="6"/>
        <v>x</v>
      </c>
      <c r="E435" s="2" t="s">
        <v>1057</v>
      </c>
      <c r="F435" s="3" t="s">
        <v>1058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>
        <v>45602.15</v>
      </c>
      <c r="AP435" s="4">
        <v>5227</v>
      </c>
      <c r="AQ435" s="4">
        <v>404.78000000000003</v>
      </c>
      <c r="AR435" s="4"/>
      <c r="AS435" s="4">
        <v>0</v>
      </c>
      <c r="AT435" s="4"/>
      <c r="AU435" s="4"/>
      <c r="AV435" s="4">
        <v>8108.52</v>
      </c>
      <c r="AW435" s="4"/>
      <c r="AX435" s="4"/>
      <c r="AY435" s="4"/>
      <c r="AZ435" s="4"/>
      <c r="BA435" s="4"/>
      <c r="BB435" s="4">
        <v>277.10000000000002</v>
      </c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>
        <v>59619.549999999996</v>
      </c>
      <c r="CH435" s="4"/>
      <c r="CI435" s="9" cm="1">
        <f t="array" ref="CI435">1/(SUM(G435:BZ435*($G$1:$BZ$1=1))/SUM(G435:BZ435)+0.000000001)*(SUM(N(CK435:CP435&lt;&gt;0))&gt;4)</f>
        <v>0</v>
      </c>
      <c r="CK435" s="7" cm="1">
        <f t="array" ref="CK435">+SUM($G435:$CF435*N(VALUE(LEFT($G$2:$CF$2,4))=CK$2))</f>
        <v>0</v>
      </c>
      <c r="CL435" s="7" cm="1">
        <f t="array" ref="CL435">+SUM($G435:$CF435*N(VALUE(LEFT($G$2:$CF$2,4))=CL$2))</f>
        <v>0</v>
      </c>
      <c r="CM435" s="7" cm="1">
        <f t="array" ref="CM435">+SUM($G435:$CF435*N(VALUE(LEFT($G$2:$CF$2,4))=CM$2))</f>
        <v>50829.15</v>
      </c>
      <c r="CN435" s="7" cm="1">
        <f t="array" ref="CN435">+SUM($G435:$CF435*N(VALUE(LEFT($G$2:$CF$2,4))=CN$2))</f>
        <v>8790.4000000000015</v>
      </c>
      <c r="CO435" s="7" cm="1">
        <f t="array" ref="CO435">+SUM($G435:$CF435*N(VALUE(LEFT($G$2:$CF$2,4))=CO$2))</f>
        <v>0</v>
      </c>
      <c r="CP435" s="7" cm="1">
        <f t="array" ref="CP435">+SUM($G435:$CF435*N(VALUE(LEFT($G$2:$CF$2,4))=CP$2))</f>
        <v>0</v>
      </c>
      <c r="CQ435" s="7" cm="1">
        <f t="array" ref="CQ435">+SUM($G435:$CF435*N(VALUE(LEFT($G$2:$CF$2,4))=CQ$2))</f>
        <v>0</v>
      </c>
    </row>
    <row r="436" spans="2:95" x14ac:dyDescent="0.25">
      <c r="B436" t="str">
        <f>+IF(IFERROR(INDEX('24-25 Plant Additions (RunRate)'!$P$10:$P$258,MATCH(E436,'24-25 Plant Additions (RunRate)'!$C$10:$C$258,0)),"")&lt;&gt;"x","","x")</f>
        <v/>
      </c>
      <c r="C436" t="str">
        <f>+IF(AND(CG436&gt;'24-25 Plant Additions (RunRate)'!$O$4,$B436&lt;&gt;"x"),"x","")</f>
        <v/>
      </c>
      <c r="D436" t="str">
        <f t="shared" si="6"/>
        <v>x</v>
      </c>
      <c r="E436" s="2" t="s">
        <v>239</v>
      </c>
      <c r="F436" s="3" t="s">
        <v>240</v>
      </c>
      <c r="G436" s="4">
        <v>24545.7</v>
      </c>
      <c r="H436" s="4">
        <v>19260.93</v>
      </c>
      <c r="I436" s="4">
        <v>8547.27</v>
      </c>
      <c r="J436" s="4">
        <v>3770.2400000000002</v>
      </c>
      <c r="K436" s="4">
        <v>2207.59</v>
      </c>
      <c r="L436" s="4">
        <v>451.8</v>
      </c>
      <c r="M436" s="4"/>
      <c r="N436" s="4"/>
      <c r="O436" s="4"/>
      <c r="P436" s="4"/>
      <c r="Q436" s="4">
        <v>707</v>
      </c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>
        <v>59490.530000000013</v>
      </c>
      <c r="CH436" s="4"/>
      <c r="CI436" s="9" cm="1">
        <f t="array" ref="CI436">1/(SUM(G436:BZ436*($G$1:$BZ$1=1))/SUM(G436:BZ436)+0.000000001)*(SUM(N(CK436:CP436&lt;&gt;0))&gt;4)</f>
        <v>0</v>
      </c>
      <c r="CK436" s="7" cm="1">
        <f t="array" ref="CK436">+SUM($G436:$CF436*N(VALUE(LEFT($G$2:$CF$2,4))=CK$2))</f>
        <v>59490.530000000013</v>
      </c>
      <c r="CL436" s="7" cm="1">
        <f t="array" ref="CL436">+SUM($G436:$CF436*N(VALUE(LEFT($G$2:$CF$2,4))=CL$2))</f>
        <v>0</v>
      </c>
      <c r="CM436" s="7" cm="1">
        <f t="array" ref="CM436">+SUM($G436:$CF436*N(VALUE(LEFT($G$2:$CF$2,4))=CM$2))</f>
        <v>0</v>
      </c>
      <c r="CN436" s="7" cm="1">
        <f t="array" ref="CN436">+SUM($G436:$CF436*N(VALUE(LEFT($G$2:$CF$2,4))=CN$2))</f>
        <v>0</v>
      </c>
      <c r="CO436" s="7" cm="1">
        <f t="array" ref="CO436">+SUM($G436:$CF436*N(VALUE(LEFT($G$2:$CF$2,4))=CO$2))</f>
        <v>0</v>
      </c>
      <c r="CP436" s="7" cm="1">
        <f t="array" ref="CP436">+SUM($G436:$CF436*N(VALUE(LEFT($G$2:$CF$2,4))=CP$2))</f>
        <v>0</v>
      </c>
      <c r="CQ436" s="7" cm="1">
        <f t="array" ref="CQ436">+SUM($G436:$CF436*N(VALUE(LEFT($G$2:$CF$2,4))=CQ$2))</f>
        <v>0</v>
      </c>
    </row>
    <row r="437" spans="2:95" x14ac:dyDescent="0.25">
      <c r="B437" t="str">
        <f>+IF(IFERROR(INDEX('24-25 Plant Additions (RunRate)'!$P$10:$P$258,MATCH(E437,'24-25 Plant Additions (RunRate)'!$C$10:$C$258,0)),"")&lt;&gt;"x","","x")</f>
        <v/>
      </c>
      <c r="C437" t="str">
        <f>+IF(AND(CG437&gt;'24-25 Plant Additions (RunRate)'!$O$4,$B437&lt;&gt;"x"),"x","")</f>
        <v/>
      </c>
      <c r="D437" t="str">
        <f t="shared" si="6"/>
        <v>x</v>
      </c>
      <c r="E437" s="2" t="s">
        <v>1340</v>
      </c>
      <c r="F437" s="3" t="s">
        <v>1341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>
        <v>59767.89</v>
      </c>
      <c r="BM437" s="4"/>
      <c r="BN437" s="4">
        <v>-383.54</v>
      </c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>
        <v>59384.35</v>
      </c>
      <c r="CH437" s="4"/>
      <c r="CI437" s="9" cm="1">
        <f t="array" ref="CI437">1/(SUM(G437:BZ437*($G$1:$BZ$1=1))/SUM(G437:BZ437)+0.000000001)*(SUM(N(CK437:CP437&lt;&gt;0))&gt;4)</f>
        <v>0</v>
      </c>
      <c r="CK437" s="7" cm="1">
        <f t="array" ref="CK437">+SUM($G437:$CF437*N(VALUE(LEFT($G$2:$CF$2,4))=CK$2))</f>
        <v>0</v>
      </c>
      <c r="CL437" s="7" cm="1">
        <f t="array" ref="CL437">+SUM($G437:$CF437*N(VALUE(LEFT($G$2:$CF$2,4))=CL$2))</f>
        <v>0</v>
      </c>
      <c r="CM437" s="7" cm="1">
        <f t="array" ref="CM437">+SUM($G437:$CF437*N(VALUE(LEFT($G$2:$CF$2,4))=CM$2))</f>
        <v>0</v>
      </c>
      <c r="CN437" s="7" cm="1">
        <f t="array" ref="CN437">+SUM($G437:$CF437*N(VALUE(LEFT($G$2:$CF$2,4))=CN$2))</f>
        <v>0</v>
      </c>
      <c r="CO437" s="7" cm="1">
        <f t="array" ref="CO437">+SUM($G437:$CF437*N(VALUE(LEFT($G$2:$CF$2,4))=CO$2))</f>
        <v>59384.35</v>
      </c>
      <c r="CP437" s="7" cm="1">
        <f t="array" ref="CP437">+SUM($G437:$CF437*N(VALUE(LEFT($G$2:$CF$2,4))=CP$2))</f>
        <v>0</v>
      </c>
      <c r="CQ437" s="7" cm="1">
        <f t="array" ref="CQ437">+SUM($G437:$CF437*N(VALUE(LEFT($G$2:$CF$2,4))=CQ$2))</f>
        <v>0</v>
      </c>
    </row>
    <row r="438" spans="2:95" x14ac:dyDescent="0.25">
      <c r="B438" t="str">
        <f>+IF(IFERROR(INDEX('24-25 Plant Additions (RunRate)'!$P$10:$P$258,MATCH(E438,'24-25 Plant Additions (RunRate)'!$C$10:$C$258,0)),"")&lt;&gt;"x","","x")</f>
        <v/>
      </c>
      <c r="C438" t="str">
        <f>+IF(AND(CG438&gt;'24-25 Plant Additions (RunRate)'!$O$4,$B438&lt;&gt;"x"),"x","")</f>
        <v/>
      </c>
      <c r="D438" t="str">
        <f t="shared" si="6"/>
        <v>x</v>
      </c>
      <c r="E438" s="2" t="s">
        <v>1463</v>
      </c>
      <c r="F438" s="3" t="s">
        <v>1464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>
        <v>59455.15</v>
      </c>
      <c r="BY438" s="4">
        <v>0</v>
      </c>
      <c r="BZ438" s="4">
        <v>-240.75</v>
      </c>
      <c r="CA438" s="4"/>
      <c r="CB438" s="4"/>
      <c r="CC438" s="4"/>
      <c r="CD438" s="4"/>
      <c r="CE438" s="4"/>
      <c r="CF438" s="4"/>
      <c r="CG438" s="4">
        <v>59214.400000000001</v>
      </c>
      <c r="CH438" s="4"/>
      <c r="CI438" s="9" cm="1">
        <f t="array" ref="CI438">1/(SUM(G438:BZ438*($G$1:$BZ$1=1))/SUM(G438:BZ438)+0.000000001)*(SUM(N(CK438:CP438&lt;&gt;0))&gt;4)</f>
        <v>0</v>
      </c>
      <c r="CK438" s="7" cm="1">
        <f t="array" ref="CK438">+SUM($G438:$CF438*N(VALUE(LEFT($G$2:$CF$2,4))=CK$2))</f>
        <v>0</v>
      </c>
      <c r="CL438" s="7" cm="1">
        <f t="array" ref="CL438">+SUM($G438:$CF438*N(VALUE(LEFT($G$2:$CF$2,4))=CL$2))</f>
        <v>0</v>
      </c>
      <c r="CM438" s="7" cm="1">
        <f t="array" ref="CM438">+SUM($G438:$CF438*N(VALUE(LEFT($G$2:$CF$2,4))=CM$2))</f>
        <v>0</v>
      </c>
      <c r="CN438" s="7" cm="1">
        <f t="array" ref="CN438">+SUM($G438:$CF438*N(VALUE(LEFT($G$2:$CF$2,4))=CN$2))</f>
        <v>0</v>
      </c>
      <c r="CO438" s="7" cm="1">
        <f t="array" ref="CO438">+SUM($G438:$CF438*N(VALUE(LEFT($G$2:$CF$2,4))=CO$2))</f>
        <v>0</v>
      </c>
      <c r="CP438" s="7" cm="1">
        <f t="array" ref="CP438">+SUM($G438:$CF438*N(VALUE(LEFT($G$2:$CF$2,4))=CP$2))</f>
        <v>59214.400000000001</v>
      </c>
      <c r="CQ438" s="7" cm="1">
        <f t="array" ref="CQ438">+SUM($G438:$CF438*N(VALUE(LEFT($G$2:$CF$2,4))=CQ$2))</f>
        <v>0</v>
      </c>
    </row>
    <row r="439" spans="2:95" x14ac:dyDescent="0.25">
      <c r="B439" t="str">
        <f>+IF(IFERROR(INDEX('24-25 Plant Additions (RunRate)'!$P$10:$P$258,MATCH(E439,'24-25 Plant Additions (RunRate)'!$C$10:$C$258,0)),"")&lt;&gt;"x","","x")</f>
        <v/>
      </c>
      <c r="C439" t="str">
        <f>+IF(AND(CG439&gt;'24-25 Plant Additions (RunRate)'!$O$4,$B439&lt;&gt;"x"),"x","")</f>
        <v/>
      </c>
      <c r="D439" t="str">
        <f t="shared" si="6"/>
        <v>x</v>
      </c>
      <c r="E439" s="2" t="s">
        <v>1414</v>
      </c>
      <c r="F439" s="3" t="s">
        <v>1415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>
        <v>2801.16</v>
      </c>
      <c r="BO439" s="4"/>
      <c r="BP439" s="4"/>
      <c r="BQ439" s="4">
        <v>56448.71</v>
      </c>
      <c r="BR439" s="4"/>
      <c r="BS439" s="4"/>
      <c r="BT439" s="4"/>
      <c r="BU439" s="4"/>
      <c r="BV439" s="4"/>
      <c r="BW439" s="4"/>
      <c r="BX439" s="4"/>
      <c r="BY439" s="4"/>
      <c r="BZ439" s="4">
        <v>-355.22</v>
      </c>
      <c r="CA439" s="4"/>
      <c r="CB439" s="4"/>
      <c r="CC439" s="4"/>
      <c r="CD439" s="4">
        <v>49.230000000000004</v>
      </c>
      <c r="CE439" s="4"/>
      <c r="CF439" s="4"/>
      <c r="CG439" s="4">
        <v>58943.88</v>
      </c>
      <c r="CH439" s="4"/>
      <c r="CI439" s="9" cm="1">
        <f t="array" ref="CI439">1/(SUM(G439:BZ439*($G$1:$BZ$1=1))/SUM(G439:BZ439)+0.000000001)*(SUM(N(CK439:CP439&lt;&gt;0))&gt;4)</f>
        <v>0</v>
      </c>
      <c r="CK439" s="7" cm="1">
        <f t="array" ref="CK439">+SUM($G439:$CF439*N(VALUE(LEFT($G$2:$CF$2,4))=CK$2))</f>
        <v>0</v>
      </c>
      <c r="CL439" s="7" cm="1">
        <f t="array" ref="CL439">+SUM($G439:$CF439*N(VALUE(LEFT($G$2:$CF$2,4))=CL$2))</f>
        <v>0</v>
      </c>
      <c r="CM439" s="7" cm="1">
        <f t="array" ref="CM439">+SUM($G439:$CF439*N(VALUE(LEFT($G$2:$CF$2,4))=CM$2))</f>
        <v>0</v>
      </c>
      <c r="CN439" s="7" cm="1">
        <f t="array" ref="CN439">+SUM($G439:$CF439*N(VALUE(LEFT($G$2:$CF$2,4))=CN$2))</f>
        <v>0</v>
      </c>
      <c r="CO439" s="7" cm="1">
        <f t="array" ref="CO439">+SUM($G439:$CF439*N(VALUE(LEFT($G$2:$CF$2,4))=CO$2))</f>
        <v>2801.16</v>
      </c>
      <c r="CP439" s="7" cm="1">
        <f t="array" ref="CP439">+SUM($G439:$CF439*N(VALUE(LEFT($G$2:$CF$2,4))=CP$2))</f>
        <v>56093.49</v>
      </c>
      <c r="CQ439" s="7" cm="1">
        <f t="array" ref="CQ439">+SUM($G439:$CF439*N(VALUE(LEFT($G$2:$CF$2,4))=CQ$2))</f>
        <v>49.230000000000004</v>
      </c>
    </row>
    <row r="440" spans="2:95" x14ac:dyDescent="0.25">
      <c r="B440" t="str">
        <f>+IF(IFERROR(INDEX('24-25 Plant Additions (RunRate)'!$P$10:$P$258,MATCH(E440,'24-25 Plant Additions (RunRate)'!$C$10:$C$258,0)),"")&lt;&gt;"x","","x")</f>
        <v/>
      </c>
      <c r="C440" t="str">
        <f>+IF(AND(CG440&gt;'24-25 Plant Additions (RunRate)'!$O$4,$B440&lt;&gt;"x"),"x","")</f>
        <v/>
      </c>
      <c r="D440" t="str">
        <f t="shared" si="6"/>
        <v>x</v>
      </c>
      <c r="E440" s="2" t="s">
        <v>1751</v>
      </c>
      <c r="F440" s="3" t="s">
        <v>1752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>
        <v>59986.57</v>
      </c>
      <c r="CA440" s="4">
        <v>-3236.42</v>
      </c>
      <c r="CB440" s="4"/>
      <c r="CC440" s="4"/>
      <c r="CD440" s="4"/>
      <c r="CE440" s="4">
        <v>0</v>
      </c>
      <c r="CF440" s="4"/>
      <c r="CG440" s="4">
        <v>56750.15</v>
      </c>
      <c r="CH440" s="4"/>
      <c r="CI440" s="9" cm="1">
        <f t="array" ref="CI440">1/(SUM(G440:BZ440*($G$1:$BZ$1=1))/SUM(G440:BZ440)+0.000000001)*(SUM(N(CK440:CP440&lt;&gt;0))&gt;4)</f>
        <v>0</v>
      </c>
      <c r="CK440" s="7" cm="1">
        <f t="array" ref="CK440">+SUM($G440:$CF440*N(VALUE(LEFT($G$2:$CF$2,4))=CK$2))</f>
        <v>0</v>
      </c>
      <c r="CL440" s="7" cm="1">
        <f t="array" ref="CL440">+SUM($G440:$CF440*N(VALUE(LEFT($G$2:$CF$2,4))=CL$2))</f>
        <v>0</v>
      </c>
      <c r="CM440" s="7" cm="1">
        <f t="array" ref="CM440">+SUM($G440:$CF440*N(VALUE(LEFT($G$2:$CF$2,4))=CM$2))</f>
        <v>0</v>
      </c>
      <c r="CN440" s="7" cm="1">
        <f t="array" ref="CN440">+SUM($G440:$CF440*N(VALUE(LEFT($G$2:$CF$2,4))=CN$2))</f>
        <v>0</v>
      </c>
      <c r="CO440" s="7" cm="1">
        <f t="array" ref="CO440">+SUM($G440:$CF440*N(VALUE(LEFT($G$2:$CF$2,4))=CO$2))</f>
        <v>0</v>
      </c>
      <c r="CP440" s="7" cm="1">
        <f t="array" ref="CP440">+SUM($G440:$CF440*N(VALUE(LEFT($G$2:$CF$2,4))=CP$2))</f>
        <v>59986.57</v>
      </c>
      <c r="CQ440" s="7" cm="1">
        <f t="array" ref="CQ440">+SUM($G440:$CF440*N(VALUE(LEFT($G$2:$CF$2,4))=CQ$2))</f>
        <v>-3236.42</v>
      </c>
    </row>
    <row r="441" spans="2:95" x14ac:dyDescent="0.25">
      <c r="B441" t="str">
        <f>+IF(IFERROR(INDEX('24-25 Plant Additions (RunRate)'!$P$10:$P$258,MATCH(E441,'24-25 Plant Additions (RunRate)'!$C$10:$C$258,0)),"")&lt;&gt;"x","","x")</f>
        <v/>
      </c>
      <c r="C441" t="str">
        <f>+IF(AND(CG441&gt;'24-25 Plant Additions (RunRate)'!$O$4,$B441&lt;&gt;"x"),"x","")</f>
        <v/>
      </c>
      <c r="D441" t="str">
        <f t="shared" si="6"/>
        <v>x</v>
      </c>
      <c r="E441" s="2" t="s">
        <v>392</v>
      </c>
      <c r="F441" s="3" t="s">
        <v>393</v>
      </c>
      <c r="G441" s="4">
        <v>2962.14</v>
      </c>
      <c r="H441" s="4">
        <v>54220.800000000003</v>
      </c>
      <c r="I441" s="4"/>
      <c r="J441" s="4"/>
      <c r="K441" s="4"/>
      <c r="L441" s="4"/>
      <c r="M441" s="4"/>
      <c r="N441" s="4"/>
      <c r="O441" s="4"/>
      <c r="P441" s="4">
        <v>0</v>
      </c>
      <c r="Q441" s="4"/>
      <c r="R441" s="4">
        <v>-953.75</v>
      </c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>
        <v>56229.19</v>
      </c>
      <c r="CH441" s="4"/>
      <c r="CI441" s="9" cm="1">
        <f t="array" ref="CI441">1/(SUM(G441:BZ441*($G$1:$BZ$1=1))/SUM(G441:BZ441)+0.000000001)*(SUM(N(CK441:CP441&lt;&gt;0))&gt;4)</f>
        <v>0</v>
      </c>
      <c r="CK441" s="7" cm="1">
        <f t="array" ref="CK441">+SUM($G441:$CF441*N(VALUE(LEFT($G$2:$CF$2,4))=CK$2))</f>
        <v>56229.19</v>
      </c>
      <c r="CL441" s="7" cm="1">
        <f t="array" ref="CL441">+SUM($G441:$CF441*N(VALUE(LEFT($G$2:$CF$2,4))=CL$2))</f>
        <v>0</v>
      </c>
      <c r="CM441" s="7" cm="1">
        <f t="array" ref="CM441">+SUM($G441:$CF441*N(VALUE(LEFT($G$2:$CF$2,4))=CM$2))</f>
        <v>0</v>
      </c>
      <c r="CN441" s="7" cm="1">
        <f t="array" ref="CN441">+SUM($G441:$CF441*N(VALUE(LEFT($G$2:$CF$2,4))=CN$2))</f>
        <v>0</v>
      </c>
      <c r="CO441" s="7" cm="1">
        <f t="array" ref="CO441">+SUM($G441:$CF441*N(VALUE(LEFT($G$2:$CF$2,4))=CO$2))</f>
        <v>0</v>
      </c>
      <c r="CP441" s="7" cm="1">
        <f t="array" ref="CP441">+SUM($G441:$CF441*N(VALUE(LEFT($G$2:$CF$2,4))=CP$2))</f>
        <v>0</v>
      </c>
      <c r="CQ441" s="7" cm="1">
        <f t="array" ref="CQ441">+SUM($G441:$CF441*N(VALUE(LEFT($G$2:$CF$2,4))=CQ$2))</f>
        <v>0</v>
      </c>
    </row>
    <row r="442" spans="2:95" x14ac:dyDescent="0.25">
      <c r="B442" t="str">
        <f>+IF(IFERROR(INDEX('24-25 Plant Additions (RunRate)'!$P$10:$P$258,MATCH(E442,'24-25 Plant Additions (RunRate)'!$C$10:$C$258,0)),"")&lt;&gt;"x","","x")</f>
        <v/>
      </c>
      <c r="C442" t="str">
        <f>+IF(AND(CG442&gt;'24-25 Plant Additions (RunRate)'!$O$4,$B442&lt;&gt;"x"),"x","")</f>
        <v/>
      </c>
      <c r="D442" t="str">
        <f t="shared" si="6"/>
        <v>x</v>
      </c>
      <c r="E442" s="2" t="s">
        <v>886</v>
      </c>
      <c r="F442" s="3" t="s">
        <v>887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>
        <v>56177.43</v>
      </c>
      <c r="AN442" s="4"/>
      <c r="AO442" s="4"/>
      <c r="AP442" s="4">
        <v>48.1</v>
      </c>
      <c r="AQ442" s="4">
        <v>0</v>
      </c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>
        <v>56225.53</v>
      </c>
      <c r="CH442" s="4"/>
      <c r="CI442" s="9" cm="1">
        <f t="array" ref="CI442">1/(SUM(G442:BZ442*($G$1:$BZ$1=1))/SUM(G442:BZ442)+0.000000001)*(SUM(N(CK442:CP442&lt;&gt;0))&gt;4)</f>
        <v>0</v>
      </c>
      <c r="CK442" s="7" cm="1">
        <f t="array" ref="CK442">+SUM($G442:$CF442*N(VALUE(LEFT($G$2:$CF$2,4))=CK$2))</f>
        <v>0</v>
      </c>
      <c r="CL442" s="7" cm="1">
        <f t="array" ref="CL442">+SUM($G442:$CF442*N(VALUE(LEFT($G$2:$CF$2,4))=CL$2))</f>
        <v>0</v>
      </c>
      <c r="CM442" s="7" cm="1">
        <f t="array" ref="CM442">+SUM($G442:$CF442*N(VALUE(LEFT($G$2:$CF$2,4))=CM$2))</f>
        <v>56225.53</v>
      </c>
      <c r="CN442" s="7" cm="1">
        <f t="array" ref="CN442">+SUM($G442:$CF442*N(VALUE(LEFT($G$2:$CF$2,4))=CN$2))</f>
        <v>0</v>
      </c>
      <c r="CO442" s="7" cm="1">
        <f t="array" ref="CO442">+SUM($G442:$CF442*N(VALUE(LEFT($G$2:$CF$2,4))=CO$2))</f>
        <v>0</v>
      </c>
      <c r="CP442" s="7" cm="1">
        <f t="array" ref="CP442">+SUM($G442:$CF442*N(VALUE(LEFT($G$2:$CF$2,4))=CP$2))</f>
        <v>0</v>
      </c>
      <c r="CQ442" s="7" cm="1">
        <f t="array" ref="CQ442">+SUM($G442:$CF442*N(VALUE(LEFT($G$2:$CF$2,4))=CQ$2))</f>
        <v>0</v>
      </c>
    </row>
    <row r="443" spans="2:95" x14ac:dyDescent="0.25">
      <c r="B443" t="str">
        <f>+IF(IFERROR(INDEX('24-25 Plant Additions (RunRate)'!$P$10:$P$258,MATCH(E443,'24-25 Plant Additions (RunRate)'!$C$10:$C$258,0)),"")&lt;&gt;"x","","x")</f>
        <v/>
      </c>
      <c r="C443" t="str">
        <f>+IF(AND(CG443&gt;'24-25 Plant Additions (RunRate)'!$O$4,$B443&lt;&gt;"x"),"x","")</f>
        <v/>
      </c>
      <c r="D443" t="str">
        <f t="shared" si="6"/>
        <v>x</v>
      </c>
      <c r="E443" s="2" t="s">
        <v>41</v>
      </c>
      <c r="F443" s="3" t="s">
        <v>42</v>
      </c>
      <c r="G443" s="4"/>
      <c r="H443" s="4"/>
      <c r="I443" s="4"/>
      <c r="J443" s="4"/>
      <c r="K443" s="4"/>
      <c r="L443" s="4"/>
      <c r="M443" s="4"/>
      <c r="N443" s="4"/>
      <c r="O443" s="4">
        <v>30066</v>
      </c>
      <c r="P443" s="4"/>
      <c r="Q443" s="4">
        <v>0</v>
      </c>
      <c r="R443" s="4">
        <v>235.45000000000002</v>
      </c>
      <c r="S443" s="4"/>
      <c r="T443" s="4">
        <v>-101.68</v>
      </c>
      <c r="U443" s="4">
        <v>6338.17</v>
      </c>
      <c r="V443" s="4"/>
      <c r="W443" s="4">
        <v>20425.310000000001</v>
      </c>
      <c r="X443" s="4">
        <v>-518.87</v>
      </c>
      <c r="Y443" s="4"/>
      <c r="Z443" s="4"/>
      <c r="AA443" s="4"/>
      <c r="AB443" s="4"/>
      <c r="AC443" s="4"/>
      <c r="AD443" s="4">
        <v>-434.95</v>
      </c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>
        <v>56009.43</v>
      </c>
      <c r="CH443" s="4"/>
      <c r="CI443" s="9" cm="1">
        <f t="array" ref="CI443">1/(SUM(G443:BZ443*($G$1:$BZ$1=1))/SUM(G443:BZ443)+0.000000001)*(SUM(N(CK443:CP443&lt;&gt;0))&gt;4)</f>
        <v>0</v>
      </c>
      <c r="CK443" s="7" cm="1">
        <f t="array" ref="CK443">+SUM($G443:$CF443*N(VALUE(LEFT($G$2:$CF$2,4))=CK$2))</f>
        <v>30301.45</v>
      </c>
      <c r="CL443" s="7" cm="1">
        <f t="array" ref="CL443">+SUM($G443:$CF443*N(VALUE(LEFT($G$2:$CF$2,4))=CL$2))</f>
        <v>25707.980000000003</v>
      </c>
      <c r="CM443" s="7" cm="1">
        <f t="array" ref="CM443">+SUM($G443:$CF443*N(VALUE(LEFT($G$2:$CF$2,4))=CM$2))</f>
        <v>0</v>
      </c>
      <c r="CN443" s="7" cm="1">
        <f t="array" ref="CN443">+SUM($G443:$CF443*N(VALUE(LEFT($G$2:$CF$2,4))=CN$2))</f>
        <v>0</v>
      </c>
      <c r="CO443" s="7" cm="1">
        <f t="array" ref="CO443">+SUM($G443:$CF443*N(VALUE(LEFT($G$2:$CF$2,4))=CO$2))</f>
        <v>0</v>
      </c>
      <c r="CP443" s="7" cm="1">
        <f t="array" ref="CP443">+SUM($G443:$CF443*N(VALUE(LEFT($G$2:$CF$2,4))=CP$2))</f>
        <v>0</v>
      </c>
      <c r="CQ443" s="7" cm="1">
        <f t="array" ref="CQ443">+SUM($G443:$CF443*N(VALUE(LEFT($G$2:$CF$2,4))=CQ$2))</f>
        <v>0</v>
      </c>
    </row>
    <row r="444" spans="2:95" x14ac:dyDescent="0.25">
      <c r="B444" t="str">
        <f>+IF(IFERROR(INDEX('24-25 Plant Additions (RunRate)'!$P$10:$P$258,MATCH(E444,'24-25 Plant Additions (RunRate)'!$C$10:$C$258,0)),"")&lt;&gt;"x","","x")</f>
        <v/>
      </c>
      <c r="C444" t="str">
        <f>+IF(AND(CG444&gt;'24-25 Plant Additions (RunRate)'!$O$4,$B444&lt;&gt;"x"),"x","")</f>
        <v/>
      </c>
      <c r="D444" t="str">
        <f t="shared" si="6"/>
        <v>x</v>
      </c>
      <c r="E444" s="2" t="s">
        <v>754</v>
      </c>
      <c r="F444" s="3" t="s">
        <v>755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>
        <v>55896.57</v>
      </c>
      <c r="BL444" s="4"/>
      <c r="BM444" s="4"/>
      <c r="BN444" s="4">
        <v>17.98</v>
      </c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>
        <v>55914.55</v>
      </c>
      <c r="CH444" s="4"/>
      <c r="CI444" s="9" cm="1">
        <f t="array" ref="CI444">1/(SUM(G444:BZ444*($G$1:$BZ$1=1))/SUM(G444:BZ444)+0.000000001)*(SUM(N(CK444:CP444&lt;&gt;0))&gt;4)</f>
        <v>0</v>
      </c>
      <c r="CK444" s="7" cm="1">
        <f t="array" ref="CK444">+SUM($G444:$CF444*N(VALUE(LEFT($G$2:$CF$2,4))=CK$2))</f>
        <v>0</v>
      </c>
      <c r="CL444" s="7" cm="1">
        <f t="array" ref="CL444">+SUM($G444:$CF444*N(VALUE(LEFT($G$2:$CF$2,4))=CL$2))</f>
        <v>0</v>
      </c>
      <c r="CM444" s="7" cm="1">
        <f t="array" ref="CM444">+SUM($G444:$CF444*N(VALUE(LEFT($G$2:$CF$2,4))=CM$2))</f>
        <v>0</v>
      </c>
      <c r="CN444" s="7" cm="1">
        <f t="array" ref="CN444">+SUM($G444:$CF444*N(VALUE(LEFT($G$2:$CF$2,4))=CN$2))</f>
        <v>0</v>
      </c>
      <c r="CO444" s="7" cm="1">
        <f t="array" ref="CO444">+SUM($G444:$CF444*N(VALUE(LEFT($G$2:$CF$2,4))=CO$2))</f>
        <v>55914.55</v>
      </c>
      <c r="CP444" s="7" cm="1">
        <f t="array" ref="CP444">+SUM($G444:$CF444*N(VALUE(LEFT($G$2:$CF$2,4))=CP$2))</f>
        <v>0</v>
      </c>
      <c r="CQ444" s="7" cm="1">
        <f t="array" ref="CQ444">+SUM($G444:$CF444*N(VALUE(LEFT($G$2:$CF$2,4))=CQ$2))</f>
        <v>0</v>
      </c>
    </row>
    <row r="445" spans="2:95" x14ac:dyDescent="0.25">
      <c r="B445" t="str">
        <f>+IF(IFERROR(INDEX('24-25 Plant Additions (RunRate)'!$P$10:$P$258,MATCH(E445,'24-25 Plant Additions (RunRate)'!$C$10:$C$258,0)),"")&lt;&gt;"x","","x")</f>
        <v/>
      </c>
      <c r="C445" t="str">
        <f>+IF(AND(CG445&gt;'24-25 Plant Additions (RunRate)'!$O$4,$B445&lt;&gt;"x"),"x","")</f>
        <v/>
      </c>
      <c r="D445" t="str">
        <f t="shared" si="6"/>
        <v>x</v>
      </c>
      <c r="E445" s="2" t="s">
        <v>424</v>
      </c>
      <c r="F445" s="3" t="s">
        <v>425</v>
      </c>
      <c r="G445" s="4"/>
      <c r="H445" s="4"/>
      <c r="I445" s="4"/>
      <c r="J445" s="4"/>
      <c r="K445" s="4"/>
      <c r="L445" s="4"/>
      <c r="M445" s="4"/>
      <c r="N445" s="4"/>
      <c r="O445" s="4">
        <v>51909.99</v>
      </c>
      <c r="P445" s="4">
        <v>3578.06</v>
      </c>
      <c r="Q445" s="4"/>
      <c r="R445" s="4">
        <v>420.63</v>
      </c>
      <c r="S445" s="4"/>
      <c r="T445" s="4"/>
      <c r="U445" s="4">
        <v>0</v>
      </c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>
        <v>55908.679999999993</v>
      </c>
      <c r="CH445" s="4"/>
      <c r="CI445" s="9" cm="1">
        <f t="array" ref="CI445">1/(SUM(G445:BZ445*($G$1:$BZ$1=1))/SUM(G445:BZ445)+0.000000001)*(SUM(N(CK445:CP445&lt;&gt;0))&gt;4)</f>
        <v>0</v>
      </c>
      <c r="CK445" s="7" cm="1">
        <f t="array" ref="CK445">+SUM($G445:$CF445*N(VALUE(LEFT($G$2:$CF$2,4))=CK$2))</f>
        <v>55908.679999999993</v>
      </c>
      <c r="CL445" s="7" cm="1">
        <f t="array" ref="CL445">+SUM($G445:$CF445*N(VALUE(LEFT($G$2:$CF$2,4))=CL$2))</f>
        <v>0</v>
      </c>
      <c r="CM445" s="7" cm="1">
        <f t="array" ref="CM445">+SUM($G445:$CF445*N(VALUE(LEFT($G$2:$CF$2,4))=CM$2))</f>
        <v>0</v>
      </c>
      <c r="CN445" s="7" cm="1">
        <f t="array" ref="CN445">+SUM($G445:$CF445*N(VALUE(LEFT($G$2:$CF$2,4))=CN$2))</f>
        <v>0</v>
      </c>
      <c r="CO445" s="7" cm="1">
        <f t="array" ref="CO445">+SUM($G445:$CF445*N(VALUE(LEFT($G$2:$CF$2,4))=CO$2))</f>
        <v>0</v>
      </c>
      <c r="CP445" s="7" cm="1">
        <f t="array" ref="CP445">+SUM($G445:$CF445*N(VALUE(LEFT($G$2:$CF$2,4))=CP$2))</f>
        <v>0</v>
      </c>
      <c r="CQ445" s="7" cm="1">
        <f t="array" ref="CQ445">+SUM($G445:$CF445*N(VALUE(LEFT($G$2:$CF$2,4))=CQ$2))</f>
        <v>0</v>
      </c>
    </row>
    <row r="446" spans="2:95" x14ac:dyDescent="0.25">
      <c r="B446" t="str">
        <f>+IF(IFERROR(INDEX('24-25 Plant Additions (RunRate)'!$P$10:$P$258,MATCH(E446,'24-25 Plant Additions (RunRate)'!$C$10:$C$258,0)),"")&lt;&gt;"x","","x")</f>
        <v/>
      </c>
      <c r="C446" t="str">
        <f>+IF(AND(CG446&gt;'24-25 Plant Additions (RunRate)'!$O$4,$B446&lt;&gt;"x"),"x","")</f>
        <v/>
      </c>
      <c r="D446" t="str">
        <f t="shared" si="6"/>
        <v>x</v>
      </c>
      <c r="E446" s="2" t="s">
        <v>85</v>
      </c>
      <c r="F446" s="3" t="s">
        <v>86</v>
      </c>
      <c r="G446" s="4">
        <v>6907.9</v>
      </c>
      <c r="H446" s="4"/>
      <c r="I446" s="4"/>
      <c r="J446" s="4">
        <v>8823.9</v>
      </c>
      <c r="K446" s="4"/>
      <c r="L446" s="4">
        <v>0</v>
      </c>
      <c r="M446" s="4"/>
      <c r="N446" s="4">
        <v>55.620000000000005</v>
      </c>
      <c r="O446" s="4">
        <v>6594.630000000001</v>
      </c>
      <c r="P446" s="4"/>
      <c r="Q446" s="4">
        <v>1098.5</v>
      </c>
      <c r="R446" s="4">
        <v>152.72999999999999</v>
      </c>
      <c r="S446" s="4"/>
      <c r="T446" s="4">
        <v>10209.18</v>
      </c>
      <c r="U446" s="4">
        <v>12734.380000000001</v>
      </c>
      <c r="V446" s="4">
        <v>2355.17</v>
      </c>
      <c r="W446" s="4">
        <v>60.56</v>
      </c>
      <c r="X446" s="4">
        <v>2974.19</v>
      </c>
      <c r="Y446" s="4"/>
      <c r="Z446" s="4">
        <v>4770.58</v>
      </c>
      <c r="AA446" s="4">
        <v>24.7</v>
      </c>
      <c r="AB446" s="4"/>
      <c r="AC446" s="4"/>
      <c r="AD446" s="4">
        <v>-548.66000000000008</v>
      </c>
      <c r="AE446" s="4"/>
      <c r="AF446" s="4"/>
      <c r="AG446" s="4"/>
      <c r="AH446" s="4"/>
      <c r="AI446" s="4"/>
      <c r="AJ446" s="4"/>
      <c r="AK446" s="4">
        <v>-317.28000000000003</v>
      </c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>
        <v>55896.100000000006</v>
      </c>
      <c r="CH446" s="4"/>
      <c r="CI446" s="9" cm="1">
        <f t="array" ref="CI446">1/(SUM(G446:BZ446*($G$1:$BZ$1=1))/SUM(G446:BZ446)+0.000000001)*(SUM(N(CK446:CP446&lt;&gt;0))&gt;4)</f>
        <v>0</v>
      </c>
      <c r="CK446" s="7" cm="1">
        <f t="array" ref="CK446">+SUM($G446:$CF446*N(VALUE(LEFT($G$2:$CF$2,4))=CK$2))</f>
        <v>23633.280000000002</v>
      </c>
      <c r="CL446" s="7" cm="1">
        <f t="array" ref="CL446">+SUM($G446:$CF446*N(VALUE(LEFT($G$2:$CF$2,4))=CL$2))</f>
        <v>32580.100000000002</v>
      </c>
      <c r="CM446" s="7" cm="1">
        <f t="array" ref="CM446">+SUM($G446:$CF446*N(VALUE(LEFT($G$2:$CF$2,4))=CM$2))</f>
        <v>-317.28000000000003</v>
      </c>
      <c r="CN446" s="7" cm="1">
        <f t="array" ref="CN446">+SUM($G446:$CF446*N(VALUE(LEFT($G$2:$CF$2,4))=CN$2))</f>
        <v>0</v>
      </c>
      <c r="CO446" s="7" cm="1">
        <f t="array" ref="CO446">+SUM($G446:$CF446*N(VALUE(LEFT($G$2:$CF$2,4))=CO$2))</f>
        <v>0</v>
      </c>
      <c r="CP446" s="7" cm="1">
        <f t="array" ref="CP446">+SUM($G446:$CF446*N(VALUE(LEFT($G$2:$CF$2,4))=CP$2))</f>
        <v>0</v>
      </c>
      <c r="CQ446" s="7" cm="1">
        <f t="array" ref="CQ446">+SUM($G446:$CF446*N(VALUE(LEFT($G$2:$CF$2,4))=CQ$2))</f>
        <v>0</v>
      </c>
    </row>
    <row r="447" spans="2:95" x14ac:dyDescent="0.25">
      <c r="B447" t="str">
        <f>+IF(IFERROR(INDEX('24-25 Plant Additions (RunRate)'!$P$10:$P$258,MATCH(E447,'24-25 Plant Additions (RunRate)'!$C$10:$C$258,0)),"")&lt;&gt;"x","","x")</f>
        <v/>
      </c>
      <c r="C447" t="str">
        <f>+IF(AND(CG447&gt;'24-25 Plant Additions (RunRate)'!$O$4,$B447&lt;&gt;"x"),"x","")</f>
        <v/>
      </c>
      <c r="D447" t="str">
        <f t="shared" si="6"/>
        <v>x</v>
      </c>
      <c r="E447" s="2" t="s">
        <v>333</v>
      </c>
      <c r="F447" s="3" t="s">
        <v>334</v>
      </c>
      <c r="G447" s="4"/>
      <c r="H447" s="4"/>
      <c r="I447" s="4"/>
      <c r="J447" s="4"/>
      <c r="K447" s="4">
        <v>55822.05</v>
      </c>
      <c r="L447" s="4">
        <v>286.3</v>
      </c>
      <c r="M447" s="4"/>
      <c r="N447" s="4"/>
      <c r="O447" s="4"/>
      <c r="P447" s="4">
        <v>0</v>
      </c>
      <c r="Q447" s="4"/>
      <c r="R447" s="4">
        <v>-952.28</v>
      </c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>
        <v>55156.070000000007</v>
      </c>
      <c r="CH447" s="4"/>
      <c r="CI447" s="9" cm="1">
        <f t="array" ref="CI447">1/(SUM(G447:BZ447*($G$1:$BZ$1=1))/SUM(G447:BZ447)+0.000000001)*(SUM(N(CK447:CP447&lt;&gt;0))&gt;4)</f>
        <v>0</v>
      </c>
      <c r="CK447" s="7" cm="1">
        <f t="array" ref="CK447">+SUM($G447:$CF447*N(VALUE(LEFT($G$2:$CF$2,4))=CK$2))</f>
        <v>55156.070000000007</v>
      </c>
      <c r="CL447" s="7" cm="1">
        <f t="array" ref="CL447">+SUM($G447:$CF447*N(VALUE(LEFT($G$2:$CF$2,4))=CL$2))</f>
        <v>0</v>
      </c>
      <c r="CM447" s="7" cm="1">
        <f t="array" ref="CM447">+SUM($G447:$CF447*N(VALUE(LEFT($G$2:$CF$2,4))=CM$2))</f>
        <v>0</v>
      </c>
      <c r="CN447" s="7" cm="1">
        <f t="array" ref="CN447">+SUM($G447:$CF447*N(VALUE(LEFT($G$2:$CF$2,4))=CN$2))</f>
        <v>0</v>
      </c>
      <c r="CO447" s="7" cm="1">
        <f t="array" ref="CO447">+SUM($G447:$CF447*N(VALUE(LEFT($G$2:$CF$2,4))=CO$2))</f>
        <v>0</v>
      </c>
      <c r="CP447" s="7" cm="1">
        <f t="array" ref="CP447">+SUM($G447:$CF447*N(VALUE(LEFT($G$2:$CF$2,4))=CP$2))</f>
        <v>0</v>
      </c>
      <c r="CQ447" s="7" cm="1">
        <f t="array" ref="CQ447">+SUM($G447:$CF447*N(VALUE(LEFT($G$2:$CF$2,4))=CQ$2))</f>
        <v>0</v>
      </c>
    </row>
    <row r="448" spans="2:95" x14ac:dyDescent="0.25">
      <c r="B448" t="str">
        <f>+IF(IFERROR(INDEX('24-25 Plant Additions (RunRate)'!$P$10:$P$258,MATCH(E448,'24-25 Plant Additions (RunRate)'!$C$10:$C$258,0)),"")&lt;&gt;"x","","x")</f>
        <v/>
      </c>
      <c r="C448" t="str">
        <f>+IF(AND(CG448&gt;'24-25 Plant Additions (RunRate)'!$O$4,$B448&lt;&gt;"x"),"x","")</f>
        <v/>
      </c>
      <c r="D448" t="str">
        <f t="shared" si="6"/>
        <v>x</v>
      </c>
      <c r="E448" s="2" t="s">
        <v>726</v>
      </c>
      <c r="F448" s="3" t="s">
        <v>727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>
        <v>45899.89</v>
      </c>
      <c r="AA448" s="4">
        <v>8086.7300000000005</v>
      </c>
      <c r="AB448" s="4">
        <v>228.54</v>
      </c>
      <c r="AC448" s="4"/>
      <c r="AD448" s="4">
        <v>386.67</v>
      </c>
      <c r="AE448" s="4">
        <v>0</v>
      </c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>
        <v>54601.83</v>
      </c>
      <c r="CH448" s="4"/>
      <c r="CI448" s="9" cm="1">
        <f t="array" ref="CI448">1/(SUM(G448:BZ448*($G$1:$BZ$1=1))/SUM(G448:BZ448)+0.000000001)*(SUM(N(CK448:CP448&lt;&gt;0))&gt;4)</f>
        <v>0</v>
      </c>
      <c r="CK448" s="7" cm="1">
        <f t="array" ref="CK448">+SUM($G448:$CF448*N(VALUE(LEFT($G$2:$CF$2,4))=CK$2))</f>
        <v>0</v>
      </c>
      <c r="CL448" s="7" cm="1">
        <f t="array" ref="CL448">+SUM($G448:$CF448*N(VALUE(LEFT($G$2:$CF$2,4))=CL$2))</f>
        <v>54601.83</v>
      </c>
      <c r="CM448" s="7" cm="1">
        <f t="array" ref="CM448">+SUM($G448:$CF448*N(VALUE(LEFT($G$2:$CF$2,4))=CM$2))</f>
        <v>0</v>
      </c>
      <c r="CN448" s="7" cm="1">
        <f t="array" ref="CN448">+SUM($G448:$CF448*N(VALUE(LEFT($G$2:$CF$2,4))=CN$2))</f>
        <v>0</v>
      </c>
      <c r="CO448" s="7" cm="1">
        <f t="array" ref="CO448">+SUM($G448:$CF448*N(VALUE(LEFT($G$2:$CF$2,4))=CO$2))</f>
        <v>0</v>
      </c>
      <c r="CP448" s="7" cm="1">
        <f t="array" ref="CP448">+SUM($G448:$CF448*N(VALUE(LEFT($G$2:$CF$2,4))=CP$2))</f>
        <v>0</v>
      </c>
      <c r="CQ448" s="7" cm="1">
        <f t="array" ref="CQ448">+SUM($G448:$CF448*N(VALUE(LEFT($G$2:$CF$2,4))=CQ$2))</f>
        <v>0</v>
      </c>
    </row>
    <row r="449" spans="2:95" x14ac:dyDescent="0.25">
      <c r="B449" t="str">
        <f>+IF(IFERROR(INDEX('24-25 Plant Additions (RunRate)'!$P$10:$P$258,MATCH(E449,'24-25 Plant Additions (RunRate)'!$C$10:$C$258,0)),"")&lt;&gt;"x","","x")</f>
        <v/>
      </c>
      <c r="C449" t="str">
        <f>+IF(AND(CG449&gt;'24-25 Plant Additions (RunRate)'!$O$4,$B449&lt;&gt;"x"),"x","")</f>
        <v/>
      </c>
      <c r="D449" t="str">
        <f t="shared" si="6"/>
        <v>x</v>
      </c>
      <c r="E449" s="2" t="s">
        <v>1548</v>
      </c>
      <c r="F449" s="3" t="s">
        <v>1549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>
        <v>1391.48</v>
      </c>
      <c r="BM449" s="4"/>
      <c r="BN449" s="4">
        <v>27031.38</v>
      </c>
      <c r="BO449" s="4">
        <v>27631.97</v>
      </c>
      <c r="BP449" s="4"/>
      <c r="BQ449" s="4">
        <v>-1457.28</v>
      </c>
      <c r="BR449" s="4"/>
      <c r="BS449" s="4"/>
      <c r="BT449" s="4"/>
      <c r="BU449" s="4"/>
      <c r="BV449" s="4"/>
      <c r="BW449" s="4"/>
      <c r="BX449" s="4"/>
      <c r="BY449" s="4"/>
      <c r="BZ449" s="4">
        <v>-164.71</v>
      </c>
      <c r="CA449" s="4"/>
      <c r="CB449" s="4"/>
      <c r="CC449" s="4"/>
      <c r="CD449" s="4"/>
      <c r="CE449" s="4"/>
      <c r="CF449" s="4"/>
      <c r="CG449" s="4">
        <v>54432.840000000004</v>
      </c>
      <c r="CH449" s="4"/>
      <c r="CI449" s="9" cm="1">
        <f t="array" ref="CI449">1/(SUM(G449:BZ449*($G$1:$BZ$1=1))/SUM(G449:BZ449)+0.000000001)*(SUM(N(CK449:CP449&lt;&gt;0))&gt;4)</f>
        <v>0</v>
      </c>
      <c r="CK449" s="7" cm="1">
        <f t="array" ref="CK449">+SUM($G449:$CF449*N(VALUE(LEFT($G$2:$CF$2,4))=CK$2))</f>
        <v>0</v>
      </c>
      <c r="CL449" s="7" cm="1">
        <f t="array" ref="CL449">+SUM($G449:$CF449*N(VALUE(LEFT($G$2:$CF$2,4))=CL$2))</f>
        <v>0</v>
      </c>
      <c r="CM449" s="7" cm="1">
        <f t="array" ref="CM449">+SUM($G449:$CF449*N(VALUE(LEFT($G$2:$CF$2,4))=CM$2))</f>
        <v>0</v>
      </c>
      <c r="CN449" s="7" cm="1">
        <f t="array" ref="CN449">+SUM($G449:$CF449*N(VALUE(LEFT($G$2:$CF$2,4))=CN$2))</f>
        <v>0</v>
      </c>
      <c r="CO449" s="7" cm="1">
        <f t="array" ref="CO449">+SUM($G449:$CF449*N(VALUE(LEFT($G$2:$CF$2,4))=CO$2))</f>
        <v>28422.86</v>
      </c>
      <c r="CP449" s="7" cm="1">
        <f t="array" ref="CP449">+SUM($G449:$CF449*N(VALUE(LEFT($G$2:$CF$2,4))=CP$2))</f>
        <v>26009.980000000003</v>
      </c>
      <c r="CQ449" s="7" cm="1">
        <f t="array" ref="CQ449">+SUM($G449:$CF449*N(VALUE(LEFT($G$2:$CF$2,4))=CQ$2))</f>
        <v>0</v>
      </c>
    </row>
    <row r="450" spans="2:95" x14ac:dyDescent="0.25">
      <c r="B450" t="str">
        <f>+IF(IFERROR(INDEX('24-25 Plant Additions (RunRate)'!$P$10:$P$258,MATCH(E450,'24-25 Plant Additions (RunRate)'!$C$10:$C$258,0)),"")&lt;&gt;"x","","x")</f>
        <v/>
      </c>
      <c r="C450" t="str">
        <f>+IF(AND(CG450&gt;'24-25 Plant Additions (RunRate)'!$O$4,$B450&lt;&gt;"x"),"x","")</f>
        <v/>
      </c>
      <c r="D450" t="str">
        <f t="shared" si="6"/>
        <v>x</v>
      </c>
      <c r="E450" s="2" t="s">
        <v>530</v>
      </c>
      <c r="F450" s="3" t="s">
        <v>531</v>
      </c>
      <c r="G450" s="4"/>
      <c r="H450" s="4"/>
      <c r="I450" s="4"/>
      <c r="J450" s="4"/>
      <c r="K450" s="4"/>
      <c r="L450" s="4"/>
      <c r="M450" s="4"/>
      <c r="N450" s="4"/>
      <c r="O450" s="4"/>
      <c r="P450" s="4">
        <v>54616.800000000003</v>
      </c>
      <c r="Q450" s="4"/>
      <c r="R450" s="4">
        <v>-882.66</v>
      </c>
      <c r="S450" s="4">
        <v>0</v>
      </c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>
        <v>53734.14</v>
      </c>
      <c r="CH450" s="4"/>
      <c r="CI450" s="9" cm="1">
        <f t="array" ref="CI450">1/(SUM(G450:BZ450*($G$1:$BZ$1=1))/SUM(G450:BZ450)+0.000000001)*(SUM(N(CK450:CP450&lt;&gt;0))&gt;4)</f>
        <v>0</v>
      </c>
      <c r="CK450" s="7" cm="1">
        <f t="array" ref="CK450">+SUM($G450:$CF450*N(VALUE(LEFT($G$2:$CF$2,4))=CK$2))</f>
        <v>53734.14</v>
      </c>
      <c r="CL450" s="7" cm="1">
        <f t="array" ref="CL450">+SUM($G450:$CF450*N(VALUE(LEFT($G$2:$CF$2,4))=CL$2))</f>
        <v>0</v>
      </c>
      <c r="CM450" s="7" cm="1">
        <f t="array" ref="CM450">+SUM($G450:$CF450*N(VALUE(LEFT($G$2:$CF$2,4))=CM$2))</f>
        <v>0</v>
      </c>
      <c r="CN450" s="7" cm="1">
        <f t="array" ref="CN450">+SUM($G450:$CF450*N(VALUE(LEFT($G$2:$CF$2,4))=CN$2))</f>
        <v>0</v>
      </c>
      <c r="CO450" s="7" cm="1">
        <f t="array" ref="CO450">+SUM($G450:$CF450*N(VALUE(LEFT($G$2:$CF$2,4))=CO$2))</f>
        <v>0</v>
      </c>
      <c r="CP450" s="7" cm="1">
        <f t="array" ref="CP450">+SUM($G450:$CF450*N(VALUE(LEFT($G$2:$CF$2,4))=CP$2))</f>
        <v>0</v>
      </c>
      <c r="CQ450" s="7" cm="1">
        <f t="array" ref="CQ450">+SUM($G450:$CF450*N(VALUE(LEFT($G$2:$CF$2,4))=CQ$2))</f>
        <v>0</v>
      </c>
    </row>
    <row r="451" spans="2:95" x14ac:dyDescent="0.25">
      <c r="B451" t="str">
        <f>+IF(IFERROR(INDEX('24-25 Plant Additions (RunRate)'!$P$10:$P$258,MATCH(E451,'24-25 Plant Additions (RunRate)'!$C$10:$C$258,0)),"")&lt;&gt;"x","","x")</f>
        <v/>
      </c>
      <c r="C451" t="str">
        <f>+IF(AND(CG451&gt;'24-25 Plant Additions (RunRate)'!$O$4,$B451&lt;&gt;"x"),"x","")</f>
        <v/>
      </c>
      <c r="D451" t="str">
        <f t="shared" si="6"/>
        <v>x</v>
      </c>
      <c r="E451" s="2" t="s">
        <v>1505</v>
      </c>
      <c r="F451" s="3" t="s">
        <v>1506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>
        <v>53554.57</v>
      </c>
      <c r="BK451" s="4"/>
      <c r="BL451" s="4"/>
      <c r="BM451" s="4">
        <v>0</v>
      </c>
      <c r="BN451" s="4">
        <v>62.49</v>
      </c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>
        <v>53617.06</v>
      </c>
      <c r="CH451" s="4"/>
      <c r="CI451" s="9" cm="1">
        <f t="array" ref="CI451">1/(SUM(G451:BZ451*($G$1:$BZ$1=1))/SUM(G451:BZ451)+0.000000001)*(SUM(N(CK451:CP451&lt;&gt;0))&gt;4)</f>
        <v>0</v>
      </c>
      <c r="CK451" s="7" cm="1">
        <f t="array" ref="CK451">+SUM($G451:$CF451*N(VALUE(LEFT($G$2:$CF$2,4))=CK$2))</f>
        <v>0</v>
      </c>
      <c r="CL451" s="7" cm="1">
        <f t="array" ref="CL451">+SUM($G451:$CF451*N(VALUE(LEFT($G$2:$CF$2,4))=CL$2))</f>
        <v>0</v>
      </c>
      <c r="CM451" s="7" cm="1">
        <f t="array" ref="CM451">+SUM($G451:$CF451*N(VALUE(LEFT($G$2:$CF$2,4))=CM$2))</f>
        <v>0</v>
      </c>
      <c r="CN451" s="7" cm="1">
        <f t="array" ref="CN451">+SUM($G451:$CF451*N(VALUE(LEFT($G$2:$CF$2,4))=CN$2))</f>
        <v>0</v>
      </c>
      <c r="CO451" s="7" cm="1">
        <f t="array" ref="CO451">+SUM($G451:$CF451*N(VALUE(LEFT($G$2:$CF$2,4))=CO$2))</f>
        <v>53617.06</v>
      </c>
      <c r="CP451" s="7" cm="1">
        <f t="array" ref="CP451">+SUM($G451:$CF451*N(VALUE(LEFT($G$2:$CF$2,4))=CP$2))</f>
        <v>0</v>
      </c>
      <c r="CQ451" s="7" cm="1">
        <f t="array" ref="CQ451">+SUM($G451:$CF451*N(VALUE(LEFT($G$2:$CF$2,4))=CQ$2))</f>
        <v>0</v>
      </c>
    </row>
    <row r="452" spans="2:95" x14ac:dyDescent="0.25">
      <c r="B452" t="str">
        <f>+IF(IFERROR(INDEX('24-25 Plant Additions (RunRate)'!$P$10:$P$258,MATCH(E452,'24-25 Plant Additions (RunRate)'!$C$10:$C$258,0)),"")&lt;&gt;"x","","x")</f>
        <v/>
      </c>
      <c r="C452" t="str">
        <f>+IF(AND(CG452&gt;'24-25 Plant Additions (RunRate)'!$O$4,$B452&lt;&gt;"x"),"x","")</f>
        <v/>
      </c>
      <c r="D452" t="str">
        <f t="shared" si="6"/>
        <v>x</v>
      </c>
      <c r="E452" s="2" t="s">
        <v>1753</v>
      </c>
      <c r="F452" s="3" t="s">
        <v>1754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>
        <v>53609.32</v>
      </c>
      <c r="CA452" s="4"/>
      <c r="CB452" s="4"/>
      <c r="CC452" s="4"/>
      <c r="CD452" s="4"/>
      <c r="CE452" s="4"/>
      <c r="CF452" s="4"/>
      <c r="CG452" s="4">
        <v>53609.32</v>
      </c>
      <c r="CH452" s="4"/>
      <c r="CI452" s="9" cm="1">
        <f t="array" ref="CI452">1/(SUM(G452:BZ452*($G$1:$BZ$1=1))/SUM(G452:BZ452)+0.000000001)*(SUM(N(CK452:CP452&lt;&gt;0))&gt;4)</f>
        <v>0</v>
      </c>
      <c r="CK452" s="7" cm="1">
        <f t="array" ref="CK452">+SUM($G452:$CF452*N(VALUE(LEFT($G$2:$CF$2,4))=CK$2))</f>
        <v>0</v>
      </c>
      <c r="CL452" s="7" cm="1">
        <f t="array" ref="CL452">+SUM($G452:$CF452*N(VALUE(LEFT($G$2:$CF$2,4))=CL$2))</f>
        <v>0</v>
      </c>
      <c r="CM452" s="7" cm="1">
        <f t="array" ref="CM452">+SUM($G452:$CF452*N(VALUE(LEFT($G$2:$CF$2,4))=CM$2))</f>
        <v>0</v>
      </c>
      <c r="CN452" s="7" cm="1">
        <f t="array" ref="CN452">+SUM($G452:$CF452*N(VALUE(LEFT($G$2:$CF$2,4))=CN$2))</f>
        <v>0</v>
      </c>
      <c r="CO452" s="7" cm="1">
        <f t="array" ref="CO452">+SUM($G452:$CF452*N(VALUE(LEFT($G$2:$CF$2,4))=CO$2))</f>
        <v>0</v>
      </c>
      <c r="CP452" s="7" cm="1">
        <f t="array" ref="CP452">+SUM($G452:$CF452*N(VALUE(LEFT($G$2:$CF$2,4))=CP$2))</f>
        <v>53609.32</v>
      </c>
      <c r="CQ452" s="7" cm="1">
        <f t="array" ref="CQ452">+SUM($G452:$CF452*N(VALUE(LEFT($G$2:$CF$2,4))=CQ$2))</f>
        <v>0</v>
      </c>
    </row>
    <row r="453" spans="2:95" x14ac:dyDescent="0.25">
      <c r="B453" t="str">
        <f>+IF(IFERROR(INDEX('24-25 Plant Additions (RunRate)'!$P$10:$P$258,MATCH(E453,'24-25 Plant Additions (RunRate)'!$C$10:$C$258,0)),"")&lt;&gt;"x","","x")</f>
        <v/>
      </c>
      <c r="C453" t="str">
        <f>+IF(AND(CG453&gt;'24-25 Plant Additions (RunRate)'!$O$4,$B453&lt;&gt;"x"),"x","")</f>
        <v/>
      </c>
      <c r="D453" t="str">
        <f t="shared" si="6"/>
        <v>x</v>
      </c>
      <c r="E453" s="2" t="s">
        <v>1063</v>
      </c>
      <c r="F453" s="3" t="s">
        <v>1064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>
        <v>48415.35</v>
      </c>
      <c r="AP453" s="4">
        <v>4388.32</v>
      </c>
      <c r="AQ453" s="4">
        <v>613.91</v>
      </c>
      <c r="AR453" s="4"/>
      <c r="AS453" s="4"/>
      <c r="AT453" s="4">
        <v>0</v>
      </c>
      <c r="AU453" s="4"/>
      <c r="AV453" s="4"/>
      <c r="AW453" s="4"/>
      <c r="AX453" s="4"/>
      <c r="AY453" s="4"/>
      <c r="AZ453" s="4"/>
      <c r="BA453" s="4"/>
      <c r="BB453" s="4">
        <v>19.990000000000002</v>
      </c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>
        <v>53437.57</v>
      </c>
      <c r="CH453" s="4"/>
      <c r="CI453" s="9" cm="1">
        <f t="array" ref="CI453">1/(SUM(G453:BZ453*($G$1:$BZ$1=1))/SUM(G453:BZ453)+0.000000001)*(SUM(N(CK453:CP453&lt;&gt;0))&gt;4)</f>
        <v>0</v>
      </c>
      <c r="CK453" s="7" cm="1">
        <f t="array" ref="CK453">+SUM($G453:$CF453*N(VALUE(LEFT($G$2:$CF$2,4))=CK$2))</f>
        <v>0</v>
      </c>
      <c r="CL453" s="7" cm="1">
        <f t="array" ref="CL453">+SUM($G453:$CF453*N(VALUE(LEFT($G$2:$CF$2,4))=CL$2))</f>
        <v>0</v>
      </c>
      <c r="CM453" s="7" cm="1">
        <f t="array" ref="CM453">+SUM($G453:$CF453*N(VALUE(LEFT($G$2:$CF$2,4))=CM$2))</f>
        <v>52803.67</v>
      </c>
      <c r="CN453" s="7" cm="1">
        <f t="array" ref="CN453">+SUM($G453:$CF453*N(VALUE(LEFT($G$2:$CF$2,4))=CN$2))</f>
        <v>633.9</v>
      </c>
      <c r="CO453" s="7" cm="1">
        <f t="array" ref="CO453">+SUM($G453:$CF453*N(VALUE(LEFT($G$2:$CF$2,4))=CO$2))</f>
        <v>0</v>
      </c>
      <c r="CP453" s="7" cm="1">
        <f t="array" ref="CP453">+SUM($G453:$CF453*N(VALUE(LEFT($G$2:$CF$2,4))=CP$2))</f>
        <v>0</v>
      </c>
      <c r="CQ453" s="7" cm="1">
        <f t="array" ref="CQ453">+SUM($G453:$CF453*N(VALUE(LEFT($G$2:$CF$2,4))=CQ$2))</f>
        <v>0</v>
      </c>
    </row>
    <row r="454" spans="2:95" x14ac:dyDescent="0.25">
      <c r="B454" t="str">
        <f>+IF(IFERROR(INDEX('24-25 Plant Additions (RunRate)'!$P$10:$P$258,MATCH(E454,'24-25 Plant Additions (RunRate)'!$C$10:$C$258,0)),"")&lt;&gt;"x","","x")</f>
        <v/>
      </c>
      <c r="C454" t="str">
        <f>+IF(AND(CG454&gt;'24-25 Plant Additions (RunRate)'!$O$4,$B454&lt;&gt;"x"),"x","")</f>
        <v/>
      </c>
      <c r="D454" t="str">
        <f t="shared" si="6"/>
        <v>x</v>
      </c>
      <c r="E454" s="2" t="s">
        <v>1218</v>
      </c>
      <c r="F454" s="3" t="s">
        <v>1219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>
        <v>53087.65</v>
      </c>
      <c r="BU454" s="4"/>
      <c r="BV454" s="4"/>
      <c r="BW454" s="4"/>
      <c r="BX454" s="4"/>
      <c r="BY454" s="4">
        <v>0</v>
      </c>
      <c r="BZ454" s="4">
        <v>-79.22</v>
      </c>
      <c r="CA454" s="4"/>
      <c r="CB454" s="4"/>
      <c r="CC454" s="4"/>
      <c r="CD454" s="4"/>
      <c r="CE454" s="4"/>
      <c r="CF454" s="4"/>
      <c r="CG454" s="4">
        <v>53008.43</v>
      </c>
      <c r="CH454" s="4"/>
      <c r="CI454" s="9" cm="1">
        <f t="array" ref="CI454">1/(SUM(G454:BZ454*($G$1:$BZ$1=1))/SUM(G454:BZ454)+0.000000001)*(SUM(N(CK454:CP454&lt;&gt;0))&gt;4)</f>
        <v>0</v>
      </c>
      <c r="CK454" s="7" cm="1">
        <f t="array" ref="CK454">+SUM($G454:$CF454*N(VALUE(LEFT($G$2:$CF$2,4))=CK$2))</f>
        <v>0</v>
      </c>
      <c r="CL454" s="7" cm="1">
        <f t="array" ref="CL454">+SUM($G454:$CF454*N(VALUE(LEFT($G$2:$CF$2,4))=CL$2))</f>
        <v>0</v>
      </c>
      <c r="CM454" s="7" cm="1">
        <f t="array" ref="CM454">+SUM($G454:$CF454*N(VALUE(LEFT($G$2:$CF$2,4))=CM$2))</f>
        <v>0</v>
      </c>
      <c r="CN454" s="7" cm="1">
        <f t="array" ref="CN454">+SUM($G454:$CF454*N(VALUE(LEFT($G$2:$CF$2,4))=CN$2))</f>
        <v>0</v>
      </c>
      <c r="CO454" s="7" cm="1">
        <f t="array" ref="CO454">+SUM($G454:$CF454*N(VALUE(LEFT($G$2:$CF$2,4))=CO$2))</f>
        <v>0</v>
      </c>
      <c r="CP454" s="7" cm="1">
        <f t="array" ref="CP454">+SUM($G454:$CF454*N(VALUE(LEFT($G$2:$CF$2,4))=CP$2))</f>
        <v>53008.43</v>
      </c>
      <c r="CQ454" s="7" cm="1">
        <f t="array" ref="CQ454">+SUM($G454:$CF454*N(VALUE(LEFT($G$2:$CF$2,4))=CQ$2))</f>
        <v>0</v>
      </c>
    </row>
    <row r="455" spans="2:95" x14ac:dyDescent="0.25">
      <c r="B455" t="str">
        <f>+IF(IFERROR(INDEX('24-25 Plant Additions (RunRate)'!$P$10:$P$258,MATCH(E455,'24-25 Plant Additions (RunRate)'!$C$10:$C$258,0)),"")&lt;&gt;"x","","x")</f>
        <v/>
      </c>
      <c r="C455" t="str">
        <f>+IF(AND(CG455&gt;'24-25 Plant Additions (RunRate)'!$O$4,$B455&lt;&gt;"x"),"x","")</f>
        <v/>
      </c>
      <c r="D455" t="str">
        <f t="shared" si="6"/>
        <v>x</v>
      </c>
      <c r="E455" s="2" t="s">
        <v>486</v>
      </c>
      <c r="F455" s="3" t="s">
        <v>487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>
        <v>52267.66</v>
      </c>
      <c r="T455" s="4"/>
      <c r="U455" s="4"/>
      <c r="V455" s="4"/>
      <c r="W455" s="4"/>
      <c r="X455" s="4"/>
      <c r="Y455" s="4"/>
      <c r="Z455" s="4">
        <v>0</v>
      </c>
      <c r="AA455" s="4"/>
      <c r="AB455" s="4"/>
      <c r="AC455" s="4"/>
      <c r="AD455" s="4">
        <v>372.36</v>
      </c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>
        <v>52640.020000000004</v>
      </c>
      <c r="CH455" s="4"/>
      <c r="CI455" s="9" cm="1">
        <f t="array" ref="CI455">1/(SUM(G455:BZ455*($G$1:$BZ$1=1))/SUM(G455:BZ455)+0.000000001)*(SUM(N(CK455:CP455&lt;&gt;0))&gt;4)</f>
        <v>0</v>
      </c>
      <c r="CK455" s="7" cm="1">
        <f t="array" ref="CK455">+SUM($G455:$CF455*N(VALUE(LEFT($G$2:$CF$2,4))=CK$2))</f>
        <v>0</v>
      </c>
      <c r="CL455" s="7" cm="1">
        <f t="array" ref="CL455">+SUM($G455:$CF455*N(VALUE(LEFT($G$2:$CF$2,4))=CL$2))</f>
        <v>52640.020000000004</v>
      </c>
      <c r="CM455" s="7" cm="1">
        <f t="array" ref="CM455">+SUM($G455:$CF455*N(VALUE(LEFT($G$2:$CF$2,4))=CM$2))</f>
        <v>0</v>
      </c>
      <c r="CN455" s="7" cm="1">
        <f t="array" ref="CN455">+SUM($G455:$CF455*N(VALUE(LEFT($G$2:$CF$2,4))=CN$2))</f>
        <v>0</v>
      </c>
      <c r="CO455" s="7" cm="1">
        <f t="array" ref="CO455">+SUM($G455:$CF455*N(VALUE(LEFT($G$2:$CF$2,4))=CO$2))</f>
        <v>0</v>
      </c>
      <c r="CP455" s="7" cm="1">
        <f t="array" ref="CP455">+SUM($G455:$CF455*N(VALUE(LEFT($G$2:$CF$2,4))=CP$2))</f>
        <v>0</v>
      </c>
      <c r="CQ455" s="7" cm="1">
        <f t="array" ref="CQ455">+SUM($G455:$CF455*N(VALUE(LEFT($G$2:$CF$2,4))=CQ$2))</f>
        <v>0</v>
      </c>
    </row>
    <row r="456" spans="2:95" x14ac:dyDescent="0.25">
      <c r="B456" t="str">
        <f>+IF(IFERROR(INDEX('24-25 Plant Additions (RunRate)'!$P$10:$P$258,MATCH(E456,'24-25 Plant Additions (RunRate)'!$C$10:$C$258,0)),"")&lt;&gt;"x","","x")</f>
        <v/>
      </c>
      <c r="C456" t="str">
        <f>+IF(AND(CG456&gt;'24-25 Plant Additions (RunRate)'!$O$4,$B456&lt;&gt;"x"),"x","")</f>
        <v/>
      </c>
      <c r="D456" t="str">
        <f t="shared" si="6"/>
        <v>x</v>
      </c>
      <c r="E456" s="2" t="s">
        <v>1542</v>
      </c>
      <c r="F456" s="3" t="s">
        <v>1543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>
        <v>2547.9</v>
      </c>
      <c r="BO456" s="4">
        <v>65.680000000000007</v>
      </c>
      <c r="BP456" s="4">
        <v>38052.800000000003</v>
      </c>
      <c r="BQ456" s="4"/>
      <c r="BR456" s="4"/>
      <c r="BS456" s="4"/>
      <c r="BT456" s="4">
        <v>11890.91</v>
      </c>
      <c r="BU456" s="4"/>
      <c r="BV456" s="4"/>
      <c r="BW456" s="4"/>
      <c r="BX456" s="4"/>
      <c r="BY456" s="4"/>
      <c r="BZ456" s="4">
        <v>-314.7</v>
      </c>
      <c r="CA456" s="4"/>
      <c r="CB456" s="4"/>
      <c r="CC456" s="4"/>
      <c r="CD456" s="4">
        <v>0</v>
      </c>
      <c r="CE456" s="4"/>
      <c r="CF456" s="4"/>
      <c r="CG456" s="4">
        <v>52242.590000000011</v>
      </c>
      <c r="CH456" s="4"/>
      <c r="CI456" s="9" cm="1">
        <f t="array" ref="CI456">1/(SUM(G456:BZ456*($G$1:$BZ$1=1))/SUM(G456:BZ456)+0.000000001)*(SUM(N(CK456:CP456&lt;&gt;0))&gt;4)</f>
        <v>0</v>
      </c>
      <c r="CK456" s="7" cm="1">
        <f t="array" ref="CK456">+SUM($G456:$CF456*N(VALUE(LEFT($G$2:$CF$2,4))=CK$2))</f>
        <v>0</v>
      </c>
      <c r="CL456" s="7" cm="1">
        <f t="array" ref="CL456">+SUM($G456:$CF456*N(VALUE(LEFT($G$2:$CF$2,4))=CL$2))</f>
        <v>0</v>
      </c>
      <c r="CM456" s="7" cm="1">
        <f t="array" ref="CM456">+SUM($G456:$CF456*N(VALUE(LEFT($G$2:$CF$2,4))=CM$2))</f>
        <v>0</v>
      </c>
      <c r="CN456" s="7" cm="1">
        <f t="array" ref="CN456">+SUM($G456:$CF456*N(VALUE(LEFT($G$2:$CF$2,4))=CN$2))</f>
        <v>0</v>
      </c>
      <c r="CO456" s="7" cm="1">
        <f t="array" ref="CO456">+SUM($G456:$CF456*N(VALUE(LEFT($G$2:$CF$2,4))=CO$2))</f>
        <v>2547.9</v>
      </c>
      <c r="CP456" s="7" cm="1">
        <f t="array" ref="CP456">+SUM($G456:$CF456*N(VALUE(LEFT($G$2:$CF$2,4))=CP$2))</f>
        <v>49694.69</v>
      </c>
      <c r="CQ456" s="7" cm="1">
        <f t="array" ref="CQ456">+SUM($G456:$CF456*N(VALUE(LEFT($G$2:$CF$2,4))=CQ$2))</f>
        <v>0</v>
      </c>
    </row>
    <row r="457" spans="2:95" x14ac:dyDescent="0.25">
      <c r="B457" t="str">
        <f>+IF(IFERROR(INDEX('24-25 Plant Additions (RunRate)'!$P$10:$P$258,MATCH(E457,'24-25 Plant Additions (RunRate)'!$C$10:$C$258,0)),"")&lt;&gt;"x","","x")</f>
        <v/>
      </c>
      <c r="C457" t="str">
        <f>+IF(AND(CG457&gt;'24-25 Plant Additions (RunRate)'!$O$4,$B457&lt;&gt;"x"),"x","")</f>
        <v/>
      </c>
      <c r="D457" t="str">
        <f t="shared" si="6"/>
        <v>x</v>
      </c>
      <c r="E457" s="2" t="s">
        <v>1338</v>
      </c>
      <c r="F457" s="3" t="s">
        <v>1339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>
        <v>46693.21</v>
      </c>
      <c r="BE457" s="4">
        <v>4746.96</v>
      </c>
      <c r="BF457" s="4"/>
      <c r="BG457" s="4"/>
      <c r="BH457" s="4">
        <v>0</v>
      </c>
      <c r="BI457" s="4"/>
      <c r="BJ457" s="4"/>
      <c r="BK457" s="4"/>
      <c r="BL457" s="4"/>
      <c r="BM457" s="4"/>
      <c r="BN457" s="4">
        <v>-197.88</v>
      </c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>
        <v>51242.29</v>
      </c>
      <c r="CH457" s="4"/>
      <c r="CI457" s="9" cm="1">
        <f t="array" ref="CI457">1/(SUM(G457:BZ457*($G$1:$BZ$1=1))/SUM(G457:BZ457)+0.000000001)*(SUM(N(CK457:CP457&lt;&gt;0))&gt;4)</f>
        <v>0</v>
      </c>
      <c r="CK457" s="7" cm="1">
        <f t="array" ref="CK457">+SUM($G457:$CF457*N(VALUE(LEFT($G$2:$CF$2,4))=CK$2))</f>
        <v>0</v>
      </c>
      <c r="CL457" s="7" cm="1">
        <f t="array" ref="CL457">+SUM($G457:$CF457*N(VALUE(LEFT($G$2:$CF$2,4))=CL$2))</f>
        <v>0</v>
      </c>
      <c r="CM457" s="7" cm="1">
        <f t="array" ref="CM457">+SUM($G457:$CF457*N(VALUE(LEFT($G$2:$CF$2,4))=CM$2))</f>
        <v>0</v>
      </c>
      <c r="CN457" s="7" cm="1">
        <f t="array" ref="CN457">+SUM($G457:$CF457*N(VALUE(LEFT($G$2:$CF$2,4))=CN$2))</f>
        <v>0</v>
      </c>
      <c r="CO457" s="7" cm="1">
        <f t="array" ref="CO457">+SUM($G457:$CF457*N(VALUE(LEFT($G$2:$CF$2,4))=CO$2))</f>
        <v>51242.29</v>
      </c>
      <c r="CP457" s="7" cm="1">
        <f t="array" ref="CP457">+SUM($G457:$CF457*N(VALUE(LEFT($G$2:$CF$2,4))=CP$2))</f>
        <v>0</v>
      </c>
      <c r="CQ457" s="7" cm="1">
        <f t="array" ref="CQ457">+SUM($G457:$CF457*N(VALUE(LEFT($G$2:$CF$2,4))=CQ$2))</f>
        <v>0</v>
      </c>
    </row>
    <row r="458" spans="2:95" x14ac:dyDescent="0.25">
      <c r="B458" t="str">
        <f>+IF(IFERROR(INDEX('24-25 Plant Additions (RunRate)'!$P$10:$P$258,MATCH(E458,'24-25 Plant Additions (RunRate)'!$C$10:$C$258,0)),"")&lt;&gt;"x","","x")</f>
        <v/>
      </c>
      <c r="C458" t="str">
        <f>+IF(AND(CG458&gt;'24-25 Plant Additions (RunRate)'!$O$4,$B458&lt;&gt;"x"),"x","")</f>
        <v/>
      </c>
      <c r="D458" t="str">
        <f t="shared" si="6"/>
        <v>x</v>
      </c>
      <c r="E458" s="2" t="s">
        <v>1089</v>
      </c>
      <c r="F458" s="3" t="s">
        <v>1090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>
        <v>48447.37</v>
      </c>
      <c r="AW458" s="4">
        <v>194.96</v>
      </c>
      <c r="AX458" s="4"/>
      <c r="AY458" s="4"/>
      <c r="AZ458" s="4">
        <v>0</v>
      </c>
      <c r="BA458" s="4">
        <v>176.23</v>
      </c>
      <c r="BB458" s="4">
        <v>1590.05</v>
      </c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>
        <v>50408.610000000008</v>
      </c>
      <c r="CH458" s="4"/>
      <c r="CI458" s="9" cm="1">
        <f t="array" ref="CI458">1/(SUM(G458:BZ458*($G$1:$BZ$1=1))/SUM(G458:BZ458)+0.000000001)*(SUM(N(CK458:CP458&lt;&gt;0))&gt;4)</f>
        <v>0</v>
      </c>
      <c r="CK458" s="7" cm="1">
        <f t="array" ref="CK458">+SUM($G458:$CF458*N(VALUE(LEFT($G$2:$CF$2,4))=CK$2))</f>
        <v>0</v>
      </c>
      <c r="CL458" s="7" cm="1">
        <f t="array" ref="CL458">+SUM($G458:$CF458*N(VALUE(LEFT($G$2:$CF$2,4))=CL$2))</f>
        <v>0</v>
      </c>
      <c r="CM458" s="7" cm="1">
        <f t="array" ref="CM458">+SUM($G458:$CF458*N(VALUE(LEFT($G$2:$CF$2,4))=CM$2))</f>
        <v>0</v>
      </c>
      <c r="CN458" s="7" cm="1">
        <f t="array" ref="CN458">+SUM($G458:$CF458*N(VALUE(LEFT($G$2:$CF$2,4))=CN$2))</f>
        <v>50408.610000000008</v>
      </c>
      <c r="CO458" s="7" cm="1">
        <f t="array" ref="CO458">+SUM($G458:$CF458*N(VALUE(LEFT($G$2:$CF$2,4))=CO$2))</f>
        <v>0</v>
      </c>
      <c r="CP458" s="7" cm="1">
        <f t="array" ref="CP458">+SUM($G458:$CF458*N(VALUE(LEFT($G$2:$CF$2,4))=CP$2))</f>
        <v>0</v>
      </c>
      <c r="CQ458" s="7" cm="1">
        <f t="array" ref="CQ458">+SUM($G458:$CF458*N(VALUE(LEFT($G$2:$CF$2,4))=CQ$2))</f>
        <v>0</v>
      </c>
    </row>
    <row r="459" spans="2:95" x14ac:dyDescent="0.25">
      <c r="B459" t="str">
        <f>+IF(IFERROR(INDEX('24-25 Plant Additions (RunRate)'!$P$10:$P$258,MATCH(E459,'24-25 Plant Additions (RunRate)'!$C$10:$C$258,0)),"")&lt;&gt;"x","","x")</f>
        <v/>
      </c>
      <c r="C459" t="str">
        <f>+IF(AND(CG459&gt;'24-25 Plant Additions (RunRate)'!$O$4,$B459&lt;&gt;"x"),"x","")</f>
        <v/>
      </c>
      <c r="D459" t="str">
        <f t="shared" si="6"/>
        <v>x</v>
      </c>
      <c r="E459" s="2" t="s">
        <v>1279</v>
      </c>
      <c r="F459" s="3" t="s">
        <v>1280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>
        <v>50181.25</v>
      </c>
      <c r="BC459" s="4">
        <v>-27.75</v>
      </c>
      <c r="BD459" s="4"/>
      <c r="BE459" s="4"/>
      <c r="BF459" s="4"/>
      <c r="BG459" s="4">
        <v>0</v>
      </c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>
        <v>50153.5</v>
      </c>
      <c r="CH459" s="4"/>
      <c r="CI459" s="9" cm="1">
        <f t="array" ref="CI459">1/(SUM(G459:BZ459*($G$1:$BZ$1=1))/SUM(G459:BZ459)+0.000000001)*(SUM(N(CK459:CP459&lt;&gt;0))&gt;4)</f>
        <v>0</v>
      </c>
      <c r="CK459" s="7" cm="1">
        <f t="array" ref="CK459">+SUM($G459:$CF459*N(VALUE(LEFT($G$2:$CF$2,4))=CK$2))</f>
        <v>0</v>
      </c>
      <c r="CL459" s="7" cm="1">
        <f t="array" ref="CL459">+SUM($G459:$CF459*N(VALUE(LEFT($G$2:$CF$2,4))=CL$2))</f>
        <v>0</v>
      </c>
      <c r="CM459" s="7" cm="1">
        <f t="array" ref="CM459">+SUM($G459:$CF459*N(VALUE(LEFT($G$2:$CF$2,4))=CM$2))</f>
        <v>0</v>
      </c>
      <c r="CN459" s="7" cm="1">
        <f t="array" ref="CN459">+SUM($G459:$CF459*N(VALUE(LEFT($G$2:$CF$2,4))=CN$2))</f>
        <v>50181.25</v>
      </c>
      <c r="CO459" s="7" cm="1">
        <f t="array" ref="CO459">+SUM($G459:$CF459*N(VALUE(LEFT($G$2:$CF$2,4))=CO$2))</f>
        <v>-27.75</v>
      </c>
      <c r="CP459" s="7" cm="1">
        <f t="array" ref="CP459">+SUM($G459:$CF459*N(VALUE(LEFT($G$2:$CF$2,4))=CP$2))</f>
        <v>0</v>
      </c>
      <c r="CQ459" s="7" cm="1">
        <f t="array" ref="CQ459">+SUM($G459:$CF459*N(VALUE(LEFT($G$2:$CF$2,4))=CQ$2))</f>
        <v>0</v>
      </c>
    </row>
    <row r="460" spans="2:95" x14ac:dyDescent="0.25">
      <c r="B460" t="str">
        <f>+IF(IFERROR(INDEX('24-25 Plant Additions (RunRate)'!$P$10:$P$258,MATCH(E460,'24-25 Plant Additions (RunRate)'!$C$10:$C$258,0)),"")&lt;&gt;"x","","x")</f>
        <v/>
      </c>
      <c r="C460" t="str">
        <f>+IF(AND(CG460&gt;'24-25 Plant Additions (RunRate)'!$O$4,$B460&lt;&gt;"x"),"x","")</f>
        <v/>
      </c>
      <c r="D460" t="str">
        <f t="shared" si="6"/>
        <v>x</v>
      </c>
      <c r="E460" s="2" t="s">
        <v>1329</v>
      </c>
      <c r="F460" s="3" t="s">
        <v>1330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>
        <v>15171.02</v>
      </c>
      <c r="BC460" s="4">
        <v>9108.7000000000007</v>
      </c>
      <c r="BD460" s="4"/>
      <c r="BE460" s="4"/>
      <c r="BF460" s="4">
        <v>18744.47</v>
      </c>
      <c r="BG460" s="4">
        <v>-0.01</v>
      </c>
      <c r="BH460" s="4"/>
      <c r="BI460" s="4"/>
      <c r="BJ460" s="4"/>
      <c r="BK460" s="4"/>
      <c r="BL460" s="4">
        <v>-288.69</v>
      </c>
      <c r="BM460" s="4">
        <v>4126.99</v>
      </c>
      <c r="BN460" s="4">
        <v>1651.3400000000001</v>
      </c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>
        <v>48513.819999999992</v>
      </c>
      <c r="CH460" s="4"/>
      <c r="CI460" s="9" cm="1">
        <f t="array" ref="CI460">1/(SUM(G460:BZ460*($G$1:$BZ$1=1))/SUM(G460:BZ460)+0.000000001)*(SUM(N(CK460:CP460&lt;&gt;0))&gt;4)</f>
        <v>0</v>
      </c>
      <c r="CK460" s="7" cm="1">
        <f t="array" ref="CK460">+SUM($G460:$CF460*N(VALUE(LEFT($G$2:$CF$2,4))=CK$2))</f>
        <v>0</v>
      </c>
      <c r="CL460" s="7" cm="1">
        <f t="array" ref="CL460">+SUM($G460:$CF460*N(VALUE(LEFT($G$2:$CF$2,4))=CL$2))</f>
        <v>0</v>
      </c>
      <c r="CM460" s="7" cm="1">
        <f t="array" ref="CM460">+SUM($G460:$CF460*N(VALUE(LEFT($G$2:$CF$2,4))=CM$2))</f>
        <v>0</v>
      </c>
      <c r="CN460" s="7" cm="1">
        <f t="array" ref="CN460">+SUM($G460:$CF460*N(VALUE(LEFT($G$2:$CF$2,4))=CN$2))</f>
        <v>15171.02</v>
      </c>
      <c r="CO460" s="7" cm="1">
        <f t="array" ref="CO460">+SUM($G460:$CF460*N(VALUE(LEFT($G$2:$CF$2,4))=CO$2))</f>
        <v>33342.800000000003</v>
      </c>
      <c r="CP460" s="7" cm="1">
        <f t="array" ref="CP460">+SUM($G460:$CF460*N(VALUE(LEFT($G$2:$CF$2,4))=CP$2))</f>
        <v>0</v>
      </c>
      <c r="CQ460" s="7" cm="1">
        <f t="array" ref="CQ460">+SUM($G460:$CF460*N(VALUE(LEFT($G$2:$CF$2,4))=CQ$2))</f>
        <v>0</v>
      </c>
    </row>
    <row r="461" spans="2:95" x14ac:dyDescent="0.25">
      <c r="B461" t="str">
        <f>+IF(IFERROR(INDEX('24-25 Plant Additions (RunRate)'!$P$10:$P$258,MATCH(E461,'24-25 Plant Additions (RunRate)'!$C$10:$C$258,0)),"")&lt;&gt;"x","","x")</f>
        <v/>
      </c>
      <c r="C461" t="str">
        <f>+IF(AND(CG461&gt;'24-25 Plant Additions (RunRate)'!$O$4,$B461&lt;&gt;"x"),"x","")</f>
        <v/>
      </c>
      <c r="D461" t="str">
        <f t="shared" ref="D461:D524" si="7">+IF(OR(A461="x",B461="x",C461="x"),"","x")</f>
        <v>x</v>
      </c>
      <c r="E461" s="2" t="s">
        <v>1811</v>
      </c>
      <c r="F461" s="3" t="s">
        <v>1812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>
        <v>48298.8</v>
      </c>
      <c r="CE461" s="4">
        <v>105.43</v>
      </c>
      <c r="CF461" s="4"/>
      <c r="CG461" s="4">
        <v>48404.23</v>
      </c>
      <c r="CH461" s="4"/>
      <c r="CI461" s="9" t="e" cm="1">
        <f t="array" ref="CI461">1/(SUM(G461:BZ461*($G$1:$BZ$1=1))/SUM(G461:BZ461)+0.000000001)*(SUM(N(CK461:CP461&lt;&gt;0))&gt;4)</f>
        <v>#DIV/0!</v>
      </c>
      <c r="CK461" s="7" cm="1">
        <f t="array" ref="CK461">+SUM($G461:$CF461*N(VALUE(LEFT($G$2:$CF$2,4))=CK$2))</f>
        <v>0</v>
      </c>
      <c r="CL461" s="7" cm="1">
        <f t="array" ref="CL461">+SUM($G461:$CF461*N(VALUE(LEFT($G$2:$CF$2,4))=CL$2))</f>
        <v>0</v>
      </c>
      <c r="CM461" s="7" cm="1">
        <f t="array" ref="CM461">+SUM($G461:$CF461*N(VALUE(LEFT($G$2:$CF$2,4))=CM$2))</f>
        <v>0</v>
      </c>
      <c r="CN461" s="7" cm="1">
        <f t="array" ref="CN461">+SUM($G461:$CF461*N(VALUE(LEFT($G$2:$CF$2,4))=CN$2))</f>
        <v>0</v>
      </c>
      <c r="CO461" s="7" cm="1">
        <f t="array" ref="CO461">+SUM($G461:$CF461*N(VALUE(LEFT($G$2:$CF$2,4))=CO$2))</f>
        <v>0</v>
      </c>
      <c r="CP461" s="7" cm="1">
        <f t="array" ref="CP461">+SUM($G461:$CF461*N(VALUE(LEFT($G$2:$CF$2,4))=CP$2))</f>
        <v>0</v>
      </c>
      <c r="CQ461" s="7" cm="1">
        <f t="array" ref="CQ461">+SUM($G461:$CF461*N(VALUE(LEFT($G$2:$CF$2,4))=CQ$2))</f>
        <v>48404.23</v>
      </c>
    </row>
    <row r="462" spans="2:95" x14ac:dyDescent="0.25">
      <c r="B462" t="str">
        <f>+IF(IFERROR(INDEX('24-25 Plant Additions (RunRate)'!$P$10:$P$258,MATCH(E462,'24-25 Plant Additions (RunRate)'!$C$10:$C$258,0)),"")&lt;&gt;"x","","x")</f>
        <v/>
      </c>
      <c r="C462" t="str">
        <f>+IF(AND(CG462&gt;'24-25 Plant Additions (RunRate)'!$O$4,$B462&lt;&gt;"x"),"x","")</f>
        <v/>
      </c>
      <c r="D462" t="str">
        <f t="shared" si="7"/>
        <v>x</v>
      </c>
      <c r="E462" s="2" t="s">
        <v>1099</v>
      </c>
      <c r="F462" s="3" t="s">
        <v>1100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>
        <v>13660.49</v>
      </c>
      <c r="AQ462" s="4">
        <v>33435.31</v>
      </c>
      <c r="AR462" s="4"/>
      <c r="AS462" s="4"/>
      <c r="AT462" s="4">
        <v>176.53</v>
      </c>
      <c r="AU462" s="4"/>
      <c r="AV462" s="4"/>
      <c r="AW462" s="4"/>
      <c r="AX462" s="4"/>
      <c r="AY462" s="4"/>
      <c r="AZ462" s="4"/>
      <c r="BA462" s="4"/>
      <c r="BB462" s="4">
        <v>1094</v>
      </c>
      <c r="BC462" s="4">
        <v>0</v>
      </c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>
        <v>48366.329999999994</v>
      </c>
      <c r="CH462" s="4"/>
      <c r="CI462" s="9" cm="1">
        <f t="array" ref="CI462">1/(SUM(G462:BZ462*($G$1:$BZ$1=1))/SUM(G462:BZ462)+0.000000001)*(SUM(N(CK462:CP462&lt;&gt;0))&gt;4)</f>
        <v>0</v>
      </c>
      <c r="CK462" s="7" cm="1">
        <f t="array" ref="CK462">+SUM($G462:$CF462*N(VALUE(LEFT($G$2:$CF$2,4))=CK$2))</f>
        <v>0</v>
      </c>
      <c r="CL462" s="7" cm="1">
        <f t="array" ref="CL462">+SUM($G462:$CF462*N(VALUE(LEFT($G$2:$CF$2,4))=CL$2))</f>
        <v>0</v>
      </c>
      <c r="CM462" s="7" cm="1">
        <f t="array" ref="CM462">+SUM($G462:$CF462*N(VALUE(LEFT($G$2:$CF$2,4))=CM$2))</f>
        <v>13660.49</v>
      </c>
      <c r="CN462" s="7" cm="1">
        <f t="array" ref="CN462">+SUM($G462:$CF462*N(VALUE(LEFT($G$2:$CF$2,4))=CN$2))</f>
        <v>34705.839999999997</v>
      </c>
      <c r="CO462" s="7" cm="1">
        <f t="array" ref="CO462">+SUM($G462:$CF462*N(VALUE(LEFT($G$2:$CF$2,4))=CO$2))</f>
        <v>0</v>
      </c>
      <c r="CP462" s="7" cm="1">
        <f t="array" ref="CP462">+SUM($G462:$CF462*N(VALUE(LEFT($G$2:$CF$2,4))=CP$2))</f>
        <v>0</v>
      </c>
      <c r="CQ462" s="7" cm="1">
        <f t="array" ref="CQ462">+SUM($G462:$CF462*N(VALUE(LEFT($G$2:$CF$2,4))=CQ$2))</f>
        <v>0</v>
      </c>
    </row>
    <row r="463" spans="2:95" x14ac:dyDescent="0.25">
      <c r="B463" t="str">
        <f>+IF(IFERROR(INDEX('24-25 Plant Additions (RunRate)'!$P$10:$P$258,MATCH(E463,'24-25 Plant Additions (RunRate)'!$C$10:$C$258,0)),"")&lt;&gt;"x","","x")</f>
        <v/>
      </c>
      <c r="C463" t="str">
        <f>+IF(AND(CG463&gt;'24-25 Plant Additions (RunRate)'!$O$4,$B463&lt;&gt;"x"),"x","")</f>
        <v/>
      </c>
      <c r="D463" t="str">
        <f t="shared" si="7"/>
        <v>x</v>
      </c>
      <c r="E463" s="2" t="s">
        <v>265</v>
      </c>
      <c r="F463" s="3" t="s">
        <v>266</v>
      </c>
      <c r="G463" s="4">
        <v>47395.97</v>
      </c>
      <c r="H463" s="4"/>
      <c r="I463" s="4"/>
      <c r="J463" s="4"/>
      <c r="K463" s="4"/>
      <c r="L463" s="4"/>
      <c r="M463" s="4"/>
      <c r="N463" s="4"/>
      <c r="O463" s="4">
        <v>0</v>
      </c>
      <c r="P463" s="4"/>
      <c r="Q463" s="4"/>
      <c r="R463" s="4">
        <v>-153.6</v>
      </c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>
        <v>47242.37</v>
      </c>
      <c r="CH463" s="4"/>
      <c r="CI463" s="9" cm="1">
        <f t="array" ref="CI463">1/(SUM(G463:BZ463*($G$1:$BZ$1=1))/SUM(G463:BZ463)+0.000000001)*(SUM(N(CK463:CP463&lt;&gt;0))&gt;4)</f>
        <v>0</v>
      </c>
      <c r="CK463" s="7" cm="1">
        <f t="array" ref="CK463">+SUM($G463:$CF463*N(VALUE(LEFT($G$2:$CF$2,4))=CK$2))</f>
        <v>47242.37</v>
      </c>
      <c r="CL463" s="7" cm="1">
        <f t="array" ref="CL463">+SUM($G463:$CF463*N(VALUE(LEFT($G$2:$CF$2,4))=CL$2))</f>
        <v>0</v>
      </c>
      <c r="CM463" s="7" cm="1">
        <f t="array" ref="CM463">+SUM($G463:$CF463*N(VALUE(LEFT($G$2:$CF$2,4))=CM$2))</f>
        <v>0</v>
      </c>
      <c r="CN463" s="7" cm="1">
        <f t="array" ref="CN463">+SUM($G463:$CF463*N(VALUE(LEFT($G$2:$CF$2,4))=CN$2))</f>
        <v>0</v>
      </c>
      <c r="CO463" s="7" cm="1">
        <f t="array" ref="CO463">+SUM($G463:$CF463*N(VALUE(LEFT($G$2:$CF$2,4))=CO$2))</f>
        <v>0</v>
      </c>
      <c r="CP463" s="7" cm="1">
        <f t="array" ref="CP463">+SUM($G463:$CF463*N(VALUE(LEFT($G$2:$CF$2,4))=CP$2))</f>
        <v>0</v>
      </c>
      <c r="CQ463" s="7" cm="1">
        <f t="array" ref="CQ463">+SUM($G463:$CF463*N(VALUE(LEFT($G$2:$CF$2,4))=CQ$2))</f>
        <v>0</v>
      </c>
    </row>
    <row r="464" spans="2:95" x14ac:dyDescent="0.25">
      <c r="B464" t="str">
        <f>+IF(IFERROR(INDEX('24-25 Plant Additions (RunRate)'!$P$10:$P$258,MATCH(E464,'24-25 Plant Additions (RunRate)'!$C$10:$C$258,0)),"")&lt;&gt;"x","","x")</f>
        <v/>
      </c>
      <c r="C464" t="str">
        <f>+IF(AND(CG464&gt;'24-25 Plant Additions (RunRate)'!$O$4,$B464&lt;&gt;"x"),"x","")</f>
        <v/>
      </c>
      <c r="D464" t="str">
        <f t="shared" si="7"/>
        <v>x</v>
      </c>
      <c r="E464" s="2" t="s">
        <v>366</v>
      </c>
      <c r="F464" s="3" t="s">
        <v>367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>
        <v>46862.75</v>
      </c>
      <c r="R464" s="4">
        <v>349.21</v>
      </c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>
        <v>47211.96</v>
      </c>
      <c r="CH464" s="4"/>
      <c r="CI464" s="9" cm="1">
        <f t="array" ref="CI464">1/(SUM(G464:BZ464*($G$1:$BZ$1=1))/SUM(G464:BZ464)+0.000000001)*(SUM(N(CK464:CP464&lt;&gt;0))&gt;4)</f>
        <v>0</v>
      </c>
      <c r="CK464" s="7" cm="1">
        <f t="array" ref="CK464">+SUM($G464:$CF464*N(VALUE(LEFT($G$2:$CF$2,4))=CK$2))</f>
        <v>47211.96</v>
      </c>
      <c r="CL464" s="7" cm="1">
        <f t="array" ref="CL464">+SUM($G464:$CF464*N(VALUE(LEFT($G$2:$CF$2,4))=CL$2))</f>
        <v>0</v>
      </c>
      <c r="CM464" s="7" cm="1">
        <f t="array" ref="CM464">+SUM($G464:$CF464*N(VALUE(LEFT($G$2:$CF$2,4))=CM$2))</f>
        <v>0</v>
      </c>
      <c r="CN464" s="7" cm="1">
        <f t="array" ref="CN464">+SUM($G464:$CF464*N(VALUE(LEFT($G$2:$CF$2,4))=CN$2))</f>
        <v>0</v>
      </c>
      <c r="CO464" s="7" cm="1">
        <f t="array" ref="CO464">+SUM($G464:$CF464*N(VALUE(LEFT($G$2:$CF$2,4))=CO$2))</f>
        <v>0</v>
      </c>
      <c r="CP464" s="7" cm="1">
        <f t="array" ref="CP464">+SUM($G464:$CF464*N(VALUE(LEFT($G$2:$CF$2,4))=CP$2))</f>
        <v>0</v>
      </c>
      <c r="CQ464" s="7" cm="1">
        <f t="array" ref="CQ464">+SUM($G464:$CF464*N(VALUE(LEFT($G$2:$CF$2,4))=CQ$2))</f>
        <v>0</v>
      </c>
    </row>
    <row r="465" spans="2:95" x14ac:dyDescent="0.25">
      <c r="B465" t="str">
        <f>+IF(IFERROR(INDEX('24-25 Plant Additions (RunRate)'!$P$10:$P$258,MATCH(E465,'24-25 Plant Additions (RunRate)'!$C$10:$C$258,0)),"")&lt;&gt;"x","","x")</f>
        <v/>
      </c>
      <c r="C465" t="str">
        <f>+IF(AND(CG465&gt;'24-25 Plant Additions (RunRate)'!$O$4,$B465&lt;&gt;"x"),"x","")</f>
        <v/>
      </c>
      <c r="D465" t="str">
        <f t="shared" si="7"/>
        <v>x</v>
      </c>
      <c r="E465" s="2" t="s">
        <v>1007</v>
      </c>
      <c r="F465" s="3" t="s">
        <v>1008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>
        <v>47329.4</v>
      </c>
      <c r="AZ465" s="4"/>
      <c r="BA465" s="4">
        <v>0</v>
      </c>
      <c r="BB465" s="4">
        <v>-392.05</v>
      </c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>
        <v>46937.35</v>
      </c>
      <c r="CH465" s="4"/>
      <c r="CI465" s="9" cm="1">
        <f t="array" ref="CI465">1/(SUM(G465:BZ465*($G$1:$BZ$1=1))/SUM(G465:BZ465)+0.000000001)*(SUM(N(CK465:CP465&lt;&gt;0))&gt;4)</f>
        <v>0</v>
      </c>
      <c r="CK465" s="7" cm="1">
        <f t="array" ref="CK465">+SUM($G465:$CF465*N(VALUE(LEFT($G$2:$CF$2,4))=CK$2))</f>
        <v>0</v>
      </c>
      <c r="CL465" s="7" cm="1">
        <f t="array" ref="CL465">+SUM($G465:$CF465*N(VALUE(LEFT($G$2:$CF$2,4))=CL$2))</f>
        <v>0</v>
      </c>
      <c r="CM465" s="7" cm="1">
        <f t="array" ref="CM465">+SUM($G465:$CF465*N(VALUE(LEFT($G$2:$CF$2,4))=CM$2))</f>
        <v>0</v>
      </c>
      <c r="CN465" s="7" cm="1">
        <f t="array" ref="CN465">+SUM($G465:$CF465*N(VALUE(LEFT($G$2:$CF$2,4))=CN$2))</f>
        <v>46937.35</v>
      </c>
      <c r="CO465" s="7" cm="1">
        <f t="array" ref="CO465">+SUM($G465:$CF465*N(VALUE(LEFT($G$2:$CF$2,4))=CO$2))</f>
        <v>0</v>
      </c>
      <c r="CP465" s="7" cm="1">
        <f t="array" ref="CP465">+SUM($G465:$CF465*N(VALUE(LEFT($G$2:$CF$2,4))=CP$2))</f>
        <v>0</v>
      </c>
      <c r="CQ465" s="7" cm="1">
        <f t="array" ref="CQ465">+SUM($G465:$CF465*N(VALUE(LEFT($G$2:$CF$2,4))=CQ$2))</f>
        <v>0</v>
      </c>
    </row>
    <row r="466" spans="2:95" x14ac:dyDescent="0.25">
      <c r="B466" t="str">
        <f>+IF(IFERROR(INDEX('24-25 Plant Additions (RunRate)'!$P$10:$P$258,MATCH(E466,'24-25 Plant Additions (RunRate)'!$C$10:$C$258,0)),"")&lt;&gt;"x","","x")</f>
        <v/>
      </c>
      <c r="C466" t="str">
        <f>+IF(AND(CG466&gt;'24-25 Plant Additions (RunRate)'!$O$4,$B466&lt;&gt;"x"),"x","")</f>
        <v/>
      </c>
      <c r="D466" t="str">
        <f t="shared" si="7"/>
        <v>x</v>
      </c>
      <c r="E466" s="2" t="s">
        <v>1550</v>
      </c>
      <c r="F466" s="3" t="s">
        <v>1551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>
        <v>286.65000000000003</v>
      </c>
      <c r="BM466" s="4">
        <v>34099.699999999997</v>
      </c>
      <c r="BN466" s="4">
        <v>40.130000000000003</v>
      </c>
      <c r="BO466" s="4">
        <v>2595.88</v>
      </c>
      <c r="BP466" s="4">
        <v>9819.76</v>
      </c>
      <c r="BQ466" s="4"/>
      <c r="BR466" s="4"/>
      <c r="BS466" s="4">
        <v>0</v>
      </c>
      <c r="BT466" s="4"/>
      <c r="BU466" s="4"/>
      <c r="BV466" s="4"/>
      <c r="BW466" s="4"/>
      <c r="BX466" s="4"/>
      <c r="BY466" s="4"/>
      <c r="BZ466" s="4">
        <v>-50.27</v>
      </c>
      <c r="CA466" s="4"/>
      <c r="CB466" s="4"/>
      <c r="CC466" s="4"/>
      <c r="CD466" s="4"/>
      <c r="CE466" s="4"/>
      <c r="CF466" s="4"/>
      <c r="CG466" s="4">
        <v>46791.85</v>
      </c>
      <c r="CH466" s="4"/>
      <c r="CI466" s="9" cm="1">
        <f t="array" ref="CI466">1/(SUM(G466:BZ466*($G$1:$BZ$1=1))/SUM(G466:BZ466)+0.000000001)*(SUM(N(CK466:CP466&lt;&gt;0))&gt;4)</f>
        <v>0</v>
      </c>
      <c r="CK466" s="7" cm="1">
        <f t="array" ref="CK466">+SUM($G466:$CF466*N(VALUE(LEFT($G$2:$CF$2,4))=CK$2))</f>
        <v>0</v>
      </c>
      <c r="CL466" s="7" cm="1">
        <f t="array" ref="CL466">+SUM($G466:$CF466*N(VALUE(LEFT($G$2:$CF$2,4))=CL$2))</f>
        <v>0</v>
      </c>
      <c r="CM466" s="7" cm="1">
        <f t="array" ref="CM466">+SUM($G466:$CF466*N(VALUE(LEFT($G$2:$CF$2,4))=CM$2))</f>
        <v>0</v>
      </c>
      <c r="CN466" s="7" cm="1">
        <f t="array" ref="CN466">+SUM($G466:$CF466*N(VALUE(LEFT($G$2:$CF$2,4))=CN$2))</f>
        <v>0</v>
      </c>
      <c r="CO466" s="7" cm="1">
        <f t="array" ref="CO466">+SUM($G466:$CF466*N(VALUE(LEFT($G$2:$CF$2,4))=CO$2))</f>
        <v>34426.479999999996</v>
      </c>
      <c r="CP466" s="7" cm="1">
        <f t="array" ref="CP466">+SUM($G466:$CF466*N(VALUE(LEFT($G$2:$CF$2,4))=CP$2))</f>
        <v>12365.369999999999</v>
      </c>
      <c r="CQ466" s="7" cm="1">
        <f t="array" ref="CQ466">+SUM($G466:$CF466*N(VALUE(LEFT($G$2:$CF$2,4))=CQ$2))</f>
        <v>0</v>
      </c>
    </row>
    <row r="467" spans="2:95" x14ac:dyDescent="0.25">
      <c r="B467" t="str">
        <f>+IF(IFERROR(INDEX('24-25 Plant Additions (RunRate)'!$P$10:$P$258,MATCH(E467,'24-25 Plant Additions (RunRate)'!$C$10:$C$258,0)),"")&lt;&gt;"x","","x")</f>
        <v/>
      </c>
      <c r="C467" t="str">
        <f>+IF(AND(CG467&gt;'24-25 Plant Additions (RunRate)'!$O$4,$B467&lt;&gt;"x"),"x","")</f>
        <v/>
      </c>
      <c r="D467" t="str">
        <f t="shared" si="7"/>
        <v>x</v>
      </c>
      <c r="E467" s="2" t="s">
        <v>1173</v>
      </c>
      <c r="F467" s="3" t="s">
        <v>1174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>
        <v>46672.11</v>
      </c>
      <c r="BC467" s="4"/>
      <c r="BD467" s="4"/>
      <c r="BE467" s="4"/>
      <c r="BF467" s="4"/>
      <c r="BG467" s="4">
        <v>0</v>
      </c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>
        <v>46672.11</v>
      </c>
      <c r="CH467" s="4"/>
      <c r="CI467" s="9" cm="1">
        <f t="array" ref="CI467">1/(SUM(G467:BZ467*($G$1:$BZ$1=1))/SUM(G467:BZ467)+0.000000001)*(SUM(N(CK467:CP467&lt;&gt;0))&gt;4)</f>
        <v>0</v>
      </c>
      <c r="CK467" s="7" cm="1">
        <f t="array" ref="CK467">+SUM($G467:$CF467*N(VALUE(LEFT($G$2:$CF$2,4))=CK$2))</f>
        <v>0</v>
      </c>
      <c r="CL467" s="7" cm="1">
        <f t="array" ref="CL467">+SUM($G467:$CF467*N(VALUE(LEFT($G$2:$CF$2,4))=CL$2))</f>
        <v>0</v>
      </c>
      <c r="CM467" s="7" cm="1">
        <f t="array" ref="CM467">+SUM($G467:$CF467*N(VALUE(LEFT($G$2:$CF$2,4))=CM$2))</f>
        <v>0</v>
      </c>
      <c r="CN467" s="7" cm="1">
        <f t="array" ref="CN467">+SUM($G467:$CF467*N(VALUE(LEFT($G$2:$CF$2,4))=CN$2))</f>
        <v>46672.11</v>
      </c>
      <c r="CO467" s="7" cm="1">
        <f t="array" ref="CO467">+SUM($G467:$CF467*N(VALUE(LEFT($G$2:$CF$2,4))=CO$2))</f>
        <v>0</v>
      </c>
      <c r="CP467" s="7" cm="1">
        <f t="array" ref="CP467">+SUM($G467:$CF467*N(VALUE(LEFT($G$2:$CF$2,4))=CP$2))</f>
        <v>0</v>
      </c>
      <c r="CQ467" s="7" cm="1">
        <f t="array" ref="CQ467">+SUM($G467:$CF467*N(VALUE(LEFT($G$2:$CF$2,4))=CQ$2))</f>
        <v>0</v>
      </c>
    </row>
    <row r="468" spans="2:95" x14ac:dyDescent="0.25">
      <c r="B468" t="str">
        <f>+IF(IFERROR(INDEX('24-25 Plant Additions (RunRate)'!$P$10:$P$258,MATCH(E468,'24-25 Plant Additions (RunRate)'!$C$10:$C$258,0)),"")&lt;&gt;"x","","x")</f>
        <v/>
      </c>
      <c r="C468" t="str">
        <f>+IF(AND(CG468&gt;'24-25 Plant Additions (RunRate)'!$O$4,$B468&lt;&gt;"x"),"x","")</f>
        <v/>
      </c>
      <c r="D468" t="str">
        <f t="shared" si="7"/>
        <v>x</v>
      </c>
      <c r="E468" s="2" t="s">
        <v>1234</v>
      </c>
      <c r="F468" s="3" t="s">
        <v>1235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>
        <v>46417.99</v>
      </c>
      <c r="BK468" s="4"/>
      <c r="BL468" s="4">
        <v>0</v>
      </c>
      <c r="BM468" s="4"/>
      <c r="BN468" s="4">
        <v>54.17</v>
      </c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>
        <v>46472.159999999996</v>
      </c>
      <c r="CH468" s="4"/>
      <c r="CI468" s="9" cm="1">
        <f t="array" ref="CI468">1/(SUM(G468:BZ468*($G$1:$BZ$1=1))/SUM(G468:BZ468)+0.000000001)*(SUM(N(CK468:CP468&lt;&gt;0))&gt;4)</f>
        <v>0</v>
      </c>
      <c r="CK468" s="7" cm="1">
        <f t="array" ref="CK468">+SUM($G468:$CF468*N(VALUE(LEFT($G$2:$CF$2,4))=CK$2))</f>
        <v>0</v>
      </c>
      <c r="CL468" s="7" cm="1">
        <f t="array" ref="CL468">+SUM($G468:$CF468*N(VALUE(LEFT($G$2:$CF$2,4))=CL$2))</f>
        <v>0</v>
      </c>
      <c r="CM468" s="7" cm="1">
        <f t="array" ref="CM468">+SUM($G468:$CF468*N(VALUE(LEFT($G$2:$CF$2,4))=CM$2))</f>
        <v>0</v>
      </c>
      <c r="CN468" s="7" cm="1">
        <f t="array" ref="CN468">+SUM($G468:$CF468*N(VALUE(LEFT($G$2:$CF$2,4))=CN$2))</f>
        <v>0</v>
      </c>
      <c r="CO468" s="7" cm="1">
        <f t="array" ref="CO468">+SUM($G468:$CF468*N(VALUE(LEFT($G$2:$CF$2,4))=CO$2))</f>
        <v>46472.159999999996</v>
      </c>
      <c r="CP468" s="7" cm="1">
        <f t="array" ref="CP468">+SUM($G468:$CF468*N(VALUE(LEFT($G$2:$CF$2,4))=CP$2))</f>
        <v>0</v>
      </c>
      <c r="CQ468" s="7" cm="1">
        <f t="array" ref="CQ468">+SUM($G468:$CF468*N(VALUE(LEFT($G$2:$CF$2,4))=CQ$2))</f>
        <v>0</v>
      </c>
    </row>
    <row r="469" spans="2:95" x14ac:dyDescent="0.25">
      <c r="B469" t="str">
        <f>+IF(IFERROR(INDEX('24-25 Plant Additions (RunRate)'!$P$10:$P$258,MATCH(E469,'24-25 Plant Additions (RunRate)'!$C$10:$C$258,0)),"")&lt;&gt;"x","","x")</f>
        <v/>
      </c>
      <c r="C469" t="str">
        <f>+IF(AND(CG469&gt;'24-25 Plant Additions (RunRate)'!$O$4,$B469&lt;&gt;"x"),"x","")</f>
        <v/>
      </c>
      <c r="D469" t="str">
        <f t="shared" si="7"/>
        <v>x</v>
      </c>
      <c r="E469" s="2" t="s">
        <v>584</v>
      </c>
      <c r="F469" s="3" t="s">
        <v>585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>
        <v>46879.92</v>
      </c>
      <c r="AC469" s="4">
        <v>0</v>
      </c>
      <c r="AD469" s="4">
        <v>-776.93000000000006</v>
      </c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>
        <v>46102.99</v>
      </c>
      <c r="CH469" s="4"/>
      <c r="CI469" s="9" cm="1">
        <f t="array" ref="CI469">1/(SUM(G469:BZ469*($G$1:$BZ$1=1))/SUM(G469:BZ469)+0.000000001)*(SUM(N(CK469:CP469&lt;&gt;0))&gt;4)</f>
        <v>0</v>
      </c>
      <c r="CK469" s="7" cm="1">
        <f t="array" ref="CK469">+SUM($G469:$CF469*N(VALUE(LEFT($G$2:$CF$2,4))=CK$2))</f>
        <v>0</v>
      </c>
      <c r="CL469" s="7" cm="1">
        <f t="array" ref="CL469">+SUM($G469:$CF469*N(VALUE(LEFT($G$2:$CF$2,4))=CL$2))</f>
        <v>46102.99</v>
      </c>
      <c r="CM469" s="7" cm="1">
        <f t="array" ref="CM469">+SUM($G469:$CF469*N(VALUE(LEFT($G$2:$CF$2,4))=CM$2))</f>
        <v>0</v>
      </c>
      <c r="CN469" s="7" cm="1">
        <f t="array" ref="CN469">+SUM($G469:$CF469*N(VALUE(LEFT($G$2:$CF$2,4))=CN$2))</f>
        <v>0</v>
      </c>
      <c r="CO469" s="7" cm="1">
        <f t="array" ref="CO469">+SUM($G469:$CF469*N(VALUE(LEFT($G$2:$CF$2,4))=CO$2))</f>
        <v>0</v>
      </c>
      <c r="CP469" s="7" cm="1">
        <f t="array" ref="CP469">+SUM($G469:$CF469*N(VALUE(LEFT($G$2:$CF$2,4))=CP$2))</f>
        <v>0</v>
      </c>
      <c r="CQ469" s="7" cm="1">
        <f t="array" ref="CQ469">+SUM($G469:$CF469*N(VALUE(LEFT($G$2:$CF$2,4))=CQ$2))</f>
        <v>0</v>
      </c>
    </row>
    <row r="470" spans="2:95" x14ac:dyDescent="0.25">
      <c r="B470" t="str">
        <f>+IF(IFERROR(INDEX('24-25 Plant Additions (RunRate)'!$P$10:$P$258,MATCH(E470,'24-25 Plant Additions (RunRate)'!$C$10:$C$258,0)),"")&lt;&gt;"x","","x")</f>
        <v/>
      </c>
      <c r="C470" t="str">
        <f>+IF(AND(CG470&gt;'24-25 Plant Additions (RunRate)'!$O$4,$B470&lt;&gt;"x"),"x","")</f>
        <v/>
      </c>
      <c r="D470" t="str">
        <f t="shared" si="7"/>
        <v>x</v>
      </c>
      <c r="E470" s="2" t="s">
        <v>1252</v>
      </c>
      <c r="F470" s="3" t="s">
        <v>1253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>
        <v>46017.4</v>
      </c>
      <c r="BO470" s="4"/>
      <c r="BP470" s="4"/>
      <c r="BQ470" s="4"/>
      <c r="BR470" s="4"/>
      <c r="BS470" s="4"/>
      <c r="BT470" s="4"/>
      <c r="BU470" s="4"/>
      <c r="BV470" s="4"/>
      <c r="BW470" s="4"/>
      <c r="BX470" s="4">
        <v>0</v>
      </c>
      <c r="BY470" s="4"/>
      <c r="BZ470" s="4"/>
      <c r="CA470" s="4"/>
      <c r="CB470" s="4"/>
      <c r="CC470" s="4"/>
      <c r="CD470" s="4"/>
      <c r="CE470" s="4"/>
      <c r="CF470" s="4"/>
      <c r="CG470" s="4">
        <v>46017.4</v>
      </c>
      <c r="CH470" s="4"/>
      <c r="CI470" s="9" cm="1">
        <f t="array" ref="CI470">1/(SUM(G470:BZ470*($G$1:$BZ$1=1))/SUM(G470:BZ470)+0.000000001)*(SUM(N(CK470:CP470&lt;&gt;0))&gt;4)</f>
        <v>0</v>
      </c>
      <c r="CK470" s="7" cm="1">
        <f t="array" ref="CK470">+SUM($G470:$CF470*N(VALUE(LEFT($G$2:$CF$2,4))=CK$2))</f>
        <v>0</v>
      </c>
      <c r="CL470" s="7" cm="1">
        <f t="array" ref="CL470">+SUM($G470:$CF470*N(VALUE(LEFT($G$2:$CF$2,4))=CL$2))</f>
        <v>0</v>
      </c>
      <c r="CM470" s="7" cm="1">
        <f t="array" ref="CM470">+SUM($G470:$CF470*N(VALUE(LEFT($G$2:$CF$2,4))=CM$2))</f>
        <v>0</v>
      </c>
      <c r="CN470" s="7" cm="1">
        <f t="array" ref="CN470">+SUM($G470:$CF470*N(VALUE(LEFT($G$2:$CF$2,4))=CN$2))</f>
        <v>0</v>
      </c>
      <c r="CO470" s="7" cm="1">
        <f t="array" ref="CO470">+SUM($G470:$CF470*N(VALUE(LEFT($G$2:$CF$2,4))=CO$2))</f>
        <v>46017.4</v>
      </c>
      <c r="CP470" s="7" cm="1">
        <f t="array" ref="CP470">+SUM($G470:$CF470*N(VALUE(LEFT($G$2:$CF$2,4))=CP$2))</f>
        <v>0</v>
      </c>
      <c r="CQ470" s="7" cm="1">
        <f t="array" ref="CQ470">+SUM($G470:$CF470*N(VALUE(LEFT($G$2:$CF$2,4))=CQ$2))</f>
        <v>0</v>
      </c>
    </row>
    <row r="471" spans="2:95" x14ac:dyDescent="0.25">
      <c r="B471" t="str">
        <f>+IF(IFERROR(INDEX('24-25 Plant Additions (RunRate)'!$P$10:$P$258,MATCH(E471,'24-25 Plant Additions (RunRate)'!$C$10:$C$258,0)),"")&lt;&gt;"x","","x")</f>
        <v/>
      </c>
      <c r="C471" t="str">
        <f>+IF(AND(CG471&gt;'24-25 Plant Additions (RunRate)'!$O$4,$B471&lt;&gt;"x"),"x","")</f>
        <v/>
      </c>
      <c r="D471" t="str">
        <f t="shared" si="7"/>
        <v>x</v>
      </c>
      <c r="E471" s="2" t="s">
        <v>952</v>
      </c>
      <c r="F471" s="3" t="s">
        <v>953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>
        <v>25721.05</v>
      </c>
      <c r="AN471" s="4">
        <v>1094.6200000000001</v>
      </c>
      <c r="AO471" s="4">
        <v>3904.2200000000003</v>
      </c>
      <c r="AP471" s="4">
        <v>129.94</v>
      </c>
      <c r="AQ471" s="4">
        <v>2244.52</v>
      </c>
      <c r="AR471" s="4">
        <v>97.73</v>
      </c>
      <c r="AS471" s="4"/>
      <c r="AT471" s="4"/>
      <c r="AU471" s="4">
        <v>4.99</v>
      </c>
      <c r="AV471" s="4"/>
      <c r="AW471" s="4"/>
      <c r="AX471" s="4"/>
      <c r="AY471" s="4">
        <v>0</v>
      </c>
      <c r="AZ471" s="4">
        <v>11503.82</v>
      </c>
      <c r="BA471" s="4"/>
      <c r="BB471" s="4">
        <v>521.54999999999995</v>
      </c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>
        <v>45222.44</v>
      </c>
      <c r="CH471" s="4"/>
      <c r="CI471" s="9" cm="1">
        <f t="array" ref="CI471">1/(SUM(G471:BZ471*($G$1:$BZ$1=1))/SUM(G471:BZ471)+0.000000001)*(SUM(N(CK471:CP471&lt;&gt;0))&gt;4)</f>
        <v>0</v>
      </c>
      <c r="CK471" s="7" cm="1">
        <f t="array" ref="CK471">+SUM($G471:$CF471*N(VALUE(LEFT($G$2:$CF$2,4))=CK$2))</f>
        <v>0</v>
      </c>
      <c r="CL471" s="7" cm="1">
        <f t="array" ref="CL471">+SUM($G471:$CF471*N(VALUE(LEFT($G$2:$CF$2,4))=CL$2))</f>
        <v>0</v>
      </c>
      <c r="CM471" s="7" cm="1">
        <f t="array" ref="CM471">+SUM($G471:$CF471*N(VALUE(LEFT($G$2:$CF$2,4))=CM$2))</f>
        <v>30849.829999999998</v>
      </c>
      <c r="CN471" s="7" cm="1">
        <f t="array" ref="CN471">+SUM($G471:$CF471*N(VALUE(LEFT($G$2:$CF$2,4))=CN$2))</f>
        <v>14372.609999999999</v>
      </c>
      <c r="CO471" s="7" cm="1">
        <f t="array" ref="CO471">+SUM($G471:$CF471*N(VALUE(LEFT($G$2:$CF$2,4))=CO$2))</f>
        <v>0</v>
      </c>
      <c r="CP471" s="7" cm="1">
        <f t="array" ref="CP471">+SUM($G471:$CF471*N(VALUE(LEFT($G$2:$CF$2,4))=CP$2))</f>
        <v>0</v>
      </c>
      <c r="CQ471" s="7" cm="1">
        <f t="array" ref="CQ471">+SUM($G471:$CF471*N(VALUE(LEFT($G$2:$CF$2,4))=CQ$2))</f>
        <v>0</v>
      </c>
    </row>
    <row r="472" spans="2:95" x14ac:dyDescent="0.25">
      <c r="B472" t="str">
        <f>+IF(IFERROR(INDEX('24-25 Plant Additions (RunRate)'!$P$10:$P$258,MATCH(E472,'24-25 Plant Additions (RunRate)'!$C$10:$C$258,0)),"")&lt;&gt;"x","","x")</f>
        <v/>
      </c>
      <c r="C472" t="str">
        <f>+IF(AND(CG472&gt;'24-25 Plant Additions (RunRate)'!$O$4,$B472&lt;&gt;"x"),"x","")</f>
        <v/>
      </c>
      <c r="D472" t="str">
        <f t="shared" si="7"/>
        <v>x</v>
      </c>
      <c r="E472" s="2" t="s">
        <v>1254</v>
      </c>
      <c r="F472" s="3" t="s">
        <v>1255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>
        <v>44949.520000000004</v>
      </c>
      <c r="BI472" s="4"/>
      <c r="BJ472" s="4">
        <v>0</v>
      </c>
      <c r="BK472" s="4"/>
      <c r="BL472" s="4"/>
      <c r="BM472" s="4"/>
      <c r="BN472" s="4">
        <v>52.45</v>
      </c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>
        <v>45001.97</v>
      </c>
      <c r="CH472" s="4"/>
      <c r="CI472" s="9" cm="1">
        <f t="array" ref="CI472">1/(SUM(G472:BZ472*($G$1:$BZ$1=1))/SUM(G472:BZ472)+0.000000001)*(SUM(N(CK472:CP472&lt;&gt;0))&gt;4)</f>
        <v>0</v>
      </c>
      <c r="CK472" s="7" cm="1">
        <f t="array" ref="CK472">+SUM($G472:$CF472*N(VALUE(LEFT($G$2:$CF$2,4))=CK$2))</f>
        <v>0</v>
      </c>
      <c r="CL472" s="7" cm="1">
        <f t="array" ref="CL472">+SUM($G472:$CF472*N(VALUE(LEFT($G$2:$CF$2,4))=CL$2))</f>
        <v>0</v>
      </c>
      <c r="CM472" s="7" cm="1">
        <f t="array" ref="CM472">+SUM($G472:$CF472*N(VALUE(LEFT($G$2:$CF$2,4))=CM$2))</f>
        <v>0</v>
      </c>
      <c r="CN472" s="7" cm="1">
        <f t="array" ref="CN472">+SUM($G472:$CF472*N(VALUE(LEFT($G$2:$CF$2,4))=CN$2))</f>
        <v>0</v>
      </c>
      <c r="CO472" s="7" cm="1">
        <f t="array" ref="CO472">+SUM($G472:$CF472*N(VALUE(LEFT($G$2:$CF$2,4))=CO$2))</f>
        <v>45001.97</v>
      </c>
      <c r="CP472" s="7" cm="1">
        <f t="array" ref="CP472">+SUM($G472:$CF472*N(VALUE(LEFT($G$2:$CF$2,4))=CP$2))</f>
        <v>0</v>
      </c>
      <c r="CQ472" s="7" cm="1">
        <f t="array" ref="CQ472">+SUM($G472:$CF472*N(VALUE(LEFT($G$2:$CF$2,4))=CQ$2))</f>
        <v>0</v>
      </c>
    </row>
    <row r="473" spans="2:95" x14ac:dyDescent="0.25">
      <c r="B473" t="str">
        <f>+IF(IFERROR(INDEX('24-25 Plant Additions (RunRate)'!$P$10:$P$258,MATCH(E473,'24-25 Plant Additions (RunRate)'!$C$10:$C$258,0)),"")&lt;&gt;"x","","x")</f>
        <v/>
      </c>
      <c r="C473" t="str">
        <f>+IF(AND(CG473&gt;'24-25 Plant Additions (RunRate)'!$O$4,$B473&lt;&gt;"x"),"x","")</f>
        <v/>
      </c>
      <c r="D473" t="str">
        <f t="shared" si="7"/>
        <v>x</v>
      </c>
      <c r="E473" s="2" t="s">
        <v>267</v>
      </c>
      <c r="F473" s="3" t="s">
        <v>268</v>
      </c>
      <c r="G473" s="4">
        <v>44713.46</v>
      </c>
      <c r="H473" s="4"/>
      <c r="I473" s="4"/>
      <c r="J473" s="4"/>
      <c r="K473" s="4"/>
      <c r="L473" s="4">
        <v>0</v>
      </c>
      <c r="M473" s="4"/>
      <c r="N473" s="4"/>
      <c r="O473" s="4"/>
      <c r="P473" s="4"/>
      <c r="Q473" s="4"/>
      <c r="R473" s="4">
        <v>-758.88</v>
      </c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>
        <v>43954.58</v>
      </c>
      <c r="CH473" s="4"/>
      <c r="CI473" s="9" cm="1">
        <f t="array" ref="CI473">1/(SUM(G473:BZ473*($G$1:$BZ$1=1))/SUM(G473:BZ473)+0.000000001)*(SUM(N(CK473:CP473&lt;&gt;0))&gt;4)</f>
        <v>0</v>
      </c>
      <c r="CK473" s="7" cm="1">
        <f t="array" ref="CK473">+SUM($G473:$CF473*N(VALUE(LEFT($G$2:$CF$2,4))=CK$2))</f>
        <v>43954.58</v>
      </c>
      <c r="CL473" s="7" cm="1">
        <f t="array" ref="CL473">+SUM($G473:$CF473*N(VALUE(LEFT($G$2:$CF$2,4))=CL$2))</f>
        <v>0</v>
      </c>
      <c r="CM473" s="7" cm="1">
        <f t="array" ref="CM473">+SUM($G473:$CF473*N(VALUE(LEFT($G$2:$CF$2,4))=CM$2))</f>
        <v>0</v>
      </c>
      <c r="CN473" s="7" cm="1">
        <f t="array" ref="CN473">+SUM($G473:$CF473*N(VALUE(LEFT($G$2:$CF$2,4))=CN$2))</f>
        <v>0</v>
      </c>
      <c r="CO473" s="7" cm="1">
        <f t="array" ref="CO473">+SUM($G473:$CF473*N(VALUE(LEFT($G$2:$CF$2,4))=CO$2))</f>
        <v>0</v>
      </c>
      <c r="CP473" s="7" cm="1">
        <f t="array" ref="CP473">+SUM($G473:$CF473*N(VALUE(LEFT($G$2:$CF$2,4))=CP$2))</f>
        <v>0</v>
      </c>
      <c r="CQ473" s="7" cm="1">
        <f t="array" ref="CQ473">+SUM($G473:$CF473*N(VALUE(LEFT($G$2:$CF$2,4))=CQ$2))</f>
        <v>0</v>
      </c>
    </row>
    <row r="474" spans="2:95" x14ac:dyDescent="0.25">
      <c r="B474" t="str">
        <f>+IF(IFERROR(INDEX('24-25 Plant Additions (RunRate)'!$P$10:$P$258,MATCH(E474,'24-25 Plant Additions (RunRate)'!$C$10:$C$258,0)),"")&lt;&gt;"x","","x")</f>
        <v/>
      </c>
      <c r="C474" t="str">
        <f>+IF(AND(CG474&gt;'24-25 Plant Additions (RunRate)'!$O$4,$B474&lt;&gt;"x"),"x","")</f>
        <v/>
      </c>
      <c r="D474" t="str">
        <f t="shared" si="7"/>
        <v>x</v>
      </c>
      <c r="E474" s="2" t="s">
        <v>1260</v>
      </c>
      <c r="F474" s="3" t="s">
        <v>1261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>
        <v>43567.43</v>
      </c>
      <c r="CA474" s="4"/>
      <c r="CB474" s="4">
        <v>0</v>
      </c>
      <c r="CC474" s="4"/>
      <c r="CD474" s="4"/>
      <c r="CE474" s="4"/>
      <c r="CF474" s="4"/>
      <c r="CG474" s="4">
        <v>43567.43</v>
      </c>
      <c r="CH474" s="4"/>
      <c r="CI474" s="9" cm="1">
        <f t="array" ref="CI474">1/(SUM(G474:BZ474*($G$1:$BZ$1=1))/SUM(G474:BZ474)+0.000000001)*(SUM(N(CK474:CP474&lt;&gt;0))&gt;4)</f>
        <v>0</v>
      </c>
      <c r="CK474" s="7" cm="1">
        <f t="array" ref="CK474">+SUM($G474:$CF474*N(VALUE(LEFT($G$2:$CF$2,4))=CK$2))</f>
        <v>0</v>
      </c>
      <c r="CL474" s="7" cm="1">
        <f t="array" ref="CL474">+SUM($G474:$CF474*N(VALUE(LEFT($G$2:$CF$2,4))=CL$2))</f>
        <v>0</v>
      </c>
      <c r="CM474" s="7" cm="1">
        <f t="array" ref="CM474">+SUM($G474:$CF474*N(VALUE(LEFT($G$2:$CF$2,4))=CM$2))</f>
        <v>0</v>
      </c>
      <c r="CN474" s="7" cm="1">
        <f t="array" ref="CN474">+SUM($G474:$CF474*N(VALUE(LEFT($G$2:$CF$2,4))=CN$2))</f>
        <v>0</v>
      </c>
      <c r="CO474" s="7" cm="1">
        <f t="array" ref="CO474">+SUM($G474:$CF474*N(VALUE(LEFT($G$2:$CF$2,4))=CO$2))</f>
        <v>0</v>
      </c>
      <c r="CP474" s="7" cm="1">
        <f t="array" ref="CP474">+SUM($G474:$CF474*N(VALUE(LEFT($G$2:$CF$2,4))=CP$2))</f>
        <v>43567.43</v>
      </c>
      <c r="CQ474" s="7" cm="1">
        <f t="array" ref="CQ474">+SUM($G474:$CF474*N(VALUE(LEFT($G$2:$CF$2,4))=CQ$2))</f>
        <v>0</v>
      </c>
    </row>
    <row r="475" spans="2:95" x14ac:dyDescent="0.25">
      <c r="B475" t="str">
        <f>+IF(IFERROR(INDEX('24-25 Plant Additions (RunRate)'!$P$10:$P$258,MATCH(E475,'24-25 Plant Additions (RunRate)'!$C$10:$C$258,0)),"")&lt;&gt;"x","","x")</f>
        <v/>
      </c>
      <c r="C475" t="str">
        <f>+IF(AND(CG475&gt;'24-25 Plant Additions (RunRate)'!$O$4,$B475&lt;&gt;"x"),"x","")</f>
        <v/>
      </c>
      <c r="D475" t="str">
        <f t="shared" si="7"/>
        <v>x</v>
      </c>
      <c r="E475" s="2" t="s">
        <v>1646</v>
      </c>
      <c r="F475" s="3" t="s">
        <v>1647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>
        <v>44304.62</v>
      </c>
      <c r="BX475" s="4">
        <v>0</v>
      </c>
      <c r="BY475" s="4">
        <v>-806.80000000000007</v>
      </c>
      <c r="BZ475" s="4">
        <v>-176.13</v>
      </c>
      <c r="CA475" s="4"/>
      <c r="CB475" s="4"/>
      <c r="CC475" s="4"/>
      <c r="CD475" s="4"/>
      <c r="CE475" s="4"/>
      <c r="CF475" s="4"/>
      <c r="CG475" s="4">
        <v>43321.69</v>
      </c>
      <c r="CH475" s="4"/>
      <c r="CI475" s="9" cm="1">
        <f t="array" ref="CI475">1/(SUM(G475:BZ475*($G$1:$BZ$1=1))/SUM(G475:BZ475)+0.000000001)*(SUM(N(CK475:CP475&lt;&gt;0))&gt;4)</f>
        <v>0</v>
      </c>
      <c r="CK475" s="7" cm="1">
        <f t="array" ref="CK475">+SUM($G475:$CF475*N(VALUE(LEFT($G$2:$CF$2,4))=CK$2))</f>
        <v>0</v>
      </c>
      <c r="CL475" s="7" cm="1">
        <f t="array" ref="CL475">+SUM($G475:$CF475*N(VALUE(LEFT($G$2:$CF$2,4))=CL$2))</f>
        <v>0</v>
      </c>
      <c r="CM475" s="7" cm="1">
        <f t="array" ref="CM475">+SUM($G475:$CF475*N(VALUE(LEFT($G$2:$CF$2,4))=CM$2))</f>
        <v>0</v>
      </c>
      <c r="CN475" s="7" cm="1">
        <f t="array" ref="CN475">+SUM($G475:$CF475*N(VALUE(LEFT($G$2:$CF$2,4))=CN$2))</f>
        <v>0</v>
      </c>
      <c r="CO475" s="7" cm="1">
        <f t="array" ref="CO475">+SUM($G475:$CF475*N(VALUE(LEFT($G$2:$CF$2,4))=CO$2))</f>
        <v>0</v>
      </c>
      <c r="CP475" s="7" cm="1">
        <f t="array" ref="CP475">+SUM($G475:$CF475*N(VALUE(LEFT($G$2:$CF$2,4))=CP$2))</f>
        <v>43321.69</v>
      </c>
      <c r="CQ475" s="7" cm="1">
        <f t="array" ref="CQ475">+SUM($G475:$CF475*N(VALUE(LEFT($G$2:$CF$2,4))=CQ$2))</f>
        <v>0</v>
      </c>
    </row>
    <row r="476" spans="2:95" x14ac:dyDescent="0.25">
      <c r="B476" t="str">
        <f>+IF(IFERROR(INDEX('24-25 Plant Additions (RunRate)'!$P$10:$P$258,MATCH(E476,'24-25 Plant Additions (RunRate)'!$C$10:$C$258,0)),"")&lt;&gt;"x","","x")</f>
        <v/>
      </c>
      <c r="C476" t="str">
        <f>+IF(AND(CG476&gt;'24-25 Plant Additions (RunRate)'!$O$4,$B476&lt;&gt;"x"),"x","")</f>
        <v/>
      </c>
      <c r="D476" t="str">
        <f t="shared" si="7"/>
        <v>x</v>
      </c>
      <c r="E476" s="2" t="s">
        <v>83</v>
      </c>
      <c r="F476" s="3" t="s">
        <v>84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>
        <v>6810.59</v>
      </c>
      <c r="T476" s="4"/>
      <c r="U476" s="4"/>
      <c r="V476" s="4"/>
      <c r="W476" s="4"/>
      <c r="X476" s="4"/>
      <c r="Y476" s="4">
        <v>0</v>
      </c>
      <c r="Z476" s="4"/>
      <c r="AA476" s="4"/>
      <c r="AB476" s="4"/>
      <c r="AC476" s="4"/>
      <c r="AD476" s="4"/>
      <c r="AE476" s="4">
        <v>36245.61</v>
      </c>
      <c r="AF476" s="4"/>
      <c r="AG476" s="4"/>
      <c r="AH476" s="4"/>
      <c r="AI476" s="4">
        <v>0</v>
      </c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>
        <v>43056.2</v>
      </c>
      <c r="CH476" s="4"/>
      <c r="CI476" s="9" cm="1">
        <f t="array" ref="CI476">1/(SUM(G476:BZ476*($G$1:$BZ$1=1))/SUM(G476:BZ476)+0.000000001)*(SUM(N(CK476:CP476&lt;&gt;0))&gt;4)</f>
        <v>0</v>
      </c>
      <c r="CK476" s="7" cm="1">
        <f t="array" ref="CK476">+SUM($G476:$CF476*N(VALUE(LEFT($G$2:$CF$2,4))=CK$2))</f>
        <v>0</v>
      </c>
      <c r="CL476" s="7" cm="1">
        <f t="array" ref="CL476">+SUM($G476:$CF476*N(VALUE(LEFT($G$2:$CF$2,4))=CL$2))</f>
        <v>6810.59</v>
      </c>
      <c r="CM476" s="7" cm="1">
        <f t="array" ref="CM476">+SUM($G476:$CF476*N(VALUE(LEFT($G$2:$CF$2,4))=CM$2))</f>
        <v>36245.61</v>
      </c>
      <c r="CN476" s="7" cm="1">
        <f t="array" ref="CN476">+SUM($G476:$CF476*N(VALUE(LEFT($G$2:$CF$2,4))=CN$2))</f>
        <v>0</v>
      </c>
      <c r="CO476" s="7" cm="1">
        <f t="array" ref="CO476">+SUM($G476:$CF476*N(VALUE(LEFT($G$2:$CF$2,4))=CO$2))</f>
        <v>0</v>
      </c>
      <c r="CP476" s="7" cm="1">
        <f t="array" ref="CP476">+SUM($G476:$CF476*N(VALUE(LEFT($G$2:$CF$2,4))=CP$2))</f>
        <v>0</v>
      </c>
      <c r="CQ476" s="7" cm="1">
        <f t="array" ref="CQ476">+SUM($G476:$CF476*N(VALUE(LEFT($G$2:$CF$2,4))=CQ$2))</f>
        <v>0</v>
      </c>
    </row>
    <row r="477" spans="2:95" x14ac:dyDescent="0.25">
      <c r="B477" t="str">
        <f>+IF(IFERROR(INDEX('24-25 Plant Additions (RunRate)'!$P$10:$P$258,MATCH(E477,'24-25 Plant Additions (RunRate)'!$C$10:$C$258,0)),"")&lt;&gt;"x","","x")</f>
        <v/>
      </c>
      <c r="C477" t="str">
        <f>+IF(AND(CG477&gt;'24-25 Plant Additions (RunRate)'!$O$4,$B477&lt;&gt;"x"),"x","")</f>
        <v/>
      </c>
      <c r="D477" t="str">
        <f t="shared" si="7"/>
        <v>x</v>
      </c>
      <c r="E477" s="2" t="s">
        <v>95</v>
      </c>
      <c r="F477" s="3" t="s">
        <v>96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>
        <v>42799.41</v>
      </c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>
        <v>42799.41</v>
      </c>
      <c r="CH477" s="4"/>
      <c r="CI477" s="9" cm="1">
        <f t="array" ref="CI477">1/(SUM(G477:BZ477*($G$1:$BZ$1=1))/SUM(G477:BZ477)+0.000000001)*(SUM(N(CK477:CP477&lt;&gt;0))&gt;4)</f>
        <v>0</v>
      </c>
      <c r="CK477" s="7" cm="1">
        <f t="array" ref="CK477">+SUM($G477:$CF477*N(VALUE(LEFT($G$2:$CF$2,4))=CK$2))</f>
        <v>42799.41</v>
      </c>
      <c r="CL477" s="7" cm="1">
        <f t="array" ref="CL477">+SUM($G477:$CF477*N(VALUE(LEFT($G$2:$CF$2,4))=CL$2))</f>
        <v>0</v>
      </c>
      <c r="CM477" s="7" cm="1">
        <f t="array" ref="CM477">+SUM($G477:$CF477*N(VALUE(LEFT($G$2:$CF$2,4))=CM$2))</f>
        <v>0</v>
      </c>
      <c r="CN477" s="7" cm="1">
        <f t="array" ref="CN477">+SUM($G477:$CF477*N(VALUE(LEFT($G$2:$CF$2,4))=CN$2))</f>
        <v>0</v>
      </c>
      <c r="CO477" s="7" cm="1">
        <f t="array" ref="CO477">+SUM($G477:$CF477*N(VALUE(LEFT($G$2:$CF$2,4))=CO$2))</f>
        <v>0</v>
      </c>
      <c r="CP477" s="7" cm="1">
        <f t="array" ref="CP477">+SUM($G477:$CF477*N(VALUE(LEFT($G$2:$CF$2,4))=CP$2))</f>
        <v>0</v>
      </c>
      <c r="CQ477" s="7" cm="1">
        <f t="array" ref="CQ477">+SUM($G477:$CF477*N(VALUE(LEFT($G$2:$CF$2,4))=CQ$2))</f>
        <v>0</v>
      </c>
    </row>
    <row r="478" spans="2:95" x14ac:dyDescent="0.25">
      <c r="B478" t="str">
        <f>+IF(IFERROR(INDEX('24-25 Plant Additions (RunRate)'!$P$10:$P$258,MATCH(E478,'24-25 Plant Additions (RunRate)'!$C$10:$C$258,0)),"")&lt;&gt;"x","","x")</f>
        <v/>
      </c>
      <c r="C478" t="str">
        <f>+IF(AND(CG478&gt;'24-25 Plant Additions (RunRate)'!$O$4,$B478&lt;&gt;"x"),"x","")</f>
        <v/>
      </c>
      <c r="D478" t="str">
        <f t="shared" si="7"/>
        <v>x</v>
      </c>
      <c r="E478" s="2" t="s">
        <v>79</v>
      </c>
      <c r="F478" s="3" t="s">
        <v>80</v>
      </c>
      <c r="G478" s="4"/>
      <c r="H478" s="4"/>
      <c r="I478" s="4"/>
      <c r="J478" s="4">
        <v>42674.58</v>
      </c>
      <c r="K478" s="4"/>
      <c r="L478" s="4"/>
      <c r="M478" s="4"/>
      <c r="N478" s="4">
        <v>0</v>
      </c>
      <c r="O478" s="4"/>
      <c r="P478" s="4"/>
      <c r="Q478" s="4">
        <v>0</v>
      </c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>
        <v>42674.58</v>
      </c>
      <c r="CH478" s="4"/>
      <c r="CI478" s="9" cm="1">
        <f t="array" ref="CI478">1/(SUM(G478:BZ478*($G$1:$BZ$1=1))/SUM(G478:BZ478)+0.000000001)*(SUM(N(CK478:CP478&lt;&gt;0))&gt;4)</f>
        <v>0</v>
      </c>
      <c r="CK478" s="7" cm="1">
        <f t="array" ref="CK478">+SUM($G478:$CF478*N(VALUE(LEFT($G$2:$CF$2,4))=CK$2))</f>
        <v>42674.58</v>
      </c>
      <c r="CL478" s="7" cm="1">
        <f t="array" ref="CL478">+SUM($G478:$CF478*N(VALUE(LEFT($G$2:$CF$2,4))=CL$2))</f>
        <v>0</v>
      </c>
      <c r="CM478" s="7" cm="1">
        <f t="array" ref="CM478">+SUM($G478:$CF478*N(VALUE(LEFT($G$2:$CF$2,4))=CM$2))</f>
        <v>0</v>
      </c>
      <c r="CN478" s="7" cm="1">
        <f t="array" ref="CN478">+SUM($G478:$CF478*N(VALUE(LEFT($G$2:$CF$2,4))=CN$2))</f>
        <v>0</v>
      </c>
      <c r="CO478" s="7" cm="1">
        <f t="array" ref="CO478">+SUM($G478:$CF478*N(VALUE(LEFT($G$2:$CF$2,4))=CO$2))</f>
        <v>0</v>
      </c>
      <c r="CP478" s="7" cm="1">
        <f t="array" ref="CP478">+SUM($G478:$CF478*N(VALUE(LEFT($G$2:$CF$2,4))=CP$2))</f>
        <v>0</v>
      </c>
      <c r="CQ478" s="7" cm="1">
        <f t="array" ref="CQ478">+SUM($G478:$CF478*N(VALUE(LEFT($G$2:$CF$2,4))=CQ$2))</f>
        <v>0</v>
      </c>
    </row>
    <row r="479" spans="2:95" x14ac:dyDescent="0.25">
      <c r="B479" t="str">
        <f>+IF(IFERROR(INDEX('24-25 Plant Additions (RunRate)'!$P$10:$P$258,MATCH(E479,'24-25 Plant Additions (RunRate)'!$C$10:$C$258,0)),"")&lt;&gt;"x","","x")</f>
        <v/>
      </c>
      <c r="C479" t="str">
        <f>+IF(AND(CG479&gt;'24-25 Plant Additions (RunRate)'!$O$4,$B479&lt;&gt;"x"),"x","")</f>
        <v/>
      </c>
      <c r="D479" t="str">
        <f t="shared" si="7"/>
        <v>x</v>
      </c>
      <c r="E479" s="2" t="s">
        <v>1442</v>
      </c>
      <c r="F479" s="3" t="s">
        <v>1443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>
        <v>3210.79</v>
      </c>
      <c r="BN479" s="4">
        <v>24.54</v>
      </c>
      <c r="BO479" s="4">
        <v>316.37</v>
      </c>
      <c r="BP479" s="4"/>
      <c r="BQ479" s="4"/>
      <c r="BR479" s="4">
        <v>23310.12</v>
      </c>
      <c r="BS479" s="4">
        <v>15808.69</v>
      </c>
      <c r="BT479" s="4"/>
      <c r="BU479" s="4"/>
      <c r="BV479" s="4"/>
      <c r="BW479" s="4"/>
      <c r="BX479" s="4"/>
      <c r="BY479" s="4"/>
      <c r="BZ479" s="4">
        <v>-248.16</v>
      </c>
      <c r="CA479" s="4"/>
      <c r="CB479" s="4"/>
      <c r="CC479" s="4"/>
      <c r="CD479" s="4"/>
      <c r="CE479" s="4"/>
      <c r="CF479" s="4"/>
      <c r="CG479" s="4">
        <v>42422.35</v>
      </c>
      <c r="CH479" s="4"/>
      <c r="CI479" s="9" cm="1">
        <f t="array" ref="CI479">1/(SUM(G479:BZ479*($G$1:$BZ$1=1))/SUM(G479:BZ479)+0.000000001)*(SUM(N(CK479:CP479&lt;&gt;0))&gt;4)</f>
        <v>0</v>
      </c>
      <c r="CK479" s="7" cm="1">
        <f t="array" ref="CK479">+SUM($G479:$CF479*N(VALUE(LEFT($G$2:$CF$2,4))=CK$2))</f>
        <v>0</v>
      </c>
      <c r="CL479" s="7" cm="1">
        <f t="array" ref="CL479">+SUM($G479:$CF479*N(VALUE(LEFT($G$2:$CF$2,4))=CL$2))</f>
        <v>0</v>
      </c>
      <c r="CM479" s="7" cm="1">
        <f t="array" ref="CM479">+SUM($G479:$CF479*N(VALUE(LEFT($G$2:$CF$2,4))=CM$2))</f>
        <v>0</v>
      </c>
      <c r="CN479" s="7" cm="1">
        <f t="array" ref="CN479">+SUM($G479:$CF479*N(VALUE(LEFT($G$2:$CF$2,4))=CN$2))</f>
        <v>0</v>
      </c>
      <c r="CO479" s="7" cm="1">
        <f t="array" ref="CO479">+SUM($G479:$CF479*N(VALUE(LEFT($G$2:$CF$2,4))=CO$2))</f>
        <v>3235.33</v>
      </c>
      <c r="CP479" s="7" cm="1">
        <f t="array" ref="CP479">+SUM($G479:$CF479*N(VALUE(LEFT($G$2:$CF$2,4))=CP$2))</f>
        <v>39187.019999999997</v>
      </c>
      <c r="CQ479" s="7" cm="1">
        <f t="array" ref="CQ479">+SUM($G479:$CF479*N(VALUE(LEFT($G$2:$CF$2,4))=CQ$2))</f>
        <v>0</v>
      </c>
    </row>
    <row r="480" spans="2:95" x14ac:dyDescent="0.25">
      <c r="B480" t="str">
        <f>+IF(IFERROR(INDEX('24-25 Plant Additions (RunRate)'!$P$10:$P$258,MATCH(E480,'24-25 Plant Additions (RunRate)'!$C$10:$C$258,0)),"")&lt;&gt;"x","","x")</f>
        <v/>
      </c>
      <c r="C480" t="str">
        <f>+IF(AND(CG480&gt;'24-25 Plant Additions (RunRate)'!$O$4,$B480&lt;&gt;"x"),"x","")</f>
        <v/>
      </c>
      <c r="D480" t="str">
        <f t="shared" si="7"/>
        <v>x</v>
      </c>
      <c r="E480" s="2" t="s">
        <v>1485</v>
      </c>
      <c r="F480" s="3" t="s">
        <v>1486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>
        <v>37880.730000000003</v>
      </c>
      <c r="CA480" s="4"/>
      <c r="CB480" s="4">
        <v>2401.58</v>
      </c>
      <c r="CC480" s="4">
        <v>1356.19</v>
      </c>
      <c r="CD480" s="4">
        <v>678.09</v>
      </c>
      <c r="CE480" s="4"/>
      <c r="CF480" s="4"/>
      <c r="CG480" s="4">
        <v>42316.590000000004</v>
      </c>
      <c r="CH480" s="4"/>
      <c r="CI480" s="9" cm="1">
        <f t="array" ref="CI480">1/(SUM(G480:BZ480*($G$1:$BZ$1=1))/SUM(G480:BZ480)+0.000000001)*(SUM(N(CK480:CP480&lt;&gt;0))&gt;4)</f>
        <v>0</v>
      </c>
      <c r="CK480" s="7" cm="1">
        <f t="array" ref="CK480">+SUM($G480:$CF480*N(VALUE(LEFT($G$2:$CF$2,4))=CK$2))</f>
        <v>0</v>
      </c>
      <c r="CL480" s="7" cm="1">
        <f t="array" ref="CL480">+SUM($G480:$CF480*N(VALUE(LEFT($G$2:$CF$2,4))=CL$2))</f>
        <v>0</v>
      </c>
      <c r="CM480" s="7" cm="1">
        <f t="array" ref="CM480">+SUM($G480:$CF480*N(VALUE(LEFT($G$2:$CF$2,4))=CM$2))</f>
        <v>0</v>
      </c>
      <c r="CN480" s="7" cm="1">
        <f t="array" ref="CN480">+SUM($G480:$CF480*N(VALUE(LEFT($G$2:$CF$2,4))=CN$2))</f>
        <v>0</v>
      </c>
      <c r="CO480" s="7" cm="1">
        <f t="array" ref="CO480">+SUM($G480:$CF480*N(VALUE(LEFT($G$2:$CF$2,4))=CO$2))</f>
        <v>0</v>
      </c>
      <c r="CP480" s="7" cm="1">
        <f t="array" ref="CP480">+SUM($G480:$CF480*N(VALUE(LEFT($G$2:$CF$2,4))=CP$2))</f>
        <v>37880.730000000003</v>
      </c>
      <c r="CQ480" s="7" cm="1">
        <f t="array" ref="CQ480">+SUM($G480:$CF480*N(VALUE(LEFT($G$2:$CF$2,4))=CQ$2))</f>
        <v>4435.8599999999997</v>
      </c>
    </row>
    <row r="481" spans="1:95" x14ac:dyDescent="0.25">
      <c r="B481" t="str">
        <f>+IF(IFERROR(INDEX('24-25 Plant Additions (RunRate)'!$P$10:$P$258,MATCH(E481,'24-25 Plant Additions (RunRate)'!$C$10:$C$258,0)),"")&lt;&gt;"x","","x")</f>
        <v/>
      </c>
      <c r="C481" t="str">
        <f>+IF(AND(CG481&gt;'24-25 Plant Additions (RunRate)'!$O$4,$B481&lt;&gt;"x"),"x","")</f>
        <v/>
      </c>
      <c r="D481" t="str">
        <f t="shared" si="7"/>
        <v>x</v>
      </c>
      <c r="E481" s="2" t="s">
        <v>1491</v>
      </c>
      <c r="F481" s="3" t="s">
        <v>1492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>
        <v>42735.79</v>
      </c>
      <c r="BT481" s="4">
        <v>-315.67</v>
      </c>
      <c r="BU481" s="4"/>
      <c r="BV481" s="4"/>
      <c r="BW481" s="4"/>
      <c r="BX481" s="4">
        <v>0</v>
      </c>
      <c r="BY481" s="4"/>
      <c r="BZ481" s="4">
        <v>-171.77</v>
      </c>
      <c r="CA481" s="4"/>
      <c r="CB481" s="4"/>
      <c r="CC481" s="4"/>
      <c r="CD481" s="4"/>
      <c r="CE481" s="4"/>
      <c r="CF481" s="4"/>
      <c r="CG481" s="4">
        <v>42248.350000000006</v>
      </c>
      <c r="CH481" s="4"/>
      <c r="CI481" s="9" cm="1">
        <f t="array" ref="CI481">1/(SUM(G481:BZ481*($G$1:$BZ$1=1))/SUM(G481:BZ481)+0.000000001)*(SUM(N(CK481:CP481&lt;&gt;0))&gt;4)</f>
        <v>0</v>
      </c>
      <c r="CK481" s="7" cm="1">
        <f t="array" ref="CK481">+SUM($G481:$CF481*N(VALUE(LEFT($G$2:$CF$2,4))=CK$2))</f>
        <v>0</v>
      </c>
      <c r="CL481" s="7" cm="1">
        <f t="array" ref="CL481">+SUM($G481:$CF481*N(VALUE(LEFT($G$2:$CF$2,4))=CL$2))</f>
        <v>0</v>
      </c>
      <c r="CM481" s="7" cm="1">
        <f t="array" ref="CM481">+SUM($G481:$CF481*N(VALUE(LEFT($G$2:$CF$2,4))=CM$2))</f>
        <v>0</v>
      </c>
      <c r="CN481" s="7" cm="1">
        <f t="array" ref="CN481">+SUM($G481:$CF481*N(VALUE(LEFT($G$2:$CF$2,4))=CN$2))</f>
        <v>0</v>
      </c>
      <c r="CO481" s="7" cm="1">
        <f t="array" ref="CO481">+SUM($G481:$CF481*N(VALUE(LEFT($G$2:$CF$2,4))=CO$2))</f>
        <v>0</v>
      </c>
      <c r="CP481" s="7" cm="1">
        <f t="array" ref="CP481">+SUM($G481:$CF481*N(VALUE(LEFT($G$2:$CF$2,4))=CP$2))</f>
        <v>42248.350000000006</v>
      </c>
      <c r="CQ481" s="7" cm="1">
        <f t="array" ref="CQ481">+SUM($G481:$CF481*N(VALUE(LEFT($G$2:$CF$2,4))=CQ$2))</f>
        <v>0</v>
      </c>
    </row>
    <row r="482" spans="1:95" x14ac:dyDescent="0.25">
      <c r="B482" t="str">
        <f>+IF(IFERROR(INDEX('24-25 Plant Additions (RunRate)'!$P$10:$P$258,MATCH(E482,'24-25 Plant Additions (RunRate)'!$C$10:$C$258,0)),"")&lt;&gt;"x","","x")</f>
        <v/>
      </c>
      <c r="C482" t="str">
        <f>+IF(AND(CG482&gt;'24-25 Plant Additions (RunRate)'!$O$4,$B482&lt;&gt;"x"),"x","")</f>
        <v/>
      </c>
      <c r="D482" t="str">
        <f t="shared" si="7"/>
        <v>x</v>
      </c>
      <c r="E482" s="2" t="s">
        <v>940</v>
      </c>
      <c r="F482" s="3" t="s">
        <v>941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>
        <v>42414.23</v>
      </c>
      <c r="BB482" s="4">
        <v>-303.19</v>
      </c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>
        <v>42111.040000000001</v>
      </c>
      <c r="CH482" s="4"/>
      <c r="CI482" s="9" cm="1">
        <f t="array" ref="CI482">1/(SUM(G482:BZ482*($G$1:$BZ$1=1))/SUM(G482:BZ482)+0.000000001)*(SUM(N(CK482:CP482&lt;&gt;0))&gt;4)</f>
        <v>0</v>
      </c>
      <c r="CK482" s="7" cm="1">
        <f t="array" ref="CK482">+SUM($G482:$CF482*N(VALUE(LEFT($G$2:$CF$2,4))=CK$2))</f>
        <v>0</v>
      </c>
      <c r="CL482" s="7" cm="1">
        <f t="array" ref="CL482">+SUM($G482:$CF482*N(VALUE(LEFT($G$2:$CF$2,4))=CL$2))</f>
        <v>0</v>
      </c>
      <c r="CM482" s="7" cm="1">
        <f t="array" ref="CM482">+SUM($G482:$CF482*N(VALUE(LEFT($G$2:$CF$2,4))=CM$2))</f>
        <v>0</v>
      </c>
      <c r="CN482" s="7" cm="1">
        <f t="array" ref="CN482">+SUM($G482:$CF482*N(VALUE(LEFT($G$2:$CF$2,4))=CN$2))</f>
        <v>42111.040000000001</v>
      </c>
      <c r="CO482" s="7" cm="1">
        <f t="array" ref="CO482">+SUM($G482:$CF482*N(VALUE(LEFT($G$2:$CF$2,4))=CO$2))</f>
        <v>0</v>
      </c>
      <c r="CP482" s="7" cm="1">
        <f t="array" ref="CP482">+SUM($G482:$CF482*N(VALUE(LEFT($G$2:$CF$2,4))=CP$2))</f>
        <v>0</v>
      </c>
      <c r="CQ482" s="7" cm="1">
        <f t="array" ref="CQ482">+SUM($G482:$CF482*N(VALUE(LEFT($G$2:$CF$2,4))=CQ$2))</f>
        <v>0</v>
      </c>
    </row>
    <row r="483" spans="1:95" x14ac:dyDescent="0.25">
      <c r="B483" t="str">
        <f>+IF(IFERROR(INDEX('24-25 Plant Additions (RunRate)'!$P$10:$P$258,MATCH(E483,'24-25 Plant Additions (RunRate)'!$C$10:$C$258,0)),"")&lt;&gt;"x","","x")</f>
        <v/>
      </c>
      <c r="C483" t="str">
        <f>+IF(AND(CG483&gt;'24-25 Plant Additions (RunRate)'!$O$4,$B483&lt;&gt;"x"),"x","")</f>
        <v/>
      </c>
      <c r="D483" t="str">
        <f t="shared" si="7"/>
        <v>x</v>
      </c>
      <c r="E483" s="2" t="s">
        <v>372</v>
      </c>
      <c r="F483" s="3" t="s">
        <v>373</v>
      </c>
      <c r="G483" s="4">
        <v>42784.11</v>
      </c>
      <c r="H483" s="4"/>
      <c r="I483" s="4"/>
      <c r="J483" s="4"/>
      <c r="K483" s="4"/>
      <c r="L483" s="4">
        <v>0</v>
      </c>
      <c r="M483" s="4"/>
      <c r="N483" s="4"/>
      <c r="O483" s="4"/>
      <c r="P483" s="4"/>
      <c r="Q483" s="4"/>
      <c r="R483" s="4">
        <v>-715.61</v>
      </c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>
        <v>42068.5</v>
      </c>
      <c r="CH483" s="4"/>
      <c r="CI483" s="9" cm="1">
        <f t="array" ref="CI483">1/(SUM(G483:BZ483*($G$1:$BZ$1=1))/SUM(G483:BZ483)+0.000000001)*(SUM(N(CK483:CP483&lt;&gt;0))&gt;4)</f>
        <v>0</v>
      </c>
      <c r="CK483" s="7" cm="1">
        <f t="array" ref="CK483">+SUM($G483:$CF483*N(VALUE(LEFT($G$2:$CF$2,4))=CK$2))</f>
        <v>42068.5</v>
      </c>
      <c r="CL483" s="7" cm="1">
        <f t="array" ref="CL483">+SUM($G483:$CF483*N(VALUE(LEFT($G$2:$CF$2,4))=CL$2))</f>
        <v>0</v>
      </c>
      <c r="CM483" s="7" cm="1">
        <f t="array" ref="CM483">+SUM($G483:$CF483*N(VALUE(LEFT($G$2:$CF$2,4))=CM$2))</f>
        <v>0</v>
      </c>
      <c r="CN483" s="7" cm="1">
        <f t="array" ref="CN483">+SUM($G483:$CF483*N(VALUE(LEFT($G$2:$CF$2,4))=CN$2))</f>
        <v>0</v>
      </c>
      <c r="CO483" s="7" cm="1">
        <f t="array" ref="CO483">+SUM($G483:$CF483*N(VALUE(LEFT($G$2:$CF$2,4))=CO$2))</f>
        <v>0</v>
      </c>
      <c r="CP483" s="7" cm="1">
        <f t="array" ref="CP483">+SUM($G483:$CF483*N(VALUE(LEFT($G$2:$CF$2,4))=CP$2))</f>
        <v>0</v>
      </c>
      <c r="CQ483" s="7" cm="1">
        <f t="array" ref="CQ483">+SUM($G483:$CF483*N(VALUE(LEFT($G$2:$CF$2,4))=CQ$2))</f>
        <v>0</v>
      </c>
    </row>
    <row r="484" spans="1:95" x14ac:dyDescent="0.25">
      <c r="B484" t="str">
        <f>+IF(IFERROR(INDEX('24-25 Plant Additions (RunRate)'!$P$10:$P$258,MATCH(E484,'24-25 Plant Additions (RunRate)'!$C$10:$C$258,0)),"")&lt;&gt;"x","","x")</f>
        <v/>
      </c>
      <c r="C484" t="str">
        <f>+IF(AND(CG484&gt;'24-25 Plant Additions (RunRate)'!$O$4,$B484&lt;&gt;"x"),"x","")</f>
        <v/>
      </c>
      <c r="D484" t="str">
        <f t="shared" si="7"/>
        <v>x</v>
      </c>
      <c r="E484" s="2" t="s">
        <v>748</v>
      </c>
      <c r="F484" s="3" t="s">
        <v>749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>
        <v>118814.28</v>
      </c>
      <c r="AQ484" s="4">
        <v>-88308.88</v>
      </c>
      <c r="AR484" s="4"/>
      <c r="AS484" s="4"/>
      <c r="AT484" s="4"/>
      <c r="AU484" s="4">
        <v>11177.36</v>
      </c>
      <c r="AV484" s="4">
        <v>0</v>
      </c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>
        <v>41682.759999999995</v>
      </c>
      <c r="CH484" s="4"/>
      <c r="CI484" s="9" cm="1">
        <f t="array" ref="CI484">1/(SUM(G484:BZ484*($G$1:$BZ$1=1))/SUM(G484:BZ484)+0.000000001)*(SUM(N(CK484:CP484&lt;&gt;0))&gt;4)</f>
        <v>0</v>
      </c>
      <c r="CK484" s="7" cm="1">
        <f t="array" ref="CK484">+SUM($G484:$CF484*N(VALUE(LEFT($G$2:$CF$2,4))=CK$2))</f>
        <v>0</v>
      </c>
      <c r="CL484" s="7" cm="1">
        <f t="array" ref="CL484">+SUM($G484:$CF484*N(VALUE(LEFT($G$2:$CF$2,4))=CL$2))</f>
        <v>0</v>
      </c>
      <c r="CM484" s="7" cm="1">
        <f t="array" ref="CM484">+SUM($G484:$CF484*N(VALUE(LEFT($G$2:$CF$2,4))=CM$2))</f>
        <v>118814.28</v>
      </c>
      <c r="CN484" s="7" cm="1">
        <f t="array" ref="CN484">+SUM($G484:$CF484*N(VALUE(LEFT($G$2:$CF$2,4))=CN$2))</f>
        <v>-77131.520000000004</v>
      </c>
      <c r="CO484" s="7" cm="1">
        <f t="array" ref="CO484">+SUM($G484:$CF484*N(VALUE(LEFT($G$2:$CF$2,4))=CO$2))</f>
        <v>0</v>
      </c>
      <c r="CP484" s="7" cm="1">
        <f t="array" ref="CP484">+SUM($G484:$CF484*N(VALUE(LEFT($G$2:$CF$2,4))=CP$2))</f>
        <v>0</v>
      </c>
      <c r="CQ484" s="7" cm="1">
        <f t="array" ref="CQ484">+SUM($G484:$CF484*N(VALUE(LEFT($G$2:$CF$2,4))=CQ$2))</f>
        <v>0</v>
      </c>
    </row>
    <row r="485" spans="1:95" x14ac:dyDescent="0.25">
      <c r="B485" t="str">
        <f>+IF(IFERROR(INDEX('24-25 Plant Additions (RunRate)'!$P$10:$P$258,MATCH(E485,'24-25 Plant Additions (RunRate)'!$C$10:$C$258,0)),"")&lt;&gt;"x","","x")</f>
        <v/>
      </c>
      <c r="C485" t="str">
        <f>+IF(AND(CG485&gt;'24-25 Plant Additions (RunRate)'!$O$4,$B485&lt;&gt;"x"),"x","")</f>
        <v/>
      </c>
      <c r="D485" t="str">
        <f t="shared" si="7"/>
        <v>x</v>
      </c>
      <c r="E485" s="2" t="s">
        <v>594</v>
      </c>
      <c r="F485" s="3" t="s">
        <v>595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>
        <v>41244.35</v>
      </c>
      <c r="X485" s="4"/>
      <c r="Y485" s="4"/>
      <c r="Z485" s="4"/>
      <c r="AA485" s="4"/>
      <c r="AB485" s="4"/>
      <c r="AC485" s="4"/>
      <c r="AD485" s="4">
        <v>294.17</v>
      </c>
      <c r="AE485" s="4"/>
      <c r="AF485" s="4"/>
      <c r="AG485" s="4">
        <v>0</v>
      </c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>
        <v>41538.519999999997</v>
      </c>
      <c r="CH485" s="4"/>
      <c r="CI485" s="9" cm="1">
        <f t="array" ref="CI485">1/(SUM(G485:BZ485*($G$1:$BZ$1=1))/SUM(G485:BZ485)+0.000000001)*(SUM(N(CK485:CP485&lt;&gt;0))&gt;4)</f>
        <v>0</v>
      </c>
      <c r="CK485" s="7" cm="1">
        <f t="array" ref="CK485">+SUM($G485:$CF485*N(VALUE(LEFT($G$2:$CF$2,4))=CK$2))</f>
        <v>0</v>
      </c>
      <c r="CL485" s="7" cm="1">
        <f t="array" ref="CL485">+SUM($G485:$CF485*N(VALUE(LEFT($G$2:$CF$2,4))=CL$2))</f>
        <v>41538.519999999997</v>
      </c>
      <c r="CM485" s="7" cm="1">
        <f t="array" ref="CM485">+SUM($G485:$CF485*N(VALUE(LEFT($G$2:$CF$2,4))=CM$2))</f>
        <v>0</v>
      </c>
      <c r="CN485" s="7" cm="1">
        <f t="array" ref="CN485">+SUM($G485:$CF485*N(VALUE(LEFT($G$2:$CF$2,4))=CN$2))</f>
        <v>0</v>
      </c>
      <c r="CO485" s="7" cm="1">
        <f t="array" ref="CO485">+SUM($G485:$CF485*N(VALUE(LEFT($G$2:$CF$2,4))=CO$2))</f>
        <v>0</v>
      </c>
      <c r="CP485" s="7" cm="1">
        <f t="array" ref="CP485">+SUM($G485:$CF485*N(VALUE(LEFT($G$2:$CF$2,4))=CP$2))</f>
        <v>0</v>
      </c>
      <c r="CQ485" s="7" cm="1">
        <f t="array" ref="CQ485">+SUM($G485:$CF485*N(VALUE(LEFT($G$2:$CF$2,4))=CQ$2))</f>
        <v>0</v>
      </c>
    </row>
    <row r="486" spans="1:95" x14ac:dyDescent="0.25">
      <c r="A486" t="s">
        <v>2160</v>
      </c>
      <c r="B486" t="str">
        <f>+IF(IFERROR(INDEX('24-25 Plant Additions (RunRate)'!$P$10:$P$258,MATCH(E486,'24-25 Plant Additions (RunRate)'!$C$10:$C$258,0)),"")&lt;&gt;"x","","x")</f>
        <v/>
      </c>
      <c r="C486" t="str">
        <f>+IF(AND(CG486&gt;'24-25 Plant Additions (RunRate)'!$O$4,$B486&lt;&gt;"x"),"x","")</f>
        <v/>
      </c>
      <c r="D486" t="str">
        <f t="shared" si="7"/>
        <v/>
      </c>
      <c r="E486" s="2" t="s">
        <v>1598</v>
      </c>
      <c r="F486" s="3" t="s">
        <v>1599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>
        <v>41371.29</v>
      </c>
      <c r="CE486" s="4"/>
      <c r="CF486" s="4"/>
      <c r="CG486" s="4">
        <v>41371.29</v>
      </c>
      <c r="CH486" s="4"/>
      <c r="CI486" s="9" t="e" cm="1">
        <f t="array" ref="CI486">1/(SUM(G486:BZ486*($G$1:$BZ$1=1))/SUM(G486:BZ486)+0.000000001)*(SUM(N(CK486:CP486&lt;&gt;0))&gt;4)</f>
        <v>#DIV/0!</v>
      </c>
      <c r="CK486" s="7" cm="1">
        <f t="array" ref="CK486">+SUM($G486:$CF486*N(VALUE(LEFT($G$2:$CF$2,4))=CK$2))</f>
        <v>0</v>
      </c>
      <c r="CL486" s="7" cm="1">
        <f t="array" ref="CL486">+SUM($G486:$CF486*N(VALUE(LEFT($G$2:$CF$2,4))=CL$2))</f>
        <v>0</v>
      </c>
      <c r="CM486" s="7" cm="1">
        <f t="array" ref="CM486">+SUM($G486:$CF486*N(VALUE(LEFT($G$2:$CF$2,4))=CM$2))</f>
        <v>0</v>
      </c>
      <c r="CN486" s="7" cm="1">
        <f t="array" ref="CN486">+SUM($G486:$CF486*N(VALUE(LEFT($G$2:$CF$2,4))=CN$2))</f>
        <v>0</v>
      </c>
      <c r="CO486" s="7" cm="1">
        <f t="array" ref="CO486">+SUM($G486:$CF486*N(VALUE(LEFT($G$2:$CF$2,4))=CO$2))</f>
        <v>0</v>
      </c>
      <c r="CP486" s="7" cm="1">
        <f t="array" ref="CP486">+SUM($G486:$CF486*N(VALUE(LEFT($G$2:$CF$2,4))=CP$2))</f>
        <v>0</v>
      </c>
      <c r="CQ486" s="7" cm="1">
        <f t="array" ref="CQ486">+SUM($G486:$CF486*N(VALUE(LEFT($G$2:$CF$2,4))=CQ$2))</f>
        <v>41371.29</v>
      </c>
    </row>
    <row r="487" spans="1:95" x14ac:dyDescent="0.25">
      <c r="B487" t="str">
        <f>+IF(IFERROR(INDEX('24-25 Plant Additions (RunRate)'!$P$10:$P$258,MATCH(E487,'24-25 Plant Additions (RunRate)'!$C$10:$C$258,0)),"")&lt;&gt;"x","","x")</f>
        <v/>
      </c>
      <c r="C487" t="str">
        <f>+IF(AND(CG487&gt;'24-25 Plant Additions (RunRate)'!$O$4,$B487&lt;&gt;"x"),"x","")</f>
        <v/>
      </c>
      <c r="D487" t="str">
        <f t="shared" si="7"/>
        <v>x</v>
      </c>
      <c r="E487" s="2" t="s">
        <v>63</v>
      </c>
      <c r="F487" s="3" t="s">
        <v>64</v>
      </c>
      <c r="G487" s="4"/>
      <c r="H487" s="4"/>
      <c r="I487" s="4"/>
      <c r="J487" s="4"/>
      <c r="K487" s="4"/>
      <c r="L487" s="4"/>
      <c r="M487" s="4"/>
      <c r="N487" s="4">
        <v>10109.230000000001</v>
      </c>
      <c r="O487" s="4">
        <v>3002.52</v>
      </c>
      <c r="P487" s="4">
        <v>6732.5300000000007</v>
      </c>
      <c r="Q487" s="4">
        <v>0</v>
      </c>
      <c r="R487" s="4">
        <v>10233.94</v>
      </c>
      <c r="S487" s="4">
        <v>1236.6799999999998</v>
      </c>
      <c r="T487" s="4">
        <v>1375.77</v>
      </c>
      <c r="U487" s="4">
        <v>2366.9</v>
      </c>
      <c r="V487" s="4">
        <v>0</v>
      </c>
      <c r="W487" s="4">
        <v>3012.3</v>
      </c>
      <c r="X487" s="4"/>
      <c r="Y487" s="4"/>
      <c r="Z487" s="4">
        <v>0</v>
      </c>
      <c r="AA487" s="4"/>
      <c r="AB487" s="4">
        <v>1215.49</v>
      </c>
      <c r="AC487" s="4"/>
      <c r="AD487" s="4">
        <v>-115.81</v>
      </c>
      <c r="AE487" s="4"/>
      <c r="AF487" s="4"/>
      <c r="AG487" s="4">
        <v>0</v>
      </c>
      <c r="AH487" s="4"/>
      <c r="AI487" s="4"/>
      <c r="AJ487" s="4"/>
      <c r="AK487" s="4"/>
      <c r="AL487" s="4"/>
      <c r="AM487" s="4">
        <v>1432.26</v>
      </c>
      <c r="AN487" s="4">
        <v>0</v>
      </c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>
        <v>40601.810000000005</v>
      </c>
      <c r="CH487" s="4"/>
      <c r="CI487" s="9" cm="1">
        <f t="array" ref="CI487">1/(SUM(G487:BZ487*($G$1:$BZ$1=1))/SUM(G487:BZ487)+0.000000001)*(SUM(N(CK487:CP487&lt;&gt;0))&gt;4)</f>
        <v>0</v>
      </c>
      <c r="CK487" s="7" cm="1">
        <f t="array" ref="CK487">+SUM($G487:$CF487*N(VALUE(LEFT($G$2:$CF$2,4))=CK$2))</f>
        <v>30078.22</v>
      </c>
      <c r="CL487" s="7" cm="1">
        <f t="array" ref="CL487">+SUM($G487:$CF487*N(VALUE(LEFT($G$2:$CF$2,4))=CL$2))</f>
        <v>9091.3300000000017</v>
      </c>
      <c r="CM487" s="7" cm="1">
        <f t="array" ref="CM487">+SUM($G487:$CF487*N(VALUE(LEFT($G$2:$CF$2,4))=CM$2))</f>
        <v>1432.26</v>
      </c>
      <c r="CN487" s="7" cm="1">
        <f t="array" ref="CN487">+SUM($G487:$CF487*N(VALUE(LEFT($G$2:$CF$2,4))=CN$2))</f>
        <v>0</v>
      </c>
      <c r="CO487" s="7" cm="1">
        <f t="array" ref="CO487">+SUM($G487:$CF487*N(VALUE(LEFT($G$2:$CF$2,4))=CO$2))</f>
        <v>0</v>
      </c>
      <c r="CP487" s="7" cm="1">
        <f t="array" ref="CP487">+SUM($G487:$CF487*N(VALUE(LEFT($G$2:$CF$2,4))=CP$2))</f>
        <v>0</v>
      </c>
      <c r="CQ487" s="7" cm="1">
        <f t="array" ref="CQ487">+SUM($G487:$CF487*N(VALUE(LEFT($G$2:$CF$2,4))=CQ$2))</f>
        <v>0</v>
      </c>
    </row>
    <row r="488" spans="1:95" x14ac:dyDescent="0.25">
      <c r="B488" t="str">
        <f>+IF(IFERROR(INDEX('24-25 Plant Additions (RunRate)'!$P$10:$P$258,MATCH(E488,'24-25 Plant Additions (RunRate)'!$C$10:$C$258,0)),"")&lt;&gt;"x","","x")</f>
        <v/>
      </c>
      <c r="C488" t="str">
        <f>+IF(AND(CG488&gt;'24-25 Plant Additions (RunRate)'!$O$4,$B488&lt;&gt;"x"),"x","")</f>
        <v/>
      </c>
      <c r="D488" t="str">
        <f t="shared" si="7"/>
        <v>x</v>
      </c>
      <c r="E488" s="2" t="s">
        <v>412</v>
      </c>
      <c r="F488" s="3" t="s">
        <v>413</v>
      </c>
      <c r="G488" s="4">
        <v>40987.86</v>
      </c>
      <c r="H488" s="4"/>
      <c r="I488" s="4"/>
      <c r="J488" s="4"/>
      <c r="K488" s="4"/>
      <c r="L488" s="4">
        <v>0</v>
      </c>
      <c r="M488" s="4"/>
      <c r="N488" s="4"/>
      <c r="O488" s="4"/>
      <c r="P488" s="4"/>
      <c r="Q488" s="4"/>
      <c r="R488" s="4">
        <v>-695.65</v>
      </c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>
        <v>40292.21</v>
      </c>
      <c r="CH488" s="4"/>
      <c r="CI488" s="9" cm="1">
        <f t="array" ref="CI488">1/(SUM(G488:BZ488*($G$1:$BZ$1=1))/SUM(G488:BZ488)+0.000000001)*(SUM(N(CK488:CP488&lt;&gt;0))&gt;4)</f>
        <v>0</v>
      </c>
      <c r="CK488" s="7" cm="1">
        <f t="array" ref="CK488">+SUM($G488:$CF488*N(VALUE(LEFT($G$2:$CF$2,4))=CK$2))</f>
        <v>40292.21</v>
      </c>
      <c r="CL488" s="7" cm="1">
        <f t="array" ref="CL488">+SUM($G488:$CF488*N(VALUE(LEFT($G$2:$CF$2,4))=CL$2))</f>
        <v>0</v>
      </c>
      <c r="CM488" s="7" cm="1">
        <f t="array" ref="CM488">+SUM($G488:$CF488*N(VALUE(LEFT($G$2:$CF$2,4))=CM$2))</f>
        <v>0</v>
      </c>
      <c r="CN488" s="7" cm="1">
        <f t="array" ref="CN488">+SUM($G488:$CF488*N(VALUE(LEFT($G$2:$CF$2,4))=CN$2))</f>
        <v>0</v>
      </c>
      <c r="CO488" s="7" cm="1">
        <f t="array" ref="CO488">+SUM($G488:$CF488*N(VALUE(LEFT($G$2:$CF$2,4))=CO$2))</f>
        <v>0</v>
      </c>
      <c r="CP488" s="7" cm="1">
        <f t="array" ref="CP488">+SUM($G488:$CF488*N(VALUE(LEFT($G$2:$CF$2,4))=CP$2))</f>
        <v>0</v>
      </c>
      <c r="CQ488" s="7" cm="1">
        <f t="array" ref="CQ488">+SUM($G488:$CF488*N(VALUE(LEFT($G$2:$CF$2,4))=CQ$2))</f>
        <v>0</v>
      </c>
    </row>
    <row r="489" spans="1:95" x14ac:dyDescent="0.25">
      <c r="B489" t="str">
        <f>+IF(IFERROR(INDEX('24-25 Plant Additions (RunRate)'!$P$10:$P$258,MATCH(E489,'24-25 Plant Additions (RunRate)'!$C$10:$C$258,0)),"")&lt;&gt;"x","","x")</f>
        <v/>
      </c>
      <c r="C489" t="str">
        <f>+IF(AND(CG489&gt;'24-25 Plant Additions (RunRate)'!$O$4,$B489&lt;&gt;"x"),"x","")</f>
        <v/>
      </c>
      <c r="D489" t="str">
        <f t="shared" si="7"/>
        <v>x</v>
      </c>
      <c r="E489" s="2" t="s">
        <v>738</v>
      </c>
      <c r="F489" s="3" t="s">
        <v>739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>
        <v>40076.020000000004</v>
      </c>
      <c r="AE489" s="4"/>
      <c r="AF489" s="4"/>
      <c r="AG489" s="4"/>
      <c r="AH489" s="4">
        <v>0</v>
      </c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>
        <v>40076.020000000004</v>
      </c>
      <c r="CH489" s="4"/>
      <c r="CI489" s="9" cm="1">
        <f t="array" ref="CI489">1/(SUM(G489:BZ489*($G$1:$BZ$1=1))/SUM(G489:BZ489)+0.000000001)*(SUM(N(CK489:CP489&lt;&gt;0))&gt;4)</f>
        <v>0</v>
      </c>
      <c r="CK489" s="7" cm="1">
        <f t="array" ref="CK489">+SUM($G489:$CF489*N(VALUE(LEFT($G$2:$CF$2,4))=CK$2))</f>
        <v>0</v>
      </c>
      <c r="CL489" s="7" cm="1">
        <f t="array" ref="CL489">+SUM($G489:$CF489*N(VALUE(LEFT($G$2:$CF$2,4))=CL$2))</f>
        <v>40076.020000000004</v>
      </c>
      <c r="CM489" s="7" cm="1">
        <f t="array" ref="CM489">+SUM($G489:$CF489*N(VALUE(LEFT($G$2:$CF$2,4))=CM$2))</f>
        <v>0</v>
      </c>
      <c r="CN489" s="7" cm="1">
        <f t="array" ref="CN489">+SUM($G489:$CF489*N(VALUE(LEFT($G$2:$CF$2,4))=CN$2))</f>
        <v>0</v>
      </c>
      <c r="CO489" s="7" cm="1">
        <f t="array" ref="CO489">+SUM($G489:$CF489*N(VALUE(LEFT($G$2:$CF$2,4))=CO$2))</f>
        <v>0</v>
      </c>
      <c r="CP489" s="7" cm="1">
        <f t="array" ref="CP489">+SUM($G489:$CF489*N(VALUE(LEFT($G$2:$CF$2,4))=CP$2))</f>
        <v>0</v>
      </c>
      <c r="CQ489" s="7" cm="1">
        <f t="array" ref="CQ489">+SUM($G489:$CF489*N(VALUE(LEFT($G$2:$CF$2,4))=CQ$2))</f>
        <v>0</v>
      </c>
    </row>
    <row r="490" spans="1:95" x14ac:dyDescent="0.25">
      <c r="B490" t="str">
        <f>+IF(IFERROR(INDEX('24-25 Plant Additions (RunRate)'!$P$10:$P$258,MATCH(E490,'24-25 Plant Additions (RunRate)'!$C$10:$C$258,0)),"")&lt;&gt;"x","","x")</f>
        <v/>
      </c>
      <c r="C490" t="str">
        <f>+IF(AND(CG490&gt;'24-25 Plant Additions (RunRate)'!$O$4,$B490&lt;&gt;"x"),"x","")</f>
        <v/>
      </c>
      <c r="D490" t="str">
        <f t="shared" si="7"/>
        <v>x</v>
      </c>
      <c r="E490" s="2" t="s">
        <v>1403</v>
      </c>
      <c r="F490" s="3" t="s">
        <v>1404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>
        <v>-25240.510000000002</v>
      </c>
      <c r="BH490" s="4">
        <v>59014.15</v>
      </c>
      <c r="BI490" s="4">
        <v>5928.5</v>
      </c>
      <c r="BJ490" s="4"/>
      <c r="BK490" s="4"/>
      <c r="BL490" s="4">
        <v>0</v>
      </c>
      <c r="BM490" s="4"/>
      <c r="BN490" s="4">
        <v>-287.27</v>
      </c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>
        <v>39414.870000000003</v>
      </c>
      <c r="CH490" s="4"/>
      <c r="CI490" s="9" cm="1">
        <f t="array" ref="CI490">1/(SUM(G490:BZ490*($G$1:$BZ$1=1))/SUM(G490:BZ490)+0.000000001)*(SUM(N(CK490:CP490&lt;&gt;0))&gt;4)</f>
        <v>0</v>
      </c>
      <c r="CK490" s="7" cm="1">
        <f t="array" ref="CK490">+SUM($G490:$CF490*N(VALUE(LEFT($G$2:$CF$2,4))=CK$2))</f>
        <v>0</v>
      </c>
      <c r="CL490" s="7" cm="1">
        <f t="array" ref="CL490">+SUM($G490:$CF490*N(VALUE(LEFT($G$2:$CF$2,4))=CL$2))</f>
        <v>0</v>
      </c>
      <c r="CM490" s="7" cm="1">
        <f t="array" ref="CM490">+SUM($G490:$CF490*N(VALUE(LEFT($G$2:$CF$2,4))=CM$2))</f>
        <v>0</v>
      </c>
      <c r="CN490" s="7" cm="1">
        <f t="array" ref="CN490">+SUM($G490:$CF490*N(VALUE(LEFT($G$2:$CF$2,4))=CN$2))</f>
        <v>0</v>
      </c>
      <c r="CO490" s="7" cm="1">
        <f t="array" ref="CO490">+SUM($G490:$CF490*N(VALUE(LEFT($G$2:$CF$2,4))=CO$2))</f>
        <v>39414.870000000003</v>
      </c>
      <c r="CP490" s="7" cm="1">
        <f t="array" ref="CP490">+SUM($G490:$CF490*N(VALUE(LEFT($G$2:$CF$2,4))=CP$2))</f>
        <v>0</v>
      </c>
      <c r="CQ490" s="7" cm="1">
        <f t="array" ref="CQ490">+SUM($G490:$CF490*N(VALUE(LEFT($G$2:$CF$2,4))=CQ$2))</f>
        <v>0</v>
      </c>
    </row>
    <row r="491" spans="1:95" x14ac:dyDescent="0.25">
      <c r="B491" t="str">
        <f>+IF(IFERROR(INDEX('24-25 Plant Additions (RunRate)'!$P$10:$P$258,MATCH(E491,'24-25 Plant Additions (RunRate)'!$C$10:$C$258,0)),"")&lt;&gt;"x","","x")</f>
        <v/>
      </c>
      <c r="C491" t="str">
        <f>+IF(AND(CG491&gt;'24-25 Plant Additions (RunRate)'!$O$4,$B491&lt;&gt;"x"),"x","")</f>
        <v/>
      </c>
      <c r="D491" t="str">
        <f t="shared" si="7"/>
        <v>x</v>
      </c>
      <c r="E491" s="2" t="s">
        <v>580</v>
      </c>
      <c r="F491" s="3" t="s">
        <v>581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>
        <v>38666.43</v>
      </c>
      <c r="Y491" s="4"/>
      <c r="Z491" s="4">
        <v>1.57</v>
      </c>
      <c r="AA491" s="4"/>
      <c r="AB491" s="4"/>
      <c r="AC491" s="4"/>
      <c r="AD491" s="4">
        <v>275.33</v>
      </c>
      <c r="AE491" s="4"/>
      <c r="AF491" s="4"/>
      <c r="AG491" s="4"/>
      <c r="AH491" s="4">
        <v>0</v>
      </c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>
        <v>38943.33</v>
      </c>
      <c r="CH491" s="4"/>
      <c r="CI491" s="9" cm="1">
        <f t="array" ref="CI491">1/(SUM(G491:BZ491*($G$1:$BZ$1=1))/SUM(G491:BZ491)+0.000000001)*(SUM(N(CK491:CP491&lt;&gt;0))&gt;4)</f>
        <v>0</v>
      </c>
      <c r="CK491" s="7" cm="1">
        <f t="array" ref="CK491">+SUM($G491:$CF491*N(VALUE(LEFT($G$2:$CF$2,4))=CK$2))</f>
        <v>0</v>
      </c>
      <c r="CL491" s="7" cm="1">
        <f t="array" ref="CL491">+SUM($G491:$CF491*N(VALUE(LEFT($G$2:$CF$2,4))=CL$2))</f>
        <v>38943.33</v>
      </c>
      <c r="CM491" s="7" cm="1">
        <f t="array" ref="CM491">+SUM($G491:$CF491*N(VALUE(LEFT($G$2:$CF$2,4))=CM$2))</f>
        <v>0</v>
      </c>
      <c r="CN491" s="7" cm="1">
        <f t="array" ref="CN491">+SUM($G491:$CF491*N(VALUE(LEFT($G$2:$CF$2,4))=CN$2))</f>
        <v>0</v>
      </c>
      <c r="CO491" s="7" cm="1">
        <f t="array" ref="CO491">+SUM($G491:$CF491*N(VALUE(LEFT($G$2:$CF$2,4))=CO$2))</f>
        <v>0</v>
      </c>
      <c r="CP491" s="7" cm="1">
        <f t="array" ref="CP491">+SUM($G491:$CF491*N(VALUE(LEFT($G$2:$CF$2,4))=CP$2))</f>
        <v>0</v>
      </c>
      <c r="CQ491" s="7" cm="1">
        <f t="array" ref="CQ491">+SUM($G491:$CF491*N(VALUE(LEFT($G$2:$CF$2,4))=CQ$2))</f>
        <v>0</v>
      </c>
    </row>
    <row r="492" spans="1:95" x14ac:dyDescent="0.25">
      <c r="B492" t="str">
        <f>+IF(IFERROR(INDEX('24-25 Plant Additions (RunRate)'!$P$10:$P$258,MATCH(E492,'24-25 Plant Additions (RunRate)'!$C$10:$C$258,0)),"")&lt;&gt;"x","","x")</f>
        <v/>
      </c>
      <c r="C492" t="str">
        <f>+IF(AND(CG492&gt;'24-25 Plant Additions (RunRate)'!$O$4,$B492&lt;&gt;"x"),"x","")</f>
        <v/>
      </c>
      <c r="D492" t="str">
        <f t="shared" si="7"/>
        <v>x</v>
      </c>
      <c r="E492" s="2" t="s">
        <v>77</v>
      </c>
      <c r="F492" s="3" t="s">
        <v>78</v>
      </c>
      <c r="G492" s="4">
        <v>40.97</v>
      </c>
      <c r="H492" s="4"/>
      <c r="I492" s="4"/>
      <c r="J492" s="4"/>
      <c r="K492" s="4"/>
      <c r="L492" s="4"/>
      <c r="M492" s="4"/>
      <c r="N492" s="4">
        <v>0</v>
      </c>
      <c r="O492" s="4"/>
      <c r="P492" s="4"/>
      <c r="Q492" s="4"/>
      <c r="R492" s="4">
        <v>5708.04</v>
      </c>
      <c r="S492" s="4"/>
      <c r="T492" s="4">
        <v>0</v>
      </c>
      <c r="U492" s="4"/>
      <c r="V492" s="4">
        <v>24146.100000000002</v>
      </c>
      <c r="W492" s="4">
        <v>1388.4</v>
      </c>
      <c r="X492" s="4">
        <v>3298.36</v>
      </c>
      <c r="Y492" s="4"/>
      <c r="Z492" s="4"/>
      <c r="AA492" s="4">
        <v>0</v>
      </c>
      <c r="AB492" s="4"/>
      <c r="AC492" s="4"/>
      <c r="AD492" s="4">
        <v>3703.5</v>
      </c>
      <c r="AE492" s="4"/>
      <c r="AF492" s="4"/>
      <c r="AG492" s="4">
        <v>0</v>
      </c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>
        <v>38285.370000000003</v>
      </c>
      <c r="CH492" s="4"/>
      <c r="CI492" s="9" cm="1">
        <f t="array" ref="CI492">1/(SUM(G492:BZ492*($G$1:$BZ$1=1))/SUM(G492:BZ492)+0.000000001)*(SUM(N(CK492:CP492&lt;&gt;0))&gt;4)</f>
        <v>0</v>
      </c>
      <c r="CK492" s="7" cm="1">
        <f t="array" ref="CK492">+SUM($G492:$CF492*N(VALUE(LEFT($G$2:$CF$2,4))=CK$2))</f>
        <v>5749.01</v>
      </c>
      <c r="CL492" s="7" cm="1">
        <f t="array" ref="CL492">+SUM($G492:$CF492*N(VALUE(LEFT($G$2:$CF$2,4))=CL$2))</f>
        <v>32536.360000000004</v>
      </c>
      <c r="CM492" s="7" cm="1">
        <f t="array" ref="CM492">+SUM($G492:$CF492*N(VALUE(LEFT($G$2:$CF$2,4))=CM$2))</f>
        <v>0</v>
      </c>
      <c r="CN492" s="7" cm="1">
        <f t="array" ref="CN492">+SUM($G492:$CF492*N(VALUE(LEFT($G$2:$CF$2,4))=CN$2))</f>
        <v>0</v>
      </c>
      <c r="CO492" s="7" cm="1">
        <f t="array" ref="CO492">+SUM($G492:$CF492*N(VALUE(LEFT($G$2:$CF$2,4))=CO$2))</f>
        <v>0</v>
      </c>
      <c r="CP492" s="7" cm="1">
        <f t="array" ref="CP492">+SUM($G492:$CF492*N(VALUE(LEFT($G$2:$CF$2,4))=CP$2))</f>
        <v>0</v>
      </c>
      <c r="CQ492" s="7" cm="1">
        <f t="array" ref="CQ492">+SUM($G492:$CF492*N(VALUE(LEFT($G$2:$CF$2,4))=CQ$2))</f>
        <v>0</v>
      </c>
    </row>
    <row r="493" spans="1:95" x14ac:dyDescent="0.25">
      <c r="B493" t="str">
        <f>+IF(IFERROR(INDEX('24-25 Plant Additions (RunRate)'!$P$10:$P$258,MATCH(E493,'24-25 Plant Additions (RunRate)'!$C$10:$C$258,0)),"")&lt;&gt;"x","","x")</f>
        <v/>
      </c>
      <c r="C493" t="str">
        <f>+IF(AND(CG493&gt;'24-25 Plant Additions (RunRate)'!$O$4,$B493&lt;&gt;"x"),"x","")</f>
        <v/>
      </c>
      <c r="D493" t="str">
        <f t="shared" si="7"/>
        <v>x</v>
      </c>
      <c r="E493" s="2" t="s">
        <v>624</v>
      </c>
      <c r="F493" s="3" t="s">
        <v>625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>
        <v>36868.04</v>
      </c>
      <c r="AD493" s="4">
        <v>1067.32</v>
      </c>
      <c r="AE493" s="4"/>
      <c r="AF493" s="4"/>
      <c r="AG493" s="4">
        <v>47.63</v>
      </c>
      <c r="AH493" s="4"/>
      <c r="AI493" s="4">
        <v>0</v>
      </c>
      <c r="AJ493" s="4"/>
      <c r="AK493" s="4"/>
      <c r="AL493" s="4"/>
      <c r="AM493" s="4"/>
      <c r="AN493" s="4"/>
      <c r="AO493" s="4"/>
      <c r="AP493" s="4">
        <v>0.31</v>
      </c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>
        <v>37983.299999999996</v>
      </c>
      <c r="CH493" s="4"/>
      <c r="CI493" s="9" cm="1">
        <f t="array" ref="CI493">1/(SUM(G493:BZ493*($G$1:$BZ$1=1))/SUM(G493:BZ493)+0.000000001)*(SUM(N(CK493:CP493&lt;&gt;0))&gt;4)</f>
        <v>0</v>
      </c>
      <c r="CK493" s="7" cm="1">
        <f t="array" ref="CK493">+SUM($G493:$CF493*N(VALUE(LEFT($G$2:$CF$2,4))=CK$2))</f>
        <v>0</v>
      </c>
      <c r="CL493" s="7" cm="1">
        <f t="array" ref="CL493">+SUM($G493:$CF493*N(VALUE(LEFT($G$2:$CF$2,4))=CL$2))</f>
        <v>37935.360000000001</v>
      </c>
      <c r="CM493" s="7" cm="1">
        <f t="array" ref="CM493">+SUM($G493:$CF493*N(VALUE(LEFT($G$2:$CF$2,4))=CM$2))</f>
        <v>47.940000000000005</v>
      </c>
      <c r="CN493" s="7" cm="1">
        <f t="array" ref="CN493">+SUM($G493:$CF493*N(VALUE(LEFT($G$2:$CF$2,4))=CN$2))</f>
        <v>0</v>
      </c>
      <c r="CO493" s="7" cm="1">
        <f t="array" ref="CO493">+SUM($G493:$CF493*N(VALUE(LEFT($G$2:$CF$2,4))=CO$2))</f>
        <v>0</v>
      </c>
      <c r="CP493" s="7" cm="1">
        <f t="array" ref="CP493">+SUM($G493:$CF493*N(VALUE(LEFT($G$2:$CF$2,4))=CP$2))</f>
        <v>0</v>
      </c>
      <c r="CQ493" s="7" cm="1">
        <f t="array" ref="CQ493">+SUM($G493:$CF493*N(VALUE(LEFT($G$2:$CF$2,4))=CQ$2))</f>
        <v>0</v>
      </c>
    </row>
    <row r="494" spans="1:95" x14ac:dyDescent="0.25">
      <c r="B494" t="str">
        <f>+IF(IFERROR(INDEX('24-25 Plant Additions (RunRate)'!$P$10:$P$258,MATCH(E494,'24-25 Plant Additions (RunRate)'!$C$10:$C$258,0)),"")&lt;&gt;"x","","x")</f>
        <v/>
      </c>
      <c r="C494" t="str">
        <f>+IF(AND(CG494&gt;'24-25 Plant Additions (RunRate)'!$O$4,$B494&lt;&gt;"x"),"x","")</f>
        <v/>
      </c>
      <c r="D494" t="str">
        <f t="shared" si="7"/>
        <v>x</v>
      </c>
      <c r="E494" s="2" t="s">
        <v>1696</v>
      </c>
      <c r="F494" s="3" t="s">
        <v>1697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>
        <v>37850.03</v>
      </c>
      <c r="CG494" s="4">
        <v>37850.03</v>
      </c>
      <c r="CH494" s="4"/>
      <c r="CI494" s="9" t="e" cm="1">
        <f t="array" ref="CI494">1/(SUM(G494:BZ494*($G$1:$BZ$1=1))/SUM(G494:BZ494)+0.000000001)*(SUM(N(CK494:CP494&lt;&gt;0))&gt;4)</f>
        <v>#DIV/0!</v>
      </c>
      <c r="CK494" s="7" cm="1">
        <f t="array" ref="CK494">+SUM($G494:$CF494*N(VALUE(LEFT($G$2:$CF$2,4))=CK$2))</f>
        <v>0</v>
      </c>
      <c r="CL494" s="7" cm="1">
        <f t="array" ref="CL494">+SUM($G494:$CF494*N(VALUE(LEFT($G$2:$CF$2,4))=CL$2))</f>
        <v>0</v>
      </c>
      <c r="CM494" s="7" cm="1">
        <f t="array" ref="CM494">+SUM($G494:$CF494*N(VALUE(LEFT($G$2:$CF$2,4))=CM$2))</f>
        <v>0</v>
      </c>
      <c r="CN494" s="7" cm="1">
        <f t="array" ref="CN494">+SUM($G494:$CF494*N(VALUE(LEFT($G$2:$CF$2,4))=CN$2))</f>
        <v>0</v>
      </c>
      <c r="CO494" s="7" cm="1">
        <f t="array" ref="CO494">+SUM($G494:$CF494*N(VALUE(LEFT($G$2:$CF$2,4))=CO$2))</f>
        <v>0</v>
      </c>
      <c r="CP494" s="7" cm="1">
        <f t="array" ref="CP494">+SUM($G494:$CF494*N(VALUE(LEFT($G$2:$CF$2,4))=CP$2))</f>
        <v>0</v>
      </c>
      <c r="CQ494" s="7" cm="1">
        <f t="array" ref="CQ494">+SUM($G494:$CF494*N(VALUE(LEFT($G$2:$CF$2,4))=CQ$2))</f>
        <v>37850.03</v>
      </c>
    </row>
    <row r="495" spans="1:95" x14ac:dyDescent="0.25">
      <c r="B495" t="str">
        <f>+IF(IFERROR(INDEX('24-25 Plant Additions (RunRate)'!$P$10:$P$258,MATCH(E495,'24-25 Plant Additions (RunRate)'!$C$10:$C$258,0)),"")&lt;&gt;"x","","x")</f>
        <v/>
      </c>
      <c r="C495" t="str">
        <f>+IF(AND(CG495&gt;'24-25 Plant Additions (RunRate)'!$O$4,$B495&lt;&gt;"x"),"x","")</f>
        <v/>
      </c>
      <c r="D495" t="str">
        <f t="shared" si="7"/>
        <v>x</v>
      </c>
      <c r="E495" s="2" t="s">
        <v>1489</v>
      </c>
      <c r="F495" s="3" t="s">
        <v>1490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>
        <v>48753.96</v>
      </c>
      <c r="BZ495" s="4">
        <v>-16663.39</v>
      </c>
      <c r="CA495" s="4">
        <v>23.51</v>
      </c>
      <c r="CB495" s="4"/>
      <c r="CC495" s="4">
        <v>3547.9</v>
      </c>
      <c r="CD495" s="4"/>
      <c r="CE495" s="4"/>
      <c r="CF495" s="4">
        <v>1064.26</v>
      </c>
      <c r="CG495" s="4">
        <v>36726.239999999998</v>
      </c>
      <c r="CH495" s="4"/>
      <c r="CI495" s="9" cm="1">
        <f t="array" ref="CI495">1/(SUM(G495:BZ495*($G$1:$BZ$1=1))/SUM(G495:BZ495)+0.000000001)*(SUM(N(CK495:CP495&lt;&gt;0))&gt;4)</f>
        <v>0</v>
      </c>
      <c r="CK495" s="7" cm="1">
        <f t="array" ref="CK495">+SUM($G495:$CF495*N(VALUE(LEFT($G$2:$CF$2,4))=CK$2))</f>
        <v>0</v>
      </c>
      <c r="CL495" s="7" cm="1">
        <f t="array" ref="CL495">+SUM($G495:$CF495*N(VALUE(LEFT($G$2:$CF$2,4))=CL$2))</f>
        <v>0</v>
      </c>
      <c r="CM495" s="7" cm="1">
        <f t="array" ref="CM495">+SUM($G495:$CF495*N(VALUE(LEFT($G$2:$CF$2,4))=CM$2))</f>
        <v>0</v>
      </c>
      <c r="CN495" s="7" cm="1">
        <f t="array" ref="CN495">+SUM($G495:$CF495*N(VALUE(LEFT($G$2:$CF$2,4))=CN$2))</f>
        <v>0</v>
      </c>
      <c r="CO495" s="7" cm="1">
        <f t="array" ref="CO495">+SUM($G495:$CF495*N(VALUE(LEFT($G$2:$CF$2,4))=CO$2))</f>
        <v>0</v>
      </c>
      <c r="CP495" s="7" cm="1">
        <f t="array" ref="CP495">+SUM($G495:$CF495*N(VALUE(LEFT($G$2:$CF$2,4))=CP$2))</f>
        <v>32090.57</v>
      </c>
      <c r="CQ495" s="7" cm="1">
        <f t="array" ref="CQ495">+SUM($G495:$CF495*N(VALUE(LEFT($G$2:$CF$2,4))=CQ$2))</f>
        <v>4635.67</v>
      </c>
    </row>
    <row r="496" spans="1:95" x14ac:dyDescent="0.25">
      <c r="B496" t="str">
        <f>+IF(IFERROR(INDEX('24-25 Plant Additions (RunRate)'!$P$10:$P$258,MATCH(E496,'24-25 Plant Additions (RunRate)'!$C$10:$C$258,0)),"")&lt;&gt;"x","","x")</f>
        <v/>
      </c>
      <c r="C496" t="str">
        <f>+IF(AND(CG496&gt;'24-25 Plant Additions (RunRate)'!$O$4,$B496&lt;&gt;"x"),"x","")</f>
        <v/>
      </c>
      <c r="D496" t="str">
        <f t="shared" si="7"/>
        <v>x</v>
      </c>
      <c r="E496" s="2" t="s">
        <v>426</v>
      </c>
      <c r="F496" s="3" t="s">
        <v>427</v>
      </c>
      <c r="G496" s="4"/>
      <c r="H496" s="4"/>
      <c r="I496" s="4">
        <v>24640.89</v>
      </c>
      <c r="J496" s="4">
        <v>12257.19</v>
      </c>
      <c r="K496" s="4"/>
      <c r="L496" s="4"/>
      <c r="M496" s="4"/>
      <c r="N496" s="4"/>
      <c r="O496" s="4"/>
      <c r="P496" s="4"/>
      <c r="Q496" s="4"/>
      <c r="R496" s="4">
        <v>-625.99</v>
      </c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>
        <v>36272.090000000004</v>
      </c>
      <c r="CH496" s="4"/>
      <c r="CI496" s="9" cm="1">
        <f t="array" ref="CI496">1/(SUM(G496:BZ496*($G$1:$BZ$1=1))/SUM(G496:BZ496)+0.000000001)*(SUM(N(CK496:CP496&lt;&gt;0))&gt;4)</f>
        <v>0</v>
      </c>
      <c r="CK496" s="7" cm="1">
        <f t="array" ref="CK496">+SUM($G496:$CF496*N(VALUE(LEFT($G$2:$CF$2,4))=CK$2))</f>
        <v>36272.090000000004</v>
      </c>
      <c r="CL496" s="7" cm="1">
        <f t="array" ref="CL496">+SUM($G496:$CF496*N(VALUE(LEFT($G$2:$CF$2,4))=CL$2))</f>
        <v>0</v>
      </c>
      <c r="CM496" s="7" cm="1">
        <f t="array" ref="CM496">+SUM($G496:$CF496*N(VALUE(LEFT($G$2:$CF$2,4))=CM$2))</f>
        <v>0</v>
      </c>
      <c r="CN496" s="7" cm="1">
        <f t="array" ref="CN496">+SUM($G496:$CF496*N(VALUE(LEFT($G$2:$CF$2,4))=CN$2))</f>
        <v>0</v>
      </c>
      <c r="CO496" s="7" cm="1">
        <f t="array" ref="CO496">+SUM($G496:$CF496*N(VALUE(LEFT($G$2:$CF$2,4))=CO$2))</f>
        <v>0</v>
      </c>
      <c r="CP496" s="7" cm="1">
        <f t="array" ref="CP496">+SUM($G496:$CF496*N(VALUE(LEFT($G$2:$CF$2,4))=CP$2))</f>
        <v>0</v>
      </c>
      <c r="CQ496" s="7" cm="1">
        <f t="array" ref="CQ496">+SUM($G496:$CF496*N(VALUE(LEFT($G$2:$CF$2,4))=CQ$2))</f>
        <v>0</v>
      </c>
    </row>
    <row r="497" spans="1:95" x14ac:dyDescent="0.25">
      <c r="B497" t="str">
        <f>+IF(IFERROR(INDEX('24-25 Plant Additions (RunRate)'!$P$10:$P$258,MATCH(E497,'24-25 Plant Additions (RunRate)'!$C$10:$C$258,0)),"")&lt;&gt;"x","","x")</f>
        <v/>
      </c>
      <c r="C497" t="str">
        <f>+IF(AND(CG497&gt;'24-25 Plant Additions (RunRate)'!$O$4,$B497&lt;&gt;"x"),"x","")</f>
        <v/>
      </c>
      <c r="D497" t="str">
        <f t="shared" si="7"/>
        <v>x</v>
      </c>
      <c r="E497" s="2" t="s">
        <v>1457</v>
      </c>
      <c r="F497" s="3" t="s">
        <v>1458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>
        <v>35900.959999999999</v>
      </c>
      <c r="CA497" s="4"/>
      <c r="CB497" s="4">
        <v>0</v>
      </c>
      <c r="CC497" s="4"/>
      <c r="CD497" s="4"/>
      <c r="CE497" s="4"/>
      <c r="CF497" s="4"/>
      <c r="CG497" s="4">
        <v>35900.959999999999</v>
      </c>
      <c r="CH497" s="4"/>
      <c r="CI497" s="9" cm="1">
        <f t="array" ref="CI497">1/(SUM(G497:BZ497*($G$1:$BZ$1=1))/SUM(G497:BZ497)+0.000000001)*(SUM(N(CK497:CP497&lt;&gt;0))&gt;4)</f>
        <v>0</v>
      </c>
      <c r="CK497" s="7" cm="1">
        <f t="array" ref="CK497">+SUM($G497:$CF497*N(VALUE(LEFT($G$2:$CF$2,4))=CK$2))</f>
        <v>0</v>
      </c>
      <c r="CL497" s="7" cm="1">
        <f t="array" ref="CL497">+SUM($G497:$CF497*N(VALUE(LEFT($G$2:$CF$2,4))=CL$2))</f>
        <v>0</v>
      </c>
      <c r="CM497" s="7" cm="1">
        <f t="array" ref="CM497">+SUM($G497:$CF497*N(VALUE(LEFT($G$2:$CF$2,4))=CM$2))</f>
        <v>0</v>
      </c>
      <c r="CN497" s="7" cm="1">
        <f t="array" ref="CN497">+SUM($G497:$CF497*N(VALUE(LEFT($G$2:$CF$2,4))=CN$2))</f>
        <v>0</v>
      </c>
      <c r="CO497" s="7" cm="1">
        <f t="array" ref="CO497">+SUM($G497:$CF497*N(VALUE(LEFT($G$2:$CF$2,4))=CO$2))</f>
        <v>0</v>
      </c>
      <c r="CP497" s="7" cm="1">
        <f t="array" ref="CP497">+SUM($G497:$CF497*N(VALUE(LEFT($G$2:$CF$2,4))=CP$2))</f>
        <v>35900.959999999999</v>
      </c>
      <c r="CQ497" s="7" cm="1">
        <f t="array" ref="CQ497">+SUM($G497:$CF497*N(VALUE(LEFT($G$2:$CF$2,4))=CQ$2))</f>
        <v>0</v>
      </c>
    </row>
    <row r="498" spans="1:95" x14ac:dyDescent="0.25">
      <c r="B498" t="str">
        <f>+IF(IFERROR(INDEX('24-25 Plant Additions (RunRate)'!$P$10:$P$258,MATCH(E498,'24-25 Plant Additions (RunRate)'!$C$10:$C$258,0)),"")&lt;&gt;"x","","x")</f>
        <v/>
      </c>
      <c r="C498" t="str">
        <f>+IF(AND(CG498&gt;'24-25 Plant Additions (RunRate)'!$O$4,$B498&lt;&gt;"x"),"x","")</f>
        <v/>
      </c>
      <c r="D498" t="str">
        <f t="shared" si="7"/>
        <v>x</v>
      </c>
      <c r="E498" s="2" t="s">
        <v>934</v>
      </c>
      <c r="F498" s="3" t="s">
        <v>935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>
        <v>32000.04</v>
      </c>
      <c r="AY498" s="4">
        <v>374.27</v>
      </c>
      <c r="AZ498" s="4"/>
      <c r="BA498" s="4"/>
      <c r="BB498" s="4">
        <v>488.44</v>
      </c>
      <c r="BC498" s="4"/>
      <c r="BD498" s="4"/>
      <c r="BE498" s="4"/>
      <c r="BF498" s="4">
        <v>2536.37</v>
      </c>
      <c r="BG498" s="4"/>
      <c r="BH498" s="4"/>
      <c r="BI498" s="4"/>
      <c r="BJ498" s="4"/>
      <c r="BK498" s="4"/>
      <c r="BL498" s="4"/>
      <c r="BM498" s="4"/>
      <c r="BN498" s="4">
        <v>-9.9500000000000011</v>
      </c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>
        <v>35389.170000000006</v>
      </c>
      <c r="CH498" s="4"/>
      <c r="CI498" s="9" cm="1">
        <f t="array" ref="CI498">1/(SUM(G498:BZ498*($G$1:$BZ$1=1))/SUM(G498:BZ498)+0.000000001)*(SUM(N(CK498:CP498&lt;&gt;0))&gt;4)</f>
        <v>0</v>
      </c>
      <c r="CK498" s="7" cm="1">
        <f t="array" ref="CK498">+SUM($G498:$CF498*N(VALUE(LEFT($G$2:$CF$2,4))=CK$2))</f>
        <v>0</v>
      </c>
      <c r="CL498" s="7" cm="1">
        <f t="array" ref="CL498">+SUM($G498:$CF498*N(VALUE(LEFT($G$2:$CF$2,4))=CL$2))</f>
        <v>0</v>
      </c>
      <c r="CM498" s="7" cm="1">
        <f t="array" ref="CM498">+SUM($G498:$CF498*N(VALUE(LEFT($G$2:$CF$2,4))=CM$2))</f>
        <v>0</v>
      </c>
      <c r="CN498" s="7" cm="1">
        <f t="array" ref="CN498">+SUM($G498:$CF498*N(VALUE(LEFT($G$2:$CF$2,4))=CN$2))</f>
        <v>32862.75</v>
      </c>
      <c r="CO498" s="7" cm="1">
        <f t="array" ref="CO498">+SUM($G498:$CF498*N(VALUE(LEFT($G$2:$CF$2,4))=CO$2))</f>
        <v>2526.42</v>
      </c>
      <c r="CP498" s="7" cm="1">
        <f t="array" ref="CP498">+SUM($G498:$CF498*N(VALUE(LEFT($G$2:$CF$2,4))=CP$2))</f>
        <v>0</v>
      </c>
      <c r="CQ498" s="7" cm="1">
        <f t="array" ref="CQ498">+SUM($G498:$CF498*N(VALUE(LEFT($G$2:$CF$2,4))=CQ$2))</f>
        <v>0</v>
      </c>
    </row>
    <row r="499" spans="1:95" x14ac:dyDescent="0.25">
      <c r="B499" t="str">
        <f>+IF(IFERROR(INDEX('24-25 Plant Additions (RunRate)'!$P$10:$P$258,MATCH(E499,'24-25 Plant Additions (RunRate)'!$C$10:$C$258,0)),"")&lt;&gt;"x","","x")</f>
        <v/>
      </c>
      <c r="C499" t="str">
        <f>+IF(AND(CG499&gt;'24-25 Plant Additions (RunRate)'!$O$4,$B499&lt;&gt;"x"),"x","")</f>
        <v/>
      </c>
      <c r="D499" t="str">
        <f t="shared" si="7"/>
        <v>x</v>
      </c>
      <c r="E499" s="2" t="s">
        <v>1019</v>
      </c>
      <c r="F499" s="3" t="s">
        <v>1020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>
        <v>35488.42</v>
      </c>
      <c r="AW499" s="4"/>
      <c r="AX499" s="4"/>
      <c r="AY499" s="4"/>
      <c r="AZ499" s="4"/>
      <c r="BA499" s="4"/>
      <c r="BB499" s="4">
        <v>-293.97000000000003</v>
      </c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>
        <v>35194.449999999997</v>
      </c>
      <c r="CH499" s="4"/>
      <c r="CI499" s="9" cm="1">
        <f t="array" ref="CI499">1/(SUM(G499:BZ499*($G$1:$BZ$1=1))/SUM(G499:BZ499)+0.000000001)*(SUM(N(CK499:CP499&lt;&gt;0))&gt;4)</f>
        <v>0</v>
      </c>
      <c r="CK499" s="7" cm="1">
        <f t="array" ref="CK499">+SUM($G499:$CF499*N(VALUE(LEFT($G$2:$CF$2,4))=CK$2))</f>
        <v>0</v>
      </c>
      <c r="CL499" s="7" cm="1">
        <f t="array" ref="CL499">+SUM($G499:$CF499*N(VALUE(LEFT($G$2:$CF$2,4))=CL$2))</f>
        <v>0</v>
      </c>
      <c r="CM499" s="7" cm="1">
        <f t="array" ref="CM499">+SUM($G499:$CF499*N(VALUE(LEFT($G$2:$CF$2,4))=CM$2))</f>
        <v>0</v>
      </c>
      <c r="CN499" s="7" cm="1">
        <f t="array" ref="CN499">+SUM($G499:$CF499*N(VALUE(LEFT($G$2:$CF$2,4))=CN$2))</f>
        <v>35194.449999999997</v>
      </c>
      <c r="CO499" s="7" cm="1">
        <f t="array" ref="CO499">+SUM($G499:$CF499*N(VALUE(LEFT($G$2:$CF$2,4))=CO$2))</f>
        <v>0</v>
      </c>
      <c r="CP499" s="7" cm="1">
        <f t="array" ref="CP499">+SUM($G499:$CF499*N(VALUE(LEFT($G$2:$CF$2,4))=CP$2))</f>
        <v>0</v>
      </c>
      <c r="CQ499" s="7" cm="1">
        <f t="array" ref="CQ499">+SUM($G499:$CF499*N(VALUE(LEFT($G$2:$CF$2,4))=CQ$2))</f>
        <v>0</v>
      </c>
    </row>
    <row r="500" spans="1:95" x14ac:dyDescent="0.25">
      <c r="B500" t="str">
        <f>+IF(IFERROR(INDEX('24-25 Plant Additions (RunRate)'!$P$10:$P$258,MATCH(E500,'24-25 Plant Additions (RunRate)'!$C$10:$C$258,0)),"")&lt;&gt;"x","","x")</f>
        <v/>
      </c>
      <c r="C500" t="str">
        <f>+IF(AND(CG500&gt;'24-25 Plant Additions (RunRate)'!$O$4,$B500&lt;&gt;"x"),"x","")</f>
        <v/>
      </c>
      <c r="D500" t="str">
        <f t="shared" si="7"/>
        <v>x</v>
      </c>
      <c r="E500" s="2" t="s">
        <v>1558</v>
      </c>
      <c r="F500" s="3" t="s">
        <v>1559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>
        <v>34886.720000000001</v>
      </c>
      <c r="BL500" s="4"/>
      <c r="BM500" s="4"/>
      <c r="BN500" s="4">
        <v>40.71</v>
      </c>
      <c r="BO500" s="4"/>
      <c r="BP500" s="4"/>
      <c r="BQ500" s="4">
        <v>0</v>
      </c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>
        <v>34927.43</v>
      </c>
      <c r="CH500" s="4"/>
      <c r="CI500" s="9" cm="1">
        <f t="array" ref="CI500">1/(SUM(G500:BZ500*($G$1:$BZ$1=1))/SUM(G500:BZ500)+0.000000001)*(SUM(N(CK500:CP500&lt;&gt;0))&gt;4)</f>
        <v>0</v>
      </c>
      <c r="CK500" s="7" cm="1">
        <f t="array" ref="CK500">+SUM($G500:$CF500*N(VALUE(LEFT($G$2:$CF$2,4))=CK$2))</f>
        <v>0</v>
      </c>
      <c r="CL500" s="7" cm="1">
        <f t="array" ref="CL500">+SUM($G500:$CF500*N(VALUE(LEFT($G$2:$CF$2,4))=CL$2))</f>
        <v>0</v>
      </c>
      <c r="CM500" s="7" cm="1">
        <f t="array" ref="CM500">+SUM($G500:$CF500*N(VALUE(LEFT($G$2:$CF$2,4))=CM$2))</f>
        <v>0</v>
      </c>
      <c r="CN500" s="7" cm="1">
        <f t="array" ref="CN500">+SUM($G500:$CF500*N(VALUE(LEFT($G$2:$CF$2,4))=CN$2))</f>
        <v>0</v>
      </c>
      <c r="CO500" s="7" cm="1">
        <f t="array" ref="CO500">+SUM($G500:$CF500*N(VALUE(LEFT($G$2:$CF$2,4))=CO$2))</f>
        <v>34927.43</v>
      </c>
      <c r="CP500" s="7" cm="1">
        <f t="array" ref="CP500">+SUM($G500:$CF500*N(VALUE(LEFT($G$2:$CF$2,4))=CP$2))</f>
        <v>0</v>
      </c>
      <c r="CQ500" s="7" cm="1">
        <f t="array" ref="CQ500">+SUM($G500:$CF500*N(VALUE(LEFT($G$2:$CF$2,4))=CQ$2))</f>
        <v>0</v>
      </c>
    </row>
    <row r="501" spans="1:95" x14ac:dyDescent="0.25">
      <c r="B501" t="str">
        <f>+IF(IFERROR(INDEX('24-25 Plant Additions (RunRate)'!$P$10:$P$258,MATCH(E501,'24-25 Plant Additions (RunRate)'!$C$10:$C$258,0)),"")&lt;&gt;"x","","x")</f>
        <v/>
      </c>
      <c r="C501" t="str">
        <f>+IF(AND(CG501&gt;'24-25 Plant Additions (RunRate)'!$O$4,$B501&lt;&gt;"x"),"x","")</f>
        <v/>
      </c>
      <c r="D501" t="str">
        <f t="shared" si="7"/>
        <v>x</v>
      </c>
      <c r="E501" s="2" t="s">
        <v>784</v>
      </c>
      <c r="F501" s="3" t="s">
        <v>785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>
        <v>32242.41</v>
      </c>
      <c r="AP501" s="4">
        <v>30.970000000000002</v>
      </c>
      <c r="AQ501" s="4">
        <v>2361.21</v>
      </c>
      <c r="AR501" s="4"/>
      <c r="AS501" s="4"/>
      <c r="AT501" s="4">
        <v>0</v>
      </c>
      <c r="AU501" s="4"/>
      <c r="AV501" s="4"/>
      <c r="AW501" s="4"/>
      <c r="AX501" s="4"/>
      <c r="AY501" s="4"/>
      <c r="AZ501" s="4"/>
      <c r="BA501" s="4"/>
      <c r="BB501" s="4">
        <v>-19.559999999999999</v>
      </c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>
        <v>34615.030000000006</v>
      </c>
      <c r="CH501" s="4"/>
      <c r="CI501" s="9" cm="1">
        <f t="array" ref="CI501">1/(SUM(G501:BZ501*($G$1:$BZ$1=1))/SUM(G501:BZ501)+0.000000001)*(SUM(N(CK501:CP501&lt;&gt;0))&gt;4)</f>
        <v>0</v>
      </c>
      <c r="CK501" s="7" cm="1">
        <f t="array" ref="CK501">+SUM($G501:$CF501*N(VALUE(LEFT($G$2:$CF$2,4))=CK$2))</f>
        <v>0</v>
      </c>
      <c r="CL501" s="7" cm="1">
        <f t="array" ref="CL501">+SUM($G501:$CF501*N(VALUE(LEFT($G$2:$CF$2,4))=CL$2))</f>
        <v>0</v>
      </c>
      <c r="CM501" s="7" cm="1">
        <f t="array" ref="CM501">+SUM($G501:$CF501*N(VALUE(LEFT($G$2:$CF$2,4))=CM$2))</f>
        <v>32273.38</v>
      </c>
      <c r="CN501" s="7" cm="1">
        <f t="array" ref="CN501">+SUM($G501:$CF501*N(VALUE(LEFT($G$2:$CF$2,4))=CN$2))</f>
        <v>2341.65</v>
      </c>
      <c r="CO501" s="7" cm="1">
        <f t="array" ref="CO501">+SUM($G501:$CF501*N(VALUE(LEFT($G$2:$CF$2,4))=CO$2))</f>
        <v>0</v>
      </c>
      <c r="CP501" s="7" cm="1">
        <f t="array" ref="CP501">+SUM($G501:$CF501*N(VALUE(LEFT($G$2:$CF$2,4))=CP$2))</f>
        <v>0</v>
      </c>
      <c r="CQ501" s="7" cm="1">
        <f t="array" ref="CQ501">+SUM($G501:$CF501*N(VALUE(LEFT($G$2:$CF$2,4))=CQ$2))</f>
        <v>0</v>
      </c>
    </row>
    <row r="502" spans="1:95" x14ac:dyDescent="0.25">
      <c r="B502" t="str">
        <f>+IF(IFERROR(INDEX('24-25 Plant Additions (RunRate)'!$P$10:$P$258,MATCH(E502,'24-25 Plant Additions (RunRate)'!$C$10:$C$258,0)),"")&lt;&gt;"x","","x")</f>
        <v/>
      </c>
      <c r="C502" t="str">
        <f>+IF(AND(CG502&gt;'24-25 Plant Additions (RunRate)'!$O$4,$B502&lt;&gt;"x"),"x","")</f>
        <v/>
      </c>
      <c r="D502" t="str">
        <f t="shared" si="7"/>
        <v>x</v>
      </c>
      <c r="E502" s="2" t="s">
        <v>1759</v>
      </c>
      <c r="F502" s="3" t="s">
        <v>1760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>
        <v>33025</v>
      </c>
      <c r="BX502" s="4">
        <v>1600.65</v>
      </c>
      <c r="BY502" s="4"/>
      <c r="BZ502" s="4">
        <v>-215.82</v>
      </c>
      <c r="CA502" s="4">
        <v>-0.01</v>
      </c>
      <c r="CB502" s="4"/>
      <c r="CC502" s="4"/>
      <c r="CD502" s="4"/>
      <c r="CE502" s="4"/>
      <c r="CF502" s="4"/>
      <c r="CG502" s="4">
        <v>34409.82</v>
      </c>
      <c r="CH502" s="4"/>
      <c r="CI502" s="9" cm="1">
        <f t="array" ref="CI502">1/(SUM(G502:BZ502*($G$1:$BZ$1=1))/SUM(G502:BZ502)+0.000000001)*(SUM(N(CK502:CP502&lt;&gt;0))&gt;4)</f>
        <v>0</v>
      </c>
      <c r="CK502" s="7" cm="1">
        <f t="array" ref="CK502">+SUM($G502:$CF502*N(VALUE(LEFT($G$2:$CF$2,4))=CK$2))</f>
        <v>0</v>
      </c>
      <c r="CL502" s="7" cm="1">
        <f t="array" ref="CL502">+SUM($G502:$CF502*N(VALUE(LEFT($G$2:$CF$2,4))=CL$2))</f>
        <v>0</v>
      </c>
      <c r="CM502" s="7" cm="1">
        <f t="array" ref="CM502">+SUM($G502:$CF502*N(VALUE(LEFT($G$2:$CF$2,4))=CM$2))</f>
        <v>0</v>
      </c>
      <c r="CN502" s="7" cm="1">
        <f t="array" ref="CN502">+SUM($G502:$CF502*N(VALUE(LEFT($G$2:$CF$2,4))=CN$2))</f>
        <v>0</v>
      </c>
      <c r="CO502" s="7" cm="1">
        <f t="array" ref="CO502">+SUM($G502:$CF502*N(VALUE(LEFT($G$2:$CF$2,4))=CO$2))</f>
        <v>0</v>
      </c>
      <c r="CP502" s="7" cm="1">
        <f t="array" ref="CP502">+SUM($G502:$CF502*N(VALUE(LEFT($G$2:$CF$2,4))=CP$2))</f>
        <v>34409.83</v>
      </c>
      <c r="CQ502" s="7" cm="1">
        <f t="array" ref="CQ502">+SUM($G502:$CF502*N(VALUE(LEFT($G$2:$CF$2,4))=CQ$2))</f>
        <v>-0.01</v>
      </c>
    </row>
    <row r="503" spans="1:95" x14ac:dyDescent="0.25">
      <c r="B503" t="str">
        <f>+IF(IFERROR(INDEX('24-25 Plant Additions (RunRate)'!$P$10:$P$258,MATCH(E503,'24-25 Plant Additions (RunRate)'!$C$10:$C$258,0)),"")&lt;&gt;"x","","x")</f>
        <v/>
      </c>
      <c r="C503" t="str">
        <f>+IF(AND(CG503&gt;'24-25 Plant Additions (RunRate)'!$O$4,$B503&lt;&gt;"x"),"x","")</f>
        <v/>
      </c>
      <c r="D503" t="str">
        <f t="shared" si="7"/>
        <v>x</v>
      </c>
      <c r="E503" s="2" t="s">
        <v>796</v>
      </c>
      <c r="F503" s="3" t="s">
        <v>797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>
        <v>61847.56</v>
      </c>
      <c r="AP503" s="4">
        <v>-27837.79</v>
      </c>
      <c r="AQ503" s="4"/>
      <c r="AR503" s="4"/>
      <c r="AS503" s="4"/>
      <c r="AT503" s="4">
        <v>0</v>
      </c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>
        <v>34009.769999999997</v>
      </c>
      <c r="CH503" s="4"/>
      <c r="CI503" s="9" cm="1">
        <f t="array" ref="CI503">1/(SUM(G503:BZ503*($G$1:$BZ$1=1))/SUM(G503:BZ503)+0.000000001)*(SUM(N(CK503:CP503&lt;&gt;0))&gt;4)</f>
        <v>0</v>
      </c>
      <c r="CK503" s="7" cm="1">
        <f t="array" ref="CK503">+SUM($G503:$CF503*N(VALUE(LEFT($G$2:$CF$2,4))=CK$2))</f>
        <v>0</v>
      </c>
      <c r="CL503" s="7" cm="1">
        <f t="array" ref="CL503">+SUM($G503:$CF503*N(VALUE(LEFT($G$2:$CF$2,4))=CL$2))</f>
        <v>0</v>
      </c>
      <c r="CM503" s="7" cm="1">
        <f t="array" ref="CM503">+SUM($G503:$CF503*N(VALUE(LEFT($G$2:$CF$2,4))=CM$2))</f>
        <v>34009.769999999997</v>
      </c>
      <c r="CN503" s="7" cm="1">
        <f t="array" ref="CN503">+SUM($G503:$CF503*N(VALUE(LEFT($G$2:$CF$2,4))=CN$2))</f>
        <v>0</v>
      </c>
      <c r="CO503" s="7" cm="1">
        <f t="array" ref="CO503">+SUM($G503:$CF503*N(VALUE(LEFT($G$2:$CF$2,4))=CO$2))</f>
        <v>0</v>
      </c>
      <c r="CP503" s="7" cm="1">
        <f t="array" ref="CP503">+SUM($G503:$CF503*N(VALUE(LEFT($G$2:$CF$2,4))=CP$2))</f>
        <v>0</v>
      </c>
      <c r="CQ503" s="7" cm="1">
        <f t="array" ref="CQ503">+SUM($G503:$CF503*N(VALUE(LEFT($G$2:$CF$2,4))=CQ$2))</f>
        <v>0</v>
      </c>
    </row>
    <row r="504" spans="1:95" x14ac:dyDescent="0.25">
      <c r="B504" t="str">
        <f>+IF(IFERROR(INDEX('24-25 Plant Additions (RunRate)'!$P$10:$P$258,MATCH(E504,'24-25 Plant Additions (RunRate)'!$C$10:$C$258,0)),"")&lt;&gt;"x","","x")</f>
        <v/>
      </c>
      <c r="C504" t="str">
        <f>+IF(AND(CG504&gt;'24-25 Plant Additions (RunRate)'!$O$4,$B504&lt;&gt;"x"),"x","")</f>
        <v/>
      </c>
      <c r="D504" t="str">
        <f t="shared" si="7"/>
        <v>x</v>
      </c>
      <c r="E504" s="2" t="s">
        <v>1694</v>
      </c>
      <c r="F504" s="3" t="s">
        <v>1695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>
        <v>33723.57</v>
      </c>
      <c r="CD504" s="4"/>
      <c r="CE504" s="4"/>
      <c r="CF504" s="4"/>
      <c r="CG504" s="4">
        <v>33723.57</v>
      </c>
      <c r="CH504" s="4"/>
      <c r="CI504" s="9" t="e" cm="1">
        <f t="array" ref="CI504">1/(SUM(G504:BZ504*($G$1:$BZ$1=1))/SUM(G504:BZ504)+0.000000001)*(SUM(N(CK504:CP504&lt;&gt;0))&gt;4)</f>
        <v>#DIV/0!</v>
      </c>
      <c r="CK504" s="7" cm="1">
        <f t="array" ref="CK504">+SUM($G504:$CF504*N(VALUE(LEFT($G$2:$CF$2,4))=CK$2))</f>
        <v>0</v>
      </c>
      <c r="CL504" s="7" cm="1">
        <f t="array" ref="CL504">+SUM($G504:$CF504*N(VALUE(LEFT($G$2:$CF$2,4))=CL$2))</f>
        <v>0</v>
      </c>
      <c r="CM504" s="7" cm="1">
        <f t="array" ref="CM504">+SUM($G504:$CF504*N(VALUE(LEFT($G$2:$CF$2,4))=CM$2))</f>
        <v>0</v>
      </c>
      <c r="CN504" s="7" cm="1">
        <f t="array" ref="CN504">+SUM($G504:$CF504*N(VALUE(LEFT($G$2:$CF$2,4))=CN$2))</f>
        <v>0</v>
      </c>
      <c r="CO504" s="7" cm="1">
        <f t="array" ref="CO504">+SUM($G504:$CF504*N(VALUE(LEFT($G$2:$CF$2,4))=CO$2))</f>
        <v>0</v>
      </c>
      <c r="CP504" s="7" cm="1">
        <f t="array" ref="CP504">+SUM($G504:$CF504*N(VALUE(LEFT($G$2:$CF$2,4))=CP$2))</f>
        <v>0</v>
      </c>
      <c r="CQ504" s="7" cm="1">
        <f t="array" ref="CQ504">+SUM($G504:$CF504*N(VALUE(LEFT($G$2:$CF$2,4))=CQ$2))</f>
        <v>33723.57</v>
      </c>
    </row>
    <row r="505" spans="1:95" x14ac:dyDescent="0.25">
      <c r="B505" t="str">
        <f>+IF(IFERROR(INDEX('24-25 Plant Additions (RunRate)'!$P$10:$P$258,MATCH(E505,'24-25 Plant Additions (RunRate)'!$C$10:$C$258,0)),"")&lt;&gt;"x","","x")</f>
        <v/>
      </c>
      <c r="C505" t="str">
        <f>+IF(AND(CG505&gt;'24-25 Plant Additions (RunRate)'!$O$4,$B505&lt;&gt;"x"),"x","")</f>
        <v/>
      </c>
      <c r="D505" t="str">
        <f t="shared" si="7"/>
        <v>x</v>
      </c>
      <c r="E505" s="2" t="s">
        <v>217</v>
      </c>
      <c r="F505" s="3" t="s">
        <v>218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>
        <v>30839.33</v>
      </c>
      <c r="AQ505" s="4">
        <v>1571.93</v>
      </c>
      <c r="AR505" s="4">
        <v>68.44</v>
      </c>
      <c r="AS505" s="4">
        <v>3154.92</v>
      </c>
      <c r="AT505" s="4"/>
      <c r="AU505" s="4"/>
      <c r="AV505" s="4"/>
      <c r="AW505" s="4">
        <v>-2061.0100000000002</v>
      </c>
      <c r="AX505" s="4"/>
      <c r="AY505" s="4"/>
      <c r="AZ505" s="4"/>
      <c r="BA505" s="4"/>
      <c r="BB505" s="4">
        <v>89.02</v>
      </c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>
        <v>33662.629999999997</v>
      </c>
      <c r="CH505" s="4"/>
      <c r="CI505" s="9" cm="1">
        <f t="array" ref="CI505">1/(SUM(G505:BZ505*($G$1:$BZ$1=1))/SUM(G505:BZ505)+0.000000001)*(SUM(N(CK505:CP505&lt;&gt;0))&gt;4)</f>
        <v>0</v>
      </c>
      <c r="CK505" s="7" cm="1">
        <f t="array" ref="CK505">+SUM($G505:$CF505*N(VALUE(LEFT($G$2:$CF$2,4))=CK$2))</f>
        <v>0</v>
      </c>
      <c r="CL505" s="7" cm="1">
        <f t="array" ref="CL505">+SUM($G505:$CF505*N(VALUE(LEFT($G$2:$CF$2,4))=CL$2))</f>
        <v>0</v>
      </c>
      <c r="CM505" s="7" cm="1">
        <f t="array" ref="CM505">+SUM($G505:$CF505*N(VALUE(LEFT($G$2:$CF$2,4))=CM$2))</f>
        <v>30839.33</v>
      </c>
      <c r="CN505" s="7" cm="1">
        <f t="array" ref="CN505">+SUM($G505:$CF505*N(VALUE(LEFT($G$2:$CF$2,4))=CN$2))</f>
        <v>2823.2999999999997</v>
      </c>
      <c r="CO505" s="7" cm="1">
        <f t="array" ref="CO505">+SUM($G505:$CF505*N(VALUE(LEFT($G$2:$CF$2,4))=CO$2))</f>
        <v>0</v>
      </c>
      <c r="CP505" s="7" cm="1">
        <f t="array" ref="CP505">+SUM($G505:$CF505*N(VALUE(LEFT($G$2:$CF$2,4))=CP$2))</f>
        <v>0</v>
      </c>
      <c r="CQ505" s="7" cm="1">
        <f t="array" ref="CQ505">+SUM($G505:$CF505*N(VALUE(LEFT($G$2:$CF$2,4))=CQ$2))</f>
        <v>0</v>
      </c>
    </row>
    <row r="506" spans="1:95" x14ac:dyDescent="0.25">
      <c r="A506" t="s">
        <v>2160</v>
      </c>
      <c r="B506" t="str">
        <f>+IF(IFERROR(INDEX('24-25 Plant Additions (RunRate)'!$P$10:$P$258,MATCH(E506,'24-25 Plant Additions (RunRate)'!$C$10:$C$258,0)),"")&lt;&gt;"x","","x")</f>
        <v/>
      </c>
      <c r="C506" t="str">
        <f>+IF(AND(CG506&gt;'24-25 Plant Additions (RunRate)'!$O$4,$B506&lt;&gt;"x"),"x","")</f>
        <v/>
      </c>
      <c r="D506" t="str">
        <f t="shared" si="7"/>
        <v/>
      </c>
      <c r="E506" s="2" t="s">
        <v>1596</v>
      </c>
      <c r="F506" s="3" t="s">
        <v>1597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>
        <v>32782.840000000004</v>
      </c>
      <c r="CD506" s="4"/>
      <c r="CE506" s="4"/>
      <c r="CF506" s="4">
        <v>501.43</v>
      </c>
      <c r="CG506" s="4">
        <v>33284.270000000004</v>
      </c>
      <c r="CH506" s="4"/>
      <c r="CI506" s="9" t="e" cm="1">
        <f t="array" ref="CI506">1/(SUM(G506:BZ506*($G$1:$BZ$1=1))/SUM(G506:BZ506)+0.000000001)*(SUM(N(CK506:CP506&lt;&gt;0))&gt;4)</f>
        <v>#DIV/0!</v>
      </c>
      <c r="CK506" s="7" cm="1">
        <f t="array" ref="CK506">+SUM($G506:$CF506*N(VALUE(LEFT($G$2:$CF$2,4))=CK$2))</f>
        <v>0</v>
      </c>
      <c r="CL506" s="7" cm="1">
        <f t="array" ref="CL506">+SUM($G506:$CF506*N(VALUE(LEFT($G$2:$CF$2,4))=CL$2))</f>
        <v>0</v>
      </c>
      <c r="CM506" s="7" cm="1">
        <f t="array" ref="CM506">+SUM($G506:$CF506*N(VALUE(LEFT($G$2:$CF$2,4))=CM$2))</f>
        <v>0</v>
      </c>
      <c r="CN506" s="7" cm="1">
        <f t="array" ref="CN506">+SUM($G506:$CF506*N(VALUE(LEFT($G$2:$CF$2,4))=CN$2))</f>
        <v>0</v>
      </c>
      <c r="CO506" s="7" cm="1">
        <f t="array" ref="CO506">+SUM($G506:$CF506*N(VALUE(LEFT($G$2:$CF$2,4))=CO$2))</f>
        <v>0</v>
      </c>
      <c r="CP506" s="7" cm="1">
        <f t="array" ref="CP506">+SUM($G506:$CF506*N(VALUE(LEFT($G$2:$CF$2,4))=CP$2))</f>
        <v>0</v>
      </c>
      <c r="CQ506" s="7" cm="1">
        <f t="array" ref="CQ506">+SUM($G506:$CF506*N(VALUE(LEFT($G$2:$CF$2,4))=CQ$2))</f>
        <v>33284.270000000004</v>
      </c>
    </row>
    <row r="507" spans="1:95" x14ac:dyDescent="0.25">
      <c r="B507" t="str">
        <f>+IF(IFERROR(INDEX('24-25 Plant Additions (RunRate)'!$P$10:$P$258,MATCH(E507,'24-25 Plant Additions (RunRate)'!$C$10:$C$258,0)),"")&lt;&gt;"x","","x")</f>
        <v/>
      </c>
      <c r="C507" t="str">
        <f>+IF(AND(CG507&gt;'24-25 Plant Additions (RunRate)'!$O$4,$B507&lt;&gt;"x"),"x","")</f>
        <v/>
      </c>
      <c r="D507" t="str">
        <f t="shared" si="7"/>
        <v>x</v>
      </c>
      <c r="E507" s="2" t="s">
        <v>319</v>
      </c>
      <c r="F507" s="3" t="s">
        <v>320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>
        <v>33124.51</v>
      </c>
      <c r="AB507" s="4">
        <v>-176.99</v>
      </c>
      <c r="AC507" s="4"/>
      <c r="AD507" s="4">
        <v>69.150000000000006</v>
      </c>
      <c r="AE507" s="4">
        <v>0</v>
      </c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>
        <v>33016.670000000006</v>
      </c>
      <c r="CH507" s="4"/>
      <c r="CI507" s="9" cm="1">
        <f t="array" ref="CI507">1/(SUM(G507:BZ507*($G$1:$BZ$1=1))/SUM(G507:BZ507)+0.000000001)*(SUM(N(CK507:CP507&lt;&gt;0))&gt;4)</f>
        <v>0</v>
      </c>
      <c r="CK507" s="7" cm="1">
        <f t="array" ref="CK507">+SUM($G507:$CF507*N(VALUE(LEFT($G$2:$CF$2,4))=CK$2))</f>
        <v>0</v>
      </c>
      <c r="CL507" s="7" cm="1">
        <f t="array" ref="CL507">+SUM($G507:$CF507*N(VALUE(LEFT($G$2:$CF$2,4))=CL$2))</f>
        <v>33016.670000000006</v>
      </c>
      <c r="CM507" s="7" cm="1">
        <f t="array" ref="CM507">+SUM($G507:$CF507*N(VALUE(LEFT($G$2:$CF$2,4))=CM$2))</f>
        <v>0</v>
      </c>
      <c r="CN507" s="7" cm="1">
        <f t="array" ref="CN507">+SUM($G507:$CF507*N(VALUE(LEFT($G$2:$CF$2,4))=CN$2))</f>
        <v>0</v>
      </c>
      <c r="CO507" s="7" cm="1">
        <f t="array" ref="CO507">+SUM($G507:$CF507*N(VALUE(LEFT($G$2:$CF$2,4))=CO$2))</f>
        <v>0</v>
      </c>
      <c r="CP507" s="7" cm="1">
        <f t="array" ref="CP507">+SUM($G507:$CF507*N(VALUE(LEFT($G$2:$CF$2,4))=CP$2))</f>
        <v>0</v>
      </c>
      <c r="CQ507" s="7" cm="1">
        <f t="array" ref="CQ507">+SUM($G507:$CF507*N(VALUE(LEFT($G$2:$CF$2,4))=CQ$2))</f>
        <v>0</v>
      </c>
    </row>
    <row r="508" spans="1:95" x14ac:dyDescent="0.25">
      <c r="B508" t="str">
        <f>+IF(IFERROR(INDEX('24-25 Plant Additions (RunRate)'!$P$10:$P$258,MATCH(E508,'24-25 Plant Additions (RunRate)'!$C$10:$C$258,0)),"")&lt;&gt;"x","","x")</f>
        <v/>
      </c>
      <c r="C508" t="str">
        <f>+IF(AND(CG508&gt;'24-25 Plant Additions (RunRate)'!$O$4,$B508&lt;&gt;"x"),"x","")</f>
        <v/>
      </c>
      <c r="D508" t="str">
        <f t="shared" si="7"/>
        <v>x</v>
      </c>
      <c r="E508" s="2" t="s">
        <v>1395</v>
      </c>
      <c r="F508" s="3" t="s">
        <v>1396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>
        <v>32619.3</v>
      </c>
      <c r="BO508" s="4"/>
      <c r="BP508" s="4"/>
      <c r="BQ508" s="4"/>
      <c r="BR508" s="4"/>
      <c r="BS508" s="4">
        <v>0</v>
      </c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>
        <v>32619.3</v>
      </c>
      <c r="CH508" s="4"/>
      <c r="CI508" s="9" cm="1">
        <f t="array" ref="CI508">1/(SUM(G508:BZ508*($G$1:$BZ$1=1))/SUM(G508:BZ508)+0.000000001)*(SUM(N(CK508:CP508&lt;&gt;0))&gt;4)</f>
        <v>0</v>
      </c>
      <c r="CK508" s="7" cm="1">
        <f t="array" ref="CK508">+SUM($G508:$CF508*N(VALUE(LEFT($G$2:$CF$2,4))=CK$2))</f>
        <v>0</v>
      </c>
      <c r="CL508" s="7" cm="1">
        <f t="array" ref="CL508">+SUM($G508:$CF508*N(VALUE(LEFT($G$2:$CF$2,4))=CL$2))</f>
        <v>0</v>
      </c>
      <c r="CM508" s="7" cm="1">
        <f t="array" ref="CM508">+SUM($G508:$CF508*N(VALUE(LEFT($G$2:$CF$2,4))=CM$2))</f>
        <v>0</v>
      </c>
      <c r="CN508" s="7" cm="1">
        <f t="array" ref="CN508">+SUM($G508:$CF508*N(VALUE(LEFT($G$2:$CF$2,4))=CN$2))</f>
        <v>0</v>
      </c>
      <c r="CO508" s="7" cm="1">
        <f t="array" ref="CO508">+SUM($G508:$CF508*N(VALUE(LEFT($G$2:$CF$2,4))=CO$2))</f>
        <v>32619.3</v>
      </c>
      <c r="CP508" s="7" cm="1">
        <f t="array" ref="CP508">+SUM($G508:$CF508*N(VALUE(LEFT($G$2:$CF$2,4))=CP$2))</f>
        <v>0</v>
      </c>
      <c r="CQ508" s="7" cm="1">
        <f t="array" ref="CQ508">+SUM($G508:$CF508*N(VALUE(LEFT($G$2:$CF$2,4))=CQ$2))</f>
        <v>0</v>
      </c>
    </row>
    <row r="509" spans="1:95" x14ac:dyDescent="0.25">
      <c r="B509" t="str">
        <f>+IF(IFERROR(INDEX('24-25 Plant Additions (RunRate)'!$P$10:$P$258,MATCH(E509,'24-25 Plant Additions (RunRate)'!$C$10:$C$258,0)),"")&lt;&gt;"x","","x")</f>
        <v/>
      </c>
      <c r="C509" t="str">
        <f>+IF(AND(CG509&gt;'24-25 Plant Additions (RunRate)'!$O$4,$B509&lt;&gt;"x"),"x","")</f>
        <v/>
      </c>
      <c r="D509" t="str">
        <f t="shared" si="7"/>
        <v>x</v>
      </c>
      <c r="E509" s="2" t="s">
        <v>1319</v>
      </c>
      <c r="F509" s="3" t="s">
        <v>1320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>
        <v>32560.86</v>
      </c>
      <c r="BC509" s="4"/>
      <c r="BD509" s="4"/>
      <c r="BE509" s="4"/>
      <c r="BF509" s="4">
        <v>0</v>
      </c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>
        <v>32560.86</v>
      </c>
      <c r="CH509" s="4"/>
      <c r="CI509" s="9" cm="1">
        <f t="array" ref="CI509">1/(SUM(G509:BZ509*($G$1:$BZ$1=1))/SUM(G509:BZ509)+0.000000001)*(SUM(N(CK509:CP509&lt;&gt;0))&gt;4)</f>
        <v>0</v>
      </c>
      <c r="CK509" s="7" cm="1">
        <f t="array" ref="CK509">+SUM($G509:$CF509*N(VALUE(LEFT($G$2:$CF$2,4))=CK$2))</f>
        <v>0</v>
      </c>
      <c r="CL509" s="7" cm="1">
        <f t="array" ref="CL509">+SUM($G509:$CF509*N(VALUE(LEFT($G$2:$CF$2,4))=CL$2))</f>
        <v>0</v>
      </c>
      <c r="CM509" s="7" cm="1">
        <f t="array" ref="CM509">+SUM($G509:$CF509*N(VALUE(LEFT($G$2:$CF$2,4))=CM$2))</f>
        <v>0</v>
      </c>
      <c r="CN509" s="7" cm="1">
        <f t="array" ref="CN509">+SUM($G509:$CF509*N(VALUE(LEFT($G$2:$CF$2,4))=CN$2))</f>
        <v>32560.86</v>
      </c>
      <c r="CO509" s="7" cm="1">
        <f t="array" ref="CO509">+SUM($G509:$CF509*N(VALUE(LEFT($G$2:$CF$2,4))=CO$2))</f>
        <v>0</v>
      </c>
      <c r="CP509" s="7" cm="1">
        <f t="array" ref="CP509">+SUM($G509:$CF509*N(VALUE(LEFT($G$2:$CF$2,4))=CP$2))</f>
        <v>0</v>
      </c>
      <c r="CQ509" s="7" cm="1">
        <f t="array" ref="CQ509">+SUM($G509:$CF509*N(VALUE(LEFT($G$2:$CF$2,4))=CQ$2))</f>
        <v>0</v>
      </c>
    </row>
    <row r="510" spans="1:95" x14ac:dyDescent="0.25">
      <c r="B510" t="str">
        <f>+IF(IFERROR(INDEX('24-25 Plant Additions (RunRate)'!$P$10:$P$258,MATCH(E510,'24-25 Plant Additions (RunRate)'!$C$10:$C$258,0)),"")&lt;&gt;"x","","x")</f>
        <v>x</v>
      </c>
      <c r="C510" t="str">
        <f>+IF(AND(CG510&gt;'24-25 Plant Additions (RunRate)'!$O$4,$B510&lt;&gt;"x"),"x","")</f>
        <v/>
      </c>
      <c r="D510" t="str">
        <f t="shared" si="7"/>
        <v/>
      </c>
      <c r="E510" s="2" t="s">
        <v>484</v>
      </c>
      <c r="F510" s="3" t="s">
        <v>485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>
        <v>2937.4900000000002</v>
      </c>
      <c r="V510" s="4"/>
      <c r="W510" s="4">
        <v>0</v>
      </c>
      <c r="X510" s="4"/>
      <c r="Y510" s="4"/>
      <c r="Z510" s="4"/>
      <c r="AA510" s="4"/>
      <c r="AB510" s="4"/>
      <c r="AC510" s="4"/>
      <c r="AD510" s="4">
        <v>-48.68</v>
      </c>
      <c r="AE510" s="4"/>
      <c r="AF510" s="4"/>
      <c r="AG510" s="4"/>
      <c r="AH510" s="4"/>
      <c r="AI510" s="4"/>
      <c r="AJ510" s="4"/>
      <c r="AK510" s="4"/>
      <c r="AL510" s="4"/>
      <c r="AM510" s="4">
        <v>25704.37</v>
      </c>
      <c r="AN510" s="4">
        <v>900.36</v>
      </c>
      <c r="AO510" s="4">
        <v>0</v>
      </c>
      <c r="AP510" s="4">
        <v>25.560000000000002</v>
      </c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>
        <v>1595.69</v>
      </c>
      <c r="BQ510" s="4"/>
      <c r="BR510" s="4"/>
      <c r="BS510" s="4">
        <v>904.07</v>
      </c>
      <c r="BT510" s="4">
        <v>34.270000000000003</v>
      </c>
      <c r="BU510" s="4"/>
      <c r="BV510" s="4"/>
      <c r="BW510" s="4"/>
      <c r="BX510" s="4"/>
      <c r="BY510" s="4"/>
      <c r="BZ510" s="4">
        <v>-10.26</v>
      </c>
      <c r="CA510" s="4"/>
      <c r="CB510" s="4"/>
      <c r="CC510" s="4">
        <v>0</v>
      </c>
      <c r="CD510" s="4">
        <v>0</v>
      </c>
      <c r="CE510" s="4"/>
      <c r="CF510" s="4"/>
      <c r="CG510" s="4">
        <v>32042.870000000003</v>
      </c>
      <c r="CH510" s="4"/>
      <c r="CI510" s="9" cm="1">
        <f t="array" ref="CI510">1/(SUM(G510:BZ510*($G$1:$BZ$1=1))/SUM(G510:BZ510)+0.000000001)*(SUM(N(CK510:CP510&lt;&gt;0))&gt;4)</f>
        <v>0</v>
      </c>
      <c r="CK510" s="7" cm="1">
        <f t="array" ref="CK510">+SUM($G510:$CF510*N(VALUE(LEFT($G$2:$CF$2,4))=CK$2))</f>
        <v>0</v>
      </c>
      <c r="CL510" s="7" cm="1">
        <f t="array" ref="CL510">+SUM($G510:$CF510*N(VALUE(LEFT($G$2:$CF$2,4))=CL$2))</f>
        <v>2888.8100000000004</v>
      </c>
      <c r="CM510" s="7" cm="1">
        <f t="array" ref="CM510">+SUM($G510:$CF510*N(VALUE(LEFT($G$2:$CF$2,4))=CM$2))</f>
        <v>26630.29</v>
      </c>
      <c r="CN510" s="7" cm="1">
        <f t="array" ref="CN510">+SUM($G510:$CF510*N(VALUE(LEFT($G$2:$CF$2,4))=CN$2))</f>
        <v>0</v>
      </c>
      <c r="CO510" s="7" cm="1">
        <f t="array" ref="CO510">+SUM($G510:$CF510*N(VALUE(LEFT($G$2:$CF$2,4))=CO$2))</f>
        <v>0</v>
      </c>
      <c r="CP510" s="7" cm="1">
        <f t="array" ref="CP510">+SUM($G510:$CF510*N(VALUE(LEFT($G$2:$CF$2,4))=CP$2))</f>
        <v>2523.77</v>
      </c>
      <c r="CQ510" s="7" cm="1">
        <f t="array" ref="CQ510">+SUM($G510:$CF510*N(VALUE(LEFT($G$2:$CF$2,4))=CQ$2))</f>
        <v>0</v>
      </c>
    </row>
    <row r="511" spans="1:95" x14ac:dyDescent="0.25">
      <c r="B511" t="str">
        <f>+IF(IFERROR(INDEX('24-25 Plant Additions (RunRate)'!$P$10:$P$258,MATCH(E511,'24-25 Plant Additions (RunRate)'!$C$10:$C$258,0)),"")&lt;&gt;"x","","x")</f>
        <v/>
      </c>
      <c r="C511" t="str">
        <f>+IF(AND(CG511&gt;'24-25 Plant Additions (RunRate)'!$O$4,$B511&lt;&gt;"x"),"x","")</f>
        <v/>
      </c>
      <c r="D511" t="str">
        <f t="shared" si="7"/>
        <v>x</v>
      </c>
      <c r="E511" s="2" t="s">
        <v>1534</v>
      </c>
      <c r="F511" s="3" t="s">
        <v>1535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>
        <v>2121.19</v>
      </c>
      <c r="BO511" s="4">
        <v>26171.760000000002</v>
      </c>
      <c r="BP511" s="4"/>
      <c r="BQ511" s="4"/>
      <c r="BR511" s="4"/>
      <c r="BS511" s="4"/>
      <c r="BT511" s="4"/>
      <c r="BU511" s="4"/>
      <c r="BV511" s="4">
        <v>3891.71</v>
      </c>
      <c r="BW511" s="4"/>
      <c r="BX511" s="4"/>
      <c r="BY511" s="4"/>
      <c r="BZ511" s="4">
        <v>-189.19</v>
      </c>
      <c r="CA511" s="4"/>
      <c r="CB511" s="4"/>
      <c r="CC511" s="4"/>
      <c r="CD511" s="4">
        <v>0</v>
      </c>
      <c r="CE511" s="4"/>
      <c r="CF511" s="4"/>
      <c r="CG511" s="4">
        <v>31995.47</v>
      </c>
      <c r="CH511" s="4"/>
      <c r="CI511" s="9" cm="1">
        <f t="array" ref="CI511">1/(SUM(G511:BZ511*($G$1:$BZ$1=1))/SUM(G511:BZ511)+0.000000001)*(SUM(N(CK511:CP511&lt;&gt;0))&gt;4)</f>
        <v>0</v>
      </c>
      <c r="CK511" s="7" cm="1">
        <f t="array" ref="CK511">+SUM($G511:$CF511*N(VALUE(LEFT($G$2:$CF$2,4))=CK$2))</f>
        <v>0</v>
      </c>
      <c r="CL511" s="7" cm="1">
        <f t="array" ref="CL511">+SUM($G511:$CF511*N(VALUE(LEFT($G$2:$CF$2,4))=CL$2))</f>
        <v>0</v>
      </c>
      <c r="CM511" s="7" cm="1">
        <f t="array" ref="CM511">+SUM($G511:$CF511*N(VALUE(LEFT($G$2:$CF$2,4))=CM$2))</f>
        <v>0</v>
      </c>
      <c r="CN511" s="7" cm="1">
        <f t="array" ref="CN511">+SUM($G511:$CF511*N(VALUE(LEFT($G$2:$CF$2,4))=CN$2))</f>
        <v>0</v>
      </c>
      <c r="CO511" s="7" cm="1">
        <f t="array" ref="CO511">+SUM($G511:$CF511*N(VALUE(LEFT($G$2:$CF$2,4))=CO$2))</f>
        <v>2121.19</v>
      </c>
      <c r="CP511" s="7" cm="1">
        <f t="array" ref="CP511">+SUM($G511:$CF511*N(VALUE(LEFT($G$2:$CF$2,4))=CP$2))</f>
        <v>29874.280000000002</v>
      </c>
      <c r="CQ511" s="7" cm="1">
        <f t="array" ref="CQ511">+SUM($G511:$CF511*N(VALUE(LEFT($G$2:$CF$2,4))=CQ$2))</f>
        <v>0</v>
      </c>
    </row>
    <row r="512" spans="1:95" x14ac:dyDescent="0.25">
      <c r="B512" t="str">
        <f>+IF(IFERROR(INDEX('24-25 Plant Additions (RunRate)'!$P$10:$P$258,MATCH(E512,'24-25 Plant Additions (RunRate)'!$C$10:$C$258,0)),"")&lt;&gt;"x","","x")</f>
        <v/>
      </c>
      <c r="C512" t="str">
        <f>+IF(AND(CG512&gt;'24-25 Plant Additions (RunRate)'!$O$4,$B512&lt;&gt;"x"),"x","")</f>
        <v/>
      </c>
      <c r="D512" t="str">
        <f t="shared" si="7"/>
        <v>x</v>
      </c>
      <c r="E512" s="2" t="s">
        <v>1331</v>
      </c>
      <c r="F512" s="3" t="s">
        <v>1332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>
        <v>24991.23</v>
      </c>
      <c r="BI512" s="4">
        <v>7072.1900000000005</v>
      </c>
      <c r="BJ512" s="4"/>
      <c r="BK512" s="4"/>
      <c r="BL512" s="4">
        <v>0</v>
      </c>
      <c r="BM512" s="4"/>
      <c r="BN512" s="4">
        <v>-125.51</v>
      </c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>
        <v>31937.91</v>
      </c>
      <c r="CH512" s="4"/>
      <c r="CI512" s="9" cm="1">
        <f t="array" ref="CI512">1/(SUM(G512:BZ512*($G$1:$BZ$1=1))/SUM(G512:BZ512)+0.000000001)*(SUM(N(CK512:CP512&lt;&gt;0))&gt;4)</f>
        <v>0</v>
      </c>
      <c r="CK512" s="7" cm="1">
        <f t="array" ref="CK512">+SUM($G512:$CF512*N(VALUE(LEFT($G$2:$CF$2,4))=CK$2))</f>
        <v>0</v>
      </c>
      <c r="CL512" s="7" cm="1">
        <f t="array" ref="CL512">+SUM($G512:$CF512*N(VALUE(LEFT($G$2:$CF$2,4))=CL$2))</f>
        <v>0</v>
      </c>
      <c r="CM512" s="7" cm="1">
        <f t="array" ref="CM512">+SUM($G512:$CF512*N(VALUE(LEFT($G$2:$CF$2,4))=CM$2))</f>
        <v>0</v>
      </c>
      <c r="CN512" s="7" cm="1">
        <f t="array" ref="CN512">+SUM($G512:$CF512*N(VALUE(LEFT($G$2:$CF$2,4))=CN$2))</f>
        <v>0</v>
      </c>
      <c r="CO512" s="7" cm="1">
        <f t="array" ref="CO512">+SUM($G512:$CF512*N(VALUE(LEFT($G$2:$CF$2,4))=CO$2))</f>
        <v>31937.91</v>
      </c>
      <c r="CP512" s="7" cm="1">
        <f t="array" ref="CP512">+SUM($G512:$CF512*N(VALUE(LEFT($G$2:$CF$2,4))=CP$2))</f>
        <v>0</v>
      </c>
      <c r="CQ512" s="7" cm="1">
        <f t="array" ref="CQ512">+SUM($G512:$CF512*N(VALUE(LEFT($G$2:$CF$2,4))=CQ$2))</f>
        <v>0</v>
      </c>
    </row>
    <row r="513" spans="2:95" x14ac:dyDescent="0.25">
      <c r="B513" t="str">
        <f>+IF(IFERROR(INDEX('24-25 Plant Additions (RunRate)'!$P$10:$P$258,MATCH(E513,'24-25 Plant Additions (RunRate)'!$C$10:$C$258,0)),"")&lt;&gt;"x","","x")</f>
        <v/>
      </c>
      <c r="C513" t="str">
        <f>+IF(AND(CG513&gt;'24-25 Plant Additions (RunRate)'!$O$4,$B513&lt;&gt;"x"),"x","")</f>
        <v/>
      </c>
      <c r="D513" t="str">
        <f t="shared" si="7"/>
        <v>x</v>
      </c>
      <c r="E513" s="2" t="s">
        <v>255</v>
      </c>
      <c r="F513" s="3" t="s">
        <v>256</v>
      </c>
      <c r="G513" s="4">
        <v>32424.73</v>
      </c>
      <c r="H513" s="4"/>
      <c r="I513" s="4"/>
      <c r="J513" s="4"/>
      <c r="K513" s="4"/>
      <c r="L513" s="4"/>
      <c r="M513" s="4"/>
      <c r="N513" s="4">
        <v>0</v>
      </c>
      <c r="O513" s="4"/>
      <c r="P513" s="4"/>
      <c r="Q513" s="4"/>
      <c r="R513" s="4">
        <v>-550.31000000000006</v>
      </c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>
        <v>31874.42</v>
      </c>
      <c r="CH513" s="4"/>
      <c r="CI513" s="9" cm="1">
        <f t="array" ref="CI513">1/(SUM(G513:BZ513*($G$1:$BZ$1=1))/SUM(G513:BZ513)+0.000000001)*(SUM(N(CK513:CP513&lt;&gt;0))&gt;4)</f>
        <v>0</v>
      </c>
      <c r="CK513" s="7" cm="1">
        <f t="array" ref="CK513">+SUM($G513:$CF513*N(VALUE(LEFT($G$2:$CF$2,4))=CK$2))</f>
        <v>31874.42</v>
      </c>
      <c r="CL513" s="7" cm="1">
        <f t="array" ref="CL513">+SUM($G513:$CF513*N(VALUE(LEFT($G$2:$CF$2,4))=CL$2))</f>
        <v>0</v>
      </c>
      <c r="CM513" s="7" cm="1">
        <f t="array" ref="CM513">+SUM($G513:$CF513*N(VALUE(LEFT($G$2:$CF$2,4))=CM$2))</f>
        <v>0</v>
      </c>
      <c r="CN513" s="7" cm="1">
        <f t="array" ref="CN513">+SUM($G513:$CF513*N(VALUE(LEFT($G$2:$CF$2,4))=CN$2))</f>
        <v>0</v>
      </c>
      <c r="CO513" s="7" cm="1">
        <f t="array" ref="CO513">+SUM($G513:$CF513*N(VALUE(LEFT($G$2:$CF$2,4))=CO$2))</f>
        <v>0</v>
      </c>
      <c r="CP513" s="7" cm="1">
        <f t="array" ref="CP513">+SUM($G513:$CF513*N(VALUE(LEFT($G$2:$CF$2,4))=CP$2))</f>
        <v>0</v>
      </c>
      <c r="CQ513" s="7" cm="1">
        <f t="array" ref="CQ513">+SUM($G513:$CF513*N(VALUE(LEFT($G$2:$CF$2,4))=CQ$2))</f>
        <v>0</v>
      </c>
    </row>
    <row r="514" spans="2:95" x14ac:dyDescent="0.25">
      <c r="B514" t="str">
        <f>+IF(IFERROR(INDEX('24-25 Plant Additions (RunRate)'!$P$10:$P$258,MATCH(E514,'24-25 Plant Additions (RunRate)'!$C$10:$C$258,0)),"")&lt;&gt;"x","","x")</f>
        <v/>
      </c>
      <c r="C514" t="str">
        <f>+IF(AND(CG514&gt;'24-25 Plant Additions (RunRate)'!$O$4,$B514&lt;&gt;"x"),"x","")</f>
        <v/>
      </c>
      <c r="D514" t="str">
        <f t="shared" si="7"/>
        <v>x</v>
      </c>
      <c r="E514" s="2" t="s">
        <v>157</v>
      </c>
      <c r="F514" s="3" t="s">
        <v>158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>
        <v>31795.08</v>
      </c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>
        <v>31795.08</v>
      </c>
      <c r="CH514" s="4"/>
      <c r="CI514" s="9" cm="1">
        <f t="array" ref="CI514">1/(SUM(G514:BZ514*($G$1:$BZ$1=1))/SUM(G514:BZ514)+0.000000001)*(SUM(N(CK514:CP514&lt;&gt;0))&gt;4)</f>
        <v>0</v>
      </c>
      <c r="CK514" s="7" cm="1">
        <f t="array" ref="CK514">+SUM($G514:$CF514*N(VALUE(LEFT($G$2:$CF$2,4))=CK$2))</f>
        <v>0</v>
      </c>
      <c r="CL514" s="7" cm="1">
        <f t="array" ref="CL514">+SUM($G514:$CF514*N(VALUE(LEFT($G$2:$CF$2,4))=CL$2))</f>
        <v>0</v>
      </c>
      <c r="CM514" s="7" cm="1">
        <f t="array" ref="CM514">+SUM($G514:$CF514*N(VALUE(LEFT($G$2:$CF$2,4))=CM$2))</f>
        <v>31795.08</v>
      </c>
      <c r="CN514" s="7" cm="1">
        <f t="array" ref="CN514">+SUM($G514:$CF514*N(VALUE(LEFT($G$2:$CF$2,4))=CN$2))</f>
        <v>0</v>
      </c>
      <c r="CO514" s="7" cm="1">
        <f t="array" ref="CO514">+SUM($G514:$CF514*N(VALUE(LEFT($G$2:$CF$2,4))=CO$2))</f>
        <v>0</v>
      </c>
      <c r="CP514" s="7" cm="1">
        <f t="array" ref="CP514">+SUM($G514:$CF514*N(VALUE(LEFT($G$2:$CF$2,4))=CP$2))</f>
        <v>0</v>
      </c>
      <c r="CQ514" s="7" cm="1">
        <f t="array" ref="CQ514">+SUM($G514:$CF514*N(VALUE(LEFT($G$2:$CF$2,4))=CQ$2))</f>
        <v>0</v>
      </c>
    </row>
    <row r="515" spans="2:95" x14ac:dyDescent="0.25">
      <c r="B515" t="str">
        <f>+IF(IFERROR(INDEX('24-25 Plant Additions (RunRate)'!$P$10:$P$258,MATCH(E515,'24-25 Plant Additions (RunRate)'!$C$10:$C$258,0)),"")&lt;&gt;"x","","x")</f>
        <v/>
      </c>
      <c r="C515" t="str">
        <f>+IF(AND(CG515&gt;'24-25 Plant Additions (RunRate)'!$O$4,$B515&lt;&gt;"x"),"x","")</f>
        <v/>
      </c>
      <c r="D515" t="str">
        <f t="shared" si="7"/>
        <v>x</v>
      </c>
      <c r="E515" s="2" t="s">
        <v>778</v>
      </c>
      <c r="F515" s="3" t="s">
        <v>779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>
        <v>31272.850000000002</v>
      </c>
      <c r="AI515" s="4">
        <v>31652.06</v>
      </c>
      <c r="AJ515" s="4">
        <v>-31272.850000000002</v>
      </c>
      <c r="AK515" s="4">
        <v>0.76</v>
      </c>
      <c r="AL515" s="4">
        <v>6.45</v>
      </c>
      <c r="AM515" s="4"/>
      <c r="AN515" s="4"/>
      <c r="AO515" s="4"/>
      <c r="AP515" s="4">
        <v>30.41</v>
      </c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>
        <v>31689.68</v>
      </c>
      <c r="CH515" s="4"/>
      <c r="CI515" s="9" cm="1">
        <f t="array" ref="CI515">1/(SUM(G515:BZ515*($G$1:$BZ$1=1))/SUM(G515:BZ515)+0.000000001)*(SUM(N(CK515:CP515&lt;&gt;0))&gt;4)</f>
        <v>0</v>
      </c>
      <c r="CK515" s="7" cm="1">
        <f t="array" ref="CK515">+SUM($G515:$CF515*N(VALUE(LEFT($G$2:$CF$2,4))=CK$2))</f>
        <v>0</v>
      </c>
      <c r="CL515" s="7" cm="1">
        <f t="array" ref="CL515">+SUM($G515:$CF515*N(VALUE(LEFT($G$2:$CF$2,4))=CL$2))</f>
        <v>0</v>
      </c>
      <c r="CM515" s="7" cm="1">
        <f t="array" ref="CM515">+SUM($G515:$CF515*N(VALUE(LEFT($G$2:$CF$2,4))=CM$2))</f>
        <v>31689.68</v>
      </c>
      <c r="CN515" s="7" cm="1">
        <f t="array" ref="CN515">+SUM($G515:$CF515*N(VALUE(LEFT($G$2:$CF$2,4))=CN$2))</f>
        <v>0</v>
      </c>
      <c r="CO515" s="7" cm="1">
        <f t="array" ref="CO515">+SUM($G515:$CF515*N(VALUE(LEFT($G$2:$CF$2,4))=CO$2))</f>
        <v>0</v>
      </c>
      <c r="CP515" s="7" cm="1">
        <f t="array" ref="CP515">+SUM($G515:$CF515*N(VALUE(LEFT($G$2:$CF$2,4))=CP$2))</f>
        <v>0</v>
      </c>
      <c r="CQ515" s="7" cm="1">
        <f t="array" ref="CQ515">+SUM($G515:$CF515*N(VALUE(LEFT($G$2:$CF$2,4))=CQ$2))</f>
        <v>0</v>
      </c>
    </row>
    <row r="516" spans="2:95" x14ac:dyDescent="0.25">
      <c r="B516" t="str">
        <f>+IF(IFERROR(INDEX('24-25 Plant Additions (RunRate)'!$P$10:$P$258,MATCH(E516,'24-25 Plant Additions (RunRate)'!$C$10:$C$258,0)),"")&lt;&gt;"x","","x")</f>
        <v/>
      </c>
      <c r="C516" t="str">
        <f>+IF(AND(CG516&gt;'24-25 Plant Additions (RunRate)'!$O$4,$B516&lt;&gt;"x"),"x","")</f>
        <v/>
      </c>
      <c r="D516" t="str">
        <f t="shared" si="7"/>
        <v>x</v>
      </c>
      <c r="E516" s="2" t="s">
        <v>780</v>
      </c>
      <c r="F516" s="3" t="s">
        <v>781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>
        <v>31272.850000000002</v>
      </c>
      <c r="AI516" s="4">
        <v>31652.06</v>
      </c>
      <c r="AJ516" s="4">
        <v>-31272.850000000002</v>
      </c>
      <c r="AK516" s="4">
        <v>0</v>
      </c>
      <c r="AL516" s="4">
        <v>6.45</v>
      </c>
      <c r="AM516" s="4"/>
      <c r="AN516" s="4"/>
      <c r="AO516" s="4"/>
      <c r="AP516" s="4">
        <v>30.41</v>
      </c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>
        <v>31688.920000000002</v>
      </c>
      <c r="CH516" s="4"/>
      <c r="CI516" s="9" cm="1">
        <f t="array" ref="CI516">1/(SUM(G516:BZ516*($G$1:$BZ$1=1))/SUM(G516:BZ516)+0.000000001)*(SUM(N(CK516:CP516&lt;&gt;0))&gt;4)</f>
        <v>0</v>
      </c>
      <c r="CK516" s="7" cm="1">
        <f t="array" ref="CK516">+SUM($G516:$CF516*N(VALUE(LEFT($G$2:$CF$2,4))=CK$2))</f>
        <v>0</v>
      </c>
      <c r="CL516" s="7" cm="1">
        <f t="array" ref="CL516">+SUM($G516:$CF516*N(VALUE(LEFT($G$2:$CF$2,4))=CL$2))</f>
        <v>0</v>
      </c>
      <c r="CM516" s="7" cm="1">
        <f t="array" ref="CM516">+SUM($G516:$CF516*N(VALUE(LEFT($G$2:$CF$2,4))=CM$2))</f>
        <v>31688.920000000002</v>
      </c>
      <c r="CN516" s="7" cm="1">
        <f t="array" ref="CN516">+SUM($G516:$CF516*N(VALUE(LEFT($G$2:$CF$2,4))=CN$2))</f>
        <v>0</v>
      </c>
      <c r="CO516" s="7" cm="1">
        <f t="array" ref="CO516">+SUM($G516:$CF516*N(VALUE(LEFT($G$2:$CF$2,4))=CO$2))</f>
        <v>0</v>
      </c>
      <c r="CP516" s="7" cm="1">
        <f t="array" ref="CP516">+SUM($G516:$CF516*N(VALUE(LEFT($G$2:$CF$2,4))=CP$2))</f>
        <v>0</v>
      </c>
      <c r="CQ516" s="7" cm="1">
        <f t="array" ref="CQ516">+SUM($G516:$CF516*N(VALUE(LEFT($G$2:$CF$2,4))=CQ$2))</f>
        <v>0</v>
      </c>
    </row>
    <row r="517" spans="2:95" x14ac:dyDescent="0.25">
      <c r="B517" t="str">
        <f>+IF(IFERROR(INDEX('24-25 Plant Additions (RunRate)'!$P$10:$P$258,MATCH(E517,'24-25 Plant Additions (RunRate)'!$C$10:$C$258,0)),"")&lt;&gt;"x","","x")</f>
        <v/>
      </c>
      <c r="C517" t="str">
        <f>+IF(AND(CG517&gt;'24-25 Plant Additions (RunRate)'!$O$4,$B517&lt;&gt;"x"),"x","")</f>
        <v/>
      </c>
      <c r="D517" t="str">
        <f t="shared" si="7"/>
        <v>x</v>
      </c>
      <c r="E517" s="2" t="s">
        <v>1638</v>
      </c>
      <c r="F517" s="3" t="s">
        <v>1639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>
        <v>20487.72</v>
      </c>
      <c r="BR517" s="4">
        <v>14714.11</v>
      </c>
      <c r="BS517" s="4">
        <v>963.02</v>
      </c>
      <c r="BT517" s="4">
        <v>1083.23</v>
      </c>
      <c r="BU517" s="4"/>
      <c r="BV517" s="4">
        <v>-1847.93</v>
      </c>
      <c r="BW517" s="4">
        <v>-0.01</v>
      </c>
      <c r="BX517" s="4">
        <v>1.6</v>
      </c>
      <c r="BY517" s="4"/>
      <c r="BZ517" s="4">
        <v>-222.77</v>
      </c>
      <c r="CA517" s="4">
        <v>-15.06</v>
      </c>
      <c r="CB517" s="4"/>
      <c r="CC517" s="4"/>
      <c r="CD517" s="4">
        <v>-3518.59</v>
      </c>
      <c r="CE517" s="4"/>
      <c r="CF517" s="4">
        <v>0</v>
      </c>
      <c r="CG517" s="4">
        <v>31645.320000000003</v>
      </c>
      <c r="CH517" s="4"/>
      <c r="CI517" s="9" cm="1">
        <f t="array" ref="CI517">1/(SUM(G517:BZ517*($G$1:$BZ$1=1))/SUM(G517:BZ517)+0.000000001)*(SUM(N(CK517:CP517&lt;&gt;0))&gt;4)</f>
        <v>0</v>
      </c>
      <c r="CK517" s="7" cm="1">
        <f t="array" ref="CK517">+SUM($G517:$CF517*N(VALUE(LEFT($G$2:$CF$2,4))=CK$2))</f>
        <v>0</v>
      </c>
      <c r="CL517" s="7" cm="1">
        <f t="array" ref="CL517">+SUM($G517:$CF517*N(VALUE(LEFT($G$2:$CF$2,4))=CL$2))</f>
        <v>0</v>
      </c>
      <c r="CM517" s="7" cm="1">
        <f t="array" ref="CM517">+SUM($G517:$CF517*N(VALUE(LEFT($G$2:$CF$2,4))=CM$2))</f>
        <v>0</v>
      </c>
      <c r="CN517" s="7" cm="1">
        <f t="array" ref="CN517">+SUM($G517:$CF517*N(VALUE(LEFT($G$2:$CF$2,4))=CN$2))</f>
        <v>0</v>
      </c>
      <c r="CO517" s="7" cm="1">
        <f t="array" ref="CO517">+SUM($G517:$CF517*N(VALUE(LEFT($G$2:$CF$2,4))=CO$2))</f>
        <v>0</v>
      </c>
      <c r="CP517" s="7" cm="1">
        <f t="array" ref="CP517">+SUM($G517:$CF517*N(VALUE(LEFT($G$2:$CF$2,4))=CP$2))</f>
        <v>35178.97</v>
      </c>
      <c r="CQ517" s="7" cm="1">
        <f t="array" ref="CQ517">+SUM($G517:$CF517*N(VALUE(LEFT($G$2:$CF$2,4))=CQ$2))</f>
        <v>-3533.65</v>
      </c>
    </row>
    <row r="518" spans="2:95" x14ac:dyDescent="0.25">
      <c r="B518" t="str">
        <f>+IF(IFERROR(INDEX('24-25 Plant Additions (RunRate)'!$P$10:$P$258,MATCH(E518,'24-25 Plant Additions (RunRate)'!$C$10:$C$258,0)),"")&lt;&gt;"x","","x")</f>
        <v/>
      </c>
      <c r="C518" t="str">
        <f>+IF(AND(CG518&gt;'24-25 Plant Additions (RunRate)'!$O$4,$B518&lt;&gt;"x"),"x","")</f>
        <v/>
      </c>
      <c r="D518" t="str">
        <f t="shared" si="7"/>
        <v>x</v>
      </c>
      <c r="E518" s="2" t="s">
        <v>570</v>
      </c>
      <c r="F518" s="3" t="s">
        <v>571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>
        <v>303269.91000000003</v>
      </c>
      <c r="Z518" s="4">
        <v>-271945.67</v>
      </c>
      <c r="AA518" s="4">
        <v>-1499.69</v>
      </c>
      <c r="AB518" s="4">
        <v>-5500.43</v>
      </c>
      <c r="AC518" s="4"/>
      <c r="AD518" s="4">
        <v>2079.41</v>
      </c>
      <c r="AE518" s="4"/>
      <c r="AF518" s="4">
        <v>0</v>
      </c>
      <c r="AG518" s="4"/>
      <c r="AH518" s="4"/>
      <c r="AI518" s="4"/>
      <c r="AJ518" s="4"/>
      <c r="AK518" s="4"/>
      <c r="AL518" s="4"/>
      <c r="AM518" s="4"/>
      <c r="AN518" s="4">
        <v>4997.91</v>
      </c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>
        <v>31401.44000000005</v>
      </c>
      <c r="CH518" s="4"/>
      <c r="CI518" s="9" cm="1">
        <f t="array" ref="CI518">1/(SUM(G518:BZ518*($G$1:$BZ$1=1))/SUM(G518:BZ518)+0.000000001)*(SUM(N(CK518:CP518&lt;&gt;0))&gt;4)</f>
        <v>0</v>
      </c>
      <c r="CK518" s="7" cm="1">
        <f t="array" ref="CK518">+SUM($G518:$CF518*N(VALUE(LEFT($G$2:$CF$2,4))=CK$2))</f>
        <v>0</v>
      </c>
      <c r="CL518" s="7" cm="1">
        <f t="array" ref="CL518">+SUM($G518:$CF518*N(VALUE(LEFT($G$2:$CF$2,4))=CL$2))</f>
        <v>26403.53000000005</v>
      </c>
      <c r="CM518" s="7" cm="1">
        <f t="array" ref="CM518">+SUM($G518:$CF518*N(VALUE(LEFT($G$2:$CF$2,4))=CM$2))</f>
        <v>4997.91</v>
      </c>
      <c r="CN518" s="7" cm="1">
        <f t="array" ref="CN518">+SUM($G518:$CF518*N(VALUE(LEFT($G$2:$CF$2,4))=CN$2))</f>
        <v>0</v>
      </c>
      <c r="CO518" s="7" cm="1">
        <f t="array" ref="CO518">+SUM($G518:$CF518*N(VALUE(LEFT($G$2:$CF$2,4))=CO$2))</f>
        <v>0</v>
      </c>
      <c r="CP518" s="7" cm="1">
        <f t="array" ref="CP518">+SUM($G518:$CF518*N(VALUE(LEFT($G$2:$CF$2,4))=CP$2))</f>
        <v>0</v>
      </c>
      <c r="CQ518" s="7" cm="1">
        <f t="array" ref="CQ518">+SUM($G518:$CF518*N(VALUE(LEFT($G$2:$CF$2,4))=CQ$2))</f>
        <v>0</v>
      </c>
    </row>
    <row r="519" spans="2:95" x14ac:dyDescent="0.25">
      <c r="B519" t="str">
        <f>+IF(IFERROR(INDEX('24-25 Plant Additions (RunRate)'!$P$10:$P$258,MATCH(E519,'24-25 Plant Additions (RunRate)'!$C$10:$C$258,0)),"")&lt;&gt;"x","","x")</f>
        <v/>
      </c>
      <c r="C519" t="str">
        <f>+IF(AND(CG519&gt;'24-25 Plant Additions (RunRate)'!$O$4,$B519&lt;&gt;"x"),"x","")</f>
        <v/>
      </c>
      <c r="D519" t="str">
        <f t="shared" si="7"/>
        <v>x</v>
      </c>
      <c r="E519" s="2" t="s">
        <v>1444</v>
      </c>
      <c r="F519" s="3" t="s">
        <v>1445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>
        <v>2573.91</v>
      </c>
      <c r="BM519" s="4">
        <v>6058.6</v>
      </c>
      <c r="BN519" s="4">
        <v>22509.119999999999</v>
      </c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>
        <v>31141.629999999997</v>
      </c>
      <c r="CH519" s="4"/>
      <c r="CI519" s="9" cm="1">
        <f t="array" ref="CI519">1/(SUM(G519:BZ519*($G$1:$BZ$1=1))/SUM(G519:BZ519)+0.000000001)*(SUM(N(CK519:CP519&lt;&gt;0))&gt;4)</f>
        <v>0</v>
      </c>
      <c r="CK519" s="7" cm="1">
        <f t="array" ref="CK519">+SUM($G519:$CF519*N(VALUE(LEFT($G$2:$CF$2,4))=CK$2))</f>
        <v>0</v>
      </c>
      <c r="CL519" s="7" cm="1">
        <f t="array" ref="CL519">+SUM($G519:$CF519*N(VALUE(LEFT($G$2:$CF$2,4))=CL$2))</f>
        <v>0</v>
      </c>
      <c r="CM519" s="7" cm="1">
        <f t="array" ref="CM519">+SUM($G519:$CF519*N(VALUE(LEFT($G$2:$CF$2,4))=CM$2))</f>
        <v>0</v>
      </c>
      <c r="CN519" s="7" cm="1">
        <f t="array" ref="CN519">+SUM($G519:$CF519*N(VALUE(LEFT($G$2:$CF$2,4))=CN$2))</f>
        <v>0</v>
      </c>
      <c r="CO519" s="7" cm="1">
        <f t="array" ref="CO519">+SUM($G519:$CF519*N(VALUE(LEFT($G$2:$CF$2,4))=CO$2))</f>
        <v>31141.629999999997</v>
      </c>
      <c r="CP519" s="7" cm="1">
        <f t="array" ref="CP519">+SUM($G519:$CF519*N(VALUE(LEFT($G$2:$CF$2,4))=CP$2))</f>
        <v>0</v>
      </c>
      <c r="CQ519" s="7" cm="1">
        <f t="array" ref="CQ519">+SUM($G519:$CF519*N(VALUE(LEFT($G$2:$CF$2,4))=CQ$2))</f>
        <v>0</v>
      </c>
    </row>
    <row r="520" spans="2:95" x14ac:dyDescent="0.25">
      <c r="B520" t="str">
        <f>+IF(IFERROR(INDEX('24-25 Plant Additions (RunRate)'!$P$10:$P$258,MATCH(E520,'24-25 Plant Additions (RunRate)'!$C$10:$C$258,0)),"")&lt;&gt;"x","","x")</f>
        <v/>
      </c>
      <c r="C520" t="str">
        <f>+IF(AND(CG520&gt;'24-25 Plant Additions (RunRate)'!$O$4,$B520&lt;&gt;"x"),"x","")</f>
        <v/>
      </c>
      <c r="D520" t="str">
        <f t="shared" si="7"/>
        <v>x</v>
      </c>
      <c r="E520" s="2" t="s">
        <v>1029</v>
      </c>
      <c r="F520" s="3" t="s">
        <v>1030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>
        <v>30595.190000000002</v>
      </c>
      <c r="AZ520" s="4">
        <v>97.7</v>
      </c>
      <c r="BA520" s="4"/>
      <c r="BB520" s="4">
        <v>-254.45000000000002</v>
      </c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>
        <v>30438.440000000002</v>
      </c>
      <c r="CH520" s="4"/>
      <c r="CI520" s="9" cm="1">
        <f t="array" ref="CI520">1/(SUM(G520:BZ520*($G$1:$BZ$1=1))/SUM(G520:BZ520)+0.000000001)*(SUM(N(CK520:CP520&lt;&gt;0))&gt;4)</f>
        <v>0</v>
      </c>
      <c r="CK520" s="7" cm="1">
        <f t="array" ref="CK520">+SUM($G520:$CF520*N(VALUE(LEFT($G$2:$CF$2,4))=CK$2))</f>
        <v>0</v>
      </c>
      <c r="CL520" s="7" cm="1">
        <f t="array" ref="CL520">+SUM($G520:$CF520*N(VALUE(LEFT($G$2:$CF$2,4))=CL$2))</f>
        <v>0</v>
      </c>
      <c r="CM520" s="7" cm="1">
        <f t="array" ref="CM520">+SUM($G520:$CF520*N(VALUE(LEFT($G$2:$CF$2,4))=CM$2))</f>
        <v>0</v>
      </c>
      <c r="CN520" s="7" cm="1">
        <f t="array" ref="CN520">+SUM($G520:$CF520*N(VALUE(LEFT($G$2:$CF$2,4))=CN$2))</f>
        <v>30438.440000000002</v>
      </c>
      <c r="CO520" s="7" cm="1">
        <f t="array" ref="CO520">+SUM($G520:$CF520*N(VALUE(LEFT($G$2:$CF$2,4))=CO$2))</f>
        <v>0</v>
      </c>
      <c r="CP520" s="7" cm="1">
        <f t="array" ref="CP520">+SUM($G520:$CF520*N(VALUE(LEFT($G$2:$CF$2,4))=CP$2))</f>
        <v>0</v>
      </c>
      <c r="CQ520" s="7" cm="1">
        <f t="array" ref="CQ520">+SUM($G520:$CF520*N(VALUE(LEFT($G$2:$CF$2,4))=CQ$2))</f>
        <v>0</v>
      </c>
    </row>
    <row r="521" spans="2:95" x14ac:dyDescent="0.25">
      <c r="B521" t="str">
        <f>+IF(IFERROR(INDEX('24-25 Plant Additions (RunRate)'!$P$10:$P$258,MATCH(E521,'24-25 Plant Additions (RunRate)'!$C$10:$C$258,0)),"")&lt;&gt;"x","","x")</f>
        <v/>
      </c>
      <c r="C521" t="str">
        <f>+IF(AND(CG521&gt;'24-25 Plant Additions (RunRate)'!$O$4,$B521&lt;&gt;"x"),"x","")</f>
        <v/>
      </c>
      <c r="D521" t="str">
        <f t="shared" si="7"/>
        <v>x</v>
      </c>
      <c r="E521" s="2" t="s">
        <v>1256</v>
      </c>
      <c r="F521" s="3" t="s">
        <v>1257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>
        <v>30203.61</v>
      </c>
      <c r="BL521" s="4">
        <v>0</v>
      </c>
      <c r="BM521" s="4"/>
      <c r="BN521" s="4">
        <v>35.25</v>
      </c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>
        <v>30238.86</v>
      </c>
      <c r="CH521" s="4"/>
      <c r="CI521" s="9" cm="1">
        <f t="array" ref="CI521">1/(SUM(G521:BZ521*($G$1:$BZ$1=1))/SUM(G521:BZ521)+0.000000001)*(SUM(N(CK521:CP521&lt;&gt;0))&gt;4)</f>
        <v>0</v>
      </c>
      <c r="CK521" s="7" cm="1">
        <f t="array" ref="CK521">+SUM($G521:$CF521*N(VALUE(LEFT($G$2:$CF$2,4))=CK$2))</f>
        <v>0</v>
      </c>
      <c r="CL521" s="7" cm="1">
        <f t="array" ref="CL521">+SUM($G521:$CF521*N(VALUE(LEFT($G$2:$CF$2,4))=CL$2))</f>
        <v>0</v>
      </c>
      <c r="CM521" s="7" cm="1">
        <f t="array" ref="CM521">+SUM($G521:$CF521*N(VALUE(LEFT($G$2:$CF$2,4))=CM$2))</f>
        <v>0</v>
      </c>
      <c r="CN521" s="7" cm="1">
        <f t="array" ref="CN521">+SUM($G521:$CF521*N(VALUE(LEFT($G$2:$CF$2,4))=CN$2))</f>
        <v>0</v>
      </c>
      <c r="CO521" s="7" cm="1">
        <f t="array" ref="CO521">+SUM($G521:$CF521*N(VALUE(LEFT($G$2:$CF$2,4))=CO$2))</f>
        <v>30238.86</v>
      </c>
      <c r="CP521" s="7" cm="1">
        <f t="array" ref="CP521">+SUM($G521:$CF521*N(VALUE(LEFT($G$2:$CF$2,4))=CP$2))</f>
        <v>0</v>
      </c>
      <c r="CQ521" s="7" cm="1">
        <f t="array" ref="CQ521">+SUM($G521:$CF521*N(VALUE(LEFT($G$2:$CF$2,4))=CQ$2))</f>
        <v>0</v>
      </c>
    </row>
    <row r="522" spans="2:95" x14ac:dyDescent="0.25">
      <c r="B522" t="str">
        <f>+IF(IFERROR(INDEX('24-25 Plant Additions (RunRate)'!$P$10:$P$258,MATCH(E522,'24-25 Plant Additions (RunRate)'!$C$10:$C$258,0)),"")&lt;&gt;"x","","x")</f>
        <v/>
      </c>
      <c r="C522" t="str">
        <f>+IF(AND(CG522&gt;'24-25 Plant Additions (RunRate)'!$O$4,$B522&lt;&gt;"x"),"x","")</f>
        <v/>
      </c>
      <c r="D522" t="str">
        <f t="shared" si="7"/>
        <v>x</v>
      </c>
      <c r="E522" s="2" t="s">
        <v>1309</v>
      </c>
      <c r="F522" s="3" t="s">
        <v>1310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>
        <v>29484.75</v>
      </c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>
        <v>29484.75</v>
      </c>
      <c r="CH522" s="4"/>
      <c r="CI522" s="9" cm="1">
        <f t="array" ref="CI522">1/(SUM(G522:BZ522*($G$1:$BZ$1=1))/SUM(G522:BZ522)+0.000000001)*(SUM(N(CK522:CP522&lt;&gt;0))&gt;4)</f>
        <v>0</v>
      </c>
      <c r="CK522" s="7" cm="1">
        <f t="array" ref="CK522">+SUM($G522:$CF522*N(VALUE(LEFT($G$2:$CF$2,4))=CK$2))</f>
        <v>0</v>
      </c>
      <c r="CL522" s="7" cm="1">
        <f t="array" ref="CL522">+SUM($G522:$CF522*N(VALUE(LEFT($G$2:$CF$2,4))=CL$2))</f>
        <v>0</v>
      </c>
      <c r="CM522" s="7" cm="1">
        <f t="array" ref="CM522">+SUM($G522:$CF522*N(VALUE(LEFT($G$2:$CF$2,4))=CM$2))</f>
        <v>0</v>
      </c>
      <c r="CN522" s="7" cm="1">
        <f t="array" ref="CN522">+SUM($G522:$CF522*N(VALUE(LEFT($G$2:$CF$2,4))=CN$2))</f>
        <v>0</v>
      </c>
      <c r="CO522" s="7" cm="1">
        <f t="array" ref="CO522">+SUM($G522:$CF522*N(VALUE(LEFT($G$2:$CF$2,4))=CO$2))</f>
        <v>29484.75</v>
      </c>
      <c r="CP522" s="7" cm="1">
        <f t="array" ref="CP522">+SUM($G522:$CF522*N(VALUE(LEFT($G$2:$CF$2,4))=CP$2))</f>
        <v>0</v>
      </c>
      <c r="CQ522" s="7" cm="1">
        <f t="array" ref="CQ522">+SUM($G522:$CF522*N(VALUE(LEFT($G$2:$CF$2,4))=CQ$2))</f>
        <v>0</v>
      </c>
    </row>
    <row r="523" spans="2:95" x14ac:dyDescent="0.25">
      <c r="B523" t="str">
        <f>+IF(IFERROR(INDEX('24-25 Plant Additions (RunRate)'!$P$10:$P$258,MATCH(E523,'24-25 Plant Additions (RunRate)'!$C$10:$C$258,0)),"")&lt;&gt;"x","","x")</f>
        <v/>
      </c>
      <c r="C523" t="str">
        <f>+IF(AND(CG523&gt;'24-25 Plant Additions (RunRate)'!$O$4,$B523&lt;&gt;"x"),"x","")</f>
        <v/>
      </c>
      <c r="D523" t="str">
        <f t="shared" si="7"/>
        <v>x</v>
      </c>
      <c r="E523" s="2" t="s">
        <v>91</v>
      </c>
      <c r="F523" s="3" t="s">
        <v>92</v>
      </c>
      <c r="G523" s="4">
        <v>0</v>
      </c>
      <c r="H523" s="4">
        <v>1072.46</v>
      </c>
      <c r="I523" s="4">
        <v>9430.64</v>
      </c>
      <c r="J523" s="4">
        <v>3115.01</v>
      </c>
      <c r="K523" s="4"/>
      <c r="L523" s="4">
        <v>0</v>
      </c>
      <c r="M523" s="4"/>
      <c r="N523" s="4"/>
      <c r="O523" s="4"/>
      <c r="P523" s="4"/>
      <c r="Q523" s="4"/>
      <c r="R523" s="4">
        <v>106.65</v>
      </c>
      <c r="S523" s="4"/>
      <c r="T523" s="4">
        <v>8418.76</v>
      </c>
      <c r="U523" s="4"/>
      <c r="V523" s="4">
        <v>3701</v>
      </c>
      <c r="W523" s="4">
        <v>0</v>
      </c>
      <c r="X523" s="4"/>
      <c r="Y523" s="4">
        <v>1237.82</v>
      </c>
      <c r="Z523" s="4"/>
      <c r="AA523" s="4">
        <v>0</v>
      </c>
      <c r="AB523" s="4">
        <v>2268.4300000000003</v>
      </c>
      <c r="AC523" s="4"/>
      <c r="AD523" s="4">
        <v>-258.95</v>
      </c>
      <c r="AE523" s="4"/>
      <c r="AF523" s="4"/>
      <c r="AG523" s="4"/>
      <c r="AH523" s="4">
        <v>0</v>
      </c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>
        <v>29091.819999999996</v>
      </c>
      <c r="CH523" s="4"/>
      <c r="CI523" s="9" cm="1">
        <f t="array" ref="CI523">1/(SUM(G523:BZ523*($G$1:$BZ$1=1))/SUM(G523:BZ523)+0.000000001)*(SUM(N(CK523:CP523&lt;&gt;0))&gt;4)</f>
        <v>0</v>
      </c>
      <c r="CK523" s="7" cm="1">
        <f t="array" ref="CK523">+SUM($G523:$CF523*N(VALUE(LEFT($G$2:$CF$2,4))=CK$2))</f>
        <v>13724.759999999998</v>
      </c>
      <c r="CL523" s="7" cm="1">
        <f t="array" ref="CL523">+SUM($G523:$CF523*N(VALUE(LEFT($G$2:$CF$2,4))=CL$2))</f>
        <v>15367.06</v>
      </c>
      <c r="CM523" s="7" cm="1">
        <f t="array" ref="CM523">+SUM($G523:$CF523*N(VALUE(LEFT($G$2:$CF$2,4))=CM$2))</f>
        <v>0</v>
      </c>
      <c r="CN523" s="7" cm="1">
        <f t="array" ref="CN523">+SUM($G523:$CF523*N(VALUE(LEFT($G$2:$CF$2,4))=CN$2))</f>
        <v>0</v>
      </c>
      <c r="CO523" s="7" cm="1">
        <f t="array" ref="CO523">+SUM($G523:$CF523*N(VALUE(LEFT($G$2:$CF$2,4))=CO$2))</f>
        <v>0</v>
      </c>
      <c r="CP523" s="7" cm="1">
        <f t="array" ref="CP523">+SUM($G523:$CF523*N(VALUE(LEFT($G$2:$CF$2,4))=CP$2))</f>
        <v>0</v>
      </c>
      <c r="CQ523" s="7" cm="1">
        <f t="array" ref="CQ523">+SUM($G523:$CF523*N(VALUE(LEFT($G$2:$CF$2,4))=CQ$2))</f>
        <v>0</v>
      </c>
    </row>
    <row r="524" spans="2:95" x14ac:dyDescent="0.25">
      <c r="B524" t="str">
        <f>+IF(IFERROR(INDEX('24-25 Plant Additions (RunRate)'!$P$10:$P$258,MATCH(E524,'24-25 Plant Additions (RunRate)'!$C$10:$C$258,0)),"")&lt;&gt;"x","","x")</f>
        <v/>
      </c>
      <c r="C524" t="str">
        <f>+IF(AND(CG524&gt;'24-25 Plant Additions (RunRate)'!$O$4,$B524&lt;&gt;"x"),"x","")</f>
        <v/>
      </c>
      <c r="D524" t="str">
        <f t="shared" si="7"/>
        <v>x</v>
      </c>
      <c r="E524" s="2" t="s">
        <v>243</v>
      </c>
      <c r="F524" s="3" t="s">
        <v>244</v>
      </c>
      <c r="G524" s="4"/>
      <c r="H524" s="4"/>
      <c r="I524" s="4">
        <v>6408.08</v>
      </c>
      <c r="J524" s="4">
        <v>23150.73</v>
      </c>
      <c r="K524" s="4"/>
      <c r="L524" s="4">
        <v>0</v>
      </c>
      <c r="M524" s="4"/>
      <c r="N524" s="4"/>
      <c r="O524" s="4"/>
      <c r="P524" s="4"/>
      <c r="Q524" s="4"/>
      <c r="R524" s="4">
        <v>-501.67</v>
      </c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>
        <v>29057.14</v>
      </c>
      <c r="CH524" s="4"/>
      <c r="CI524" s="9" cm="1">
        <f t="array" ref="CI524">1/(SUM(G524:BZ524*($G$1:$BZ$1=1))/SUM(G524:BZ524)+0.000000001)*(SUM(N(CK524:CP524&lt;&gt;0))&gt;4)</f>
        <v>0</v>
      </c>
      <c r="CK524" s="7" cm="1">
        <f t="array" ref="CK524">+SUM($G524:$CF524*N(VALUE(LEFT($G$2:$CF$2,4))=CK$2))</f>
        <v>29057.14</v>
      </c>
      <c r="CL524" s="7" cm="1">
        <f t="array" ref="CL524">+SUM($G524:$CF524*N(VALUE(LEFT($G$2:$CF$2,4))=CL$2))</f>
        <v>0</v>
      </c>
      <c r="CM524" s="7" cm="1">
        <f t="array" ref="CM524">+SUM($G524:$CF524*N(VALUE(LEFT($G$2:$CF$2,4))=CM$2))</f>
        <v>0</v>
      </c>
      <c r="CN524" s="7" cm="1">
        <f t="array" ref="CN524">+SUM($G524:$CF524*N(VALUE(LEFT($G$2:$CF$2,4))=CN$2))</f>
        <v>0</v>
      </c>
      <c r="CO524" s="7" cm="1">
        <f t="array" ref="CO524">+SUM($G524:$CF524*N(VALUE(LEFT($G$2:$CF$2,4))=CO$2))</f>
        <v>0</v>
      </c>
      <c r="CP524" s="7" cm="1">
        <f t="array" ref="CP524">+SUM($G524:$CF524*N(VALUE(LEFT($G$2:$CF$2,4))=CP$2))</f>
        <v>0</v>
      </c>
      <c r="CQ524" s="7" cm="1">
        <f t="array" ref="CQ524">+SUM($G524:$CF524*N(VALUE(LEFT($G$2:$CF$2,4))=CQ$2))</f>
        <v>0</v>
      </c>
    </row>
    <row r="525" spans="2:95" x14ac:dyDescent="0.25">
      <c r="B525" t="str">
        <f>+IF(IFERROR(INDEX('24-25 Plant Additions (RunRate)'!$P$10:$P$258,MATCH(E525,'24-25 Plant Additions (RunRate)'!$C$10:$C$258,0)),"")&lt;&gt;"x","","x")</f>
        <v/>
      </c>
      <c r="C525" t="str">
        <f>+IF(AND(CG525&gt;'24-25 Plant Additions (RunRate)'!$O$4,$B525&lt;&gt;"x"),"x","")</f>
        <v/>
      </c>
      <c r="D525" t="str">
        <f t="shared" ref="D525:D588" si="8">+IF(OR(A525="x",B525="x",C525="x"),"","x")</f>
        <v>x</v>
      </c>
      <c r="E525" s="2" t="s">
        <v>75</v>
      </c>
      <c r="F525" s="3" t="s">
        <v>76</v>
      </c>
      <c r="G525" s="4">
        <v>0</v>
      </c>
      <c r="H525" s="4"/>
      <c r="I525" s="4"/>
      <c r="J525" s="4"/>
      <c r="K525" s="4"/>
      <c r="L525" s="4"/>
      <c r="M525" s="4"/>
      <c r="N525" s="4">
        <v>9987.2100000000009</v>
      </c>
      <c r="O525" s="4"/>
      <c r="P525" s="4">
        <v>0</v>
      </c>
      <c r="Q525" s="4">
        <v>0</v>
      </c>
      <c r="R525" s="4">
        <v>78.210000000000008</v>
      </c>
      <c r="S525" s="4"/>
      <c r="T525" s="4">
        <v>8393.630000000001</v>
      </c>
      <c r="U525" s="4"/>
      <c r="V525" s="4"/>
      <c r="W525" s="4">
        <v>0</v>
      </c>
      <c r="X525" s="4"/>
      <c r="Y525" s="4"/>
      <c r="Z525" s="4"/>
      <c r="AA525" s="4"/>
      <c r="AB525" s="4">
        <v>1454.25</v>
      </c>
      <c r="AC525" s="4"/>
      <c r="AD525" s="4">
        <v>8401.6699999999983</v>
      </c>
      <c r="AE525" s="4"/>
      <c r="AF525" s="4"/>
      <c r="AG525" s="4">
        <v>0</v>
      </c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>
        <v>28314.97</v>
      </c>
      <c r="CH525" s="4"/>
      <c r="CI525" s="9" cm="1">
        <f t="array" ref="CI525">1/(SUM(G525:BZ525*($G$1:$BZ$1=1))/SUM(G525:BZ525)+0.000000001)*(SUM(N(CK525:CP525&lt;&gt;0))&gt;4)</f>
        <v>0</v>
      </c>
      <c r="CK525" s="7" cm="1">
        <f t="array" ref="CK525">+SUM($G525:$CF525*N(VALUE(LEFT($G$2:$CF$2,4))=CK$2))</f>
        <v>10065.42</v>
      </c>
      <c r="CL525" s="7" cm="1">
        <f t="array" ref="CL525">+SUM($G525:$CF525*N(VALUE(LEFT($G$2:$CF$2,4))=CL$2))</f>
        <v>18249.55</v>
      </c>
      <c r="CM525" s="7" cm="1">
        <f t="array" ref="CM525">+SUM($G525:$CF525*N(VALUE(LEFT($G$2:$CF$2,4))=CM$2))</f>
        <v>0</v>
      </c>
      <c r="CN525" s="7" cm="1">
        <f t="array" ref="CN525">+SUM($G525:$CF525*N(VALUE(LEFT($G$2:$CF$2,4))=CN$2))</f>
        <v>0</v>
      </c>
      <c r="CO525" s="7" cm="1">
        <f t="array" ref="CO525">+SUM($G525:$CF525*N(VALUE(LEFT($G$2:$CF$2,4))=CO$2))</f>
        <v>0</v>
      </c>
      <c r="CP525" s="7" cm="1">
        <f t="array" ref="CP525">+SUM($G525:$CF525*N(VALUE(LEFT($G$2:$CF$2,4))=CP$2))</f>
        <v>0</v>
      </c>
      <c r="CQ525" s="7" cm="1">
        <f t="array" ref="CQ525">+SUM($G525:$CF525*N(VALUE(LEFT($G$2:$CF$2,4))=CQ$2))</f>
        <v>0</v>
      </c>
    </row>
    <row r="526" spans="2:95" x14ac:dyDescent="0.25">
      <c r="B526" t="str">
        <f>+IF(IFERROR(INDEX('24-25 Plant Additions (RunRate)'!$P$10:$P$258,MATCH(E526,'24-25 Plant Additions (RunRate)'!$C$10:$C$258,0)),"")&lt;&gt;"x","","x")</f>
        <v>x</v>
      </c>
      <c r="C526" t="str">
        <f>+IF(AND(CG526&gt;'24-25 Plant Additions (RunRate)'!$O$4,$B526&lt;&gt;"x"),"x","")</f>
        <v/>
      </c>
      <c r="D526" t="str">
        <f t="shared" si="8"/>
        <v/>
      </c>
      <c r="E526" s="2" t="s">
        <v>652</v>
      </c>
      <c r="F526" s="3" t="s">
        <v>653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>
        <v>9088.48</v>
      </c>
      <c r="BG526" s="4">
        <v>708.43000000000006</v>
      </c>
      <c r="BH526" s="4"/>
      <c r="BI526" s="4"/>
      <c r="BJ526" s="4"/>
      <c r="BK526" s="4">
        <v>1967.98</v>
      </c>
      <c r="BL526" s="4">
        <v>603.34</v>
      </c>
      <c r="BM526" s="4">
        <v>3788.8399999999997</v>
      </c>
      <c r="BN526" s="4">
        <v>135.89000000000001</v>
      </c>
      <c r="BO526" s="4">
        <v>31.17</v>
      </c>
      <c r="BP526" s="4"/>
      <c r="BQ526" s="4">
        <v>0</v>
      </c>
      <c r="BR526" s="4"/>
      <c r="BS526" s="4"/>
      <c r="BT526" s="4"/>
      <c r="BU526" s="4"/>
      <c r="BV526" s="4"/>
      <c r="BW526" s="4">
        <v>2157.71</v>
      </c>
      <c r="BX526" s="4">
        <v>6386.9699999999993</v>
      </c>
      <c r="BY526" s="4">
        <v>203.53</v>
      </c>
      <c r="BZ526" s="4">
        <v>2174.6099999999997</v>
      </c>
      <c r="CA526" s="4">
        <v>7.0000000000000007E-2</v>
      </c>
      <c r="CB526" s="4"/>
      <c r="CC526" s="4"/>
      <c r="CD526" s="4">
        <v>358.58</v>
      </c>
      <c r="CE526" s="4">
        <v>0</v>
      </c>
      <c r="CF526" s="4"/>
      <c r="CG526" s="4">
        <v>27605.599999999999</v>
      </c>
      <c r="CH526" s="4"/>
      <c r="CI526" s="9" cm="1">
        <f t="array" ref="CI526">1/(SUM(G526:BZ526*($G$1:$BZ$1=1))/SUM(G526:BZ526)+0.000000001)*(SUM(N(CK526:CP526&lt;&gt;0))&gt;4)</f>
        <v>0</v>
      </c>
      <c r="CK526" s="7" cm="1">
        <f t="array" ref="CK526">+SUM($G526:$CF526*N(VALUE(LEFT($G$2:$CF$2,4))=CK$2))</f>
        <v>0</v>
      </c>
      <c r="CL526" s="7" cm="1">
        <f t="array" ref="CL526">+SUM($G526:$CF526*N(VALUE(LEFT($G$2:$CF$2,4))=CL$2))</f>
        <v>0</v>
      </c>
      <c r="CM526" s="7" cm="1">
        <f t="array" ref="CM526">+SUM($G526:$CF526*N(VALUE(LEFT($G$2:$CF$2,4))=CM$2))</f>
        <v>0</v>
      </c>
      <c r="CN526" s="7" cm="1">
        <f t="array" ref="CN526">+SUM($G526:$CF526*N(VALUE(LEFT($G$2:$CF$2,4))=CN$2))</f>
        <v>0</v>
      </c>
      <c r="CO526" s="7" cm="1">
        <f t="array" ref="CO526">+SUM($G526:$CF526*N(VALUE(LEFT($G$2:$CF$2,4))=CO$2))</f>
        <v>16292.96</v>
      </c>
      <c r="CP526" s="7" cm="1">
        <f t="array" ref="CP526">+SUM($G526:$CF526*N(VALUE(LEFT($G$2:$CF$2,4))=CP$2))</f>
        <v>10953.989999999998</v>
      </c>
      <c r="CQ526" s="7" cm="1">
        <f t="array" ref="CQ526">+SUM($G526:$CF526*N(VALUE(LEFT($G$2:$CF$2,4))=CQ$2))</f>
        <v>358.65</v>
      </c>
    </row>
    <row r="527" spans="2:95" x14ac:dyDescent="0.25">
      <c r="B527" t="str">
        <f>+IF(IFERROR(INDEX('24-25 Plant Additions (RunRate)'!$P$10:$P$258,MATCH(E527,'24-25 Plant Additions (RunRate)'!$C$10:$C$258,0)),"")&lt;&gt;"x","","x")</f>
        <v/>
      </c>
      <c r="C527" t="str">
        <f>+IF(AND(CG527&gt;'24-25 Plant Additions (RunRate)'!$O$4,$B527&lt;&gt;"x"),"x","")</f>
        <v/>
      </c>
      <c r="D527" t="str">
        <f t="shared" si="8"/>
        <v>x</v>
      </c>
      <c r="E527" s="2" t="s">
        <v>926</v>
      </c>
      <c r="F527" s="3" t="s">
        <v>927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>
        <v>27461.760000000002</v>
      </c>
      <c r="AN527" s="4"/>
      <c r="AO527" s="4">
        <v>0</v>
      </c>
      <c r="AP527" s="4">
        <v>26.38</v>
      </c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>
        <v>27488.140000000003</v>
      </c>
      <c r="CH527" s="4"/>
      <c r="CI527" s="9" cm="1">
        <f t="array" ref="CI527">1/(SUM(G527:BZ527*($G$1:$BZ$1=1))/SUM(G527:BZ527)+0.000000001)*(SUM(N(CK527:CP527&lt;&gt;0))&gt;4)</f>
        <v>0</v>
      </c>
      <c r="CK527" s="7" cm="1">
        <f t="array" ref="CK527">+SUM($G527:$CF527*N(VALUE(LEFT($G$2:$CF$2,4))=CK$2))</f>
        <v>0</v>
      </c>
      <c r="CL527" s="7" cm="1">
        <f t="array" ref="CL527">+SUM($G527:$CF527*N(VALUE(LEFT($G$2:$CF$2,4))=CL$2))</f>
        <v>0</v>
      </c>
      <c r="CM527" s="7" cm="1">
        <f t="array" ref="CM527">+SUM($G527:$CF527*N(VALUE(LEFT($G$2:$CF$2,4))=CM$2))</f>
        <v>27488.140000000003</v>
      </c>
      <c r="CN527" s="7" cm="1">
        <f t="array" ref="CN527">+SUM($G527:$CF527*N(VALUE(LEFT($G$2:$CF$2,4))=CN$2))</f>
        <v>0</v>
      </c>
      <c r="CO527" s="7" cm="1">
        <f t="array" ref="CO527">+SUM($G527:$CF527*N(VALUE(LEFT($G$2:$CF$2,4))=CO$2))</f>
        <v>0</v>
      </c>
      <c r="CP527" s="7" cm="1">
        <f t="array" ref="CP527">+SUM($G527:$CF527*N(VALUE(LEFT($G$2:$CF$2,4))=CP$2))</f>
        <v>0</v>
      </c>
      <c r="CQ527" s="7" cm="1">
        <f t="array" ref="CQ527">+SUM($G527:$CF527*N(VALUE(LEFT($G$2:$CF$2,4))=CQ$2))</f>
        <v>0</v>
      </c>
    </row>
    <row r="528" spans="2:95" x14ac:dyDescent="0.25">
      <c r="B528" t="str">
        <f>+IF(IFERROR(INDEX('24-25 Plant Additions (RunRate)'!$P$10:$P$258,MATCH(E528,'24-25 Plant Additions (RunRate)'!$C$10:$C$258,0)),"")&lt;&gt;"x","","x")</f>
        <v/>
      </c>
      <c r="C528" t="str">
        <f>+IF(AND(CG528&gt;'24-25 Plant Additions (RunRate)'!$O$4,$B528&lt;&gt;"x"),"x","")</f>
        <v/>
      </c>
      <c r="D528" t="str">
        <f t="shared" si="8"/>
        <v>x</v>
      </c>
      <c r="E528" s="2" t="s">
        <v>51</v>
      </c>
      <c r="F528" s="3" t="s">
        <v>52</v>
      </c>
      <c r="G528" s="4"/>
      <c r="H528" s="4">
        <v>2858.84</v>
      </c>
      <c r="I528" s="4"/>
      <c r="J528" s="4">
        <v>0</v>
      </c>
      <c r="K528" s="4"/>
      <c r="L528" s="4"/>
      <c r="M528" s="4"/>
      <c r="N528" s="4">
        <v>3678.4900000000002</v>
      </c>
      <c r="O528" s="4"/>
      <c r="P528" s="4">
        <v>0</v>
      </c>
      <c r="Q528" s="4"/>
      <c r="R528" s="4">
        <v>51.19</v>
      </c>
      <c r="S528" s="4"/>
      <c r="T528" s="4"/>
      <c r="U528" s="4"/>
      <c r="V528" s="4">
        <v>10131.120000000001</v>
      </c>
      <c r="W528" s="4">
        <v>3938.4100000000003</v>
      </c>
      <c r="X528" s="4"/>
      <c r="Y528" s="4">
        <v>3738.81</v>
      </c>
      <c r="Z528" s="4"/>
      <c r="AA528" s="4">
        <v>0</v>
      </c>
      <c r="AB528" s="4"/>
      <c r="AC528" s="4"/>
      <c r="AD528" s="4">
        <v>2616.3199999999997</v>
      </c>
      <c r="AE528" s="4">
        <v>257.98</v>
      </c>
      <c r="AF528" s="4"/>
      <c r="AG528" s="4">
        <v>0</v>
      </c>
      <c r="AH528" s="4"/>
      <c r="AI528" s="4"/>
      <c r="AJ528" s="4"/>
      <c r="AK528" s="4"/>
      <c r="AL528" s="4"/>
      <c r="AM528" s="4"/>
      <c r="AN528" s="4"/>
      <c r="AO528" s="4"/>
      <c r="AP528" s="4">
        <v>0.2</v>
      </c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>
        <v>27271.360000000001</v>
      </c>
      <c r="CH528" s="4"/>
      <c r="CI528" s="9" cm="1">
        <f t="array" ref="CI528">1/(SUM(G528:BZ528*($G$1:$BZ$1=1))/SUM(G528:BZ528)+0.000000001)*(SUM(N(CK528:CP528&lt;&gt;0))&gt;4)</f>
        <v>0</v>
      </c>
      <c r="CK528" s="7" cm="1">
        <f t="array" ref="CK528">+SUM($G528:$CF528*N(VALUE(LEFT($G$2:$CF$2,4))=CK$2))</f>
        <v>6588.5199999999995</v>
      </c>
      <c r="CL528" s="7" cm="1">
        <f t="array" ref="CL528">+SUM($G528:$CF528*N(VALUE(LEFT($G$2:$CF$2,4))=CL$2))</f>
        <v>20424.66</v>
      </c>
      <c r="CM528" s="7" cm="1">
        <f t="array" ref="CM528">+SUM($G528:$CF528*N(VALUE(LEFT($G$2:$CF$2,4))=CM$2))</f>
        <v>258.18</v>
      </c>
      <c r="CN528" s="7" cm="1">
        <f t="array" ref="CN528">+SUM($G528:$CF528*N(VALUE(LEFT($G$2:$CF$2,4))=CN$2))</f>
        <v>0</v>
      </c>
      <c r="CO528" s="7" cm="1">
        <f t="array" ref="CO528">+SUM($G528:$CF528*N(VALUE(LEFT($G$2:$CF$2,4))=CO$2))</f>
        <v>0</v>
      </c>
      <c r="CP528" s="7" cm="1">
        <f t="array" ref="CP528">+SUM($G528:$CF528*N(VALUE(LEFT($G$2:$CF$2,4))=CP$2))</f>
        <v>0</v>
      </c>
      <c r="CQ528" s="7" cm="1">
        <f t="array" ref="CQ528">+SUM($G528:$CF528*N(VALUE(LEFT($G$2:$CF$2,4))=CQ$2))</f>
        <v>0</v>
      </c>
    </row>
    <row r="529" spans="2:95" x14ac:dyDescent="0.25">
      <c r="B529" t="str">
        <f>+IF(IFERROR(INDEX('24-25 Plant Additions (RunRate)'!$P$10:$P$258,MATCH(E529,'24-25 Plant Additions (RunRate)'!$C$10:$C$258,0)),"")&lt;&gt;"x","","x")</f>
        <v/>
      </c>
      <c r="C529" t="str">
        <f>+IF(AND(CG529&gt;'24-25 Plant Additions (RunRate)'!$O$4,$B529&lt;&gt;"x"),"x","")</f>
        <v/>
      </c>
      <c r="D529" t="str">
        <f t="shared" si="8"/>
        <v>x</v>
      </c>
      <c r="E529" s="2" t="s">
        <v>1540</v>
      </c>
      <c r="F529" s="3" t="s">
        <v>1541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>
        <v>19773.89</v>
      </c>
      <c r="BO529" s="4">
        <v>65.680000000000007</v>
      </c>
      <c r="BP529" s="4"/>
      <c r="BQ529" s="4"/>
      <c r="BR529" s="4"/>
      <c r="BS529" s="4"/>
      <c r="BT529" s="4"/>
      <c r="BU529" s="4"/>
      <c r="BV529" s="4"/>
      <c r="BW529" s="4">
        <v>7354.33</v>
      </c>
      <c r="BX529" s="4"/>
      <c r="BY529" s="4"/>
      <c r="BZ529" s="4">
        <v>-46.69</v>
      </c>
      <c r="CA529" s="4"/>
      <c r="CB529" s="4"/>
      <c r="CC529" s="4"/>
      <c r="CD529" s="4">
        <v>0</v>
      </c>
      <c r="CE529" s="4"/>
      <c r="CF529" s="4"/>
      <c r="CG529" s="4">
        <v>27147.210000000003</v>
      </c>
      <c r="CH529" s="4"/>
      <c r="CI529" s="9" cm="1">
        <f t="array" ref="CI529">1/(SUM(G529:BZ529*($G$1:$BZ$1=1))/SUM(G529:BZ529)+0.000000001)*(SUM(N(CK529:CP529&lt;&gt;0))&gt;4)</f>
        <v>0</v>
      </c>
      <c r="CK529" s="7" cm="1">
        <f t="array" ref="CK529">+SUM($G529:$CF529*N(VALUE(LEFT($G$2:$CF$2,4))=CK$2))</f>
        <v>0</v>
      </c>
      <c r="CL529" s="7" cm="1">
        <f t="array" ref="CL529">+SUM($G529:$CF529*N(VALUE(LEFT($G$2:$CF$2,4))=CL$2))</f>
        <v>0</v>
      </c>
      <c r="CM529" s="7" cm="1">
        <f t="array" ref="CM529">+SUM($G529:$CF529*N(VALUE(LEFT($G$2:$CF$2,4))=CM$2))</f>
        <v>0</v>
      </c>
      <c r="CN529" s="7" cm="1">
        <f t="array" ref="CN529">+SUM($G529:$CF529*N(VALUE(LEFT($G$2:$CF$2,4))=CN$2))</f>
        <v>0</v>
      </c>
      <c r="CO529" s="7" cm="1">
        <f t="array" ref="CO529">+SUM($G529:$CF529*N(VALUE(LEFT($G$2:$CF$2,4))=CO$2))</f>
        <v>19773.89</v>
      </c>
      <c r="CP529" s="7" cm="1">
        <f t="array" ref="CP529">+SUM($G529:$CF529*N(VALUE(LEFT($G$2:$CF$2,4))=CP$2))</f>
        <v>7373.3200000000006</v>
      </c>
      <c r="CQ529" s="7" cm="1">
        <f t="array" ref="CQ529">+SUM($G529:$CF529*N(VALUE(LEFT($G$2:$CF$2,4))=CQ$2))</f>
        <v>0</v>
      </c>
    </row>
    <row r="530" spans="2:95" x14ac:dyDescent="0.25">
      <c r="B530" t="str">
        <f>+IF(IFERROR(INDEX('24-25 Plant Additions (RunRate)'!$P$10:$P$258,MATCH(E530,'24-25 Plant Additions (RunRate)'!$C$10:$C$258,0)),"")&lt;&gt;"x","","x")</f>
        <v/>
      </c>
      <c r="C530" t="str">
        <f>+IF(AND(CG530&gt;'24-25 Plant Additions (RunRate)'!$O$4,$B530&lt;&gt;"x"),"x","")</f>
        <v/>
      </c>
      <c r="D530" t="str">
        <f t="shared" si="8"/>
        <v>x</v>
      </c>
      <c r="E530" s="2" t="s">
        <v>524</v>
      </c>
      <c r="F530" s="3" t="s">
        <v>525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>
        <v>26897.24</v>
      </c>
      <c r="AE530" s="4"/>
      <c r="AF530" s="4"/>
      <c r="AG530" s="4">
        <v>0</v>
      </c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>
        <v>26897.24</v>
      </c>
      <c r="CH530" s="4"/>
      <c r="CI530" s="9" cm="1">
        <f t="array" ref="CI530">1/(SUM(G530:BZ530*($G$1:$BZ$1=1))/SUM(G530:BZ530)+0.000000001)*(SUM(N(CK530:CP530&lt;&gt;0))&gt;4)</f>
        <v>0</v>
      </c>
      <c r="CK530" s="7" cm="1">
        <f t="array" ref="CK530">+SUM($G530:$CF530*N(VALUE(LEFT($G$2:$CF$2,4))=CK$2))</f>
        <v>0</v>
      </c>
      <c r="CL530" s="7" cm="1">
        <f t="array" ref="CL530">+SUM($G530:$CF530*N(VALUE(LEFT($G$2:$CF$2,4))=CL$2))</f>
        <v>26897.24</v>
      </c>
      <c r="CM530" s="7" cm="1">
        <f t="array" ref="CM530">+SUM($G530:$CF530*N(VALUE(LEFT($G$2:$CF$2,4))=CM$2))</f>
        <v>0</v>
      </c>
      <c r="CN530" s="7" cm="1">
        <f t="array" ref="CN530">+SUM($G530:$CF530*N(VALUE(LEFT($G$2:$CF$2,4))=CN$2))</f>
        <v>0</v>
      </c>
      <c r="CO530" s="7" cm="1">
        <f t="array" ref="CO530">+SUM($G530:$CF530*N(VALUE(LEFT($G$2:$CF$2,4))=CO$2))</f>
        <v>0</v>
      </c>
      <c r="CP530" s="7" cm="1">
        <f t="array" ref="CP530">+SUM($G530:$CF530*N(VALUE(LEFT($G$2:$CF$2,4))=CP$2))</f>
        <v>0</v>
      </c>
      <c r="CQ530" s="7" cm="1">
        <f t="array" ref="CQ530">+SUM($G530:$CF530*N(VALUE(LEFT($G$2:$CF$2,4))=CQ$2))</f>
        <v>0</v>
      </c>
    </row>
    <row r="531" spans="2:95" x14ac:dyDescent="0.25">
      <c r="B531" t="str">
        <f>+IF(IFERROR(INDEX('24-25 Plant Additions (RunRate)'!$P$10:$P$258,MATCH(E531,'24-25 Plant Additions (RunRate)'!$C$10:$C$258,0)),"")&lt;&gt;"x","","x")</f>
        <v/>
      </c>
      <c r="C531" t="str">
        <f>+IF(AND(CG531&gt;'24-25 Plant Additions (RunRate)'!$O$4,$B531&lt;&gt;"x"),"x","")</f>
        <v/>
      </c>
      <c r="D531" t="str">
        <f t="shared" si="8"/>
        <v>x</v>
      </c>
      <c r="E531" s="2" t="s">
        <v>1446</v>
      </c>
      <c r="F531" s="3" t="s">
        <v>1447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>
        <v>26485.670000000002</v>
      </c>
      <c r="BX531" s="4">
        <v>0</v>
      </c>
      <c r="BY531" s="4"/>
      <c r="BZ531" s="4">
        <v>-107.25</v>
      </c>
      <c r="CA531" s="4"/>
      <c r="CB531" s="4"/>
      <c r="CC531" s="4"/>
      <c r="CD531" s="4"/>
      <c r="CE531" s="4"/>
      <c r="CF531" s="4"/>
      <c r="CG531" s="4">
        <v>26378.420000000002</v>
      </c>
      <c r="CH531" s="4"/>
      <c r="CI531" s="9" cm="1">
        <f t="array" ref="CI531">1/(SUM(G531:BZ531*($G$1:$BZ$1=1))/SUM(G531:BZ531)+0.000000001)*(SUM(N(CK531:CP531&lt;&gt;0))&gt;4)</f>
        <v>0</v>
      </c>
      <c r="CK531" s="7" cm="1">
        <f t="array" ref="CK531">+SUM($G531:$CF531*N(VALUE(LEFT($G$2:$CF$2,4))=CK$2))</f>
        <v>0</v>
      </c>
      <c r="CL531" s="7" cm="1">
        <f t="array" ref="CL531">+SUM($G531:$CF531*N(VALUE(LEFT($G$2:$CF$2,4))=CL$2))</f>
        <v>0</v>
      </c>
      <c r="CM531" s="7" cm="1">
        <f t="array" ref="CM531">+SUM($G531:$CF531*N(VALUE(LEFT($G$2:$CF$2,4))=CM$2))</f>
        <v>0</v>
      </c>
      <c r="CN531" s="7" cm="1">
        <f t="array" ref="CN531">+SUM($G531:$CF531*N(VALUE(LEFT($G$2:$CF$2,4))=CN$2))</f>
        <v>0</v>
      </c>
      <c r="CO531" s="7" cm="1">
        <f t="array" ref="CO531">+SUM($G531:$CF531*N(VALUE(LEFT($G$2:$CF$2,4))=CO$2))</f>
        <v>0</v>
      </c>
      <c r="CP531" s="7" cm="1">
        <f t="array" ref="CP531">+SUM($G531:$CF531*N(VALUE(LEFT($G$2:$CF$2,4))=CP$2))</f>
        <v>26378.420000000002</v>
      </c>
      <c r="CQ531" s="7" cm="1">
        <f t="array" ref="CQ531">+SUM($G531:$CF531*N(VALUE(LEFT($G$2:$CF$2,4))=CQ$2))</f>
        <v>0</v>
      </c>
    </row>
    <row r="532" spans="2:95" x14ac:dyDescent="0.25">
      <c r="B532" t="str">
        <f>+IF(IFERROR(INDEX('24-25 Plant Additions (RunRate)'!$P$10:$P$258,MATCH(E532,'24-25 Plant Additions (RunRate)'!$C$10:$C$258,0)),"")&lt;&gt;"x","","x")</f>
        <v/>
      </c>
      <c r="C532" t="str">
        <f>+IF(AND(CG532&gt;'24-25 Plant Additions (RunRate)'!$O$4,$B532&lt;&gt;"x"),"x","")</f>
        <v/>
      </c>
      <c r="D532" t="str">
        <f t="shared" si="8"/>
        <v>x</v>
      </c>
      <c r="E532" s="2" t="s">
        <v>71</v>
      </c>
      <c r="F532" s="3" t="s">
        <v>72</v>
      </c>
      <c r="G532" s="4"/>
      <c r="H532" s="4"/>
      <c r="I532" s="4"/>
      <c r="J532" s="4"/>
      <c r="K532" s="4"/>
      <c r="L532" s="4"/>
      <c r="M532" s="4"/>
      <c r="N532" s="4">
        <v>4576.41</v>
      </c>
      <c r="O532" s="4"/>
      <c r="P532" s="4">
        <v>0</v>
      </c>
      <c r="Q532" s="4"/>
      <c r="R532" s="4">
        <v>21551.72</v>
      </c>
      <c r="S532" s="4"/>
      <c r="T532" s="4"/>
      <c r="U532" s="4"/>
      <c r="V532" s="4"/>
      <c r="W532" s="4"/>
      <c r="X532" s="4"/>
      <c r="Y532" s="4"/>
      <c r="Z532" s="4"/>
      <c r="AA532" s="4">
        <v>0</v>
      </c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>
        <v>26128.13</v>
      </c>
      <c r="CH532" s="4"/>
      <c r="CI532" s="9" cm="1">
        <f t="array" ref="CI532">1/(SUM(G532:BZ532*($G$1:$BZ$1=1))/SUM(G532:BZ532)+0.000000001)*(SUM(N(CK532:CP532&lt;&gt;0))&gt;4)</f>
        <v>0</v>
      </c>
      <c r="CK532" s="7" cm="1">
        <f t="array" ref="CK532">+SUM($G532:$CF532*N(VALUE(LEFT($G$2:$CF$2,4))=CK$2))</f>
        <v>26128.13</v>
      </c>
      <c r="CL532" s="7" cm="1">
        <f t="array" ref="CL532">+SUM($G532:$CF532*N(VALUE(LEFT($G$2:$CF$2,4))=CL$2))</f>
        <v>0</v>
      </c>
      <c r="CM532" s="7" cm="1">
        <f t="array" ref="CM532">+SUM($G532:$CF532*N(VALUE(LEFT($G$2:$CF$2,4))=CM$2))</f>
        <v>0</v>
      </c>
      <c r="CN532" s="7" cm="1">
        <f t="array" ref="CN532">+SUM($G532:$CF532*N(VALUE(LEFT($G$2:$CF$2,4))=CN$2))</f>
        <v>0</v>
      </c>
      <c r="CO532" s="7" cm="1">
        <f t="array" ref="CO532">+SUM($G532:$CF532*N(VALUE(LEFT($G$2:$CF$2,4))=CO$2))</f>
        <v>0</v>
      </c>
      <c r="CP532" s="7" cm="1">
        <f t="array" ref="CP532">+SUM($G532:$CF532*N(VALUE(LEFT($G$2:$CF$2,4))=CP$2))</f>
        <v>0</v>
      </c>
      <c r="CQ532" s="7" cm="1">
        <f t="array" ref="CQ532">+SUM($G532:$CF532*N(VALUE(LEFT($G$2:$CF$2,4))=CQ$2))</f>
        <v>0</v>
      </c>
    </row>
    <row r="533" spans="2:95" x14ac:dyDescent="0.25">
      <c r="B533" t="str">
        <f>+IF(IFERROR(INDEX('24-25 Plant Additions (RunRate)'!$P$10:$P$258,MATCH(E533,'24-25 Plant Additions (RunRate)'!$C$10:$C$258,0)),"")&lt;&gt;"x","","x")</f>
        <v/>
      </c>
      <c r="C533" t="str">
        <f>+IF(AND(CG533&gt;'24-25 Plant Additions (RunRate)'!$O$4,$B533&lt;&gt;"x"),"x","")</f>
        <v/>
      </c>
      <c r="D533" t="str">
        <f t="shared" si="8"/>
        <v>x</v>
      </c>
      <c r="E533" s="2" t="s">
        <v>1356</v>
      </c>
      <c r="F533" s="3" t="s">
        <v>1357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>
        <v>26259.05</v>
      </c>
      <c r="BS533" s="4">
        <v>-55.32</v>
      </c>
      <c r="BT533" s="4"/>
      <c r="BU533" s="4"/>
      <c r="BV533" s="4">
        <v>0</v>
      </c>
      <c r="BW533" s="4"/>
      <c r="BX533" s="4"/>
      <c r="BY533" s="4"/>
      <c r="BZ533" s="4">
        <v>-164.89000000000001</v>
      </c>
      <c r="CA533" s="4"/>
      <c r="CB533" s="4"/>
      <c r="CC533" s="4"/>
      <c r="CD533" s="4"/>
      <c r="CE533" s="4"/>
      <c r="CF533" s="4"/>
      <c r="CG533" s="4">
        <v>26038.84</v>
      </c>
      <c r="CH533" s="4"/>
      <c r="CI533" s="9" cm="1">
        <f t="array" ref="CI533">1/(SUM(G533:BZ533*($G$1:$BZ$1=1))/SUM(G533:BZ533)+0.000000001)*(SUM(N(CK533:CP533&lt;&gt;0))&gt;4)</f>
        <v>0</v>
      </c>
      <c r="CK533" s="7" cm="1">
        <f t="array" ref="CK533">+SUM($G533:$CF533*N(VALUE(LEFT($G$2:$CF$2,4))=CK$2))</f>
        <v>0</v>
      </c>
      <c r="CL533" s="7" cm="1">
        <f t="array" ref="CL533">+SUM($G533:$CF533*N(VALUE(LEFT($G$2:$CF$2,4))=CL$2))</f>
        <v>0</v>
      </c>
      <c r="CM533" s="7" cm="1">
        <f t="array" ref="CM533">+SUM($G533:$CF533*N(VALUE(LEFT($G$2:$CF$2,4))=CM$2))</f>
        <v>0</v>
      </c>
      <c r="CN533" s="7" cm="1">
        <f t="array" ref="CN533">+SUM($G533:$CF533*N(VALUE(LEFT($G$2:$CF$2,4))=CN$2))</f>
        <v>0</v>
      </c>
      <c r="CO533" s="7" cm="1">
        <f t="array" ref="CO533">+SUM($G533:$CF533*N(VALUE(LEFT($G$2:$CF$2,4))=CO$2))</f>
        <v>0</v>
      </c>
      <c r="CP533" s="7" cm="1">
        <f t="array" ref="CP533">+SUM($G533:$CF533*N(VALUE(LEFT($G$2:$CF$2,4))=CP$2))</f>
        <v>26038.84</v>
      </c>
      <c r="CQ533" s="7" cm="1">
        <f t="array" ref="CQ533">+SUM($G533:$CF533*N(VALUE(LEFT($G$2:$CF$2,4))=CQ$2))</f>
        <v>0</v>
      </c>
    </row>
    <row r="534" spans="2:95" x14ac:dyDescent="0.25">
      <c r="B534" t="str">
        <f>+IF(IFERROR(INDEX('24-25 Plant Additions (RunRate)'!$P$10:$P$258,MATCH(E534,'24-25 Plant Additions (RunRate)'!$C$10:$C$258,0)),"")&lt;&gt;"x","","x")</f>
        <v/>
      </c>
      <c r="C534" t="str">
        <f>+IF(AND(CG534&gt;'24-25 Plant Additions (RunRate)'!$O$4,$B534&lt;&gt;"x"),"x","")</f>
        <v/>
      </c>
      <c r="D534" t="str">
        <f t="shared" si="8"/>
        <v>x</v>
      </c>
      <c r="E534" s="2" t="s">
        <v>1295</v>
      </c>
      <c r="F534" s="3" t="s">
        <v>1296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>
        <v>25902.41</v>
      </c>
      <c r="BC534" s="4"/>
      <c r="BD534" s="4"/>
      <c r="BE534" s="4"/>
      <c r="BF534" s="4"/>
      <c r="BG534" s="4"/>
      <c r="BH534" s="4">
        <v>0</v>
      </c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>
        <v>25902.41</v>
      </c>
      <c r="CH534" s="4"/>
      <c r="CI534" s="9" cm="1">
        <f t="array" ref="CI534">1/(SUM(G534:BZ534*($G$1:$BZ$1=1))/SUM(G534:BZ534)+0.000000001)*(SUM(N(CK534:CP534&lt;&gt;0))&gt;4)</f>
        <v>0</v>
      </c>
      <c r="CK534" s="7" cm="1">
        <f t="array" ref="CK534">+SUM($G534:$CF534*N(VALUE(LEFT($G$2:$CF$2,4))=CK$2))</f>
        <v>0</v>
      </c>
      <c r="CL534" s="7" cm="1">
        <f t="array" ref="CL534">+SUM($G534:$CF534*N(VALUE(LEFT($G$2:$CF$2,4))=CL$2))</f>
        <v>0</v>
      </c>
      <c r="CM534" s="7" cm="1">
        <f t="array" ref="CM534">+SUM($G534:$CF534*N(VALUE(LEFT($G$2:$CF$2,4))=CM$2))</f>
        <v>0</v>
      </c>
      <c r="CN534" s="7" cm="1">
        <f t="array" ref="CN534">+SUM($G534:$CF534*N(VALUE(LEFT($G$2:$CF$2,4))=CN$2))</f>
        <v>25902.41</v>
      </c>
      <c r="CO534" s="7" cm="1">
        <f t="array" ref="CO534">+SUM($G534:$CF534*N(VALUE(LEFT($G$2:$CF$2,4))=CO$2))</f>
        <v>0</v>
      </c>
      <c r="CP534" s="7" cm="1">
        <f t="array" ref="CP534">+SUM($G534:$CF534*N(VALUE(LEFT($G$2:$CF$2,4))=CP$2))</f>
        <v>0</v>
      </c>
      <c r="CQ534" s="7" cm="1">
        <f t="array" ref="CQ534">+SUM($G534:$CF534*N(VALUE(LEFT($G$2:$CF$2,4))=CQ$2))</f>
        <v>0</v>
      </c>
    </row>
    <row r="535" spans="2:95" x14ac:dyDescent="0.25">
      <c r="B535" t="str">
        <f>+IF(IFERROR(INDEX('24-25 Plant Additions (RunRate)'!$P$10:$P$258,MATCH(E535,'24-25 Plant Additions (RunRate)'!$C$10:$C$258,0)),"")&lt;&gt;"x","","x")</f>
        <v/>
      </c>
      <c r="C535" t="str">
        <f>+IF(AND(CG535&gt;'24-25 Plant Additions (RunRate)'!$O$4,$B535&lt;&gt;"x"),"x","")</f>
        <v/>
      </c>
      <c r="D535" t="str">
        <f t="shared" si="8"/>
        <v>x</v>
      </c>
      <c r="E535" s="2" t="s">
        <v>1658</v>
      </c>
      <c r="F535" s="3" t="s">
        <v>1659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>
        <v>21076.959999999999</v>
      </c>
      <c r="CA535" s="4">
        <v>4583.47</v>
      </c>
      <c r="CB535" s="4">
        <v>36.56</v>
      </c>
      <c r="CC535" s="4"/>
      <c r="CD535" s="4">
        <v>158.30000000000001</v>
      </c>
      <c r="CE535" s="4"/>
      <c r="CF535" s="4"/>
      <c r="CG535" s="4">
        <v>25855.29</v>
      </c>
      <c r="CH535" s="4"/>
      <c r="CI535" s="9" cm="1">
        <f t="array" ref="CI535">1/(SUM(G535:BZ535*($G$1:$BZ$1=1))/SUM(G535:BZ535)+0.000000001)*(SUM(N(CK535:CP535&lt;&gt;0))&gt;4)</f>
        <v>0</v>
      </c>
      <c r="CK535" s="7" cm="1">
        <f t="array" ref="CK535">+SUM($G535:$CF535*N(VALUE(LEFT($G$2:$CF$2,4))=CK$2))</f>
        <v>0</v>
      </c>
      <c r="CL535" s="7" cm="1">
        <f t="array" ref="CL535">+SUM($G535:$CF535*N(VALUE(LEFT($G$2:$CF$2,4))=CL$2))</f>
        <v>0</v>
      </c>
      <c r="CM535" s="7" cm="1">
        <f t="array" ref="CM535">+SUM($G535:$CF535*N(VALUE(LEFT($G$2:$CF$2,4))=CM$2))</f>
        <v>0</v>
      </c>
      <c r="CN535" s="7" cm="1">
        <f t="array" ref="CN535">+SUM($G535:$CF535*N(VALUE(LEFT($G$2:$CF$2,4))=CN$2))</f>
        <v>0</v>
      </c>
      <c r="CO535" s="7" cm="1">
        <f t="array" ref="CO535">+SUM($G535:$CF535*N(VALUE(LEFT($G$2:$CF$2,4))=CO$2))</f>
        <v>0</v>
      </c>
      <c r="CP535" s="7" cm="1">
        <f t="array" ref="CP535">+SUM($G535:$CF535*N(VALUE(LEFT($G$2:$CF$2,4))=CP$2))</f>
        <v>21076.959999999999</v>
      </c>
      <c r="CQ535" s="7" cm="1">
        <f t="array" ref="CQ535">+SUM($G535:$CF535*N(VALUE(LEFT($G$2:$CF$2,4))=CQ$2))</f>
        <v>4778.3300000000008</v>
      </c>
    </row>
    <row r="536" spans="2:95" x14ac:dyDescent="0.25">
      <c r="B536" t="str">
        <f>+IF(IFERROR(INDEX('24-25 Plant Additions (RunRate)'!$P$10:$P$258,MATCH(E536,'24-25 Plant Additions (RunRate)'!$C$10:$C$258,0)),"")&lt;&gt;"x","","x")</f>
        <v/>
      </c>
      <c r="C536" t="str">
        <f>+IF(AND(CG536&gt;'24-25 Plant Additions (RunRate)'!$O$4,$B536&lt;&gt;"x"),"x","")</f>
        <v/>
      </c>
      <c r="D536" t="str">
        <f t="shared" si="8"/>
        <v>x</v>
      </c>
      <c r="E536" s="2" t="s">
        <v>370</v>
      </c>
      <c r="F536" s="3" t="s">
        <v>371</v>
      </c>
      <c r="G536" s="4">
        <v>4313.5</v>
      </c>
      <c r="H536" s="4"/>
      <c r="I536" s="4">
        <v>21911.05</v>
      </c>
      <c r="J536" s="4"/>
      <c r="K536" s="4">
        <v>0</v>
      </c>
      <c r="L536" s="4"/>
      <c r="M536" s="4"/>
      <c r="N536" s="4"/>
      <c r="O536" s="4"/>
      <c r="P536" s="4"/>
      <c r="Q536" s="4"/>
      <c r="R536" s="4">
        <v>-418.07</v>
      </c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>
        <v>25806.48</v>
      </c>
      <c r="CH536" s="4"/>
      <c r="CI536" s="9" cm="1">
        <f t="array" ref="CI536">1/(SUM(G536:BZ536*($G$1:$BZ$1=1))/SUM(G536:BZ536)+0.000000001)*(SUM(N(CK536:CP536&lt;&gt;0))&gt;4)</f>
        <v>0</v>
      </c>
      <c r="CK536" s="7" cm="1">
        <f t="array" ref="CK536">+SUM($G536:$CF536*N(VALUE(LEFT($G$2:$CF$2,4))=CK$2))</f>
        <v>25806.48</v>
      </c>
      <c r="CL536" s="7" cm="1">
        <f t="array" ref="CL536">+SUM($G536:$CF536*N(VALUE(LEFT($G$2:$CF$2,4))=CL$2))</f>
        <v>0</v>
      </c>
      <c r="CM536" s="7" cm="1">
        <f t="array" ref="CM536">+SUM($G536:$CF536*N(VALUE(LEFT($G$2:$CF$2,4))=CM$2))</f>
        <v>0</v>
      </c>
      <c r="CN536" s="7" cm="1">
        <f t="array" ref="CN536">+SUM($G536:$CF536*N(VALUE(LEFT($G$2:$CF$2,4))=CN$2))</f>
        <v>0</v>
      </c>
      <c r="CO536" s="7" cm="1">
        <f t="array" ref="CO536">+SUM($G536:$CF536*N(VALUE(LEFT($G$2:$CF$2,4))=CO$2))</f>
        <v>0</v>
      </c>
      <c r="CP536" s="7" cm="1">
        <f t="array" ref="CP536">+SUM($G536:$CF536*N(VALUE(LEFT($G$2:$CF$2,4))=CP$2))</f>
        <v>0</v>
      </c>
      <c r="CQ536" s="7" cm="1">
        <f t="array" ref="CQ536">+SUM($G536:$CF536*N(VALUE(LEFT($G$2:$CF$2,4))=CQ$2))</f>
        <v>0</v>
      </c>
    </row>
    <row r="537" spans="2:95" x14ac:dyDescent="0.25">
      <c r="B537" t="str">
        <f>+IF(IFERROR(INDEX('24-25 Plant Additions (RunRate)'!$P$10:$P$258,MATCH(E537,'24-25 Plant Additions (RunRate)'!$C$10:$C$258,0)),"")&lt;&gt;"x","","x")</f>
        <v/>
      </c>
      <c r="C537" t="str">
        <f>+IF(AND(CG537&gt;'24-25 Plant Additions (RunRate)'!$O$4,$B537&lt;&gt;"x"),"x","")</f>
        <v/>
      </c>
      <c r="D537" t="str">
        <f t="shared" si="8"/>
        <v>x</v>
      </c>
      <c r="E537" s="2" t="s">
        <v>986</v>
      </c>
      <c r="F537" s="3" t="s">
        <v>987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>
        <v>25515.95</v>
      </c>
      <c r="AZ537" s="4"/>
      <c r="BA537" s="4">
        <v>-18967.16</v>
      </c>
      <c r="BB537" s="4">
        <v>19025.54</v>
      </c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>
        <v>25574.33</v>
      </c>
      <c r="CH537" s="4"/>
      <c r="CI537" s="9" cm="1">
        <f t="array" ref="CI537">1/(SUM(G537:BZ537*($G$1:$BZ$1=1))/SUM(G537:BZ537)+0.000000001)*(SUM(N(CK537:CP537&lt;&gt;0))&gt;4)</f>
        <v>0</v>
      </c>
      <c r="CK537" s="7" cm="1">
        <f t="array" ref="CK537">+SUM($G537:$CF537*N(VALUE(LEFT($G$2:$CF$2,4))=CK$2))</f>
        <v>0</v>
      </c>
      <c r="CL537" s="7" cm="1">
        <f t="array" ref="CL537">+SUM($G537:$CF537*N(VALUE(LEFT($G$2:$CF$2,4))=CL$2))</f>
        <v>0</v>
      </c>
      <c r="CM537" s="7" cm="1">
        <f t="array" ref="CM537">+SUM($G537:$CF537*N(VALUE(LEFT($G$2:$CF$2,4))=CM$2))</f>
        <v>0</v>
      </c>
      <c r="CN537" s="7" cm="1">
        <f t="array" ref="CN537">+SUM($G537:$CF537*N(VALUE(LEFT($G$2:$CF$2,4))=CN$2))</f>
        <v>25574.33</v>
      </c>
      <c r="CO537" s="7" cm="1">
        <f t="array" ref="CO537">+SUM($G537:$CF537*N(VALUE(LEFT($G$2:$CF$2,4))=CO$2))</f>
        <v>0</v>
      </c>
      <c r="CP537" s="7" cm="1">
        <f t="array" ref="CP537">+SUM($G537:$CF537*N(VALUE(LEFT($G$2:$CF$2,4))=CP$2))</f>
        <v>0</v>
      </c>
      <c r="CQ537" s="7" cm="1">
        <f t="array" ref="CQ537">+SUM($G537:$CF537*N(VALUE(LEFT($G$2:$CF$2,4))=CQ$2))</f>
        <v>0</v>
      </c>
    </row>
    <row r="538" spans="2:95" x14ac:dyDescent="0.25">
      <c r="B538" t="str">
        <f>+IF(IFERROR(INDEX('24-25 Plant Additions (RunRate)'!$P$10:$P$258,MATCH(E538,'24-25 Plant Additions (RunRate)'!$C$10:$C$258,0)),"")&lt;&gt;"x","","x")</f>
        <v/>
      </c>
      <c r="C538" t="str">
        <f>+IF(AND(CG538&gt;'24-25 Plant Additions (RunRate)'!$O$4,$B538&lt;&gt;"x"),"x","")</f>
        <v/>
      </c>
      <c r="D538" t="str">
        <f t="shared" si="8"/>
        <v>x</v>
      </c>
      <c r="E538" s="2" t="s">
        <v>1743</v>
      </c>
      <c r="F538" s="3" t="s">
        <v>1744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>
        <v>25245.09</v>
      </c>
      <c r="CD538" s="4"/>
      <c r="CE538" s="4"/>
      <c r="CF538" s="4"/>
      <c r="CG538" s="4">
        <v>25245.09</v>
      </c>
      <c r="CH538" s="4"/>
      <c r="CI538" s="9" t="e" cm="1">
        <f t="array" ref="CI538">1/(SUM(G538:BZ538*($G$1:$BZ$1=1))/SUM(G538:BZ538)+0.000000001)*(SUM(N(CK538:CP538&lt;&gt;0))&gt;4)</f>
        <v>#DIV/0!</v>
      </c>
      <c r="CK538" s="7" cm="1">
        <f t="array" ref="CK538">+SUM($G538:$CF538*N(VALUE(LEFT($G$2:$CF$2,4))=CK$2))</f>
        <v>0</v>
      </c>
      <c r="CL538" s="7" cm="1">
        <f t="array" ref="CL538">+SUM($G538:$CF538*N(VALUE(LEFT($G$2:$CF$2,4))=CL$2))</f>
        <v>0</v>
      </c>
      <c r="CM538" s="7" cm="1">
        <f t="array" ref="CM538">+SUM($G538:$CF538*N(VALUE(LEFT($G$2:$CF$2,4))=CM$2))</f>
        <v>0</v>
      </c>
      <c r="CN538" s="7" cm="1">
        <f t="array" ref="CN538">+SUM($G538:$CF538*N(VALUE(LEFT($G$2:$CF$2,4))=CN$2))</f>
        <v>0</v>
      </c>
      <c r="CO538" s="7" cm="1">
        <f t="array" ref="CO538">+SUM($G538:$CF538*N(VALUE(LEFT($G$2:$CF$2,4))=CO$2))</f>
        <v>0</v>
      </c>
      <c r="CP538" s="7" cm="1">
        <f t="array" ref="CP538">+SUM($G538:$CF538*N(VALUE(LEFT($G$2:$CF$2,4))=CP$2))</f>
        <v>0</v>
      </c>
      <c r="CQ538" s="7" cm="1">
        <f t="array" ref="CQ538">+SUM($G538:$CF538*N(VALUE(LEFT($G$2:$CF$2,4))=CQ$2))</f>
        <v>25245.09</v>
      </c>
    </row>
    <row r="539" spans="2:95" x14ac:dyDescent="0.25">
      <c r="B539" t="str">
        <f>+IF(IFERROR(INDEX('24-25 Plant Additions (RunRate)'!$P$10:$P$258,MATCH(E539,'24-25 Plant Additions (RunRate)'!$C$10:$C$258,0)),"")&lt;&gt;"x","","x")</f>
        <v/>
      </c>
      <c r="C539" t="str">
        <f>+IF(AND(CG539&gt;'24-25 Plant Additions (RunRate)'!$O$4,$B539&lt;&gt;"x"),"x","")</f>
        <v/>
      </c>
      <c r="D539" t="str">
        <f t="shared" si="8"/>
        <v>x</v>
      </c>
      <c r="E539" s="2" t="s">
        <v>1741</v>
      </c>
      <c r="F539" s="3" t="s">
        <v>1742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>
        <v>25129.98</v>
      </c>
      <c r="CD539" s="4"/>
      <c r="CE539" s="4"/>
      <c r="CF539" s="4"/>
      <c r="CG539" s="4">
        <v>25129.98</v>
      </c>
      <c r="CH539" s="4"/>
      <c r="CI539" s="9" t="e" cm="1">
        <f t="array" ref="CI539">1/(SUM(G539:BZ539*($G$1:$BZ$1=1))/SUM(G539:BZ539)+0.000000001)*(SUM(N(CK539:CP539&lt;&gt;0))&gt;4)</f>
        <v>#DIV/0!</v>
      </c>
      <c r="CK539" s="7" cm="1">
        <f t="array" ref="CK539">+SUM($G539:$CF539*N(VALUE(LEFT($G$2:$CF$2,4))=CK$2))</f>
        <v>0</v>
      </c>
      <c r="CL539" s="7" cm="1">
        <f t="array" ref="CL539">+SUM($G539:$CF539*N(VALUE(LEFT($G$2:$CF$2,4))=CL$2))</f>
        <v>0</v>
      </c>
      <c r="CM539" s="7" cm="1">
        <f t="array" ref="CM539">+SUM($G539:$CF539*N(VALUE(LEFT($G$2:$CF$2,4))=CM$2))</f>
        <v>0</v>
      </c>
      <c r="CN539" s="7" cm="1">
        <f t="array" ref="CN539">+SUM($G539:$CF539*N(VALUE(LEFT($G$2:$CF$2,4))=CN$2))</f>
        <v>0</v>
      </c>
      <c r="CO539" s="7" cm="1">
        <f t="array" ref="CO539">+SUM($G539:$CF539*N(VALUE(LEFT($G$2:$CF$2,4))=CO$2))</f>
        <v>0</v>
      </c>
      <c r="CP539" s="7" cm="1">
        <f t="array" ref="CP539">+SUM($G539:$CF539*N(VALUE(LEFT($G$2:$CF$2,4))=CP$2))</f>
        <v>0</v>
      </c>
      <c r="CQ539" s="7" cm="1">
        <f t="array" ref="CQ539">+SUM($G539:$CF539*N(VALUE(LEFT($G$2:$CF$2,4))=CQ$2))</f>
        <v>25129.98</v>
      </c>
    </row>
    <row r="540" spans="2:95" x14ac:dyDescent="0.25">
      <c r="B540" t="str">
        <f>+IF(IFERROR(INDEX('24-25 Plant Additions (RunRate)'!$P$10:$P$258,MATCH(E540,'24-25 Plant Additions (RunRate)'!$C$10:$C$258,0)),"")&lt;&gt;"x","","x")</f>
        <v/>
      </c>
      <c r="C540" t="str">
        <f>+IF(AND(CG540&gt;'24-25 Plant Additions (RunRate)'!$O$4,$B540&lt;&gt;"x"),"x","")</f>
        <v/>
      </c>
      <c r="D540" t="str">
        <f t="shared" si="8"/>
        <v>x</v>
      </c>
      <c r="E540" s="2" t="s">
        <v>790</v>
      </c>
      <c r="F540" s="3" t="s">
        <v>791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>
        <v>25281.9</v>
      </c>
      <c r="BV540" s="4"/>
      <c r="BW540" s="4"/>
      <c r="BX540" s="4"/>
      <c r="BY540" s="4"/>
      <c r="BZ540" s="4">
        <v>-159.09</v>
      </c>
      <c r="CA540" s="4"/>
      <c r="CB540" s="4"/>
      <c r="CC540" s="4"/>
      <c r="CD540" s="4"/>
      <c r="CE540" s="4"/>
      <c r="CF540" s="4"/>
      <c r="CG540" s="4">
        <v>25122.81</v>
      </c>
      <c r="CH540" s="4"/>
      <c r="CI540" s="9" cm="1">
        <f t="array" ref="CI540">1/(SUM(G540:BZ540*($G$1:$BZ$1=1))/SUM(G540:BZ540)+0.000000001)*(SUM(N(CK540:CP540&lt;&gt;0))&gt;4)</f>
        <v>0</v>
      </c>
      <c r="CK540" s="7" cm="1">
        <f t="array" ref="CK540">+SUM($G540:$CF540*N(VALUE(LEFT($G$2:$CF$2,4))=CK$2))</f>
        <v>0</v>
      </c>
      <c r="CL540" s="7" cm="1">
        <f t="array" ref="CL540">+SUM($G540:$CF540*N(VALUE(LEFT($G$2:$CF$2,4))=CL$2))</f>
        <v>0</v>
      </c>
      <c r="CM540" s="7" cm="1">
        <f t="array" ref="CM540">+SUM($G540:$CF540*N(VALUE(LEFT($G$2:$CF$2,4))=CM$2))</f>
        <v>0</v>
      </c>
      <c r="CN540" s="7" cm="1">
        <f t="array" ref="CN540">+SUM($G540:$CF540*N(VALUE(LEFT($G$2:$CF$2,4))=CN$2))</f>
        <v>0</v>
      </c>
      <c r="CO540" s="7" cm="1">
        <f t="array" ref="CO540">+SUM($G540:$CF540*N(VALUE(LEFT($G$2:$CF$2,4))=CO$2))</f>
        <v>0</v>
      </c>
      <c r="CP540" s="7" cm="1">
        <f t="array" ref="CP540">+SUM($G540:$CF540*N(VALUE(LEFT($G$2:$CF$2,4))=CP$2))</f>
        <v>25122.81</v>
      </c>
      <c r="CQ540" s="7" cm="1">
        <f t="array" ref="CQ540">+SUM($G540:$CF540*N(VALUE(LEFT($G$2:$CF$2,4))=CQ$2))</f>
        <v>0</v>
      </c>
    </row>
    <row r="541" spans="2:95" x14ac:dyDescent="0.25">
      <c r="B541" t="str">
        <f>+IF(IFERROR(INDEX('24-25 Plant Additions (RunRate)'!$P$10:$P$258,MATCH(E541,'24-25 Plant Additions (RunRate)'!$C$10:$C$258,0)),"")&lt;&gt;"x","","x")</f>
        <v/>
      </c>
      <c r="C541" t="str">
        <f>+IF(AND(CG541&gt;'24-25 Plant Additions (RunRate)'!$O$4,$B541&lt;&gt;"x"),"x","")</f>
        <v/>
      </c>
      <c r="D541" t="str">
        <f t="shared" si="8"/>
        <v>x</v>
      </c>
      <c r="E541" s="2" t="s">
        <v>508</v>
      </c>
      <c r="F541" s="3" t="s">
        <v>509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>
        <v>24926.010000000002</v>
      </c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>
        <v>24926.010000000002</v>
      </c>
      <c r="CH541" s="4"/>
      <c r="CI541" s="9" cm="1">
        <f t="array" ref="CI541">1/(SUM(G541:BZ541*($G$1:$BZ$1=1))/SUM(G541:BZ541)+0.000000001)*(SUM(N(CK541:CP541&lt;&gt;0))&gt;4)</f>
        <v>0</v>
      </c>
      <c r="CK541" s="7" cm="1">
        <f t="array" ref="CK541">+SUM($G541:$CF541*N(VALUE(LEFT($G$2:$CF$2,4))=CK$2))</f>
        <v>0</v>
      </c>
      <c r="CL541" s="7" cm="1">
        <f t="array" ref="CL541">+SUM($G541:$CF541*N(VALUE(LEFT($G$2:$CF$2,4))=CL$2))</f>
        <v>24926.010000000002</v>
      </c>
      <c r="CM541" s="7" cm="1">
        <f t="array" ref="CM541">+SUM($G541:$CF541*N(VALUE(LEFT($G$2:$CF$2,4))=CM$2))</f>
        <v>0</v>
      </c>
      <c r="CN541" s="7" cm="1">
        <f t="array" ref="CN541">+SUM($G541:$CF541*N(VALUE(LEFT($G$2:$CF$2,4))=CN$2))</f>
        <v>0</v>
      </c>
      <c r="CO541" s="7" cm="1">
        <f t="array" ref="CO541">+SUM($G541:$CF541*N(VALUE(LEFT($G$2:$CF$2,4))=CO$2))</f>
        <v>0</v>
      </c>
      <c r="CP541" s="7" cm="1">
        <f t="array" ref="CP541">+SUM($G541:$CF541*N(VALUE(LEFT($G$2:$CF$2,4))=CP$2))</f>
        <v>0</v>
      </c>
      <c r="CQ541" s="7" cm="1">
        <f t="array" ref="CQ541">+SUM($G541:$CF541*N(VALUE(LEFT($G$2:$CF$2,4))=CQ$2))</f>
        <v>0</v>
      </c>
    </row>
    <row r="542" spans="2:95" x14ac:dyDescent="0.25">
      <c r="B542" t="str">
        <f>+IF(IFERROR(INDEX('24-25 Plant Additions (RunRate)'!$P$10:$P$258,MATCH(E542,'24-25 Plant Additions (RunRate)'!$C$10:$C$258,0)),"")&lt;&gt;"x","","x")</f>
        <v/>
      </c>
      <c r="C542" t="str">
        <f>+IF(AND(CG542&gt;'24-25 Plant Additions (RunRate)'!$O$4,$B542&lt;&gt;"x"),"x","")</f>
        <v/>
      </c>
      <c r="D542" t="str">
        <f t="shared" si="8"/>
        <v>x</v>
      </c>
      <c r="E542" s="2" t="s">
        <v>1401</v>
      </c>
      <c r="F542" s="3" t="s">
        <v>1402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>
        <v>20455.16</v>
      </c>
      <c r="BI542" s="4">
        <v>1760.14</v>
      </c>
      <c r="BJ542" s="4"/>
      <c r="BK542" s="4"/>
      <c r="BL542" s="4"/>
      <c r="BM542" s="4">
        <v>2373.17</v>
      </c>
      <c r="BN542" s="4">
        <v>-102.45</v>
      </c>
      <c r="BO542" s="4"/>
      <c r="BP542" s="4">
        <v>0</v>
      </c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>
        <v>24486.02</v>
      </c>
      <c r="CH542" s="4"/>
      <c r="CI542" s="9" cm="1">
        <f t="array" ref="CI542">1/(SUM(G542:BZ542*($G$1:$BZ$1=1))/SUM(G542:BZ542)+0.000000001)*(SUM(N(CK542:CP542&lt;&gt;0))&gt;4)</f>
        <v>0</v>
      </c>
      <c r="CK542" s="7" cm="1">
        <f t="array" ref="CK542">+SUM($G542:$CF542*N(VALUE(LEFT($G$2:$CF$2,4))=CK$2))</f>
        <v>0</v>
      </c>
      <c r="CL542" s="7" cm="1">
        <f t="array" ref="CL542">+SUM($G542:$CF542*N(VALUE(LEFT($G$2:$CF$2,4))=CL$2))</f>
        <v>0</v>
      </c>
      <c r="CM542" s="7" cm="1">
        <f t="array" ref="CM542">+SUM($G542:$CF542*N(VALUE(LEFT($G$2:$CF$2,4))=CM$2))</f>
        <v>0</v>
      </c>
      <c r="CN542" s="7" cm="1">
        <f t="array" ref="CN542">+SUM($G542:$CF542*N(VALUE(LEFT($G$2:$CF$2,4))=CN$2))</f>
        <v>0</v>
      </c>
      <c r="CO542" s="7" cm="1">
        <f t="array" ref="CO542">+SUM($G542:$CF542*N(VALUE(LEFT($G$2:$CF$2,4))=CO$2))</f>
        <v>24486.02</v>
      </c>
      <c r="CP542" s="7" cm="1">
        <f t="array" ref="CP542">+SUM($G542:$CF542*N(VALUE(LEFT($G$2:$CF$2,4))=CP$2))</f>
        <v>0</v>
      </c>
      <c r="CQ542" s="7" cm="1">
        <f t="array" ref="CQ542">+SUM($G542:$CF542*N(VALUE(LEFT($G$2:$CF$2,4))=CQ$2))</f>
        <v>0</v>
      </c>
    </row>
    <row r="543" spans="2:95" x14ac:dyDescent="0.25">
      <c r="B543" t="str">
        <f>+IF(IFERROR(INDEX('24-25 Plant Additions (RunRate)'!$P$10:$P$258,MATCH(E543,'24-25 Plant Additions (RunRate)'!$C$10:$C$258,0)),"")&lt;&gt;"x","","x")</f>
        <v/>
      </c>
      <c r="C543" t="str">
        <f>+IF(AND(CG543&gt;'24-25 Plant Additions (RunRate)'!$O$4,$B543&lt;&gt;"x"),"x","")</f>
        <v/>
      </c>
      <c r="D543" t="str">
        <f t="shared" si="8"/>
        <v>x</v>
      </c>
      <c r="E543" s="2" t="s">
        <v>746</v>
      </c>
      <c r="F543" s="3" t="s">
        <v>747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>
        <v>5213.41</v>
      </c>
      <c r="BH543" s="4">
        <v>557.1</v>
      </c>
      <c r="BI543" s="4"/>
      <c r="BJ543" s="4"/>
      <c r="BK543" s="4"/>
      <c r="BL543" s="4"/>
      <c r="BM543" s="4">
        <v>18811.79</v>
      </c>
      <c r="BN543" s="4">
        <v>-178.95000000000002</v>
      </c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>
        <v>24403.350000000002</v>
      </c>
      <c r="CH543" s="4"/>
      <c r="CI543" s="9" cm="1">
        <f t="array" ref="CI543">1/(SUM(G543:BZ543*($G$1:$BZ$1=1))/SUM(G543:BZ543)+0.000000001)*(SUM(N(CK543:CP543&lt;&gt;0))&gt;4)</f>
        <v>0</v>
      </c>
      <c r="CK543" s="7" cm="1">
        <f t="array" ref="CK543">+SUM($G543:$CF543*N(VALUE(LEFT($G$2:$CF$2,4))=CK$2))</f>
        <v>0</v>
      </c>
      <c r="CL543" s="7" cm="1">
        <f t="array" ref="CL543">+SUM($G543:$CF543*N(VALUE(LEFT($G$2:$CF$2,4))=CL$2))</f>
        <v>0</v>
      </c>
      <c r="CM543" s="7" cm="1">
        <f t="array" ref="CM543">+SUM($G543:$CF543*N(VALUE(LEFT($G$2:$CF$2,4))=CM$2))</f>
        <v>0</v>
      </c>
      <c r="CN543" s="7" cm="1">
        <f t="array" ref="CN543">+SUM($G543:$CF543*N(VALUE(LEFT($G$2:$CF$2,4))=CN$2))</f>
        <v>0</v>
      </c>
      <c r="CO543" s="7" cm="1">
        <f t="array" ref="CO543">+SUM($G543:$CF543*N(VALUE(LEFT($G$2:$CF$2,4))=CO$2))</f>
        <v>24403.350000000002</v>
      </c>
      <c r="CP543" s="7" cm="1">
        <f t="array" ref="CP543">+SUM($G543:$CF543*N(VALUE(LEFT($G$2:$CF$2,4))=CP$2))</f>
        <v>0</v>
      </c>
      <c r="CQ543" s="7" cm="1">
        <f t="array" ref="CQ543">+SUM($G543:$CF543*N(VALUE(LEFT($G$2:$CF$2,4))=CQ$2))</f>
        <v>0</v>
      </c>
    </row>
    <row r="544" spans="2:95" x14ac:dyDescent="0.25">
      <c r="B544" t="str">
        <f>+IF(IFERROR(INDEX('24-25 Plant Additions (RunRate)'!$P$10:$P$258,MATCH(E544,'24-25 Plant Additions (RunRate)'!$C$10:$C$258,0)),"")&lt;&gt;"x","","x")</f>
        <v/>
      </c>
      <c r="C544" t="str">
        <f>+IF(AND(CG544&gt;'24-25 Plant Additions (RunRate)'!$O$4,$B544&lt;&gt;"x"),"x","")</f>
        <v/>
      </c>
      <c r="D544" t="str">
        <f t="shared" si="8"/>
        <v>x</v>
      </c>
      <c r="E544" s="2" t="s">
        <v>1724</v>
      </c>
      <c r="F544" s="3" t="s">
        <v>1725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>
        <v>23788.63</v>
      </c>
      <c r="CG544" s="4">
        <v>23788.63</v>
      </c>
      <c r="CH544" s="4"/>
      <c r="CI544" s="9" t="e" cm="1">
        <f t="array" ref="CI544">1/(SUM(G544:BZ544*($G$1:$BZ$1=1))/SUM(G544:BZ544)+0.000000001)*(SUM(N(CK544:CP544&lt;&gt;0))&gt;4)</f>
        <v>#DIV/0!</v>
      </c>
      <c r="CK544" s="7" cm="1">
        <f t="array" ref="CK544">+SUM($G544:$CF544*N(VALUE(LEFT($G$2:$CF$2,4))=CK$2))</f>
        <v>0</v>
      </c>
      <c r="CL544" s="7" cm="1">
        <f t="array" ref="CL544">+SUM($G544:$CF544*N(VALUE(LEFT($G$2:$CF$2,4))=CL$2))</f>
        <v>0</v>
      </c>
      <c r="CM544" s="7" cm="1">
        <f t="array" ref="CM544">+SUM($G544:$CF544*N(VALUE(LEFT($G$2:$CF$2,4))=CM$2))</f>
        <v>0</v>
      </c>
      <c r="CN544" s="7" cm="1">
        <f t="array" ref="CN544">+SUM($G544:$CF544*N(VALUE(LEFT($G$2:$CF$2,4))=CN$2))</f>
        <v>0</v>
      </c>
      <c r="CO544" s="7" cm="1">
        <f t="array" ref="CO544">+SUM($G544:$CF544*N(VALUE(LEFT($G$2:$CF$2,4))=CO$2))</f>
        <v>0</v>
      </c>
      <c r="CP544" s="7" cm="1">
        <f t="array" ref="CP544">+SUM($G544:$CF544*N(VALUE(LEFT($G$2:$CF$2,4))=CP$2))</f>
        <v>0</v>
      </c>
      <c r="CQ544" s="7" cm="1">
        <f t="array" ref="CQ544">+SUM($G544:$CF544*N(VALUE(LEFT($G$2:$CF$2,4))=CQ$2))</f>
        <v>23788.63</v>
      </c>
    </row>
    <row r="545" spans="2:95" x14ac:dyDescent="0.25">
      <c r="B545" t="str">
        <f>+IF(IFERROR(INDEX('24-25 Plant Additions (RunRate)'!$P$10:$P$258,MATCH(E545,'24-25 Plant Additions (RunRate)'!$C$10:$C$258,0)),"")&lt;&gt;"x","","x")</f>
        <v/>
      </c>
      <c r="C545" t="str">
        <f>+IF(AND(CG545&gt;'24-25 Plant Additions (RunRate)'!$O$4,$B545&lt;&gt;"x"),"x","")</f>
        <v/>
      </c>
      <c r="D545" t="str">
        <f t="shared" si="8"/>
        <v>x</v>
      </c>
      <c r="E545" s="2" t="s">
        <v>1002</v>
      </c>
      <c r="F545" s="3" t="s">
        <v>1003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>
        <v>23355.19</v>
      </c>
      <c r="AX545" s="4">
        <v>50483.32</v>
      </c>
      <c r="AY545" s="4">
        <v>-50483.32</v>
      </c>
      <c r="AZ545" s="4"/>
      <c r="BA545" s="4"/>
      <c r="BB545" s="4">
        <v>-193.46</v>
      </c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>
        <v>23161.729999999996</v>
      </c>
      <c r="CH545" s="4"/>
      <c r="CI545" s="9" cm="1">
        <f t="array" ref="CI545">1/(SUM(G545:BZ545*($G$1:$BZ$1=1))/SUM(G545:BZ545)+0.000000001)*(SUM(N(CK545:CP545&lt;&gt;0))&gt;4)</f>
        <v>0</v>
      </c>
      <c r="CK545" s="7" cm="1">
        <f t="array" ref="CK545">+SUM($G545:$CF545*N(VALUE(LEFT($G$2:$CF$2,4))=CK$2))</f>
        <v>0</v>
      </c>
      <c r="CL545" s="7" cm="1">
        <f t="array" ref="CL545">+SUM($G545:$CF545*N(VALUE(LEFT($G$2:$CF$2,4))=CL$2))</f>
        <v>0</v>
      </c>
      <c r="CM545" s="7" cm="1">
        <f t="array" ref="CM545">+SUM($G545:$CF545*N(VALUE(LEFT($G$2:$CF$2,4))=CM$2))</f>
        <v>0</v>
      </c>
      <c r="CN545" s="7" cm="1">
        <f t="array" ref="CN545">+SUM($G545:$CF545*N(VALUE(LEFT($G$2:$CF$2,4))=CN$2))</f>
        <v>23161.729999999996</v>
      </c>
      <c r="CO545" s="7" cm="1">
        <f t="array" ref="CO545">+SUM($G545:$CF545*N(VALUE(LEFT($G$2:$CF$2,4))=CO$2))</f>
        <v>0</v>
      </c>
      <c r="CP545" s="7" cm="1">
        <f t="array" ref="CP545">+SUM($G545:$CF545*N(VALUE(LEFT($G$2:$CF$2,4))=CP$2))</f>
        <v>0</v>
      </c>
      <c r="CQ545" s="7" cm="1">
        <f t="array" ref="CQ545">+SUM($G545:$CF545*N(VALUE(LEFT($G$2:$CF$2,4))=CQ$2))</f>
        <v>0</v>
      </c>
    </row>
    <row r="546" spans="2:95" x14ac:dyDescent="0.25">
      <c r="B546" t="str">
        <f>+IF(IFERROR(INDEX('24-25 Plant Additions (RunRate)'!$P$10:$P$258,MATCH(E546,'24-25 Plant Additions (RunRate)'!$C$10:$C$258,0)),"")&lt;&gt;"x","","x")</f>
        <v/>
      </c>
      <c r="C546" t="str">
        <f>+IF(AND(CG546&gt;'24-25 Plant Additions (RunRate)'!$O$4,$B546&lt;&gt;"x"),"x","")</f>
        <v/>
      </c>
      <c r="D546" t="str">
        <f t="shared" si="8"/>
        <v>x</v>
      </c>
      <c r="E546" s="2" t="s">
        <v>109</v>
      </c>
      <c r="F546" s="3" t="s">
        <v>110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>
        <v>22253.94</v>
      </c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>
        <v>22253.94</v>
      </c>
      <c r="CH546" s="4"/>
      <c r="CI546" s="9" cm="1">
        <f t="array" ref="CI546">1/(SUM(G546:BZ546*($G$1:$BZ$1=1))/SUM(G546:BZ546)+0.000000001)*(SUM(N(CK546:CP546&lt;&gt;0))&gt;4)</f>
        <v>0</v>
      </c>
      <c r="CK546" s="7" cm="1">
        <f t="array" ref="CK546">+SUM($G546:$CF546*N(VALUE(LEFT($G$2:$CF$2,4))=CK$2))</f>
        <v>0</v>
      </c>
      <c r="CL546" s="7" cm="1">
        <f t="array" ref="CL546">+SUM($G546:$CF546*N(VALUE(LEFT($G$2:$CF$2,4))=CL$2))</f>
        <v>22253.94</v>
      </c>
      <c r="CM546" s="7" cm="1">
        <f t="array" ref="CM546">+SUM($G546:$CF546*N(VALUE(LEFT($G$2:$CF$2,4))=CM$2))</f>
        <v>0</v>
      </c>
      <c r="CN546" s="7" cm="1">
        <f t="array" ref="CN546">+SUM($G546:$CF546*N(VALUE(LEFT($G$2:$CF$2,4))=CN$2))</f>
        <v>0</v>
      </c>
      <c r="CO546" s="7" cm="1">
        <f t="array" ref="CO546">+SUM($G546:$CF546*N(VALUE(LEFT($G$2:$CF$2,4))=CO$2))</f>
        <v>0</v>
      </c>
      <c r="CP546" s="7" cm="1">
        <f t="array" ref="CP546">+SUM($G546:$CF546*N(VALUE(LEFT($G$2:$CF$2,4))=CP$2))</f>
        <v>0</v>
      </c>
      <c r="CQ546" s="7" cm="1">
        <f t="array" ref="CQ546">+SUM($G546:$CF546*N(VALUE(LEFT($G$2:$CF$2,4))=CQ$2))</f>
        <v>0</v>
      </c>
    </row>
    <row r="547" spans="2:95" x14ac:dyDescent="0.25">
      <c r="B547" t="str">
        <f>+IF(IFERROR(INDEX('24-25 Plant Additions (RunRate)'!$P$10:$P$258,MATCH(E547,'24-25 Plant Additions (RunRate)'!$C$10:$C$258,0)),"")&lt;&gt;"x","","x")</f>
        <v/>
      </c>
      <c r="C547" t="str">
        <f>+IF(AND(CG547&gt;'24-25 Plant Additions (RunRate)'!$O$4,$B547&lt;&gt;"x"),"x","")</f>
        <v/>
      </c>
      <c r="D547" t="str">
        <f t="shared" si="8"/>
        <v>x</v>
      </c>
      <c r="E547" s="2" t="s">
        <v>958</v>
      </c>
      <c r="F547" s="3" t="s">
        <v>959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>
        <v>22109.439999999999</v>
      </c>
      <c r="AV547" s="4"/>
      <c r="AW547" s="4">
        <v>0</v>
      </c>
      <c r="AX547" s="4"/>
      <c r="AY547" s="4"/>
      <c r="AZ547" s="4"/>
      <c r="BA547" s="4"/>
      <c r="BB547" s="4">
        <v>-183.14000000000001</v>
      </c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>
        <v>21926.3</v>
      </c>
      <c r="CH547" s="4"/>
      <c r="CI547" s="9" cm="1">
        <f t="array" ref="CI547">1/(SUM(G547:BZ547*($G$1:$BZ$1=1))/SUM(G547:BZ547)+0.000000001)*(SUM(N(CK547:CP547&lt;&gt;0))&gt;4)</f>
        <v>0</v>
      </c>
      <c r="CK547" s="7" cm="1">
        <f t="array" ref="CK547">+SUM($G547:$CF547*N(VALUE(LEFT($G$2:$CF$2,4))=CK$2))</f>
        <v>0</v>
      </c>
      <c r="CL547" s="7" cm="1">
        <f t="array" ref="CL547">+SUM($G547:$CF547*N(VALUE(LEFT($G$2:$CF$2,4))=CL$2))</f>
        <v>0</v>
      </c>
      <c r="CM547" s="7" cm="1">
        <f t="array" ref="CM547">+SUM($G547:$CF547*N(VALUE(LEFT($G$2:$CF$2,4))=CM$2))</f>
        <v>0</v>
      </c>
      <c r="CN547" s="7" cm="1">
        <f t="array" ref="CN547">+SUM($G547:$CF547*N(VALUE(LEFT($G$2:$CF$2,4))=CN$2))</f>
        <v>21926.3</v>
      </c>
      <c r="CO547" s="7" cm="1">
        <f t="array" ref="CO547">+SUM($G547:$CF547*N(VALUE(LEFT($G$2:$CF$2,4))=CO$2))</f>
        <v>0</v>
      </c>
      <c r="CP547" s="7" cm="1">
        <f t="array" ref="CP547">+SUM($G547:$CF547*N(VALUE(LEFT($G$2:$CF$2,4))=CP$2))</f>
        <v>0</v>
      </c>
      <c r="CQ547" s="7" cm="1">
        <f t="array" ref="CQ547">+SUM($G547:$CF547*N(VALUE(LEFT($G$2:$CF$2,4))=CQ$2))</f>
        <v>0</v>
      </c>
    </row>
    <row r="548" spans="2:95" x14ac:dyDescent="0.25">
      <c r="B548" t="str">
        <f>+IF(IFERROR(INDEX('24-25 Plant Additions (RunRate)'!$P$10:$P$258,MATCH(E548,'24-25 Plant Additions (RunRate)'!$C$10:$C$258,0)),"")&lt;&gt;"x","","x")</f>
        <v/>
      </c>
      <c r="C548" t="str">
        <f>+IF(AND(CG548&gt;'24-25 Plant Additions (RunRate)'!$O$4,$B548&lt;&gt;"x"),"x","")</f>
        <v/>
      </c>
      <c r="D548" t="str">
        <f t="shared" si="8"/>
        <v>x</v>
      </c>
      <c r="E548" s="2" t="s">
        <v>992</v>
      </c>
      <c r="F548" s="3" t="s">
        <v>993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>
        <v>21254.29</v>
      </c>
      <c r="AP548" s="4"/>
      <c r="AQ548" s="4"/>
      <c r="AR548" s="4">
        <v>20.38</v>
      </c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>
        <v>21274.670000000002</v>
      </c>
      <c r="CH548" s="4"/>
      <c r="CI548" s="9" cm="1">
        <f t="array" ref="CI548">1/(SUM(G548:BZ548*($G$1:$BZ$1=1))/SUM(G548:BZ548)+0.000000001)*(SUM(N(CK548:CP548&lt;&gt;0))&gt;4)</f>
        <v>0</v>
      </c>
      <c r="CK548" s="7" cm="1">
        <f t="array" ref="CK548">+SUM($G548:$CF548*N(VALUE(LEFT($G$2:$CF$2,4))=CK$2))</f>
        <v>0</v>
      </c>
      <c r="CL548" s="7" cm="1">
        <f t="array" ref="CL548">+SUM($G548:$CF548*N(VALUE(LEFT($G$2:$CF$2,4))=CL$2))</f>
        <v>0</v>
      </c>
      <c r="CM548" s="7" cm="1">
        <f t="array" ref="CM548">+SUM($G548:$CF548*N(VALUE(LEFT($G$2:$CF$2,4))=CM$2))</f>
        <v>21254.29</v>
      </c>
      <c r="CN548" s="7" cm="1">
        <f t="array" ref="CN548">+SUM($G548:$CF548*N(VALUE(LEFT($G$2:$CF$2,4))=CN$2))</f>
        <v>20.38</v>
      </c>
      <c r="CO548" s="7" cm="1">
        <f t="array" ref="CO548">+SUM($G548:$CF548*N(VALUE(LEFT($G$2:$CF$2,4))=CO$2))</f>
        <v>0</v>
      </c>
      <c r="CP548" s="7" cm="1">
        <f t="array" ref="CP548">+SUM($G548:$CF548*N(VALUE(LEFT($G$2:$CF$2,4))=CP$2))</f>
        <v>0</v>
      </c>
      <c r="CQ548" s="7" cm="1">
        <f t="array" ref="CQ548">+SUM($G548:$CF548*N(VALUE(LEFT($G$2:$CF$2,4))=CQ$2))</f>
        <v>0</v>
      </c>
    </row>
    <row r="549" spans="2:95" x14ac:dyDescent="0.25">
      <c r="B549" t="str">
        <f>+IF(IFERROR(INDEX('24-25 Plant Additions (RunRate)'!$P$10:$P$258,MATCH(E549,'24-25 Plant Additions (RunRate)'!$C$10:$C$258,0)),"")&lt;&gt;"x","","x")</f>
        <v/>
      </c>
      <c r="C549" t="str">
        <f>+IF(AND(CG549&gt;'24-25 Plant Additions (RunRate)'!$O$4,$B549&lt;&gt;"x"),"x","")</f>
        <v/>
      </c>
      <c r="D549" t="str">
        <f t="shared" si="8"/>
        <v>x</v>
      </c>
      <c r="E549" s="2" t="s">
        <v>814</v>
      </c>
      <c r="F549" s="3" t="s">
        <v>815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>
        <v>20835.82</v>
      </c>
      <c r="AN549" s="4"/>
      <c r="AO549" s="4"/>
      <c r="AP549" s="4">
        <v>16.080000000000002</v>
      </c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>
        <v>20851.900000000001</v>
      </c>
      <c r="CH549" s="4"/>
      <c r="CI549" s="9" cm="1">
        <f t="array" ref="CI549">1/(SUM(G549:BZ549*($G$1:$BZ$1=1))/SUM(G549:BZ549)+0.000000001)*(SUM(N(CK549:CP549&lt;&gt;0))&gt;4)</f>
        <v>0</v>
      </c>
      <c r="CK549" s="7" cm="1">
        <f t="array" ref="CK549">+SUM($G549:$CF549*N(VALUE(LEFT($G$2:$CF$2,4))=CK$2))</f>
        <v>0</v>
      </c>
      <c r="CL549" s="7" cm="1">
        <f t="array" ref="CL549">+SUM($G549:$CF549*N(VALUE(LEFT($G$2:$CF$2,4))=CL$2))</f>
        <v>0</v>
      </c>
      <c r="CM549" s="7" cm="1">
        <f t="array" ref="CM549">+SUM($G549:$CF549*N(VALUE(LEFT($G$2:$CF$2,4))=CM$2))</f>
        <v>20851.900000000001</v>
      </c>
      <c r="CN549" s="7" cm="1">
        <f t="array" ref="CN549">+SUM($G549:$CF549*N(VALUE(LEFT($G$2:$CF$2,4))=CN$2))</f>
        <v>0</v>
      </c>
      <c r="CO549" s="7" cm="1">
        <f t="array" ref="CO549">+SUM($G549:$CF549*N(VALUE(LEFT($G$2:$CF$2,4))=CO$2))</f>
        <v>0</v>
      </c>
      <c r="CP549" s="7" cm="1">
        <f t="array" ref="CP549">+SUM($G549:$CF549*N(VALUE(LEFT($G$2:$CF$2,4))=CP$2))</f>
        <v>0</v>
      </c>
      <c r="CQ549" s="7" cm="1">
        <f t="array" ref="CQ549">+SUM($G549:$CF549*N(VALUE(LEFT($G$2:$CF$2,4))=CQ$2))</f>
        <v>0</v>
      </c>
    </row>
    <row r="550" spans="2:95" x14ac:dyDescent="0.25">
      <c r="B550" t="str">
        <f>+IF(IFERROR(INDEX('24-25 Plant Additions (RunRate)'!$P$10:$P$258,MATCH(E550,'24-25 Plant Additions (RunRate)'!$C$10:$C$258,0)),"")&lt;&gt;"x","","x")</f>
        <v/>
      </c>
      <c r="C550" t="str">
        <f>+IF(AND(CG550&gt;'24-25 Plant Additions (RunRate)'!$O$4,$B550&lt;&gt;"x"),"x","")</f>
        <v/>
      </c>
      <c r="D550" t="str">
        <f t="shared" si="8"/>
        <v>x</v>
      </c>
      <c r="E550" s="2" t="s">
        <v>1520</v>
      </c>
      <c r="F550" s="3" t="s">
        <v>1521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>
        <v>20638.86</v>
      </c>
      <c r="BK550" s="4">
        <v>0</v>
      </c>
      <c r="BL550" s="4"/>
      <c r="BM550" s="4"/>
      <c r="BN550" s="4">
        <v>24.09</v>
      </c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>
        <v>20662.95</v>
      </c>
      <c r="CH550" s="4"/>
      <c r="CI550" s="9" cm="1">
        <f t="array" ref="CI550">1/(SUM(G550:BZ550*($G$1:$BZ$1=1))/SUM(G550:BZ550)+0.000000001)*(SUM(N(CK550:CP550&lt;&gt;0))&gt;4)</f>
        <v>0</v>
      </c>
      <c r="CK550" s="7" cm="1">
        <f t="array" ref="CK550">+SUM($G550:$CF550*N(VALUE(LEFT($G$2:$CF$2,4))=CK$2))</f>
        <v>0</v>
      </c>
      <c r="CL550" s="7" cm="1">
        <f t="array" ref="CL550">+SUM($G550:$CF550*N(VALUE(LEFT($G$2:$CF$2,4))=CL$2))</f>
        <v>0</v>
      </c>
      <c r="CM550" s="7" cm="1">
        <f t="array" ref="CM550">+SUM($G550:$CF550*N(VALUE(LEFT($G$2:$CF$2,4))=CM$2))</f>
        <v>0</v>
      </c>
      <c r="CN550" s="7" cm="1">
        <f t="array" ref="CN550">+SUM($G550:$CF550*N(VALUE(LEFT($G$2:$CF$2,4))=CN$2))</f>
        <v>0</v>
      </c>
      <c r="CO550" s="7" cm="1">
        <f t="array" ref="CO550">+SUM($G550:$CF550*N(VALUE(LEFT($G$2:$CF$2,4))=CO$2))</f>
        <v>20662.95</v>
      </c>
      <c r="CP550" s="7" cm="1">
        <f t="array" ref="CP550">+SUM($G550:$CF550*N(VALUE(LEFT($G$2:$CF$2,4))=CP$2))</f>
        <v>0</v>
      </c>
      <c r="CQ550" s="7" cm="1">
        <f t="array" ref="CQ550">+SUM($G550:$CF550*N(VALUE(LEFT($G$2:$CF$2,4))=CQ$2))</f>
        <v>0</v>
      </c>
    </row>
    <row r="551" spans="2:95" x14ac:dyDescent="0.25">
      <c r="B551" t="str">
        <f>+IF(IFERROR(INDEX('24-25 Plant Additions (RunRate)'!$P$10:$P$258,MATCH(E551,'24-25 Plant Additions (RunRate)'!$C$10:$C$258,0)),"")&lt;&gt;"x","","x")</f>
        <v/>
      </c>
      <c r="C551" t="str">
        <f>+IF(AND(CG551&gt;'24-25 Plant Additions (RunRate)'!$O$4,$B551&lt;&gt;"x"),"x","")</f>
        <v/>
      </c>
      <c r="D551" t="str">
        <f t="shared" si="8"/>
        <v>x</v>
      </c>
      <c r="E551" s="2" t="s">
        <v>1246</v>
      </c>
      <c r="F551" s="3" t="s">
        <v>1247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>
        <v>20388.18</v>
      </c>
      <c r="BL551" s="4">
        <v>-0.14000000000000001</v>
      </c>
      <c r="BM551" s="4">
        <v>0</v>
      </c>
      <c r="BN551" s="4">
        <v>23.79</v>
      </c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>
        <v>20411.830000000002</v>
      </c>
      <c r="CH551" s="4"/>
      <c r="CI551" s="9" cm="1">
        <f t="array" ref="CI551">1/(SUM(G551:BZ551*($G$1:$BZ$1=1))/SUM(G551:BZ551)+0.000000001)*(SUM(N(CK551:CP551&lt;&gt;0))&gt;4)</f>
        <v>0</v>
      </c>
      <c r="CK551" s="7" cm="1">
        <f t="array" ref="CK551">+SUM($G551:$CF551*N(VALUE(LEFT($G$2:$CF$2,4))=CK$2))</f>
        <v>0</v>
      </c>
      <c r="CL551" s="7" cm="1">
        <f t="array" ref="CL551">+SUM($G551:$CF551*N(VALUE(LEFT($G$2:$CF$2,4))=CL$2))</f>
        <v>0</v>
      </c>
      <c r="CM551" s="7" cm="1">
        <f t="array" ref="CM551">+SUM($G551:$CF551*N(VALUE(LEFT($G$2:$CF$2,4))=CM$2))</f>
        <v>0</v>
      </c>
      <c r="CN551" s="7" cm="1">
        <f t="array" ref="CN551">+SUM($G551:$CF551*N(VALUE(LEFT($G$2:$CF$2,4))=CN$2))</f>
        <v>0</v>
      </c>
      <c r="CO551" s="7" cm="1">
        <f t="array" ref="CO551">+SUM($G551:$CF551*N(VALUE(LEFT($G$2:$CF$2,4))=CO$2))</f>
        <v>20411.830000000002</v>
      </c>
      <c r="CP551" s="7" cm="1">
        <f t="array" ref="CP551">+SUM($G551:$CF551*N(VALUE(LEFT($G$2:$CF$2,4))=CP$2))</f>
        <v>0</v>
      </c>
      <c r="CQ551" s="7" cm="1">
        <f t="array" ref="CQ551">+SUM($G551:$CF551*N(VALUE(LEFT($G$2:$CF$2,4))=CQ$2))</f>
        <v>0</v>
      </c>
    </row>
    <row r="552" spans="2:95" x14ac:dyDescent="0.25">
      <c r="B552" t="str">
        <f>+IF(IFERROR(INDEX('24-25 Plant Additions (RunRate)'!$P$10:$P$258,MATCH(E552,'24-25 Plant Additions (RunRate)'!$C$10:$C$258,0)),"")&lt;&gt;"x","","x")</f>
        <v/>
      </c>
      <c r="C552" t="str">
        <f>+IF(AND(CG552&gt;'24-25 Plant Additions (RunRate)'!$O$4,$B552&lt;&gt;"x"),"x","")</f>
        <v/>
      </c>
      <c r="D552" t="str">
        <f t="shared" si="8"/>
        <v>x</v>
      </c>
      <c r="E552" s="2" t="s">
        <v>1364</v>
      </c>
      <c r="F552" s="3" t="s">
        <v>1365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>
        <v>17373.53</v>
      </c>
      <c r="BE552" s="4">
        <v>580.07000000000005</v>
      </c>
      <c r="BF552" s="4"/>
      <c r="BG552" s="4">
        <v>30.09</v>
      </c>
      <c r="BH552" s="4"/>
      <c r="BI552" s="4">
        <v>2426.9</v>
      </c>
      <c r="BJ552" s="4">
        <v>0</v>
      </c>
      <c r="BK552" s="4"/>
      <c r="BL552" s="4"/>
      <c r="BM552" s="4"/>
      <c r="BN552" s="4">
        <v>-80.070000000000007</v>
      </c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>
        <v>20330.52</v>
      </c>
      <c r="CH552" s="4"/>
      <c r="CI552" s="9" cm="1">
        <f t="array" ref="CI552">1/(SUM(G552:BZ552*($G$1:$BZ$1=1))/SUM(G552:BZ552)+0.000000001)*(SUM(N(CK552:CP552&lt;&gt;0))&gt;4)</f>
        <v>0</v>
      </c>
      <c r="CK552" s="7" cm="1">
        <f t="array" ref="CK552">+SUM($G552:$CF552*N(VALUE(LEFT($G$2:$CF$2,4))=CK$2))</f>
        <v>0</v>
      </c>
      <c r="CL552" s="7" cm="1">
        <f t="array" ref="CL552">+SUM($G552:$CF552*N(VALUE(LEFT($G$2:$CF$2,4))=CL$2))</f>
        <v>0</v>
      </c>
      <c r="CM552" s="7" cm="1">
        <f t="array" ref="CM552">+SUM($G552:$CF552*N(VALUE(LEFT($G$2:$CF$2,4))=CM$2))</f>
        <v>0</v>
      </c>
      <c r="CN552" s="7" cm="1">
        <f t="array" ref="CN552">+SUM($G552:$CF552*N(VALUE(LEFT($G$2:$CF$2,4))=CN$2))</f>
        <v>0</v>
      </c>
      <c r="CO552" s="7" cm="1">
        <f t="array" ref="CO552">+SUM($G552:$CF552*N(VALUE(LEFT($G$2:$CF$2,4))=CO$2))</f>
        <v>20330.52</v>
      </c>
      <c r="CP552" s="7" cm="1">
        <f t="array" ref="CP552">+SUM($G552:$CF552*N(VALUE(LEFT($G$2:$CF$2,4))=CP$2))</f>
        <v>0</v>
      </c>
      <c r="CQ552" s="7" cm="1">
        <f t="array" ref="CQ552">+SUM($G552:$CF552*N(VALUE(LEFT($G$2:$CF$2,4))=CQ$2))</f>
        <v>0</v>
      </c>
    </row>
    <row r="553" spans="2:95" x14ac:dyDescent="0.25">
      <c r="B553" t="str">
        <f>+IF(IFERROR(INDEX('24-25 Plant Additions (RunRate)'!$P$10:$P$258,MATCH(E553,'24-25 Plant Additions (RunRate)'!$C$10:$C$258,0)),"")&lt;&gt;"x","","x")</f>
        <v/>
      </c>
      <c r="C553" t="str">
        <f>+IF(AND(CG553&gt;'24-25 Plant Additions (RunRate)'!$O$4,$B553&lt;&gt;"x"),"x","")</f>
        <v/>
      </c>
      <c r="D553" t="str">
        <f t="shared" si="8"/>
        <v>x</v>
      </c>
      <c r="E553" s="2" t="s">
        <v>982</v>
      </c>
      <c r="F553" s="3" t="s">
        <v>983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>
        <v>20438.600000000002</v>
      </c>
      <c r="AW553" s="4"/>
      <c r="AX553" s="4">
        <v>-786.1</v>
      </c>
      <c r="AY553" s="4"/>
      <c r="AZ553" s="4"/>
      <c r="BA553" s="4"/>
      <c r="BB553" s="4">
        <v>639.66</v>
      </c>
      <c r="BC553" s="4"/>
      <c r="BD553" s="4"/>
      <c r="BE553" s="4">
        <v>0</v>
      </c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>
        <v>20292.160000000003</v>
      </c>
      <c r="CH553" s="4"/>
      <c r="CI553" s="9" cm="1">
        <f t="array" ref="CI553">1/(SUM(G553:BZ553*($G$1:$BZ$1=1))/SUM(G553:BZ553)+0.000000001)*(SUM(N(CK553:CP553&lt;&gt;0))&gt;4)</f>
        <v>0</v>
      </c>
      <c r="CK553" s="7" cm="1">
        <f t="array" ref="CK553">+SUM($G553:$CF553*N(VALUE(LEFT($G$2:$CF$2,4))=CK$2))</f>
        <v>0</v>
      </c>
      <c r="CL553" s="7" cm="1">
        <f t="array" ref="CL553">+SUM($G553:$CF553*N(VALUE(LEFT($G$2:$CF$2,4))=CL$2))</f>
        <v>0</v>
      </c>
      <c r="CM553" s="7" cm="1">
        <f t="array" ref="CM553">+SUM($G553:$CF553*N(VALUE(LEFT($G$2:$CF$2,4))=CM$2))</f>
        <v>0</v>
      </c>
      <c r="CN553" s="7" cm="1">
        <f t="array" ref="CN553">+SUM($G553:$CF553*N(VALUE(LEFT($G$2:$CF$2,4))=CN$2))</f>
        <v>20292.160000000003</v>
      </c>
      <c r="CO553" s="7" cm="1">
        <f t="array" ref="CO553">+SUM($G553:$CF553*N(VALUE(LEFT($G$2:$CF$2,4))=CO$2))</f>
        <v>0</v>
      </c>
      <c r="CP553" s="7" cm="1">
        <f t="array" ref="CP553">+SUM($G553:$CF553*N(VALUE(LEFT($G$2:$CF$2,4))=CP$2))</f>
        <v>0</v>
      </c>
      <c r="CQ553" s="7" cm="1">
        <f t="array" ref="CQ553">+SUM($G553:$CF553*N(VALUE(LEFT($G$2:$CF$2,4))=CQ$2))</f>
        <v>0</v>
      </c>
    </row>
    <row r="554" spans="2:95" x14ac:dyDescent="0.25">
      <c r="B554" t="str">
        <f>+IF(IFERROR(INDEX('24-25 Plant Additions (RunRate)'!$P$10:$P$258,MATCH(E554,'24-25 Plant Additions (RunRate)'!$C$10:$C$258,0)),"")&lt;&gt;"x","","x")</f>
        <v/>
      </c>
      <c r="C554" t="str">
        <f>+IF(AND(CG554&gt;'24-25 Plant Additions (RunRate)'!$O$4,$B554&lt;&gt;"x"),"x","")</f>
        <v/>
      </c>
      <c r="D554" t="str">
        <f t="shared" si="8"/>
        <v>x</v>
      </c>
      <c r="E554" s="2" t="s">
        <v>900</v>
      </c>
      <c r="F554" s="3" t="s">
        <v>901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>
        <v>180929.01</v>
      </c>
      <c r="AH554" s="4">
        <v>-146901.56</v>
      </c>
      <c r="AI554" s="4">
        <v>-13791.7</v>
      </c>
      <c r="AJ554" s="4"/>
      <c r="AK554" s="4"/>
      <c r="AL554" s="4"/>
      <c r="AM554" s="4">
        <v>0</v>
      </c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>
        <v>20235.750000000011</v>
      </c>
      <c r="CH554" s="4"/>
      <c r="CI554" s="9" cm="1">
        <f t="array" ref="CI554">1/(SUM(G554:BZ554*($G$1:$BZ$1=1))/SUM(G554:BZ554)+0.000000001)*(SUM(N(CK554:CP554&lt;&gt;0))&gt;4)</f>
        <v>0</v>
      </c>
      <c r="CK554" s="7" cm="1">
        <f t="array" ref="CK554">+SUM($G554:$CF554*N(VALUE(LEFT($G$2:$CF$2,4))=CK$2))</f>
        <v>0</v>
      </c>
      <c r="CL554" s="7" cm="1">
        <f t="array" ref="CL554">+SUM($G554:$CF554*N(VALUE(LEFT($G$2:$CF$2,4))=CL$2))</f>
        <v>0</v>
      </c>
      <c r="CM554" s="7" cm="1">
        <f t="array" ref="CM554">+SUM($G554:$CF554*N(VALUE(LEFT($G$2:$CF$2,4))=CM$2))</f>
        <v>20235.750000000011</v>
      </c>
      <c r="CN554" s="7" cm="1">
        <f t="array" ref="CN554">+SUM($G554:$CF554*N(VALUE(LEFT($G$2:$CF$2,4))=CN$2))</f>
        <v>0</v>
      </c>
      <c r="CO554" s="7" cm="1">
        <f t="array" ref="CO554">+SUM($G554:$CF554*N(VALUE(LEFT($G$2:$CF$2,4))=CO$2))</f>
        <v>0</v>
      </c>
      <c r="CP554" s="7" cm="1">
        <f t="array" ref="CP554">+SUM($G554:$CF554*N(VALUE(LEFT($G$2:$CF$2,4))=CP$2))</f>
        <v>0</v>
      </c>
      <c r="CQ554" s="7" cm="1">
        <f t="array" ref="CQ554">+SUM($G554:$CF554*N(VALUE(LEFT($G$2:$CF$2,4))=CQ$2))</f>
        <v>0</v>
      </c>
    </row>
    <row r="555" spans="2:95" x14ac:dyDescent="0.25">
      <c r="B555" t="str">
        <f>+IF(IFERROR(INDEX('24-25 Plant Additions (RunRate)'!$P$10:$P$258,MATCH(E555,'24-25 Plant Additions (RunRate)'!$C$10:$C$258,0)),"")&lt;&gt;"x","","x")</f>
        <v/>
      </c>
      <c r="C555" t="str">
        <f>+IF(AND(CG555&gt;'24-25 Plant Additions (RunRate)'!$O$4,$B555&lt;&gt;"x"),"x","")</f>
        <v/>
      </c>
      <c r="D555" t="str">
        <f t="shared" si="8"/>
        <v>x</v>
      </c>
      <c r="E555" s="2" t="s">
        <v>1344</v>
      </c>
      <c r="F555" s="3" t="s">
        <v>1345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>
        <v>20184.55</v>
      </c>
      <c r="BG555" s="4">
        <v>0</v>
      </c>
      <c r="BH555" s="4"/>
      <c r="BI555" s="4"/>
      <c r="BJ555" s="4"/>
      <c r="BK555" s="4"/>
      <c r="BL555" s="4"/>
      <c r="BM555" s="4"/>
      <c r="BN555" s="4">
        <v>23.55</v>
      </c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>
        <v>20208.099999999999</v>
      </c>
      <c r="CH555" s="4"/>
      <c r="CI555" s="9" cm="1">
        <f t="array" ref="CI555">1/(SUM(G555:BZ555*($G$1:$BZ$1=1))/SUM(G555:BZ555)+0.000000001)*(SUM(N(CK555:CP555&lt;&gt;0))&gt;4)</f>
        <v>0</v>
      </c>
      <c r="CK555" s="7" cm="1">
        <f t="array" ref="CK555">+SUM($G555:$CF555*N(VALUE(LEFT($G$2:$CF$2,4))=CK$2))</f>
        <v>0</v>
      </c>
      <c r="CL555" s="7" cm="1">
        <f t="array" ref="CL555">+SUM($G555:$CF555*N(VALUE(LEFT($G$2:$CF$2,4))=CL$2))</f>
        <v>0</v>
      </c>
      <c r="CM555" s="7" cm="1">
        <f t="array" ref="CM555">+SUM($G555:$CF555*N(VALUE(LEFT($G$2:$CF$2,4))=CM$2))</f>
        <v>0</v>
      </c>
      <c r="CN555" s="7" cm="1">
        <f t="array" ref="CN555">+SUM($G555:$CF555*N(VALUE(LEFT($G$2:$CF$2,4))=CN$2))</f>
        <v>0</v>
      </c>
      <c r="CO555" s="7" cm="1">
        <f t="array" ref="CO555">+SUM($G555:$CF555*N(VALUE(LEFT($G$2:$CF$2,4))=CO$2))</f>
        <v>20208.099999999999</v>
      </c>
      <c r="CP555" s="7" cm="1">
        <f t="array" ref="CP555">+SUM($G555:$CF555*N(VALUE(LEFT($G$2:$CF$2,4))=CP$2))</f>
        <v>0</v>
      </c>
      <c r="CQ555" s="7" cm="1">
        <f t="array" ref="CQ555">+SUM($G555:$CF555*N(VALUE(LEFT($G$2:$CF$2,4))=CQ$2))</f>
        <v>0</v>
      </c>
    </row>
    <row r="556" spans="2:95" x14ac:dyDescent="0.25">
      <c r="B556" t="str">
        <f>+IF(IFERROR(INDEX('24-25 Plant Additions (RunRate)'!$P$10:$P$258,MATCH(E556,'24-25 Plant Additions (RunRate)'!$C$10:$C$258,0)),"")&lt;&gt;"x","","x")</f>
        <v/>
      </c>
      <c r="C556" t="str">
        <f>+IF(AND(CG556&gt;'24-25 Plant Additions (RunRate)'!$O$4,$B556&lt;&gt;"x"),"x","")</f>
        <v/>
      </c>
      <c r="D556" t="str">
        <f t="shared" si="8"/>
        <v>x</v>
      </c>
      <c r="E556" s="2" t="s">
        <v>1375</v>
      </c>
      <c r="F556" s="3" t="s">
        <v>1376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>
        <v>20183.46</v>
      </c>
      <c r="BG556" s="4">
        <v>0</v>
      </c>
      <c r="BH556" s="4"/>
      <c r="BI556" s="4"/>
      <c r="BJ556" s="4"/>
      <c r="BK556" s="4"/>
      <c r="BL556" s="4"/>
      <c r="BM556" s="4"/>
      <c r="BN556" s="4">
        <v>23.55</v>
      </c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>
        <v>20207.009999999998</v>
      </c>
      <c r="CH556" s="4"/>
      <c r="CI556" s="9" cm="1">
        <f t="array" ref="CI556">1/(SUM(G556:BZ556*($G$1:$BZ$1=1))/SUM(G556:BZ556)+0.000000001)*(SUM(N(CK556:CP556&lt;&gt;0))&gt;4)</f>
        <v>0</v>
      </c>
      <c r="CK556" s="7" cm="1">
        <f t="array" ref="CK556">+SUM($G556:$CF556*N(VALUE(LEFT($G$2:$CF$2,4))=CK$2))</f>
        <v>0</v>
      </c>
      <c r="CL556" s="7" cm="1">
        <f t="array" ref="CL556">+SUM($G556:$CF556*N(VALUE(LEFT($G$2:$CF$2,4))=CL$2))</f>
        <v>0</v>
      </c>
      <c r="CM556" s="7" cm="1">
        <f t="array" ref="CM556">+SUM($G556:$CF556*N(VALUE(LEFT($G$2:$CF$2,4))=CM$2))</f>
        <v>0</v>
      </c>
      <c r="CN556" s="7" cm="1">
        <f t="array" ref="CN556">+SUM($G556:$CF556*N(VALUE(LEFT($G$2:$CF$2,4))=CN$2))</f>
        <v>0</v>
      </c>
      <c r="CO556" s="7" cm="1">
        <f t="array" ref="CO556">+SUM($G556:$CF556*N(VALUE(LEFT($G$2:$CF$2,4))=CO$2))</f>
        <v>20207.009999999998</v>
      </c>
      <c r="CP556" s="7" cm="1">
        <f t="array" ref="CP556">+SUM($G556:$CF556*N(VALUE(LEFT($G$2:$CF$2,4))=CP$2))</f>
        <v>0</v>
      </c>
      <c r="CQ556" s="7" cm="1">
        <f t="array" ref="CQ556">+SUM($G556:$CF556*N(VALUE(LEFT($G$2:$CF$2,4))=CQ$2))</f>
        <v>0</v>
      </c>
    </row>
    <row r="557" spans="2:95" x14ac:dyDescent="0.25">
      <c r="B557" t="str">
        <f>+IF(IFERROR(INDEX('24-25 Plant Additions (RunRate)'!$P$10:$P$258,MATCH(E557,'24-25 Plant Additions (RunRate)'!$C$10:$C$258,0)),"")&lt;&gt;"x","","x")</f>
        <v/>
      </c>
      <c r="C557" t="str">
        <f>+IF(AND(CG557&gt;'24-25 Plant Additions (RunRate)'!$O$4,$B557&lt;&gt;"x"),"x","")</f>
        <v/>
      </c>
      <c r="D557" t="str">
        <f t="shared" si="8"/>
        <v>x</v>
      </c>
      <c r="E557" s="2" t="s">
        <v>1301</v>
      </c>
      <c r="F557" s="3" t="s">
        <v>1302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>
        <v>19941.43</v>
      </c>
      <c r="BM557" s="4"/>
      <c r="BN557" s="4">
        <v>23.27</v>
      </c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>
        <v>19964.7</v>
      </c>
      <c r="CH557" s="4"/>
      <c r="CI557" s="9" cm="1">
        <f t="array" ref="CI557">1/(SUM(G557:BZ557*($G$1:$BZ$1=1))/SUM(G557:BZ557)+0.000000001)*(SUM(N(CK557:CP557&lt;&gt;0))&gt;4)</f>
        <v>0</v>
      </c>
      <c r="CK557" s="7" cm="1">
        <f t="array" ref="CK557">+SUM($G557:$CF557*N(VALUE(LEFT($G$2:$CF$2,4))=CK$2))</f>
        <v>0</v>
      </c>
      <c r="CL557" s="7" cm="1">
        <f t="array" ref="CL557">+SUM($G557:$CF557*N(VALUE(LEFT($G$2:$CF$2,4))=CL$2))</f>
        <v>0</v>
      </c>
      <c r="CM557" s="7" cm="1">
        <f t="array" ref="CM557">+SUM($G557:$CF557*N(VALUE(LEFT($G$2:$CF$2,4))=CM$2))</f>
        <v>0</v>
      </c>
      <c r="CN557" s="7" cm="1">
        <f t="array" ref="CN557">+SUM($G557:$CF557*N(VALUE(LEFT($G$2:$CF$2,4))=CN$2))</f>
        <v>0</v>
      </c>
      <c r="CO557" s="7" cm="1">
        <f t="array" ref="CO557">+SUM($G557:$CF557*N(VALUE(LEFT($G$2:$CF$2,4))=CO$2))</f>
        <v>19964.7</v>
      </c>
      <c r="CP557" s="7" cm="1">
        <f t="array" ref="CP557">+SUM($G557:$CF557*N(VALUE(LEFT($G$2:$CF$2,4))=CP$2))</f>
        <v>0</v>
      </c>
      <c r="CQ557" s="7" cm="1">
        <f t="array" ref="CQ557">+SUM($G557:$CF557*N(VALUE(LEFT($G$2:$CF$2,4))=CQ$2))</f>
        <v>0</v>
      </c>
    </row>
    <row r="558" spans="2:95" x14ac:dyDescent="0.25">
      <c r="B558" t="str">
        <f>+IF(IFERROR(INDEX('24-25 Plant Additions (RunRate)'!$P$10:$P$258,MATCH(E558,'24-25 Plant Additions (RunRate)'!$C$10:$C$258,0)),"")&lt;&gt;"x","","x")</f>
        <v/>
      </c>
      <c r="C558" t="str">
        <f>+IF(AND(CG558&gt;'24-25 Plant Additions (RunRate)'!$O$4,$B558&lt;&gt;"x"),"x","")</f>
        <v/>
      </c>
      <c r="D558" t="str">
        <f t="shared" si="8"/>
        <v>x</v>
      </c>
      <c r="E558" s="2" t="s">
        <v>1181</v>
      </c>
      <c r="F558" s="3" t="s">
        <v>1182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>
        <v>19966.13</v>
      </c>
      <c r="BP558" s="4"/>
      <c r="BQ558" s="4">
        <v>0</v>
      </c>
      <c r="BR558" s="4"/>
      <c r="BS558" s="4"/>
      <c r="BT558" s="4"/>
      <c r="BU558" s="4"/>
      <c r="BV558" s="4"/>
      <c r="BW558" s="4"/>
      <c r="BX558" s="4"/>
      <c r="BY558" s="4"/>
      <c r="BZ558" s="4">
        <v>-14.32</v>
      </c>
      <c r="CA558" s="4"/>
      <c r="CB558" s="4"/>
      <c r="CC558" s="4"/>
      <c r="CD558" s="4"/>
      <c r="CE558" s="4"/>
      <c r="CF558" s="4"/>
      <c r="CG558" s="4">
        <v>19951.810000000001</v>
      </c>
      <c r="CH558" s="4"/>
      <c r="CI558" s="9" cm="1">
        <f t="array" ref="CI558">1/(SUM(G558:BZ558*($G$1:$BZ$1=1))/SUM(G558:BZ558)+0.000000001)*(SUM(N(CK558:CP558&lt;&gt;0))&gt;4)</f>
        <v>0</v>
      </c>
      <c r="CK558" s="7" cm="1">
        <f t="array" ref="CK558">+SUM($G558:$CF558*N(VALUE(LEFT($G$2:$CF$2,4))=CK$2))</f>
        <v>0</v>
      </c>
      <c r="CL558" s="7" cm="1">
        <f t="array" ref="CL558">+SUM($G558:$CF558*N(VALUE(LEFT($G$2:$CF$2,4))=CL$2))</f>
        <v>0</v>
      </c>
      <c r="CM558" s="7" cm="1">
        <f t="array" ref="CM558">+SUM($G558:$CF558*N(VALUE(LEFT($G$2:$CF$2,4))=CM$2))</f>
        <v>0</v>
      </c>
      <c r="CN558" s="7" cm="1">
        <f t="array" ref="CN558">+SUM($G558:$CF558*N(VALUE(LEFT($G$2:$CF$2,4))=CN$2))</f>
        <v>0</v>
      </c>
      <c r="CO558" s="7" cm="1">
        <f t="array" ref="CO558">+SUM($G558:$CF558*N(VALUE(LEFT($G$2:$CF$2,4))=CO$2))</f>
        <v>0</v>
      </c>
      <c r="CP558" s="7" cm="1">
        <f t="array" ref="CP558">+SUM($G558:$CF558*N(VALUE(LEFT($G$2:$CF$2,4))=CP$2))</f>
        <v>19951.810000000001</v>
      </c>
      <c r="CQ558" s="7" cm="1">
        <f t="array" ref="CQ558">+SUM($G558:$CF558*N(VALUE(LEFT($G$2:$CF$2,4))=CQ$2))</f>
        <v>0</v>
      </c>
    </row>
    <row r="559" spans="2:95" x14ac:dyDescent="0.25">
      <c r="B559" t="str">
        <f>+IF(IFERROR(INDEX('24-25 Plant Additions (RunRate)'!$P$10:$P$258,MATCH(E559,'24-25 Plant Additions (RunRate)'!$C$10:$C$258,0)),"")&lt;&gt;"x","","x")</f>
        <v/>
      </c>
      <c r="C559" t="str">
        <f>+IF(AND(CG559&gt;'24-25 Plant Additions (RunRate)'!$O$4,$B559&lt;&gt;"x"),"x","")</f>
        <v/>
      </c>
      <c r="D559" t="str">
        <f t="shared" si="8"/>
        <v>x</v>
      </c>
      <c r="E559" s="2" t="s">
        <v>161</v>
      </c>
      <c r="F559" s="3" t="s">
        <v>162</v>
      </c>
      <c r="G559" s="4">
        <v>8570.6</v>
      </c>
      <c r="H559" s="4">
        <v>89.75</v>
      </c>
      <c r="I559" s="4">
        <v>10481.76</v>
      </c>
      <c r="J559" s="4"/>
      <c r="K559" s="4">
        <v>926.89</v>
      </c>
      <c r="L559" s="4"/>
      <c r="M559" s="4"/>
      <c r="N559" s="4"/>
      <c r="O559" s="4">
        <v>0</v>
      </c>
      <c r="P559" s="4"/>
      <c r="Q559" s="4"/>
      <c r="R559" s="4">
        <v>-340.61</v>
      </c>
      <c r="S559" s="4">
        <v>-0.12</v>
      </c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>
        <v>19728.27</v>
      </c>
      <c r="CH559" s="4"/>
      <c r="CI559" s="9" cm="1">
        <f t="array" ref="CI559">1/(SUM(G559:BZ559*($G$1:$BZ$1=1))/SUM(G559:BZ559)+0.000000001)*(SUM(N(CK559:CP559&lt;&gt;0))&gt;4)</f>
        <v>0</v>
      </c>
      <c r="CK559" s="7" cm="1">
        <f t="array" ref="CK559">+SUM($G559:$CF559*N(VALUE(LEFT($G$2:$CF$2,4))=CK$2))</f>
        <v>19728.39</v>
      </c>
      <c r="CL559" s="7" cm="1">
        <f t="array" ref="CL559">+SUM($G559:$CF559*N(VALUE(LEFT($G$2:$CF$2,4))=CL$2))</f>
        <v>-0.12</v>
      </c>
      <c r="CM559" s="7" cm="1">
        <f t="array" ref="CM559">+SUM($G559:$CF559*N(VALUE(LEFT($G$2:$CF$2,4))=CM$2))</f>
        <v>0</v>
      </c>
      <c r="CN559" s="7" cm="1">
        <f t="array" ref="CN559">+SUM($G559:$CF559*N(VALUE(LEFT($G$2:$CF$2,4))=CN$2))</f>
        <v>0</v>
      </c>
      <c r="CO559" s="7" cm="1">
        <f t="array" ref="CO559">+SUM($G559:$CF559*N(VALUE(LEFT($G$2:$CF$2,4))=CO$2))</f>
        <v>0</v>
      </c>
      <c r="CP559" s="7" cm="1">
        <f t="array" ref="CP559">+SUM($G559:$CF559*N(VALUE(LEFT($G$2:$CF$2,4))=CP$2))</f>
        <v>0</v>
      </c>
      <c r="CQ559" s="7" cm="1">
        <f t="array" ref="CQ559">+SUM($G559:$CF559*N(VALUE(LEFT($G$2:$CF$2,4))=CQ$2))</f>
        <v>0</v>
      </c>
    </row>
    <row r="560" spans="2:95" x14ac:dyDescent="0.25">
      <c r="B560" t="str">
        <f>+IF(IFERROR(INDEX('24-25 Plant Additions (RunRate)'!$P$10:$P$258,MATCH(E560,'24-25 Plant Additions (RunRate)'!$C$10:$C$258,0)),"")&lt;&gt;"x","","x")</f>
        <v/>
      </c>
      <c r="C560" t="str">
        <f>+IF(AND(CG560&gt;'24-25 Plant Additions (RunRate)'!$O$4,$B560&lt;&gt;"x"),"x","")</f>
        <v/>
      </c>
      <c r="D560" t="str">
        <f t="shared" si="8"/>
        <v>x</v>
      </c>
      <c r="E560" s="2" t="s">
        <v>1266</v>
      </c>
      <c r="F560" s="3" t="s">
        <v>1267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>
        <v>19079.54</v>
      </c>
      <c r="BN560" s="4">
        <v>8.2900000000000009</v>
      </c>
      <c r="BO560" s="4">
        <v>0</v>
      </c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>
        <v>19087.830000000002</v>
      </c>
      <c r="CH560" s="4"/>
      <c r="CI560" s="9" cm="1">
        <f t="array" ref="CI560">1/(SUM(G560:BZ560*($G$1:$BZ$1=1))/SUM(G560:BZ560)+0.000000001)*(SUM(N(CK560:CP560&lt;&gt;0))&gt;4)</f>
        <v>0</v>
      </c>
      <c r="CK560" s="7" cm="1">
        <f t="array" ref="CK560">+SUM($G560:$CF560*N(VALUE(LEFT($G$2:$CF$2,4))=CK$2))</f>
        <v>0</v>
      </c>
      <c r="CL560" s="7" cm="1">
        <f t="array" ref="CL560">+SUM($G560:$CF560*N(VALUE(LEFT($G$2:$CF$2,4))=CL$2))</f>
        <v>0</v>
      </c>
      <c r="CM560" s="7" cm="1">
        <f t="array" ref="CM560">+SUM($G560:$CF560*N(VALUE(LEFT($G$2:$CF$2,4))=CM$2))</f>
        <v>0</v>
      </c>
      <c r="CN560" s="7" cm="1">
        <f t="array" ref="CN560">+SUM($G560:$CF560*N(VALUE(LEFT($G$2:$CF$2,4))=CN$2))</f>
        <v>0</v>
      </c>
      <c r="CO560" s="7" cm="1">
        <f t="array" ref="CO560">+SUM($G560:$CF560*N(VALUE(LEFT($G$2:$CF$2,4))=CO$2))</f>
        <v>19087.830000000002</v>
      </c>
      <c r="CP560" s="7" cm="1">
        <f t="array" ref="CP560">+SUM($G560:$CF560*N(VALUE(LEFT($G$2:$CF$2,4))=CP$2))</f>
        <v>0</v>
      </c>
      <c r="CQ560" s="7" cm="1">
        <f t="array" ref="CQ560">+SUM($G560:$CF560*N(VALUE(LEFT($G$2:$CF$2,4))=CQ$2))</f>
        <v>0</v>
      </c>
    </row>
    <row r="561" spans="2:95" x14ac:dyDescent="0.25">
      <c r="B561" t="str">
        <f>+IF(IFERROR(INDEX('24-25 Plant Additions (RunRate)'!$P$10:$P$258,MATCH(E561,'24-25 Plant Additions (RunRate)'!$C$10:$C$258,0)),"")&lt;&gt;"x","","x")</f>
        <v/>
      </c>
      <c r="C561" t="str">
        <f>+IF(AND(CG561&gt;'24-25 Plant Additions (RunRate)'!$O$4,$B561&lt;&gt;"x"),"x","")</f>
        <v/>
      </c>
      <c r="D561" t="str">
        <f t="shared" si="8"/>
        <v>x</v>
      </c>
      <c r="E561" s="2" t="s">
        <v>1053</v>
      </c>
      <c r="F561" s="3" t="s">
        <v>1054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>
        <v>19086.75</v>
      </c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>
        <v>19086.75</v>
      </c>
      <c r="CH561" s="4"/>
      <c r="CI561" s="9" cm="1">
        <f t="array" ref="CI561">1/(SUM(G561:BZ561*($G$1:$BZ$1=1))/SUM(G561:BZ561)+0.000000001)*(SUM(N(CK561:CP561&lt;&gt;0))&gt;4)</f>
        <v>0</v>
      </c>
      <c r="CK561" s="7" cm="1">
        <f t="array" ref="CK561">+SUM($G561:$CF561*N(VALUE(LEFT($G$2:$CF$2,4))=CK$2))</f>
        <v>0</v>
      </c>
      <c r="CL561" s="7" cm="1">
        <f t="array" ref="CL561">+SUM($G561:$CF561*N(VALUE(LEFT($G$2:$CF$2,4))=CL$2))</f>
        <v>0</v>
      </c>
      <c r="CM561" s="7" cm="1">
        <f t="array" ref="CM561">+SUM($G561:$CF561*N(VALUE(LEFT($G$2:$CF$2,4))=CM$2))</f>
        <v>19086.75</v>
      </c>
      <c r="CN561" s="7" cm="1">
        <f t="array" ref="CN561">+SUM($G561:$CF561*N(VALUE(LEFT($G$2:$CF$2,4))=CN$2))</f>
        <v>0</v>
      </c>
      <c r="CO561" s="7" cm="1">
        <f t="array" ref="CO561">+SUM($G561:$CF561*N(VALUE(LEFT($G$2:$CF$2,4))=CO$2))</f>
        <v>0</v>
      </c>
      <c r="CP561" s="7" cm="1">
        <f t="array" ref="CP561">+SUM($G561:$CF561*N(VALUE(LEFT($G$2:$CF$2,4))=CP$2))</f>
        <v>0</v>
      </c>
      <c r="CQ561" s="7" cm="1">
        <f t="array" ref="CQ561">+SUM($G561:$CF561*N(VALUE(LEFT($G$2:$CF$2,4))=CQ$2))</f>
        <v>0</v>
      </c>
    </row>
    <row r="562" spans="2:95" x14ac:dyDescent="0.25">
      <c r="B562" t="str">
        <f>+IF(IFERROR(INDEX('24-25 Plant Additions (RunRate)'!$P$10:$P$258,MATCH(E562,'24-25 Plant Additions (RunRate)'!$C$10:$C$258,0)),"")&lt;&gt;"x","","x")</f>
        <v/>
      </c>
      <c r="C562" t="str">
        <f>+IF(AND(CG562&gt;'24-25 Plant Additions (RunRate)'!$O$4,$B562&lt;&gt;"x"),"x","")</f>
        <v/>
      </c>
      <c r="D562" t="str">
        <f t="shared" si="8"/>
        <v>x</v>
      </c>
      <c r="E562" s="2" t="s">
        <v>1734</v>
      </c>
      <c r="F562" s="3" t="s">
        <v>1735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>
        <v>17007.240000000002</v>
      </c>
      <c r="BX562" s="4"/>
      <c r="BY562" s="4"/>
      <c r="BZ562" s="4">
        <v>1973.41</v>
      </c>
      <c r="CA562" s="4"/>
      <c r="CB562" s="4"/>
      <c r="CC562" s="4"/>
      <c r="CD562" s="4"/>
      <c r="CE562" s="4"/>
      <c r="CF562" s="4"/>
      <c r="CG562" s="4">
        <v>18980.650000000001</v>
      </c>
      <c r="CH562" s="4"/>
      <c r="CI562" s="9" cm="1">
        <f t="array" ref="CI562">1/(SUM(G562:BZ562*($G$1:$BZ$1=1))/SUM(G562:BZ562)+0.000000001)*(SUM(N(CK562:CP562&lt;&gt;0))&gt;4)</f>
        <v>0</v>
      </c>
      <c r="CK562" s="7" cm="1">
        <f t="array" ref="CK562">+SUM($G562:$CF562*N(VALUE(LEFT($G$2:$CF$2,4))=CK$2))</f>
        <v>0</v>
      </c>
      <c r="CL562" s="7" cm="1">
        <f t="array" ref="CL562">+SUM($G562:$CF562*N(VALUE(LEFT($G$2:$CF$2,4))=CL$2))</f>
        <v>0</v>
      </c>
      <c r="CM562" s="7" cm="1">
        <f t="array" ref="CM562">+SUM($G562:$CF562*N(VALUE(LEFT($G$2:$CF$2,4))=CM$2))</f>
        <v>0</v>
      </c>
      <c r="CN562" s="7" cm="1">
        <f t="array" ref="CN562">+SUM($G562:$CF562*N(VALUE(LEFT($G$2:$CF$2,4))=CN$2))</f>
        <v>0</v>
      </c>
      <c r="CO562" s="7" cm="1">
        <f t="array" ref="CO562">+SUM($G562:$CF562*N(VALUE(LEFT($G$2:$CF$2,4))=CO$2))</f>
        <v>0</v>
      </c>
      <c r="CP562" s="7" cm="1">
        <f t="array" ref="CP562">+SUM($G562:$CF562*N(VALUE(LEFT($G$2:$CF$2,4))=CP$2))</f>
        <v>18980.650000000001</v>
      </c>
      <c r="CQ562" s="7" cm="1">
        <f t="array" ref="CQ562">+SUM($G562:$CF562*N(VALUE(LEFT($G$2:$CF$2,4))=CQ$2))</f>
        <v>0</v>
      </c>
    </row>
    <row r="563" spans="2:95" x14ac:dyDescent="0.25">
      <c r="B563" t="str">
        <f>+IF(IFERROR(INDEX('24-25 Plant Additions (RunRate)'!$P$10:$P$258,MATCH(E563,'24-25 Plant Additions (RunRate)'!$C$10:$C$258,0)),"")&lt;&gt;"x","","x")</f>
        <v/>
      </c>
      <c r="C563" t="str">
        <f>+IF(AND(CG563&gt;'24-25 Plant Additions (RunRate)'!$O$4,$B563&lt;&gt;"x"),"x","")</f>
        <v/>
      </c>
      <c r="D563" t="str">
        <f t="shared" si="8"/>
        <v>x</v>
      </c>
      <c r="E563" s="2" t="s">
        <v>1321</v>
      </c>
      <c r="F563" s="3" t="s">
        <v>1322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>
        <v>21576.45</v>
      </c>
      <c r="BL563" s="4">
        <v>-2771.38</v>
      </c>
      <c r="BM563" s="4">
        <v>-420.31</v>
      </c>
      <c r="BN563" s="4">
        <v>575.14</v>
      </c>
      <c r="BO563" s="4"/>
      <c r="BP563" s="4">
        <v>0</v>
      </c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>
        <v>18959.899999999998</v>
      </c>
      <c r="CH563" s="4"/>
      <c r="CI563" s="9" cm="1">
        <f t="array" ref="CI563">1/(SUM(G563:BZ563*($G$1:$BZ$1=1))/SUM(G563:BZ563)+0.000000001)*(SUM(N(CK563:CP563&lt;&gt;0))&gt;4)</f>
        <v>0</v>
      </c>
      <c r="CK563" s="7" cm="1">
        <f t="array" ref="CK563">+SUM($G563:$CF563*N(VALUE(LEFT($G$2:$CF$2,4))=CK$2))</f>
        <v>0</v>
      </c>
      <c r="CL563" s="7" cm="1">
        <f t="array" ref="CL563">+SUM($G563:$CF563*N(VALUE(LEFT($G$2:$CF$2,4))=CL$2))</f>
        <v>0</v>
      </c>
      <c r="CM563" s="7" cm="1">
        <f t="array" ref="CM563">+SUM($G563:$CF563*N(VALUE(LEFT($G$2:$CF$2,4))=CM$2))</f>
        <v>0</v>
      </c>
      <c r="CN563" s="7" cm="1">
        <f t="array" ref="CN563">+SUM($G563:$CF563*N(VALUE(LEFT($G$2:$CF$2,4))=CN$2))</f>
        <v>0</v>
      </c>
      <c r="CO563" s="7" cm="1">
        <f t="array" ref="CO563">+SUM($G563:$CF563*N(VALUE(LEFT($G$2:$CF$2,4))=CO$2))</f>
        <v>18959.899999999998</v>
      </c>
      <c r="CP563" s="7" cm="1">
        <f t="array" ref="CP563">+SUM($G563:$CF563*N(VALUE(LEFT($G$2:$CF$2,4))=CP$2))</f>
        <v>0</v>
      </c>
      <c r="CQ563" s="7" cm="1">
        <f t="array" ref="CQ563">+SUM($G563:$CF563*N(VALUE(LEFT($G$2:$CF$2,4))=CQ$2))</f>
        <v>0</v>
      </c>
    </row>
    <row r="564" spans="2:95" x14ac:dyDescent="0.25">
      <c r="B564" t="str">
        <f>+IF(IFERROR(INDEX('24-25 Plant Additions (RunRate)'!$P$10:$P$258,MATCH(E564,'24-25 Plant Additions (RunRate)'!$C$10:$C$258,0)),"")&lt;&gt;"x","","x")</f>
        <v>x</v>
      </c>
      <c r="C564" t="str">
        <f>+IF(AND(CG564&gt;'24-25 Plant Additions (RunRate)'!$O$4,$B564&lt;&gt;"x"),"x","")</f>
        <v/>
      </c>
      <c r="D564" t="str">
        <f t="shared" si="8"/>
        <v/>
      </c>
      <c r="E564" s="2" t="s">
        <v>650</v>
      </c>
      <c r="F564" s="3" t="s">
        <v>651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>
        <v>3959.67</v>
      </c>
      <c r="AL564" s="4">
        <v>1370.05</v>
      </c>
      <c r="AM564" s="4"/>
      <c r="AN564" s="4"/>
      <c r="AO564" s="4"/>
      <c r="AP564" s="4">
        <v>45.44</v>
      </c>
      <c r="AQ564" s="4"/>
      <c r="AR564" s="4"/>
      <c r="AS564" s="4"/>
      <c r="AT564" s="4"/>
      <c r="AU564" s="4"/>
      <c r="AV564" s="4"/>
      <c r="AW564" s="4">
        <v>6777.03</v>
      </c>
      <c r="AX564" s="4"/>
      <c r="AY564" s="4"/>
      <c r="AZ564" s="4"/>
      <c r="BA564" s="4"/>
      <c r="BB564" s="4">
        <v>5688.43</v>
      </c>
      <c r="BC564" s="4">
        <v>1256.8900000000001</v>
      </c>
      <c r="BD564" s="4"/>
      <c r="BE564" s="4"/>
      <c r="BF564" s="4"/>
      <c r="BG564" s="4">
        <v>0</v>
      </c>
      <c r="BH564" s="4"/>
      <c r="BI564" s="4"/>
      <c r="BJ564" s="4"/>
      <c r="BK564" s="4"/>
      <c r="BL564" s="4"/>
      <c r="BM564" s="4"/>
      <c r="BN564" s="4">
        <v>-4.93</v>
      </c>
      <c r="BO564" s="4"/>
      <c r="BP564" s="4"/>
      <c r="BQ564" s="4"/>
      <c r="BR564" s="4"/>
      <c r="BS564" s="4"/>
      <c r="BT564" s="4"/>
      <c r="BU564" s="4"/>
      <c r="BV564" s="4"/>
      <c r="BW564" s="4"/>
      <c r="BX564" s="4">
        <v>1557.76</v>
      </c>
      <c r="BY564" s="4">
        <v>-1741.3999999999999</v>
      </c>
      <c r="BZ564" s="4">
        <v>-7.19</v>
      </c>
      <c r="CA564" s="4">
        <v>-11.73</v>
      </c>
      <c r="CB564" s="4"/>
      <c r="CC564" s="4"/>
      <c r="CD564" s="4"/>
      <c r="CE564" s="4">
        <v>0</v>
      </c>
      <c r="CF564" s="4">
        <v>0</v>
      </c>
      <c r="CG564" s="4">
        <v>18890.019999999997</v>
      </c>
      <c r="CH564" s="4"/>
      <c r="CI564" s="9" cm="1">
        <f t="array" ref="CI564">1/(SUM(G564:BZ564*($G$1:$BZ$1=1))/SUM(G564:BZ564)+0.000000001)*(SUM(N(CK564:CP564&lt;&gt;0))&gt;4)</f>
        <v>0</v>
      </c>
      <c r="CK564" s="7" cm="1">
        <f t="array" ref="CK564">+SUM($G564:$CF564*N(VALUE(LEFT($G$2:$CF$2,4))=CK$2))</f>
        <v>0</v>
      </c>
      <c r="CL564" s="7" cm="1">
        <f t="array" ref="CL564">+SUM($G564:$CF564*N(VALUE(LEFT($G$2:$CF$2,4))=CL$2))</f>
        <v>0</v>
      </c>
      <c r="CM564" s="7" cm="1">
        <f t="array" ref="CM564">+SUM($G564:$CF564*N(VALUE(LEFT($G$2:$CF$2,4))=CM$2))</f>
        <v>5375.16</v>
      </c>
      <c r="CN564" s="7" cm="1">
        <f t="array" ref="CN564">+SUM($G564:$CF564*N(VALUE(LEFT($G$2:$CF$2,4))=CN$2))</f>
        <v>12465.46</v>
      </c>
      <c r="CO564" s="7" cm="1">
        <f t="array" ref="CO564">+SUM($G564:$CF564*N(VALUE(LEFT($G$2:$CF$2,4))=CO$2))</f>
        <v>1251.96</v>
      </c>
      <c r="CP564" s="7" cm="1">
        <f t="array" ref="CP564">+SUM($G564:$CF564*N(VALUE(LEFT($G$2:$CF$2,4))=CP$2))</f>
        <v>-190.82999999999987</v>
      </c>
      <c r="CQ564" s="7" cm="1">
        <f t="array" ref="CQ564">+SUM($G564:$CF564*N(VALUE(LEFT($G$2:$CF$2,4))=CQ$2))</f>
        <v>-11.73</v>
      </c>
    </row>
    <row r="565" spans="2:95" x14ac:dyDescent="0.25">
      <c r="B565" t="str">
        <f>+IF(IFERROR(INDEX('24-25 Plant Additions (RunRate)'!$P$10:$P$258,MATCH(E565,'24-25 Plant Additions (RunRate)'!$C$10:$C$258,0)),"")&lt;&gt;"x","","x")</f>
        <v/>
      </c>
      <c r="C565" t="str">
        <f>+IF(AND(CG565&gt;'24-25 Plant Additions (RunRate)'!$O$4,$B565&lt;&gt;"x"),"x","")</f>
        <v/>
      </c>
      <c r="D565" t="str">
        <f t="shared" si="8"/>
        <v>x</v>
      </c>
      <c r="E565" s="2" t="s">
        <v>932</v>
      </c>
      <c r="F565" s="3" t="s">
        <v>933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>
        <v>18640.66</v>
      </c>
      <c r="AM565" s="4"/>
      <c r="AN565" s="4"/>
      <c r="AO565" s="4"/>
      <c r="AP565" s="4">
        <v>17.91</v>
      </c>
      <c r="AQ565" s="4"/>
      <c r="AR565" s="4"/>
      <c r="AS565" s="4"/>
      <c r="AT565" s="4">
        <v>0</v>
      </c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>
        <v>18658.57</v>
      </c>
      <c r="CH565" s="4"/>
      <c r="CI565" s="9" cm="1">
        <f t="array" ref="CI565">1/(SUM(G565:BZ565*($G$1:$BZ$1=1))/SUM(G565:BZ565)+0.000000001)*(SUM(N(CK565:CP565&lt;&gt;0))&gt;4)</f>
        <v>0</v>
      </c>
      <c r="CK565" s="7" cm="1">
        <f t="array" ref="CK565">+SUM($G565:$CF565*N(VALUE(LEFT($G$2:$CF$2,4))=CK$2))</f>
        <v>0</v>
      </c>
      <c r="CL565" s="7" cm="1">
        <f t="array" ref="CL565">+SUM($G565:$CF565*N(VALUE(LEFT($G$2:$CF$2,4))=CL$2))</f>
        <v>0</v>
      </c>
      <c r="CM565" s="7" cm="1">
        <f t="array" ref="CM565">+SUM($G565:$CF565*N(VALUE(LEFT($G$2:$CF$2,4))=CM$2))</f>
        <v>18658.57</v>
      </c>
      <c r="CN565" s="7" cm="1">
        <f t="array" ref="CN565">+SUM($G565:$CF565*N(VALUE(LEFT($G$2:$CF$2,4))=CN$2))</f>
        <v>0</v>
      </c>
      <c r="CO565" s="7" cm="1">
        <f t="array" ref="CO565">+SUM($G565:$CF565*N(VALUE(LEFT($G$2:$CF$2,4))=CO$2))</f>
        <v>0</v>
      </c>
      <c r="CP565" s="7" cm="1">
        <f t="array" ref="CP565">+SUM($G565:$CF565*N(VALUE(LEFT($G$2:$CF$2,4))=CP$2))</f>
        <v>0</v>
      </c>
      <c r="CQ565" s="7" cm="1">
        <f t="array" ref="CQ565">+SUM($G565:$CF565*N(VALUE(LEFT($G$2:$CF$2,4))=CQ$2))</f>
        <v>0</v>
      </c>
    </row>
    <row r="566" spans="2:95" x14ac:dyDescent="0.25">
      <c r="B566" t="str">
        <f>+IF(IFERROR(INDEX('24-25 Plant Additions (RunRate)'!$P$10:$P$258,MATCH(E566,'24-25 Plant Additions (RunRate)'!$C$10:$C$258,0)),"")&lt;&gt;"x","","x")</f>
        <v/>
      </c>
      <c r="C566" t="str">
        <f>+IF(AND(CG566&gt;'24-25 Plant Additions (RunRate)'!$O$4,$B566&lt;&gt;"x"),"x","")</f>
        <v/>
      </c>
      <c r="D566" t="str">
        <f t="shared" si="8"/>
        <v>x</v>
      </c>
      <c r="E566" s="2" t="s">
        <v>364</v>
      </c>
      <c r="F566" s="3" t="s">
        <v>365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>
        <v>18403.75</v>
      </c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>
        <v>18403.75</v>
      </c>
      <c r="CH566" s="4"/>
      <c r="CI566" s="9" cm="1">
        <f t="array" ref="CI566">1/(SUM(G566:BZ566*($G$1:$BZ$1=1))/SUM(G566:BZ566)+0.000000001)*(SUM(N(CK566:CP566&lt;&gt;0))&gt;4)</f>
        <v>0</v>
      </c>
      <c r="CK566" s="7" cm="1">
        <f t="array" ref="CK566">+SUM($G566:$CF566*N(VALUE(LEFT($G$2:$CF$2,4))=CK$2))</f>
        <v>0</v>
      </c>
      <c r="CL566" s="7" cm="1">
        <f t="array" ref="CL566">+SUM($G566:$CF566*N(VALUE(LEFT($G$2:$CF$2,4))=CL$2))</f>
        <v>0</v>
      </c>
      <c r="CM566" s="7" cm="1">
        <f t="array" ref="CM566">+SUM($G566:$CF566*N(VALUE(LEFT($G$2:$CF$2,4))=CM$2))</f>
        <v>0</v>
      </c>
      <c r="CN566" s="7" cm="1">
        <f t="array" ref="CN566">+SUM($G566:$CF566*N(VALUE(LEFT($G$2:$CF$2,4))=CN$2))</f>
        <v>18403.75</v>
      </c>
      <c r="CO566" s="7" cm="1">
        <f t="array" ref="CO566">+SUM($G566:$CF566*N(VALUE(LEFT($G$2:$CF$2,4))=CO$2))</f>
        <v>0</v>
      </c>
      <c r="CP566" s="7" cm="1">
        <f t="array" ref="CP566">+SUM($G566:$CF566*N(VALUE(LEFT($G$2:$CF$2,4))=CP$2))</f>
        <v>0</v>
      </c>
      <c r="CQ566" s="7" cm="1">
        <f t="array" ref="CQ566">+SUM($G566:$CF566*N(VALUE(LEFT($G$2:$CF$2,4))=CQ$2))</f>
        <v>0</v>
      </c>
    </row>
    <row r="567" spans="2:95" x14ac:dyDescent="0.25">
      <c r="B567" t="str">
        <f>+IF(IFERROR(INDEX('24-25 Plant Additions (RunRate)'!$P$10:$P$258,MATCH(E567,'24-25 Plant Additions (RunRate)'!$C$10:$C$258,0)),"")&lt;&gt;"x","","x")</f>
        <v/>
      </c>
      <c r="C567" t="str">
        <f>+IF(AND(CG567&gt;'24-25 Plant Additions (RunRate)'!$O$4,$B567&lt;&gt;"x"),"x","")</f>
        <v/>
      </c>
      <c r="D567" t="str">
        <f t="shared" si="8"/>
        <v>x</v>
      </c>
      <c r="E567" s="2" t="s">
        <v>930</v>
      </c>
      <c r="F567" s="3" t="s">
        <v>931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>
        <v>18328.12</v>
      </c>
      <c r="AL567" s="4"/>
      <c r="AM567" s="4">
        <v>0</v>
      </c>
      <c r="AN567" s="4"/>
      <c r="AO567" s="4"/>
      <c r="AP567" s="4">
        <v>17.61</v>
      </c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>
        <v>18345.73</v>
      </c>
      <c r="CH567" s="4"/>
      <c r="CI567" s="9" cm="1">
        <f t="array" ref="CI567">1/(SUM(G567:BZ567*($G$1:$BZ$1=1))/SUM(G567:BZ567)+0.000000001)*(SUM(N(CK567:CP567&lt;&gt;0))&gt;4)</f>
        <v>0</v>
      </c>
      <c r="CK567" s="7" cm="1">
        <f t="array" ref="CK567">+SUM($G567:$CF567*N(VALUE(LEFT($G$2:$CF$2,4))=CK$2))</f>
        <v>0</v>
      </c>
      <c r="CL567" s="7" cm="1">
        <f t="array" ref="CL567">+SUM($G567:$CF567*N(VALUE(LEFT($G$2:$CF$2,4))=CL$2))</f>
        <v>0</v>
      </c>
      <c r="CM567" s="7" cm="1">
        <f t="array" ref="CM567">+SUM($G567:$CF567*N(VALUE(LEFT($G$2:$CF$2,4))=CM$2))</f>
        <v>18345.73</v>
      </c>
      <c r="CN567" s="7" cm="1">
        <f t="array" ref="CN567">+SUM($G567:$CF567*N(VALUE(LEFT($G$2:$CF$2,4))=CN$2))</f>
        <v>0</v>
      </c>
      <c r="CO567" s="7" cm="1">
        <f t="array" ref="CO567">+SUM($G567:$CF567*N(VALUE(LEFT($G$2:$CF$2,4))=CO$2))</f>
        <v>0</v>
      </c>
      <c r="CP567" s="7" cm="1">
        <f t="array" ref="CP567">+SUM($G567:$CF567*N(VALUE(LEFT($G$2:$CF$2,4))=CP$2))</f>
        <v>0</v>
      </c>
      <c r="CQ567" s="7" cm="1">
        <f t="array" ref="CQ567">+SUM($G567:$CF567*N(VALUE(LEFT($G$2:$CF$2,4))=CQ$2))</f>
        <v>0</v>
      </c>
    </row>
    <row r="568" spans="2:95" x14ac:dyDescent="0.25">
      <c r="B568" t="str">
        <f>+IF(IFERROR(INDEX('24-25 Plant Additions (RunRate)'!$P$10:$P$258,MATCH(E568,'24-25 Plant Additions (RunRate)'!$C$10:$C$258,0)),"")&lt;&gt;"x","","x")</f>
        <v/>
      </c>
      <c r="C568" t="str">
        <f>+IF(AND(CG568&gt;'24-25 Plant Additions (RunRate)'!$O$4,$B568&lt;&gt;"x"),"x","")</f>
        <v/>
      </c>
      <c r="D568" t="str">
        <f t="shared" si="8"/>
        <v>x</v>
      </c>
      <c r="E568" s="2" t="s">
        <v>1240</v>
      </c>
      <c r="F568" s="3" t="s">
        <v>1241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>
        <v>18412.86</v>
      </c>
      <c r="BR568" s="4">
        <v>0</v>
      </c>
      <c r="BS568" s="4"/>
      <c r="BT568" s="4"/>
      <c r="BU568" s="4"/>
      <c r="BV568" s="4"/>
      <c r="BW568" s="4"/>
      <c r="BX568" s="4"/>
      <c r="BY568" s="4"/>
      <c r="BZ568" s="4">
        <v>-74.56</v>
      </c>
      <c r="CA568" s="4"/>
      <c r="CB568" s="4"/>
      <c r="CC568" s="4"/>
      <c r="CD568" s="4"/>
      <c r="CE568" s="4"/>
      <c r="CF568" s="4"/>
      <c r="CG568" s="4">
        <v>18338.3</v>
      </c>
      <c r="CH568" s="4"/>
      <c r="CI568" s="9" cm="1">
        <f t="array" ref="CI568">1/(SUM(G568:BZ568*($G$1:$BZ$1=1))/SUM(G568:BZ568)+0.000000001)*(SUM(N(CK568:CP568&lt;&gt;0))&gt;4)</f>
        <v>0</v>
      </c>
      <c r="CK568" s="7" cm="1">
        <f t="array" ref="CK568">+SUM($G568:$CF568*N(VALUE(LEFT($G$2:$CF$2,4))=CK$2))</f>
        <v>0</v>
      </c>
      <c r="CL568" s="7" cm="1">
        <f t="array" ref="CL568">+SUM($G568:$CF568*N(VALUE(LEFT($G$2:$CF$2,4))=CL$2))</f>
        <v>0</v>
      </c>
      <c r="CM568" s="7" cm="1">
        <f t="array" ref="CM568">+SUM($G568:$CF568*N(VALUE(LEFT($G$2:$CF$2,4))=CM$2))</f>
        <v>0</v>
      </c>
      <c r="CN568" s="7" cm="1">
        <f t="array" ref="CN568">+SUM($G568:$CF568*N(VALUE(LEFT($G$2:$CF$2,4))=CN$2))</f>
        <v>0</v>
      </c>
      <c r="CO568" s="7" cm="1">
        <f t="array" ref="CO568">+SUM($G568:$CF568*N(VALUE(LEFT($G$2:$CF$2,4))=CO$2))</f>
        <v>0</v>
      </c>
      <c r="CP568" s="7" cm="1">
        <f t="array" ref="CP568">+SUM($G568:$CF568*N(VALUE(LEFT($G$2:$CF$2,4))=CP$2))</f>
        <v>18338.3</v>
      </c>
      <c r="CQ568" s="7" cm="1">
        <f t="array" ref="CQ568">+SUM($G568:$CF568*N(VALUE(LEFT($G$2:$CF$2,4))=CQ$2))</f>
        <v>0</v>
      </c>
    </row>
    <row r="569" spans="2:95" x14ac:dyDescent="0.25">
      <c r="B569" t="str">
        <f>+IF(IFERROR(INDEX('24-25 Plant Additions (RunRate)'!$P$10:$P$258,MATCH(E569,'24-25 Plant Additions (RunRate)'!$C$10:$C$258,0)),"")&lt;&gt;"x","","x")</f>
        <v/>
      </c>
      <c r="C569" t="str">
        <f>+IF(AND(CG569&gt;'24-25 Plant Additions (RunRate)'!$O$4,$B569&lt;&gt;"x"),"x","")</f>
        <v/>
      </c>
      <c r="D569" t="str">
        <f t="shared" si="8"/>
        <v>x</v>
      </c>
      <c r="E569" s="2" t="s">
        <v>1781</v>
      </c>
      <c r="F569" s="3" t="s">
        <v>1782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>
        <v>18316.72</v>
      </c>
      <c r="BZ569" s="4">
        <v>-74.17</v>
      </c>
      <c r="CA569" s="4"/>
      <c r="CB569" s="4">
        <v>0</v>
      </c>
      <c r="CC569" s="4"/>
      <c r="CD569" s="4"/>
      <c r="CE569" s="4"/>
      <c r="CF569" s="4"/>
      <c r="CG569" s="4">
        <v>18242.550000000003</v>
      </c>
      <c r="CH569" s="4"/>
      <c r="CI569" s="9" cm="1">
        <f t="array" ref="CI569">1/(SUM(G569:BZ569*($G$1:$BZ$1=1))/SUM(G569:BZ569)+0.000000001)*(SUM(N(CK569:CP569&lt;&gt;0))&gt;4)</f>
        <v>0</v>
      </c>
      <c r="CK569" s="7" cm="1">
        <f t="array" ref="CK569">+SUM($G569:$CF569*N(VALUE(LEFT($G$2:$CF$2,4))=CK$2))</f>
        <v>0</v>
      </c>
      <c r="CL569" s="7" cm="1">
        <f t="array" ref="CL569">+SUM($G569:$CF569*N(VALUE(LEFT($G$2:$CF$2,4))=CL$2))</f>
        <v>0</v>
      </c>
      <c r="CM569" s="7" cm="1">
        <f t="array" ref="CM569">+SUM($G569:$CF569*N(VALUE(LEFT($G$2:$CF$2,4))=CM$2))</f>
        <v>0</v>
      </c>
      <c r="CN569" s="7" cm="1">
        <f t="array" ref="CN569">+SUM($G569:$CF569*N(VALUE(LEFT($G$2:$CF$2,4))=CN$2))</f>
        <v>0</v>
      </c>
      <c r="CO569" s="7" cm="1">
        <f t="array" ref="CO569">+SUM($G569:$CF569*N(VALUE(LEFT($G$2:$CF$2,4))=CO$2))</f>
        <v>0</v>
      </c>
      <c r="CP569" s="7" cm="1">
        <f t="array" ref="CP569">+SUM($G569:$CF569*N(VALUE(LEFT($G$2:$CF$2,4))=CP$2))</f>
        <v>18242.550000000003</v>
      </c>
      <c r="CQ569" s="7" cm="1">
        <f t="array" ref="CQ569">+SUM($G569:$CF569*N(VALUE(LEFT($G$2:$CF$2,4))=CQ$2))</f>
        <v>0</v>
      </c>
    </row>
    <row r="570" spans="2:95" x14ac:dyDescent="0.25">
      <c r="B570" t="str">
        <f>+IF(IFERROR(INDEX('24-25 Plant Additions (RunRate)'!$P$10:$P$258,MATCH(E570,'24-25 Plant Additions (RunRate)'!$C$10:$C$258,0)),"")&lt;&gt;"x","","x")</f>
        <v/>
      </c>
      <c r="C570" t="str">
        <f>+IF(AND(CG570&gt;'24-25 Plant Additions (RunRate)'!$O$4,$B570&lt;&gt;"x"),"x","")</f>
        <v/>
      </c>
      <c r="D570" t="str">
        <f t="shared" si="8"/>
        <v>x</v>
      </c>
      <c r="E570" s="2" t="s">
        <v>1821</v>
      </c>
      <c r="F570" s="3" t="s">
        <v>1822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>
        <v>18239.170000000002</v>
      </c>
      <c r="CF570" s="4"/>
      <c r="CG570" s="4">
        <v>18239.170000000002</v>
      </c>
      <c r="CH570" s="4"/>
      <c r="CI570" s="9" t="e" cm="1">
        <f t="array" ref="CI570">1/(SUM(G570:BZ570*($G$1:$BZ$1=1))/SUM(G570:BZ570)+0.000000001)*(SUM(N(CK570:CP570&lt;&gt;0))&gt;4)</f>
        <v>#DIV/0!</v>
      </c>
      <c r="CK570" s="7" cm="1">
        <f t="array" ref="CK570">+SUM($G570:$CF570*N(VALUE(LEFT($G$2:$CF$2,4))=CK$2))</f>
        <v>0</v>
      </c>
      <c r="CL570" s="7" cm="1">
        <f t="array" ref="CL570">+SUM($G570:$CF570*N(VALUE(LEFT($G$2:$CF$2,4))=CL$2))</f>
        <v>0</v>
      </c>
      <c r="CM570" s="7" cm="1">
        <f t="array" ref="CM570">+SUM($G570:$CF570*N(VALUE(LEFT($G$2:$CF$2,4))=CM$2))</f>
        <v>0</v>
      </c>
      <c r="CN570" s="7" cm="1">
        <f t="array" ref="CN570">+SUM($G570:$CF570*N(VALUE(LEFT($G$2:$CF$2,4))=CN$2))</f>
        <v>0</v>
      </c>
      <c r="CO570" s="7" cm="1">
        <f t="array" ref="CO570">+SUM($G570:$CF570*N(VALUE(LEFT($G$2:$CF$2,4))=CO$2))</f>
        <v>0</v>
      </c>
      <c r="CP570" s="7" cm="1">
        <f t="array" ref="CP570">+SUM($G570:$CF570*N(VALUE(LEFT($G$2:$CF$2,4))=CP$2))</f>
        <v>0</v>
      </c>
      <c r="CQ570" s="7" cm="1">
        <f t="array" ref="CQ570">+SUM($G570:$CF570*N(VALUE(LEFT($G$2:$CF$2,4))=CQ$2))</f>
        <v>18239.170000000002</v>
      </c>
    </row>
    <row r="571" spans="2:95" x14ac:dyDescent="0.25">
      <c r="B571" t="str">
        <f>+IF(IFERROR(INDEX('24-25 Plant Additions (RunRate)'!$P$10:$P$258,MATCH(E571,'24-25 Plant Additions (RunRate)'!$C$10:$C$258,0)),"")&lt;&gt;"x","","x")</f>
        <v/>
      </c>
      <c r="C571" t="str">
        <f>+IF(AND(CG571&gt;'24-25 Plant Additions (RunRate)'!$O$4,$B571&lt;&gt;"x"),"x","")</f>
        <v/>
      </c>
      <c r="D571" t="str">
        <f t="shared" si="8"/>
        <v>x</v>
      </c>
      <c r="E571" s="2" t="s">
        <v>135</v>
      </c>
      <c r="F571" s="3" t="s">
        <v>136</v>
      </c>
      <c r="G571" s="4">
        <v>-1050.8399999999965</v>
      </c>
      <c r="H571" s="4">
        <v>1598.1</v>
      </c>
      <c r="I571" s="4">
        <v>5923.02</v>
      </c>
      <c r="J571" s="4">
        <v>4129.03</v>
      </c>
      <c r="K571" s="4">
        <v>6562.64</v>
      </c>
      <c r="L571" s="4">
        <v>2665.89</v>
      </c>
      <c r="M571" s="4"/>
      <c r="N571" s="4"/>
      <c r="O571" s="4"/>
      <c r="P571" s="4"/>
      <c r="Q571" s="4"/>
      <c r="R571" s="4">
        <v>-1592.82</v>
      </c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>
        <v>18235.020000000004</v>
      </c>
      <c r="CH571" s="4"/>
      <c r="CI571" s="9" cm="1">
        <f t="array" ref="CI571">1/(SUM(G571:BZ571*($G$1:$BZ$1=1))/SUM(G571:BZ571)+0.000000001)*(SUM(N(CK571:CP571&lt;&gt;0))&gt;4)</f>
        <v>0</v>
      </c>
      <c r="CK571" s="7" cm="1">
        <f t="array" ref="CK571">+SUM($G571:$CF571*N(VALUE(LEFT($G$2:$CF$2,4))=CK$2))</f>
        <v>18235.020000000004</v>
      </c>
      <c r="CL571" s="7" cm="1">
        <f t="array" ref="CL571">+SUM($G571:$CF571*N(VALUE(LEFT($G$2:$CF$2,4))=CL$2))</f>
        <v>0</v>
      </c>
      <c r="CM571" s="7" cm="1">
        <f t="array" ref="CM571">+SUM($G571:$CF571*N(VALUE(LEFT($G$2:$CF$2,4))=CM$2))</f>
        <v>0</v>
      </c>
      <c r="CN571" s="7" cm="1">
        <f t="array" ref="CN571">+SUM($G571:$CF571*N(VALUE(LEFT($G$2:$CF$2,4))=CN$2))</f>
        <v>0</v>
      </c>
      <c r="CO571" s="7" cm="1">
        <f t="array" ref="CO571">+SUM($G571:$CF571*N(VALUE(LEFT($G$2:$CF$2,4))=CO$2))</f>
        <v>0</v>
      </c>
      <c r="CP571" s="7" cm="1">
        <f t="array" ref="CP571">+SUM($G571:$CF571*N(VALUE(LEFT($G$2:$CF$2,4))=CP$2))</f>
        <v>0</v>
      </c>
      <c r="CQ571" s="7" cm="1">
        <f t="array" ref="CQ571">+SUM($G571:$CF571*N(VALUE(LEFT($G$2:$CF$2,4))=CQ$2))</f>
        <v>0</v>
      </c>
    </row>
    <row r="572" spans="2:95" x14ac:dyDescent="0.25">
      <c r="B572" t="str">
        <f>+IF(IFERROR(INDEX('24-25 Plant Additions (RunRate)'!$P$10:$P$258,MATCH(E572,'24-25 Plant Additions (RunRate)'!$C$10:$C$258,0)),"")&lt;&gt;"x","","x")</f>
        <v/>
      </c>
      <c r="C572" t="str">
        <f>+IF(AND(CG572&gt;'24-25 Plant Additions (RunRate)'!$O$4,$B572&lt;&gt;"x"),"x","")</f>
        <v/>
      </c>
      <c r="D572" t="str">
        <f t="shared" si="8"/>
        <v>x</v>
      </c>
      <c r="E572" s="2" t="s">
        <v>1179</v>
      </c>
      <c r="F572" s="3" t="s">
        <v>1180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>
        <v>18302.189999999999</v>
      </c>
      <c r="AV572" s="4">
        <v>0</v>
      </c>
      <c r="AW572" s="4"/>
      <c r="AX572" s="4"/>
      <c r="AY572" s="4"/>
      <c r="AZ572" s="4"/>
      <c r="BA572" s="4"/>
      <c r="BB572" s="4">
        <v>-151.6</v>
      </c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>
        <v>18150.59</v>
      </c>
      <c r="CH572" s="4"/>
      <c r="CI572" s="9" cm="1">
        <f t="array" ref="CI572">1/(SUM(G572:BZ572*($G$1:$BZ$1=1))/SUM(G572:BZ572)+0.000000001)*(SUM(N(CK572:CP572&lt;&gt;0))&gt;4)</f>
        <v>0</v>
      </c>
      <c r="CK572" s="7" cm="1">
        <f t="array" ref="CK572">+SUM($G572:$CF572*N(VALUE(LEFT($G$2:$CF$2,4))=CK$2))</f>
        <v>0</v>
      </c>
      <c r="CL572" s="7" cm="1">
        <f t="array" ref="CL572">+SUM($G572:$CF572*N(VALUE(LEFT($G$2:$CF$2,4))=CL$2))</f>
        <v>0</v>
      </c>
      <c r="CM572" s="7" cm="1">
        <f t="array" ref="CM572">+SUM($G572:$CF572*N(VALUE(LEFT($G$2:$CF$2,4))=CM$2))</f>
        <v>0</v>
      </c>
      <c r="CN572" s="7" cm="1">
        <f t="array" ref="CN572">+SUM($G572:$CF572*N(VALUE(LEFT($G$2:$CF$2,4))=CN$2))</f>
        <v>18150.59</v>
      </c>
      <c r="CO572" s="7" cm="1">
        <f t="array" ref="CO572">+SUM($G572:$CF572*N(VALUE(LEFT($G$2:$CF$2,4))=CO$2))</f>
        <v>0</v>
      </c>
      <c r="CP572" s="7" cm="1">
        <f t="array" ref="CP572">+SUM($G572:$CF572*N(VALUE(LEFT($G$2:$CF$2,4))=CP$2))</f>
        <v>0</v>
      </c>
      <c r="CQ572" s="7" cm="1">
        <f t="array" ref="CQ572">+SUM($G572:$CF572*N(VALUE(LEFT($G$2:$CF$2,4))=CQ$2))</f>
        <v>0</v>
      </c>
    </row>
    <row r="573" spans="2:95" x14ac:dyDescent="0.25">
      <c r="B573" t="str">
        <f>+IF(IFERROR(INDEX('24-25 Plant Additions (RunRate)'!$P$10:$P$258,MATCH(E573,'24-25 Plant Additions (RunRate)'!$C$10:$C$258,0)),"")&lt;&gt;"x","","x")</f>
        <v/>
      </c>
      <c r="C573" t="str">
        <f>+IF(AND(CG573&gt;'24-25 Plant Additions (RunRate)'!$O$4,$B573&lt;&gt;"x"),"x","")</f>
        <v/>
      </c>
      <c r="D573" t="str">
        <f t="shared" si="8"/>
        <v>x</v>
      </c>
      <c r="E573" s="2" t="s">
        <v>1153</v>
      </c>
      <c r="F573" s="3" t="s">
        <v>1154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>
        <v>18111.400000000001</v>
      </c>
      <c r="AY573" s="4">
        <v>0</v>
      </c>
      <c r="AZ573" s="4"/>
      <c r="BA573" s="4"/>
      <c r="BB573" s="4">
        <v>-150.01</v>
      </c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>
        <v>17961.390000000003</v>
      </c>
      <c r="CH573" s="4"/>
      <c r="CI573" s="9" cm="1">
        <f t="array" ref="CI573">1/(SUM(G573:BZ573*($G$1:$BZ$1=1))/SUM(G573:BZ573)+0.000000001)*(SUM(N(CK573:CP573&lt;&gt;0))&gt;4)</f>
        <v>0</v>
      </c>
      <c r="CK573" s="7" cm="1">
        <f t="array" ref="CK573">+SUM($G573:$CF573*N(VALUE(LEFT($G$2:$CF$2,4))=CK$2))</f>
        <v>0</v>
      </c>
      <c r="CL573" s="7" cm="1">
        <f t="array" ref="CL573">+SUM($G573:$CF573*N(VALUE(LEFT($G$2:$CF$2,4))=CL$2))</f>
        <v>0</v>
      </c>
      <c r="CM573" s="7" cm="1">
        <f t="array" ref="CM573">+SUM($G573:$CF573*N(VALUE(LEFT($G$2:$CF$2,4))=CM$2))</f>
        <v>0</v>
      </c>
      <c r="CN573" s="7" cm="1">
        <f t="array" ref="CN573">+SUM($G573:$CF573*N(VALUE(LEFT($G$2:$CF$2,4))=CN$2))</f>
        <v>17961.390000000003</v>
      </c>
      <c r="CO573" s="7" cm="1">
        <f t="array" ref="CO573">+SUM($G573:$CF573*N(VALUE(LEFT($G$2:$CF$2,4))=CO$2))</f>
        <v>0</v>
      </c>
      <c r="CP573" s="7" cm="1">
        <f t="array" ref="CP573">+SUM($G573:$CF573*N(VALUE(LEFT($G$2:$CF$2,4))=CP$2))</f>
        <v>0</v>
      </c>
      <c r="CQ573" s="7" cm="1">
        <f t="array" ref="CQ573">+SUM($G573:$CF573*N(VALUE(LEFT($G$2:$CF$2,4))=CQ$2))</f>
        <v>0</v>
      </c>
    </row>
    <row r="574" spans="2:95" x14ac:dyDescent="0.25">
      <c r="B574" t="str">
        <f>+IF(IFERROR(INDEX('24-25 Plant Additions (RunRate)'!$P$10:$P$258,MATCH(E574,'24-25 Plant Additions (RunRate)'!$C$10:$C$258,0)),"")&lt;&gt;"x","","x")</f>
        <v/>
      </c>
      <c r="C574" t="str">
        <f>+IF(AND(CG574&gt;'24-25 Plant Additions (RunRate)'!$O$4,$B574&lt;&gt;"x"),"x","")</f>
        <v/>
      </c>
      <c r="D574" t="str">
        <f t="shared" si="8"/>
        <v>x</v>
      </c>
      <c r="E574" s="2" t="s">
        <v>1569</v>
      </c>
      <c r="F574" s="3" t="s">
        <v>1570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>
        <v>17770.670000000002</v>
      </c>
      <c r="BO574" s="4">
        <v>0</v>
      </c>
      <c r="BP574" s="4">
        <v>0.02</v>
      </c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>
        <v>17770.690000000002</v>
      </c>
      <c r="CH574" s="4"/>
      <c r="CI574" s="9" cm="1">
        <f t="array" ref="CI574">1/(SUM(G574:BZ574*($G$1:$BZ$1=1))/SUM(G574:BZ574)+0.000000001)*(SUM(N(CK574:CP574&lt;&gt;0))&gt;4)</f>
        <v>0</v>
      </c>
      <c r="CK574" s="7" cm="1">
        <f t="array" ref="CK574">+SUM($G574:$CF574*N(VALUE(LEFT($G$2:$CF$2,4))=CK$2))</f>
        <v>0</v>
      </c>
      <c r="CL574" s="7" cm="1">
        <f t="array" ref="CL574">+SUM($G574:$CF574*N(VALUE(LEFT($G$2:$CF$2,4))=CL$2))</f>
        <v>0</v>
      </c>
      <c r="CM574" s="7" cm="1">
        <f t="array" ref="CM574">+SUM($G574:$CF574*N(VALUE(LEFT($G$2:$CF$2,4))=CM$2))</f>
        <v>0</v>
      </c>
      <c r="CN574" s="7" cm="1">
        <f t="array" ref="CN574">+SUM($G574:$CF574*N(VALUE(LEFT($G$2:$CF$2,4))=CN$2))</f>
        <v>0</v>
      </c>
      <c r="CO574" s="7" cm="1">
        <f t="array" ref="CO574">+SUM($G574:$CF574*N(VALUE(LEFT($G$2:$CF$2,4))=CO$2))</f>
        <v>17770.670000000002</v>
      </c>
      <c r="CP574" s="7" cm="1">
        <f t="array" ref="CP574">+SUM($G574:$CF574*N(VALUE(LEFT($G$2:$CF$2,4))=CP$2))</f>
        <v>0.02</v>
      </c>
      <c r="CQ574" s="7" cm="1">
        <f t="array" ref="CQ574">+SUM($G574:$CF574*N(VALUE(LEFT($G$2:$CF$2,4))=CQ$2))</f>
        <v>0</v>
      </c>
    </row>
    <row r="575" spans="2:95" x14ac:dyDescent="0.25">
      <c r="B575" t="str">
        <f>+IF(IFERROR(INDEX('24-25 Plant Additions (RunRate)'!$P$10:$P$258,MATCH(E575,'24-25 Plant Additions (RunRate)'!$C$10:$C$258,0)),"")&lt;&gt;"x","","x")</f>
        <v/>
      </c>
      <c r="C575" t="str">
        <f>+IF(AND(CG575&gt;'24-25 Plant Additions (RunRate)'!$O$4,$B575&lt;&gt;"x"),"x","")</f>
        <v/>
      </c>
      <c r="D575" t="str">
        <f t="shared" si="8"/>
        <v>x</v>
      </c>
      <c r="E575" s="2" t="s">
        <v>836</v>
      </c>
      <c r="F575" s="3" t="s">
        <v>837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>
        <v>17393.75</v>
      </c>
      <c r="AT575" s="4"/>
      <c r="AU575" s="4"/>
      <c r="AV575" s="4"/>
      <c r="AW575" s="4"/>
      <c r="AX575" s="4"/>
      <c r="AY575" s="4"/>
      <c r="AZ575" s="4"/>
      <c r="BA575" s="4"/>
      <c r="BB575" s="4">
        <v>-15.8</v>
      </c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>
        <v>17377.95</v>
      </c>
      <c r="CH575" s="4"/>
      <c r="CI575" s="9" cm="1">
        <f t="array" ref="CI575">1/(SUM(G575:BZ575*($G$1:$BZ$1=1))/SUM(G575:BZ575)+0.000000001)*(SUM(N(CK575:CP575&lt;&gt;0))&gt;4)</f>
        <v>0</v>
      </c>
      <c r="CK575" s="7" cm="1">
        <f t="array" ref="CK575">+SUM($G575:$CF575*N(VALUE(LEFT($G$2:$CF$2,4))=CK$2))</f>
        <v>0</v>
      </c>
      <c r="CL575" s="7" cm="1">
        <f t="array" ref="CL575">+SUM($G575:$CF575*N(VALUE(LEFT($G$2:$CF$2,4))=CL$2))</f>
        <v>0</v>
      </c>
      <c r="CM575" s="7" cm="1">
        <f t="array" ref="CM575">+SUM($G575:$CF575*N(VALUE(LEFT($G$2:$CF$2,4))=CM$2))</f>
        <v>0</v>
      </c>
      <c r="CN575" s="7" cm="1">
        <f t="array" ref="CN575">+SUM($G575:$CF575*N(VALUE(LEFT($G$2:$CF$2,4))=CN$2))</f>
        <v>17377.95</v>
      </c>
      <c r="CO575" s="7" cm="1">
        <f t="array" ref="CO575">+SUM($G575:$CF575*N(VALUE(LEFT($G$2:$CF$2,4))=CO$2))</f>
        <v>0</v>
      </c>
      <c r="CP575" s="7" cm="1">
        <f t="array" ref="CP575">+SUM($G575:$CF575*N(VALUE(LEFT($G$2:$CF$2,4))=CP$2))</f>
        <v>0</v>
      </c>
      <c r="CQ575" s="7" cm="1">
        <f t="array" ref="CQ575">+SUM($G575:$CF575*N(VALUE(LEFT($G$2:$CF$2,4))=CQ$2))</f>
        <v>0</v>
      </c>
    </row>
    <row r="576" spans="2:95" x14ac:dyDescent="0.25">
      <c r="B576" t="str">
        <f>+IF(IFERROR(INDEX('24-25 Plant Additions (RunRate)'!$P$10:$P$258,MATCH(E576,'24-25 Plant Additions (RunRate)'!$C$10:$C$258,0)),"")&lt;&gt;"x","","x")</f>
        <v/>
      </c>
      <c r="C576" t="str">
        <f>+IF(AND(CG576&gt;'24-25 Plant Additions (RunRate)'!$O$4,$B576&lt;&gt;"x"),"x","")</f>
        <v/>
      </c>
      <c r="D576" t="str">
        <f t="shared" si="8"/>
        <v>x</v>
      </c>
      <c r="E576" s="2" t="s">
        <v>1248</v>
      </c>
      <c r="F576" s="3" t="s">
        <v>1249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>
        <v>17028.43</v>
      </c>
      <c r="BC576" s="4">
        <v>-0.45</v>
      </c>
      <c r="BD576" s="4">
        <v>0</v>
      </c>
      <c r="BE576" s="4"/>
      <c r="BF576" s="4">
        <v>0.44</v>
      </c>
      <c r="BG576" s="4">
        <v>-737.03</v>
      </c>
      <c r="BH576" s="4"/>
      <c r="BI576" s="4"/>
      <c r="BJ576" s="4"/>
      <c r="BK576" s="4">
        <v>736.24</v>
      </c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>
        <v>17027.629999999997</v>
      </c>
      <c r="CH576" s="4"/>
      <c r="CI576" s="9" cm="1">
        <f t="array" ref="CI576">1/(SUM(G576:BZ576*($G$1:$BZ$1=1))/SUM(G576:BZ576)+0.000000001)*(SUM(N(CK576:CP576&lt;&gt;0))&gt;4)</f>
        <v>0</v>
      </c>
      <c r="CK576" s="7" cm="1">
        <f t="array" ref="CK576">+SUM($G576:$CF576*N(VALUE(LEFT($G$2:$CF$2,4))=CK$2))</f>
        <v>0</v>
      </c>
      <c r="CL576" s="7" cm="1">
        <f t="array" ref="CL576">+SUM($G576:$CF576*N(VALUE(LEFT($G$2:$CF$2,4))=CL$2))</f>
        <v>0</v>
      </c>
      <c r="CM576" s="7" cm="1">
        <f t="array" ref="CM576">+SUM($G576:$CF576*N(VALUE(LEFT($G$2:$CF$2,4))=CM$2))</f>
        <v>0</v>
      </c>
      <c r="CN576" s="7" cm="1">
        <f t="array" ref="CN576">+SUM($G576:$CF576*N(VALUE(LEFT($G$2:$CF$2,4))=CN$2))</f>
        <v>17028.43</v>
      </c>
      <c r="CO576" s="7" cm="1">
        <f t="array" ref="CO576">+SUM($G576:$CF576*N(VALUE(LEFT($G$2:$CF$2,4))=CO$2))</f>
        <v>-0.79999999999995453</v>
      </c>
      <c r="CP576" s="7" cm="1">
        <f t="array" ref="CP576">+SUM($G576:$CF576*N(VALUE(LEFT($G$2:$CF$2,4))=CP$2))</f>
        <v>0</v>
      </c>
      <c r="CQ576" s="7" cm="1">
        <f t="array" ref="CQ576">+SUM($G576:$CF576*N(VALUE(LEFT($G$2:$CF$2,4))=CQ$2))</f>
        <v>0</v>
      </c>
    </row>
    <row r="577" spans="2:95" x14ac:dyDescent="0.25">
      <c r="B577" t="str">
        <f>+IF(IFERROR(INDEX('24-25 Plant Additions (RunRate)'!$P$10:$P$258,MATCH(E577,'24-25 Plant Additions (RunRate)'!$C$10:$C$258,0)),"")&lt;&gt;"x","","x")</f>
        <v/>
      </c>
      <c r="C577" t="str">
        <f>+IF(AND(CG577&gt;'24-25 Plant Additions (RunRate)'!$O$4,$B577&lt;&gt;"x"),"x","")</f>
        <v/>
      </c>
      <c r="D577" t="str">
        <f t="shared" si="8"/>
        <v>x</v>
      </c>
      <c r="E577" s="2" t="s">
        <v>1453</v>
      </c>
      <c r="F577" s="3" t="s">
        <v>1454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>
        <v>16983.990000000002</v>
      </c>
      <c r="BL577" s="4">
        <v>0</v>
      </c>
      <c r="BM577" s="4"/>
      <c r="BN577" s="4">
        <v>19.82</v>
      </c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>
        <v>17003.810000000001</v>
      </c>
      <c r="CH577" s="4"/>
      <c r="CI577" s="9" cm="1">
        <f t="array" ref="CI577">1/(SUM(G577:BZ577*($G$1:$BZ$1=1))/SUM(G577:BZ577)+0.000000001)*(SUM(N(CK577:CP577&lt;&gt;0))&gt;4)</f>
        <v>0</v>
      </c>
      <c r="CK577" s="7" cm="1">
        <f t="array" ref="CK577">+SUM($G577:$CF577*N(VALUE(LEFT($G$2:$CF$2,4))=CK$2))</f>
        <v>0</v>
      </c>
      <c r="CL577" s="7" cm="1">
        <f t="array" ref="CL577">+SUM($G577:$CF577*N(VALUE(LEFT($G$2:$CF$2,4))=CL$2))</f>
        <v>0</v>
      </c>
      <c r="CM577" s="7" cm="1">
        <f t="array" ref="CM577">+SUM($G577:$CF577*N(VALUE(LEFT($G$2:$CF$2,4))=CM$2))</f>
        <v>0</v>
      </c>
      <c r="CN577" s="7" cm="1">
        <f t="array" ref="CN577">+SUM($G577:$CF577*N(VALUE(LEFT($G$2:$CF$2,4))=CN$2))</f>
        <v>0</v>
      </c>
      <c r="CO577" s="7" cm="1">
        <f t="array" ref="CO577">+SUM($G577:$CF577*N(VALUE(LEFT($G$2:$CF$2,4))=CO$2))</f>
        <v>17003.810000000001</v>
      </c>
      <c r="CP577" s="7" cm="1">
        <f t="array" ref="CP577">+SUM($G577:$CF577*N(VALUE(LEFT($G$2:$CF$2,4))=CP$2))</f>
        <v>0</v>
      </c>
      <c r="CQ577" s="7" cm="1">
        <f t="array" ref="CQ577">+SUM($G577:$CF577*N(VALUE(LEFT($G$2:$CF$2,4))=CQ$2))</f>
        <v>0</v>
      </c>
    </row>
    <row r="578" spans="2:95" x14ac:dyDescent="0.25">
      <c r="B578" t="str">
        <f>+IF(IFERROR(INDEX('24-25 Plant Additions (RunRate)'!$P$10:$P$258,MATCH(E578,'24-25 Plant Additions (RunRate)'!$C$10:$C$258,0)),"")&lt;&gt;"x","","x")</f>
        <v/>
      </c>
      <c r="C578" t="str">
        <f>+IF(AND(CG578&gt;'24-25 Plant Additions (RunRate)'!$O$4,$B578&lt;&gt;"x"),"x","")</f>
        <v/>
      </c>
      <c r="D578" t="str">
        <f t="shared" si="8"/>
        <v>x</v>
      </c>
      <c r="E578" s="2" t="s">
        <v>1722</v>
      </c>
      <c r="F578" s="3" t="s">
        <v>1723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>
        <v>16954.12</v>
      </c>
      <c r="CG578" s="4">
        <v>16954.12</v>
      </c>
      <c r="CH578" s="4"/>
      <c r="CI578" s="9" t="e" cm="1">
        <f t="array" ref="CI578">1/(SUM(G578:BZ578*($G$1:$BZ$1=1))/SUM(G578:BZ578)+0.000000001)*(SUM(N(CK578:CP578&lt;&gt;0))&gt;4)</f>
        <v>#DIV/0!</v>
      </c>
      <c r="CK578" s="7" cm="1">
        <f t="array" ref="CK578">+SUM($G578:$CF578*N(VALUE(LEFT($G$2:$CF$2,4))=CK$2))</f>
        <v>0</v>
      </c>
      <c r="CL578" s="7" cm="1">
        <f t="array" ref="CL578">+SUM($G578:$CF578*N(VALUE(LEFT($G$2:$CF$2,4))=CL$2))</f>
        <v>0</v>
      </c>
      <c r="CM578" s="7" cm="1">
        <f t="array" ref="CM578">+SUM($G578:$CF578*N(VALUE(LEFT($G$2:$CF$2,4))=CM$2))</f>
        <v>0</v>
      </c>
      <c r="CN578" s="7" cm="1">
        <f t="array" ref="CN578">+SUM($G578:$CF578*N(VALUE(LEFT($G$2:$CF$2,4))=CN$2))</f>
        <v>0</v>
      </c>
      <c r="CO578" s="7" cm="1">
        <f t="array" ref="CO578">+SUM($G578:$CF578*N(VALUE(LEFT($G$2:$CF$2,4))=CO$2))</f>
        <v>0</v>
      </c>
      <c r="CP578" s="7" cm="1">
        <f t="array" ref="CP578">+SUM($G578:$CF578*N(VALUE(LEFT($G$2:$CF$2,4))=CP$2))</f>
        <v>0</v>
      </c>
      <c r="CQ578" s="7" cm="1">
        <f t="array" ref="CQ578">+SUM($G578:$CF578*N(VALUE(LEFT($G$2:$CF$2,4))=CQ$2))</f>
        <v>16954.12</v>
      </c>
    </row>
    <row r="579" spans="2:95" x14ac:dyDescent="0.25">
      <c r="B579" t="str">
        <f>+IF(IFERROR(INDEX('24-25 Plant Additions (RunRate)'!$P$10:$P$258,MATCH(E579,'24-25 Plant Additions (RunRate)'!$C$10:$C$258,0)),"")&lt;&gt;"x","","x")</f>
        <v/>
      </c>
      <c r="C579" t="str">
        <f>+IF(AND(CG579&gt;'24-25 Plant Additions (RunRate)'!$O$4,$B579&lt;&gt;"x"),"x","")</f>
        <v/>
      </c>
      <c r="D579" t="str">
        <f t="shared" si="8"/>
        <v>x</v>
      </c>
      <c r="E579" s="2" t="s">
        <v>1250</v>
      </c>
      <c r="F579" s="3" t="s">
        <v>1251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>
        <v>16855.73</v>
      </c>
      <c r="BC579" s="4">
        <v>-0.38</v>
      </c>
      <c r="BD579" s="4">
        <v>0</v>
      </c>
      <c r="BE579" s="4"/>
      <c r="BF579" s="4">
        <v>-0.12</v>
      </c>
      <c r="BG579" s="4">
        <v>-768.55000000000007</v>
      </c>
      <c r="BH579" s="4"/>
      <c r="BI579" s="4"/>
      <c r="BJ579" s="4"/>
      <c r="BK579" s="4">
        <v>761.1</v>
      </c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>
        <v>16847.78</v>
      </c>
      <c r="CH579" s="4"/>
      <c r="CI579" s="9" cm="1">
        <f t="array" ref="CI579">1/(SUM(G579:BZ579*($G$1:$BZ$1=1))/SUM(G579:BZ579)+0.000000001)*(SUM(N(CK579:CP579&lt;&gt;0))&gt;4)</f>
        <v>0</v>
      </c>
      <c r="CK579" s="7" cm="1">
        <f t="array" ref="CK579">+SUM($G579:$CF579*N(VALUE(LEFT($G$2:$CF$2,4))=CK$2))</f>
        <v>0</v>
      </c>
      <c r="CL579" s="7" cm="1">
        <f t="array" ref="CL579">+SUM($G579:$CF579*N(VALUE(LEFT($G$2:$CF$2,4))=CL$2))</f>
        <v>0</v>
      </c>
      <c r="CM579" s="7" cm="1">
        <f t="array" ref="CM579">+SUM($G579:$CF579*N(VALUE(LEFT($G$2:$CF$2,4))=CM$2))</f>
        <v>0</v>
      </c>
      <c r="CN579" s="7" cm="1">
        <f t="array" ref="CN579">+SUM($G579:$CF579*N(VALUE(LEFT($G$2:$CF$2,4))=CN$2))</f>
        <v>16855.73</v>
      </c>
      <c r="CO579" s="7" cm="1">
        <f t="array" ref="CO579">+SUM($G579:$CF579*N(VALUE(LEFT($G$2:$CF$2,4))=CO$2))</f>
        <v>-7.9500000000000455</v>
      </c>
      <c r="CP579" s="7" cm="1">
        <f t="array" ref="CP579">+SUM($G579:$CF579*N(VALUE(LEFT($G$2:$CF$2,4))=CP$2))</f>
        <v>0</v>
      </c>
      <c r="CQ579" s="7" cm="1">
        <f t="array" ref="CQ579">+SUM($G579:$CF579*N(VALUE(LEFT($G$2:$CF$2,4))=CQ$2))</f>
        <v>0</v>
      </c>
    </row>
    <row r="580" spans="2:95" x14ac:dyDescent="0.25">
      <c r="B580" t="str">
        <f>+IF(IFERROR(INDEX('24-25 Plant Additions (RunRate)'!$P$10:$P$258,MATCH(E580,'24-25 Plant Additions (RunRate)'!$C$10:$C$258,0)),"")&lt;&gt;"x","","x")</f>
        <v/>
      </c>
      <c r="C580" t="str">
        <f>+IF(AND(CG580&gt;'24-25 Plant Additions (RunRate)'!$O$4,$B580&lt;&gt;"x"),"x","")</f>
        <v/>
      </c>
      <c r="D580" t="str">
        <f t="shared" si="8"/>
        <v>x</v>
      </c>
      <c r="E580" s="2" t="s">
        <v>1238</v>
      </c>
      <c r="F580" s="3" t="s">
        <v>1239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>
        <v>16747.88</v>
      </c>
      <c r="BE580" s="4">
        <v>53.21</v>
      </c>
      <c r="BF580" s="4">
        <v>0</v>
      </c>
      <c r="BG580" s="4"/>
      <c r="BH580" s="4"/>
      <c r="BI580" s="4"/>
      <c r="BJ580" s="4"/>
      <c r="BK580" s="4"/>
      <c r="BL580" s="4"/>
      <c r="BM580" s="4"/>
      <c r="BN580" s="4">
        <v>19.61</v>
      </c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>
        <v>16820.7</v>
      </c>
      <c r="CH580" s="4"/>
      <c r="CI580" s="9" cm="1">
        <f t="array" ref="CI580">1/(SUM(G580:BZ580*($G$1:$BZ$1=1))/SUM(G580:BZ580)+0.000000001)*(SUM(N(CK580:CP580&lt;&gt;0))&gt;4)</f>
        <v>0</v>
      </c>
      <c r="CK580" s="7" cm="1">
        <f t="array" ref="CK580">+SUM($G580:$CF580*N(VALUE(LEFT($G$2:$CF$2,4))=CK$2))</f>
        <v>0</v>
      </c>
      <c r="CL580" s="7" cm="1">
        <f t="array" ref="CL580">+SUM($G580:$CF580*N(VALUE(LEFT($G$2:$CF$2,4))=CL$2))</f>
        <v>0</v>
      </c>
      <c r="CM580" s="7" cm="1">
        <f t="array" ref="CM580">+SUM($G580:$CF580*N(VALUE(LEFT($G$2:$CF$2,4))=CM$2))</f>
        <v>0</v>
      </c>
      <c r="CN580" s="7" cm="1">
        <f t="array" ref="CN580">+SUM($G580:$CF580*N(VALUE(LEFT($G$2:$CF$2,4))=CN$2))</f>
        <v>0</v>
      </c>
      <c r="CO580" s="7" cm="1">
        <f t="array" ref="CO580">+SUM($G580:$CF580*N(VALUE(LEFT($G$2:$CF$2,4))=CO$2))</f>
        <v>16820.7</v>
      </c>
      <c r="CP580" s="7" cm="1">
        <f t="array" ref="CP580">+SUM($G580:$CF580*N(VALUE(LEFT($G$2:$CF$2,4))=CP$2))</f>
        <v>0</v>
      </c>
      <c r="CQ580" s="7" cm="1">
        <f t="array" ref="CQ580">+SUM($G580:$CF580*N(VALUE(LEFT($G$2:$CF$2,4))=CQ$2))</f>
        <v>0</v>
      </c>
    </row>
    <row r="581" spans="2:95" x14ac:dyDescent="0.25">
      <c r="B581" t="str">
        <f>+IF(IFERROR(INDEX('24-25 Plant Additions (RunRate)'!$P$10:$P$258,MATCH(E581,'24-25 Plant Additions (RunRate)'!$C$10:$C$258,0)),"")&lt;&gt;"x","","x")</f>
        <v/>
      </c>
      <c r="C581" t="str">
        <f>+IF(AND(CG581&gt;'24-25 Plant Additions (RunRate)'!$O$4,$B581&lt;&gt;"x"),"x","")</f>
        <v/>
      </c>
      <c r="D581" t="str">
        <f t="shared" si="8"/>
        <v>x</v>
      </c>
      <c r="E581" s="2" t="s">
        <v>1769</v>
      </c>
      <c r="F581" s="3" t="s">
        <v>1770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>
        <v>16867.260000000002</v>
      </c>
      <c r="BY581" s="4"/>
      <c r="BZ581" s="4">
        <v>-68.3</v>
      </c>
      <c r="CA581" s="4"/>
      <c r="CB581" s="4">
        <v>0</v>
      </c>
      <c r="CC581" s="4"/>
      <c r="CD581" s="4"/>
      <c r="CE581" s="4"/>
      <c r="CF581" s="4"/>
      <c r="CG581" s="4">
        <v>16798.960000000003</v>
      </c>
      <c r="CH581" s="4"/>
      <c r="CI581" s="9" cm="1">
        <f t="array" ref="CI581">1/(SUM(G581:BZ581*($G$1:$BZ$1=1))/SUM(G581:BZ581)+0.000000001)*(SUM(N(CK581:CP581&lt;&gt;0))&gt;4)</f>
        <v>0</v>
      </c>
      <c r="CK581" s="7" cm="1">
        <f t="array" ref="CK581">+SUM($G581:$CF581*N(VALUE(LEFT($G$2:$CF$2,4))=CK$2))</f>
        <v>0</v>
      </c>
      <c r="CL581" s="7" cm="1">
        <f t="array" ref="CL581">+SUM($G581:$CF581*N(VALUE(LEFT($G$2:$CF$2,4))=CL$2))</f>
        <v>0</v>
      </c>
      <c r="CM581" s="7" cm="1">
        <f t="array" ref="CM581">+SUM($G581:$CF581*N(VALUE(LEFT($G$2:$CF$2,4))=CM$2))</f>
        <v>0</v>
      </c>
      <c r="CN581" s="7" cm="1">
        <f t="array" ref="CN581">+SUM($G581:$CF581*N(VALUE(LEFT($G$2:$CF$2,4))=CN$2))</f>
        <v>0</v>
      </c>
      <c r="CO581" s="7" cm="1">
        <f t="array" ref="CO581">+SUM($G581:$CF581*N(VALUE(LEFT($G$2:$CF$2,4))=CO$2))</f>
        <v>0</v>
      </c>
      <c r="CP581" s="7" cm="1">
        <f t="array" ref="CP581">+SUM($G581:$CF581*N(VALUE(LEFT($G$2:$CF$2,4))=CP$2))</f>
        <v>16798.960000000003</v>
      </c>
      <c r="CQ581" s="7" cm="1">
        <f t="array" ref="CQ581">+SUM($G581:$CF581*N(VALUE(LEFT($G$2:$CF$2,4))=CQ$2))</f>
        <v>0</v>
      </c>
    </row>
    <row r="582" spans="2:95" x14ac:dyDescent="0.25">
      <c r="B582" t="str">
        <f>+IF(IFERROR(INDEX('24-25 Plant Additions (RunRate)'!$P$10:$P$258,MATCH(E582,'24-25 Plant Additions (RunRate)'!$C$10:$C$258,0)),"")&lt;&gt;"x","","x")</f>
        <v/>
      </c>
      <c r="C582" t="str">
        <f>+IF(AND(CG582&gt;'24-25 Plant Additions (RunRate)'!$O$4,$B582&lt;&gt;"x"),"x","")</f>
        <v/>
      </c>
      <c r="D582" t="str">
        <f t="shared" si="8"/>
        <v>x</v>
      </c>
      <c r="E582" s="2" t="s">
        <v>964</v>
      </c>
      <c r="F582" s="3" t="s">
        <v>965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>
        <v>16853.88</v>
      </c>
      <c r="AV582" s="4"/>
      <c r="AW582" s="4">
        <v>0</v>
      </c>
      <c r="AX582" s="4"/>
      <c r="AY582" s="4"/>
      <c r="AZ582" s="4"/>
      <c r="BA582" s="4"/>
      <c r="BB582" s="4">
        <v>-139.6</v>
      </c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>
        <v>16714.280000000002</v>
      </c>
      <c r="CH582" s="4"/>
      <c r="CI582" s="9" cm="1">
        <f t="array" ref="CI582">1/(SUM(G582:BZ582*($G$1:$BZ$1=1))/SUM(G582:BZ582)+0.000000001)*(SUM(N(CK582:CP582&lt;&gt;0))&gt;4)</f>
        <v>0</v>
      </c>
      <c r="CK582" s="7" cm="1">
        <f t="array" ref="CK582">+SUM($G582:$CF582*N(VALUE(LEFT($G$2:$CF$2,4))=CK$2))</f>
        <v>0</v>
      </c>
      <c r="CL582" s="7" cm="1">
        <f t="array" ref="CL582">+SUM($G582:$CF582*N(VALUE(LEFT($G$2:$CF$2,4))=CL$2))</f>
        <v>0</v>
      </c>
      <c r="CM582" s="7" cm="1">
        <f t="array" ref="CM582">+SUM($G582:$CF582*N(VALUE(LEFT($G$2:$CF$2,4))=CM$2))</f>
        <v>0</v>
      </c>
      <c r="CN582" s="7" cm="1">
        <f t="array" ref="CN582">+SUM($G582:$CF582*N(VALUE(LEFT($G$2:$CF$2,4))=CN$2))</f>
        <v>16714.280000000002</v>
      </c>
      <c r="CO582" s="7" cm="1">
        <f t="array" ref="CO582">+SUM($G582:$CF582*N(VALUE(LEFT($G$2:$CF$2,4))=CO$2))</f>
        <v>0</v>
      </c>
      <c r="CP582" s="7" cm="1">
        <f t="array" ref="CP582">+SUM($G582:$CF582*N(VALUE(LEFT($G$2:$CF$2,4))=CP$2))</f>
        <v>0</v>
      </c>
      <c r="CQ582" s="7" cm="1">
        <f t="array" ref="CQ582">+SUM($G582:$CF582*N(VALUE(LEFT($G$2:$CF$2,4))=CQ$2))</f>
        <v>0</v>
      </c>
    </row>
    <row r="583" spans="2:95" x14ac:dyDescent="0.25">
      <c r="B583" t="str">
        <f>+IF(IFERROR(INDEX('24-25 Plant Additions (RunRate)'!$P$10:$P$258,MATCH(E583,'24-25 Plant Additions (RunRate)'!$C$10:$C$258,0)),"")&lt;&gt;"x","","x")</f>
        <v/>
      </c>
      <c r="C583" t="str">
        <f>+IF(AND(CG583&gt;'24-25 Plant Additions (RunRate)'!$O$4,$B583&lt;&gt;"x"),"x","")</f>
        <v/>
      </c>
      <c r="D583" t="str">
        <f t="shared" si="8"/>
        <v>x</v>
      </c>
      <c r="E583" s="2" t="s">
        <v>1193</v>
      </c>
      <c r="F583" s="3" t="s">
        <v>1194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>
        <v>16605.8</v>
      </c>
      <c r="BO583" s="4"/>
      <c r="BP583" s="4">
        <v>0</v>
      </c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>
        <v>16605.8</v>
      </c>
      <c r="CH583" s="4"/>
      <c r="CI583" s="9" cm="1">
        <f t="array" ref="CI583">1/(SUM(G583:BZ583*($G$1:$BZ$1=1))/SUM(G583:BZ583)+0.000000001)*(SUM(N(CK583:CP583&lt;&gt;0))&gt;4)</f>
        <v>0</v>
      </c>
      <c r="CK583" s="7" cm="1">
        <f t="array" ref="CK583">+SUM($G583:$CF583*N(VALUE(LEFT($G$2:$CF$2,4))=CK$2))</f>
        <v>0</v>
      </c>
      <c r="CL583" s="7" cm="1">
        <f t="array" ref="CL583">+SUM($G583:$CF583*N(VALUE(LEFT($G$2:$CF$2,4))=CL$2))</f>
        <v>0</v>
      </c>
      <c r="CM583" s="7" cm="1">
        <f t="array" ref="CM583">+SUM($G583:$CF583*N(VALUE(LEFT($G$2:$CF$2,4))=CM$2))</f>
        <v>0</v>
      </c>
      <c r="CN583" s="7" cm="1">
        <f t="array" ref="CN583">+SUM($G583:$CF583*N(VALUE(LEFT($G$2:$CF$2,4))=CN$2))</f>
        <v>0</v>
      </c>
      <c r="CO583" s="7" cm="1">
        <f t="array" ref="CO583">+SUM($G583:$CF583*N(VALUE(LEFT($G$2:$CF$2,4))=CO$2))</f>
        <v>16605.8</v>
      </c>
      <c r="CP583" s="7" cm="1">
        <f t="array" ref="CP583">+SUM($G583:$CF583*N(VALUE(LEFT($G$2:$CF$2,4))=CP$2))</f>
        <v>0</v>
      </c>
      <c r="CQ583" s="7" cm="1">
        <f t="array" ref="CQ583">+SUM($G583:$CF583*N(VALUE(LEFT($G$2:$CF$2,4))=CQ$2))</f>
        <v>0</v>
      </c>
    </row>
    <row r="584" spans="2:95" x14ac:dyDescent="0.25">
      <c r="B584" t="str">
        <f>+IF(IFERROR(INDEX('24-25 Plant Additions (RunRate)'!$P$10:$P$258,MATCH(E584,'24-25 Plant Additions (RunRate)'!$C$10:$C$258,0)),"")&lt;&gt;"x","","x")</f>
        <v/>
      </c>
      <c r="C584" t="str">
        <f>+IF(AND(CG584&gt;'24-25 Plant Additions (RunRate)'!$O$4,$B584&lt;&gt;"x"),"x","")</f>
        <v/>
      </c>
      <c r="D584" t="str">
        <f t="shared" si="8"/>
        <v>x</v>
      </c>
      <c r="E584" s="2" t="s">
        <v>536</v>
      </c>
      <c r="F584" s="3" t="s">
        <v>537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>
        <v>15243.69</v>
      </c>
      <c r="BB584" s="4">
        <v>1292.53</v>
      </c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>
        <v>16536.22</v>
      </c>
      <c r="CH584" s="4"/>
      <c r="CI584" s="9" cm="1">
        <f t="array" ref="CI584">1/(SUM(G584:BZ584*($G$1:$BZ$1=1))/SUM(G584:BZ584)+0.000000001)*(SUM(N(CK584:CP584&lt;&gt;0))&gt;4)</f>
        <v>0</v>
      </c>
      <c r="CK584" s="7" cm="1">
        <f t="array" ref="CK584">+SUM($G584:$CF584*N(VALUE(LEFT($G$2:$CF$2,4))=CK$2))</f>
        <v>0</v>
      </c>
      <c r="CL584" s="7" cm="1">
        <f t="array" ref="CL584">+SUM($G584:$CF584*N(VALUE(LEFT($G$2:$CF$2,4))=CL$2))</f>
        <v>0</v>
      </c>
      <c r="CM584" s="7" cm="1">
        <f t="array" ref="CM584">+SUM($G584:$CF584*N(VALUE(LEFT($G$2:$CF$2,4))=CM$2))</f>
        <v>0</v>
      </c>
      <c r="CN584" s="7" cm="1">
        <f t="array" ref="CN584">+SUM($G584:$CF584*N(VALUE(LEFT($G$2:$CF$2,4))=CN$2))</f>
        <v>16536.22</v>
      </c>
      <c r="CO584" s="7" cm="1">
        <f t="array" ref="CO584">+SUM($G584:$CF584*N(VALUE(LEFT($G$2:$CF$2,4))=CO$2))</f>
        <v>0</v>
      </c>
      <c r="CP584" s="7" cm="1">
        <f t="array" ref="CP584">+SUM($G584:$CF584*N(VALUE(LEFT($G$2:$CF$2,4))=CP$2))</f>
        <v>0</v>
      </c>
      <c r="CQ584" s="7" cm="1">
        <f t="array" ref="CQ584">+SUM($G584:$CF584*N(VALUE(LEFT($G$2:$CF$2,4))=CQ$2))</f>
        <v>0</v>
      </c>
    </row>
    <row r="585" spans="2:95" x14ac:dyDescent="0.25">
      <c r="B585" t="str">
        <f>+IF(IFERROR(INDEX('24-25 Plant Additions (RunRate)'!$P$10:$P$258,MATCH(E585,'24-25 Plant Additions (RunRate)'!$C$10:$C$258,0)),"")&lt;&gt;"x","","x")</f>
        <v/>
      </c>
      <c r="C585" t="str">
        <f>+IF(AND(CG585&gt;'24-25 Plant Additions (RunRate)'!$O$4,$B585&lt;&gt;"x"),"x","")</f>
        <v/>
      </c>
      <c r="D585" t="str">
        <f t="shared" si="8"/>
        <v>x</v>
      </c>
      <c r="E585" s="2" t="s">
        <v>1145</v>
      </c>
      <c r="F585" s="3" t="s">
        <v>1146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>
        <v>11706.17</v>
      </c>
      <c r="AX585" s="4">
        <v>2410.6</v>
      </c>
      <c r="AY585" s="4"/>
      <c r="AZ585" s="4"/>
      <c r="BA585" s="4">
        <v>1417.71</v>
      </c>
      <c r="BB585" s="4">
        <v>514.31000000000006</v>
      </c>
      <c r="BC585" s="4"/>
      <c r="BD585" s="4"/>
      <c r="BE585" s="4">
        <v>51.45</v>
      </c>
      <c r="BF585" s="4"/>
      <c r="BG585" s="4"/>
      <c r="BH585" s="4">
        <v>0</v>
      </c>
      <c r="BI585" s="4"/>
      <c r="BJ585" s="4"/>
      <c r="BK585" s="4"/>
      <c r="BL585" s="4"/>
      <c r="BM585" s="4"/>
      <c r="BN585" s="4">
        <v>-0.25</v>
      </c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>
        <v>16099.99</v>
      </c>
      <c r="CH585" s="4"/>
      <c r="CI585" s="9" cm="1">
        <f t="array" ref="CI585">1/(SUM(G585:BZ585*($G$1:$BZ$1=1))/SUM(G585:BZ585)+0.000000001)*(SUM(N(CK585:CP585&lt;&gt;0))&gt;4)</f>
        <v>0</v>
      </c>
      <c r="CK585" s="7" cm="1">
        <f t="array" ref="CK585">+SUM($G585:$CF585*N(VALUE(LEFT($G$2:$CF$2,4))=CK$2))</f>
        <v>0</v>
      </c>
      <c r="CL585" s="7" cm="1">
        <f t="array" ref="CL585">+SUM($G585:$CF585*N(VALUE(LEFT($G$2:$CF$2,4))=CL$2))</f>
        <v>0</v>
      </c>
      <c r="CM585" s="7" cm="1">
        <f t="array" ref="CM585">+SUM($G585:$CF585*N(VALUE(LEFT($G$2:$CF$2,4))=CM$2))</f>
        <v>0</v>
      </c>
      <c r="CN585" s="7" cm="1">
        <f t="array" ref="CN585">+SUM($G585:$CF585*N(VALUE(LEFT($G$2:$CF$2,4))=CN$2))</f>
        <v>16048.789999999999</v>
      </c>
      <c r="CO585" s="7" cm="1">
        <f t="array" ref="CO585">+SUM($G585:$CF585*N(VALUE(LEFT($G$2:$CF$2,4))=CO$2))</f>
        <v>51.2</v>
      </c>
      <c r="CP585" s="7" cm="1">
        <f t="array" ref="CP585">+SUM($G585:$CF585*N(VALUE(LEFT($G$2:$CF$2,4))=CP$2))</f>
        <v>0</v>
      </c>
      <c r="CQ585" s="7" cm="1">
        <f t="array" ref="CQ585">+SUM($G585:$CF585*N(VALUE(LEFT($G$2:$CF$2,4))=CQ$2))</f>
        <v>0</v>
      </c>
    </row>
    <row r="586" spans="2:95" x14ac:dyDescent="0.25">
      <c r="B586" t="str">
        <f>+IF(IFERROR(INDEX('24-25 Plant Additions (RunRate)'!$P$10:$P$258,MATCH(E586,'24-25 Plant Additions (RunRate)'!$C$10:$C$258,0)),"")&lt;&gt;"x","","x")</f>
        <v/>
      </c>
      <c r="C586" t="str">
        <f>+IF(AND(CG586&gt;'24-25 Plant Additions (RunRate)'!$O$4,$B586&lt;&gt;"x"),"x","")</f>
        <v/>
      </c>
      <c r="D586" t="str">
        <f t="shared" si="8"/>
        <v>x</v>
      </c>
      <c r="E586" s="2" t="s">
        <v>1226</v>
      </c>
      <c r="F586" s="3" t="s">
        <v>1227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>
        <v>14270.04</v>
      </c>
      <c r="BF586" s="4">
        <v>1626.92</v>
      </c>
      <c r="BG586" s="4">
        <v>113.9</v>
      </c>
      <c r="BH586" s="4"/>
      <c r="BI586" s="4"/>
      <c r="BJ586" s="4"/>
      <c r="BK586" s="4"/>
      <c r="BL586" s="4"/>
      <c r="BM586" s="4"/>
      <c r="BN586" s="4">
        <v>18.68</v>
      </c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>
        <v>16029.54</v>
      </c>
      <c r="CH586" s="4"/>
      <c r="CI586" s="9" cm="1">
        <f t="array" ref="CI586">1/(SUM(G586:BZ586*($G$1:$BZ$1=1))/SUM(G586:BZ586)+0.000000001)*(SUM(N(CK586:CP586&lt;&gt;0))&gt;4)</f>
        <v>0</v>
      </c>
      <c r="CK586" s="7" cm="1">
        <f t="array" ref="CK586">+SUM($G586:$CF586*N(VALUE(LEFT($G$2:$CF$2,4))=CK$2))</f>
        <v>0</v>
      </c>
      <c r="CL586" s="7" cm="1">
        <f t="array" ref="CL586">+SUM($G586:$CF586*N(VALUE(LEFT($G$2:$CF$2,4))=CL$2))</f>
        <v>0</v>
      </c>
      <c r="CM586" s="7" cm="1">
        <f t="array" ref="CM586">+SUM($G586:$CF586*N(VALUE(LEFT($G$2:$CF$2,4))=CM$2))</f>
        <v>0</v>
      </c>
      <c r="CN586" s="7" cm="1">
        <f t="array" ref="CN586">+SUM($G586:$CF586*N(VALUE(LEFT($G$2:$CF$2,4))=CN$2))</f>
        <v>0</v>
      </c>
      <c r="CO586" s="7" cm="1">
        <f t="array" ref="CO586">+SUM($G586:$CF586*N(VALUE(LEFT($G$2:$CF$2,4))=CO$2))</f>
        <v>16029.54</v>
      </c>
      <c r="CP586" s="7" cm="1">
        <f t="array" ref="CP586">+SUM($G586:$CF586*N(VALUE(LEFT($G$2:$CF$2,4))=CP$2))</f>
        <v>0</v>
      </c>
      <c r="CQ586" s="7" cm="1">
        <f t="array" ref="CQ586">+SUM($G586:$CF586*N(VALUE(LEFT($G$2:$CF$2,4))=CQ$2))</f>
        <v>0</v>
      </c>
    </row>
    <row r="587" spans="2:95" x14ac:dyDescent="0.25">
      <c r="B587" t="str">
        <f>+IF(IFERROR(INDEX('24-25 Plant Additions (RunRate)'!$P$10:$P$258,MATCH(E587,'24-25 Plant Additions (RunRate)'!$C$10:$C$258,0)),"")&lt;&gt;"x","","x")</f>
        <v/>
      </c>
      <c r="C587" t="str">
        <f>+IF(AND(CG587&gt;'24-25 Plant Additions (RunRate)'!$O$4,$B587&lt;&gt;"x"),"x","")</f>
        <v/>
      </c>
      <c r="D587" t="str">
        <f t="shared" si="8"/>
        <v>x</v>
      </c>
      <c r="E587" s="2" t="s">
        <v>343</v>
      </c>
      <c r="F587" s="3" t="s">
        <v>344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>
        <v>15822.720000000001</v>
      </c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>
        <v>15822.720000000001</v>
      </c>
      <c r="CH587" s="4"/>
      <c r="CI587" s="9" cm="1">
        <f t="array" ref="CI587">1/(SUM(G587:BZ587*($G$1:$BZ$1=1))/SUM(G587:BZ587)+0.000000001)*(SUM(N(CK587:CP587&lt;&gt;0))&gt;4)</f>
        <v>0</v>
      </c>
      <c r="CK587" s="7" cm="1">
        <f t="array" ref="CK587">+SUM($G587:$CF587*N(VALUE(LEFT($G$2:$CF$2,4))=CK$2))</f>
        <v>0</v>
      </c>
      <c r="CL587" s="7" cm="1">
        <f t="array" ref="CL587">+SUM($G587:$CF587*N(VALUE(LEFT($G$2:$CF$2,4))=CL$2))</f>
        <v>0</v>
      </c>
      <c r="CM587" s="7" cm="1">
        <f t="array" ref="CM587">+SUM($G587:$CF587*N(VALUE(LEFT($G$2:$CF$2,4))=CM$2))</f>
        <v>15822.720000000001</v>
      </c>
      <c r="CN587" s="7" cm="1">
        <f t="array" ref="CN587">+SUM($G587:$CF587*N(VALUE(LEFT($G$2:$CF$2,4))=CN$2))</f>
        <v>0</v>
      </c>
      <c r="CO587" s="7" cm="1">
        <f t="array" ref="CO587">+SUM($G587:$CF587*N(VALUE(LEFT($G$2:$CF$2,4))=CO$2))</f>
        <v>0</v>
      </c>
      <c r="CP587" s="7" cm="1">
        <f t="array" ref="CP587">+SUM($G587:$CF587*N(VALUE(LEFT($G$2:$CF$2,4))=CP$2))</f>
        <v>0</v>
      </c>
      <c r="CQ587" s="7" cm="1">
        <f t="array" ref="CQ587">+SUM($G587:$CF587*N(VALUE(LEFT($G$2:$CF$2,4))=CQ$2))</f>
        <v>0</v>
      </c>
    </row>
    <row r="588" spans="2:95" x14ac:dyDescent="0.25">
      <c r="B588" t="str">
        <f>+IF(IFERROR(INDEX('24-25 Plant Additions (RunRate)'!$P$10:$P$258,MATCH(E588,'24-25 Plant Additions (RunRate)'!$C$10:$C$258,0)),"")&lt;&gt;"x","","x")</f>
        <v/>
      </c>
      <c r="C588" t="str">
        <f>+IF(AND(CG588&gt;'24-25 Plant Additions (RunRate)'!$O$4,$B588&lt;&gt;"x"),"x","")</f>
        <v/>
      </c>
      <c r="D588" t="str">
        <f t="shared" si="8"/>
        <v>x</v>
      </c>
      <c r="E588" s="2" t="s">
        <v>1262</v>
      </c>
      <c r="F588" s="3" t="s">
        <v>1263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>
        <v>12355.15</v>
      </c>
      <c r="BC588" s="4">
        <v>0.23</v>
      </c>
      <c r="BD588" s="4">
        <v>0</v>
      </c>
      <c r="BE588" s="4"/>
      <c r="BF588" s="4">
        <v>1010.09</v>
      </c>
      <c r="BG588" s="4">
        <v>1727.82</v>
      </c>
      <c r="BH588" s="4">
        <v>0.77</v>
      </c>
      <c r="BI588" s="4"/>
      <c r="BJ588" s="4"/>
      <c r="BK588" s="4">
        <v>641.52</v>
      </c>
      <c r="BL588" s="4"/>
      <c r="BM588" s="4"/>
      <c r="BN588" s="4">
        <v>3.94</v>
      </c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>
        <v>15739.52</v>
      </c>
      <c r="CH588" s="4"/>
      <c r="CI588" s="9" cm="1">
        <f t="array" ref="CI588">1/(SUM(G588:BZ588*($G$1:$BZ$1=1))/SUM(G588:BZ588)+0.000000001)*(SUM(N(CK588:CP588&lt;&gt;0))&gt;4)</f>
        <v>0</v>
      </c>
      <c r="CK588" s="7" cm="1">
        <f t="array" ref="CK588">+SUM($G588:$CF588*N(VALUE(LEFT($G$2:$CF$2,4))=CK$2))</f>
        <v>0</v>
      </c>
      <c r="CL588" s="7" cm="1">
        <f t="array" ref="CL588">+SUM($G588:$CF588*N(VALUE(LEFT($G$2:$CF$2,4))=CL$2))</f>
        <v>0</v>
      </c>
      <c r="CM588" s="7" cm="1">
        <f t="array" ref="CM588">+SUM($G588:$CF588*N(VALUE(LEFT($G$2:$CF$2,4))=CM$2))</f>
        <v>0</v>
      </c>
      <c r="CN588" s="7" cm="1">
        <f t="array" ref="CN588">+SUM($G588:$CF588*N(VALUE(LEFT($G$2:$CF$2,4))=CN$2))</f>
        <v>12355.15</v>
      </c>
      <c r="CO588" s="7" cm="1">
        <f t="array" ref="CO588">+SUM($G588:$CF588*N(VALUE(LEFT($G$2:$CF$2,4))=CO$2))</f>
        <v>3384.37</v>
      </c>
      <c r="CP588" s="7" cm="1">
        <f t="array" ref="CP588">+SUM($G588:$CF588*N(VALUE(LEFT($G$2:$CF$2,4))=CP$2))</f>
        <v>0</v>
      </c>
      <c r="CQ588" s="7" cm="1">
        <f t="array" ref="CQ588">+SUM($G588:$CF588*N(VALUE(LEFT($G$2:$CF$2,4))=CQ$2))</f>
        <v>0</v>
      </c>
    </row>
    <row r="589" spans="2:95" x14ac:dyDescent="0.25">
      <c r="B589" t="str">
        <f>+IF(IFERROR(INDEX('24-25 Plant Additions (RunRate)'!$P$10:$P$258,MATCH(E589,'24-25 Plant Additions (RunRate)'!$C$10:$C$258,0)),"")&lt;&gt;"x","","x")</f>
        <v/>
      </c>
      <c r="C589" t="str">
        <f>+IF(AND(CG589&gt;'24-25 Plant Additions (RunRate)'!$O$4,$B589&lt;&gt;"x"),"x","")</f>
        <v/>
      </c>
      <c r="D589" t="str">
        <f t="shared" ref="D589:D652" si="9">+IF(OR(A589="x",B589="x",C589="x"),"","x")</f>
        <v>x</v>
      </c>
      <c r="E589" s="2" t="s">
        <v>1564</v>
      </c>
      <c r="F589" s="3" t="s">
        <v>1565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>
        <v>286.65000000000003</v>
      </c>
      <c r="BM589" s="4">
        <v>12111.02</v>
      </c>
      <c r="BN589" s="4">
        <v>3207.86</v>
      </c>
      <c r="BO589" s="4"/>
      <c r="BP589" s="4"/>
      <c r="BQ589" s="4">
        <v>0</v>
      </c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>
        <v>15605.53</v>
      </c>
      <c r="CH589" s="4"/>
      <c r="CI589" s="9" cm="1">
        <f t="array" ref="CI589">1/(SUM(G589:BZ589*($G$1:$BZ$1=1))/SUM(G589:BZ589)+0.000000001)*(SUM(N(CK589:CP589&lt;&gt;0))&gt;4)</f>
        <v>0</v>
      </c>
      <c r="CK589" s="7" cm="1">
        <f t="array" ref="CK589">+SUM($G589:$CF589*N(VALUE(LEFT($G$2:$CF$2,4))=CK$2))</f>
        <v>0</v>
      </c>
      <c r="CL589" s="7" cm="1">
        <f t="array" ref="CL589">+SUM($G589:$CF589*N(VALUE(LEFT($G$2:$CF$2,4))=CL$2))</f>
        <v>0</v>
      </c>
      <c r="CM589" s="7" cm="1">
        <f t="array" ref="CM589">+SUM($G589:$CF589*N(VALUE(LEFT($G$2:$CF$2,4))=CM$2))</f>
        <v>0</v>
      </c>
      <c r="CN589" s="7" cm="1">
        <f t="array" ref="CN589">+SUM($G589:$CF589*N(VALUE(LEFT($G$2:$CF$2,4))=CN$2))</f>
        <v>0</v>
      </c>
      <c r="CO589" s="7" cm="1">
        <f t="array" ref="CO589">+SUM($G589:$CF589*N(VALUE(LEFT($G$2:$CF$2,4))=CO$2))</f>
        <v>15605.53</v>
      </c>
      <c r="CP589" s="7" cm="1">
        <f t="array" ref="CP589">+SUM($G589:$CF589*N(VALUE(LEFT($G$2:$CF$2,4))=CP$2))</f>
        <v>0</v>
      </c>
      <c r="CQ589" s="7" cm="1">
        <f t="array" ref="CQ589">+SUM($G589:$CF589*N(VALUE(LEFT($G$2:$CF$2,4))=CQ$2))</f>
        <v>0</v>
      </c>
    </row>
    <row r="590" spans="2:95" x14ac:dyDescent="0.25">
      <c r="B590" t="str">
        <f>+IF(IFERROR(INDEX('24-25 Plant Additions (RunRate)'!$P$10:$P$258,MATCH(E590,'24-25 Plant Additions (RunRate)'!$C$10:$C$258,0)),"")&lt;&gt;"x","","x")</f>
        <v/>
      </c>
      <c r="C590" t="str">
        <f>+IF(AND(CG590&gt;'24-25 Plant Additions (RunRate)'!$O$4,$B590&lt;&gt;"x"),"x","")</f>
        <v/>
      </c>
      <c r="D590" t="str">
        <f t="shared" si="9"/>
        <v>x</v>
      </c>
      <c r="E590" s="2" t="s">
        <v>542</v>
      </c>
      <c r="F590" s="3" t="s">
        <v>543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>
        <v>15008.710000000001</v>
      </c>
      <c r="S590" s="4">
        <v>0.39</v>
      </c>
      <c r="T590" s="4"/>
      <c r="U590" s="4"/>
      <c r="V590" s="4"/>
      <c r="W590" s="4"/>
      <c r="X590" s="4"/>
      <c r="Y590" s="4"/>
      <c r="Z590" s="4"/>
      <c r="AA590" s="4">
        <v>76.59</v>
      </c>
      <c r="AB590" s="4">
        <v>0</v>
      </c>
      <c r="AC590" s="4"/>
      <c r="AD590" s="4">
        <v>-1.28</v>
      </c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>
        <v>15084.41</v>
      </c>
      <c r="CH590" s="4"/>
      <c r="CI590" s="9" cm="1">
        <f t="array" ref="CI590">1/(SUM(G590:BZ590*($G$1:$BZ$1=1))/SUM(G590:BZ590)+0.000000001)*(SUM(N(CK590:CP590&lt;&gt;0))&gt;4)</f>
        <v>0</v>
      </c>
      <c r="CK590" s="7" cm="1">
        <f t="array" ref="CK590">+SUM($G590:$CF590*N(VALUE(LEFT($G$2:$CF$2,4))=CK$2))</f>
        <v>15008.710000000001</v>
      </c>
      <c r="CL590" s="7" cm="1">
        <f t="array" ref="CL590">+SUM($G590:$CF590*N(VALUE(LEFT($G$2:$CF$2,4))=CL$2))</f>
        <v>75.7</v>
      </c>
      <c r="CM590" s="7" cm="1">
        <f t="array" ref="CM590">+SUM($G590:$CF590*N(VALUE(LEFT($G$2:$CF$2,4))=CM$2))</f>
        <v>0</v>
      </c>
      <c r="CN590" s="7" cm="1">
        <f t="array" ref="CN590">+SUM($G590:$CF590*N(VALUE(LEFT($G$2:$CF$2,4))=CN$2))</f>
        <v>0</v>
      </c>
      <c r="CO590" s="7" cm="1">
        <f t="array" ref="CO590">+SUM($G590:$CF590*N(VALUE(LEFT($G$2:$CF$2,4))=CO$2))</f>
        <v>0</v>
      </c>
      <c r="CP590" s="7" cm="1">
        <f t="array" ref="CP590">+SUM($G590:$CF590*N(VALUE(LEFT($G$2:$CF$2,4))=CP$2))</f>
        <v>0</v>
      </c>
      <c r="CQ590" s="7" cm="1">
        <f t="array" ref="CQ590">+SUM($G590:$CF590*N(VALUE(LEFT($G$2:$CF$2,4))=CQ$2))</f>
        <v>0</v>
      </c>
    </row>
    <row r="591" spans="2:95" x14ac:dyDescent="0.25">
      <c r="B591" t="str">
        <f>+IF(IFERROR(INDEX('24-25 Plant Additions (RunRate)'!$P$10:$P$258,MATCH(E591,'24-25 Plant Additions (RunRate)'!$C$10:$C$258,0)),"")&lt;&gt;"x","","x")</f>
        <v/>
      </c>
      <c r="C591" t="str">
        <f>+IF(AND(CG591&gt;'24-25 Plant Additions (RunRate)'!$O$4,$B591&lt;&gt;"x"),"x","")</f>
        <v/>
      </c>
      <c r="D591" t="str">
        <f t="shared" si="9"/>
        <v>x</v>
      </c>
      <c r="E591" s="2" t="s">
        <v>1352</v>
      </c>
      <c r="F591" s="3" t="s">
        <v>1353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>
        <v>14937.67</v>
      </c>
      <c r="BF591" s="4">
        <v>0</v>
      </c>
      <c r="BG591" s="4"/>
      <c r="BH591" s="4"/>
      <c r="BI591" s="4"/>
      <c r="BJ591" s="4"/>
      <c r="BK591" s="4"/>
      <c r="BL591" s="4"/>
      <c r="BM591" s="4"/>
      <c r="BN591" s="4">
        <v>17.43</v>
      </c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>
        <v>14955.1</v>
      </c>
      <c r="CH591" s="4"/>
      <c r="CI591" s="9" cm="1">
        <f t="array" ref="CI591">1/(SUM(G591:BZ591*($G$1:$BZ$1=1))/SUM(G591:BZ591)+0.000000001)*(SUM(N(CK591:CP591&lt;&gt;0))&gt;4)</f>
        <v>0</v>
      </c>
      <c r="CK591" s="7" cm="1">
        <f t="array" ref="CK591">+SUM($G591:$CF591*N(VALUE(LEFT($G$2:$CF$2,4))=CK$2))</f>
        <v>0</v>
      </c>
      <c r="CL591" s="7" cm="1">
        <f t="array" ref="CL591">+SUM($G591:$CF591*N(VALUE(LEFT($G$2:$CF$2,4))=CL$2))</f>
        <v>0</v>
      </c>
      <c r="CM591" s="7" cm="1">
        <f t="array" ref="CM591">+SUM($G591:$CF591*N(VALUE(LEFT($G$2:$CF$2,4))=CM$2))</f>
        <v>0</v>
      </c>
      <c r="CN591" s="7" cm="1">
        <f t="array" ref="CN591">+SUM($G591:$CF591*N(VALUE(LEFT($G$2:$CF$2,4))=CN$2))</f>
        <v>0</v>
      </c>
      <c r="CO591" s="7" cm="1">
        <f t="array" ref="CO591">+SUM($G591:$CF591*N(VALUE(LEFT($G$2:$CF$2,4))=CO$2))</f>
        <v>14955.1</v>
      </c>
      <c r="CP591" s="7" cm="1">
        <f t="array" ref="CP591">+SUM($G591:$CF591*N(VALUE(LEFT($G$2:$CF$2,4))=CP$2))</f>
        <v>0</v>
      </c>
      <c r="CQ591" s="7" cm="1">
        <f t="array" ref="CQ591">+SUM($G591:$CF591*N(VALUE(LEFT($G$2:$CF$2,4))=CQ$2))</f>
        <v>0</v>
      </c>
    </row>
    <row r="592" spans="2:95" x14ac:dyDescent="0.25">
      <c r="B592" t="str">
        <f>+IF(IFERROR(INDEX('24-25 Plant Additions (RunRate)'!$P$10:$P$258,MATCH(E592,'24-25 Plant Additions (RunRate)'!$C$10:$C$258,0)),"")&lt;&gt;"x","","x")</f>
        <v/>
      </c>
      <c r="C592" t="str">
        <f>+IF(AND(CG592&gt;'24-25 Plant Additions (RunRate)'!$O$4,$B592&lt;&gt;"x"),"x","")</f>
        <v/>
      </c>
      <c r="D592" t="str">
        <f t="shared" si="9"/>
        <v>x</v>
      </c>
      <c r="E592" s="2" t="s">
        <v>1471</v>
      </c>
      <c r="F592" s="3" t="s">
        <v>1472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>
        <v>14998.24</v>
      </c>
      <c r="BT592" s="4"/>
      <c r="BU592" s="4"/>
      <c r="BV592" s="4"/>
      <c r="BW592" s="4">
        <v>0</v>
      </c>
      <c r="BX592" s="4"/>
      <c r="BY592" s="4"/>
      <c r="BZ592" s="4">
        <v>-60.730000000000004</v>
      </c>
      <c r="CA592" s="4"/>
      <c r="CB592" s="4"/>
      <c r="CC592" s="4"/>
      <c r="CD592" s="4"/>
      <c r="CE592" s="4"/>
      <c r="CF592" s="4"/>
      <c r="CG592" s="4">
        <v>14937.51</v>
      </c>
      <c r="CH592" s="4"/>
      <c r="CI592" s="9" cm="1">
        <f t="array" ref="CI592">1/(SUM(G592:BZ592*($G$1:$BZ$1=1))/SUM(G592:BZ592)+0.000000001)*(SUM(N(CK592:CP592&lt;&gt;0))&gt;4)</f>
        <v>0</v>
      </c>
      <c r="CK592" s="7" cm="1">
        <f t="array" ref="CK592">+SUM($G592:$CF592*N(VALUE(LEFT($G$2:$CF$2,4))=CK$2))</f>
        <v>0</v>
      </c>
      <c r="CL592" s="7" cm="1">
        <f t="array" ref="CL592">+SUM($G592:$CF592*N(VALUE(LEFT($G$2:$CF$2,4))=CL$2))</f>
        <v>0</v>
      </c>
      <c r="CM592" s="7" cm="1">
        <f t="array" ref="CM592">+SUM($G592:$CF592*N(VALUE(LEFT($G$2:$CF$2,4))=CM$2))</f>
        <v>0</v>
      </c>
      <c r="CN592" s="7" cm="1">
        <f t="array" ref="CN592">+SUM($G592:$CF592*N(VALUE(LEFT($G$2:$CF$2,4))=CN$2))</f>
        <v>0</v>
      </c>
      <c r="CO592" s="7" cm="1">
        <f t="array" ref="CO592">+SUM($G592:$CF592*N(VALUE(LEFT($G$2:$CF$2,4))=CO$2))</f>
        <v>0</v>
      </c>
      <c r="CP592" s="7" cm="1">
        <f t="array" ref="CP592">+SUM($G592:$CF592*N(VALUE(LEFT($G$2:$CF$2,4))=CP$2))</f>
        <v>14937.51</v>
      </c>
      <c r="CQ592" s="7" cm="1">
        <f t="array" ref="CQ592">+SUM($G592:$CF592*N(VALUE(LEFT($G$2:$CF$2,4))=CQ$2))</f>
        <v>0</v>
      </c>
    </row>
    <row r="593" spans="2:95" x14ac:dyDescent="0.25">
      <c r="B593" t="str">
        <f>+IF(IFERROR(INDEX('24-25 Plant Additions (RunRate)'!$P$10:$P$258,MATCH(E593,'24-25 Plant Additions (RunRate)'!$C$10:$C$258,0)),"")&lt;&gt;"x","","x")</f>
        <v/>
      </c>
      <c r="C593" t="str">
        <f>+IF(AND(CG593&gt;'24-25 Plant Additions (RunRate)'!$O$4,$B593&lt;&gt;"x"),"x","")</f>
        <v/>
      </c>
      <c r="D593" t="str">
        <f t="shared" si="9"/>
        <v>x</v>
      </c>
      <c r="E593" s="2" t="s">
        <v>1654</v>
      </c>
      <c r="F593" s="3" t="s">
        <v>1655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>
        <v>14843.130000000001</v>
      </c>
      <c r="CA593" s="4">
        <v>7.0000000000000007E-2</v>
      </c>
      <c r="CB593" s="4"/>
      <c r="CC593" s="4"/>
      <c r="CD593" s="4"/>
      <c r="CE593" s="4"/>
      <c r="CF593" s="4"/>
      <c r="CG593" s="4">
        <v>14843.2</v>
      </c>
      <c r="CH593" s="4"/>
      <c r="CI593" s="9" cm="1">
        <f t="array" ref="CI593">1/(SUM(G593:BZ593*($G$1:$BZ$1=1))/SUM(G593:BZ593)+0.000000001)*(SUM(N(CK593:CP593&lt;&gt;0))&gt;4)</f>
        <v>0</v>
      </c>
      <c r="CK593" s="7" cm="1">
        <f t="array" ref="CK593">+SUM($G593:$CF593*N(VALUE(LEFT($G$2:$CF$2,4))=CK$2))</f>
        <v>0</v>
      </c>
      <c r="CL593" s="7" cm="1">
        <f t="array" ref="CL593">+SUM($G593:$CF593*N(VALUE(LEFT($G$2:$CF$2,4))=CL$2))</f>
        <v>0</v>
      </c>
      <c r="CM593" s="7" cm="1">
        <f t="array" ref="CM593">+SUM($G593:$CF593*N(VALUE(LEFT($G$2:$CF$2,4))=CM$2))</f>
        <v>0</v>
      </c>
      <c r="CN593" s="7" cm="1">
        <f t="array" ref="CN593">+SUM($G593:$CF593*N(VALUE(LEFT($G$2:$CF$2,4))=CN$2))</f>
        <v>0</v>
      </c>
      <c r="CO593" s="7" cm="1">
        <f t="array" ref="CO593">+SUM($G593:$CF593*N(VALUE(LEFT($G$2:$CF$2,4))=CO$2))</f>
        <v>0</v>
      </c>
      <c r="CP593" s="7" cm="1">
        <f t="array" ref="CP593">+SUM($G593:$CF593*N(VALUE(LEFT($G$2:$CF$2,4))=CP$2))</f>
        <v>14843.130000000001</v>
      </c>
      <c r="CQ593" s="7" cm="1">
        <f t="array" ref="CQ593">+SUM($G593:$CF593*N(VALUE(LEFT($G$2:$CF$2,4))=CQ$2))</f>
        <v>7.0000000000000007E-2</v>
      </c>
    </row>
    <row r="594" spans="2:95" x14ac:dyDescent="0.25">
      <c r="B594" t="str">
        <f>+IF(IFERROR(INDEX('24-25 Plant Additions (RunRate)'!$P$10:$P$258,MATCH(E594,'24-25 Plant Additions (RunRate)'!$C$10:$C$258,0)),"")&lt;&gt;"x","","x")</f>
        <v/>
      </c>
      <c r="C594" t="str">
        <f>+IF(AND(CG594&gt;'24-25 Plant Additions (RunRate)'!$O$4,$B594&lt;&gt;"x"),"x","")</f>
        <v/>
      </c>
      <c r="D594" t="str">
        <f t="shared" si="9"/>
        <v>x</v>
      </c>
      <c r="E594" s="2" t="s">
        <v>1287</v>
      </c>
      <c r="F594" s="3" t="s">
        <v>1288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>
        <v>14949.07</v>
      </c>
      <c r="AZ594" s="4"/>
      <c r="BA594" s="4"/>
      <c r="BB594" s="4">
        <v>-123.83</v>
      </c>
      <c r="BC594" s="4"/>
      <c r="BD594" s="4"/>
      <c r="BE594" s="4"/>
      <c r="BF594" s="4"/>
      <c r="BG594" s="4"/>
      <c r="BH594" s="4"/>
      <c r="BI594" s="4"/>
      <c r="BJ594" s="4">
        <v>0</v>
      </c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>
        <v>14825.24</v>
      </c>
      <c r="CH594" s="4"/>
      <c r="CI594" s="9" cm="1">
        <f t="array" ref="CI594">1/(SUM(G594:BZ594*($G$1:$BZ$1=1))/SUM(G594:BZ594)+0.000000001)*(SUM(N(CK594:CP594&lt;&gt;0))&gt;4)</f>
        <v>0</v>
      </c>
      <c r="CK594" s="7" cm="1">
        <f t="array" ref="CK594">+SUM($G594:$CF594*N(VALUE(LEFT($G$2:$CF$2,4))=CK$2))</f>
        <v>0</v>
      </c>
      <c r="CL594" s="7" cm="1">
        <f t="array" ref="CL594">+SUM($G594:$CF594*N(VALUE(LEFT($G$2:$CF$2,4))=CL$2))</f>
        <v>0</v>
      </c>
      <c r="CM594" s="7" cm="1">
        <f t="array" ref="CM594">+SUM($G594:$CF594*N(VALUE(LEFT($G$2:$CF$2,4))=CM$2))</f>
        <v>0</v>
      </c>
      <c r="CN594" s="7" cm="1">
        <f t="array" ref="CN594">+SUM($G594:$CF594*N(VALUE(LEFT($G$2:$CF$2,4))=CN$2))</f>
        <v>14825.24</v>
      </c>
      <c r="CO594" s="7" cm="1">
        <f t="array" ref="CO594">+SUM($G594:$CF594*N(VALUE(LEFT($G$2:$CF$2,4))=CO$2))</f>
        <v>0</v>
      </c>
      <c r="CP594" s="7" cm="1">
        <f t="array" ref="CP594">+SUM($G594:$CF594*N(VALUE(LEFT($G$2:$CF$2,4))=CP$2))</f>
        <v>0</v>
      </c>
      <c r="CQ594" s="7" cm="1">
        <f t="array" ref="CQ594">+SUM($G594:$CF594*N(VALUE(LEFT($G$2:$CF$2,4))=CQ$2))</f>
        <v>0</v>
      </c>
    </row>
    <row r="595" spans="2:95" x14ac:dyDescent="0.25">
      <c r="B595" t="str">
        <f>+IF(IFERROR(INDEX('24-25 Plant Additions (RunRate)'!$P$10:$P$258,MATCH(E595,'24-25 Plant Additions (RunRate)'!$C$10:$C$258,0)),"")&lt;&gt;"x","","x")</f>
        <v/>
      </c>
      <c r="C595" t="str">
        <f>+IF(AND(CG595&gt;'24-25 Plant Additions (RunRate)'!$O$4,$B595&lt;&gt;"x"),"x","")</f>
        <v/>
      </c>
      <c r="D595" t="str">
        <f t="shared" si="9"/>
        <v>x</v>
      </c>
      <c r="E595" s="2" t="s">
        <v>972</v>
      </c>
      <c r="F595" s="3" t="s">
        <v>973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>
        <v>14944.93</v>
      </c>
      <c r="AU595" s="4"/>
      <c r="AV595" s="4"/>
      <c r="AW595" s="4"/>
      <c r="AX595" s="4"/>
      <c r="AY595" s="4">
        <v>0</v>
      </c>
      <c r="AZ595" s="4"/>
      <c r="BA595" s="4"/>
      <c r="BB595" s="4">
        <v>-123.79</v>
      </c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>
        <v>14821.14</v>
      </c>
      <c r="CH595" s="4"/>
      <c r="CI595" s="9" cm="1">
        <f t="array" ref="CI595">1/(SUM(G595:BZ595*($G$1:$BZ$1=1))/SUM(G595:BZ595)+0.000000001)*(SUM(N(CK595:CP595&lt;&gt;0))&gt;4)</f>
        <v>0</v>
      </c>
      <c r="CK595" s="7" cm="1">
        <f t="array" ref="CK595">+SUM($G595:$CF595*N(VALUE(LEFT($G$2:$CF$2,4))=CK$2))</f>
        <v>0</v>
      </c>
      <c r="CL595" s="7" cm="1">
        <f t="array" ref="CL595">+SUM($G595:$CF595*N(VALUE(LEFT($G$2:$CF$2,4))=CL$2))</f>
        <v>0</v>
      </c>
      <c r="CM595" s="7" cm="1">
        <f t="array" ref="CM595">+SUM($G595:$CF595*N(VALUE(LEFT($G$2:$CF$2,4))=CM$2))</f>
        <v>0</v>
      </c>
      <c r="CN595" s="7" cm="1">
        <f t="array" ref="CN595">+SUM($G595:$CF595*N(VALUE(LEFT($G$2:$CF$2,4))=CN$2))</f>
        <v>14821.14</v>
      </c>
      <c r="CO595" s="7" cm="1">
        <f t="array" ref="CO595">+SUM($G595:$CF595*N(VALUE(LEFT($G$2:$CF$2,4))=CO$2))</f>
        <v>0</v>
      </c>
      <c r="CP595" s="7" cm="1">
        <f t="array" ref="CP595">+SUM($G595:$CF595*N(VALUE(LEFT($G$2:$CF$2,4))=CP$2))</f>
        <v>0</v>
      </c>
      <c r="CQ595" s="7" cm="1">
        <f t="array" ref="CQ595">+SUM($G595:$CF595*N(VALUE(LEFT($G$2:$CF$2,4))=CQ$2))</f>
        <v>0</v>
      </c>
    </row>
    <row r="596" spans="2:95" x14ac:dyDescent="0.25">
      <c r="B596" t="str">
        <f>+IF(IFERROR(INDEX('24-25 Plant Additions (RunRate)'!$P$10:$P$258,MATCH(E596,'24-25 Plant Additions (RunRate)'!$C$10:$C$258,0)),"")&lt;&gt;"x","","x")</f>
        <v/>
      </c>
      <c r="C596" t="str">
        <f>+IF(AND(CG596&gt;'24-25 Plant Additions (RunRate)'!$O$4,$B596&lt;&gt;"x"),"x","")</f>
        <v/>
      </c>
      <c r="D596" t="str">
        <f t="shared" si="9"/>
        <v>x</v>
      </c>
      <c r="E596" s="2" t="s">
        <v>1281</v>
      </c>
      <c r="F596" s="3" t="s">
        <v>1282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>
        <v>1430.41</v>
      </c>
      <c r="BC596" s="4">
        <v>1741.93</v>
      </c>
      <c r="BD596" s="4">
        <v>42.59</v>
      </c>
      <c r="BE596" s="4">
        <v>125.45</v>
      </c>
      <c r="BF596" s="4"/>
      <c r="BG596" s="4">
        <v>11502.03</v>
      </c>
      <c r="BH596" s="4">
        <v>0</v>
      </c>
      <c r="BI596" s="4"/>
      <c r="BJ596" s="4"/>
      <c r="BK596" s="4"/>
      <c r="BL596" s="4"/>
      <c r="BM596" s="4"/>
      <c r="BN596" s="4">
        <v>-52.620000000000005</v>
      </c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>
        <v>14789.789999999999</v>
      </c>
      <c r="CH596" s="4"/>
      <c r="CI596" s="9" cm="1">
        <f t="array" ref="CI596">1/(SUM(G596:BZ596*($G$1:$BZ$1=1))/SUM(G596:BZ596)+0.000000001)*(SUM(N(CK596:CP596&lt;&gt;0))&gt;4)</f>
        <v>0</v>
      </c>
      <c r="CK596" s="7" cm="1">
        <f t="array" ref="CK596">+SUM($G596:$CF596*N(VALUE(LEFT($G$2:$CF$2,4))=CK$2))</f>
        <v>0</v>
      </c>
      <c r="CL596" s="7" cm="1">
        <f t="array" ref="CL596">+SUM($G596:$CF596*N(VALUE(LEFT($G$2:$CF$2,4))=CL$2))</f>
        <v>0</v>
      </c>
      <c r="CM596" s="7" cm="1">
        <f t="array" ref="CM596">+SUM($G596:$CF596*N(VALUE(LEFT($G$2:$CF$2,4))=CM$2))</f>
        <v>0</v>
      </c>
      <c r="CN596" s="7" cm="1">
        <f t="array" ref="CN596">+SUM($G596:$CF596*N(VALUE(LEFT($G$2:$CF$2,4))=CN$2))</f>
        <v>1430.41</v>
      </c>
      <c r="CO596" s="7" cm="1">
        <f t="array" ref="CO596">+SUM($G596:$CF596*N(VALUE(LEFT($G$2:$CF$2,4))=CO$2))</f>
        <v>13359.38</v>
      </c>
      <c r="CP596" s="7" cm="1">
        <f t="array" ref="CP596">+SUM($G596:$CF596*N(VALUE(LEFT($G$2:$CF$2,4))=CP$2))</f>
        <v>0</v>
      </c>
      <c r="CQ596" s="7" cm="1">
        <f t="array" ref="CQ596">+SUM($G596:$CF596*N(VALUE(LEFT($G$2:$CF$2,4))=CQ$2))</f>
        <v>0</v>
      </c>
    </row>
    <row r="597" spans="2:95" x14ac:dyDescent="0.25">
      <c r="B597" t="str">
        <f>+IF(IFERROR(INDEX('24-25 Plant Additions (RunRate)'!$P$10:$P$258,MATCH(E597,'24-25 Plant Additions (RunRate)'!$C$10:$C$258,0)),"")&lt;&gt;"x","","x")</f>
        <v/>
      </c>
      <c r="C597" t="str">
        <f>+IF(AND(CG597&gt;'24-25 Plant Additions (RunRate)'!$O$4,$B597&lt;&gt;"x"),"x","")</f>
        <v/>
      </c>
      <c r="D597" t="str">
        <f t="shared" si="9"/>
        <v>x</v>
      </c>
      <c r="E597" s="2" t="s">
        <v>1745</v>
      </c>
      <c r="F597" s="3" t="s">
        <v>1746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>
        <v>13995.01</v>
      </c>
      <c r="BZ597" s="4">
        <v>-76.510000000000005</v>
      </c>
      <c r="CA597" s="4"/>
      <c r="CB597" s="4"/>
      <c r="CC597" s="4"/>
      <c r="CD597" s="4">
        <v>0</v>
      </c>
      <c r="CE597" s="4"/>
      <c r="CF597" s="4"/>
      <c r="CG597" s="4">
        <v>13918.5</v>
      </c>
      <c r="CH597" s="4"/>
      <c r="CI597" s="9" cm="1">
        <f t="array" ref="CI597">1/(SUM(G597:BZ597*($G$1:$BZ$1=1))/SUM(G597:BZ597)+0.000000001)*(SUM(N(CK597:CP597&lt;&gt;0))&gt;4)</f>
        <v>0</v>
      </c>
      <c r="CK597" s="7" cm="1">
        <f t="array" ref="CK597">+SUM($G597:$CF597*N(VALUE(LEFT($G$2:$CF$2,4))=CK$2))</f>
        <v>0</v>
      </c>
      <c r="CL597" s="7" cm="1">
        <f t="array" ref="CL597">+SUM($G597:$CF597*N(VALUE(LEFT($G$2:$CF$2,4))=CL$2))</f>
        <v>0</v>
      </c>
      <c r="CM597" s="7" cm="1">
        <f t="array" ref="CM597">+SUM($G597:$CF597*N(VALUE(LEFT($G$2:$CF$2,4))=CM$2))</f>
        <v>0</v>
      </c>
      <c r="CN597" s="7" cm="1">
        <f t="array" ref="CN597">+SUM($G597:$CF597*N(VALUE(LEFT($G$2:$CF$2,4))=CN$2))</f>
        <v>0</v>
      </c>
      <c r="CO597" s="7" cm="1">
        <f t="array" ref="CO597">+SUM($G597:$CF597*N(VALUE(LEFT($G$2:$CF$2,4))=CO$2))</f>
        <v>0</v>
      </c>
      <c r="CP597" s="7" cm="1">
        <f t="array" ref="CP597">+SUM($G597:$CF597*N(VALUE(LEFT($G$2:$CF$2,4))=CP$2))</f>
        <v>13918.5</v>
      </c>
      <c r="CQ597" s="7" cm="1">
        <f t="array" ref="CQ597">+SUM($G597:$CF597*N(VALUE(LEFT($G$2:$CF$2,4))=CQ$2))</f>
        <v>0</v>
      </c>
    </row>
    <row r="598" spans="2:95" x14ac:dyDescent="0.25">
      <c r="B598" t="str">
        <f>+IF(IFERROR(INDEX('24-25 Plant Additions (RunRate)'!$P$10:$P$258,MATCH(E598,'24-25 Plant Additions (RunRate)'!$C$10:$C$258,0)),"")&lt;&gt;"x","","x")</f>
        <v/>
      </c>
      <c r="C598" t="str">
        <f>+IF(AND(CG598&gt;'24-25 Plant Additions (RunRate)'!$O$4,$B598&lt;&gt;"x"),"x","")</f>
        <v/>
      </c>
      <c r="D598" t="str">
        <f t="shared" si="9"/>
        <v>x</v>
      </c>
      <c r="E598" s="2" t="s">
        <v>225</v>
      </c>
      <c r="F598" s="3" t="s">
        <v>226</v>
      </c>
      <c r="G598" s="4">
        <v>785.71</v>
      </c>
      <c r="H598" s="4"/>
      <c r="I598" s="4">
        <v>1969.57</v>
      </c>
      <c r="J598" s="4"/>
      <c r="K598" s="4"/>
      <c r="L598" s="4"/>
      <c r="M598" s="4"/>
      <c r="N598" s="4"/>
      <c r="O598" s="4">
        <v>0</v>
      </c>
      <c r="P598" s="4"/>
      <c r="Q598" s="4"/>
      <c r="R598" s="4">
        <v>-46.75</v>
      </c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>
        <v>10991.24</v>
      </c>
      <c r="AG598" s="4"/>
      <c r="AH598" s="4"/>
      <c r="AI598" s="4"/>
      <c r="AJ598" s="4"/>
      <c r="AK598" s="4"/>
      <c r="AL598" s="4"/>
      <c r="AM598" s="4"/>
      <c r="AN598" s="4"/>
      <c r="AO598" s="4"/>
      <c r="AP598" s="4">
        <v>79.27</v>
      </c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>
        <v>13779.04</v>
      </c>
      <c r="CH598" s="4"/>
      <c r="CI598" s="9" cm="1">
        <f t="array" ref="CI598">1/(SUM(G598:BZ598*($G$1:$BZ$1=1))/SUM(G598:BZ598)+0.000000001)*(SUM(N(CK598:CP598&lt;&gt;0))&gt;4)</f>
        <v>0</v>
      </c>
      <c r="CK598" s="7" cm="1">
        <f t="array" ref="CK598">+SUM($G598:$CF598*N(VALUE(LEFT($G$2:$CF$2,4))=CK$2))</f>
        <v>2708.5299999999997</v>
      </c>
      <c r="CL598" s="7" cm="1">
        <f t="array" ref="CL598">+SUM($G598:$CF598*N(VALUE(LEFT($G$2:$CF$2,4))=CL$2))</f>
        <v>0</v>
      </c>
      <c r="CM598" s="7" cm="1">
        <f t="array" ref="CM598">+SUM($G598:$CF598*N(VALUE(LEFT($G$2:$CF$2,4))=CM$2))</f>
        <v>11070.51</v>
      </c>
      <c r="CN598" s="7" cm="1">
        <f t="array" ref="CN598">+SUM($G598:$CF598*N(VALUE(LEFT($G$2:$CF$2,4))=CN$2))</f>
        <v>0</v>
      </c>
      <c r="CO598" s="7" cm="1">
        <f t="array" ref="CO598">+SUM($G598:$CF598*N(VALUE(LEFT($G$2:$CF$2,4))=CO$2))</f>
        <v>0</v>
      </c>
      <c r="CP598" s="7" cm="1">
        <f t="array" ref="CP598">+SUM($G598:$CF598*N(VALUE(LEFT($G$2:$CF$2,4))=CP$2))</f>
        <v>0</v>
      </c>
      <c r="CQ598" s="7" cm="1">
        <f t="array" ref="CQ598">+SUM($G598:$CF598*N(VALUE(LEFT($G$2:$CF$2,4))=CQ$2))</f>
        <v>0</v>
      </c>
    </row>
    <row r="599" spans="2:95" x14ac:dyDescent="0.25">
      <c r="B599" t="str">
        <f>+IF(IFERROR(INDEX('24-25 Plant Additions (RunRate)'!$P$10:$P$258,MATCH(E599,'24-25 Plant Additions (RunRate)'!$C$10:$C$258,0)),"")&lt;&gt;"x","","x")</f>
        <v/>
      </c>
      <c r="C599" t="str">
        <f>+IF(AND(CG599&gt;'24-25 Plant Additions (RunRate)'!$O$4,$B599&lt;&gt;"x"),"x","")</f>
        <v/>
      </c>
      <c r="D599" t="str">
        <f t="shared" si="9"/>
        <v>x</v>
      </c>
      <c r="E599" s="2" t="s">
        <v>1819</v>
      </c>
      <c r="F599" s="3" t="s">
        <v>1820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>
        <v>13440.630000000001</v>
      </c>
      <c r="CE599" s="4">
        <v>66.41</v>
      </c>
      <c r="CF599" s="4"/>
      <c r="CG599" s="4">
        <v>13507.04</v>
      </c>
      <c r="CH599" s="4"/>
      <c r="CI599" s="9" t="e" cm="1">
        <f t="array" ref="CI599">1/(SUM(G599:BZ599*($G$1:$BZ$1=1))/SUM(G599:BZ599)+0.000000001)*(SUM(N(CK599:CP599&lt;&gt;0))&gt;4)</f>
        <v>#DIV/0!</v>
      </c>
      <c r="CK599" s="7" cm="1">
        <f t="array" ref="CK599">+SUM($G599:$CF599*N(VALUE(LEFT($G$2:$CF$2,4))=CK$2))</f>
        <v>0</v>
      </c>
      <c r="CL599" s="7" cm="1">
        <f t="array" ref="CL599">+SUM($G599:$CF599*N(VALUE(LEFT($G$2:$CF$2,4))=CL$2))</f>
        <v>0</v>
      </c>
      <c r="CM599" s="7" cm="1">
        <f t="array" ref="CM599">+SUM($G599:$CF599*N(VALUE(LEFT($G$2:$CF$2,4))=CM$2))</f>
        <v>0</v>
      </c>
      <c r="CN599" s="7" cm="1">
        <f t="array" ref="CN599">+SUM($G599:$CF599*N(VALUE(LEFT($G$2:$CF$2,4))=CN$2))</f>
        <v>0</v>
      </c>
      <c r="CO599" s="7" cm="1">
        <f t="array" ref="CO599">+SUM($G599:$CF599*N(VALUE(LEFT($G$2:$CF$2,4))=CO$2))</f>
        <v>0</v>
      </c>
      <c r="CP599" s="7" cm="1">
        <f t="array" ref="CP599">+SUM($G599:$CF599*N(VALUE(LEFT($G$2:$CF$2,4))=CP$2))</f>
        <v>0</v>
      </c>
      <c r="CQ599" s="7" cm="1">
        <f t="array" ref="CQ599">+SUM($G599:$CF599*N(VALUE(LEFT($G$2:$CF$2,4))=CQ$2))</f>
        <v>13507.04</v>
      </c>
    </row>
    <row r="600" spans="2:95" x14ac:dyDescent="0.25">
      <c r="B600" t="str">
        <f>+IF(IFERROR(INDEX('24-25 Plant Additions (RunRate)'!$P$10:$P$258,MATCH(E600,'24-25 Plant Additions (RunRate)'!$C$10:$C$258,0)),"")&lt;&gt;"x","","x")</f>
        <v/>
      </c>
      <c r="C600" t="str">
        <f>+IF(AND(CG600&gt;'24-25 Plant Additions (RunRate)'!$O$4,$B600&lt;&gt;"x"),"x","")</f>
        <v/>
      </c>
      <c r="D600" t="str">
        <f t="shared" si="9"/>
        <v>x</v>
      </c>
      <c r="E600" s="2" t="s">
        <v>510</v>
      </c>
      <c r="F600" s="3" t="s">
        <v>511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>
        <v>13452.84</v>
      </c>
      <c r="Z600" s="4"/>
      <c r="AA600" s="4"/>
      <c r="AB600" s="4"/>
      <c r="AC600" s="4"/>
      <c r="AD600" s="4">
        <v>-222.15</v>
      </c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>
        <v>13230.69</v>
      </c>
      <c r="CH600" s="4"/>
      <c r="CI600" s="9" cm="1">
        <f t="array" ref="CI600">1/(SUM(G600:BZ600*($G$1:$BZ$1=1))/SUM(G600:BZ600)+0.000000001)*(SUM(N(CK600:CP600&lt;&gt;0))&gt;4)</f>
        <v>0</v>
      </c>
      <c r="CK600" s="7" cm="1">
        <f t="array" ref="CK600">+SUM($G600:$CF600*N(VALUE(LEFT($G$2:$CF$2,4))=CK$2))</f>
        <v>0</v>
      </c>
      <c r="CL600" s="7" cm="1">
        <f t="array" ref="CL600">+SUM($G600:$CF600*N(VALUE(LEFT($G$2:$CF$2,4))=CL$2))</f>
        <v>13230.69</v>
      </c>
      <c r="CM600" s="7" cm="1">
        <f t="array" ref="CM600">+SUM($G600:$CF600*N(VALUE(LEFT($G$2:$CF$2,4))=CM$2))</f>
        <v>0</v>
      </c>
      <c r="CN600" s="7" cm="1">
        <f t="array" ref="CN600">+SUM($G600:$CF600*N(VALUE(LEFT($G$2:$CF$2,4))=CN$2))</f>
        <v>0</v>
      </c>
      <c r="CO600" s="7" cm="1">
        <f t="array" ref="CO600">+SUM($G600:$CF600*N(VALUE(LEFT($G$2:$CF$2,4))=CO$2))</f>
        <v>0</v>
      </c>
      <c r="CP600" s="7" cm="1">
        <f t="array" ref="CP600">+SUM($G600:$CF600*N(VALUE(LEFT($G$2:$CF$2,4))=CP$2))</f>
        <v>0</v>
      </c>
      <c r="CQ600" s="7" cm="1">
        <f t="array" ref="CQ600">+SUM($G600:$CF600*N(VALUE(LEFT($G$2:$CF$2,4))=CQ$2))</f>
        <v>0</v>
      </c>
    </row>
    <row r="601" spans="2:95" x14ac:dyDescent="0.25">
      <c r="B601" t="str">
        <f>+IF(IFERROR(INDEX('24-25 Plant Additions (RunRate)'!$P$10:$P$258,MATCH(E601,'24-25 Plant Additions (RunRate)'!$C$10:$C$258,0)),"")&lt;&gt;"x","","x")</f>
        <v>x</v>
      </c>
      <c r="C601" t="str">
        <f>+IF(AND(CG601&gt;'24-25 Plant Additions (RunRate)'!$O$4,$B601&lt;&gt;"x"),"x","")</f>
        <v/>
      </c>
      <c r="D601" t="str">
        <f t="shared" si="9"/>
        <v/>
      </c>
      <c r="E601" s="2" t="s">
        <v>656</v>
      </c>
      <c r="F601" s="3" t="s">
        <v>657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>
        <v>1656.17</v>
      </c>
      <c r="BN601" s="4">
        <v>-10.68</v>
      </c>
      <c r="BO601" s="4"/>
      <c r="BP601" s="4"/>
      <c r="BQ601" s="4"/>
      <c r="BR601" s="4"/>
      <c r="BS601" s="4"/>
      <c r="BT601" s="4">
        <v>0</v>
      </c>
      <c r="BU601" s="4"/>
      <c r="BV601" s="4"/>
      <c r="BW601" s="4"/>
      <c r="BX601" s="4"/>
      <c r="BY601" s="4"/>
      <c r="BZ601" s="4">
        <v>374.74</v>
      </c>
      <c r="CA601" s="4">
        <v>-61.51</v>
      </c>
      <c r="CB601" s="4">
        <v>6142.79</v>
      </c>
      <c r="CC601" s="4"/>
      <c r="CD601" s="4">
        <v>1137.57</v>
      </c>
      <c r="CE601" s="4">
        <v>2199.7599999999998</v>
      </c>
      <c r="CF601" s="4">
        <v>1675.29</v>
      </c>
      <c r="CG601" s="4">
        <v>13114.130000000001</v>
      </c>
      <c r="CH601" s="4"/>
      <c r="CI601" s="9" cm="1">
        <f t="array" ref="CI601">1/(SUM(G601:BZ601*($G$1:$BZ$1=1))/SUM(G601:BZ601)+0.000000001)*(SUM(N(CK601:CP601&lt;&gt;0))&gt;4)</f>
        <v>0</v>
      </c>
      <c r="CK601" s="7" cm="1">
        <f t="array" ref="CK601">+SUM($G601:$CF601*N(VALUE(LEFT($G$2:$CF$2,4))=CK$2))</f>
        <v>0</v>
      </c>
      <c r="CL601" s="7" cm="1">
        <f t="array" ref="CL601">+SUM($G601:$CF601*N(VALUE(LEFT($G$2:$CF$2,4))=CL$2))</f>
        <v>0</v>
      </c>
      <c r="CM601" s="7" cm="1">
        <f t="array" ref="CM601">+SUM($G601:$CF601*N(VALUE(LEFT($G$2:$CF$2,4))=CM$2))</f>
        <v>0</v>
      </c>
      <c r="CN601" s="7" cm="1">
        <f t="array" ref="CN601">+SUM($G601:$CF601*N(VALUE(LEFT($G$2:$CF$2,4))=CN$2))</f>
        <v>0</v>
      </c>
      <c r="CO601" s="7" cm="1">
        <f t="array" ref="CO601">+SUM($G601:$CF601*N(VALUE(LEFT($G$2:$CF$2,4))=CO$2))</f>
        <v>1645.49</v>
      </c>
      <c r="CP601" s="7" cm="1">
        <f t="array" ref="CP601">+SUM($G601:$CF601*N(VALUE(LEFT($G$2:$CF$2,4))=CP$2))</f>
        <v>374.74</v>
      </c>
      <c r="CQ601" s="7" cm="1">
        <f t="array" ref="CQ601">+SUM($G601:$CF601*N(VALUE(LEFT($G$2:$CF$2,4))=CQ$2))</f>
        <v>11093.899999999998</v>
      </c>
    </row>
    <row r="602" spans="2:95" x14ac:dyDescent="0.25">
      <c r="B602" t="str">
        <f>+IF(IFERROR(INDEX('24-25 Plant Additions (RunRate)'!$P$10:$P$258,MATCH(E602,'24-25 Plant Additions (RunRate)'!$C$10:$C$258,0)),"")&lt;&gt;"x","","x")</f>
        <v/>
      </c>
      <c r="C602" t="str">
        <f>+IF(AND(CG602&gt;'24-25 Plant Additions (RunRate)'!$O$4,$B602&lt;&gt;"x"),"x","")</f>
        <v/>
      </c>
      <c r="D602" t="str">
        <f t="shared" si="9"/>
        <v>x</v>
      </c>
      <c r="E602" s="2" t="s">
        <v>1747</v>
      </c>
      <c r="F602" s="3" t="s">
        <v>1748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>
        <v>12896.94</v>
      </c>
      <c r="BX602" s="4"/>
      <c r="BY602" s="4"/>
      <c r="BZ602" s="4">
        <v>-52.22</v>
      </c>
      <c r="CA602" s="4"/>
      <c r="CB602" s="4"/>
      <c r="CC602" s="4"/>
      <c r="CD602" s="4"/>
      <c r="CE602" s="4"/>
      <c r="CF602" s="4"/>
      <c r="CG602" s="4">
        <v>12844.720000000001</v>
      </c>
      <c r="CH602" s="4"/>
      <c r="CI602" s="9" cm="1">
        <f t="array" ref="CI602">1/(SUM(G602:BZ602*($G$1:$BZ$1=1))/SUM(G602:BZ602)+0.000000001)*(SUM(N(CK602:CP602&lt;&gt;0))&gt;4)</f>
        <v>0</v>
      </c>
      <c r="CK602" s="7" cm="1">
        <f t="array" ref="CK602">+SUM($G602:$CF602*N(VALUE(LEFT($G$2:$CF$2,4))=CK$2))</f>
        <v>0</v>
      </c>
      <c r="CL602" s="7" cm="1">
        <f t="array" ref="CL602">+SUM($G602:$CF602*N(VALUE(LEFT($G$2:$CF$2,4))=CL$2))</f>
        <v>0</v>
      </c>
      <c r="CM602" s="7" cm="1">
        <f t="array" ref="CM602">+SUM($G602:$CF602*N(VALUE(LEFT($G$2:$CF$2,4))=CM$2))</f>
        <v>0</v>
      </c>
      <c r="CN602" s="7" cm="1">
        <f t="array" ref="CN602">+SUM($G602:$CF602*N(VALUE(LEFT($G$2:$CF$2,4))=CN$2))</f>
        <v>0</v>
      </c>
      <c r="CO602" s="7" cm="1">
        <f t="array" ref="CO602">+SUM($G602:$CF602*N(VALUE(LEFT($G$2:$CF$2,4))=CO$2))</f>
        <v>0</v>
      </c>
      <c r="CP602" s="7" cm="1">
        <f t="array" ref="CP602">+SUM($G602:$CF602*N(VALUE(LEFT($G$2:$CF$2,4))=CP$2))</f>
        <v>12844.720000000001</v>
      </c>
      <c r="CQ602" s="7" cm="1">
        <f t="array" ref="CQ602">+SUM($G602:$CF602*N(VALUE(LEFT($G$2:$CF$2,4))=CQ$2))</f>
        <v>0</v>
      </c>
    </row>
    <row r="603" spans="2:95" x14ac:dyDescent="0.25">
      <c r="B603" t="str">
        <f>+IF(IFERROR(INDEX('24-25 Plant Additions (RunRate)'!$P$10:$P$258,MATCH(E603,'24-25 Plant Additions (RunRate)'!$C$10:$C$258,0)),"")&lt;&gt;"x","","x")</f>
        <v/>
      </c>
      <c r="C603" t="str">
        <f>+IF(AND(CG603&gt;'24-25 Plant Additions (RunRate)'!$O$4,$B603&lt;&gt;"x"),"x","")</f>
        <v/>
      </c>
      <c r="D603" t="str">
        <f t="shared" si="9"/>
        <v>x</v>
      </c>
      <c r="E603" s="2" t="s">
        <v>67</v>
      </c>
      <c r="F603" s="3" t="s">
        <v>68</v>
      </c>
      <c r="G603" s="4">
        <v>4191.4400000000005</v>
      </c>
      <c r="H603" s="4"/>
      <c r="I603" s="4"/>
      <c r="J603" s="4"/>
      <c r="K603" s="4"/>
      <c r="L603" s="4"/>
      <c r="M603" s="4"/>
      <c r="N603" s="4"/>
      <c r="O603" s="4">
        <v>0</v>
      </c>
      <c r="P603" s="4">
        <v>5675.49</v>
      </c>
      <c r="Q603" s="4"/>
      <c r="R603" s="4">
        <v>60.31</v>
      </c>
      <c r="S603" s="4"/>
      <c r="T603" s="4"/>
      <c r="U603" s="4"/>
      <c r="V603" s="4">
        <v>0</v>
      </c>
      <c r="W603" s="4"/>
      <c r="X603" s="4"/>
      <c r="Y603" s="4"/>
      <c r="Z603" s="4"/>
      <c r="AA603" s="4">
        <v>2965.71</v>
      </c>
      <c r="AB603" s="4"/>
      <c r="AC603" s="4"/>
      <c r="AD603" s="4">
        <v>-49.14</v>
      </c>
      <c r="AE603" s="4"/>
      <c r="AF603" s="4">
        <v>0</v>
      </c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>
        <v>12843.810000000001</v>
      </c>
      <c r="CH603" s="4"/>
      <c r="CI603" s="9" cm="1">
        <f t="array" ref="CI603">1/(SUM(G603:BZ603*($G$1:$BZ$1=1))/SUM(G603:BZ603)+0.000000001)*(SUM(N(CK603:CP603&lt;&gt;0))&gt;4)</f>
        <v>0</v>
      </c>
      <c r="CK603" s="7" cm="1">
        <f t="array" ref="CK603">+SUM($G603:$CF603*N(VALUE(LEFT($G$2:$CF$2,4))=CK$2))</f>
        <v>9927.24</v>
      </c>
      <c r="CL603" s="7" cm="1">
        <f t="array" ref="CL603">+SUM($G603:$CF603*N(VALUE(LEFT($G$2:$CF$2,4))=CL$2))</f>
        <v>2916.57</v>
      </c>
      <c r="CM603" s="7" cm="1">
        <f t="array" ref="CM603">+SUM($G603:$CF603*N(VALUE(LEFT($G$2:$CF$2,4))=CM$2))</f>
        <v>0</v>
      </c>
      <c r="CN603" s="7" cm="1">
        <f t="array" ref="CN603">+SUM($G603:$CF603*N(VALUE(LEFT($G$2:$CF$2,4))=CN$2))</f>
        <v>0</v>
      </c>
      <c r="CO603" s="7" cm="1">
        <f t="array" ref="CO603">+SUM($G603:$CF603*N(VALUE(LEFT($G$2:$CF$2,4))=CO$2))</f>
        <v>0</v>
      </c>
      <c r="CP603" s="7" cm="1">
        <f t="array" ref="CP603">+SUM($G603:$CF603*N(VALUE(LEFT($G$2:$CF$2,4))=CP$2))</f>
        <v>0</v>
      </c>
      <c r="CQ603" s="7" cm="1">
        <f t="array" ref="CQ603">+SUM($G603:$CF603*N(VALUE(LEFT($G$2:$CF$2,4))=CQ$2))</f>
        <v>0</v>
      </c>
    </row>
    <row r="604" spans="2:95" x14ac:dyDescent="0.25">
      <c r="B604" t="str">
        <f>+IF(IFERROR(INDEX('24-25 Plant Additions (RunRate)'!$P$10:$P$258,MATCH(E604,'24-25 Plant Additions (RunRate)'!$C$10:$C$258,0)),"")&lt;&gt;"x","","x")</f>
        <v/>
      </c>
      <c r="C604" t="str">
        <f>+IF(AND(CG604&gt;'24-25 Plant Additions (RunRate)'!$O$4,$B604&lt;&gt;"x"),"x","")</f>
        <v/>
      </c>
      <c r="D604" t="str">
        <f t="shared" si="9"/>
        <v>x</v>
      </c>
      <c r="E604" s="2" t="s">
        <v>1824</v>
      </c>
      <c r="F604" s="3" t="s">
        <v>1825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>
        <v>12623.220000000001</v>
      </c>
      <c r="CG604" s="4">
        <v>12623.220000000001</v>
      </c>
      <c r="CH604" s="4"/>
      <c r="CI604" s="9" t="e" cm="1">
        <f t="array" ref="CI604">1/(SUM(G604:BZ604*($G$1:$BZ$1=1))/SUM(G604:BZ604)+0.000000001)*(SUM(N(CK604:CP604&lt;&gt;0))&gt;4)</f>
        <v>#DIV/0!</v>
      </c>
      <c r="CK604" s="7" cm="1">
        <f t="array" ref="CK604">+SUM($G604:$CF604*N(VALUE(LEFT($G$2:$CF$2,4))=CK$2))</f>
        <v>0</v>
      </c>
      <c r="CL604" s="7" cm="1">
        <f t="array" ref="CL604">+SUM($G604:$CF604*N(VALUE(LEFT($G$2:$CF$2,4))=CL$2))</f>
        <v>0</v>
      </c>
      <c r="CM604" s="7" cm="1">
        <f t="array" ref="CM604">+SUM($G604:$CF604*N(VALUE(LEFT($G$2:$CF$2,4))=CM$2))</f>
        <v>0</v>
      </c>
      <c r="CN604" s="7" cm="1">
        <f t="array" ref="CN604">+SUM($G604:$CF604*N(VALUE(LEFT($G$2:$CF$2,4))=CN$2))</f>
        <v>0</v>
      </c>
      <c r="CO604" s="7" cm="1">
        <f t="array" ref="CO604">+SUM($G604:$CF604*N(VALUE(LEFT($G$2:$CF$2,4))=CO$2))</f>
        <v>0</v>
      </c>
      <c r="CP604" s="7" cm="1">
        <f t="array" ref="CP604">+SUM($G604:$CF604*N(VALUE(LEFT($G$2:$CF$2,4))=CP$2))</f>
        <v>0</v>
      </c>
      <c r="CQ604" s="7" cm="1">
        <f t="array" ref="CQ604">+SUM($G604:$CF604*N(VALUE(LEFT($G$2:$CF$2,4))=CQ$2))</f>
        <v>12623.220000000001</v>
      </c>
    </row>
    <row r="605" spans="2:95" x14ac:dyDescent="0.25">
      <c r="B605" t="str">
        <f>+IF(IFERROR(INDEX('24-25 Plant Additions (RunRate)'!$P$10:$P$258,MATCH(E605,'24-25 Plant Additions (RunRate)'!$C$10:$C$258,0)),"")&lt;&gt;"x","","x")</f>
        <v/>
      </c>
      <c r="C605" t="str">
        <f>+IF(AND(CG605&gt;'24-25 Plant Additions (RunRate)'!$O$4,$B605&lt;&gt;"x"),"x","")</f>
        <v/>
      </c>
      <c r="D605" t="str">
        <f t="shared" si="9"/>
        <v>x</v>
      </c>
      <c r="E605" s="2" t="s">
        <v>1589</v>
      </c>
      <c r="F605" s="3" t="s">
        <v>1386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>
        <v>12411.880000000001</v>
      </c>
      <c r="BQ605" s="4">
        <v>14392.99</v>
      </c>
      <c r="BR605" s="4">
        <v>0</v>
      </c>
      <c r="BS605" s="4">
        <v>-14289.220000000001</v>
      </c>
      <c r="BT605" s="4"/>
      <c r="BU605" s="4"/>
      <c r="BV605" s="4"/>
      <c r="BW605" s="4"/>
      <c r="BX605" s="4"/>
      <c r="BY605" s="4"/>
      <c r="BZ605" s="4">
        <v>-50.68</v>
      </c>
      <c r="CA605" s="4"/>
      <c r="CB605" s="4"/>
      <c r="CC605" s="4"/>
      <c r="CD605" s="4"/>
      <c r="CE605" s="4"/>
      <c r="CF605" s="4"/>
      <c r="CG605" s="4">
        <v>12464.970000000001</v>
      </c>
      <c r="CH605" s="4"/>
      <c r="CI605" s="9" cm="1">
        <f t="array" ref="CI605">1/(SUM(G605:BZ605*($G$1:$BZ$1=1))/SUM(G605:BZ605)+0.000000001)*(SUM(N(CK605:CP605&lt;&gt;0))&gt;4)</f>
        <v>0</v>
      </c>
      <c r="CK605" s="7" cm="1">
        <f t="array" ref="CK605">+SUM($G605:$CF605*N(VALUE(LEFT($G$2:$CF$2,4))=CK$2))</f>
        <v>0</v>
      </c>
      <c r="CL605" s="7" cm="1">
        <f t="array" ref="CL605">+SUM($G605:$CF605*N(VALUE(LEFT($G$2:$CF$2,4))=CL$2))</f>
        <v>0</v>
      </c>
      <c r="CM605" s="7" cm="1">
        <f t="array" ref="CM605">+SUM($G605:$CF605*N(VALUE(LEFT($G$2:$CF$2,4))=CM$2))</f>
        <v>0</v>
      </c>
      <c r="CN605" s="7" cm="1">
        <f t="array" ref="CN605">+SUM($G605:$CF605*N(VALUE(LEFT($G$2:$CF$2,4))=CN$2))</f>
        <v>0</v>
      </c>
      <c r="CO605" s="7" cm="1">
        <f t="array" ref="CO605">+SUM($G605:$CF605*N(VALUE(LEFT($G$2:$CF$2,4))=CO$2))</f>
        <v>0</v>
      </c>
      <c r="CP605" s="7" cm="1">
        <f t="array" ref="CP605">+SUM($G605:$CF605*N(VALUE(LEFT($G$2:$CF$2,4))=CP$2))</f>
        <v>12464.970000000001</v>
      </c>
      <c r="CQ605" s="7" cm="1">
        <f t="array" ref="CQ605">+SUM($G605:$CF605*N(VALUE(LEFT($G$2:$CF$2,4))=CQ$2))</f>
        <v>0</v>
      </c>
    </row>
    <row r="606" spans="2:95" x14ac:dyDescent="0.25">
      <c r="B606" t="str">
        <f>+IF(IFERROR(INDEX('24-25 Plant Additions (RunRate)'!$P$10:$P$258,MATCH(E606,'24-25 Plant Additions (RunRate)'!$C$10:$C$258,0)),"")&lt;&gt;"x","","x")</f>
        <v/>
      </c>
      <c r="C606" t="str">
        <f>+IF(AND(CG606&gt;'24-25 Plant Additions (RunRate)'!$O$4,$B606&lt;&gt;"x"),"x","")</f>
        <v/>
      </c>
      <c r="D606" t="str">
        <f t="shared" si="9"/>
        <v>x</v>
      </c>
      <c r="E606" s="2" t="s">
        <v>1517</v>
      </c>
      <c r="F606" s="3" t="s">
        <v>1518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>
        <v>17567.09</v>
      </c>
      <c r="BJ606" s="4">
        <v>-4574.25</v>
      </c>
      <c r="BK606" s="4">
        <v>6263.5</v>
      </c>
      <c r="BL606" s="4">
        <v>-6740.6</v>
      </c>
      <c r="BM606" s="4"/>
      <c r="BN606" s="4">
        <v>-159.06</v>
      </c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>
        <v>12356.68</v>
      </c>
      <c r="CH606" s="4"/>
      <c r="CI606" s="9" cm="1">
        <f t="array" ref="CI606">1/(SUM(G606:BZ606*($G$1:$BZ$1=1))/SUM(G606:BZ606)+0.000000001)*(SUM(N(CK606:CP606&lt;&gt;0))&gt;4)</f>
        <v>0</v>
      </c>
      <c r="CK606" s="7" cm="1">
        <f t="array" ref="CK606">+SUM($G606:$CF606*N(VALUE(LEFT($G$2:$CF$2,4))=CK$2))</f>
        <v>0</v>
      </c>
      <c r="CL606" s="7" cm="1">
        <f t="array" ref="CL606">+SUM($G606:$CF606*N(VALUE(LEFT($G$2:$CF$2,4))=CL$2))</f>
        <v>0</v>
      </c>
      <c r="CM606" s="7" cm="1">
        <f t="array" ref="CM606">+SUM($G606:$CF606*N(VALUE(LEFT($G$2:$CF$2,4))=CM$2))</f>
        <v>0</v>
      </c>
      <c r="CN606" s="7" cm="1">
        <f t="array" ref="CN606">+SUM($G606:$CF606*N(VALUE(LEFT($G$2:$CF$2,4))=CN$2))</f>
        <v>0</v>
      </c>
      <c r="CO606" s="7" cm="1">
        <f t="array" ref="CO606">+SUM($G606:$CF606*N(VALUE(LEFT($G$2:$CF$2,4))=CO$2))</f>
        <v>12356.68</v>
      </c>
      <c r="CP606" s="7" cm="1">
        <f t="array" ref="CP606">+SUM($G606:$CF606*N(VALUE(LEFT($G$2:$CF$2,4))=CP$2))</f>
        <v>0</v>
      </c>
      <c r="CQ606" s="7" cm="1">
        <f t="array" ref="CQ606">+SUM($G606:$CF606*N(VALUE(LEFT($G$2:$CF$2,4))=CQ$2))</f>
        <v>0</v>
      </c>
    </row>
    <row r="607" spans="2:95" x14ac:dyDescent="0.25">
      <c r="B607" t="str">
        <f>+IF(IFERROR(INDEX('24-25 Plant Additions (RunRate)'!$P$10:$P$258,MATCH(E607,'24-25 Plant Additions (RunRate)'!$C$10:$C$258,0)),"")&lt;&gt;"x","","x")</f>
        <v/>
      </c>
      <c r="C607" t="str">
        <f>+IF(AND(CG607&gt;'24-25 Plant Additions (RunRate)'!$O$4,$B607&lt;&gt;"x"),"x","")</f>
        <v/>
      </c>
      <c r="D607" t="str">
        <f t="shared" si="9"/>
        <v>x</v>
      </c>
      <c r="E607" s="2" t="s">
        <v>816</v>
      </c>
      <c r="F607" s="3" t="s">
        <v>817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>
        <v>12197.27</v>
      </c>
      <c r="AN607" s="4"/>
      <c r="AO607" s="4"/>
      <c r="AP607" s="4">
        <v>9.42</v>
      </c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>
        <v>12206.69</v>
      </c>
      <c r="CH607" s="4"/>
      <c r="CI607" s="9" cm="1">
        <f t="array" ref="CI607">1/(SUM(G607:BZ607*($G$1:$BZ$1=1))/SUM(G607:BZ607)+0.000000001)*(SUM(N(CK607:CP607&lt;&gt;0))&gt;4)</f>
        <v>0</v>
      </c>
      <c r="CK607" s="7" cm="1">
        <f t="array" ref="CK607">+SUM($G607:$CF607*N(VALUE(LEFT($G$2:$CF$2,4))=CK$2))</f>
        <v>0</v>
      </c>
      <c r="CL607" s="7" cm="1">
        <f t="array" ref="CL607">+SUM($G607:$CF607*N(VALUE(LEFT($G$2:$CF$2,4))=CL$2))</f>
        <v>0</v>
      </c>
      <c r="CM607" s="7" cm="1">
        <f t="array" ref="CM607">+SUM($G607:$CF607*N(VALUE(LEFT($G$2:$CF$2,4))=CM$2))</f>
        <v>12206.69</v>
      </c>
      <c r="CN607" s="7" cm="1">
        <f t="array" ref="CN607">+SUM($G607:$CF607*N(VALUE(LEFT($G$2:$CF$2,4))=CN$2))</f>
        <v>0</v>
      </c>
      <c r="CO607" s="7" cm="1">
        <f t="array" ref="CO607">+SUM($G607:$CF607*N(VALUE(LEFT($G$2:$CF$2,4))=CO$2))</f>
        <v>0</v>
      </c>
      <c r="CP607" s="7" cm="1">
        <f t="array" ref="CP607">+SUM($G607:$CF607*N(VALUE(LEFT($G$2:$CF$2,4))=CP$2))</f>
        <v>0</v>
      </c>
      <c r="CQ607" s="7" cm="1">
        <f t="array" ref="CQ607">+SUM($G607:$CF607*N(VALUE(LEFT($G$2:$CF$2,4))=CQ$2))</f>
        <v>0</v>
      </c>
    </row>
    <row r="608" spans="2:95" x14ac:dyDescent="0.25">
      <c r="B608" t="str">
        <f>+IF(IFERROR(INDEX('24-25 Plant Additions (RunRate)'!$P$10:$P$258,MATCH(E608,'24-25 Plant Additions (RunRate)'!$C$10:$C$258,0)),"")&lt;&gt;"x","","x")</f>
        <v/>
      </c>
      <c r="C608" t="str">
        <f>+IF(AND(CG608&gt;'24-25 Plant Additions (RunRate)'!$O$4,$B608&lt;&gt;"x"),"x","")</f>
        <v/>
      </c>
      <c r="D608" t="str">
        <f t="shared" si="9"/>
        <v>x</v>
      </c>
      <c r="E608" s="2" t="s">
        <v>1554</v>
      </c>
      <c r="F608" s="3" t="s">
        <v>1555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>
        <v>12243.210000000001</v>
      </c>
      <c r="BS608" s="4">
        <v>0.01</v>
      </c>
      <c r="BT608" s="4"/>
      <c r="BU608" s="4"/>
      <c r="BV608" s="4"/>
      <c r="BW608" s="4">
        <v>0</v>
      </c>
      <c r="BX608" s="4"/>
      <c r="BY608" s="4"/>
      <c r="BZ608" s="4">
        <v>-49.58</v>
      </c>
      <c r="CA608" s="4"/>
      <c r="CB608" s="4"/>
      <c r="CC608" s="4"/>
      <c r="CD608" s="4"/>
      <c r="CE608" s="4"/>
      <c r="CF608" s="4"/>
      <c r="CG608" s="4">
        <v>12193.640000000001</v>
      </c>
      <c r="CH608" s="4"/>
      <c r="CI608" s="9" cm="1">
        <f t="array" ref="CI608">1/(SUM(G608:BZ608*($G$1:$BZ$1=1))/SUM(G608:BZ608)+0.000000001)*(SUM(N(CK608:CP608&lt;&gt;0))&gt;4)</f>
        <v>0</v>
      </c>
      <c r="CK608" s="7" cm="1">
        <f t="array" ref="CK608">+SUM($G608:$CF608*N(VALUE(LEFT($G$2:$CF$2,4))=CK$2))</f>
        <v>0</v>
      </c>
      <c r="CL608" s="7" cm="1">
        <f t="array" ref="CL608">+SUM($G608:$CF608*N(VALUE(LEFT($G$2:$CF$2,4))=CL$2))</f>
        <v>0</v>
      </c>
      <c r="CM608" s="7" cm="1">
        <f t="array" ref="CM608">+SUM($G608:$CF608*N(VALUE(LEFT($G$2:$CF$2,4))=CM$2))</f>
        <v>0</v>
      </c>
      <c r="CN608" s="7" cm="1">
        <f t="array" ref="CN608">+SUM($G608:$CF608*N(VALUE(LEFT($G$2:$CF$2,4))=CN$2))</f>
        <v>0</v>
      </c>
      <c r="CO608" s="7" cm="1">
        <f t="array" ref="CO608">+SUM($G608:$CF608*N(VALUE(LEFT($G$2:$CF$2,4))=CO$2))</f>
        <v>0</v>
      </c>
      <c r="CP608" s="7" cm="1">
        <f t="array" ref="CP608">+SUM($G608:$CF608*N(VALUE(LEFT($G$2:$CF$2,4))=CP$2))</f>
        <v>12193.640000000001</v>
      </c>
      <c r="CQ608" s="7" cm="1">
        <f t="array" ref="CQ608">+SUM($G608:$CF608*N(VALUE(LEFT($G$2:$CF$2,4))=CQ$2))</f>
        <v>0</v>
      </c>
    </row>
    <row r="609" spans="2:95" x14ac:dyDescent="0.25">
      <c r="B609" t="str">
        <f>+IF(IFERROR(INDEX('24-25 Plant Additions (RunRate)'!$P$10:$P$258,MATCH(E609,'24-25 Plant Additions (RunRate)'!$C$10:$C$258,0)),"")&lt;&gt;"x","","x")</f>
        <v/>
      </c>
      <c r="C609" t="str">
        <f>+IF(AND(CG609&gt;'24-25 Plant Additions (RunRate)'!$O$4,$B609&lt;&gt;"x"),"x","")</f>
        <v/>
      </c>
      <c r="D609" t="str">
        <f t="shared" si="9"/>
        <v>x</v>
      </c>
      <c r="E609" s="2" t="s">
        <v>856</v>
      </c>
      <c r="F609" s="3" t="s">
        <v>857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>
        <v>10955.17</v>
      </c>
      <c r="AE609" s="4">
        <v>309.93</v>
      </c>
      <c r="AF609" s="4">
        <v>659.31000000000006</v>
      </c>
      <c r="AG609" s="4">
        <v>85.17</v>
      </c>
      <c r="AH609" s="4"/>
      <c r="AI609" s="4">
        <v>44.42</v>
      </c>
      <c r="AJ609" s="4"/>
      <c r="AK609" s="4"/>
      <c r="AL609" s="4"/>
      <c r="AM609" s="4"/>
      <c r="AN609" s="4"/>
      <c r="AO609" s="4"/>
      <c r="AP609" s="4">
        <v>0.86</v>
      </c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>
        <v>12054.86</v>
      </c>
      <c r="CH609" s="4"/>
      <c r="CI609" s="9" cm="1">
        <f t="array" ref="CI609">1/(SUM(G609:BZ609*($G$1:$BZ$1=1))/SUM(G609:BZ609)+0.000000001)*(SUM(N(CK609:CP609&lt;&gt;0))&gt;4)</f>
        <v>0</v>
      </c>
      <c r="CK609" s="7" cm="1">
        <f t="array" ref="CK609">+SUM($G609:$CF609*N(VALUE(LEFT($G$2:$CF$2,4))=CK$2))</f>
        <v>0</v>
      </c>
      <c r="CL609" s="7" cm="1">
        <f t="array" ref="CL609">+SUM($G609:$CF609*N(VALUE(LEFT($G$2:$CF$2,4))=CL$2))</f>
        <v>10955.17</v>
      </c>
      <c r="CM609" s="7" cm="1">
        <f t="array" ref="CM609">+SUM($G609:$CF609*N(VALUE(LEFT($G$2:$CF$2,4))=CM$2))</f>
        <v>1099.69</v>
      </c>
      <c r="CN609" s="7" cm="1">
        <f t="array" ref="CN609">+SUM($G609:$CF609*N(VALUE(LEFT($G$2:$CF$2,4))=CN$2))</f>
        <v>0</v>
      </c>
      <c r="CO609" s="7" cm="1">
        <f t="array" ref="CO609">+SUM($G609:$CF609*N(VALUE(LEFT($G$2:$CF$2,4))=CO$2))</f>
        <v>0</v>
      </c>
      <c r="CP609" s="7" cm="1">
        <f t="array" ref="CP609">+SUM($G609:$CF609*N(VALUE(LEFT($G$2:$CF$2,4))=CP$2))</f>
        <v>0</v>
      </c>
      <c r="CQ609" s="7" cm="1">
        <f t="array" ref="CQ609">+SUM($G609:$CF609*N(VALUE(LEFT($G$2:$CF$2,4))=CQ$2))</f>
        <v>0</v>
      </c>
    </row>
    <row r="610" spans="2:95" x14ac:dyDescent="0.25">
      <c r="B610" t="str">
        <f>+IF(IFERROR(INDEX('24-25 Plant Additions (RunRate)'!$P$10:$P$258,MATCH(E610,'24-25 Plant Additions (RunRate)'!$C$10:$C$258,0)),"")&lt;&gt;"x","","x")</f>
        <v/>
      </c>
      <c r="C610" t="str">
        <f>+IF(AND(CG610&gt;'24-25 Plant Additions (RunRate)'!$O$4,$B610&lt;&gt;"x"),"x","")</f>
        <v/>
      </c>
      <c r="D610" t="str">
        <f t="shared" si="9"/>
        <v>x</v>
      </c>
      <c r="E610" s="2" t="s">
        <v>1085</v>
      </c>
      <c r="F610" s="3" t="s">
        <v>1086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>
        <v>10650.35</v>
      </c>
      <c r="AV610" s="4"/>
      <c r="AW610" s="4"/>
      <c r="AX610" s="4">
        <v>1388.57</v>
      </c>
      <c r="AY610" s="4"/>
      <c r="AZ610" s="4"/>
      <c r="BA610" s="4">
        <v>0</v>
      </c>
      <c r="BB610" s="4">
        <v>-11.51</v>
      </c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>
        <v>12027.41</v>
      </c>
      <c r="CH610" s="4"/>
      <c r="CI610" s="9" cm="1">
        <f t="array" ref="CI610">1/(SUM(G610:BZ610*($G$1:$BZ$1=1))/SUM(G610:BZ610)+0.000000001)*(SUM(N(CK610:CP610&lt;&gt;0))&gt;4)</f>
        <v>0</v>
      </c>
      <c r="CK610" s="7" cm="1">
        <f t="array" ref="CK610">+SUM($G610:$CF610*N(VALUE(LEFT($G$2:$CF$2,4))=CK$2))</f>
        <v>0</v>
      </c>
      <c r="CL610" s="7" cm="1">
        <f t="array" ref="CL610">+SUM($G610:$CF610*N(VALUE(LEFT($G$2:$CF$2,4))=CL$2))</f>
        <v>0</v>
      </c>
      <c r="CM610" s="7" cm="1">
        <f t="array" ref="CM610">+SUM($G610:$CF610*N(VALUE(LEFT($G$2:$CF$2,4))=CM$2))</f>
        <v>0</v>
      </c>
      <c r="CN610" s="7" cm="1">
        <f t="array" ref="CN610">+SUM($G610:$CF610*N(VALUE(LEFT($G$2:$CF$2,4))=CN$2))</f>
        <v>12027.41</v>
      </c>
      <c r="CO610" s="7" cm="1">
        <f t="array" ref="CO610">+SUM($G610:$CF610*N(VALUE(LEFT($G$2:$CF$2,4))=CO$2))</f>
        <v>0</v>
      </c>
      <c r="CP610" s="7" cm="1">
        <f t="array" ref="CP610">+SUM($G610:$CF610*N(VALUE(LEFT($G$2:$CF$2,4))=CP$2))</f>
        <v>0</v>
      </c>
      <c r="CQ610" s="7" cm="1">
        <f t="array" ref="CQ610">+SUM($G610:$CF610*N(VALUE(LEFT($G$2:$CF$2,4))=CQ$2))</f>
        <v>0</v>
      </c>
    </row>
    <row r="611" spans="2:95" x14ac:dyDescent="0.25">
      <c r="B611" t="str">
        <f>+IF(IFERROR(INDEX('24-25 Plant Additions (RunRate)'!$P$10:$P$258,MATCH(E611,'24-25 Plant Additions (RunRate)'!$C$10:$C$258,0)),"")&lt;&gt;"x","","x")</f>
        <v/>
      </c>
      <c r="C611" t="str">
        <f>+IF(AND(CG611&gt;'24-25 Plant Additions (RunRate)'!$O$4,$B611&lt;&gt;"x"),"x","")</f>
        <v/>
      </c>
      <c r="D611" t="str">
        <f t="shared" si="9"/>
        <v>x</v>
      </c>
      <c r="E611" s="2" t="s">
        <v>1626</v>
      </c>
      <c r="F611" s="3" t="s">
        <v>1627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>
        <v>11692.62</v>
      </c>
      <c r="BR611" s="4">
        <v>99.39</v>
      </c>
      <c r="BS611" s="4"/>
      <c r="BT611" s="4"/>
      <c r="BU611" s="4"/>
      <c r="BV611" s="4"/>
      <c r="BW611" s="4"/>
      <c r="BX611" s="4"/>
      <c r="BY611" s="4">
        <v>0</v>
      </c>
      <c r="BZ611" s="4">
        <v>-47.74</v>
      </c>
      <c r="CA611" s="4"/>
      <c r="CB611" s="4"/>
      <c r="CC611" s="4"/>
      <c r="CD611" s="4"/>
      <c r="CE611" s="4"/>
      <c r="CF611" s="4"/>
      <c r="CG611" s="4">
        <v>11744.27</v>
      </c>
      <c r="CH611" s="4"/>
      <c r="CI611" s="9" cm="1">
        <f t="array" ref="CI611">1/(SUM(G611:BZ611*($G$1:$BZ$1=1))/SUM(G611:BZ611)+0.000000001)*(SUM(N(CK611:CP611&lt;&gt;0))&gt;4)</f>
        <v>0</v>
      </c>
      <c r="CK611" s="7" cm="1">
        <f t="array" ref="CK611">+SUM($G611:$CF611*N(VALUE(LEFT($G$2:$CF$2,4))=CK$2))</f>
        <v>0</v>
      </c>
      <c r="CL611" s="7" cm="1">
        <f t="array" ref="CL611">+SUM($G611:$CF611*N(VALUE(LEFT($G$2:$CF$2,4))=CL$2))</f>
        <v>0</v>
      </c>
      <c r="CM611" s="7" cm="1">
        <f t="array" ref="CM611">+SUM($G611:$CF611*N(VALUE(LEFT($G$2:$CF$2,4))=CM$2))</f>
        <v>0</v>
      </c>
      <c r="CN611" s="7" cm="1">
        <f t="array" ref="CN611">+SUM($G611:$CF611*N(VALUE(LEFT($G$2:$CF$2,4))=CN$2))</f>
        <v>0</v>
      </c>
      <c r="CO611" s="7" cm="1">
        <f t="array" ref="CO611">+SUM($G611:$CF611*N(VALUE(LEFT($G$2:$CF$2,4))=CO$2))</f>
        <v>0</v>
      </c>
      <c r="CP611" s="7" cm="1">
        <f t="array" ref="CP611">+SUM($G611:$CF611*N(VALUE(LEFT($G$2:$CF$2,4))=CP$2))</f>
        <v>11744.27</v>
      </c>
      <c r="CQ611" s="7" cm="1">
        <f t="array" ref="CQ611">+SUM($G611:$CF611*N(VALUE(LEFT($G$2:$CF$2,4))=CQ$2))</f>
        <v>0</v>
      </c>
    </row>
    <row r="612" spans="2:95" x14ac:dyDescent="0.25">
      <c r="B612" t="str">
        <f>+IF(IFERROR(INDEX('24-25 Plant Additions (RunRate)'!$P$10:$P$258,MATCH(E612,'24-25 Plant Additions (RunRate)'!$C$10:$C$258,0)),"")&lt;&gt;"x","","x")</f>
        <v/>
      </c>
      <c r="C612" t="str">
        <f>+IF(AND(CG612&gt;'24-25 Plant Additions (RunRate)'!$O$4,$B612&lt;&gt;"x"),"x","")</f>
        <v/>
      </c>
      <c r="D612" t="str">
        <f t="shared" si="9"/>
        <v>x</v>
      </c>
      <c r="E612" s="2" t="s">
        <v>912</v>
      </c>
      <c r="F612" s="3" t="s">
        <v>913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>
        <v>11694.08</v>
      </c>
      <c r="AI612" s="4">
        <v>0</v>
      </c>
      <c r="AJ612" s="4"/>
      <c r="AK612" s="4"/>
      <c r="AL612" s="4"/>
      <c r="AM612" s="4"/>
      <c r="AN612" s="4"/>
      <c r="AO612" s="4"/>
      <c r="AP612" s="4">
        <v>9.0299999999999994</v>
      </c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>
        <v>11703.11</v>
      </c>
      <c r="CH612" s="4"/>
      <c r="CI612" s="9" cm="1">
        <f t="array" ref="CI612">1/(SUM(G612:BZ612*($G$1:$BZ$1=1))/SUM(G612:BZ612)+0.000000001)*(SUM(N(CK612:CP612&lt;&gt;0))&gt;4)</f>
        <v>0</v>
      </c>
      <c r="CK612" s="7" cm="1">
        <f t="array" ref="CK612">+SUM($G612:$CF612*N(VALUE(LEFT($G$2:$CF$2,4))=CK$2))</f>
        <v>0</v>
      </c>
      <c r="CL612" s="7" cm="1">
        <f t="array" ref="CL612">+SUM($G612:$CF612*N(VALUE(LEFT($G$2:$CF$2,4))=CL$2))</f>
        <v>0</v>
      </c>
      <c r="CM612" s="7" cm="1">
        <f t="array" ref="CM612">+SUM($G612:$CF612*N(VALUE(LEFT($G$2:$CF$2,4))=CM$2))</f>
        <v>11703.11</v>
      </c>
      <c r="CN612" s="7" cm="1">
        <f t="array" ref="CN612">+SUM($G612:$CF612*N(VALUE(LEFT($G$2:$CF$2,4))=CN$2))</f>
        <v>0</v>
      </c>
      <c r="CO612" s="7" cm="1">
        <f t="array" ref="CO612">+SUM($G612:$CF612*N(VALUE(LEFT($G$2:$CF$2,4))=CO$2))</f>
        <v>0</v>
      </c>
      <c r="CP612" s="7" cm="1">
        <f t="array" ref="CP612">+SUM($G612:$CF612*N(VALUE(LEFT($G$2:$CF$2,4))=CP$2))</f>
        <v>0</v>
      </c>
      <c r="CQ612" s="7" cm="1">
        <f t="array" ref="CQ612">+SUM($G612:$CF612*N(VALUE(LEFT($G$2:$CF$2,4))=CQ$2))</f>
        <v>0</v>
      </c>
    </row>
    <row r="613" spans="2:95" x14ac:dyDescent="0.25">
      <c r="B613" t="str">
        <f>+IF(IFERROR(INDEX('24-25 Plant Additions (RunRate)'!$P$10:$P$258,MATCH(E613,'24-25 Plant Additions (RunRate)'!$C$10:$C$258,0)),"")&lt;&gt;"x","","x")</f>
        <v/>
      </c>
      <c r="C613" t="str">
        <f>+IF(AND(CG613&gt;'24-25 Plant Additions (RunRate)'!$O$4,$B613&lt;&gt;"x"),"x","")</f>
        <v/>
      </c>
      <c r="D613" t="str">
        <f t="shared" si="9"/>
        <v>x</v>
      </c>
      <c r="E613" s="2" t="s">
        <v>832</v>
      </c>
      <c r="F613" s="3" t="s">
        <v>833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>
        <v>11269.7</v>
      </c>
      <c r="AJ613" s="4">
        <v>231.86</v>
      </c>
      <c r="AK613" s="4"/>
      <c r="AL613" s="4"/>
      <c r="AM613" s="4"/>
      <c r="AN613" s="4"/>
      <c r="AO613" s="4"/>
      <c r="AP613" s="4">
        <v>11.05</v>
      </c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>
        <v>11512.61</v>
      </c>
      <c r="CH613" s="4"/>
      <c r="CI613" s="9" cm="1">
        <f t="array" ref="CI613">1/(SUM(G613:BZ613*($G$1:$BZ$1=1))/SUM(G613:BZ613)+0.000000001)*(SUM(N(CK613:CP613&lt;&gt;0))&gt;4)</f>
        <v>0</v>
      </c>
      <c r="CK613" s="7" cm="1">
        <f t="array" ref="CK613">+SUM($G613:$CF613*N(VALUE(LEFT($G$2:$CF$2,4))=CK$2))</f>
        <v>0</v>
      </c>
      <c r="CL613" s="7" cm="1">
        <f t="array" ref="CL613">+SUM($G613:$CF613*N(VALUE(LEFT($G$2:$CF$2,4))=CL$2))</f>
        <v>0</v>
      </c>
      <c r="CM613" s="7" cm="1">
        <f t="array" ref="CM613">+SUM($G613:$CF613*N(VALUE(LEFT($G$2:$CF$2,4))=CM$2))</f>
        <v>11512.61</v>
      </c>
      <c r="CN613" s="7" cm="1">
        <f t="array" ref="CN613">+SUM($G613:$CF613*N(VALUE(LEFT($G$2:$CF$2,4))=CN$2))</f>
        <v>0</v>
      </c>
      <c r="CO613" s="7" cm="1">
        <f t="array" ref="CO613">+SUM($G613:$CF613*N(VALUE(LEFT($G$2:$CF$2,4))=CO$2))</f>
        <v>0</v>
      </c>
      <c r="CP613" s="7" cm="1">
        <f t="array" ref="CP613">+SUM($G613:$CF613*N(VALUE(LEFT($G$2:$CF$2,4))=CP$2))</f>
        <v>0</v>
      </c>
      <c r="CQ613" s="7" cm="1">
        <f t="array" ref="CQ613">+SUM($G613:$CF613*N(VALUE(LEFT($G$2:$CF$2,4))=CQ$2))</f>
        <v>0</v>
      </c>
    </row>
    <row r="614" spans="2:95" x14ac:dyDescent="0.25">
      <c r="B614" t="str">
        <f>+IF(IFERROR(INDEX('24-25 Plant Additions (RunRate)'!$P$10:$P$258,MATCH(E614,'24-25 Plant Additions (RunRate)'!$C$10:$C$258,0)),"")&lt;&gt;"x","","x")</f>
        <v/>
      </c>
      <c r="C614" t="str">
        <f>+IF(AND(CG614&gt;'24-25 Plant Additions (RunRate)'!$O$4,$B614&lt;&gt;"x"),"x","")</f>
        <v/>
      </c>
      <c r="D614" t="str">
        <f t="shared" si="9"/>
        <v>x</v>
      </c>
      <c r="E614" s="2" t="s">
        <v>1213</v>
      </c>
      <c r="F614" s="3" t="s">
        <v>959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>
        <v>11409.19</v>
      </c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>
        <v>0</v>
      </c>
      <c r="CA614" s="4"/>
      <c r="CB614" s="4"/>
      <c r="CC614" s="4"/>
      <c r="CD614" s="4"/>
      <c r="CE614" s="4"/>
      <c r="CF614" s="4"/>
      <c r="CG614" s="4">
        <v>11409.19</v>
      </c>
      <c r="CH614" s="4"/>
      <c r="CI614" s="9" cm="1">
        <f t="array" ref="CI614">1/(SUM(G614:BZ614*($G$1:$BZ$1=1))/SUM(G614:BZ614)+0.000000001)*(SUM(N(CK614:CP614&lt;&gt;0))&gt;4)</f>
        <v>0</v>
      </c>
      <c r="CK614" s="7" cm="1">
        <f t="array" ref="CK614">+SUM($G614:$CF614*N(VALUE(LEFT($G$2:$CF$2,4))=CK$2))</f>
        <v>0</v>
      </c>
      <c r="CL614" s="7" cm="1">
        <f t="array" ref="CL614">+SUM($G614:$CF614*N(VALUE(LEFT($G$2:$CF$2,4))=CL$2))</f>
        <v>0</v>
      </c>
      <c r="CM614" s="7" cm="1">
        <f t="array" ref="CM614">+SUM($G614:$CF614*N(VALUE(LEFT($G$2:$CF$2,4))=CM$2))</f>
        <v>0</v>
      </c>
      <c r="CN614" s="7" cm="1">
        <f t="array" ref="CN614">+SUM($G614:$CF614*N(VALUE(LEFT($G$2:$CF$2,4))=CN$2))</f>
        <v>0</v>
      </c>
      <c r="CO614" s="7" cm="1">
        <f t="array" ref="CO614">+SUM($G614:$CF614*N(VALUE(LEFT($G$2:$CF$2,4))=CO$2))</f>
        <v>11409.19</v>
      </c>
      <c r="CP614" s="7" cm="1">
        <f t="array" ref="CP614">+SUM($G614:$CF614*N(VALUE(LEFT($G$2:$CF$2,4))=CP$2))</f>
        <v>0</v>
      </c>
      <c r="CQ614" s="7" cm="1">
        <f t="array" ref="CQ614">+SUM($G614:$CF614*N(VALUE(LEFT($G$2:$CF$2,4))=CQ$2))</f>
        <v>0</v>
      </c>
    </row>
    <row r="615" spans="2:95" x14ac:dyDescent="0.25">
      <c r="B615" t="str">
        <f>+IF(IFERROR(INDEX('24-25 Plant Additions (RunRate)'!$P$10:$P$258,MATCH(E615,'24-25 Plant Additions (RunRate)'!$C$10:$C$258,0)),"")&lt;&gt;"x","","x")</f>
        <v/>
      </c>
      <c r="C615" t="str">
        <f>+IF(AND(CG615&gt;'24-25 Plant Additions (RunRate)'!$O$4,$B615&lt;&gt;"x"),"x","")</f>
        <v/>
      </c>
      <c r="D615" t="str">
        <f t="shared" si="9"/>
        <v>x</v>
      </c>
      <c r="E615" s="2" t="s">
        <v>1771</v>
      </c>
      <c r="F615" s="3" t="s">
        <v>1772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>
        <v>11299.89</v>
      </c>
      <c r="BZ615" s="4">
        <v>-45.76</v>
      </c>
      <c r="CA615" s="4"/>
      <c r="CB615" s="4">
        <v>0</v>
      </c>
      <c r="CC615" s="4"/>
      <c r="CD615" s="4"/>
      <c r="CE615" s="4"/>
      <c r="CF615" s="4"/>
      <c r="CG615" s="4">
        <v>11254.13</v>
      </c>
      <c r="CH615" s="4"/>
      <c r="CI615" s="9" cm="1">
        <f t="array" ref="CI615">1/(SUM(G615:BZ615*($G$1:$BZ$1=1))/SUM(G615:BZ615)+0.000000001)*(SUM(N(CK615:CP615&lt;&gt;0))&gt;4)</f>
        <v>0</v>
      </c>
      <c r="CK615" s="7" cm="1">
        <f t="array" ref="CK615">+SUM($G615:$CF615*N(VALUE(LEFT($G$2:$CF$2,4))=CK$2))</f>
        <v>0</v>
      </c>
      <c r="CL615" s="7" cm="1">
        <f t="array" ref="CL615">+SUM($G615:$CF615*N(VALUE(LEFT($G$2:$CF$2,4))=CL$2))</f>
        <v>0</v>
      </c>
      <c r="CM615" s="7" cm="1">
        <f t="array" ref="CM615">+SUM($G615:$CF615*N(VALUE(LEFT($G$2:$CF$2,4))=CM$2))</f>
        <v>0</v>
      </c>
      <c r="CN615" s="7" cm="1">
        <f t="array" ref="CN615">+SUM($G615:$CF615*N(VALUE(LEFT($G$2:$CF$2,4))=CN$2))</f>
        <v>0</v>
      </c>
      <c r="CO615" s="7" cm="1">
        <f t="array" ref="CO615">+SUM($G615:$CF615*N(VALUE(LEFT($G$2:$CF$2,4))=CO$2))</f>
        <v>0</v>
      </c>
      <c r="CP615" s="7" cm="1">
        <f t="array" ref="CP615">+SUM($G615:$CF615*N(VALUE(LEFT($G$2:$CF$2,4))=CP$2))</f>
        <v>11254.13</v>
      </c>
      <c r="CQ615" s="7" cm="1">
        <f t="array" ref="CQ615">+SUM($G615:$CF615*N(VALUE(LEFT($G$2:$CF$2,4))=CQ$2))</f>
        <v>0</v>
      </c>
    </row>
    <row r="616" spans="2:95" x14ac:dyDescent="0.25">
      <c r="B616" t="str">
        <f>+IF(IFERROR(INDEX('24-25 Plant Additions (RunRate)'!$P$10:$P$258,MATCH(E616,'24-25 Plant Additions (RunRate)'!$C$10:$C$258,0)),"")&lt;&gt;"x","","x")</f>
        <v/>
      </c>
      <c r="C616" t="str">
        <f>+IF(AND(CG616&gt;'24-25 Plant Additions (RunRate)'!$O$4,$B616&lt;&gt;"x"),"x","")</f>
        <v/>
      </c>
      <c r="D616" t="str">
        <f t="shared" si="9"/>
        <v>x</v>
      </c>
      <c r="E616" s="2" t="s">
        <v>55</v>
      </c>
      <c r="F616" s="3" t="s">
        <v>56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>
        <v>11436.83</v>
      </c>
      <c r="AA616" s="4"/>
      <c r="AB616" s="4"/>
      <c r="AC616" s="4">
        <v>0</v>
      </c>
      <c r="AD616" s="4">
        <v>-189.54</v>
      </c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>
        <v>11247.289999999999</v>
      </c>
      <c r="CH616" s="4"/>
      <c r="CI616" s="9" cm="1">
        <f t="array" ref="CI616">1/(SUM(G616:BZ616*($G$1:$BZ$1=1))/SUM(G616:BZ616)+0.000000001)*(SUM(N(CK616:CP616&lt;&gt;0))&gt;4)</f>
        <v>0</v>
      </c>
      <c r="CK616" s="7" cm="1">
        <f t="array" ref="CK616">+SUM($G616:$CF616*N(VALUE(LEFT($G$2:$CF$2,4))=CK$2))</f>
        <v>0</v>
      </c>
      <c r="CL616" s="7" cm="1">
        <f t="array" ref="CL616">+SUM($G616:$CF616*N(VALUE(LEFT($G$2:$CF$2,4))=CL$2))</f>
        <v>11247.289999999999</v>
      </c>
      <c r="CM616" s="7" cm="1">
        <f t="array" ref="CM616">+SUM($G616:$CF616*N(VALUE(LEFT($G$2:$CF$2,4))=CM$2))</f>
        <v>0</v>
      </c>
      <c r="CN616" s="7" cm="1">
        <f t="array" ref="CN616">+SUM($G616:$CF616*N(VALUE(LEFT($G$2:$CF$2,4))=CN$2))</f>
        <v>0</v>
      </c>
      <c r="CO616" s="7" cm="1">
        <f t="array" ref="CO616">+SUM($G616:$CF616*N(VALUE(LEFT($G$2:$CF$2,4))=CO$2))</f>
        <v>0</v>
      </c>
      <c r="CP616" s="7" cm="1">
        <f t="array" ref="CP616">+SUM($G616:$CF616*N(VALUE(LEFT($G$2:$CF$2,4))=CP$2))</f>
        <v>0</v>
      </c>
      <c r="CQ616" s="7" cm="1">
        <f t="array" ref="CQ616">+SUM($G616:$CF616*N(VALUE(LEFT($G$2:$CF$2,4))=CQ$2))</f>
        <v>0</v>
      </c>
    </row>
    <row r="617" spans="2:95" x14ac:dyDescent="0.25">
      <c r="B617" t="str">
        <f>+IF(IFERROR(INDEX('24-25 Plant Additions (RunRate)'!$P$10:$P$258,MATCH(E617,'24-25 Plant Additions (RunRate)'!$C$10:$C$258,0)),"")&lt;&gt;"x","","x")</f>
        <v/>
      </c>
      <c r="C617" t="str">
        <f>+IF(AND(CG617&gt;'24-25 Plant Additions (RunRate)'!$O$4,$B617&lt;&gt;"x"),"x","")</f>
        <v/>
      </c>
      <c r="D617" t="str">
        <f t="shared" si="9"/>
        <v>x</v>
      </c>
      <c r="E617" s="2" t="s">
        <v>1773</v>
      </c>
      <c r="F617" s="3" t="s">
        <v>1774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>
        <v>11360.800000000001</v>
      </c>
      <c r="BY617" s="4"/>
      <c r="BZ617" s="4">
        <v>-46.01</v>
      </c>
      <c r="CA617" s="4">
        <v>-90.62</v>
      </c>
      <c r="CB617" s="4"/>
      <c r="CC617" s="4">
        <v>0</v>
      </c>
      <c r="CD617" s="4"/>
      <c r="CE617" s="4"/>
      <c r="CF617" s="4"/>
      <c r="CG617" s="4">
        <v>11224.17</v>
      </c>
      <c r="CH617" s="4"/>
      <c r="CI617" s="9" cm="1">
        <f t="array" ref="CI617">1/(SUM(G617:BZ617*($G$1:$BZ$1=1))/SUM(G617:BZ617)+0.000000001)*(SUM(N(CK617:CP617&lt;&gt;0))&gt;4)</f>
        <v>0</v>
      </c>
      <c r="CK617" s="7" cm="1">
        <f t="array" ref="CK617">+SUM($G617:$CF617*N(VALUE(LEFT($G$2:$CF$2,4))=CK$2))</f>
        <v>0</v>
      </c>
      <c r="CL617" s="7" cm="1">
        <f t="array" ref="CL617">+SUM($G617:$CF617*N(VALUE(LEFT($G$2:$CF$2,4))=CL$2))</f>
        <v>0</v>
      </c>
      <c r="CM617" s="7" cm="1">
        <f t="array" ref="CM617">+SUM($G617:$CF617*N(VALUE(LEFT($G$2:$CF$2,4))=CM$2))</f>
        <v>0</v>
      </c>
      <c r="CN617" s="7" cm="1">
        <f t="array" ref="CN617">+SUM($G617:$CF617*N(VALUE(LEFT($G$2:$CF$2,4))=CN$2))</f>
        <v>0</v>
      </c>
      <c r="CO617" s="7" cm="1">
        <f t="array" ref="CO617">+SUM($G617:$CF617*N(VALUE(LEFT($G$2:$CF$2,4))=CO$2))</f>
        <v>0</v>
      </c>
      <c r="CP617" s="7" cm="1">
        <f t="array" ref="CP617">+SUM($G617:$CF617*N(VALUE(LEFT($G$2:$CF$2,4))=CP$2))</f>
        <v>11314.79</v>
      </c>
      <c r="CQ617" s="7" cm="1">
        <f t="array" ref="CQ617">+SUM($G617:$CF617*N(VALUE(LEFT($G$2:$CF$2,4))=CQ$2))</f>
        <v>-90.62</v>
      </c>
    </row>
    <row r="618" spans="2:95" x14ac:dyDescent="0.25">
      <c r="B618" t="str">
        <f>+IF(IFERROR(INDEX('24-25 Plant Additions (RunRate)'!$P$10:$P$258,MATCH(E618,'24-25 Plant Additions (RunRate)'!$C$10:$C$258,0)),"")&lt;&gt;"x","","x")</f>
        <v/>
      </c>
      <c r="C618" t="str">
        <f>+IF(AND(CG618&gt;'24-25 Plant Additions (RunRate)'!$O$4,$B618&lt;&gt;"x"),"x","")</f>
        <v/>
      </c>
      <c r="D618" t="str">
        <f t="shared" si="9"/>
        <v>x</v>
      </c>
      <c r="E618" s="2" t="s">
        <v>1763</v>
      </c>
      <c r="F618" s="3" t="s">
        <v>1764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>
        <v>11261.17</v>
      </c>
      <c r="BY618" s="4"/>
      <c r="BZ618" s="4">
        <v>-45.6</v>
      </c>
      <c r="CA618" s="4"/>
      <c r="CB618" s="4">
        <v>0</v>
      </c>
      <c r="CC618" s="4"/>
      <c r="CD618" s="4"/>
      <c r="CE618" s="4"/>
      <c r="CF618" s="4"/>
      <c r="CG618" s="4">
        <v>11215.57</v>
      </c>
      <c r="CH618" s="4"/>
      <c r="CI618" s="9" cm="1">
        <f t="array" ref="CI618">1/(SUM(G618:BZ618*($G$1:$BZ$1=1))/SUM(G618:BZ618)+0.000000001)*(SUM(N(CK618:CP618&lt;&gt;0))&gt;4)</f>
        <v>0</v>
      </c>
      <c r="CK618" s="7" cm="1">
        <f t="array" ref="CK618">+SUM($G618:$CF618*N(VALUE(LEFT($G$2:$CF$2,4))=CK$2))</f>
        <v>0</v>
      </c>
      <c r="CL618" s="7" cm="1">
        <f t="array" ref="CL618">+SUM($G618:$CF618*N(VALUE(LEFT($G$2:$CF$2,4))=CL$2))</f>
        <v>0</v>
      </c>
      <c r="CM618" s="7" cm="1">
        <f t="array" ref="CM618">+SUM($G618:$CF618*N(VALUE(LEFT($G$2:$CF$2,4))=CM$2))</f>
        <v>0</v>
      </c>
      <c r="CN618" s="7" cm="1">
        <f t="array" ref="CN618">+SUM($G618:$CF618*N(VALUE(LEFT($G$2:$CF$2,4))=CN$2))</f>
        <v>0</v>
      </c>
      <c r="CO618" s="7" cm="1">
        <f t="array" ref="CO618">+SUM($G618:$CF618*N(VALUE(LEFT($G$2:$CF$2,4))=CO$2))</f>
        <v>0</v>
      </c>
      <c r="CP618" s="7" cm="1">
        <f t="array" ref="CP618">+SUM($G618:$CF618*N(VALUE(LEFT($G$2:$CF$2,4))=CP$2))</f>
        <v>11215.57</v>
      </c>
      <c r="CQ618" s="7" cm="1">
        <f t="array" ref="CQ618">+SUM($G618:$CF618*N(VALUE(LEFT($G$2:$CF$2,4))=CQ$2))</f>
        <v>0</v>
      </c>
    </row>
    <row r="619" spans="2:95" x14ac:dyDescent="0.25">
      <c r="B619" t="str">
        <f>+IF(IFERROR(INDEX('24-25 Plant Additions (RunRate)'!$P$10:$P$258,MATCH(E619,'24-25 Plant Additions (RunRate)'!$C$10:$C$258,0)),"")&lt;&gt;"x","","x")</f>
        <v/>
      </c>
      <c r="C619" t="str">
        <f>+IF(AND(CG619&gt;'24-25 Plant Additions (RunRate)'!$O$4,$B619&lt;&gt;"x"),"x","")</f>
        <v/>
      </c>
      <c r="D619" t="str">
        <f t="shared" si="9"/>
        <v>x</v>
      </c>
      <c r="E619" s="2" t="s">
        <v>1767</v>
      </c>
      <c r="F619" s="3" t="s">
        <v>1768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>
        <v>11253.93</v>
      </c>
      <c r="BY619" s="4"/>
      <c r="BZ619" s="4">
        <v>-45.57</v>
      </c>
      <c r="CA619" s="4"/>
      <c r="CB619" s="4">
        <v>0</v>
      </c>
      <c r="CC619" s="4"/>
      <c r="CD619" s="4"/>
      <c r="CE619" s="4"/>
      <c r="CF619" s="4"/>
      <c r="CG619" s="4">
        <v>11208.36</v>
      </c>
      <c r="CH619" s="4"/>
      <c r="CI619" s="9" cm="1">
        <f t="array" ref="CI619">1/(SUM(G619:BZ619*($G$1:$BZ$1=1))/SUM(G619:BZ619)+0.000000001)*(SUM(N(CK619:CP619&lt;&gt;0))&gt;4)</f>
        <v>0</v>
      </c>
      <c r="CK619" s="7" cm="1">
        <f t="array" ref="CK619">+SUM($G619:$CF619*N(VALUE(LEFT($G$2:$CF$2,4))=CK$2))</f>
        <v>0</v>
      </c>
      <c r="CL619" s="7" cm="1">
        <f t="array" ref="CL619">+SUM($G619:$CF619*N(VALUE(LEFT($G$2:$CF$2,4))=CL$2))</f>
        <v>0</v>
      </c>
      <c r="CM619" s="7" cm="1">
        <f t="array" ref="CM619">+SUM($G619:$CF619*N(VALUE(LEFT($G$2:$CF$2,4))=CM$2))</f>
        <v>0</v>
      </c>
      <c r="CN619" s="7" cm="1">
        <f t="array" ref="CN619">+SUM($G619:$CF619*N(VALUE(LEFT($G$2:$CF$2,4))=CN$2))</f>
        <v>0</v>
      </c>
      <c r="CO619" s="7" cm="1">
        <f t="array" ref="CO619">+SUM($G619:$CF619*N(VALUE(LEFT($G$2:$CF$2,4))=CO$2))</f>
        <v>0</v>
      </c>
      <c r="CP619" s="7" cm="1">
        <f t="array" ref="CP619">+SUM($G619:$CF619*N(VALUE(LEFT($G$2:$CF$2,4))=CP$2))</f>
        <v>11208.36</v>
      </c>
      <c r="CQ619" s="7" cm="1">
        <f t="array" ref="CQ619">+SUM($G619:$CF619*N(VALUE(LEFT($G$2:$CF$2,4))=CQ$2))</f>
        <v>0</v>
      </c>
    </row>
    <row r="620" spans="2:95" x14ac:dyDescent="0.25">
      <c r="B620" t="str">
        <f>+IF(IFERROR(INDEX('24-25 Plant Additions (RunRate)'!$P$10:$P$258,MATCH(E620,'24-25 Plant Additions (RunRate)'!$C$10:$C$258,0)),"")&lt;&gt;"x","","x")</f>
        <v/>
      </c>
      <c r="C620" t="str">
        <f>+IF(AND(CG620&gt;'24-25 Plant Additions (RunRate)'!$O$4,$B620&lt;&gt;"x"),"x","")</f>
        <v/>
      </c>
      <c r="D620" t="str">
        <f t="shared" si="9"/>
        <v>x</v>
      </c>
      <c r="E620" s="2" t="s">
        <v>1779</v>
      </c>
      <c r="F620" s="3" t="s">
        <v>1780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>
        <v>11253.69</v>
      </c>
      <c r="BZ620" s="4">
        <v>-45.57</v>
      </c>
      <c r="CA620" s="4"/>
      <c r="CB620" s="4">
        <v>0</v>
      </c>
      <c r="CC620" s="4"/>
      <c r="CD620" s="4"/>
      <c r="CE620" s="4"/>
      <c r="CF620" s="4"/>
      <c r="CG620" s="4">
        <v>11208.12</v>
      </c>
      <c r="CH620" s="4"/>
      <c r="CI620" s="9" cm="1">
        <f t="array" ref="CI620">1/(SUM(G620:BZ620*($G$1:$BZ$1=1))/SUM(G620:BZ620)+0.000000001)*(SUM(N(CK620:CP620&lt;&gt;0))&gt;4)</f>
        <v>0</v>
      </c>
      <c r="CK620" s="7" cm="1">
        <f t="array" ref="CK620">+SUM($G620:$CF620*N(VALUE(LEFT($G$2:$CF$2,4))=CK$2))</f>
        <v>0</v>
      </c>
      <c r="CL620" s="7" cm="1">
        <f t="array" ref="CL620">+SUM($G620:$CF620*N(VALUE(LEFT($G$2:$CF$2,4))=CL$2))</f>
        <v>0</v>
      </c>
      <c r="CM620" s="7" cm="1">
        <f t="array" ref="CM620">+SUM($G620:$CF620*N(VALUE(LEFT($G$2:$CF$2,4))=CM$2))</f>
        <v>0</v>
      </c>
      <c r="CN620" s="7" cm="1">
        <f t="array" ref="CN620">+SUM($G620:$CF620*N(VALUE(LEFT($G$2:$CF$2,4))=CN$2))</f>
        <v>0</v>
      </c>
      <c r="CO620" s="7" cm="1">
        <f t="array" ref="CO620">+SUM($G620:$CF620*N(VALUE(LEFT($G$2:$CF$2,4))=CO$2))</f>
        <v>0</v>
      </c>
      <c r="CP620" s="7" cm="1">
        <f t="array" ref="CP620">+SUM($G620:$CF620*N(VALUE(LEFT($G$2:$CF$2,4))=CP$2))</f>
        <v>11208.12</v>
      </c>
      <c r="CQ620" s="7" cm="1">
        <f t="array" ref="CQ620">+SUM($G620:$CF620*N(VALUE(LEFT($G$2:$CF$2,4))=CQ$2))</f>
        <v>0</v>
      </c>
    </row>
    <row r="621" spans="2:95" x14ac:dyDescent="0.25">
      <c r="B621" t="str">
        <f>+IF(IFERROR(INDEX('24-25 Plant Additions (RunRate)'!$P$10:$P$258,MATCH(E621,'24-25 Plant Additions (RunRate)'!$C$10:$C$258,0)),"")&lt;&gt;"x","","x")</f>
        <v/>
      </c>
      <c r="C621" t="str">
        <f>+IF(AND(CG621&gt;'24-25 Plant Additions (RunRate)'!$O$4,$B621&lt;&gt;"x"),"x","")</f>
        <v/>
      </c>
      <c r="D621" t="str">
        <f t="shared" si="9"/>
        <v>x</v>
      </c>
      <c r="E621" s="2" t="s">
        <v>728</v>
      </c>
      <c r="F621" s="3" t="s">
        <v>729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>
        <v>11280.06</v>
      </c>
      <c r="AZ621" s="4">
        <v>0</v>
      </c>
      <c r="BA621" s="4"/>
      <c r="BB621" s="4">
        <v>-93.44</v>
      </c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>
        <v>11186.619999999999</v>
      </c>
      <c r="CH621" s="4"/>
      <c r="CI621" s="9" cm="1">
        <f t="array" ref="CI621">1/(SUM(G621:BZ621*($G$1:$BZ$1=1))/SUM(G621:BZ621)+0.000000001)*(SUM(N(CK621:CP621&lt;&gt;0))&gt;4)</f>
        <v>0</v>
      </c>
      <c r="CK621" s="7" cm="1">
        <f t="array" ref="CK621">+SUM($G621:$CF621*N(VALUE(LEFT($G$2:$CF$2,4))=CK$2))</f>
        <v>0</v>
      </c>
      <c r="CL621" s="7" cm="1">
        <f t="array" ref="CL621">+SUM($G621:$CF621*N(VALUE(LEFT($G$2:$CF$2,4))=CL$2))</f>
        <v>0</v>
      </c>
      <c r="CM621" s="7" cm="1">
        <f t="array" ref="CM621">+SUM($G621:$CF621*N(VALUE(LEFT($G$2:$CF$2,4))=CM$2))</f>
        <v>0</v>
      </c>
      <c r="CN621" s="7" cm="1">
        <f t="array" ref="CN621">+SUM($G621:$CF621*N(VALUE(LEFT($G$2:$CF$2,4))=CN$2))</f>
        <v>11186.619999999999</v>
      </c>
      <c r="CO621" s="7" cm="1">
        <f t="array" ref="CO621">+SUM($G621:$CF621*N(VALUE(LEFT($G$2:$CF$2,4))=CO$2))</f>
        <v>0</v>
      </c>
      <c r="CP621" s="7" cm="1">
        <f t="array" ref="CP621">+SUM($G621:$CF621*N(VALUE(LEFT($G$2:$CF$2,4))=CP$2))</f>
        <v>0</v>
      </c>
      <c r="CQ621" s="7" cm="1">
        <f t="array" ref="CQ621">+SUM($G621:$CF621*N(VALUE(LEFT($G$2:$CF$2,4))=CQ$2))</f>
        <v>0</v>
      </c>
    </row>
    <row r="622" spans="2:95" x14ac:dyDescent="0.25">
      <c r="B622" t="str">
        <f>+IF(IFERROR(INDEX('24-25 Plant Additions (RunRate)'!$P$10:$P$258,MATCH(E622,'24-25 Plant Additions (RunRate)'!$C$10:$C$258,0)),"")&lt;&gt;"x","","x")</f>
        <v/>
      </c>
      <c r="C622" t="str">
        <f>+IF(AND(CG622&gt;'24-25 Plant Additions (RunRate)'!$O$4,$B622&lt;&gt;"x"),"x","")</f>
        <v/>
      </c>
      <c r="D622" t="str">
        <f t="shared" si="9"/>
        <v>x</v>
      </c>
      <c r="E622" s="2" t="s">
        <v>1765</v>
      </c>
      <c r="F622" s="3" t="s">
        <v>1766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>
        <v>11100.1</v>
      </c>
      <c r="BY622" s="4">
        <v>94.350000000000009</v>
      </c>
      <c r="BZ622" s="4">
        <v>-45.33</v>
      </c>
      <c r="CA622" s="4"/>
      <c r="CB622" s="4"/>
      <c r="CC622" s="4"/>
      <c r="CD622" s="4"/>
      <c r="CE622" s="4"/>
      <c r="CF622" s="4"/>
      <c r="CG622" s="4">
        <v>11149.12</v>
      </c>
      <c r="CH622" s="4"/>
      <c r="CI622" s="9" cm="1">
        <f t="array" ref="CI622">1/(SUM(G622:BZ622*($G$1:$BZ$1=1))/SUM(G622:BZ622)+0.000000001)*(SUM(N(CK622:CP622&lt;&gt;0))&gt;4)</f>
        <v>0</v>
      </c>
      <c r="CK622" s="7" cm="1">
        <f t="array" ref="CK622">+SUM($G622:$CF622*N(VALUE(LEFT($G$2:$CF$2,4))=CK$2))</f>
        <v>0</v>
      </c>
      <c r="CL622" s="7" cm="1">
        <f t="array" ref="CL622">+SUM($G622:$CF622*N(VALUE(LEFT($G$2:$CF$2,4))=CL$2))</f>
        <v>0</v>
      </c>
      <c r="CM622" s="7" cm="1">
        <f t="array" ref="CM622">+SUM($G622:$CF622*N(VALUE(LEFT($G$2:$CF$2,4))=CM$2))</f>
        <v>0</v>
      </c>
      <c r="CN622" s="7" cm="1">
        <f t="array" ref="CN622">+SUM($G622:$CF622*N(VALUE(LEFT($G$2:$CF$2,4))=CN$2))</f>
        <v>0</v>
      </c>
      <c r="CO622" s="7" cm="1">
        <f t="array" ref="CO622">+SUM($G622:$CF622*N(VALUE(LEFT($G$2:$CF$2,4))=CO$2))</f>
        <v>0</v>
      </c>
      <c r="CP622" s="7" cm="1">
        <f t="array" ref="CP622">+SUM($G622:$CF622*N(VALUE(LEFT($G$2:$CF$2,4))=CP$2))</f>
        <v>11149.12</v>
      </c>
      <c r="CQ622" s="7" cm="1">
        <f t="array" ref="CQ622">+SUM($G622:$CF622*N(VALUE(LEFT($G$2:$CF$2,4))=CQ$2))</f>
        <v>0</v>
      </c>
    </row>
    <row r="623" spans="2:95" x14ac:dyDescent="0.25">
      <c r="B623" t="str">
        <f>+IF(IFERROR(INDEX('24-25 Plant Additions (RunRate)'!$P$10:$P$258,MATCH(E623,'24-25 Plant Additions (RunRate)'!$C$10:$C$258,0)),"")&lt;&gt;"x","","x")</f>
        <v/>
      </c>
      <c r="C623" t="str">
        <f>+IF(AND(CG623&gt;'24-25 Plant Additions (RunRate)'!$O$4,$B623&lt;&gt;"x"),"x","")</f>
        <v/>
      </c>
      <c r="D623" t="str">
        <f t="shared" si="9"/>
        <v>x</v>
      </c>
      <c r="E623" s="2" t="s">
        <v>1630</v>
      </c>
      <c r="F623" s="3" t="s">
        <v>1631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>
        <v>10972.48</v>
      </c>
      <c r="BS623" s="4"/>
      <c r="BT623" s="4"/>
      <c r="BU623" s="4">
        <v>0</v>
      </c>
      <c r="BV623" s="4"/>
      <c r="BW623" s="4"/>
      <c r="BX623" s="4"/>
      <c r="BY623" s="4"/>
      <c r="BZ623" s="4">
        <v>-44.43</v>
      </c>
      <c r="CA623" s="4"/>
      <c r="CB623" s="4"/>
      <c r="CC623" s="4"/>
      <c r="CD623" s="4"/>
      <c r="CE623" s="4"/>
      <c r="CF623" s="4"/>
      <c r="CG623" s="4">
        <v>10928.05</v>
      </c>
      <c r="CH623" s="4"/>
      <c r="CI623" s="9" cm="1">
        <f t="array" ref="CI623">1/(SUM(G623:BZ623*($G$1:$BZ$1=1))/SUM(G623:BZ623)+0.000000001)*(SUM(N(CK623:CP623&lt;&gt;0))&gt;4)</f>
        <v>0</v>
      </c>
      <c r="CK623" s="7" cm="1">
        <f t="array" ref="CK623">+SUM($G623:$CF623*N(VALUE(LEFT($G$2:$CF$2,4))=CK$2))</f>
        <v>0</v>
      </c>
      <c r="CL623" s="7" cm="1">
        <f t="array" ref="CL623">+SUM($G623:$CF623*N(VALUE(LEFT($G$2:$CF$2,4))=CL$2))</f>
        <v>0</v>
      </c>
      <c r="CM623" s="7" cm="1">
        <f t="array" ref="CM623">+SUM($G623:$CF623*N(VALUE(LEFT($G$2:$CF$2,4))=CM$2))</f>
        <v>0</v>
      </c>
      <c r="CN623" s="7" cm="1">
        <f t="array" ref="CN623">+SUM($G623:$CF623*N(VALUE(LEFT($G$2:$CF$2,4))=CN$2))</f>
        <v>0</v>
      </c>
      <c r="CO623" s="7" cm="1">
        <f t="array" ref="CO623">+SUM($G623:$CF623*N(VALUE(LEFT($G$2:$CF$2,4))=CO$2))</f>
        <v>0</v>
      </c>
      <c r="CP623" s="7" cm="1">
        <f t="array" ref="CP623">+SUM($G623:$CF623*N(VALUE(LEFT($G$2:$CF$2,4))=CP$2))</f>
        <v>10928.05</v>
      </c>
      <c r="CQ623" s="7" cm="1">
        <f t="array" ref="CQ623">+SUM($G623:$CF623*N(VALUE(LEFT($G$2:$CF$2,4))=CQ$2))</f>
        <v>0</v>
      </c>
    </row>
    <row r="624" spans="2:95" x14ac:dyDescent="0.25">
      <c r="B624" t="str">
        <f>+IF(IFERROR(INDEX('24-25 Plant Additions (RunRate)'!$P$10:$P$258,MATCH(E624,'24-25 Plant Additions (RunRate)'!$C$10:$C$258,0)),"")&lt;&gt;"x","","x")</f>
        <v/>
      </c>
      <c r="C624" t="str">
        <f>+IF(AND(CG624&gt;'24-25 Plant Additions (RunRate)'!$O$4,$B624&lt;&gt;"x"),"x","")</f>
        <v/>
      </c>
      <c r="D624" t="str">
        <f t="shared" si="9"/>
        <v>x</v>
      </c>
      <c r="E624" s="2" t="s">
        <v>1716</v>
      </c>
      <c r="F624" s="3" t="s">
        <v>1717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>
        <v>10928.03</v>
      </c>
      <c r="CF624" s="4"/>
      <c r="CG624" s="4">
        <v>10928.03</v>
      </c>
      <c r="CH624" s="4"/>
      <c r="CI624" s="9" t="e" cm="1">
        <f t="array" ref="CI624">1/(SUM(G624:BZ624*($G$1:$BZ$1=1))/SUM(G624:BZ624)+0.000000001)*(SUM(N(CK624:CP624&lt;&gt;0))&gt;4)</f>
        <v>#DIV/0!</v>
      </c>
      <c r="CK624" s="7" cm="1">
        <f t="array" ref="CK624">+SUM($G624:$CF624*N(VALUE(LEFT($G$2:$CF$2,4))=CK$2))</f>
        <v>0</v>
      </c>
      <c r="CL624" s="7" cm="1">
        <f t="array" ref="CL624">+SUM($G624:$CF624*N(VALUE(LEFT($G$2:$CF$2,4))=CL$2))</f>
        <v>0</v>
      </c>
      <c r="CM624" s="7" cm="1">
        <f t="array" ref="CM624">+SUM($G624:$CF624*N(VALUE(LEFT($G$2:$CF$2,4))=CM$2))</f>
        <v>0</v>
      </c>
      <c r="CN624" s="7" cm="1">
        <f t="array" ref="CN624">+SUM($G624:$CF624*N(VALUE(LEFT($G$2:$CF$2,4))=CN$2))</f>
        <v>0</v>
      </c>
      <c r="CO624" s="7" cm="1">
        <f t="array" ref="CO624">+SUM($G624:$CF624*N(VALUE(LEFT($G$2:$CF$2,4))=CO$2))</f>
        <v>0</v>
      </c>
      <c r="CP624" s="7" cm="1">
        <f t="array" ref="CP624">+SUM($G624:$CF624*N(VALUE(LEFT($G$2:$CF$2,4))=CP$2))</f>
        <v>0</v>
      </c>
      <c r="CQ624" s="7" cm="1">
        <f t="array" ref="CQ624">+SUM($G624:$CF624*N(VALUE(LEFT($G$2:$CF$2,4))=CQ$2))</f>
        <v>10928.03</v>
      </c>
    </row>
    <row r="625" spans="2:95" x14ac:dyDescent="0.25">
      <c r="B625" t="str">
        <f>+IF(IFERROR(INDEX('24-25 Plant Additions (RunRate)'!$P$10:$P$258,MATCH(E625,'24-25 Plant Additions (RunRate)'!$C$10:$C$258,0)),"")&lt;&gt;"x","","x")</f>
        <v/>
      </c>
      <c r="C625" t="str">
        <f>+IF(AND(CG625&gt;'24-25 Plant Additions (RunRate)'!$O$4,$B625&lt;&gt;"x"),"x","")</f>
        <v/>
      </c>
      <c r="D625" t="str">
        <f t="shared" si="9"/>
        <v>x</v>
      </c>
      <c r="E625" s="2" t="s">
        <v>1336</v>
      </c>
      <c r="F625" s="3" t="s">
        <v>1337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>
        <v>10911.35</v>
      </c>
      <c r="BD625" s="4">
        <v>0</v>
      </c>
      <c r="BE625" s="4"/>
      <c r="BF625" s="4"/>
      <c r="BG625" s="4"/>
      <c r="BH625" s="4"/>
      <c r="BI625" s="4"/>
      <c r="BJ625" s="4"/>
      <c r="BK625" s="4"/>
      <c r="BL625" s="4"/>
      <c r="BM625" s="4"/>
      <c r="BN625" s="4">
        <v>12.73</v>
      </c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>
        <v>10924.08</v>
      </c>
      <c r="CH625" s="4"/>
      <c r="CI625" s="9" cm="1">
        <f t="array" ref="CI625">1/(SUM(G625:BZ625*($G$1:$BZ$1=1))/SUM(G625:BZ625)+0.000000001)*(SUM(N(CK625:CP625&lt;&gt;0))&gt;4)</f>
        <v>0</v>
      </c>
      <c r="CK625" s="7" cm="1">
        <f t="array" ref="CK625">+SUM($G625:$CF625*N(VALUE(LEFT($G$2:$CF$2,4))=CK$2))</f>
        <v>0</v>
      </c>
      <c r="CL625" s="7" cm="1">
        <f t="array" ref="CL625">+SUM($G625:$CF625*N(VALUE(LEFT($G$2:$CF$2,4))=CL$2))</f>
        <v>0</v>
      </c>
      <c r="CM625" s="7" cm="1">
        <f t="array" ref="CM625">+SUM($G625:$CF625*N(VALUE(LEFT($G$2:$CF$2,4))=CM$2))</f>
        <v>0</v>
      </c>
      <c r="CN625" s="7" cm="1">
        <f t="array" ref="CN625">+SUM($G625:$CF625*N(VALUE(LEFT($G$2:$CF$2,4))=CN$2))</f>
        <v>0</v>
      </c>
      <c r="CO625" s="7" cm="1">
        <f t="array" ref="CO625">+SUM($G625:$CF625*N(VALUE(LEFT($G$2:$CF$2,4))=CO$2))</f>
        <v>10924.08</v>
      </c>
      <c r="CP625" s="7" cm="1">
        <f t="array" ref="CP625">+SUM($G625:$CF625*N(VALUE(LEFT($G$2:$CF$2,4))=CP$2))</f>
        <v>0</v>
      </c>
      <c r="CQ625" s="7" cm="1">
        <f t="array" ref="CQ625">+SUM($G625:$CF625*N(VALUE(LEFT($G$2:$CF$2,4))=CQ$2))</f>
        <v>0</v>
      </c>
    </row>
    <row r="626" spans="2:95" x14ac:dyDescent="0.25">
      <c r="B626" t="str">
        <f>+IF(IFERROR(INDEX('24-25 Plant Additions (RunRate)'!$P$10:$P$258,MATCH(E626,'24-25 Plant Additions (RunRate)'!$C$10:$C$258,0)),"")&lt;&gt;"x","","x")</f>
        <v/>
      </c>
      <c r="C626" t="str">
        <f>+IF(AND(CG626&gt;'24-25 Plant Additions (RunRate)'!$O$4,$B626&lt;&gt;"x"),"x","")</f>
        <v/>
      </c>
      <c r="D626" t="str">
        <f t="shared" si="9"/>
        <v>x</v>
      </c>
      <c r="E626" s="2" t="s">
        <v>420</v>
      </c>
      <c r="F626" s="3" t="s">
        <v>421</v>
      </c>
      <c r="G626" s="4"/>
      <c r="H626" s="4"/>
      <c r="I626" s="4"/>
      <c r="J626" s="4">
        <v>219.25</v>
      </c>
      <c r="K626" s="4"/>
      <c r="L626" s="4"/>
      <c r="M626" s="4"/>
      <c r="N626" s="4">
        <v>0</v>
      </c>
      <c r="O626" s="4"/>
      <c r="P626" s="4"/>
      <c r="Q626" s="4"/>
      <c r="R626" s="4">
        <v>-3.73</v>
      </c>
      <c r="S626" s="4"/>
      <c r="T626" s="4"/>
      <c r="U626" s="4"/>
      <c r="V626" s="4"/>
      <c r="W626" s="4">
        <v>10497.77</v>
      </c>
      <c r="X626" s="4"/>
      <c r="Y626" s="4"/>
      <c r="Z626" s="4"/>
      <c r="AA626" s="4"/>
      <c r="AB626" s="4"/>
      <c r="AC626" s="4"/>
      <c r="AD626" s="4">
        <v>74.87</v>
      </c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>
        <v>10788.160000000002</v>
      </c>
      <c r="CH626" s="4"/>
      <c r="CI626" s="9" cm="1">
        <f t="array" ref="CI626">1/(SUM(G626:BZ626*($G$1:$BZ$1=1))/SUM(G626:BZ626)+0.000000001)*(SUM(N(CK626:CP626&lt;&gt;0))&gt;4)</f>
        <v>0</v>
      </c>
      <c r="CK626" s="7" cm="1">
        <f t="array" ref="CK626">+SUM($G626:$CF626*N(VALUE(LEFT($G$2:$CF$2,4))=CK$2))</f>
        <v>215.52</v>
      </c>
      <c r="CL626" s="7" cm="1">
        <f t="array" ref="CL626">+SUM($G626:$CF626*N(VALUE(LEFT($G$2:$CF$2,4))=CL$2))</f>
        <v>10572.640000000001</v>
      </c>
      <c r="CM626" s="7" cm="1">
        <f t="array" ref="CM626">+SUM($G626:$CF626*N(VALUE(LEFT($G$2:$CF$2,4))=CM$2))</f>
        <v>0</v>
      </c>
      <c r="CN626" s="7" cm="1">
        <f t="array" ref="CN626">+SUM($G626:$CF626*N(VALUE(LEFT($G$2:$CF$2,4))=CN$2))</f>
        <v>0</v>
      </c>
      <c r="CO626" s="7" cm="1">
        <f t="array" ref="CO626">+SUM($G626:$CF626*N(VALUE(LEFT($G$2:$CF$2,4))=CO$2))</f>
        <v>0</v>
      </c>
      <c r="CP626" s="7" cm="1">
        <f t="array" ref="CP626">+SUM($G626:$CF626*N(VALUE(LEFT($G$2:$CF$2,4))=CP$2))</f>
        <v>0</v>
      </c>
      <c r="CQ626" s="7" cm="1">
        <f t="array" ref="CQ626">+SUM($G626:$CF626*N(VALUE(LEFT($G$2:$CF$2,4))=CQ$2))</f>
        <v>0</v>
      </c>
    </row>
    <row r="627" spans="2:95" x14ac:dyDescent="0.25">
      <c r="B627" t="str">
        <f>+IF(IFERROR(INDEX('24-25 Plant Additions (RunRate)'!$P$10:$P$258,MATCH(E627,'24-25 Plant Additions (RunRate)'!$C$10:$C$258,0)),"")&lt;&gt;"x","","x")</f>
        <v/>
      </c>
      <c r="C627" t="str">
        <f>+IF(AND(CG627&gt;'24-25 Plant Additions (RunRate)'!$O$4,$B627&lt;&gt;"x"),"x","")</f>
        <v/>
      </c>
      <c r="D627" t="str">
        <f t="shared" si="9"/>
        <v>x</v>
      </c>
      <c r="E627" s="2" t="s">
        <v>1583</v>
      </c>
      <c r="F627" s="3" t="s">
        <v>1584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>
        <v>6047.78</v>
      </c>
      <c r="BS627" s="4">
        <v>5266.9400000000005</v>
      </c>
      <c r="BT627" s="4"/>
      <c r="BU627" s="4"/>
      <c r="BV627" s="4"/>
      <c r="BW627" s="4"/>
      <c r="BX627" s="4"/>
      <c r="BY627" s="4"/>
      <c r="BZ627" s="4">
        <v>-71.2</v>
      </c>
      <c r="CA627" s="4">
        <v>-581.06000000000006</v>
      </c>
      <c r="CB627" s="4"/>
      <c r="CC627" s="4"/>
      <c r="CD627" s="4">
        <v>0</v>
      </c>
      <c r="CE627" s="4"/>
      <c r="CF627" s="4"/>
      <c r="CG627" s="4">
        <v>10662.460000000001</v>
      </c>
      <c r="CH627" s="4"/>
      <c r="CI627" s="9" cm="1">
        <f t="array" ref="CI627">1/(SUM(G627:BZ627*($G$1:$BZ$1=1))/SUM(G627:BZ627)+0.000000001)*(SUM(N(CK627:CP627&lt;&gt;0))&gt;4)</f>
        <v>0</v>
      </c>
      <c r="CK627" s="7" cm="1">
        <f t="array" ref="CK627">+SUM($G627:$CF627*N(VALUE(LEFT($G$2:$CF$2,4))=CK$2))</f>
        <v>0</v>
      </c>
      <c r="CL627" s="7" cm="1">
        <f t="array" ref="CL627">+SUM($G627:$CF627*N(VALUE(LEFT($G$2:$CF$2,4))=CL$2))</f>
        <v>0</v>
      </c>
      <c r="CM627" s="7" cm="1">
        <f t="array" ref="CM627">+SUM($G627:$CF627*N(VALUE(LEFT($G$2:$CF$2,4))=CM$2))</f>
        <v>0</v>
      </c>
      <c r="CN627" s="7" cm="1">
        <f t="array" ref="CN627">+SUM($G627:$CF627*N(VALUE(LEFT($G$2:$CF$2,4))=CN$2))</f>
        <v>0</v>
      </c>
      <c r="CO627" s="7" cm="1">
        <f t="array" ref="CO627">+SUM($G627:$CF627*N(VALUE(LEFT($G$2:$CF$2,4))=CO$2))</f>
        <v>0</v>
      </c>
      <c r="CP627" s="7" cm="1">
        <f t="array" ref="CP627">+SUM($G627:$CF627*N(VALUE(LEFT($G$2:$CF$2,4))=CP$2))</f>
        <v>11243.52</v>
      </c>
      <c r="CQ627" s="7" cm="1">
        <f t="array" ref="CQ627">+SUM($G627:$CF627*N(VALUE(LEFT($G$2:$CF$2,4))=CQ$2))</f>
        <v>-581.06000000000006</v>
      </c>
    </row>
    <row r="628" spans="2:95" x14ac:dyDescent="0.25">
      <c r="B628" t="str">
        <f>+IF(IFERROR(INDEX('24-25 Plant Additions (RunRate)'!$P$10:$P$258,MATCH(E628,'24-25 Plant Additions (RunRate)'!$C$10:$C$258,0)),"")&lt;&gt;"x","","x")</f>
        <v/>
      </c>
      <c r="C628" t="str">
        <f>+IF(AND(CG628&gt;'24-25 Plant Additions (RunRate)'!$O$4,$B628&lt;&gt;"x"),"x","")</f>
        <v/>
      </c>
      <c r="D628" t="str">
        <f t="shared" si="9"/>
        <v>x</v>
      </c>
      <c r="E628" s="2" t="s">
        <v>1191</v>
      </c>
      <c r="F628" s="3" t="s">
        <v>1192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>
        <v>10409.74</v>
      </c>
      <c r="BJ628" s="4"/>
      <c r="BK628" s="4"/>
      <c r="BL628" s="4"/>
      <c r="BM628" s="4"/>
      <c r="BN628" s="4">
        <v>12.15</v>
      </c>
      <c r="BO628" s="4">
        <v>0</v>
      </c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>
        <v>10421.89</v>
      </c>
      <c r="CH628" s="4"/>
      <c r="CI628" s="9" cm="1">
        <f t="array" ref="CI628">1/(SUM(G628:BZ628*($G$1:$BZ$1=1))/SUM(G628:BZ628)+0.000000001)*(SUM(N(CK628:CP628&lt;&gt;0))&gt;4)</f>
        <v>0</v>
      </c>
      <c r="CK628" s="7" cm="1">
        <f t="array" ref="CK628">+SUM($G628:$CF628*N(VALUE(LEFT($G$2:$CF$2,4))=CK$2))</f>
        <v>0</v>
      </c>
      <c r="CL628" s="7" cm="1">
        <f t="array" ref="CL628">+SUM($G628:$CF628*N(VALUE(LEFT($G$2:$CF$2,4))=CL$2))</f>
        <v>0</v>
      </c>
      <c r="CM628" s="7" cm="1">
        <f t="array" ref="CM628">+SUM($G628:$CF628*N(VALUE(LEFT($G$2:$CF$2,4))=CM$2))</f>
        <v>0</v>
      </c>
      <c r="CN628" s="7" cm="1">
        <f t="array" ref="CN628">+SUM($G628:$CF628*N(VALUE(LEFT($G$2:$CF$2,4))=CN$2))</f>
        <v>0</v>
      </c>
      <c r="CO628" s="7" cm="1">
        <f t="array" ref="CO628">+SUM($G628:$CF628*N(VALUE(LEFT($G$2:$CF$2,4))=CO$2))</f>
        <v>10421.89</v>
      </c>
      <c r="CP628" s="7" cm="1">
        <f t="array" ref="CP628">+SUM($G628:$CF628*N(VALUE(LEFT($G$2:$CF$2,4))=CP$2))</f>
        <v>0</v>
      </c>
      <c r="CQ628" s="7" cm="1">
        <f t="array" ref="CQ628">+SUM($G628:$CF628*N(VALUE(LEFT($G$2:$CF$2,4))=CQ$2))</f>
        <v>0</v>
      </c>
    </row>
    <row r="629" spans="2:95" x14ac:dyDescent="0.25">
      <c r="B629" t="str">
        <f>+IF(IFERROR(INDEX('24-25 Plant Additions (RunRate)'!$P$10:$P$258,MATCH(E629,'24-25 Plant Additions (RunRate)'!$C$10:$C$258,0)),"")&lt;&gt;"x","","x")</f>
        <v/>
      </c>
      <c r="C629" t="str">
        <f>+IF(AND(CG629&gt;'24-25 Plant Additions (RunRate)'!$O$4,$B629&lt;&gt;"x"),"x","")</f>
        <v/>
      </c>
      <c r="D629" t="str">
        <f t="shared" si="9"/>
        <v>x</v>
      </c>
      <c r="E629" s="2" t="s">
        <v>874</v>
      </c>
      <c r="F629" s="3" t="s">
        <v>875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>
        <v>10297.24</v>
      </c>
      <c r="AM629" s="4">
        <v>0</v>
      </c>
      <c r="AN629" s="4"/>
      <c r="AO629" s="4"/>
      <c r="AP629" s="4">
        <v>4.74</v>
      </c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>
        <v>10301.98</v>
      </c>
      <c r="CH629" s="4"/>
      <c r="CI629" s="9" cm="1">
        <f t="array" ref="CI629">1/(SUM(G629:BZ629*($G$1:$BZ$1=1))/SUM(G629:BZ629)+0.000000001)*(SUM(N(CK629:CP629&lt;&gt;0))&gt;4)</f>
        <v>0</v>
      </c>
      <c r="CK629" s="7" cm="1">
        <f t="array" ref="CK629">+SUM($G629:$CF629*N(VALUE(LEFT($G$2:$CF$2,4))=CK$2))</f>
        <v>0</v>
      </c>
      <c r="CL629" s="7" cm="1">
        <f t="array" ref="CL629">+SUM($G629:$CF629*N(VALUE(LEFT($G$2:$CF$2,4))=CL$2))</f>
        <v>0</v>
      </c>
      <c r="CM629" s="7" cm="1">
        <f t="array" ref="CM629">+SUM($G629:$CF629*N(VALUE(LEFT($G$2:$CF$2,4))=CM$2))</f>
        <v>10301.98</v>
      </c>
      <c r="CN629" s="7" cm="1">
        <f t="array" ref="CN629">+SUM($G629:$CF629*N(VALUE(LEFT($G$2:$CF$2,4))=CN$2))</f>
        <v>0</v>
      </c>
      <c r="CO629" s="7" cm="1">
        <f t="array" ref="CO629">+SUM($G629:$CF629*N(VALUE(LEFT($G$2:$CF$2,4))=CO$2))</f>
        <v>0</v>
      </c>
      <c r="CP629" s="7" cm="1">
        <f t="array" ref="CP629">+SUM($G629:$CF629*N(VALUE(LEFT($G$2:$CF$2,4))=CP$2))</f>
        <v>0</v>
      </c>
      <c r="CQ629" s="7" cm="1">
        <f t="array" ref="CQ629">+SUM($G629:$CF629*N(VALUE(LEFT($G$2:$CF$2,4))=CQ$2))</f>
        <v>0</v>
      </c>
    </row>
    <row r="630" spans="2:95" x14ac:dyDescent="0.25">
      <c r="B630" t="str">
        <f>+IF(IFERROR(INDEX('24-25 Plant Additions (RunRate)'!$P$10:$P$258,MATCH(E630,'24-25 Plant Additions (RunRate)'!$C$10:$C$258,0)),"")&lt;&gt;"x","","x")</f>
        <v/>
      </c>
      <c r="C630" t="str">
        <f>+IF(AND(CG630&gt;'24-25 Plant Additions (RunRate)'!$O$4,$B630&lt;&gt;"x"),"x","")</f>
        <v/>
      </c>
      <c r="D630" t="str">
        <f t="shared" si="9"/>
        <v>x</v>
      </c>
      <c r="E630" s="2" t="s">
        <v>1230</v>
      </c>
      <c r="F630" s="3" t="s">
        <v>1231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>
        <v>10175.33</v>
      </c>
      <c r="BL630" s="4">
        <v>0</v>
      </c>
      <c r="BM630" s="4"/>
      <c r="BN630" s="4">
        <v>11.870000000000001</v>
      </c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>
        <v>10187.200000000001</v>
      </c>
      <c r="CH630" s="4"/>
      <c r="CI630" s="9" cm="1">
        <f t="array" ref="CI630">1/(SUM(G630:BZ630*($G$1:$BZ$1=1))/SUM(G630:BZ630)+0.000000001)*(SUM(N(CK630:CP630&lt;&gt;0))&gt;4)</f>
        <v>0</v>
      </c>
      <c r="CK630" s="7" cm="1">
        <f t="array" ref="CK630">+SUM($G630:$CF630*N(VALUE(LEFT($G$2:$CF$2,4))=CK$2))</f>
        <v>0</v>
      </c>
      <c r="CL630" s="7" cm="1">
        <f t="array" ref="CL630">+SUM($G630:$CF630*N(VALUE(LEFT($G$2:$CF$2,4))=CL$2))</f>
        <v>0</v>
      </c>
      <c r="CM630" s="7" cm="1">
        <f t="array" ref="CM630">+SUM($G630:$CF630*N(VALUE(LEFT($G$2:$CF$2,4))=CM$2))</f>
        <v>0</v>
      </c>
      <c r="CN630" s="7" cm="1">
        <f t="array" ref="CN630">+SUM($G630:$CF630*N(VALUE(LEFT($G$2:$CF$2,4))=CN$2))</f>
        <v>0</v>
      </c>
      <c r="CO630" s="7" cm="1">
        <f t="array" ref="CO630">+SUM($G630:$CF630*N(VALUE(LEFT($G$2:$CF$2,4))=CO$2))</f>
        <v>10187.200000000001</v>
      </c>
      <c r="CP630" s="7" cm="1">
        <f t="array" ref="CP630">+SUM($G630:$CF630*N(VALUE(LEFT($G$2:$CF$2,4))=CP$2))</f>
        <v>0</v>
      </c>
      <c r="CQ630" s="7" cm="1">
        <f t="array" ref="CQ630">+SUM($G630:$CF630*N(VALUE(LEFT($G$2:$CF$2,4))=CQ$2))</f>
        <v>0</v>
      </c>
    </row>
    <row r="631" spans="2:95" x14ac:dyDescent="0.25">
      <c r="B631" t="str">
        <f>+IF(IFERROR(INDEX('24-25 Plant Additions (RunRate)'!$P$10:$P$258,MATCH(E631,'24-25 Plant Additions (RunRate)'!$C$10:$C$258,0)),"")&lt;&gt;"x","","x")</f>
        <v/>
      </c>
      <c r="C631" t="str">
        <f>+IF(AND(CG631&gt;'24-25 Plant Additions (RunRate)'!$O$4,$B631&lt;&gt;"x"),"x","")</f>
        <v/>
      </c>
      <c r="D631" t="str">
        <f t="shared" si="9"/>
        <v>x</v>
      </c>
      <c r="E631" s="2" t="s">
        <v>1429</v>
      </c>
      <c r="F631" s="3" t="s">
        <v>1430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>
        <v>10174.64</v>
      </c>
      <c r="BI631" s="4"/>
      <c r="BJ631" s="4"/>
      <c r="BK631" s="4">
        <v>0</v>
      </c>
      <c r="BL631" s="4"/>
      <c r="BM631" s="4"/>
      <c r="BN631" s="4">
        <v>11.870000000000001</v>
      </c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>
        <v>10186.51</v>
      </c>
      <c r="CH631" s="4"/>
      <c r="CI631" s="9" cm="1">
        <f t="array" ref="CI631">1/(SUM(G631:BZ631*($G$1:$BZ$1=1))/SUM(G631:BZ631)+0.000000001)*(SUM(N(CK631:CP631&lt;&gt;0))&gt;4)</f>
        <v>0</v>
      </c>
      <c r="CK631" s="7" cm="1">
        <f t="array" ref="CK631">+SUM($G631:$CF631*N(VALUE(LEFT($G$2:$CF$2,4))=CK$2))</f>
        <v>0</v>
      </c>
      <c r="CL631" s="7" cm="1">
        <f t="array" ref="CL631">+SUM($G631:$CF631*N(VALUE(LEFT($G$2:$CF$2,4))=CL$2))</f>
        <v>0</v>
      </c>
      <c r="CM631" s="7" cm="1">
        <f t="array" ref="CM631">+SUM($G631:$CF631*N(VALUE(LEFT($G$2:$CF$2,4))=CM$2))</f>
        <v>0</v>
      </c>
      <c r="CN631" s="7" cm="1">
        <f t="array" ref="CN631">+SUM($G631:$CF631*N(VALUE(LEFT($G$2:$CF$2,4))=CN$2))</f>
        <v>0</v>
      </c>
      <c r="CO631" s="7" cm="1">
        <f t="array" ref="CO631">+SUM($G631:$CF631*N(VALUE(LEFT($G$2:$CF$2,4))=CO$2))</f>
        <v>10186.51</v>
      </c>
      <c r="CP631" s="7" cm="1">
        <f t="array" ref="CP631">+SUM($G631:$CF631*N(VALUE(LEFT($G$2:$CF$2,4))=CP$2))</f>
        <v>0</v>
      </c>
      <c r="CQ631" s="7" cm="1">
        <f t="array" ref="CQ631">+SUM($G631:$CF631*N(VALUE(LEFT($G$2:$CF$2,4))=CQ$2))</f>
        <v>0</v>
      </c>
    </row>
    <row r="632" spans="2:95" x14ac:dyDescent="0.25">
      <c r="B632" t="str">
        <f>+IF(IFERROR(INDEX('24-25 Plant Additions (RunRate)'!$P$10:$P$258,MATCH(E632,'24-25 Plant Additions (RunRate)'!$C$10:$C$258,0)),"")&lt;&gt;"x","","x")</f>
        <v/>
      </c>
      <c r="C632" t="str">
        <f>+IF(AND(CG632&gt;'24-25 Plant Additions (RunRate)'!$O$4,$B632&lt;&gt;"x"),"x","")</f>
        <v/>
      </c>
      <c r="D632" t="str">
        <f t="shared" si="9"/>
        <v>x</v>
      </c>
      <c r="E632" s="2" t="s">
        <v>137</v>
      </c>
      <c r="F632" s="3" t="s">
        <v>138</v>
      </c>
      <c r="G632" s="4">
        <v>9988.65</v>
      </c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>
        <v>9988.65</v>
      </c>
      <c r="CH632" s="4"/>
      <c r="CI632" s="9" cm="1">
        <f t="array" ref="CI632">1/(SUM(G632:BZ632*($G$1:$BZ$1=1))/SUM(G632:BZ632)+0.000000001)*(SUM(N(CK632:CP632&lt;&gt;0))&gt;4)</f>
        <v>0</v>
      </c>
      <c r="CK632" s="7" cm="1">
        <f t="array" ref="CK632">+SUM($G632:$CF632*N(VALUE(LEFT($G$2:$CF$2,4))=CK$2))</f>
        <v>9988.65</v>
      </c>
      <c r="CL632" s="7" cm="1">
        <f t="array" ref="CL632">+SUM($G632:$CF632*N(VALUE(LEFT($G$2:$CF$2,4))=CL$2))</f>
        <v>0</v>
      </c>
      <c r="CM632" s="7" cm="1">
        <f t="array" ref="CM632">+SUM($G632:$CF632*N(VALUE(LEFT($G$2:$CF$2,4))=CM$2))</f>
        <v>0</v>
      </c>
      <c r="CN632" s="7" cm="1">
        <f t="array" ref="CN632">+SUM($G632:$CF632*N(VALUE(LEFT($G$2:$CF$2,4))=CN$2))</f>
        <v>0</v>
      </c>
      <c r="CO632" s="7" cm="1">
        <f t="array" ref="CO632">+SUM($G632:$CF632*N(VALUE(LEFT($G$2:$CF$2,4))=CO$2))</f>
        <v>0</v>
      </c>
      <c r="CP632" s="7" cm="1">
        <f t="array" ref="CP632">+SUM($G632:$CF632*N(VALUE(LEFT($G$2:$CF$2,4))=CP$2))</f>
        <v>0</v>
      </c>
      <c r="CQ632" s="7" cm="1">
        <f t="array" ref="CQ632">+SUM($G632:$CF632*N(VALUE(LEFT($G$2:$CF$2,4))=CQ$2))</f>
        <v>0</v>
      </c>
    </row>
    <row r="633" spans="2:95" x14ac:dyDescent="0.25">
      <c r="B633" t="str">
        <f>+IF(IFERROR(INDEX('24-25 Plant Additions (RunRate)'!$P$10:$P$258,MATCH(E633,'24-25 Plant Additions (RunRate)'!$C$10:$C$258,0)),"")&lt;&gt;"x","","x")</f>
        <v/>
      </c>
      <c r="C633" t="str">
        <f>+IF(AND(CG633&gt;'24-25 Plant Additions (RunRate)'!$O$4,$B633&lt;&gt;"x"),"x","")</f>
        <v/>
      </c>
      <c r="D633" t="str">
        <f t="shared" si="9"/>
        <v>x</v>
      </c>
      <c r="E633" s="2" t="s">
        <v>896</v>
      </c>
      <c r="F633" s="3" t="s">
        <v>897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>
        <v>9961.7900000000009</v>
      </c>
      <c r="AI633" s="4"/>
      <c r="AJ633" s="4"/>
      <c r="AK633" s="4">
        <v>0</v>
      </c>
      <c r="AL633" s="4"/>
      <c r="AM633" s="4"/>
      <c r="AN633" s="4"/>
      <c r="AO633" s="4"/>
      <c r="AP633" s="4">
        <v>7.69</v>
      </c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>
        <v>9969.4800000000014</v>
      </c>
      <c r="CH633" s="4"/>
      <c r="CI633" s="9" cm="1">
        <f t="array" ref="CI633">1/(SUM(G633:BZ633*($G$1:$BZ$1=1))/SUM(G633:BZ633)+0.000000001)*(SUM(N(CK633:CP633&lt;&gt;0))&gt;4)</f>
        <v>0</v>
      </c>
      <c r="CK633" s="7" cm="1">
        <f t="array" ref="CK633">+SUM($G633:$CF633*N(VALUE(LEFT($G$2:$CF$2,4))=CK$2))</f>
        <v>0</v>
      </c>
      <c r="CL633" s="7" cm="1">
        <f t="array" ref="CL633">+SUM($G633:$CF633*N(VALUE(LEFT($G$2:$CF$2,4))=CL$2))</f>
        <v>0</v>
      </c>
      <c r="CM633" s="7" cm="1">
        <f t="array" ref="CM633">+SUM($G633:$CF633*N(VALUE(LEFT($G$2:$CF$2,4))=CM$2))</f>
        <v>9969.4800000000014</v>
      </c>
      <c r="CN633" s="7" cm="1">
        <f t="array" ref="CN633">+SUM($G633:$CF633*N(VALUE(LEFT($G$2:$CF$2,4))=CN$2))</f>
        <v>0</v>
      </c>
      <c r="CO633" s="7" cm="1">
        <f t="array" ref="CO633">+SUM($G633:$CF633*N(VALUE(LEFT($G$2:$CF$2,4))=CO$2))</f>
        <v>0</v>
      </c>
      <c r="CP633" s="7" cm="1">
        <f t="array" ref="CP633">+SUM($G633:$CF633*N(VALUE(LEFT($G$2:$CF$2,4))=CP$2))</f>
        <v>0</v>
      </c>
      <c r="CQ633" s="7" cm="1">
        <f t="array" ref="CQ633">+SUM($G633:$CF633*N(VALUE(LEFT($G$2:$CF$2,4))=CQ$2))</f>
        <v>0</v>
      </c>
    </row>
    <row r="634" spans="2:95" x14ac:dyDescent="0.25">
      <c r="B634" t="str">
        <f>+IF(IFERROR(INDEX('24-25 Plant Additions (RunRate)'!$P$10:$P$258,MATCH(E634,'24-25 Plant Additions (RunRate)'!$C$10:$C$258,0)),"")&lt;&gt;"x","","x")</f>
        <v/>
      </c>
      <c r="C634" t="str">
        <f>+IF(AND(CG634&gt;'24-25 Plant Additions (RunRate)'!$O$4,$B634&lt;&gt;"x"),"x","")</f>
        <v/>
      </c>
      <c r="D634" t="str">
        <f t="shared" si="9"/>
        <v>x</v>
      </c>
      <c r="E634" s="2" t="s">
        <v>1511</v>
      </c>
      <c r="F634" s="3" t="s">
        <v>1512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>
        <v>9957.92</v>
      </c>
      <c r="BU634" s="4"/>
      <c r="BV634" s="4"/>
      <c r="BW634" s="4"/>
      <c r="BX634" s="4">
        <v>0</v>
      </c>
      <c r="BY634" s="4"/>
      <c r="BZ634" s="4">
        <v>-40.32</v>
      </c>
      <c r="CA634" s="4"/>
      <c r="CB634" s="4"/>
      <c r="CC634" s="4"/>
      <c r="CD634" s="4"/>
      <c r="CE634" s="4"/>
      <c r="CF634" s="4"/>
      <c r="CG634" s="4">
        <v>9917.6</v>
      </c>
      <c r="CH634" s="4"/>
      <c r="CI634" s="9" cm="1">
        <f t="array" ref="CI634">1/(SUM(G634:BZ634*($G$1:$BZ$1=1))/SUM(G634:BZ634)+0.000000001)*(SUM(N(CK634:CP634&lt;&gt;0))&gt;4)</f>
        <v>0</v>
      </c>
      <c r="CK634" s="7" cm="1">
        <f t="array" ref="CK634">+SUM($G634:$CF634*N(VALUE(LEFT($G$2:$CF$2,4))=CK$2))</f>
        <v>0</v>
      </c>
      <c r="CL634" s="7" cm="1">
        <f t="array" ref="CL634">+SUM($G634:$CF634*N(VALUE(LEFT($G$2:$CF$2,4))=CL$2))</f>
        <v>0</v>
      </c>
      <c r="CM634" s="7" cm="1">
        <f t="array" ref="CM634">+SUM($G634:$CF634*N(VALUE(LEFT($G$2:$CF$2,4))=CM$2))</f>
        <v>0</v>
      </c>
      <c r="CN634" s="7" cm="1">
        <f t="array" ref="CN634">+SUM($G634:$CF634*N(VALUE(LEFT($G$2:$CF$2,4))=CN$2))</f>
        <v>0</v>
      </c>
      <c r="CO634" s="7" cm="1">
        <f t="array" ref="CO634">+SUM($G634:$CF634*N(VALUE(LEFT($G$2:$CF$2,4))=CO$2))</f>
        <v>0</v>
      </c>
      <c r="CP634" s="7" cm="1">
        <f t="array" ref="CP634">+SUM($G634:$CF634*N(VALUE(LEFT($G$2:$CF$2,4))=CP$2))</f>
        <v>9917.6</v>
      </c>
      <c r="CQ634" s="7" cm="1">
        <f t="array" ref="CQ634">+SUM($G634:$CF634*N(VALUE(LEFT($G$2:$CF$2,4))=CQ$2))</f>
        <v>0</v>
      </c>
    </row>
    <row r="635" spans="2:95" x14ac:dyDescent="0.25">
      <c r="B635" t="str">
        <f>+IF(IFERROR(INDEX('24-25 Plant Additions (RunRate)'!$P$10:$P$258,MATCH(E635,'24-25 Plant Additions (RunRate)'!$C$10:$C$258,0)),"")&lt;&gt;"x","","x")</f>
        <v/>
      </c>
      <c r="C635" t="str">
        <f>+IF(AND(CG635&gt;'24-25 Plant Additions (RunRate)'!$O$4,$B635&lt;&gt;"x"),"x","")</f>
        <v/>
      </c>
      <c r="D635" t="str">
        <f t="shared" si="9"/>
        <v>x</v>
      </c>
      <c r="E635" s="2" t="s">
        <v>1706</v>
      </c>
      <c r="F635" s="3" t="s">
        <v>1707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>
        <v>9825.49</v>
      </c>
      <c r="BV635" s="4">
        <v>83.52</v>
      </c>
      <c r="BW635" s="4">
        <v>0</v>
      </c>
      <c r="BX635" s="4"/>
      <c r="BY635" s="4"/>
      <c r="BZ635" s="4">
        <v>-40.130000000000003</v>
      </c>
      <c r="CA635" s="4"/>
      <c r="CB635" s="4"/>
      <c r="CC635" s="4"/>
      <c r="CD635" s="4"/>
      <c r="CE635" s="4"/>
      <c r="CF635" s="4"/>
      <c r="CG635" s="4">
        <v>9868.880000000001</v>
      </c>
      <c r="CH635" s="4"/>
      <c r="CI635" s="9" cm="1">
        <f t="array" ref="CI635">1/(SUM(G635:BZ635*($G$1:$BZ$1=1))/SUM(G635:BZ635)+0.000000001)*(SUM(N(CK635:CP635&lt;&gt;0))&gt;4)</f>
        <v>0</v>
      </c>
      <c r="CK635" s="7" cm="1">
        <f t="array" ref="CK635">+SUM($G635:$CF635*N(VALUE(LEFT($G$2:$CF$2,4))=CK$2))</f>
        <v>0</v>
      </c>
      <c r="CL635" s="7" cm="1">
        <f t="array" ref="CL635">+SUM($G635:$CF635*N(VALUE(LEFT($G$2:$CF$2,4))=CL$2))</f>
        <v>0</v>
      </c>
      <c r="CM635" s="7" cm="1">
        <f t="array" ref="CM635">+SUM($G635:$CF635*N(VALUE(LEFT($G$2:$CF$2,4))=CM$2))</f>
        <v>0</v>
      </c>
      <c r="CN635" s="7" cm="1">
        <f t="array" ref="CN635">+SUM($G635:$CF635*N(VALUE(LEFT($G$2:$CF$2,4))=CN$2))</f>
        <v>0</v>
      </c>
      <c r="CO635" s="7" cm="1">
        <f t="array" ref="CO635">+SUM($G635:$CF635*N(VALUE(LEFT($G$2:$CF$2,4))=CO$2))</f>
        <v>0</v>
      </c>
      <c r="CP635" s="7" cm="1">
        <f t="array" ref="CP635">+SUM($G635:$CF635*N(VALUE(LEFT($G$2:$CF$2,4))=CP$2))</f>
        <v>9868.880000000001</v>
      </c>
      <c r="CQ635" s="7" cm="1">
        <f t="array" ref="CQ635">+SUM($G635:$CF635*N(VALUE(LEFT($G$2:$CF$2,4))=CQ$2))</f>
        <v>0</v>
      </c>
    </row>
    <row r="636" spans="2:95" x14ac:dyDescent="0.25">
      <c r="B636" t="str">
        <f>+IF(IFERROR(INDEX('24-25 Plant Additions (RunRate)'!$P$10:$P$258,MATCH(E636,'24-25 Plant Additions (RunRate)'!$C$10:$C$258,0)),"")&lt;&gt;"x","","x")</f>
        <v/>
      </c>
      <c r="C636" t="str">
        <f>+IF(AND(CG636&gt;'24-25 Plant Additions (RunRate)'!$O$4,$B636&lt;&gt;"x"),"x","")</f>
        <v/>
      </c>
      <c r="D636" t="str">
        <f t="shared" si="9"/>
        <v>x</v>
      </c>
      <c r="E636" s="2" t="s">
        <v>1509</v>
      </c>
      <c r="F636" s="3" t="s">
        <v>1510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>
        <v>9890.85</v>
      </c>
      <c r="BV636" s="4"/>
      <c r="BW636" s="4"/>
      <c r="BX636" s="4">
        <v>0</v>
      </c>
      <c r="BY636" s="4"/>
      <c r="BZ636" s="4">
        <v>-40.050000000000004</v>
      </c>
      <c r="CA636" s="4"/>
      <c r="CB636" s="4"/>
      <c r="CC636" s="4"/>
      <c r="CD636" s="4"/>
      <c r="CE636" s="4"/>
      <c r="CF636" s="4"/>
      <c r="CG636" s="4">
        <v>9850.8000000000011</v>
      </c>
      <c r="CH636" s="4"/>
      <c r="CI636" s="9" cm="1">
        <f t="array" ref="CI636">1/(SUM(G636:BZ636*($G$1:$BZ$1=1))/SUM(G636:BZ636)+0.000000001)*(SUM(N(CK636:CP636&lt;&gt;0))&gt;4)</f>
        <v>0</v>
      </c>
      <c r="CK636" s="7" cm="1">
        <f t="array" ref="CK636">+SUM($G636:$CF636*N(VALUE(LEFT($G$2:$CF$2,4))=CK$2))</f>
        <v>0</v>
      </c>
      <c r="CL636" s="7" cm="1">
        <f t="array" ref="CL636">+SUM($G636:$CF636*N(VALUE(LEFT($G$2:$CF$2,4))=CL$2))</f>
        <v>0</v>
      </c>
      <c r="CM636" s="7" cm="1">
        <f t="array" ref="CM636">+SUM($G636:$CF636*N(VALUE(LEFT($G$2:$CF$2,4))=CM$2))</f>
        <v>0</v>
      </c>
      <c r="CN636" s="7" cm="1">
        <f t="array" ref="CN636">+SUM($G636:$CF636*N(VALUE(LEFT($G$2:$CF$2,4))=CN$2))</f>
        <v>0</v>
      </c>
      <c r="CO636" s="7" cm="1">
        <f t="array" ref="CO636">+SUM($G636:$CF636*N(VALUE(LEFT($G$2:$CF$2,4))=CO$2))</f>
        <v>0</v>
      </c>
      <c r="CP636" s="7" cm="1">
        <f t="array" ref="CP636">+SUM($G636:$CF636*N(VALUE(LEFT($G$2:$CF$2,4))=CP$2))</f>
        <v>9850.8000000000011</v>
      </c>
      <c r="CQ636" s="7" cm="1">
        <f t="array" ref="CQ636">+SUM($G636:$CF636*N(VALUE(LEFT($G$2:$CF$2,4))=CQ$2))</f>
        <v>0</v>
      </c>
    </row>
    <row r="637" spans="2:95" x14ac:dyDescent="0.25">
      <c r="B637" t="str">
        <f>+IF(IFERROR(INDEX('24-25 Plant Additions (RunRate)'!$P$10:$P$258,MATCH(E637,'24-25 Plant Additions (RunRate)'!$C$10:$C$258,0)),"")&lt;&gt;"x","","x")</f>
        <v/>
      </c>
      <c r="C637" t="str">
        <f>+IF(AND(CG637&gt;'24-25 Plant Additions (RunRate)'!$O$4,$B637&lt;&gt;"x"),"x","")</f>
        <v/>
      </c>
      <c r="D637" t="str">
        <f t="shared" si="9"/>
        <v>x</v>
      </c>
      <c r="E637" s="2" t="s">
        <v>1650</v>
      </c>
      <c r="F637" s="3" t="s">
        <v>1651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>
        <v>9888.4</v>
      </c>
      <c r="BS637" s="4"/>
      <c r="BT637" s="4"/>
      <c r="BU637" s="4">
        <v>0</v>
      </c>
      <c r="BV637" s="4"/>
      <c r="BW637" s="4"/>
      <c r="BX637" s="4"/>
      <c r="BY637" s="4"/>
      <c r="BZ637" s="4">
        <v>-40.04</v>
      </c>
      <c r="CA637" s="4"/>
      <c r="CB637" s="4"/>
      <c r="CC637" s="4"/>
      <c r="CD637" s="4"/>
      <c r="CE637" s="4"/>
      <c r="CF637" s="4"/>
      <c r="CG637" s="4">
        <v>9848.3599999999988</v>
      </c>
      <c r="CH637" s="4"/>
      <c r="CI637" s="9" cm="1">
        <f t="array" ref="CI637">1/(SUM(G637:BZ637*($G$1:$BZ$1=1))/SUM(G637:BZ637)+0.000000001)*(SUM(N(CK637:CP637&lt;&gt;0))&gt;4)</f>
        <v>0</v>
      </c>
      <c r="CK637" s="7" cm="1">
        <f t="array" ref="CK637">+SUM($G637:$CF637*N(VALUE(LEFT($G$2:$CF$2,4))=CK$2))</f>
        <v>0</v>
      </c>
      <c r="CL637" s="7" cm="1">
        <f t="array" ref="CL637">+SUM($G637:$CF637*N(VALUE(LEFT($G$2:$CF$2,4))=CL$2))</f>
        <v>0</v>
      </c>
      <c r="CM637" s="7" cm="1">
        <f t="array" ref="CM637">+SUM($G637:$CF637*N(VALUE(LEFT($G$2:$CF$2,4))=CM$2))</f>
        <v>0</v>
      </c>
      <c r="CN637" s="7" cm="1">
        <f t="array" ref="CN637">+SUM($G637:$CF637*N(VALUE(LEFT($G$2:$CF$2,4))=CN$2))</f>
        <v>0</v>
      </c>
      <c r="CO637" s="7" cm="1">
        <f t="array" ref="CO637">+SUM($G637:$CF637*N(VALUE(LEFT($G$2:$CF$2,4))=CO$2))</f>
        <v>0</v>
      </c>
      <c r="CP637" s="7" cm="1">
        <f t="array" ref="CP637">+SUM($G637:$CF637*N(VALUE(LEFT($G$2:$CF$2,4))=CP$2))</f>
        <v>9848.3599999999988</v>
      </c>
      <c r="CQ637" s="7" cm="1">
        <f t="array" ref="CQ637">+SUM($G637:$CF637*N(VALUE(LEFT($G$2:$CF$2,4))=CQ$2))</f>
        <v>0</v>
      </c>
    </row>
    <row r="638" spans="2:95" x14ac:dyDescent="0.25">
      <c r="B638" t="str">
        <f>+IF(IFERROR(INDEX('24-25 Plant Additions (RunRate)'!$P$10:$P$258,MATCH(E638,'24-25 Plant Additions (RunRate)'!$C$10:$C$258,0)),"")&lt;&gt;"x","","x")</f>
        <v/>
      </c>
      <c r="C638" t="str">
        <f>+IF(AND(CG638&gt;'24-25 Plant Additions (RunRate)'!$O$4,$B638&lt;&gt;"x"),"x","")</f>
        <v/>
      </c>
      <c r="D638" t="str">
        <f t="shared" si="9"/>
        <v>x</v>
      </c>
      <c r="E638" s="2" t="s">
        <v>1115</v>
      </c>
      <c r="F638" s="3" t="s">
        <v>1116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>
        <v>9900.6200000000008</v>
      </c>
      <c r="AW638" s="4"/>
      <c r="AX638" s="4">
        <v>-0.02</v>
      </c>
      <c r="AY638" s="4">
        <v>0</v>
      </c>
      <c r="AZ638" s="4"/>
      <c r="BA638" s="4"/>
      <c r="BB638" s="4">
        <v>-82.02</v>
      </c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>
        <v>9818.58</v>
      </c>
      <c r="CH638" s="4"/>
      <c r="CI638" s="9" cm="1">
        <f t="array" ref="CI638">1/(SUM(G638:BZ638*($G$1:$BZ$1=1))/SUM(G638:BZ638)+0.000000001)*(SUM(N(CK638:CP638&lt;&gt;0))&gt;4)</f>
        <v>0</v>
      </c>
      <c r="CK638" s="7" cm="1">
        <f t="array" ref="CK638">+SUM($G638:$CF638*N(VALUE(LEFT($G$2:$CF$2,4))=CK$2))</f>
        <v>0</v>
      </c>
      <c r="CL638" s="7" cm="1">
        <f t="array" ref="CL638">+SUM($G638:$CF638*N(VALUE(LEFT($G$2:$CF$2,4))=CL$2))</f>
        <v>0</v>
      </c>
      <c r="CM638" s="7" cm="1">
        <f t="array" ref="CM638">+SUM($G638:$CF638*N(VALUE(LEFT($G$2:$CF$2,4))=CM$2))</f>
        <v>0</v>
      </c>
      <c r="CN638" s="7" cm="1">
        <f t="array" ref="CN638">+SUM($G638:$CF638*N(VALUE(LEFT($G$2:$CF$2,4))=CN$2))</f>
        <v>9818.58</v>
      </c>
      <c r="CO638" s="7" cm="1">
        <f t="array" ref="CO638">+SUM($G638:$CF638*N(VALUE(LEFT($G$2:$CF$2,4))=CO$2))</f>
        <v>0</v>
      </c>
      <c r="CP638" s="7" cm="1">
        <f t="array" ref="CP638">+SUM($G638:$CF638*N(VALUE(LEFT($G$2:$CF$2,4))=CP$2))</f>
        <v>0</v>
      </c>
      <c r="CQ638" s="7" cm="1">
        <f t="array" ref="CQ638">+SUM($G638:$CF638*N(VALUE(LEFT($G$2:$CF$2,4))=CQ$2))</f>
        <v>0</v>
      </c>
    </row>
    <row r="639" spans="2:95" x14ac:dyDescent="0.25">
      <c r="B639" t="str">
        <f>+IF(IFERROR(INDEX('24-25 Plant Additions (RunRate)'!$P$10:$P$258,MATCH(E639,'24-25 Plant Additions (RunRate)'!$C$10:$C$258,0)),"")&lt;&gt;"x","","x")</f>
        <v/>
      </c>
      <c r="C639" t="str">
        <f>+IF(AND(CG639&gt;'24-25 Plant Additions (RunRate)'!$O$4,$B639&lt;&gt;"x"),"x","")</f>
        <v/>
      </c>
      <c r="D639" t="str">
        <f t="shared" si="9"/>
        <v>x</v>
      </c>
      <c r="E639" s="2" t="s">
        <v>618</v>
      </c>
      <c r="F639" s="3" t="s">
        <v>619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>
        <v>9875.880000000001</v>
      </c>
      <c r="W639" s="4"/>
      <c r="X639" s="4"/>
      <c r="Y639" s="4"/>
      <c r="Z639" s="4"/>
      <c r="AA639" s="4">
        <v>0</v>
      </c>
      <c r="AB639" s="4"/>
      <c r="AC639" s="4"/>
      <c r="AD639" s="4">
        <v>-163.68</v>
      </c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>
        <v>9712.2000000000007</v>
      </c>
      <c r="CH639" s="4"/>
      <c r="CI639" s="9" cm="1">
        <f t="array" ref="CI639">1/(SUM(G639:BZ639*($G$1:$BZ$1=1))/SUM(G639:BZ639)+0.000000001)*(SUM(N(CK639:CP639&lt;&gt;0))&gt;4)</f>
        <v>0</v>
      </c>
      <c r="CK639" s="7" cm="1">
        <f t="array" ref="CK639">+SUM($G639:$CF639*N(VALUE(LEFT($G$2:$CF$2,4))=CK$2))</f>
        <v>0</v>
      </c>
      <c r="CL639" s="7" cm="1">
        <f t="array" ref="CL639">+SUM($G639:$CF639*N(VALUE(LEFT($G$2:$CF$2,4))=CL$2))</f>
        <v>9712.2000000000007</v>
      </c>
      <c r="CM639" s="7" cm="1">
        <f t="array" ref="CM639">+SUM($G639:$CF639*N(VALUE(LEFT($G$2:$CF$2,4))=CM$2))</f>
        <v>0</v>
      </c>
      <c r="CN639" s="7" cm="1">
        <f t="array" ref="CN639">+SUM($G639:$CF639*N(VALUE(LEFT($G$2:$CF$2,4))=CN$2))</f>
        <v>0</v>
      </c>
      <c r="CO639" s="7" cm="1">
        <f t="array" ref="CO639">+SUM($G639:$CF639*N(VALUE(LEFT($G$2:$CF$2,4))=CO$2))</f>
        <v>0</v>
      </c>
      <c r="CP639" s="7" cm="1">
        <f t="array" ref="CP639">+SUM($G639:$CF639*N(VALUE(LEFT($G$2:$CF$2,4))=CP$2))</f>
        <v>0</v>
      </c>
      <c r="CQ639" s="7" cm="1">
        <f t="array" ref="CQ639">+SUM($G639:$CF639*N(VALUE(LEFT($G$2:$CF$2,4))=CQ$2))</f>
        <v>0</v>
      </c>
    </row>
    <row r="640" spans="2:95" x14ac:dyDescent="0.25">
      <c r="B640" t="str">
        <f>+IF(IFERROR(INDEX('24-25 Plant Additions (RunRate)'!$P$10:$P$258,MATCH(E640,'24-25 Plant Additions (RunRate)'!$C$10:$C$258,0)),"")&lt;&gt;"x","","x")</f>
        <v/>
      </c>
      <c r="C640" t="str">
        <f>+IF(AND(CG640&gt;'24-25 Plant Additions (RunRate)'!$O$4,$B640&lt;&gt;"x"),"x","")</f>
        <v/>
      </c>
      <c r="D640" t="str">
        <f t="shared" si="9"/>
        <v>x</v>
      </c>
      <c r="E640" s="2" t="s">
        <v>998</v>
      </c>
      <c r="F640" s="3" t="s">
        <v>999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>
        <v>9703.7199999999993</v>
      </c>
      <c r="AW640" s="4"/>
      <c r="AX640" s="4"/>
      <c r="AY640" s="4"/>
      <c r="AZ640" s="4"/>
      <c r="BA640" s="4"/>
      <c r="BB640" s="4">
        <v>-80.38</v>
      </c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>
        <v>9623.34</v>
      </c>
      <c r="CH640" s="4"/>
      <c r="CI640" s="9" cm="1">
        <f t="array" ref="CI640">1/(SUM(G640:BZ640*($G$1:$BZ$1=1))/SUM(G640:BZ640)+0.000000001)*(SUM(N(CK640:CP640&lt;&gt;0))&gt;4)</f>
        <v>0</v>
      </c>
      <c r="CK640" s="7" cm="1">
        <f t="array" ref="CK640">+SUM($G640:$CF640*N(VALUE(LEFT($G$2:$CF$2,4))=CK$2))</f>
        <v>0</v>
      </c>
      <c r="CL640" s="7" cm="1">
        <f t="array" ref="CL640">+SUM($G640:$CF640*N(VALUE(LEFT($G$2:$CF$2,4))=CL$2))</f>
        <v>0</v>
      </c>
      <c r="CM640" s="7" cm="1">
        <f t="array" ref="CM640">+SUM($G640:$CF640*N(VALUE(LEFT($G$2:$CF$2,4))=CM$2))</f>
        <v>0</v>
      </c>
      <c r="CN640" s="7" cm="1">
        <f t="array" ref="CN640">+SUM($G640:$CF640*N(VALUE(LEFT($G$2:$CF$2,4))=CN$2))</f>
        <v>9623.34</v>
      </c>
      <c r="CO640" s="7" cm="1">
        <f t="array" ref="CO640">+SUM($G640:$CF640*N(VALUE(LEFT($G$2:$CF$2,4))=CO$2))</f>
        <v>0</v>
      </c>
      <c r="CP640" s="7" cm="1">
        <f t="array" ref="CP640">+SUM($G640:$CF640*N(VALUE(LEFT($G$2:$CF$2,4))=CP$2))</f>
        <v>0</v>
      </c>
      <c r="CQ640" s="7" cm="1">
        <f t="array" ref="CQ640">+SUM($G640:$CF640*N(VALUE(LEFT($G$2:$CF$2,4))=CQ$2))</f>
        <v>0</v>
      </c>
    </row>
    <row r="641" spans="2:95" x14ac:dyDescent="0.25">
      <c r="B641" t="str">
        <f>+IF(IFERROR(INDEX('24-25 Plant Additions (RunRate)'!$P$10:$P$258,MATCH(E641,'24-25 Plant Additions (RunRate)'!$C$10:$C$258,0)),"")&lt;&gt;"x","","x")</f>
        <v/>
      </c>
      <c r="C641" t="str">
        <f>+IF(AND(CG641&gt;'24-25 Plant Additions (RunRate)'!$O$4,$B641&lt;&gt;"x"),"x","")</f>
        <v/>
      </c>
      <c r="D641" t="str">
        <f t="shared" si="9"/>
        <v>x</v>
      </c>
      <c r="E641" s="2" t="s">
        <v>179</v>
      </c>
      <c r="F641" s="3" t="s">
        <v>180</v>
      </c>
      <c r="G641" s="4"/>
      <c r="H641" s="4"/>
      <c r="I641" s="4">
        <v>9625.11</v>
      </c>
      <c r="J641" s="4"/>
      <c r="K641" s="4"/>
      <c r="L641" s="4">
        <v>0</v>
      </c>
      <c r="M641" s="4"/>
      <c r="N641" s="4"/>
      <c r="O641" s="4"/>
      <c r="P641" s="4"/>
      <c r="Q641" s="4"/>
      <c r="R641" s="4">
        <v>-163.36000000000001</v>
      </c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>
        <v>9461.75</v>
      </c>
      <c r="CH641" s="4"/>
      <c r="CI641" s="9" cm="1">
        <f t="array" ref="CI641">1/(SUM(G641:BZ641*($G$1:$BZ$1=1))/SUM(G641:BZ641)+0.000000001)*(SUM(N(CK641:CP641&lt;&gt;0))&gt;4)</f>
        <v>0</v>
      </c>
      <c r="CK641" s="7" cm="1">
        <f t="array" ref="CK641">+SUM($G641:$CF641*N(VALUE(LEFT($G$2:$CF$2,4))=CK$2))</f>
        <v>9461.75</v>
      </c>
      <c r="CL641" s="7" cm="1">
        <f t="array" ref="CL641">+SUM($G641:$CF641*N(VALUE(LEFT($G$2:$CF$2,4))=CL$2))</f>
        <v>0</v>
      </c>
      <c r="CM641" s="7" cm="1">
        <f t="array" ref="CM641">+SUM($G641:$CF641*N(VALUE(LEFT($G$2:$CF$2,4))=CM$2))</f>
        <v>0</v>
      </c>
      <c r="CN641" s="7" cm="1">
        <f t="array" ref="CN641">+SUM($G641:$CF641*N(VALUE(LEFT($G$2:$CF$2,4))=CN$2))</f>
        <v>0</v>
      </c>
      <c r="CO641" s="7" cm="1">
        <f t="array" ref="CO641">+SUM($G641:$CF641*N(VALUE(LEFT($G$2:$CF$2,4))=CO$2))</f>
        <v>0</v>
      </c>
      <c r="CP641" s="7" cm="1">
        <f t="array" ref="CP641">+SUM($G641:$CF641*N(VALUE(LEFT($G$2:$CF$2,4))=CP$2))</f>
        <v>0</v>
      </c>
      <c r="CQ641" s="7" cm="1">
        <f t="array" ref="CQ641">+SUM($G641:$CF641*N(VALUE(LEFT($G$2:$CF$2,4))=CQ$2))</f>
        <v>0</v>
      </c>
    </row>
    <row r="642" spans="2:95" x14ac:dyDescent="0.25">
      <c r="B642" t="str">
        <f>+IF(IFERROR(INDEX('24-25 Plant Additions (RunRate)'!$P$10:$P$258,MATCH(E642,'24-25 Plant Additions (RunRate)'!$C$10:$C$258,0)),"")&lt;&gt;"x","","x")</f>
        <v/>
      </c>
      <c r="C642" t="str">
        <f>+IF(AND(CG642&gt;'24-25 Plant Additions (RunRate)'!$O$4,$B642&lt;&gt;"x"),"x","")</f>
        <v/>
      </c>
      <c r="D642" t="str">
        <f t="shared" si="9"/>
        <v>x</v>
      </c>
      <c r="E642" s="2" t="s">
        <v>776</v>
      </c>
      <c r="F642" s="3" t="s">
        <v>777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>
        <v>9227.58</v>
      </c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>
        <v>9227.58</v>
      </c>
      <c r="CH642" s="4"/>
      <c r="CI642" s="9" cm="1">
        <f t="array" ref="CI642">1/(SUM(G642:BZ642*($G$1:$BZ$1=1))/SUM(G642:BZ642)+0.000000001)*(SUM(N(CK642:CP642&lt;&gt;0))&gt;4)</f>
        <v>0</v>
      </c>
      <c r="CK642" s="7" cm="1">
        <f t="array" ref="CK642">+SUM($G642:$CF642*N(VALUE(LEFT($G$2:$CF$2,4))=CK$2))</f>
        <v>0</v>
      </c>
      <c r="CL642" s="7" cm="1">
        <f t="array" ref="CL642">+SUM($G642:$CF642*N(VALUE(LEFT($G$2:$CF$2,4))=CL$2))</f>
        <v>0</v>
      </c>
      <c r="CM642" s="7" cm="1">
        <f t="array" ref="CM642">+SUM($G642:$CF642*N(VALUE(LEFT($G$2:$CF$2,4))=CM$2))</f>
        <v>0</v>
      </c>
      <c r="CN642" s="7" cm="1">
        <f t="array" ref="CN642">+SUM($G642:$CF642*N(VALUE(LEFT($G$2:$CF$2,4))=CN$2))</f>
        <v>9227.58</v>
      </c>
      <c r="CO642" s="7" cm="1">
        <f t="array" ref="CO642">+SUM($G642:$CF642*N(VALUE(LEFT($G$2:$CF$2,4))=CO$2))</f>
        <v>0</v>
      </c>
      <c r="CP642" s="7" cm="1">
        <f t="array" ref="CP642">+SUM($G642:$CF642*N(VALUE(LEFT($G$2:$CF$2,4))=CP$2))</f>
        <v>0</v>
      </c>
      <c r="CQ642" s="7" cm="1">
        <f t="array" ref="CQ642">+SUM($G642:$CF642*N(VALUE(LEFT($G$2:$CF$2,4))=CQ$2))</f>
        <v>0</v>
      </c>
    </row>
    <row r="643" spans="2:95" x14ac:dyDescent="0.25">
      <c r="B643" t="str">
        <f>+IF(IFERROR(INDEX('24-25 Plant Additions (RunRate)'!$P$10:$P$258,MATCH(E643,'24-25 Plant Additions (RunRate)'!$C$10:$C$258,0)),"")&lt;&gt;"x","","x")</f>
        <v/>
      </c>
      <c r="C643" t="str">
        <f>+IF(AND(CG643&gt;'24-25 Plant Additions (RunRate)'!$O$4,$B643&lt;&gt;"x"),"x","")</f>
        <v/>
      </c>
      <c r="D643" t="str">
        <f t="shared" si="9"/>
        <v>x</v>
      </c>
      <c r="E643" s="2" t="s">
        <v>1732</v>
      </c>
      <c r="F643" s="3" t="s">
        <v>1733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>
        <v>8591.41</v>
      </c>
      <c r="CD643" s="4"/>
      <c r="CE643" s="4">
        <v>532.76</v>
      </c>
      <c r="CF643" s="4"/>
      <c r="CG643" s="4">
        <v>9124.17</v>
      </c>
      <c r="CH643" s="4"/>
      <c r="CI643" s="9" t="e" cm="1">
        <f t="array" ref="CI643">1/(SUM(G643:BZ643*($G$1:$BZ$1=1))/SUM(G643:BZ643)+0.000000001)*(SUM(N(CK643:CP643&lt;&gt;0))&gt;4)</f>
        <v>#DIV/0!</v>
      </c>
      <c r="CK643" s="7" cm="1">
        <f t="array" ref="CK643">+SUM($G643:$CF643*N(VALUE(LEFT($G$2:$CF$2,4))=CK$2))</f>
        <v>0</v>
      </c>
      <c r="CL643" s="7" cm="1">
        <f t="array" ref="CL643">+SUM($G643:$CF643*N(VALUE(LEFT($G$2:$CF$2,4))=CL$2))</f>
        <v>0</v>
      </c>
      <c r="CM643" s="7" cm="1">
        <f t="array" ref="CM643">+SUM($G643:$CF643*N(VALUE(LEFT($G$2:$CF$2,4))=CM$2))</f>
        <v>0</v>
      </c>
      <c r="CN643" s="7" cm="1">
        <f t="array" ref="CN643">+SUM($G643:$CF643*N(VALUE(LEFT($G$2:$CF$2,4))=CN$2))</f>
        <v>0</v>
      </c>
      <c r="CO643" s="7" cm="1">
        <f t="array" ref="CO643">+SUM($G643:$CF643*N(VALUE(LEFT($G$2:$CF$2,4))=CO$2))</f>
        <v>0</v>
      </c>
      <c r="CP643" s="7" cm="1">
        <f t="array" ref="CP643">+SUM($G643:$CF643*N(VALUE(LEFT($G$2:$CF$2,4))=CP$2))</f>
        <v>0</v>
      </c>
      <c r="CQ643" s="7" cm="1">
        <f t="array" ref="CQ643">+SUM($G643:$CF643*N(VALUE(LEFT($G$2:$CF$2,4))=CQ$2))</f>
        <v>9124.17</v>
      </c>
    </row>
    <row r="644" spans="2:95" x14ac:dyDescent="0.25">
      <c r="B644" t="str">
        <f>+IF(IFERROR(INDEX('24-25 Plant Additions (RunRate)'!$P$10:$P$258,MATCH(E644,'24-25 Plant Additions (RunRate)'!$C$10:$C$258,0)),"")&lt;&gt;"x","","x")</f>
        <v/>
      </c>
      <c r="C644" t="str">
        <f>+IF(AND(CG644&gt;'24-25 Plant Additions (RunRate)'!$O$4,$B644&lt;&gt;"x"),"x","")</f>
        <v/>
      </c>
      <c r="D644" t="str">
        <f t="shared" si="9"/>
        <v>x</v>
      </c>
      <c r="E644" s="2" t="s">
        <v>1342</v>
      </c>
      <c r="F644" s="3" t="s">
        <v>1343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>
        <v>5614.18</v>
      </c>
      <c r="BL644" s="4">
        <v>-1454.6200000000001</v>
      </c>
      <c r="BM644" s="4">
        <v>1805.0900000000001</v>
      </c>
      <c r="BN644" s="4">
        <v>691.62</v>
      </c>
      <c r="BO644" s="4">
        <v>2473.04</v>
      </c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>
        <v>-15.56</v>
      </c>
      <c r="CA644" s="4"/>
      <c r="CB644" s="4"/>
      <c r="CC644" s="4"/>
      <c r="CD644" s="4"/>
      <c r="CE644" s="4"/>
      <c r="CF644" s="4"/>
      <c r="CG644" s="4">
        <v>9113.7500000000018</v>
      </c>
      <c r="CH644" s="4"/>
      <c r="CI644" s="9" cm="1">
        <f t="array" ref="CI644">1/(SUM(G644:BZ644*($G$1:$BZ$1=1))/SUM(G644:BZ644)+0.000000001)*(SUM(N(CK644:CP644&lt;&gt;0))&gt;4)</f>
        <v>0</v>
      </c>
      <c r="CK644" s="7" cm="1">
        <f t="array" ref="CK644">+SUM($G644:$CF644*N(VALUE(LEFT($G$2:$CF$2,4))=CK$2))</f>
        <v>0</v>
      </c>
      <c r="CL644" s="7" cm="1">
        <f t="array" ref="CL644">+SUM($G644:$CF644*N(VALUE(LEFT($G$2:$CF$2,4))=CL$2))</f>
        <v>0</v>
      </c>
      <c r="CM644" s="7" cm="1">
        <f t="array" ref="CM644">+SUM($G644:$CF644*N(VALUE(LEFT($G$2:$CF$2,4))=CM$2))</f>
        <v>0</v>
      </c>
      <c r="CN644" s="7" cm="1">
        <f t="array" ref="CN644">+SUM($G644:$CF644*N(VALUE(LEFT($G$2:$CF$2,4))=CN$2))</f>
        <v>0</v>
      </c>
      <c r="CO644" s="7" cm="1">
        <f t="array" ref="CO644">+SUM($G644:$CF644*N(VALUE(LEFT($G$2:$CF$2,4))=CO$2))</f>
        <v>6656.27</v>
      </c>
      <c r="CP644" s="7" cm="1">
        <f t="array" ref="CP644">+SUM($G644:$CF644*N(VALUE(LEFT($G$2:$CF$2,4))=CP$2))</f>
        <v>2457.48</v>
      </c>
      <c r="CQ644" s="7" cm="1">
        <f t="array" ref="CQ644">+SUM($G644:$CF644*N(VALUE(LEFT($G$2:$CF$2,4))=CQ$2))</f>
        <v>0</v>
      </c>
    </row>
    <row r="645" spans="2:95" x14ac:dyDescent="0.25">
      <c r="B645" t="str">
        <f>+IF(IFERROR(INDEX('24-25 Plant Additions (RunRate)'!$P$10:$P$258,MATCH(E645,'24-25 Plant Additions (RunRate)'!$C$10:$C$258,0)),"")&lt;&gt;"x","","x")</f>
        <v/>
      </c>
      <c r="C645" t="str">
        <f>+IF(AND(CG645&gt;'24-25 Plant Additions (RunRate)'!$O$4,$B645&lt;&gt;"x"),"x","")</f>
        <v/>
      </c>
      <c r="D645" t="str">
        <f t="shared" si="9"/>
        <v>x</v>
      </c>
      <c r="E645" s="2" t="s">
        <v>1207</v>
      </c>
      <c r="F645" s="3" t="s">
        <v>1208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>
        <v>9182.7800000000007</v>
      </c>
      <c r="AY645" s="4"/>
      <c r="AZ645" s="4"/>
      <c r="BA645" s="4"/>
      <c r="BB645" s="4">
        <v>-76.06</v>
      </c>
      <c r="BC645" s="4">
        <v>0</v>
      </c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>
        <v>9106.7200000000012</v>
      </c>
      <c r="CH645" s="4"/>
      <c r="CI645" s="9" cm="1">
        <f t="array" ref="CI645">1/(SUM(G645:BZ645*($G$1:$BZ$1=1))/SUM(G645:BZ645)+0.000000001)*(SUM(N(CK645:CP645&lt;&gt;0))&gt;4)</f>
        <v>0</v>
      </c>
      <c r="CK645" s="7" cm="1">
        <f t="array" ref="CK645">+SUM($G645:$CF645*N(VALUE(LEFT($G$2:$CF$2,4))=CK$2))</f>
        <v>0</v>
      </c>
      <c r="CL645" s="7" cm="1">
        <f t="array" ref="CL645">+SUM($G645:$CF645*N(VALUE(LEFT($G$2:$CF$2,4))=CL$2))</f>
        <v>0</v>
      </c>
      <c r="CM645" s="7" cm="1">
        <f t="array" ref="CM645">+SUM($G645:$CF645*N(VALUE(LEFT($G$2:$CF$2,4))=CM$2))</f>
        <v>0</v>
      </c>
      <c r="CN645" s="7" cm="1">
        <f t="array" ref="CN645">+SUM($G645:$CF645*N(VALUE(LEFT($G$2:$CF$2,4))=CN$2))</f>
        <v>9106.7200000000012</v>
      </c>
      <c r="CO645" s="7" cm="1">
        <f t="array" ref="CO645">+SUM($G645:$CF645*N(VALUE(LEFT($G$2:$CF$2,4))=CO$2))</f>
        <v>0</v>
      </c>
      <c r="CP645" s="7" cm="1">
        <f t="array" ref="CP645">+SUM($G645:$CF645*N(VALUE(LEFT($G$2:$CF$2,4))=CP$2))</f>
        <v>0</v>
      </c>
      <c r="CQ645" s="7" cm="1">
        <f t="array" ref="CQ645">+SUM($G645:$CF645*N(VALUE(LEFT($G$2:$CF$2,4))=CQ$2))</f>
        <v>0</v>
      </c>
    </row>
    <row r="646" spans="2:95" x14ac:dyDescent="0.25">
      <c r="B646" t="str">
        <f>+IF(IFERROR(INDEX('24-25 Plant Additions (RunRate)'!$P$10:$P$258,MATCH(E646,'24-25 Plant Additions (RunRate)'!$C$10:$C$258,0)),"")&lt;&gt;"x","","x")</f>
        <v/>
      </c>
      <c r="C646" t="str">
        <f>+IF(AND(CG646&gt;'24-25 Plant Additions (RunRate)'!$O$4,$B646&lt;&gt;"x"),"x","")</f>
        <v/>
      </c>
      <c r="D646" t="str">
        <f t="shared" si="9"/>
        <v>x</v>
      </c>
      <c r="E646" s="2" t="s">
        <v>1071</v>
      </c>
      <c r="F646" s="3" t="s">
        <v>1072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>
        <v>9025.3700000000008</v>
      </c>
      <c r="AN646" s="4">
        <v>0</v>
      </c>
      <c r="AO646" s="4"/>
      <c r="AP646" s="4">
        <v>8.67</v>
      </c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>
        <v>9034.0400000000009</v>
      </c>
      <c r="CH646" s="4"/>
      <c r="CI646" s="9" cm="1">
        <f t="array" ref="CI646">1/(SUM(G646:BZ646*($G$1:$BZ$1=1))/SUM(G646:BZ646)+0.000000001)*(SUM(N(CK646:CP646&lt;&gt;0))&gt;4)</f>
        <v>0</v>
      </c>
      <c r="CK646" s="7" cm="1">
        <f t="array" ref="CK646">+SUM($G646:$CF646*N(VALUE(LEFT($G$2:$CF$2,4))=CK$2))</f>
        <v>0</v>
      </c>
      <c r="CL646" s="7" cm="1">
        <f t="array" ref="CL646">+SUM($G646:$CF646*N(VALUE(LEFT($G$2:$CF$2,4))=CL$2))</f>
        <v>0</v>
      </c>
      <c r="CM646" s="7" cm="1">
        <f t="array" ref="CM646">+SUM($G646:$CF646*N(VALUE(LEFT($G$2:$CF$2,4))=CM$2))</f>
        <v>9034.0400000000009</v>
      </c>
      <c r="CN646" s="7" cm="1">
        <f t="array" ref="CN646">+SUM($G646:$CF646*N(VALUE(LEFT($G$2:$CF$2,4))=CN$2))</f>
        <v>0</v>
      </c>
      <c r="CO646" s="7" cm="1">
        <f t="array" ref="CO646">+SUM($G646:$CF646*N(VALUE(LEFT($G$2:$CF$2,4))=CO$2))</f>
        <v>0</v>
      </c>
      <c r="CP646" s="7" cm="1">
        <f t="array" ref="CP646">+SUM($G646:$CF646*N(VALUE(LEFT($G$2:$CF$2,4))=CP$2))</f>
        <v>0</v>
      </c>
      <c r="CQ646" s="7" cm="1">
        <f t="array" ref="CQ646">+SUM($G646:$CF646*N(VALUE(LEFT($G$2:$CF$2,4))=CQ$2))</f>
        <v>0</v>
      </c>
    </row>
    <row r="647" spans="2:95" x14ac:dyDescent="0.25">
      <c r="B647" t="str">
        <f>+IF(IFERROR(INDEX('24-25 Plant Additions (RunRate)'!$P$10:$P$258,MATCH(E647,'24-25 Plant Additions (RunRate)'!$C$10:$C$258,0)),"")&lt;&gt;"x","","x")</f>
        <v/>
      </c>
      <c r="C647" t="str">
        <f>+IF(AND(CG647&gt;'24-25 Plant Additions (RunRate)'!$O$4,$B647&lt;&gt;"x"),"x","")</f>
        <v/>
      </c>
      <c r="D647" t="str">
        <f t="shared" si="9"/>
        <v>x</v>
      </c>
      <c r="E647" s="2" t="s">
        <v>1426</v>
      </c>
      <c r="F647" s="3" t="s">
        <v>1427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>
        <v>8977.93</v>
      </c>
      <c r="BI647" s="4"/>
      <c r="BJ647" s="4">
        <v>0</v>
      </c>
      <c r="BK647" s="4"/>
      <c r="BL647" s="4"/>
      <c r="BM647" s="4"/>
      <c r="BN647" s="4">
        <v>10.48</v>
      </c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>
        <v>8988.41</v>
      </c>
      <c r="CH647" s="4"/>
      <c r="CI647" s="9" cm="1">
        <f t="array" ref="CI647">1/(SUM(G647:BZ647*($G$1:$BZ$1=1))/SUM(G647:BZ647)+0.000000001)*(SUM(N(CK647:CP647&lt;&gt;0))&gt;4)</f>
        <v>0</v>
      </c>
      <c r="CK647" s="7" cm="1">
        <f t="array" ref="CK647">+SUM($G647:$CF647*N(VALUE(LEFT($G$2:$CF$2,4))=CK$2))</f>
        <v>0</v>
      </c>
      <c r="CL647" s="7" cm="1">
        <f t="array" ref="CL647">+SUM($G647:$CF647*N(VALUE(LEFT($G$2:$CF$2,4))=CL$2))</f>
        <v>0</v>
      </c>
      <c r="CM647" s="7" cm="1">
        <f t="array" ref="CM647">+SUM($G647:$CF647*N(VALUE(LEFT($G$2:$CF$2,4))=CM$2))</f>
        <v>0</v>
      </c>
      <c r="CN647" s="7" cm="1">
        <f t="array" ref="CN647">+SUM($G647:$CF647*N(VALUE(LEFT($G$2:$CF$2,4))=CN$2))</f>
        <v>0</v>
      </c>
      <c r="CO647" s="7" cm="1">
        <f t="array" ref="CO647">+SUM($G647:$CF647*N(VALUE(LEFT($G$2:$CF$2,4))=CO$2))</f>
        <v>8988.41</v>
      </c>
      <c r="CP647" s="7" cm="1">
        <f t="array" ref="CP647">+SUM($G647:$CF647*N(VALUE(LEFT($G$2:$CF$2,4))=CP$2))</f>
        <v>0</v>
      </c>
      <c r="CQ647" s="7" cm="1">
        <f t="array" ref="CQ647">+SUM($G647:$CF647*N(VALUE(LEFT($G$2:$CF$2,4))=CQ$2))</f>
        <v>0</v>
      </c>
    </row>
    <row r="648" spans="2:95" x14ac:dyDescent="0.25">
      <c r="B648" t="str">
        <f>+IF(IFERROR(INDEX('24-25 Plant Additions (RunRate)'!$P$10:$P$258,MATCH(E648,'24-25 Plant Additions (RunRate)'!$C$10:$C$258,0)),"")&lt;&gt;"x","","x")</f>
        <v/>
      </c>
      <c r="C648" t="str">
        <f>+IF(AND(CG648&gt;'24-25 Plant Additions (RunRate)'!$O$4,$B648&lt;&gt;"x"),"x","")</f>
        <v/>
      </c>
      <c r="D648" t="str">
        <f t="shared" si="9"/>
        <v>x</v>
      </c>
      <c r="E648" s="2" t="s">
        <v>1169</v>
      </c>
      <c r="F648" s="3" t="s">
        <v>1170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>
        <v>8964.02</v>
      </c>
      <c r="BO648" s="4">
        <v>0</v>
      </c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>
        <v>8964.02</v>
      </c>
      <c r="CH648" s="4"/>
      <c r="CI648" s="9" cm="1">
        <f t="array" ref="CI648">1/(SUM(G648:BZ648*($G$1:$BZ$1=1))/SUM(G648:BZ648)+0.000000001)*(SUM(N(CK648:CP648&lt;&gt;0))&gt;4)</f>
        <v>0</v>
      </c>
      <c r="CK648" s="7" cm="1">
        <f t="array" ref="CK648">+SUM($G648:$CF648*N(VALUE(LEFT($G$2:$CF$2,4))=CK$2))</f>
        <v>0</v>
      </c>
      <c r="CL648" s="7" cm="1">
        <f t="array" ref="CL648">+SUM($G648:$CF648*N(VALUE(LEFT($G$2:$CF$2,4))=CL$2))</f>
        <v>0</v>
      </c>
      <c r="CM648" s="7" cm="1">
        <f t="array" ref="CM648">+SUM($G648:$CF648*N(VALUE(LEFT($G$2:$CF$2,4))=CM$2))</f>
        <v>0</v>
      </c>
      <c r="CN648" s="7" cm="1">
        <f t="array" ref="CN648">+SUM($G648:$CF648*N(VALUE(LEFT($G$2:$CF$2,4))=CN$2))</f>
        <v>0</v>
      </c>
      <c r="CO648" s="7" cm="1">
        <f t="array" ref="CO648">+SUM($G648:$CF648*N(VALUE(LEFT($G$2:$CF$2,4))=CO$2))</f>
        <v>8964.02</v>
      </c>
      <c r="CP648" s="7" cm="1">
        <f t="array" ref="CP648">+SUM($G648:$CF648*N(VALUE(LEFT($G$2:$CF$2,4))=CP$2))</f>
        <v>0</v>
      </c>
      <c r="CQ648" s="7" cm="1">
        <f t="array" ref="CQ648">+SUM($G648:$CF648*N(VALUE(LEFT($G$2:$CF$2,4))=CQ$2))</f>
        <v>0</v>
      </c>
    </row>
    <row r="649" spans="2:95" x14ac:dyDescent="0.25">
      <c r="B649" t="str">
        <f>+IF(IFERROR(INDEX('24-25 Plant Additions (RunRate)'!$P$10:$P$258,MATCH(E649,'24-25 Plant Additions (RunRate)'!$C$10:$C$258,0)),"")&lt;&gt;"x","","x")</f>
        <v/>
      </c>
      <c r="C649" t="str">
        <f>+IF(AND(CG649&gt;'24-25 Plant Additions (RunRate)'!$O$4,$B649&lt;&gt;"x"),"x","")</f>
        <v/>
      </c>
      <c r="D649" t="str">
        <f t="shared" si="9"/>
        <v>x</v>
      </c>
      <c r="E649" s="2" t="s">
        <v>1503</v>
      </c>
      <c r="F649" s="3" t="s">
        <v>1504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>
        <v>8838.26</v>
      </c>
      <c r="CA649" s="4"/>
      <c r="CB649" s="4"/>
      <c r="CC649" s="4"/>
      <c r="CD649" s="4"/>
      <c r="CE649" s="4"/>
      <c r="CF649" s="4"/>
      <c r="CG649" s="4">
        <v>8838.26</v>
      </c>
      <c r="CH649" s="4"/>
      <c r="CI649" s="9" cm="1">
        <f t="array" ref="CI649">1/(SUM(G649:BZ649*($G$1:$BZ$1=1))/SUM(G649:BZ649)+0.000000001)*(SUM(N(CK649:CP649&lt;&gt;0))&gt;4)</f>
        <v>0</v>
      </c>
      <c r="CK649" s="7" cm="1">
        <f t="array" ref="CK649">+SUM($G649:$CF649*N(VALUE(LEFT($G$2:$CF$2,4))=CK$2))</f>
        <v>0</v>
      </c>
      <c r="CL649" s="7" cm="1">
        <f t="array" ref="CL649">+SUM($G649:$CF649*N(VALUE(LEFT($G$2:$CF$2,4))=CL$2))</f>
        <v>0</v>
      </c>
      <c r="CM649" s="7" cm="1">
        <f t="array" ref="CM649">+SUM($G649:$CF649*N(VALUE(LEFT($G$2:$CF$2,4))=CM$2))</f>
        <v>0</v>
      </c>
      <c r="CN649" s="7" cm="1">
        <f t="array" ref="CN649">+SUM($G649:$CF649*N(VALUE(LEFT($G$2:$CF$2,4))=CN$2))</f>
        <v>0</v>
      </c>
      <c r="CO649" s="7" cm="1">
        <f t="array" ref="CO649">+SUM($G649:$CF649*N(VALUE(LEFT($G$2:$CF$2,4))=CO$2))</f>
        <v>0</v>
      </c>
      <c r="CP649" s="7" cm="1">
        <f t="array" ref="CP649">+SUM($G649:$CF649*N(VALUE(LEFT($G$2:$CF$2,4))=CP$2))</f>
        <v>8838.26</v>
      </c>
      <c r="CQ649" s="7" cm="1">
        <f t="array" ref="CQ649">+SUM($G649:$CF649*N(VALUE(LEFT($G$2:$CF$2,4))=CQ$2))</f>
        <v>0</v>
      </c>
    </row>
    <row r="650" spans="2:95" x14ac:dyDescent="0.25">
      <c r="B650" t="str">
        <f>+IF(IFERROR(INDEX('24-25 Plant Additions (RunRate)'!$P$10:$P$258,MATCH(E650,'24-25 Plant Additions (RunRate)'!$C$10:$C$258,0)),"")&lt;&gt;"x","","x")</f>
        <v/>
      </c>
      <c r="C650" t="str">
        <f>+IF(AND(CG650&gt;'24-25 Plant Additions (RunRate)'!$O$4,$B650&lt;&gt;"x"),"x","")</f>
        <v/>
      </c>
      <c r="D650" t="str">
        <f t="shared" si="9"/>
        <v>x</v>
      </c>
      <c r="E650" s="2" t="s">
        <v>1524</v>
      </c>
      <c r="F650" s="3" t="s">
        <v>1525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>
        <v>8662.59</v>
      </c>
      <c r="BR650" s="4">
        <v>0</v>
      </c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>
        <v>8662.59</v>
      </c>
      <c r="CH650" s="4"/>
      <c r="CI650" s="9" cm="1">
        <f t="array" ref="CI650">1/(SUM(G650:BZ650*($G$1:$BZ$1=1))/SUM(G650:BZ650)+0.000000001)*(SUM(N(CK650:CP650&lt;&gt;0))&gt;4)</f>
        <v>0</v>
      </c>
      <c r="CK650" s="7" cm="1">
        <f t="array" ref="CK650">+SUM($G650:$CF650*N(VALUE(LEFT($G$2:$CF$2,4))=CK$2))</f>
        <v>0</v>
      </c>
      <c r="CL650" s="7" cm="1">
        <f t="array" ref="CL650">+SUM($G650:$CF650*N(VALUE(LEFT($G$2:$CF$2,4))=CL$2))</f>
        <v>0</v>
      </c>
      <c r="CM650" s="7" cm="1">
        <f t="array" ref="CM650">+SUM($G650:$CF650*N(VALUE(LEFT($G$2:$CF$2,4))=CM$2))</f>
        <v>0</v>
      </c>
      <c r="CN650" s="7" cm="1">
        <f t="array" ref="CN650">+SUM($G650:$CF650*N(VALUE(LEFT($G$2:$CF$2,4))=CN$2))</f>
        <v>0</v>
      </c>
      <c r="CO650" s="7" cm="1">
        <f t="array" ref="CO650">+SUM($G650:$CF650*N(VALUE(LEFT($G$2:$CF$2,4))=CO$2))</f>
        <v>0</v>
      </c>
      <c r="CP650" s="7" cm="1">
        <f t="array" ref="CP650">+SUM($G650:$CF650*N(VALUE(LEFT($G$2:$CF$2,4))=CP$2))</f>
        <v>8662.59</v>
      </c>
      <c r="CQ650" s="7" cm="1">
        <f t="array" ref="CQ650">+SUM($G650:$CF650*N(VALUE(LEFT($G$2:$CF$2,4))=CQ$2))</f>
        <v>0</v>
      </c>
    </row>
    <row r="651" spans="2:95" x14ac:dyDescent="0.25">
      <c r="B651" t="str">
        <f>+IF(IFERROR(INDEX('24-25 Plant Additions (RunRate)'!$P$10:$P$258,MATCH(E651,'24-25 Plant Additions (RunRate)'!$C$10:$C$258,0)),"")&lt;&gt;"x","","x")</f>
        <v/>
      </c>
      <c r="C651" t="str">
        <f>+IF(AND(CG651&gt;'24-25 Plant Additions (RunRate)'!$O$4,$B651&lt;&gt;"x"),"x","")</f>
        <v/>
      </c>
      <c r="D651" t="str">
        <f t="shared" si="9"/>
        <v>x</v>
      </c>
      <c r="E651" s="2" t="s">
        <v>89</v>
      </c>
      <c r="F651" s="3" t="s">
        <v>90</v>
      </c>
      <c r="G651" s="4"/>
      <c r="H651" s="4"/>
      <c r="I651" s="4"/>
      <c r="J651" s="4"/>
      <c r="K651" s="4">
        <v>8397.11</v>
      </c>
      <c r="L651" s="4"/>
      <c r="M651" s="4"/>
      <c r="N651" s="4"/>
      <c r="O651" s="4">
        <v>0</v>
      </c>
      <c r="P651" s="4"/>
      <c r="Q651" s="4"/>
      <c r="R651" s="4">
        <v>65.760000000000005</v>
      </c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>
        <v>8462.8700000000008</v>
      </c>
      <c r="CH651" s="4"/>
      <c r="CI651" s="9" cm="1">
        <f t="array" ref="CI651">1/(SUM(G651:BZ651*($G$1:$BZ$1=1))/SUM(G651:BZ651)+0.000000001)*(SUM(N(CK651:CP651&lt;&gt;0))&gt;4)</f>
        <v>0</v>
      </c>
      <c r="CK651" s="7" cm="1">
        <f t="array" ref="CK651">+SUM($G651:$CF651*N(VALUE(LEFT($G$2:$CF$2,4))=CK$2))</f>
        <v>8462.8700000000008</v>
      </c>
      <c r="CL651" s="7" cm="1">
        <f t="array" ref="CL651">+SUM($G651:$CF651*N(VALUE(LEFT($G$2:$CF$2,4))=CL$2))</f>
        <v>0</v>
      </c>
      <c r="CM651" s="7" cm="1">
        <f t="array" ref="CM651">+SUM($G651:$CF651*N(VALUE(LEFT($G$2:$CF$2,4))=CM$2))</f>
        <v>0</v>
      </c>
      <c r="CN651" s="7" cm="1">
        <f t="array" ref="CN651">+SUM($G651:$CF651*N(VALUE(LEFT($G$2:$CF$2,4))=CN$2))</f>
        <v>0</v>
      </c>
      <c r="CO651" s="7" cm="1">
        <f t="array" ref="CO651">+SUM($G651:$CF651*N(VALUE(LEFT($G$2:$CF$2,4))=CO$2))</f>
        <v>0</v>
      </c>
      <c r="CP651" s="7" cm="1">
        <f t="array" ref="CP651">+SUM($G651:$CF651*N(VALUE(LEFT($G$2:$CF$2,4))=CP$2))</f>
        <v>0</v>
      </c>
      <c r="CQ651" s="7" cm="1">
        <f t="array" ref="CQ651">+SUM($G651:$CF651*N(VALUE(LEFT($G$2:$CF$2,4))=CQ$2))</f>
        <v>0</v>
      </c>
    </row>
    <row r="652" spans="2:95" x14ac:dyDescent="0.25">
      <c r="B652" t="str">
        <f>+IF(IFERROR(INDEX('24-25 Plant Additions (RunRate)'!$P$10:$P$258,MATCH(E652,'24-25 Plant Additions (RunRate)'!$C$10:$C$258,0)),"")&lt;&gt;"x","","x")</f>
        <v/>
      </c>
      <c r="C652" t="str">
        <f>+IF(AND(CG652&gt;'24-25 Plant Additions (RunRate)'!$O$4,$B652&lt;&gt;"x"),"x","")</f>
        <v/>
      </c>
      <c r="D652" t="str">
        <f t="shared" si="9"/>
        <v>x</v>
      </c>
      <c r="E652" s="2" t="s">
        <v>149</v>
      </c>
      <c r="F652" s="3" t="s">
        <v>150</v>
      </c>
      <c r="G652" s="4">
        <v>6992.12</v>
      </c>
      <c r="H652" s="4">
        <v>6430.34</v>
      </c>
      <c r="I652" s="4">
        <v>5011.1500000000005</v>
      </c>
      <c r="J652" s="4">
        <v>-10243.469999999999</v>
      </c>
      <c r="K652" s="4"/>
      <c r="L652" s="4"/>
      <c r="M652" s="4">
        <v>13.38</v>
      </c>
      <c r="N652" s="4">
        <v>40.15</v>
      </c>
      <c r="O652" s="4">
        <v>80.31</v>
      </c>
      <c r="P652" s="4">
        <v>93.11</v>
      </c>
      <c r="Q652" s="4">
        <v>-46.92</v>
      </c>
      <c r="R652" s="4">
        <v>65.41</v>
      </c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>
        <v>8435.58</v>
      </c>
      <c r="CH652" s="4"/>
      <c r="CI652" s="9" cm="1">
        <f t="array" ref="CI652">1/(SUM(G652:BZ652*($G$1:$BZ$1=1))/SUM(G652:BZ652)+0.000000001)*(SUM(N(CK652:CP652&lt;&gt;0))&gt;4)</f>
        <v>0</v>
      </c>
      <c r="CK652" s="7" cm="1">
        <f t="array" ref="CK652">+SUM($G652:$CF652*N(VALUE(LEFT($G$2:$CF$2,4))=CK$2))</f>
        <v>8435.58</v>
      </c>
      <c r="CL652" s="7" cm="1">
        <f t="array" ref="CL652">+SUM($G652:$CF652*N(VALUE(LEFT($G$2:$CF$2,4))=CL$2))</f>
        <v>0</v>
      </c>
      <c r="CM652" s="7" cm="1">
        <f t="array" ref="CM652">+SUM($G652:$CF652*N(VALUE(LEFT($G$2:$CF$2,4))=CM$2))</f>
        <v>0</v>
      </c>
      <c r="CN652" s="7" cm="1">
        <f t="array" ref="CN652">+SUM($G652:$CF652*N(VALUE(LEFT($G$2:$CF$2,4))=CN$2))</f>
        <v>0</v>
      </c>
      <c r="CO652" s="7" cm="1">
        <f t="array" ref="CO652">+SUM($G652:$CF652*N(VALUE(LEFT($G$2:$CF$2,4))=CO$2))</f>
        <v>0</v>
      </c>
      <c r="CP652" s="7" cm="1">
        <f t="array" ref="CP652">+SUM($G652:$CF652*N(VALUE(LEFT($G$2:$CF$2,4))=CP$2))</f>
        <v>0</v>
      </c>
      <c r="CQ652" s="7" cm="1">
        <f t="array" ref="CQ652">+SUM($G652:$CF652*N(VALUE(LEFT($G$2:$CF$2,4))=CQ$2))</f>
        <v>0</v>
      </c>
    </row>
    <row r="653" spans="2:95" x14ac:dyDescent="0.25">
      <c r="B653" t="str">
        <f>+IF(IFERROR(INDEX('24-25 Plant Additions (RunRate)'!$P$10:$P$258,MATCH(E653,'24-25 Plant Additions (RunRate)'!$C$10:$C$258,0)),"")&lt;&gt;"x","","x")</f>
        <v/>
      </c>
      <c r="C653" t="str">
        <f>+IF(AND(CG653&gt;'24-25 Plant Additions (RunRate)'!$O$4,$B653&lt;&gt;"x"),"x","")</f>
        <v/>
      </c>
      <c r="D653" t="str">
        <f t="shared" ref="D653:D716" si="10">+IF(OR(A653="x",B653="x",C653="x"),"","x")</f>
        <v>x</v>
      </c>
      <c r="E653" s="2" t="s">
        <v>59</v>
      </c>
      <c r="F653" s="3" t="s">
        <v>60</v>
      </c>
      <c r="G653" s="4"/>
      <c r="H653" s="4"/>
      <c r="I653" s="4"/>
      <c r="J653" s="4">
        <v>8415.42</v>
      </c>
      <c r="K653" s="4">
        <v>0</v>
      </c>
      <c r="L653" s="4"/>
      <c r="M653" s="4"/>
      <c r="N653" s="4"/>
      <c r="O653" s="4"/>
      <c r="P653" s="4"/>
      <c r="Q653" s="4">
        <v>0</v>
      </c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>
        <v>8415.42</v>
      </c>
      <c r="CH653" s="4"/>
      <c r="CI653" s="9" cm="1">
        <f t="array" ref="CI653">1/(SUM(G653:BZ653*($G$1:$BZ$1=1))/SUM(G653:BZ653)+0.000000001)*(SUM(N(CK653:CP653&lt;&gt;0))&gt;4)</f>
        <v>0</v>
      </c>
      <c r="CK653" s="7" cm="1">
        <f t="array" ref="CK653">+SUM($G653:$CF653*N(VALUE(LEFT($G$2:$CF$2,4))=CK$2))</f>
        <v>8415.42</v>
      </c>
      <c r="CL653" s="7" cm="1">
        <f t="array" ref="CL653">+SUM($G653:$CF653*N(VALUE(LEFT($G$2:$CF$2,4))=CL$2))</f>
        <v>0</v>
      </c>
      <c r="CM653" s="7" cm="1">
        <f t="array" ref="CM653">+SUM($G653:$CF653*N(VALUE(LEFT($G$2:$CF$2,4))=CM$2))</f>
        <v>0</v>
      </c>
      <c r="CN653" s="7" cm="1">
        <f t="array" ref="CN653">+SUM($G653:$CF653*N(VALUE(LEFT($G$2:$CF$2,4))=CN$2))</f>
        <v>0</v>
      </c>
      <c r="CO653" s="7" cm="1">
        <f t="array" ref="CO653">+SUM($G653:$CF653*N(VALUE(LEFT($G$2:$CF$2,4))=CO$2))</f>
        <v>0</v>
      </c>
      <c r="CP653" s="7" cm="1">
        <f t="array" ref="CP653">+SUM($G653:$CF653*N(VALUE(LEFT($G$2:$CF$2,4))=CP$2))</f>
        <v>0</v>
      </c>
      <c r="CQ653" s="7" cm="1">
        <f t="array" ref="CQ653">+SUM($G653:$CF653*N(VALUE(LEFT($G$2:$CF$2,4))=CQ$2))</f>
        <v>0</v>
      </c>
    </row>
    <row r="654" spans="2:95" x14ac:dyDescent="0.25">
      <c r="B654" t="str">
        <f>+IF(IFERROR(INDEX('24-25 Plant Additions (RunRate)'!$P$10:$P$258,MATCH(E654,'24-25 Plant Additions (RunRate)'!$C$10:$C$258,0)),"")&lt;&gt;"x","","x")</f>
        <v/>
      </c>
      <c r="C654" t="str">
        <f>+IF(AND(CG654&gt;'24-25 Plant Additions (RunRate)'!$O$4,$B654&lt;&gt;"x"),"x","")</f>
        <v/>
      </c>
      <c r="D654" t="str">
        <f t="shared" si="10"/>
        <v>x</v>
      </c>
      <c r="E654" s="2" t="s">
        <v>1737</v>
      </c>
      <c r="F654" s="3" t="s">
        <v>1738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>
        <v>8132.37</v>
      </c>
      <c r="CE654" s="4">
        <v>217.6</v>
      </c>
      <c r="CF654" s="4"/>
      <c r="CG654" s="4">
        <v>8349.9699999999993</v>
      </c>
      <c r="CH654" s="4"/>
      <c r="CI654" s="9" t="e" cm="1">
        <f t="array" ref="CI654">1/(SUM(G654:BZ654*($G$1:$BZ$1=1))/SUM(G654:BZ654)+0.000000001)*(SUM(N(CK654:CP654&lt;&gt;0))&gt;4)</f>
        <v>#DIV/0!</v>
      </c>
      <c r="CK654" s="7" cm="1">
        <f t="array" ref="CK654">+SUM($G654:$CF654*N(VALUE(LEFT($G$2:$CF$2,4))=CK$2))</f>
        <v>0</v>
      </c>
      <c r="CL654" s="7" cm="1">
        <f t="array" ref="CL654">+SUM($G654:$CF654*N(VALUE(LEFT($G$2:$CF$2,4))=CL$2))</f>
        <v>0</v>
      </c>
      <c r="CM654" s="7" cm="1">
        <f t="array" ref="CM654">+SUM($G654:$CF654*N(VALUE(LEFT($G$2:$CF$2,4))=CM$2))</f>
        <v>0</v>
      </c>
      <c r="CN654" s="7" cm="1">
        <f t="array" ref="CN654">+SUM($G654:$CF654*N(VALUE(LEFT($G$2:$CF$2,4))=CN$2))</f>
        <v>0</v>
      </c>
      <c r="CO654" s="7" cm="1">
        <f t="array" ref="CO654">+SUM($G654:$CF654*N(VALUE(LEFT($G$2:$CF$2,4))=CO$2))</f>
        <v>0</v>
      </c>
      <c r="CP654" s="7" cm="1">
        <f t="array" ref="CP654">+SUM($G654:$CF654*N(VALUE(LEFT($G$2:$CF$2,4))=CP$2))</f>
        <v>0</v>
      </c>
      <c r="CQ654" s="7" cm="1">
        <f t="array" ref="CQ654">+SUM($G654:$CF654*N(VALUE(LEFT($G$2:$CF$2,4))=CQ$2))</f>
        <v>8349.9699999999993</v>
      </c>
    </row>
    <row r="655" spans="2:95" x14ac:dyDescent="0.25">
      <c r="B655" t="str">
        <f>+IF(IFERROR(INDEX('24-25 Plant Additions (RunRate)'!$P$10:$P$258,MATCH(E655,'24-25 Plant Additions (RunRate)'!$C$10:$C$258,0)),"")&lt;&gt;"x","","x")</f>
        <v/>
      </c>
      <c r="C655" t="str">
        <f>+IF(AND(CG655&gt;'24-25 Plant Additions (RunRate)'!$O$4,$B655&lt;&gt;"x"),"x","")</f>
        <v/>
      </c>
      <c r="D655" t="str">
        <f t="shared" si="10"/>
        <v>x</v>
      </c>
      <c r="E655" s="2" t="s">
        <v>552</v>
      </c>
      <c r="F655" s="3" t="s">
        <v>553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>
        <v>8270.7199999999993</v>
      </c>
      <c r="R655" s="4">
        <v>40.050000000000004</v>
      </c>
      <c r="S655" s="4"/>
      <c r="T655" s="4"/>
      <c r="U655" s="4">
        <v>0</v>
      </c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>
        <v>8310.7699999999986</v>
      </c>
      <c r="CH655" s="4"/>
      <c r="CI655" s="9" cm="1">
        <f t="array" ref="CI655">1/(SUM(G655:BZ655*($G$1:$BZ$1=1))/SUM(G655:BZ655)+0.000000001)*(SUM(N(CK655:CP655&lt;&gt;0))&gt;4)</f>
        <v>0</v>
      </c>
      <c r="CK655" s="7" cm="1">
        <f t="array" ref="CK655">+SUM($G655:$CF655*N(VALUE(LEFT($G$2:$CF$2,4))=CK$2))</f>
        <v>8310.7699999999986</v>
      </c>
      <c r="CL655" s="7" cm="1">
        <f t="array" ref="CL655">+SUM($G655:$CF655*N(VALUE(LEFT($G$2:$CF$2,4))=CL$2))</f>
        <v>0</v>
      </c>
      <c r="CM655" s="7" cm="1">
        <f t="array" ref="CM655">+SUM($G655:$CF655*N(VALUE(LEFT($G$2:$CF$2,4))=CM$2))</f>
        <v>0</v>
      </c>
      <c r="CN655" s="7" cm="1">
        <f t="array" ref="CN655">+SUM($G655:$CF655*N(VALUE(LEFT($G$2:$CF$2,4))=CN$2))</f>
        <v>0</v>
      </c>
      <c r="CO655" s="7" cm="1">
        <f t="array" ref="CO655">+SUM($G655:$CF655*N(VALUE(LEFT($G$2:$CF$2,4))=CO$2))</f>
        <v>0</v>
      </c>
      <c r="CP655" s="7" cm="1">
        <f t="array" ref="CP655">+SUM($G655:$CF655*N(VALUE(LEFT($G$2:$CF$2,4))=CP$2))</f>
        <v>0</v>
      </c>
      <c r="CQ655" s="7" cm="1">
        <f t="array" ref="CQ655">+SUM($G655:$CF655*N(VALUE(LEFT($G$2:$CF$2,4))=CQ$2))</f>
        <v>0</v>
      </c>
    </row>
    <row r="656" spans="2:95" x14ac:dyDescent="0.25">
      <c r="B656" t="str">
        <f>+IF(IFERROR(INDEX('24-25 Plant Additions (RunRate)'!$P$10:$P$258,MATCH(E656,'24-25 Plant Additions (RunRate)'!$C$10:$C$258,0)),"")&lt;&gt;"x","","x")</f>
        <v/>
      </c>
      <c r="C656" t="str">
        <f>+IF(AND(CG656&gt;'24-25 Plant Additions (RunRate)'!$O$4,$B656&lt;&gt;"x"),"x","")</f>
        <v/>
      </c>
      <c r="D656" t="str">
        <f t="shared" si="10"/>
        <v>x</v>
      </c>
      <c r="E656" s="2" t="s">
        <v>1495</v>
      </c>
      <c r="F656" s="3" t="s">
        <v>1496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>
        <v>8137.9400000000005</v>
      </c>
      <c r="BW656" s="4"/>
      <c r="BX656" s="4"/>
      <c r="BY656" s="4"/>
      <c r="BZ656" s="4">
        <v>-32.950000000000003</v>
      </c>
      <c r="CA656" s="4"/>
      <c r="CB656" s="4"/>
      <c r="CC656" s="4"/>
      <c r="CD656" s="4"/>
      <c r="CE656" s="4"/>
      <c r="CF656" s="4"/>
      <c r="CG656" s="4">
        <v>8104.9900000000007</v>
      </c>
      <c r="CH656" s="4"/>
      <c r="CI656" s="9" cm="1">
        <f t="array" ref="CI656">1/(SUM(G656:BZ656*($G$1:$BZ$1=1))/SUM(G656:BZ656)+0.000000001)*(SUM(N(CK656:CP656&lt;&gt;0))&gt;4)</f>
        <v>0</v>
      </c>
      <c r="CK656" s="7" cm="1">
        <f t="array" ref="CK656">+SUM($G656:$CF656*N(VALUE(LEFT($G$2:$CF$2,4))=CK$2))</f>
        <v>0</v>
      </c>
      <c r="CL656" s="7" cm="1">
        <f t="array" ref="CL656">+SUM($G656:$CF656*N(VALUE(LEFT($G$2:$CF$2,4))=CL$2))</f>
        <v>0</v>
      </c>
      <c r="CM656" s="7" cm="1">
        <f t="array" ref="CM656">+SUM($G656:$CF656*N(VALUE(LEFT($G$2:$CF$2,4))=CM$2))</f>
        <v>0</v>
      </c>
      <c r="CN656" s="7" cm="1">
        <f t="array" ref="CN656">+SUM($G656:$CF656*N(VALUE(LEFT($G$2:$CF$2,4))=CN$2))</f>
        <v>0</v>
      </c>
      <c r="CO656" s="7" cm="1">
        <f t="array" ref="CO656">+SUM($G656:$CF656*N(VALUE(LEFT($G$2:$CF$2,4))=CO$2))</f>
        <v>0</v>
      </c>
      <c r="CP656" s="7" cm="1">
        <f t="array" ref="CP656">+SUM($G656:$CF656*N(VALUE(LEFT($G$2:$CF$2,4))=CP$2))</f>
        <v>8104.9900000000007</v>
      </c>
      <c r="CQ656" s="7" cm="1">
        <f t="array" ref="CQ656">+SUM($G656:$CF656*N(VALUE(LEFT($G$2:$CF$2,4))=CQ$2))</f>
        <v>0</v>
      </c>
    </row>
    <row r="657" spans="2:95" x14ac:dyDescent="0.25">
      <c r="B657" t="str">
        <f>+IF(IFERROR(INDEX('24-25 Plant Additions (RunRate)'!$P$10:$P$258,MATCH(E657,'24-25 Plant Additions (RunRate)'!$C$10:$C$258,0)),"")&lt;&gt;"x","","x")</f>
        <v/>
      </c>
      <c r="C657" t="str">
        <f>+IF(AND(CG657&gt;'24-25 Plant Additions (RunRate)'!$O$4,$B657&lt;&gt;"x"),"x","")</f>
        <v/>
      </c>
      <c r="D657" t="str">
        <f t="shared" si="10"/>
        <v>x</v>
      </c>
      <c r="E657" s="2" t="s">
        <v>1493</v>
      </c>
      <c r="F657" s="3" t="s">
        <v>1494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>
        <v>8130.62</v>
      </c>
      <c r="BW657" s="4"/>
      <c r="BX657" s="4"/>
      <c r="BY657" s="4"/>
      <c r="BZ657" s="4">
        <v>-32.92</v>
      </c>
      <c r="CA657" s="4"/>
      <c r="CB657" s="4"/>
      <c r="CC657" s="4"/>
      <c r="CD657" s="4"/>
      <c r="CE657" s="4"/>
      <c r="CF657" s="4"/>
      <c r="CG657" s="4">
        <v>8097.7</v>
      </c>
      <c r="CH657" s="4"/>
      <c r="CI657" s="9" cm="1">
        <f t="array" ref="CI657">1/(SUM(G657:BZ657*($G$1:$BZ$1=1))/SUM(G657:BZ657)+0.000000001)*(SUM(N(CK657:CP657&lt;&gt;0))&gt;4)</f>
        <v>0</v>
      </c>
      <c r="CK657" s="7" cm="1">
        <f t="array" ref="CK657">+SUM($G657:$CF657*N(VALUE(LEFT($G$2:$CF$2,4))=CK$2))</f>
        <v>0</v>
      </c>
      <c r="CL657" s="7" cm="1">
        <f t="array" ref="CL657">+SUM($G657:$CF657*N(VALUE(LEFT($G$2:$CF$2,4))=CL$2))</f>
        <v>0</v>
      </c>
      <c r="CM657" s="7" cm="1">
        <f t="array" ref="CM657">+SUM($G657:$CF657*N(VALUE(LEFT($G$2:$CF$2,4))=CM$2))</f>
        <v>0</v>
      </c>
      <c r="CN657" s="7" cm="1">
        <f t="array" ref="CN657">+SUM($G657:$CF657*N(VALUE(LEFT($G$2:$CF$2,4))=CN$2))</f>
        <v>0</v>
      </c>
      <c r="CO657" s="7" cm="1">
        <f t="array" ref="CO657">+SUM($G657:$CF657*N(VALUE(LEFT($G$2:$CF$2,4))=CO$2))</f>
        <v>0</v>
      </c>
      <c r="CP657" s="7" cm="1">
        <f t="array" ref="CP657">+SUM($G657:$CF657*N(VALUE(LEFT($G$2:$CF$2,4))=CP$2))</f>
        <v>8097.7</v>
      </c>
      <c r="CQ657" s="7" cm="1">
        <f t="array" ref="CQ657">+SUM($G657:$CF657*N(VALUE(LEFT($G$2:$CF$2,4))=CQ$2))</f>
        <v>0</v>
      </c>
    </row>
    <row r="658" spans="2:95" x14ac:dyDescent="0.25">
      <c r="B658" t="str">
        <f>+IF(IFERROR(INDEX('24-25 Plant Additions (RunRate)'!$P$10:$P$258,MATCH(E658,'24-25 Plant Additions (RunRate)'!$C$10:$C$258,0)),"")&lt;&gt;"x","","x")</f>
        <v/>
      </c>
      <c r="C658" t="str">
        <f>+IF(AND(CG658&gt;'24-25 Plant Additions (RunRate)'!$O$4,$B658&lt;&gt;"x"),"x","")</f>
        <v/>
      </c>
      <c r="D658" t="str">
        <f t="shared" si="10"/>
        <v>x</v>
      </c>
      <c r="E658" s="2" t="s">
        <v>1228</v>
      </c>
      <c r="F658" s="3" t="s">
        <v>1229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>
        <v>8006.08</v>
      </c>
      <c r="BG658" s="4"/>
      <c r="BH658" s="4"/>
      <c r="BI658" s="4"/>
      <c r="BJ658" s="4"/>
      <c r="BK658" s="4"/>
      <c r="BL658" s="4"/>
      <c r="BM658" s="4">
        <v>0</v>
      </c>
      <c r="BN658" s="4">
        <v>9.34</v>
      </c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>
        <v>8015.42</v>
      </c>
      <c r="CH658" s="4"/>
      <c r="CI658" s="9" cm="1">
        <f t="array" ref="CI658">1/(SUM(G658:BZ658*($G$1:$BZ$1=1))/SUM(G658:BZ658)+0.000000001)*(SUM(N(CK658:CP658&lt;&gt;0))&gt;4)</f>
        <v>0</v>
      </c>
      <c r="CK658" s="7" cm="1">
        <f t="array" ref="CK658">+SUM($G658:$CF658*N(VALUE(LEFT($G$2:$CF$2,4))=CK$2))</f>
        <v>0</v>
      </c>
      <c r="CL658" s="7" cm="1">
        <f t="array" ref="CL658">+SUM($G658:$CF658*N(VALUE(LEFT($G$2:$CF$2,4))=CL$2))</f>
        <v>0</v>
      </c>
      <c r="CM658" s="7" cm="1">
        <f t="array" ref="CM658">+SUM($G658:$CF658*N(VALUE(LEFT($G$2:$CF$2,4))=CM$2))</f>
        <v>0</v>
      </c>
      <c r="CN658" s="7" cm="1">
        <f t="array" ref="CN658">+SUM($G658:$CF658*N(VALUE(LEFT($G$2:$CF$2,4))=CN$2))</f>
        <v>0</v>
      </c>
      <c r="CO658" s="7" cm="1">
        <f t="array" ref="CO658">+SUM($G658:$CF658*N(VALUE(LEFT($G$2:$CF$2,4))=CO$2))</f>
        <v>8015.42</v>
      </c>
      <c r="CP658" s="7" cm="1">
        <f t="array" ref="CP658">+SUM($G658:$CF658*N(VALUE(LEFT($G$2:$CF$2,4))=CP$2))</f>
        <v>0</v>
      </c>
      <c r="CQ658" s="7" cm="1">
        <f t="array" ref="CQ658">+SUM($G658:$CF658*N(VALUE(LEFT($G$2:$CF$2,4))=CQ$2))</f>
        <v>0</v>
      </c>
    </row>
    <row r="659" spans="2:95" x14ac:dyDescent="0.25">
      <c r="B659" t="str">
        <f>+IF(IFERROR(INDEX('24-25 Plant Additions (RunRate)'!$P$10:$P$258,MATCH(E659,'24-25 Plant Additions (RunRate)'!$C$10:$C$258,0)),"")&lt;&gt;"x","","x")</f>
        <v/>
      </c>
      <c r="C659" t="str">
        <f>+IF(AND(CG659&gt;'24-25 Plant Additions (RunRate)'!$O$4,$B659&lt;&gt;"x"),"x","")</f>
        <v/>
      </c>
      <c r="D659" t="str">
        <f t="shared" si="10"/>
        <v>x</v>
      </c>
      <c r="E659" s="2" t="s">
        <v>1513</v>
      </c>
      <c r="F659" s="3" t="s">
        <v>1514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>
        <v>9145.74</v>
      </c>
      <c r="BR659" s="4">
        <v>0</v>
      </c>
      <c r="BS659" s="4">
        <v>-1192.92</v>
      </c>
      <c r="BT659" s="4"/>
      <c r="BU659" s="4"/>
      <c r="BV659" s="4"/>
      <c r="BW659" s="4"/>
      <c r="BX659" s="4"/>
      <c r="BY659" s="4"/>
      <c r="BZ659" s="4">
        <v>-36.54</v>
      </c>
      <c r="CA659" s="4"/>
      <c r="CB659" s="4"/>
      <c r="CC659" s="4"/>
      <c r="CD659" s="4"/>
      <c r="CE659" s="4"/>
      <c r="CF659" s="4"/>
      <c r="CG659" s="4">
        <v>7916.28</v>
      </c>
      <c r="CH659" s="4"/>
      <c r="CI659" s="9" cm="1">
        <f t="array" ref="CI659">1/(SUM(G659:BZ659*($G$1:$BZ$1=1))/SUM(G659:BZ659)+0.000000001)*(SUM(N(CK659:CP659&lt;&gt;0))&gt;4)</f>
        <v>0</v>
      </c>
      <c r="CK659" s="7" cm="1">
        <f t="array" ref="CK659">+SUM($G659:$CF659*N(VALUE(LEFT($G$2:$CF$2,4))=CK$2))</f>
        <v>0</v>
      </c>
      <c r="CL659" s="7" cm="1">
        <f t="array" ref="CL659">+SUM($G659:$CF659*N(VALUE(LEFT($G$2:$CF$2,4))=CL$2))</f>
        <v>0</v>
      </c>
      <c r="CM659" s="7" cm="1">
        <f t="array" ref="CM659">+SUM($G659:$CF659*N(VALUE(LEFT($G$2:$CF$2,4))=CM$2))</f>
        <v>0</v>
      </c>
      <c r="CN659" s="7" cm="1">
        <f t="array" ref="CN659">+SUM($G659:$CF659*N(VALUE(LEFT($G$2:$CF$2,4))=CN$2))</f>
        <v>0</v>
      </c>
      <c r="CO659" s="7" cm="1">
        <f t="array" ref="CO659">+SUM($G659:$CF659*N(VALUE(LEFT($G$2:$CF$2,4))=CO$2))</f>
        <v>0</v>
      </c>
      <c r="CP659" s="7" cm="1">
        <f t="array" ref="CP659">+SUM($G659:$CF659*N(VALUE(LEFT($G$2:$CF$2,4))=CP$2))</f>
        <v>7916.28</v>
      </c>
      <c r="CQ659" s="7" cm="1">
        <f t="array" ref="CQ659">+SUM($G659:$CF659*N(VALUE(LEFT($G$2:$CF$2,4))=CQ$2))</f>
        <v>0</v>
      </c>
    </row>
    <row r="660" spans="2:95" x14ac:dyDescent="0.25">
      <c r="B660" t="str">
        <f>+IF(IFERROR(INDEX('24-25 Plant Additions (RunRate)'!$P$10:$P$258,MATCH(E660,'24-25 Plant Additions (RunRate)'!$C$10:$C$258,0)),"")&lt;&gt;"x","","x")</f>
        <v/>
      </c>
      <c r="C660" t="str">
        <f>+IF(AND(CG660&gt;'24-25 Plant Additions (RunRate)'!$O$4,$B660&lt;&gt;"x"),"x","")</f>
        <v/>
      </c>
      <c r="D660" t="str">
        <f t="shared" si="10"/>
        <v>x</v>
      </c>
      <c r="E660" s="2" t="s">
        <v>1515</v>
      </c>
      <c r="F660" s="3" t="s">
        <v>1516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>
        <v>7930.97</v>
      </c>
      <c r="BR660" s="4"/>
      <c r="BS660" s="4">
        <v>0</v>
      </c>
      <c r="BT660" s="4"/>
      <c r="BU660" s="4"/>
      <c r="BV660" s="4"/>
      <c r="BW660" s="4"/>
      <c r="BX660" s="4"/>
      <c r="BY660" s="4"/>
      <c r="BZ660" s="4">
        <v>-32.119999999999997</v>
      </c>
      <c r="CA660" s="4"/>
      <c r="CB660" s="4"/>
      <c r="CC660" s="4"/>
      <c r="CD660" s="4"/>
      <c r="CE660" s="4"/>
      <c r="CF660" s="4"/>
      <c r="CG660" s="4">
        <v>7898.85</v>
      </c>
      <c r="CH660" s="4"/>
      <c r="CI660" s="9" cm="1">
        <f t="array" ref="CI660">1/(SUM(G660:BZ660*($G$1:$BZ$1=1))/SUM(G660:BZ660)+0.000000001)*(SUM(N(CK660:CP660&lt;&gt;0))&gt;4)</f>
        <v>0</v>
      </c>
      <c r="CK660" s="7" cm="1">
        <f t="array" ref="CK660">+SUM($G660:$CF660*N(VALUE(LEFT($G$2:$CF$2,4))=CK$2))</f>
        <v>0</v>
      </c>
      <c r="CL660" s="7" cm="1">
        <f t="array" ref="CL660">+SUM($G660:$CF660*N(VALUE(LEFT($G$2:$CF$2,4))=CL$2))</f>
        <v>0</v>
      </c>
      <c r="CM660" s="7" cm="1">
        <f t="array" ref="CM660">+SUM($G660:$CF660*N(VALUE(LEFT($G$2:$CF$2,4))=CM$2))</f>
        <v>0</v>
      </c>
      <c r="CN660" s="7" cm="1">
        <f t="array" ref="CN660">+SUM($G660:$CF660*N(VALUE(LEFT($G$2:$CF$2,4))=CN$2))</f>
        <v>0</v>
      </c>
      <c r="CO660" s="7" cm="1">
        <f t="array" ref="CO660">+SUM($G660:$CF660*N(VALUE(LEFT($G$2:$CF$2,4))=CO$2))</f>
        <v>0</v>
      </c>
      <c r="CP660" s="7" cm="1">
        <f t="array" ref="CP660">+SUM($G660:$CF660*N(VALUE(LEFT($G$2:$CF$2,4))=CP$2))</f>
        <v>7898.85</v>
      </c>
      <c r="CQ660" s="7" cm="1">
        <f t="array" ref="CQ660">+SUM($G660:$CF660*N(VALUE(LEFT($G$2:$CF$2,4))=CQ$2))</f>
        <v>0</v>
      </c>
    </row>
    <row r="661" spans="2:95" x14ac:dyDescent="0.25">
      <c r="B661" t="str">
        <f>+IF(IFERROR(INDEX('24-25 Plant Additions (RunRate)'!$P$10:$P$258,MATCH(E661,'24-25 Plant Additions (RunRate)'!$C$10:$C$258,0)),"")&lt;&gt;"x","","x")</f>
        <v/>
      </c>
      <c r="C661" t="str">
        <f>+IF(AND(CG661&gt;'24-25 Plant Additions (RunRate)'!$O$4,$B661&lt;&gt;"x"),"x","")</f>
        <v/>
      </c>
      <c r="D661" t="str">
        <f t="shared" si="10"/>
        <v>x</v>
      </c>
      <c r="E661" s="2" t="s">
        <v>1507</v>
      </c>
      <c r="F661" s="3" t="s">
        <v>1508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>
        <v>7887.06</v>
      </c>
      <c r="CA661" s="4"/>
      <c r="CB661" s="4"/>
      <c r="CC661" s="4">
        <v>0</v>
      </c>
      <c r="CD661" s="4"/>
      <c r="CE661" s="4"/>
      <c r="CF661" s="4"/>
      <c r="CG661" s="4">
        <v>7887.06</v>
      </c>
      <c r="CH661" s="4"/>
      <c r="CI661" s="9" cm="1">
        <f t="array" ref="CI661">1/(SUM(G661:BZ661*($G$1:$BZ$1=1))/SUM(G661:BZ661)+0.000000001)*(SUM(N(CK661:CP661&lt;&gt;0))&gt;4)</f>
        <v>0</v>
      </c>
      <c r="CK661" s="7" cm="1">
        <f t="array" ref="CK661">+SUM($G661:$CF661*N(VALUE(LEFT($G$2:$CF$2,4))=CK$2))</f>
        <v>0</v>
      </c>
      <c r="CL661" s="7" cm="1">
        <f t="array" ref="CL661">+SUM($G661:$CF661*N(VALUE(LEFT($G$2:$CF$2,4))=CL$2))</f>
        <v>0</v>
      </c>
      <c r="CM661" s="7" cm="1">
        <f t="array" ref="CM661">+SUM($G661:$CF661*N(VALUE(LEFT($G$2:$CF$2,4))=CM$2))</f>
        <v>0</v>
      </c>
      <c r="CN661" s="7" cm="1">
        <f t="array" ref="CN661">+SUM($G661:$CF661*N(VALUE(LEFT($G$2:$CF$2,4))=CN$2))</f>
        <v>0</v>
      </c>
      <c r="CO661" s="7" cm="1">
        <f t="array" ref="CO661">+SUM($G661:$CF661*N(VALUE(LEFT($G$2:$CF$2,4))=CO$2))</f>
        <v>0</v>
      </c>
      <c r="CP661" s="7" cm="1">
        <f t="array" ref="CP661">+SUM($G661:$CF661*N(VALUE(LEFT($G$2:$CF$2,4))=CP$2))</f>
        <v>7887.06</v>
      </c>
      <c r="CQ661" s="7" cm="1">
        <f t="array" ref="CQ661">+SUM($G661:$CF661*N(VALUE(LEFT($G$2:$CF$2,4))=CQ$2))</f>
        <v>0</v>
      </c>
    </row>
    <row r="662" spans="2:95" x14ac:dyDescent="0.25">
      <c r="B662" t="str">
        <f>+IF(IFERROR(INDEX('24-25 Plant Additions (RunRate)'!$P$10:$P$258,MATCH(E662,'24-25 Plant Additions (RunRate)'!$C$10:$C$258,0)),"")&lt;&gt;"x","","x")</f>
        <v/>
      </c>
      <c r="C662" t="str">
        <f>+IF(AND(CG662&gt;'24-25 Plant Additions (RunRate)'!$O$4,$B662&lt;&gt;"x"),"x","")</f>
        <v/>
      </c>
      <c r="D662" t="str">
        <f t="shared" si="10"/>
        <v>x</v>
      </c>
      <c r="E662" s="2" t="s">
        <v>1528</v>
      </c>
      <c r="F662" s="3" t="s">
        <v>1529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>
        <v>7911.89</v>
      </c>
      <c r="BT662" s="4">
        <v>0</v>
      </c>
      <c r="BU662" s="4"/>
      <c r="BV662" s="4"/>
      <c r="BW662" s="4"/>
      <c r="BX662" s="4"/>
      <c r="BY662" s="4"/>
      <c r="BZ662" s="4">
        <v>-32.03</v>
      </c>
      <c r="CA662" s="4"/>
      <c r="CB662" s="4"/>
      <c r="CC662" s="4"/>
      <c r="CD662" s="4"/>
      <c r="CE662" s="4"/>
      <c r="CF662" s="4"/>
      <c r="CG662" s="4">
        <v>7879.8600000000006</v>
      </c>
      <c r="CH662" s="4"/>
      <c r="CI662" s="9" cm="1">
        <f t="array" ref="CI662">1/(SUM(G662:BZ662*($G$1:$BZ$1=1))/SUM(G662:BZ662)+0.000000001)*(SUM(N(CK662:CP662&lt;&gt;0))&gt;4)</f>
        <v>0</v>
      </c>
      <c r="CK662" s="7" cm="1">
        <f t="array" ref="CK662">+SUM($G662:$CF662*N(VALUE(LEFT($G$2:$CF$2,4))=CK$2))</f>
        <v>0</v>
      </c>
      <c r="CL662" s="7" cm="1">
        <f t="array" ref="CL662">+SUM($G662:$CF662*N(VALUE(LEFT($G$2:$CF$2,4))=CL$2))</f>
        <v>0</v>
      </c>
      <c r="CM662" s="7" cm="1">
        <f t="array" ref="CM662">+SUM($G662:$CF662*N(VALUE(LEFT($G$2:$CF$2,4))=CM$2))</f>
        <v>0</v>
      </c>
      <c r="CN662" s="7" cm="1">
        <f t="array" ref="CN662">+SUM($G662:$CF662*N(VALUE(LEFT($G$2:$CF$2,4))=CN$2))</f>
        <v>0</v>
      </c>
      <c r="CO662" s="7" cm="1">
        <f t="array" ref="CO662">+SUM($G662:$CF662*N(VALUE(LEFT($G$2:$CF$2,4))=CO$2))</f>
        <v>0</v>
      </c>
      <c r="CP662" s="7" cm="1">
        <f t="array" ref="CP662">+SUM($G662:$CF662*N(VALUE(LEFT($G$2:$CF$2,4))=CP$2))</f>
        <v>7879.8600000000006</v>
      </c>
      <c r="CQ662" s="7" cm="1">
        <f t="array" ref="CQ662">+SUM($G662:$CF662*N(VALUE(LEFT($G$2:$CF$2,4))=CQ$2))</f>
        <v>0</v>
      </c>
    </row>
    <row r="663" spans="2:95" x14ac:dyDescent="0.25">
      <c r="B663" t="str">
        <f>+IF(IFERROR(INDEX('24-25 Plant Additions (RunRate)'!$P$10:$P$258,MATCH(E663,'24-25 Plant Additions (RunRate)'!$C$10:$C$258,0)),"")&lt;&gt;"x","","x")</f>
        <v/>
      </c>
      <c r="C663" t="str">
        <f>+IF(AND(CG663&gt;'24-25 Plant Additions (RunRate)'!$O$4,$B663&lt;&gt;"x"),"x","")</f>
        <v/>
      </c>
      <c r="D663" t="str">
        <f t="shared" si="10"/>
        <v>x</v>
      </c>
      <c r="E663" s="2" t="s">
        <v>1567</v>
      </c>
      <c r="F663" s="3" t="s">
        <v>1568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>
        <v>9075.1</v>
      </c>
      <c r="BQ663" s="4">
        <v>-1556.28</v>
      </c>
      <c r="BR663" s="4">
        <v>0</v>
      </c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>
        <v>7518.8200000000006</v>
      </c>
      <c r="CH663" s="4"/>
      <c r="CI663" s="9" cm="1">
        <f t="array" ref="CI663">1/(SUM(G663:BZ663*($G$1:$BZ$1=1))/SUM(G663:BZ663)+0.000000001)*(SUM(N(CK663:CP663&lt;&gt;0))&gt;4)</f>
        <v>0</v>
      </c>
      <c r="CK663" s="7" cm="1">
        <f t="array" ref="CK663">+SUM($G663:$CF663*N(VALUE(LEFT($G$2:$CF$2,4))=CK$2))</f>
        <v>0</v>
      </c>
      <c r="CL663" s="7" cm="1">
        <f t="array" ref="CL663">+SUM($G663:$CF663*N(VALUE(LEFT($G$2:$CF$2,4))=CL$2))</f>
        <v>0</v>
      </c>
      <c r="CM663" s="7" cm="1">
        <f t="array" ref="CM663">+SUM($G663:$CF663*N(VALUE(LEFT($G$2:$CF$2,4))=CM$2))</f>
        <v>0</v>
      </c>
      <c r="CN663" s="7" cm="1">
        <f t="array" ref="CN663">+SUM($G663:$CF663*N(VALUE(LEFT($G$2:$CF$2,4))=CN$2))</f>
        <v>0</v>
      </c>
      <c r="CO663" s="7" cm="1">
        <f t="array" ref="CO663">+SUM($G663:$CF663*N(VALUE(LEFT($G$2:$CF$2,4))=CO$2))</f>
        <v>0</v>
      </c>
      <c r="CP663" s="7" cm="1">
        <f t="array" ref="CP663">+SUM($G663:$CF663*N(VALUE(LEFT($G$2:$CF$2,4))=CP$2))</f>
        <v>7518.8200000000006</v>
      </c>
      <c r="CQ663" s="7" cm="1">
        <f t="array" ref="CQ663">+SUM($G663:$CF663*N(VALUE(LEFT($G$2:$CF$2,4))=CQ$2))</f>
        <v>0</v>
      </c>
    </row>
    <row r="664" spans="2:95" x14ac:dyDescent="0.25">
      <c r="B664" t="str">
        <f>+IF(IFERROR(INDEX('24-25 Plant Additions (RunRate)'!$P$10:$P$258,MATCH(E664,'24-25 Plant Additions (RunRate)'!$C$10:$C$258,0)),"")&lt;&gt;"x","","x")</f>
        <v/>
      </c>
      <c r="C664" t="str">
        <f>+IF(AND(CG664&gt;'24-25 Plant Additions (RunRate)'!$O$4,$B664&lt;&gt;"x"),"x","")</f>
        <v/>
      </c>
      <c r="D664" t="str">
        <f t="shared" si="10"/>
        <v>x</v>
      </c>
      <c r="E664" s="2" t="s">
        <v>562</v>
      </c>
      <c r="F664" s="3" t="s">
        <v>563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>
        <v>7480.4000000000005</v>
      </c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>
        <v>7480.4000000000005</v>
      </c>
      <c r="CH664" s="4"/>
      <c r="CI664" s="9" cm="1">
        <f t="array" ref="CI664">1/(SUM(G664:BZ664*($G$1:$BZ$1=1))/SUM(G664:BZ664)+0.000000001)*(SUM(N(CK664:CP664&lt;&gt;0))&gt;4)</f>
        <v>0</v>
      </c>
      <c r="CK664" s="7" cm="1">
        <f t="array" ref="CK664">+SUM($G664:$CF664*N(VALUE(LEFT($G$2:$CF$2,4))=CK$2))</f>
        <v>7480.4000000000005</v>
      </c>
      <c r="CL664" s="7" cm="1">
        <f t="array" ref="CL664">+SUM($G664:$CF664*N(VALUE(LEFT($G$2:$CF$2,4))=CL$2))</f>
        <v>0</v>
      </c>
      <c r="CM664" s="7" cm="1">
        <f t="array" ref="CM664">+SUM($G664:$CF664*N(VALUE(LEFT($G$2:$CF$2,4))=CM$2))</f>
        <v>0</v>
      </c>
      <c r="CN664" s="7" cm="1">
        <f t="array" ref="CN664">+SUM($G664:$CF664*N(VALUE(LEFT($G$2:$CF$2,4))=CN$2))</f>
        <v>0</v>
      </c>
      <c r="CO664" s="7" cm="1">
        <f t="array" ref="CO664">+SUM($G664:$CF664*N(VALUE(LEFT($G$2:$CF$2,4))=CO$2))</f>
        <v>0</v>
      </c>
      <c r="CP664" s="7" cm="1">
        <f t="array" ref="CP664">+SUM($G664:$CF664*N(VALUE(LEFT($G$2:$CF$2,4))=CP$2))</f>
        <v>0</v>
      </c>
      <c r="CQ664" s="7" cm="1">
        <f t="array" ref="CQ664">+SUM($G664:$CF664*N(VALUE(LEFT($G$2:$CF$2,4))=CQ$2))</f>
        <v>0</v>
      </c>
    </row>
    <row r="665" spans="2:95" x14ac:dyDescent="0.25">
      <c r="B665" t="str">
        <f>+IF(IFERROR(INDEX('24-25 Plant Additions (RunRate)'!$P$10:$P$258,MATCH(E665,'24-25 Plant Additions (RunRate)'!$C$10:$C$258,0)),"")&lt;&gt;"x","","x")</f>
        <v/>
      </c>
      <c r="C665" t="str">
        <f>+IF(AND(CG665&gt;'24-25 Plant Additions (RunRate)'!$O$4,$B665&lt;&gt;"x"),"x","")</f>
        <v/>
      </c>
      <c r="D665" t="str">
        <f t="shared" si="10"/>
        <v>x</v>
      </c>
      <c r="E665" s="2" t="s">
        <v>1783</v>
      </c>
      <c r="F665" s="3" t="s">
        <v>1784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>
        <v>7391.16</v>
      </c>
      <c r="CA665" s="4"/>
      <c r="CB665" s="4"/>
      <c r="CC665" s="4"/>
      <c r="CD665" s="4"/>
      <c r="CE665" s="4"/>
      <c r="CF665" s="4">
        <v>0</v>
      </c>
      <c r="CG665" s="4">
        <v>7391.16</v>
      </c>
      <c r="CH665" s="4"/>
      <c r="CI665" s="9" cm="1">
        <f t="array" ref="CI665">1/(SUM(G665:BZ665*($G$1:$BZ$1=1))/SUM(G665:BZ665)+0.000000001)*(SUM(N(CK665:CP665&lt;&gt;0))&gt;4)</f>
        <v>0</v>
      </c>
      <c r="CK665" s="7" cm="1">
        <f t="array" ref="CK665">+SUM($G665:$CF665*N(VALUE(LEFT($G$2:$CF$2,4))=CK$2))</f>
        <v>0</v>
      </c>
      <c r="CL665" s="7" cm="1">
        <f t="array" ref="CL665">+SUM($G665:$CF665*N(VALUE(LEFT($G$2:$CF$2,4))=CL$2))</f>
        <v>0</v>
      </c>
      <c r="CM665" s="7" cm="1">
        <f t="array" ref="CM665">+SUM($G665:$CF665*N(VALUE(LEFT($G$2:$CF$2,4))=CM$2))</f>
        <v>0</v>
      </c>
      <c r="CN665" s="7" cm="1">
        <f t="array" ref="CN665">+SUM($G665:$CF665*N(VALUE(LEFT($G$2:$CF$2,4))=CN$2))</f>
        <v>0</v>
      </c>
      <c r="CO665" s="7" cm="1">
        <f t="array" ref="CO665">+SUM($G665:$CF665*N(VALUE(LEFT($G$2:$CF$2,4))=CO$2))</f>
        <v>0</v>
      </c>
      <c r="CP665" s="7" cm="1">
        <f t="array" ref="CP665">+SUM($G665:$CF665*N(VALUE(LEFT($G$2:$CF$2,4))=CP$2))</f>
        <v>7391.16</v>
      </c>
      <c r="CQ665" s="7" cm="1">
        <f t="array" ref="CQ665">+SUM($G665:$CF665*N(VALUE(LEFT($G$2:$CF$2,4))=CQ$2))</f>
        <v>0</v>
      </c>
    </row>
    <row r="666" spans="2:95" x14ac:dyDescent="0.25">
      <c r="B666" t="str">
        <f>+IF(IFERROR(INDEX('24-25 Plant Additions (RunRate)'!$P$10:$P$258,MATCH(E666,'24-25 Plant Additions (RunRate)'!$C$10:$C$258,0)),"")&lt;&gt;"x","","x")</f>
        <v/>
      </c>
      <c r="C666" t="str">
        <f>+IF(AND(CG666&gt;'24-25 Plant Additions (RunRate)'!$O$4,$B666&lt;&gt;"x"),"x","")</f>
        <v/>
      </c>
      <c r="D666" t="str">
        <f t="shared" si="10"/>
        <v>x</v>
      </c>
      <c r="E666" s="2" t="s">
        <v>1787</v>
      </c>
      <c r="F666" s="3" t="s">
        <v>1788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>
        <v>7333.25</v>
      </c>
      <c r="CB666" s="4"/>
      <c r="CC666" s="4">
        <v>4.76</v>
      </c>
      <c r="CD666" s="4"/>
      <c r="CE666" s="4"/>
      <c r="CF666" s="4"/>
      <c r="CG666" s="4">
        <v>7338.01</v>
      </c>
      <c r="CH666" s="4"/>
      <c r="CI666" s="9" t="e" cm="1">
        <f t="array" ref="CI666">1/(SUM(G666:BZ666*($G$1:$BZ$1=1))/SUM(G666:BZ666)+0.000000001)*(SUM(N(CK666:CP666&lt;&gt;0))&gt;4)</f>
        <v>#DIV/0!</v>
      </c>
      <c r="CK666" s="7" cm="1">
        <f t="array" ref="CK666">+SUM($G666:$CF666*N(VALUE(LEFT($G$2:$CF$2,4))=CK$2))</f>
        <v>0</v>
      </c>
      <c r="CL666" s="7" cm="1">
        <f t="array" ref="CL666">+SUM($G666:$CF666*N(VALUE(LEFT($G$2:$CF$2,4))=CL$2))</f>
        <v>0</v>
      </c>
      <c r="CM666" s="7" cm="1">
        <f t="array" ref="CM666">+SUM($G666:$CF666*N(VALUE(LEFT($G$2:$CF$2,4))=CM$2))</f>
        <v>0</v>
      </c>
      <c r="CN666" s="7" cm="1">
        <f t="array" ref="CN666">+SUM($G666:$CF666*N(VALUE(LEFT($G$2:$CF$2,4))=CN$2))</f>
        <v>0</v>
      </c>
      <c r="CO666" s="7" cm="1">
        <f t="array" ref="CO666">+SUM($G666:$CF666*N(VALUE(LEFT($G$2:$CF$2,4))=CO$2))</f>
        <v>0</v>
      </c>
      <c r="CP666" s="7" cm="1">
        <f t="array" ref="CP666">+SUM($G666:$CF666*N(VALUE(LEFT($G$2:$CF$2,4))=CP$2))</f>
        <v>0</v>
      </c>
      <c r="CQ666" s="7" cm="1">
        <f t="array" ref="CQ666">+SUM($G666:$CF666*N(VALUE(LEFT($G$2:$CF$2,4))=CQ$2))</f>
        <v>7338.01</v>
      </c>
    </row>
    <row r="667" spans="2:95" x14ac:dyDescent="0.25">
      <c r="B667" t="str">
        <f>+IF(IFERROR(INDEX('24-25 Plant Additions (RunRate)'!$P$10:$P$258,MATCH(E667,'24-25 Plant Additions (RunRate)'!$C$10:$C$258,0)),"")&lt;&gt;"x","","x")</f>
        <v/>
      </c>
      <c r="C667" t="str">
        <f>+IF(AND(CG667&gt;'24-25 Plant Additions (RunRate)'!$O$4,$B667&lt;&gt;"x"),"x","")</f>
        <v/>
      </c>
      <c r="D667" t="str">
        <f t="shared" si="10"/>
        <v>x</v>
      </c>
      <c r="E667" s="2" t="s">
        <v>1354</v>
      </c>
      <c r="F667" s="3" t="s">
        <v>1355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>
        <v>6895.32</v>
      </c>
      <c r="BH667" s="4"/>
      <c r="BI667" s="4"/>
      <c r="BJ667" s="4"/>
      <c r="BK667" s="4">
        <v>322.48</v>
      </c>
      <c r="BL667" s="4"/>
      <c r="BM667" s="4"/>
      <c r="BN667" s="4">
        <v>8.42</v>
      </c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>
        <v>7226.2199999999993</v>
      </c>
      <c r="CH667" s="4"/>
      <c r="CI667" s="9" cm="1">
        <f t="array" ref="CI667">1/(SUM(G667:BZ667*($G$1:$BZ$1=1))/SUM(G667:BZ667)+0.000000001)*(SUM(N(CK667:CP667&lt;&gt;0))&gt;4)</f>
        <v>0</v>
      </c>
      <c r="CK667" s="7" cm="1">
        <f t="array" ref="CK667">+SUM($G667:$CF667*N(VALUE(LEFT($G$2:$CF$2,4))=CK$2))</f>
        <v>0</v>
      </c>
      <c r="CL667" s="7" cm="1">
        <f t="array" ref="CL667">+SUM($G667:$CF667*N(VALUE(LEFT($G$2:$CF$2,4))=CL$2))</f>
        <v>0</v>
      </c>
      <c r="CM667" s="7" cm="1">
        <f t="array" ref="CM667">+SUM($G667:$CF667*N(VALUE(LEFT($G$2:$CF$2,4))=CM$2))</f>
        <v>0</v>
      </c>
      <c r="CN667" s="7" cm="1">
        <f t="array" ref="CN667">+SUM($G667:$CF667*N(VALUE(LEFT($G$2:$CF$2,4))=CN$2))</f>
        <v>0</v>
      </c>
      <c r="CO667" s="7" cm="1">
        <f t="array" ref="CO667">+SUM($G667:$CF667*N(VALUE(LEFT($G$2:$CF$2,4))=CO$2))</f>
        <v>7226.2199999999993</v>
      </c>
      <c r="CP667" s="7" cm="1">
        <f t="array" ref="CP667">+SUM($G667:$CF667*N(VALUE(LEFT($G$2:$CF$2,4))=CP$2))</f>
        <v>0</v>
      </c>
      <c r="CQ667" s="7" cm="1">
        <f t="array" ref="CQ667">+SUM($G667:$CF667*N(VALUE(LEFT($G$2:$CF$2,4))=CQ$2))</f>
        <v>0</v>
      </c>
    </row>
    <row r="668" spans="2:95" x14ac:dyDescent="0.25">
      <c r="B668" t="str">
        <f>+IF(IFERROR(INDEX('24-25 Plant Additions (RunRate)'!$P$10:$P$258,MATCH(E668,'24-25 Plant Additions (RunRate)'!$C$10:$C$258,0)),"")&lt;&gt;"x","","x")</f>
        <v/>
      </c>
      <c r="C668" t="str">
        <f>+IF(AND(CG668&gt;'24-25 Plant Additions (RunRate)'!$O$4,$B668&lt;&gt;"x"),"x","")</f>
        <v/>
      </c>
      <c r="D668" t="str">
        <f t="shared" si="10"/>
        <v>x</v>
      </c>
      <c r="E668" s="2" t="s">
        <v>978</v>
      </c>
      <c r="F668" s="3" t="s">
        <v>979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>
        <v>7233.03</v>
      </c>
      <c r="AU668" s="4"/>
      <c r="AV668" s="4">
        <v>0</v>
      </c>
      <c r="AW668" s="4"/>
      <c r="AX668" s="4"/>
      <c r="AY668" s="4"/>
      <c r="AZ668" s="4"/>
      <c r="BA668" s="4"/>
      <c r="BB668" s="4">
        <v>-59.910000000000004</v>
      </c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>
        <v>7173.12</v>
      </c>
      <c r="CH668" s="4"/>
      <c r="CI668" s="9" cm="1">
        <f t="array" ref="CI668">1/(SUM(G668:BZ668*($G$1:$BZ$1=1))/SUM(G668:BZ668)+0.000000001)*(SUM(N(CK668:CP668&lt;&gt;0))&gt;4)</f>
        <v>0</v>
      </c>
      <c r="CK668" s="7" cm="1">
        <f t="array" ref="CK668">+SUM($G668:$CF668*N(VALUE(LEFT($G$2:$CF$2,4))=CK$2))</f>
        <v>0</v>
      </c>
      <c r="CL668" s="7" cm="1">
        <f t="array" ref="CL668">+SUM($G668:$CF668*N(VALUE(LEFT($G$2:$CF$2,4))=CL$2))</f>
        <v>0</v>
      </c>
      <c r="CM668" s="7" cm="1">
        <f t="array" ref="CM668">+SUM($G668:$CF668*N(VALUE(LEFT($G$2:$CF$2,4))=CM$2))</f>
        <v>0</v>
      </c>
      <c r="CN668" s="7" cm="1">
        <f t="array" ref="CN668">+SUM($G668:$CF668*N(VALUE(LEFT($G$2:$CF$2,4))=CN$2))</f>
        <v>7173.12</v>
      </c>
      <c r="CO668" s="7" cm="1">
        <f t="array" ref="CO668">+SUM($G668:$CF668*N(VALUE(LEFT($G$2:$CF$2,4))=CO$2))</f>
        <v>0</v>
      </c>
      <c r="CP668" s="7" cm="1">
        <f t="array" ref="CP668">+SUM($G668:$CF668*N(VALUE(LEFT($G$2:$CF$2,4))=CP$2))</f>
        <v>0</v>
      </c>
      <c r="CQ668" s="7" cm="1">
        <f t="array" ref="CQ668">+SUM($G668:$CF668*N(VALUE(LEFT($G$2:$CF$2,4))=CQ$2))</f>
        <v>0</v>
      </c>
    </row>
    <row r="669" spans="2:95" x14ac:dyDescent="0.25">
      <c r="B669" t="str">
        <f>+IF(IFERROR(INDEX('24-25 Plant Additions (RunRate)'!$P$10:$P$258,MATCH(E669,'24-25 Plant Additions (RunRate)'!$C$10:$C$258,0)),"")&lt;&gt;"x","","x")</f>
        <v/>
      </c>
      <c r="C669" t="str">
        <f>+IF(AND(CG669&gt;'24-25 Plant Additions (RunRate)'!$O$4,$B669&lt;&gt;"x"),"x","")</f>
        <v/>
      </c>
      <c r="D669" t="str">
        <f t="shared" si="10"/>
        <v>x</v>
      </c>
      <c r="E669" s="2" t="s">
        <v>1664</v>
      </c>
      <c r="F669" s="3" t="s">
        <v>1665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>
        <v>7138</v>
      </c>
      <c r="BY669" s="4">
        <v>0</v>
      </c>
      <c r="BZ669" s="4">
        <v>-28.900000000000002</v>
      </c>
      <c r="CA669" s="4"/>
      <c r="CB669" s="4"/>
      <c r="CC669" s="4"/>
      <c r="CD669" s="4"/>
      <c r="CE669" s="4"/>
      <c r="CF669" s="4"/>
      <c r="CG669" s="4">
        <v>7109.1</v>
      </c>
      <c r="CH669" s="4"/>
      <c r="CI669" s="9" cm="1">
        <f t="array" ref="CI669">1/(SUM(G669:BZ669*($G$1:$BZ$1=1))/SUM(G669:BZ669)+0.000000001)*(SUM(N(CK669:CP669&lt;&gt;0))&gt;4)</f>
        <v>0</v>
      </c>
      <c r="CK669" s="7" cm="1">
        <f t="array" ref="CK669">+SUM($G669:$CF669*N(VALUE(LEFT($G$2:$CF$2,4))=CK$2))</f>
        <v>0</v>
      </c>
      <c r="CL669" s="7" cm="1">
        <f t="array" ref="CL669">+SUM($G669:$CF669*N(VALUE(LEFT($G$2:$CF$2,4))=CL$2))</f>
        <v>0</v>
      </c>
      <c r="CM669" s="7" cm="1">
        <f t="array" ref="CM669">+SUM($G669:$CF669*N(VALUE(LEFT($G$2:$CF$2,4))=CM$2))</f>
        <v>0</v>
      </c>
      <c r="CN669" s="7" cm="1">
        <f t="array" ref="CN669">+SUM($G669:$CF669*N(VALUE(LEFT($G$2:$CF$2,4))=CN$2))</f>
        <v>0</v>
      </c>
      <c r="CO669" s="7" cm="1">
        <f t="array" ref="CO669">+SUM($G669:$CF669*N(VALUE(LEFT($G$2:$CF$2,4))=CO$2))</f>
        <v>0</v>
      </c>
      <c r="CP669" s="7" cm="1">
        <f t="array" ref="CP669">+SUM($G669:$CF669*N(VALUE(LEFT($G$2:$CF$2,4))=CP$2))</f>
        <v>7109.1</v>
      </c>
      <c r="CQ669" s="7" cm="1">
        <f t="array" ref="CQ669">+SUM($G669:$CF669*N(VALUE(LEFT($G$2:$CF$2,4))=CQ$2))</f>
        <v>0</v>
      </c>
    </row>
    <row r="670" spans="2:95" x14ac:dyDescent="0.25">
      <c r="B670" t="str">
        <f>+IF(IFERROR(INDEX('24-25 Plant Additions (RunRate)'!$P$10:$P$258,MATCH(E670,'24-25 Plant Additions (RunRate)'!$C$10:$C$258,0)),"")&lt;&gt;"x","","x")</f>
        <v/>
      </c>
      <c r="C670" t="str">
        <f>+IF(AND(CG670&gt;'24-25 Plant Additions (RunRate)'!$O$4,$B670&lt;&gt;"x"),"x","")</f>
        <v/>
      </c>
      <c r="D670" t="str">
        <f t="shared" si="10"/>
        <v>x</v>
      </c>
      <c r="E670" s="2" t="s">
        <v>1726</v>
      </c>
      <c r="F670" s="3" t="s">
        <v>1727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>
        <v>7021.09</v>
      </c>
      <c r="CG670" s="4">
        <v>7021.09</v>
      </c>
      <c r="CH670" s="4"/>
      <c r="CI670" s="9" t="e" cm="1">
        <f t="array" ref="CI670">1/(SUM(G670:BZ670*($G$1:$BZ$1=1))/SUM(G670:BZ670)+0.000000001)*(SUM(N(CK670:CP670&lt;&gt;0))&gt;4)</f>
        <v>#DIV/0!</v>
      </c>
      <c r="CK670" s="7" cm="1">
        <f t="array" ref="CK670">+SUM($G670:$CF670*N(VALUE(LEFT($G$2:$CF$2,4))=CK$2))</f>
        <v>0</v>
      </c>
      <c r="CL670" s="7" cm="1">
        <f t="array" ref="CL670">+SUM($G670:$CF670*N(VALUE(LEFT($G$2:$CF$2,4))=CL$2))</f>
        <v>0</v>
      </c>
      <c r="CM670" s="7" cm="1">
        <f t="array" ref="CM670">+SUM($G670:$CF670*N(VALUE(LEFT($G$2:$CF$2,4))=CM$2))</f>
        <v>0</v>
      </c>
      <c r="CN670" s="7" cm="1">
        <f t="array" ref="CN670">+SUM($G670:$CF670*N(VALUE(LEFT($G$2:$CF$2,4))=CN$2))</f>
        <v>0</v>
      </c>
      <c r="CO670" s="7" cm="1">
        <f t="array" ref="CO670">+SUM($G670:$CF670*N(VALUE(LEFT($G$2:$CF$2,4))=CO$2))</f>
        <v>0</v>
      </c>
      <c r="CP670" s="7" cm="1">
        <f t="array" ref="CP670">+SUM($G670:$CF670*N(VALUE(LEFT($G$2:$CF$2,4))=CP$2))</f>
        <v>0</v>
      </c>
      <c r="CQ670" s="7" cm="1">
        <f t="array" ref="CQ670">+SUM($G670:$CF670*N(VALUE(LEFT($G$2:$CF$2,4))=CQ$2))</f>
        <v>7021.09</v>
      </c>
    </row>
    <row r="671" spans="2:95" x14ac:dyDescent="0.25">
      <c r="B671" t="str">
        <f>+IF(IFERROR(INDEX('24-25 Plant Additions (RunRate)'!$P$10:$P$258,MATCH(E671,'24-25 Plant Additions (RunRate)'!$C$10:$C$258,0)),"")&lt;&gt;"x","","x")</f>
        <v/>
      </c>
      <c r="C671" t="str">
        <f>+IF(AND(CG671&gt;'24-25 Plant Additions (RunRate)'!$O$4,$B671&lt;&gt;"x"),"x","")</f>
        <v/>
      </c>
      <c r="D671" t="str">
        <f t="shared" si="10"/>
        <v>x</v>
      </c>
      <c r="E671" s="2" t="s">
        <v>730</v>
      </c>
      <c r="F671" s="3" t="s">
        <v>731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>
        <v>7013.41</v>
      </c>
      <c r="AO671" s="4">
        <v>0</v>
      </c>
      <c r="AP671" s="4">
        <v>6.74</v>
      </c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>
        <v>7020.15</v>
      </c>
      <c r="CH671" s="4"/>
      <c r="CI671" s="9" cm="1">
        <f t="array" ref="CI671">1/(SUM(G671:BZ671*($G$1:$BZ$1=1))/SUM(G671:BZ671)+0.000000001)*(SUM(N(CK671:CP671&lt;&gt;0))&gt;4)</f>
        <v>0</v>
      </c>
      <c r="CK671" s="7" cm="1">
        <f t="array" ref="CK671">+SUM($G671:$CF671*N(VALUE(LEFT($G$2:$CF$2,4))=CK$2))</f>
        <v>0</v>
      </c>
      <c r="CL671" s="7" cm="1">
        <f t="array" ref="CL671">+SUM($G671:$CF671*N(VALUE(LEFT($G$2:$CF$2,4))=CL$2))</f>
        <v>0</v>
      </c>
      <c r="CM671" s="7" cm="1">
        <f t="array" ref="CM671">+SUM($G671:$CF671*N(VALUE(LEFT($G$2:$CF$2,4))=CM$2))</f>
        <v>7020.15</v>
      </c>
      <c r="CN671" s="7" cm="1">
        <f t="array" ref="CN671">+SUM($G671:$CF671*N(VALUE(LEFT($G$2:$CF$2,4))=CN$2))</f>
        <v>0</v>
      </c>
      <c r="CO671" s="7" cm="1">
        <f t="array" ref="CO671">+SUM($G671:$CF671*N(VALUE(LEFT($G$2:$CF$2,4))=CO$2))</f>
        <v>0</v>
      </c>
      <c r="CP671" s="7" cm="1">
        <f t="array" ref="CP671">+SUM($G671:$CF671*N(VALUE(LEFT($G$2:$CF$2,4))=CP$2))</f>
        <v>0</v>
      </c>
      <c r="CQ671" s="7" cm="1">
        <f t="array" ref="CQ671">+SUM($G671:$CF671*N(VALUE(LEFT($G$2:$CF$2,4))=CQ$2))</f>
        <v>0</v>
      </c>
    </row>
    <row r="672" spans="2:95" x14ac:dyDescent="0.25">
      <c r="B672" t="str">
        <f>+IF(IFERROR(INDEX('24-25 Plant Additions (RunRate)'!$P$10:$P$258,MATCH(E672,'24-25 Plant Additions (RunRate)'!$C$10:$C$258,0)),"")&lt;&gt;"x","","x")</f>
        <v/>
      </c>
      <c r="C672" t="str">
        <f>+IF(AND(CG672&gt;'24-25 Plant Additions (RunRate)'!$O$4,$B672&lt;&gt;"x"),"x","")</f>
        <v/>
      </c>
      <c r="D672" t="str">
        <f t="shared" si="10"/>
        <v>x</v>
      </c>
      <c r="E672" s="2" t="s">
        <v>1366</v>
      </c>
      <c r="F672" s="3" t="s">
        <v>1367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>
        <v>7224.1900000000005</v>
      </c>
      <c r="BT672" s="4">
        <v>0</v>
      </c>
      <c r="BU672" s="4">
        <v>-26.96</v>
      </c>
      <c r="BV672" s="4"/>
      <c r="BW672" s="4">
        <v>-292.66000000000003</v>
      </c>
      <c r="BX672" s="4"/>
      <c r="BY672" s="4"/>
      <c r="BZ672" s="4">
        <v>-1.61</v>
      </c>
      <c r="CA672" s="4"/>
      <c r="CB672" s="4"/>
      <c r="CC672" s="4"/>
      <c r="CD672" s="4"/>
      <c r="CE672" s="4"/>
      <c r="CF672" s="4"/>
      <c r="CG672" s="4">
        <v>6902.9600000000009</v>
      </c>
      <c r="CH672" s="4"/>
      <c r="CI672" s="9" cm="1">
        <f t="array" ref="CI672">1/(SUM(G672:BZ672*($G$1:$BZ$1=1))/SUM(G672:BZ672)+0.000000001)*(SUM(N(CK672:CP672&lt;&gt;0))&gt;4)</f>
        <v>0</v>
      </c>
      <c r="CK672" s="7" cm="1">
        <f t="array" ref="CK672">+SUM($G672:$CF672*N(VALUE(LEFT($G$2:$CF$2,4))=CK$2))</f>
        <v>0</v>
      </c>
      <c r="CL672" s="7" cm="1">
        <f t="array" ref="CL672">+SUM($G672:$CF672*N(VALUE(LEFT($G$2:$CF$2,4))=CL$2))</f>
        <v>0</v>
      </c>
      <c r="CM672" s="7" cm="1">
        <f t="array" ref="CM672">+SUM($G672:$CF672*N(VALUE(LEFT($G$2:$CF$2,4))=CM$2))</f>
        <v>0</v>
      </c>
      <c r="CN672" s="7" cm="1">
        <f t="array" ref="CN672">+SUM($G672:$CF672*N(VALUE(LEFT($G$2:$CF$2,4))=CN$2))</f>
        <v>0</v>
      </c>
      <c r="CO672" s="7" cm="1">
        <f t="array" ref="CO672">+SUM($G672:$CF672*N(VALUE(LEFT($G$2:$CF$2,4))=CO$2))</f>
        <v>0</v>
      </c>
      <c r="CP672" s="7" cm="1">
        <f t="array" ref="CP672">+SUM($G672:$CF672*N(VALUE(LEFT($G$2:$CF$2,4))=CP$2))</f>
        <v>6902.9600000000009</v>
      </c>
      <c r="CQ672" s="7" cm="1">
        <f t="array" ref="CQ672">+SUM($G672:$CF672*N(VALUE(LEFT($G$2:$CF$2,4))=CQ$2))</f>
        <v>0</v>
      </c>
    </row>
    <row r="673" spans="2:95" x14ac:dyDescent="0.25">
      <c r="B673" t="str">
        <f>+IF(IFERROR(INDEX('24-25 Plant Additions (RunRate)'!$P$10:$P$258,MATCH(E673,'24-25 Plant Additions (RunRate)'!$C$10:$C$258,0)),"")&lt;&gt;"x","","x")</f>
        <v/>
      </c>
      <c r="C673" t="str">
        <f>+IF(AND(CG673&gt;'24-25 Plant Additions (RunRate)'!$O$4,$B673&lt;&gt;"x"),"x","")</f>
        <v/>
      </c>
      <c r="D673" t="str">
        <f t="shared" si="10"/>
        <v>x</v>
      </c>
      <c r="E673" s="2" t="s">
        <v>1385</v>
      </c>
      <c r="F673" s="3" t="s">
        <v>1386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>
        <v>6846.2300000000005</v>
      </c>
      <c r="BG673" s="4">
        <v>0</v>
      </c>
      <c r="BH673" s="4"/>
      <c r="BI673" s="4"/>
      <c r="BJ673" s="4"/>
      <c r="BK673" s="4"/>
      <c r="BL673" s="4">
        <v>-87.05</v>
      </c>
      <c r="BM673" s="4"/>
      <c r="BN673" s="4">
        <v>7.8900000000000006</v>
      </c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>
        <v>6767.0700000000006</v>
      </c>
      <c r="CH673" s="4"/>
      <c r="CI673" s="9" cm="1">
        <f t="array" ref="CI673">1/(SUM(G673:BZ673*($G$1:$BZ$1=1))/SUM(G673:BZ673)+0.000000001)*(SUM(N(CK673:CP673&lt;&gt;0))&gt;4)</f>
        <v>0</v>
      </c>
      <c r="CK673" s="7" cm="1">
        <f t="array" ref="CK673">+SUM($G673:$CF673*N(VALUE(LEFT($G$2:$CF$2,4))=CK$2))</f>
        <v>0</v>
      </c>
      <c r="CL673" s="7" cm="1">
        <f t="array" ref="CL673">+SUM($G673:$CF673*N(VALUE(LEFT($G$2:$CF$2,4))=CL$2))</f>
        <v>0</v>
      </c>
      <c r="CM673" s="7" cm="1">
        <f t="array" ref="CM673">+SUM($G673:$CF673*N(VALUE(LEFT($G$2:$CF$2,4))=CM$2))</f>
        <v>0</v>
      </c>
      <c r="CN673" s="7" cm="1">
        <f t="array" ref="CN673">+SUM($G673:$CF673*N(VALUE(LEFT($G$2:$CF$2,4))=CN$2))</f>
        <v>0</v>
      </c>
      <c r="CO673" s="7" cm="1">
        <f t="array" ref="CO673">+SUM($G673:$CF673*N(VALUE(LEFT($G$2:$CF$2,4))=CO$2))</f>
        <v>6767.0700000000006</v>
      </c>
      <c r="CP673" s="7" cm="1">
        <f t="array" ref="CP673">+SUM($G673:$CF673*N(VALUE(LEFT($G$2:$CF$2,4))=CP$2))</f>
        <v>0</v>
      </c>
      <c r="CQ673" s="7" cm="1">
        <f t="array" ref="CQ673">+SUM($G673:$CF673*N(VALUE(LEFT($G$2:$CF$2,4))=CQ$2))</f>
        <v>0</v>
      </c>
    </row>
    <row r="674" spans="2:95" x14ac:dyDescent="0.25">
      <c r="B674" t="str">
        <f>+IF(IFERROR(INDEX('24-25 Plant Additions (RunRate)'!$P$10:$P$258,MATCH(E674,'24-25 Plant Additions (RunRate)'!$C$10:$C$258,0)),"")&lt;&gt;"x","","x")</f>
        <v/>
      </c>
      <c r="C674" t="str">
        <f>+IF(AND(CG674&gt;'24-25 Plant Additions (RunRate)'!$O$4,$B674&lt;&gt;"x"),"x","")</f>
        <v/>
      </c>
      <c r="D674" t="str">
        <f t="shared" si="10"/>
        <v>x</v>
      </c>
      <c r="E674" s="2" t="s">
        <v>540</v>
      </c>
      <c r="F674" s="3" t="s">
        <v>541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>
        <v>7162.33</v>
      </c>
      <c r="S674" s="4"/>
      <c r="T674" s="4"/>
      <c r="U674" s="4"/>
      <c r="V674" s="4"/>
      <c r="W674" s="4"/>
      <c r="X674" s="4">
        <v>-443.37</v>
      </c>
      <c r="Y674" s="4"/>
      <c r="Z674" s="4"/>
      <c r="AA674" s="4"/>
      <c r="AB674" s="4"/>
      <c r="AC674" s="4"/>
      <c r="AD674" s="4">
        <v>0</v>
      </c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>
        <v>6718.96</v>
      </c>
      <c r="CH674" s="4"/>
      <c r="CI674" s="9" cm="1">
        <f t="array" ref="CI674">1/(SUM(G674:BZ674*($G$1:$BZ$1=1))/SUM(G674:BZ674)+0.000000001)*(SUM(N(CK674:CP674&lt;&gt;0))&gt;4)</f>
        <v>0</v>
      </c>
      <c r="CK674" s="7" cm="1">
        <f t="array" ref="CK674">+SUM($G674:$CF674*N(VALUE(LEFT($G$2:$CF$2,4))=CK$2))</f>
        <v>7162.33</v>
      </c>
      <c r="CL674" s="7" cm="1">
        <f t="array" ref="CL674">+SUM($G674:$CF674*N(VALUE(LEFT($G$2:$CF$2,4))=CL$2))</f>
        <v>-443.37</v>
      </c>
      <c r="CM674" s="7" cm="1">
        <f t="array" ref="CM674">+SUM($G674:$CF674*N(VALUE(LEFT($G$2:$CF$2,4))=CM$2))</f>
        <v>0</v>
      </c>
      <c r="CN674" s="7" cm="1">
        <f t="array" ref="CN674">+SUM($G674:$CF674*N(VALUE(LEFT($G$2:$CF$2,4))=CN$2))</f>
        <v>0</v>
      </c>
      <c r="CO674" s="7" cm="1">
        <f t="array" ref="CO674">+SUM($G674:$CF674*N(VALUE(LEFT($G$2:$CF$2,4))=CO$2))</f>
        <v>0</v>
      </c>
      <c r="CP674" s="7" cm="1">
        <f t="array" ref="CP674">+SUM($G674:$CF674*N(VALUE(LEFT($G$2:$CF$2,4))=CP$2))</f>
        <v>0</v>
      </c>
      <c r="CQ674" s="7" cm="1">
        <f t="array" ref="CQ674">+SUM($G674:$CF674*N(VALUE(LEFT($G$2:$CF$2,4))=CQ$2))</f>
        <v>0</v>
      </c>
    </row>
    <row r="675" spans="2:95" x14ac:dyDescent="0.25">
      <c r="B675" t="str">
        <f>+IF(IFERROR(INDEX('24-25 Plant Additions (RunRate)'!$P$10:$P$258,MATCH(E675,'24-25 Plant Additions (RunRate)'!$C$10:$C$258,0)),"")&lt;&gt;"x","","x")</f>
        <v/>
      </c>
      <c r="C675" t="str">
        <f>+IF(AND(CG675&gt;'24-25 Plant Additions (RunRate)'!$O$4,$B675&lt;&gt;"x"),"x","")</f>
        <v/>
      </c>
      <c r="D675" t="str">
        <f t="shared" si="10"/>
        <v>x</v>
      </c>
      <c r="E675" s="2" t="s">
        <v>1807</v>
      </c>
      <c r="F675" s="3" t="s">
        <v>1808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>
        <v>6697.85</v>
      </c>
      <c r="CE675" s="4"/>
      <c r="CF675" s="4"/>
      <c r="CG675" s="4">
        <v>6697.85</v>
      </c>
      <c r="CH675" s="4"/>
      <c r="CI675" s="9" t="e" cm="1">
        <f t="array" ref="CI675">1/(SUM(G675:BZ675*($G$1:$BZ$1=1))/SUM(G675:BZ675)+0.000000001)*(SUM(N(CK675:CP675&lt;&gt;0))&gt;4)</f>
        <v>#DIV/0!</v>
      </c>
      <c r="CK675" s="7" cm="1">
        <f t="array" ref="CK675">+SUM($G675:$CF675*N(VALUE(LEFT($G$2:$CF$2,4))=CK$2))</f>
        <v>0</v>
      </c>
      <c r="CL675" s="7" cm="1">
        <f t="array" ref="CL675">+SUM($G675:$CF675*N(VALUE(LEFT($G$2:$CF$2,4))=CL$2))</f>
        <v>0</v>
      </c>
      <c r="CM675" s="7" cm="1">
        <f t="array" ref="CM675">+SUM($G675:$CF675*N(VALUE(LEFT($G$2:$CF$2,4))=CM$2))</f>
        <v>0</v>
      </c>
      <c r="CN675" s="7" cm="1">
        <f t="array" ref="CN675">+SUM($G675:$CF675*N(VALUE(LEFT($G$2:$CF$2,4))=CN$2))</f>
        <v>0</v>
      </c>
      <c r="CO675" s="7" cm="1">
        <f t="array" ref="CO675">+SUM($G675:$CF675*N(VALUE(LEFT($G$2:$CF$2,4))=CO$2))</f>
        <v>0</v>
      </c>
      <c r="CP675" s="7" cm="1">
        <f t="array" ref="CP675">+SUM($G675:$CF675*N(VALUE(LEFT($G$2:$CF$2,4))=CP$2))</f>
        <v>0</v>
      </c>
      <c r="CQ675" s="7" cm="1">
        <f t="array" ref="CQ675">+SUM($G675:$CF675*N(VALUE(LEFT($G$2:$CF$2,4))=CQ$2))</f>
        <v>6697.85</v>
      </c>
    </row>
    <row r="676" spans="2:95" x14ac:dyDescent="0.25">
      <c r="B676" t="str">
        <f>+IF(IFERROR(INDEX('24-25 Plant Additions (RunRate)'!$P$10:$P$258,MATCH(E676,'24-25 Plant Additions (RunRate)'!$C$10:$C$258,0)),"")&lt;&gt;"x","","x")</f>
        <v/>
      </c>
      <c r="C676" t="str">
        <f>+IF(AND(CG676&gt;'24-25 Plant Additions (RunRate)'!$O$4,$B676&lt;&gt;"x"),"x","")</f>
        <v/>
      </c>
      <c r="D676" t="str">
        <f t="shared" si="10"/>
        <v>x</v>
      </c>
      <c r="E676" s="2" t="s">
        <v>820</v>
      </c>
      <c r="F676" s="3" t="s">
        <v>821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>
        <v>6506.88</v>
      </c>
      <c r="AN676" s="4"/>
      <c r="AO676" s="4"/>
      <c r="AP676" s="4">
        <v>51.43</v>
      </c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>
        <v>6558.31</v>
      </c>
      <c r="CH676" s="4"/>
      <c r="CI676" s="9" cm="1">
        <f t="array" ref="CI676">1/(SUM(G676:BZ676*($G$1:$BZ$1=1))/SUM(G676:BZ676)+0.000000001)*(SUM(N(CK676:CP676&lt;&gt;0))&gt;4)</f>
        <v>0</v>
      </c>
      <c r="CK676" s="7" cm="1">
        <f t="array" ref="CK676">+SUM($G676:$CF676*N(VALUE(LEFT($G$2:$CF$2,4))=CK$2))</f>
        <v>0</v>
      </c>
      <c r="CL676" s="7" cm="1">
        <f t="array" ref="CL676">+SUM($G676:$CF676*N(VALUE(LEFT($G$2:$CF$2,4))=CL$2))</f>
        <v>0</v>
      </c>
      <c r="CM676" s="7" cm="1">
        <f t="array" ref="CM676">+SUM($G676:$CF676*N(VALUE(LEFT($G$2:$CF$2,4))=CM$2))</f>
        <v>6558.31</v>
      </c>
      <c r="CN676" s="7" cm="1">
        <f t="array" ref="CN676">+SUM($G676:$CF676*N(VALUE(LEFT($G$2:$CF$2,4))=CN$2))</f>
        <v>0</v>
      </c>
      <c r="CO676" s="7" cm="1">
        <f t="array" ref="CO676">+SUM($G676:$CF676*N(VALUE(LEFT($G$2:$CF$2,4))=CO$2))</f>
        <v>0</v>
      </c>
      <c r="CP676" s="7" cm="1">
        <f t="array" ref="CP676">+SUM($G676:$CF676*N(VALUE(LEFT($G$2:$CF$2,4))=CP$2))</f>
        <v>0</v>
      </c>
      <c r="CQ676" s="7" cm="1">
        <f t="array" ref="CQ676">+SUM($G676:$CF676*N(VALUE(LEFT($G$2:$CF$2,4))=CQ$2))</f>
        <v>0</v>
      </c>
    </row>
    <row r="677" spans="2:95" x14ac:dyDescent="0.25">
      <c r="B677" t="str">
        <f>+IF(IFERROR(INDEX('24-25 Plant Additions (RunRate)'!$P$10:$P$258,MATCH(E677,'24-25 Plant Additions (RunRate)'!$C$10:$C$258,0)),"")&lt;&gt;"x","","x")</f>
        <v/>
      </c>
      <c r="C677" t="str">
        <f>+IF(AND(CG677&gt;'24-25 Plant Additions (RunRate)'!$O$4,$B677&lt;&gt;"x"),"x","")</f>
        <v/>
      </c>
      <c r="D677" t="str">
        <f t="shared" si="10"/>
        <v>x</v>
      </c>
      <c r="E677" s="2" t="s">
        <v>1652</v>
      </c>
      <c r="F677" s="3" t="s">
        <v>1653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>
        <v>6578</v>
      </c>
      <c r="BX677" s="4"/>
      <c r="BY677" s="4"/>
      <c r="BZ677" s="4">
        <v>-26.63</v>
      </c>
      <c r="CA677" s="4"/>
      <c r="CB677" s="4"/>
      <c r="CC677" s="4"/>
      <c r="CD677" s="4"/>
      <c r="CE677" s="4"/>
      <c r="CF677" s="4"/>
      <c r="CG677" s="4">
        <v>6551.37</v>
      </c>
      <c r="CH677" s="4"/>
      <c r="CI677" s="9" cm="1">
        <f t="array" ref="CI677">1/(SUM(G677:BZ677*($G$1:$BZ$1=1))/SUM(G677:BZ677)+0.000000001)*(SUM(N(CK677:CP677&lt;&gt;0))&gt;4)</f>
        <v>0</v>
      </c>
      <c r="CK677" s="7" cm="1">
        <f t="array" ref="CK677">+SUM($G677:$CF677*N(VALUE(LEFT($G$2:$CF$2,4))=CK$2))</f>
        <v>0</v>
      </c>
      <c r="CL677" s="7" cm="1">
        <f t="array" ref="CL677">+SUM($G677:$CF677*N(VALUE(LEFT($G$2:$CF$2,4))=CL$2))</f>
        <v>0</v>
      </c>
      <c r="CM677" s="7" cm="1">
        <f t="array" ref="CM677">+SUM($G677:$CF677*N(VALUE(LEFT($G$2:$CF$2,4))=CM$2))</f>
        <v>0</v>
      </c>
      <c r="CN677" s="7" cm="1">
        <f t="array" ref="CN677">+SUM($G677:$CF677*N(VALUE(LEFT($G$2:$CF$2,4))=CN$2))</f>
        <v>0</v>
      </c>
      <c r="CO677" s="7" cm="1">
        <f t="array" ref="CO677">+SUM($G677:$CF677*N(VALUE(LEFT($G$2:$CF$2,4))=CO$2))</f>
        <v>0</v>
      </c>
      <c r="CP677" s="7" cm="1">
        <f t="array" ref="CP677">+SUM($G677:$CF677*N(VALUE(LEFT($G$2:$CF$2,4))=CP$2))</f>
        <v>6551.37</v>
      </c>
      <c r="CQ677" s="7" cm="1">
        <f t="array" ref="CQ677">+SUM($G677:$CF677*N(VALUE(LEFT($G$2:$CF$2,4))=CQ$2))</f>
        <v>0</v>
      </c>
    </row>
    <row r="678" spans="2:95" x14ac:dyDescent="0.25">
      <c r="B678" t="str">
        <f>+IF(IFERROR(INDEX('24-25 Plant Additions (RunRate)'!$P$10:$P$258,MATCH(E678,'24-25 Plant Additions (RunRate)'!$C$10:$C$258,0)),"")&lt;&gt;"x","","x")</f>
        <v/>
      </c>
      <c r="C678" t="str">
        <f>+IF(AND(CG678&gt;'24-25 Plant Additions (RunRate)'!$O$4,$B678&lt;&gt;"x"),"x","")</f>
        <v/>
      </c>
      <c r="D678" t="str">
        <f t="shared" si="10"/>
        <v>x</v>
      </c>
      <c r="E678" s="2" t="s">
        <v>928</v>
      </c>
      <c r="F678" s="3" t="s">
        <v>929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>
        <v>6413.79</v>
      </c>
      <c r="AP678" s="4">
        <v>6.16</v>
      </c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>
        <v>6419.95</v>
      </c>
      <c r="CH678" s="4"/>
      <c r="CI678" s="9" cm="1">
        <f t="array" ref="CI678">1/(SUM(G678:BZ678*($G$1:$BZ$1=1))/SUM(G678:BZ678)+0.000000001)*(SUM(N(CK678:CP678&lt;&gt;0))&gt;4)</f>
        <v>0</v>
      </c>
      <c r="CK678" s="7" cm="1">
        <f t="array" ref="CK678">+SUM($G678:$CF678*N(VALUE(LEFT($G$2:$CF$2,4))=CK$2))</f>
        <v>0</v>
      </c>
      <c r="CL678" s="7" cm="1">
        <f t="array" ref="CL678">+SUM($G678:$CF678*N(VALUE(LEFT($G$2:$CF$2,4))=CL$2))</f>
        <v>0</v>
      </c>
      <c r="CM678" s="7" cm="1">
        <f t="array" ref="CM678">+SUM($G678:$CF678*N(VALUE(LEFT($G$2:$CF$2,4))=CM$2))</f>
        <v>6419.95</v>
      </c>
      <c r="CN678" s="7" cm="1">
        <f t="array" ref="CN678">+SUM($G678:$CF678*N(VALUE(LEFT($G$2:$CF$2,4))=CN$2))</f>
        <v>0</v>
      </c>
      <c r="CO678" s="7" cm="1">
        <f t="array" ref="CO678">+SUM($G678:$CF678*N(VALUE(LEFT($G$2:$CF$2,4))=CO$2))</f>
        <v>0</v>
      </c>
      <c r="CP678" s="7" cm="1">
        <f t="array" ref="CP678">+SUM($G678:$CF678*N(VALUE(LEFT($G$2:$CF$2,4))=CP$2))</f>
        <v>0</v>
      </c>
      <c r="CQ678" s="7" cm="1">
        <f t="array" ref="CQ678">+SUM($G678:$CF678*N(VALUE(LEFT($G$2:$CF$2,4))=CQ$2))</f>
        <v>0</v>
      </c>
    </row>
    <row r="679" spans="2:95" x14ac:dyDescent="0.25">
      <c r="B679" t="str">
        <f>+IF(IFERROR(INDEX('24-25 Plant Additions (RunRate)'!$P$10:$P$258,MATCH(E679,'24-25 Plant Additions (RunRate)'!$C$10:$C$258,0)),"")&lt;&gt;"x","","x")</f>
        <v/>
      </c>
      <c r="C679" t="str">
        <f>+IF(AND(CG679&gt;'24-25 Plant Additions (RunRate)'!$O$4,$B679&lt;&gt;"x"),"x","")</f>
        <v/>
      </c>
      <c r="D679" t="str">
        <f t="shared" si="10"/>
        <v>x</v>
      </c>
      <c r="E679" s="2" t="s">
        <v>1374</v>
      </c>
      <c r="F679" s="3" t="s">
        <v>891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>
        <v>6412.16</v>
      </c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>
        <v>6412.16</v>
      </c>
      <c r="CH679" s="4"/>
      <c r="CI679" s="9" cm="1">
        <f t="array" ref="CI679">1/(SUM(G679:BZ679*($G$1:$BZ$1=1))/SUM(G679:BZ679)+0.000000001)*(SUM(N(CK679:CP679&lt;&gt;0))&gt;4)</f>
        <v>0</v>
      </c>
      <c r="CK679" s="7" cm="1">
        <f t="array" ref="CK679">+SUM($G679:$CF679*N(VALUE(LEFT($G$2:$CF$2,4))=CK$2))</f>
        <v>0</v>
      </c>
      <c r="CL679" s="7" cm="1">
        <f t="array" ref="CL679">+SUM($G679:$CF679*N(VALUE(LEFT($G$2:$CF$2,4))=CL$2))</f>
        <v>0</v>
      </c>
      <c r="CM679" s="7" cm="1">
        <f t="array" ref="CM679">+SUM($G679:$CF679*N(VALUE(LEFT($G$2:$CF$2,4))=CM$2))</f>
        <v>0</v>
      </c>
      <c r="CN679" s="7" cm="1">
        <f t="array" ref="CN679">+SUM($G679:$CF679*N(VALUE(LEFT($G$2:$CF$2,4))=CN$2))</f>
        <v>0</v>
      </c>
      <c r="CO679" s="7" cm="1">
        <f t="array" ref="CO679">+SUM($G679:$CF679*N(VALUE(LEFT($G$2:$CF$2,4))=CO$2))</f>
        <v>6412.16</v>
      </c>
      <c r="CP679" s="7" cm="1">
        <f t="array" ref="CP679">+SUM($G679:$CF679*N(VALUE(LEFT($G$2:$CF$2,4))=CP$2))</f>
        <v>0</v>
      </c>
      <c r="CQ679" s="7" cm="1">
        <f t="array" ref="CQ679">+SUM($G679:$CF679*N(VALUE(LEFT($G$2:$CF$2,4))=CQ$2))</f>
        <v>0</v>
      </c>
    </row>
    <row r="680" spans="2:95" x14ac:dyDescent="0.25">
      <c r="B680" t="str">
        <f>+IF(IFERROR(INDEX('24-25 Plant Additions (RunRate)'!$P$10:$P$258,MATCH(E680,'24-25 Plant Additions (RunRate)'!$C$10:$C$258,0)),"")&lt;&gt;"x","","x")</f>
        <v/>
      </c>
      <c r="C680" t="str">
        <f>+IF(AND(CG680&gt;'24-25 Plant Additions (RunRate)'!$O$4,$B680&lt;&gt;"x"),"x","")</f>
        <v/>
      </c>
      <c r="D680" t="str">
        <f t="shared" si="10"/>
        <v>x</v>
      </c>
      <c r="E680" s="2" t="s">
        <v>636</v>
      </c>
      <c r="F680" s="3" t="s">
        <v>637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>
        <v>6361.47</v>
      </c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>
        <v>6361.47</v>
      </c>
      <c r="CH680" s="4"/>
      <c r="CI680" s="9" cm="1">
        <f t="array" ref="CI680">1/(SUM(G680:BZ680*($G$1:$BZ$1=1))/SUM(G680:BZ680)+0.000000001)*(SUM(N(CK680:CP680&lt;&gt;0))&gt;4)</f>
        <v>0</v>
      </c>
      <c r="CK680" s="7" cm="1">
        <f t="array" ref="CK680">+SUM($G680:$CF680*N(VALUE(LEFT($G$2:$CF$2,4))=CK$2))</f>
        <v>0</v>
      </c>
      <c r="CL680" s="7" cm="1">
        <f t="array" ref="CL680">+SUM($G680:$CF680*N(VALUE(LEFT($G$2:$CF$2,4))=CL$2))</f>
        <v>0</v>
      </c>
      <c r="CM680" s="7" cm="1">
        <f t="array" ref="CM680">+SUM($G680:$CF680*N(VALUE(LEFT($G$2:$CF$2,4))=CM$2))</f>
        <v>6361.47</v>
      </c>
      <c r="CN680" s="7" cm="1">
        <f t="array" ref="CN680">+SUM($G680:$CF680*N(VALUE(LEFT($G$2:$CF$2,4))=CN$2))</f>
        <v>0</v>
      </c>
      <c r="CO680" s="7" cm="1">
        <f t="array" ref="CO680">+SUM($G680:$CF680*N(VALUE(LEFT($G$2:$CF$2,4))=CO$2))</f>
        <v>0</v>
      </c>
      <c r="CP680" s="7" cm="1">
        <f t="array" ref="CP680">+SUM($G680:$CF680*N(VALUE(LEFT($G$2:$CF$2,4))=CP$2))</f>
        <v>0</v>
      </c>
      <c r="CQ680" s="7" cm="1">
        <f t="array" ref="CQ680">+SUM($G680:$CF680*N(VALUE(LEFT($G$2:$CF$2,4))=CQ$2))</f>
        <v>0</v>
      </c>
    </row>
    <row r="681" spans="2:95" x14ac:dyDescent="0.25">
      <c r="B681" t="str">
        <f>+IF(IFERROR(INDEX('24-25 Plant Additions (RunRate)'!$P$10:$P$258,MATCH(E681,'24-25 Plant Additions (RunRate)'!$C$10:$C$258,0)),"")&lt;&gt;"x","","x")</f>
        <v/>
      </c>
      <c r="C681" t="str">
        <f>+IF(AND(CG681&gt;'24-25 Plant Additions (RunRate)'!$O$4,$B681&lt;&gt;"x"),"x","")</f>
        <v/>
      </c>
      <c r="D681" t="str">
        <f t="shared" si="10"/>
        <v>x</v>
      </c>
      <c r="E681" s="2" t="s">
        <v>1803</v>
      </c>
      <c r="F681" s="3" t="s">
        <v>1804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>
        <v>6322.46</v>
      </c>
      <c r="CD681" s="4"/>
      <c r="CE681" s="4"/>
      <c r="CF681" s="4"/>
      <c r="CG681" s="4">
        <v>6322.46</v>
      </c>
      <c r="CH681" s="4"/>
      <c r="CI681" s="9" t="e" cm="1">
        <f t="array" ref="CI681">1/(SUM(G681:BZ681*($G$1:$BZ$1=1))/SUM(G681:BZ681)+0.000000001)*(SUM(N(CK681:CP681&lt;&gt;0))&gt;4)</f>
        <v>#DIV/0!</v>
      </c>
      <c r="CK681" s="7" cm="1">
        <f t="array" ref="CK681">+SUM($G681:$CF681*N(VALUE(LEFT($G$2:$CF$2,4))=CK$2))</f>
        <v>0</v>
      </c>
      <c r="CL681" s="7" cm="1">
        <f t="array" ref="CL681">+SUM($G681:$CF681*N(VALUE(LEFT($G$2:$CF$2,4))=CL$2))</f>
        <v>0</v>
      </c>
      <c r="CM681" s="7" cm="1">
        <f t="array" ref="CM681">+SUM($G681:$CF681*N(VALUE(LEFT($G$2:$CF$2,4))=CM$2))</f>
        <v>0</v>
      </c>
      <c r="CN681" s="7" cm="1">
        <f t="array" ref="CN681">+SUM($G681:$CF681*N(VALUE(LEFT($G$2:$CF$2,4))=CN$2))</f>
        <v>0</v>
      </c>
      <c r="CO681" s="7" cm="1">
        <f t="array" ref="CO681">+SUM($G681:$CF681*N(VALUE(LEFT($G$2:$CF$2,4))=CO$2))</f>
        <v>0</v>
      </c>
      <c r="CP681" s="7" cm="1">
        <f t="array" ref="CP681">+SUM($G681:$CF681*N(VALUE(LEFT($G$2:$CF$2,4))=CP$2))</f>
        <v>0</v>
      </c>
      <c r="CQ681" s="7" cm="1">
        <f t="array" ref="CQ681">+SUM($G681:$CF681*N(VALUE(LEFT($G$2:$CF$2,4))=CQ$2))</f>
        <v>6322.46</v>
      </c>
    </row>
    <row r="682" spans="2:95" x14ac:dyDescent="0.25">
      <c r="B682" t="str">
        <f>+IF(IFERROR(INDEX('24-25 Plant Additions (RunRate)'!$P$10:$P$258,MATCH(E682,'24-25 Plant Additions (RunRate)'!$C$10:$C$258,0)),"")&lt;&gt;"x","","x")</f>
        <v/>
      </c>
      <c r="C682" t="str">
        <f>+IF(AND(CG682&gt;'24-25 Plant Additions (RunRate)'!$O$4,$B682&lt;&gt;"x"),"x","")</f>
        <v/>
      </c>
      <c r="D682" t="str">
        <f t="shared" si="10"/>
        <v>x</v>
      </c>
      <c r="E682" s="2" t="s">
        <v>1452</v>
      </c>
      <c r="F682" s="3" t="s">
        <v>1386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>
        <v>6309.4800000000005</v>
      </c>
      <c r="BM682" s="4">
        <v>0</v>
      </c>
      <c r="BN682" s="4">
        <v>7.36</v>
      </c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>
        <v>6316.84</v>
      </c>
      <c r="CH682" s="4"/>
      <c r="CI682" s="9" cm="1">
        <f t="array" ref="CI682">1/(SUM(G682:BZ682*($G$1:$BZ$1=1))/SUM(G682:BZ682)+0.000000001)*(SUM(N(CK682:CP682&lt;&gt;0))&gt;4)</f>
        <v>0</v>
      </c>
      <c r="CK682" s="7" cm="1">
        <f t="array" ref="CK682">+SUM($G682:$CF682*N(VALUE(LEFT($G$2:$CF$2,4))=CK$2))</f>
        <v>0</v>
      </c>
      <c r="CL682" s="7" cm="1">
        <f t="array" ref="CL682">+SUM($G682:$CF682*N(VALUE(LEFT($G$2:$CF$2,4))=CL$2))</f>
        <v>0</v>
      </c>
      <c r="CM682" s="7" cm="1">
        <f t="array" ref="CM682">+SUM($G682:$CF682*N(VALUE(LEFT($G$2:$CF$2,4))=CM$2))</f>
        <v>0</v>
      </c>
      <c r="CN682" s="7" cm="1">
        <f t="array" ref="CN682">+SUM($G682:$CF682*N(VALUE(LEFT($G$2:$CF$2,4))=CN$2))</f>
        <v>0</v>
      </c>
      <c r="CO682" s="7" cm="1">
        <f t="array" ref="CO682">+SUM($G682:$CF682*N(VALUE(LEFT($G$2:$CF$2,4))=CO$2))</f>
        <v>6316.84</v>
      </c>
      <c r="CP682" s="7" cm="1">
        <f t="array" ref="CP682">+SUM($G682:$CF682*N(VALUE(LEFT($G$2:$CF$2,4))=CP$2))</f>
        <v>0</v>
      </c>
      <c r="CQ682" s="7" cm="1">
        <f t="array" ref="CQ682">+SUM($G682:$CF682*N(VALUE(LEFT($G$2:$CF$2,4))=CQ$2))</f>
        <v>0</v>
      </c>
    </row>
    <row r="683" spans="2:95" x14ac:dyDescent="0.25">
      <c r="B683" t="str">
        <f>+IF(IFERROR(INDEX('24-25 Plant Additions (RunRate)'!$P$10:$P$258,MATCH(E683,'24-25 Plant Additions (RunRate)'!$C$10:$C$258,0)),"")&lt;&gt;"x","","x")</f>
        <v/>
      </c>
      <c r="C683" t="str">
        <f>+IF(AND(CG683&gt;'24-25 Plant Additions (RunRate)'!$O$4,$B683&lt;&gt;"x"),"x","")</f>
        <v/>
      </c>
      <c r="D683" t="str">
        <f t="shared" si="10"/>
        <v>x</v>
      </c>
      <c r="E683" s="2" t="s">
        <v>966</v>
      </c>
      <c r="F683" s="3" t="s">
        <v>967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>
        <v>6275.1100000000006</v>
      </c>
      <c r="AV683" s="4"/>
      <c r="AW683" s="4">
        <v>0</v>
      </c>
      <c r="AX683" s="4"/>
      <c r="AY683" s="4"/>
      <c r="AZ683" s="4"/>
      <c r="BA683" s="4"/>
      <c r="BB683" s="4">
        <v>-51.99</v>
      </c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>
        <v>6223.1200000000008</v>
      </c>
      <c r="CH683" s="4"/>
      <c r="CI683" s="9" cm="1">
        <f t="array" ref="CI683">1/(SUM(G683:BZ683*($G$1:$BZ$1=1))/SUM(G683:BZ683)+0.000000001)*(SUM(N(CK683:CP683&lt;&gt;0))&gt;4)</f>
        <v>0</v>
      </c>
      <c r="CK683" s="7" cm="1">
        <f t="array" ref="CK683">+SUM($G683:$CF683*N(VALUE(LEFT($G$2:$CF$2,4))=CK$2))</f>
        <v>0</v>
      </c>
      <c r="CL683" s="7" cm="1">
        <f t="array" ref="CL683">+SUM($G683:$CF683*N(VALUE(LEFT($G$2:$CF$2,4))=CL$2))</f>
        <v>0</v>
      </c>
      <c r="CM683" s="7" cm="1">
        <f t="array" ref="CM683">+SUM($G683:$CF683*N(VALUE(LEFT($G$2:$CF$2,4))=CM$2))</f>
        <v>0</v>
      </c>
      <c r="CN683" s="7" cm="1">
        <f t="array" ref="CN683">+SUM($G683:$CF683*N(VALUE(LEFT($G$2:$CF$2,4))=CN$2))</f>
        <v>6223.1200000000008</v>
      </c>
      <c r="CO683" s="7" cm="1">
        <f t="array" ref="CO683">+SUM($G683:$CF683*N(VALUE(LEFT($G$2:$CF$2,4))=CO$2))</f>
        <v>0</v>
      </c>
      <c r="CP683" s="7" cm="1">
        <f t="array" ref="CP683">+SUM($G683:$CF683*N(VALUE(LEFT($G$2:$CF$2,4))=CP$2))</f>
        <v>0</v>
      </c>
      <c r="CQ683" s="7" cm="1">
        <f t="array" ref="CQ683">+SUM($G683:$CF683*N(VALUE(LEFT($G$2:$CF$2,4))=CQ$2))</f>
        <v>0</v>
      </c>
    </row>
    <row r="684" spans="2:95" x14ac:dyDescent="0.25">
      <c r="B684" t="str">
        <f>+IF(IFERROR(INDEX('24-25 Plant Additions (RunRate)'!$P$10:$P$258,MATCH(E684,'24-25 Plant Additions (RunRate)'!$C$10:$C$258,0)),"")&lt;&gt;"x","","x")</f>
        <v/>
      </c>
      <c r="C684" t="str">
        <f>+IF(AND(CG684&gt;'24-25 Plant Additions (RunRate)'!$O$4,$B684&lt;&gt;"x"),"x","")</f>
        <v/>
      </c>
      <c r="D684" t="str">
        <f t="shared" si="10"/>
        <v>x</v>
      </c>
      <c r="E684" s="2" t="s">
        <v>876</v>
      </c>
      <c r="F684" s="3" t="s">
        <v>877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>
        <v>6159.1</v>
      </c>
      <c r="AF684" s="4"/>
      <c r="AG684" s="4">
        <v>0</v>
      </c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>
        <v>6159.1</v>
      </c>
      <c r="CH684" s="4"/>
      <c r="CI684" s="9" cm="1">
        <f t="array" ref="CI684">1/(SUM(G684:BZ684*($G$1:$BZ$1=1))/SUM(G684:BZ684)+0.000000001)*(SUM(N(CK684:CP684&lt;&gt;0))&gt;4)</f>
        <v>0</v>
      </c>
      <c r="CK684" s="7" cm="1">
        <f t="array" ref="CK684">+SUM($G684:$CF684*N(VALUE(LEFT($G$2:$CF$2,4))=CK$2))</f>
        <v>0</v>
      </c>
      <c r="CL684" s="7" cm="1">
        <f t="array" ref="CL684">+SUM($G684:$CF684*N(VALUE(LEFT($G$2:$CF$2,4))=CL$2))</f>
        <v>0</v>
      </c>
      <c r="CM684" s="7" cm="1">
        <f t="array" ref="CM684">+SUM($G684:$CF684*N(VALUE(LEFT($G$2:$CF$2,4))=CM$2))</f>
        <v>6159.1</v>
      </c>
      <c r="CN684" s="7" cm="1">
        <f t="array" ref="CN684">+SUM($G684:$CF684*N(VALUE(LEFT($G$2:$CF$2,4))=CN$2))</f>
        <v>0</v>
      </c>
      <c r="CO684" s="7" cm="1">
        <f t="array" ref="CO684">+SUM($G684:$CF684*N(VALUE(LEFT($G$2:$CF$2,4))=CO$2))</f>
        <v>0</v>
      </c>
      <c r="CP684" s="7" cm="1">
        <f t="array" ref="CP684">+SUM($G684:$CF684*N(VALUE(LEFT($G$2:$CF$2,4))=CP$2))</f>
        <v>0</v>
      </c>
      <c r="CQ684" s="7" cm="1">
        <f t="array" ref="CQ684">+SUM($G684:$CF684*N(VALUE(LEFT($G$2:$CF$2,4))=CQ$2))</f>
        <v>0</v>
      </c>
    </row>
    <row r="685" spans="2:95" x14ac:dyDescent="0.25">
      <c r="B685" t="str">
        <f>+IF(IFERROR(INDEX('24-25 Plant Additions (RunRate)'!$P$10:$P$258,MATCH(E685,'24-25 Plant Additions (RunRate)'!$C$10:$C$258,0)),"")&lt;&gt;"x","","x")</f>
        <v/>
      </c>
      <c r="C685" t="str">
        <f>+IF(AND(CG685&gt;'24-25 Plant Additions (RunRate)'!$O$4,$B685&lt;&gt;"x"),"x","")</f>
        <v/>
      </c>
      <c r="D685" t="str">
        <f t="shared" si="10"/>
        <v>x</v>
      </c>
      <c r="E685" s="2" t="s">
        <v>890</v>
      </c>
      <c r="F685" s="3" t="s">
        <v>891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>
        <v>6109.66</v>
      </c>
      <c r="AN685" s="4"/>
      <c r="AO685" s="4">
        <v>0</v>
      </c>
      <c r="AP685" s="4">
        <v>4.72</v>
      </c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>
        <v>6114.38</v>
      </c>
      <c r="CH685" s="4"/>
      <c r="CI685" s="9" cm="1">
        <f t="array" ref="CI685">1/(SUM(G685:BZ685*($G$1:$BZ$1=1))/SUM(G685:BZ685)+0.000000001)*(SUM(N(CK685:CP685&lt;&gt;0))&gt;4)</f>
        <v>0</v>
      </c>
      <c r="CK685" s="7" cm="1">
        <f t="array" ref="CK685">+SUM($G685:$CF685*N(VALUE(LEFT($G$2:$CF$2,4))=CK$2))</f>
        <v>0</v>
      </c>
      <c r="CL685" s="7" cm="1">
        <f t="array" ref="CL685">+SUM($G685:$CF685*N(VALUE(LEFT($G$2:$CF$2,4))=CL$2))</f>
        <v>0</v>
      </c>
      <c r="CM685" s="7" cm="1">
        <f t="array" ref="CM685">+SUM($G685:$CF685*N(VALUE(LEFT($G$2:$CF$2,4))=CM$2))</f>
        <v>6114.38</v>
      </c>
      <c r="CN685" s="7" cm="1">
        <f t="array" ref="CN685">+SUM($G685:$CF685*N(VALUE(LEFT($G$2:$CF$2,4))=CN$2))</f>
        <v>0</v>
      </c>
      <c r="CO685" s="7" cm="1">
        <f t="array" ref="CO685">+SUM($G685:$CF685*N(VALUE(LEFT($G$2:$CF$2,4))=CO$2))</f>
        <v>0</v>
      </c>
      <c r="CP685" s="7" cm="1">
        <f t="array" ref="CP685">+SUM($G685:$CF685*N(VALUE(LEFT($G$2:$CF$2,4))=CP$2))</f>
        <v>0</v>
      </c>
      <c r="CQ685" s="7" cm="1">
        <f t="array" ref="CQ685">+SUM($G685:$CF685*N(VALUE(LEFT($G$2:$CF$2,4))=CQ$2))</f>
        <v>0</v>
      </c>
    </row>
    <row r="686" spans="2:95" x14ac:dyDescent="0.25">
      <c r="B686" t="str">
        <f>+IF(IFERROR(INDEX('24-25 Plant Additions (RunRate)'!$P$10:$P$258,MATCH(E686,'24-25 Plant Additions (RunRate)'!$C$10:$C$258,0)),"")&lt;&gt;"x","","x")</f>
        <v/>
      </c>
      <c r="C686" t="str">
        <f>+IF(AND(CG686&gt;'24-25 Plant Additions (RunRate)'!$O$4,$B686&lt;&gt;"x"),"x","")</f>
        <v/>
      </c>
      <c r="D686" t="str">
        <f t="shared" si="10"/>
        <v>x</v>
      </c>
      <c r="E686" s="2" t="s">
        <v>1552</v>
      </c>
      <c r="F686" s="3" t="s">
        <v>1553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>
        <v>5813.4000000000005</v>
      </c>
      <c r="BL686" s="4">
        <v>279.94</v>
      </c>
      <c r="BM686" s="4"/>
      <c r="BN686" s="4">
        <v>7.11</v>
      </c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>
        <v>6100.45</v>
      </c>
      <c r="CH686" s="4"/>
      <c r="CI686" s="9" cm="1">
        <f t="array" ref="CI686">1/(SUM(G686:BZ686*($G$1:$BZ$1=1))/SUM(G686:BZ686)+0.000000001)*(SUM(N(CK686:CP686&lt;&gt;0))&gt;4)</f>
        <v>0</v>
      </c>
      <c r="CK686" s="7" cm="1">
        <f t="array" ref="CK686">+SUM($G686:$CF686*N(VALUE(LEFT($G$2:$CF$2,4))=CK$2))</f>
        <v>0</v>
      </c>
      <c r="CL686" s="7" cm="1">
        <f t="array" ref="CL686">+SUM($G686:$CF686*N(VALUE(LEFT($G$2:$CF$2,4))=CL$2))</f>
        <v>0</v>
      </c>
      <c r="CM686" s="7" cm="1">
        <f t="array" ref="CM686">+SUM($G686:$CF686*N(VALUE(LEFT($G$2:$CF$2,4))=CM$2))</f>
        <v>0</v>
      </c>
      <c r="CN686" s="7" cm="1">
        <f t="array" ref="CN686">+SUM($G686:$CF686*N(VALUE(LEFT($G$2:$CF$2,4))=CN$2))</f>
        <v>0</v>
      </c>
      <c r="CO686" s="7" cm="1">
        <f t="array" ref="CO686">+SUM($G686:$CF686*N(VALUE(LEFT($G$2:$CF$2,4))=CO$2))</f>
        <v>6100.45</v>
      </c>
      <c r="CP686" s="7" cm="1">
        <f t="array" ref="CP686">+SUM($G686:$CF686*N(VALUE(LEFT($G$2:$CF$2,4))=CP$2))</f>
        <v>0</v>
      </c>
      <c r="CQ686" s="7" cm="1">
        <f t="array" ref="CQ686">+SUM($G686:$CF686*N(VALUE(LEFT($G$2:$CF$2,4))=CQ$2))</f>
        <v>0</v>
      </c>
    </row>
    <row r="687" spans="2:95" x14ac:dyDescent="0.25">
      <c r="B687" t="str">
        <f>+IF(IFERROR(INDEX('24-25 Plant Additions (RunRate)'!$P$10:$P$258,MATCH(E687,'24-25 Plant Additions (RunRate)'!$C$10:$C$258,0)),"")&lt;&gt;"x","","x")</f>
        <v/>
      </c>
      <c r="C687" t="str">
        <f>+IF(AND(CG687&gt;'24-25 Plant Additions (RunRate)'!$O$4,$B687&lt;&gt;"x"),"x","")</f>
        <v/>
      </c>
      <c r="D687" t="str">
        <f t="shared" si="10"/>
        <v>x</v>
      </c>
      <c r="E687" s="2" t="s">
        <v>1690</v>
      </c>
      <c r="F687" s="3" t="s">
        <v>1691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>
        <v>6112.78</v>
      </c>
      <c r="BU687" s="4"/>
      <c r="BV687" s="4"/>
      <c r="BW687" s="4">
        <v>0</v>
      </c>
      <c r="BX687" s="4"/>
      <c r="BY687" s="4"/>
      <c r="BZ687" s="4">
        <v>-24.75</v>
      </c>
      <c r="CA687" s="4"/>
      <c r="CB687" s="4"/>
      <c r="CC687" s="4"/>
      <c r="CD687" s="4"/>
      <c r="CE687" s="4"/>
      <c r="CF687" s="4"/>
      <c r="CG687" s="4">
        <v>6088.03</v>
      </c>
      <c r="CH687" s="4"/>
      <c r="CI687" s="9" cm="1">
        <f t="array" ref="CI687">1/(SUM(G687:BZ687*($G$1:$BZ$1=1))/SUM(G687:BZ687)+0.000000001)*(SUM(N(CK687:CP687&lt;&gt;0))&gt;4)</f>
        <v>0</v>
      </c>
      <c r="CK687" s="7" cm="1">
        <f t="array" ref="CK687">+SUM($G687:$CF687*N(VALUE(LEFT($G$2:$CF$2,4))=CK$2))</f>
        <v>0</v>
      </c>
      <c r="CL687" s="7" cm="1">
        <f t="array" ref="CL687">+SUM($G687:$CF687*N(VALUE(LEFT($G$2:$CF$2,4))=CL$2))</f>
        <v>0</v>
      </c>
      <c r="CM687" s="7" cm="1">
        <f t="array" ref="CM687">+SUM($G687:$CF687*N(VALUE(LEFT($G$2:$CF$2,4))=CM$2))</f>
        <v>0</v>
      </c>
      <c r="CN687" s="7" cm="1">
        <f t="array" ref="CN687">+SUM($G687:$CF687*N(VALUE(LEFT($G$2:$CF$2,4))=CN$2))</f>
        <v>0</v>
      </c>
      <c r="CO687" s="7" cm="1">
        <f t="array" ref="CO687">+SUM($G687:$CF687*N(VALUE(LEFT($G$2:$CF$2,4))=CO$2))</f>
        <v>0</v>
      </c>
      <c r="CP687" s="7" cm="1">
        <f t="array" ref="CP687">+SUM($G687:$CF687*N(VALUE(LEFT($G$2:$CF$2,4))=CP$2))</f>
        <v>6088.03</v>
      </c>
      <c r="CQ687" s="7" cm="1">
        <f t="array" ref="CQ687">+SUM($G687:$CF687*N(VALUE(LEFT($G$2:$CF$2,4))=CQ$2))</f>
        <v>0</v>
      </c>
    </row>
    <row r="688" spans="2:95" x14ac:dyDescent="0.25">
      <c r="B688" t="str">
        <f>+IF(IFERROR(INDEX('24-25 Plant Additions (RunRate)'!$P$10:$P$258,MATCH(E688,'24-25 Plant Additions (RunRate)'!$C$10:$C$258,0)),"")&lt;&gt;"x","","x")</f>
        <v/>
      </c>
      <c r="C688" t="str">
        <f>+IF(AND(CG688&gt;'24-25 Plant Additions (RunRate)'!$O$4,$B688&lt;&gt;"x"),"x","")</f>
        <v/>
      </c>
      <c r="D688" t="str">
        <f t="shared" si="10"/>
        <v>x</v>
      </c>
      <c r="E688" s="2" t="s">
        <v>378</v>
      </c>
      <c r="F688" s="3" t="s">
        <v>379</v>
      </c>
      <c r="G688" s="4">
        <v>6060.9400000000005</v>
      </c>
      <c r="H688" s="4"/>
      <c r="I688" s="4"/>
      <c r="J688" s="4"/>
      <c r="K688" s="4"/>
      <c r="L688" s="4">
        <v>0</v>
      </c>
      <c r="M688" s="4"/>
      <c r="N688" s="4"/>
      <c r="O688" s="4"/>
      <c r="P688" s="4"/>
      <c r="Q688" s="4"/>
      <c r="R688" s="4">
        <v>-102.86</v>
      </c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>
        <v>5958.0800000000008</v>
      </c>
      <c r="CH688" s="4"/>
      <c r="CI688" s="9" cm="1">
        <f t="array" ref="CI688">1/(SUM(G688:BZ688*($G$1:$BZ$1=1))/SUM(G688:BZ688)+0.000000001)*(SUM(N(CK688:CP688&lt;&gt;0))&gt;4)</f>
        <v>0</v>
      </c>
      <c r="CK688" s="7" cm="1">
        <f t="array" ref="CK688">+SUM($G688:$CF688*N(VALUE(LEFT($G$2:$CF$2,4))=CK$2))</f>
        <v>5958.0800000000008</v>
      </c>
      <c r="CL688" s="7" cm="1">
        <f t="array" ref="CL688">+SUM($G688:$CF688*N(VALUE(LEFT($G$2:$CF$2,4))=CL$2))</f>
        <v>0</v>
      </c>
      <c r="CM688" s="7" cm="1">
        <f t="array" ref="CM688">+SUM($G688:$CF688*N(VALUE(LEFT($G$2:$CF$2,4))=CM$2))</f>
        <v>0</v>
      </c>
      <c r="CN688" s="7" cm="1">
        <f t="array" ref="CN688">+SUM($G688:$CF688*N(VALUE(LEFT($G$2:$CF$2,4))=CN$2))</f>
        <v>0</v>
      </c>
      <c r="CO688" s="7" cm="1">
        <f t="array" ref="CO688">+SUM($G688:$CF688*N(VALUE(LEFT($G$2:$CF$2,4))=CO$2))</f>
        <v>0</v>
      </c>
      <c r="CP688" s="7" cm="1">
        <f t="array" ref="CP688">+SUM($G688:$CF688*N(VALUE(LEFT($G$2:$CF$2,4))=CP$2))</f>
        <v>0</v>
      </c>
      <c r="CQ688" s="7" cm="1">
        <f t="array" ref="CQ688">+SUM($G688:$CF688*N(VALUE(LEFT($G$2:$CF$2,4))=CQ$2))</f>
        <v>0</v>
      </c>
    </row>
    <row r="689" spans="2:95" x14ac:dyDescent="0.25">
      <c r="B689" t="str">
        <f>+IF(IFERROR(INDEX('24-25 Plant Additions (RunRate)'!$P$10:$P$258,MATCH(E689,'24-25 Plant Additions (RunRate)'!$C$10:$C$258,0)),"")&lt;&gt;"x","","x")</f>
        <v/>
      </c>
      <c r="C689" t="str">
        <f>+IF(AND(CG689&gt;'24-25 Plant Additions (RunRate)'!$O$4,$B689&lt;&gt;"x"),"x","")</f>
        <v/>
      </c>
      <c r="D689" t="str">
        <f t="shared" si="10"/>
        <v>x</v>
      </c>
      <c r="E689" s="2" t="s">
        <v>950</v>
      </c>
      <c r="F689" s="3" t="s">
        <v>951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>
        <v>5594.37</v>
      </c>
      <c r="AN689" s="4"/>
      <c r="AO689" s="4">
        <v>0</v>
      </c>
      <c r="AP689" s="4">
        <v>5.37</v>
      </c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>
        <v>5599.74</v>
      </c>
      <c r="CH689" s="4"/>
      <c r="CI689" s="9" cm="1">
        <f t="array" ref="CI689">1/(SUM(G689:BZ689*($G$1:$BZ$1=1))/SUM(G689:BZ689)+0.000000001)*(SUM(N(CK689:CP689&lt;&gt;0))&gt;4)</f>
        <v>0</v>
      </c>
      <c r="CK689" s="7" cm="1">
        <f t="array" ref="CK689">+SUM($G689:$CF689*N(VALUE(LEFT($G$2:$CF$2,4))=CK$2))</f>
        <v>0</v>
      </c>
      <c r="CL689" s="7" cm="1">
        <f t="array" ref="CL689">+SUM($G689:$CF689*N(VALUE(LEFT($G$2:$CF$2,4))=CL$2))</f>
        <v>0</v>
      </c>
      <c r="CM689" s="7" cm="1">
        <f t="array" ref="CM689">+SUM($G689:$CF689*N(VALUE(LEFT($G$2:$CF$2,4))=CM$2))</f>
        <v>5599.74</v>
      </c>
      <c r="CN689" s="7" cm="1">
        <f t="array" ref="CN689">+SUM($G689:$CF689*N(VALUE(LEFT($G$2:$CF$2,4))=CN$2))</f>
        <v>0</v>
      </c>
      <c r="CO689" s="7" cm="1">
        <f t="array" ref="CO689">+SUM($G689:$CF689*N(VALUE(LEFT($G$2:$CF$2,4))=CO$2))</f>
        <v>0</v>
      </c>
      <c r="CP689" s="7" cm="1">
        <f t="array" ref="CP689">+SUM($G689:$CF689*N(VALUE(LEFT($G$2:$CF$2,4))=CP$2))</f>
        <v>0</v>
      </c>
      <c r="CQ689" s="7" cm="1">
        <f t="array" ref="CQ689">+SUM($G689:$CF689*N(VALUE(LEFT($G$2:$CF$2,4))=CQ$2))</f>
        <v>0</v>
      </c>
    </row>
    <row r="690" spans="2:95" x14ac:dyDescent="0.25">
      <c r="B690" t="str">
        <f>+IF(IFERROR(INDEX('24-25 Plant Additions (RunRate)'!$P$10:$P$258,MATCH(E690,'24-25 Plant Additions (RunRate)'!$C$10:$C$258,0)),"")&lt;&gt;"x","","x")</f>
        <v/>
      </c>
      <c r="C690" t="str">
        <f>+IF(AND(CG690&gt;'24-25 Plant Additions (RunRate)'!$O$4,$B690&lt;&gt;"x"),"x","")</f>
        <v/>
      </c>
      <c r="D690" t="str">
        <f t="shared" si="10"/>
        <v>x</v>
      </c>
      <c r="E690" s="2" t="s">
        <v>582</v>
      </c>
      <c r="F690" s="3" t="s">
        <v>583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>
        <v>5641.13</v>
      </c>
      <c r="U690" s="4"/>
      <c r="V690" s="4"/>
      <c r="W690" s="4"/>
      <c r="X690" s="4"/>
      <c r="Y690" s="4">
        <v>0</v>
      </c>
      <c r="Z690" s="4"/>
      <c r="AA690" s="4"/>
      <c r="AB690" s="4"/>
      <c r="AC690" s="4"/>
      <c r="AD690" s="4">
        <v>-93.49</v>
      </c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>
        <v>5547.64</v>
      </c>
      <c r="CH690" s="4"/>
      <c r="CI690" s="9" cm="1">
        <f t="array" ref="CI690">1/(SUM(G690:BZ690*($G$1:$BZ$1=1))/SUM(G690:BZ690)+0.000000001)*(SUM(N(CK690:CP690&lt;&gt;0))&gt;4)</f>
        <v>0</v>
      </c>
      <c r="CK690" s="7" cm="1">
        <f t="array" ref="CK690">+SUM($G690:$CF690*N(VALUE(LEFT($G$2:$CF$2,4))=CK$2))</f>
        <v>0</v>
      </c>
      <c r="CL690" s="7" cm="1">
        <f t="array" ref="CL690">+SUM($G690:$CF690*N(VALUE(LEFT($G$2:$CF$2,4))=CL$2))</f>
        <v>5547.64</v>
      </c>
      <c r="CM690" s="7" cm="1">
        <f t="array" ref="CM690">+SUM($G690:$CF690*N(VALUE(LEFT($G$2:$CF$2,4))=CM$2))</f>
        <v>0</v>
      </c>
      <c r="CN690" s="7" cm="1">
        <f t="array" ref="CN690">+SUM($G690:$CF690*N(VALUE(LEFT($G$2:$CF$2,4))=CN$2))</f>
        <v>0</v>
      </c>
      <c r="CO690" s="7" cm="1">
        <f t="array" ref="CO690">+SUM($G690:$CF690*N(VALUE(LEFT($G$2:$CF$2,4))=CO$2))</f>
        <v>0</v>
      </c>
      <c r="CP690" s="7" cm="1">
        <f t="array" ref="CP690">+SUM($G690:$CF690*N(VALUE(LEFT($G$2:$CF$2,4))=CP$2))</f>
        <v>0</v>
      </c>
      <c r="CQ690" s="7" cm="1">
        <f t="array" ref="CQ690">+SUM($G690:$CF690*N(VALUE(LEFT($G$2:$CF$2,4))=CQ$2))</f>
        <v>0</v>
      </c>
    </row>
    <row r="691" spans="2:95" x14ac:dyDescent="0.25">
      <c r="B691" t="str">
        <f>+IF(IFERROR(INDEX('24-25 Plant Additions (RunRate)'!$P$10:$P$258,MATCH(E691,'24-25 Plant Additions (RunRate)'!$C$10:$C$258,0)),"")&lt;&gt;"x","","x")</f>
        <v/>
      </c>
      <c r="C691" t="str">
        <f>+IF(AND(CG691&gt;'24-25 Plant Additions (RunRate)'!$O$4,$B691&lt;&gt;"x"),"x","")</f>
        <v/>
      </c>
      <c r="D691" t="str">
        <f t="shared" si="10"/>
        <v>x</v>
      </c>
      <c r="E691" s="2" t="s">
        <v>632</v>
      </c>
      <c r="F691" s="3" t="s">
        <v>633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>
        <v>747.91</v>
      </c>
      <c r="Z691" s="4">
        <v>216.85</v>
      </c>
      <c r="AA691" s="4">
        <v>4386.9800000000005</v>
      </c>
      <c r="AB691" s="4"/>
      <c r="AC691" s="4"/>
      <c r="AD691" s="4">
        <v>38.18</v>
      </c>
      <c r="AE691" s="4">
        <v>0</v>
      </c>
      <c r="AF691" s="4"/>
      <c r="AG691" s="4">
        <v>108.72</v>
      </c>
      <c r="AH691" s="4"/>
      <c r="AI691" s="4"/>
      <c r="AJ691" s="4"/>
      <c r="AK691" s="4"/>
      <c r="AL691" s="4"/>
      <c r="AM691" s="4"/>
      <c r="AN691" s="4"/>
      <c r="AO691" s="4"/>
      <c r="AP691" s="4">
        <v>0.71</v>
      </c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>
        <v>5499.3500000000013</v>
      </c>
      <c r="CH691" s="4"/>
      <c r="CI691" s="9" cm="1">
        <f t="array" ref="CI691">1/(SUM(G691:BZ691*($G$1:$BZ$1=1))/SUM(G691:BZ691)+0.000000001)*(SUM(N(CK691:CP691&lt;&gt;0))&gt;4)</f>
        <v>0</v>
      </c>
      <c r="CK691" s="7" cm="1">
        <f t="array" ref="CK691">+SUM($G691:$CF691*N(VALUE(LEFT($G$2:$CF$2,4))=CK$2))</f>
        <v>0</v>
      </c>
      <c r="CL691" s="7" cm="1">
        <f t="array" ref="CL691">+SUM($G691:$CF691*N(VALUE(LEFT($G$2:$CF$2,4))=CL$2))</f>
        <v>5389.920000000001</v>
      </c>
      <c r="CM691" s="7" cm="1">
        <f t="array" ref="CM691">+SUM($G691:$CF691*N(VALUE(LEFT($G$2:$CF$2,4))=CM$2))</f>
        <v>109.42999999999999</v>
      </c>
      <c r="CN691" s="7" cm="1">
        <f t="array" ref="CN691">+SUM($G691:$CF691*N(VALUE(LEFT($G$2:$CF$2,4))=CN$2))</f>
        <v>0</v>
      </c>
      <c r="CO691" s="7" cm="1">
        <f t="array" ref="CO691">+SUM($G691:$CF691*N(VALUE(LEFT($G$2:$CF$2,4))=CO$2))</f>
        <v>0</v>
      </c>
      <c r="CP691" s="7" cm="1">
        <f t="array" ref="CP691">+SUM($G691:$CF691*N(VALUE(LEFT($G$2:$CF$2,4))=CP$2))</f>
        <v>0</v>
      </c>
      <c r="CQ691" s="7" cm="1">
        <f t="array" ref="CQ691">+SUM($G691:$CF691*N(VALUE(LEFT($G$2:$CF$2,4))=CQ$2))</f>
        <v>0</v>
      </c>
    </row>
    <row r="692" spans="2:95" x14ac:dyDescent="0.25">
      <c r="B692" t="str">
        <f>+IF(IFERROR(INDEX('24-25 Plant Additions (RunRate)'!$P$10:$P$258,MATCH(E692,'24-25 Plant Additions (RunRate)'!$C$10:$C$258,0)),"")&lt;&gt;"x","","x")</f>
        <v/>
      </c>
      <c r="C692" t="str">
        <f>+IF(AND(CG692&gt;'24-25 Plant Additions (RunRate)'!$O$4,$B692&lt;&gt;"x"),"x","")</f>
        <v/>
      </c>
      <c r="D692" t="str">
        <f t="shared" si="10"/>
        <v>x</v>
      </c>
      <c r="E692" s="2" t="s">
        <v>1817</v>
      </c>
      <c r="F692" s="3" t="s">
        <v>1818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>
        <v>5468.18</v>
      </c>
      <c r="CE692" s="4"/>
      <c r="CF692" s="4"/>
      <c r="CG692" s="4">
        <v>5468.18</v>
      </c>
      <c r="CH692" s="4"/>
      <c r="CI692" s="9" t="e" cm="1">
        <f t="array" ref="CI692">1/(SUM(G692:BZ692*($G$1:$BZ$1=1))/SUM(G692:BZ692)+0.000000001)*(SUM(N(CK692:CP692&lt;&gt;0))&gt;4)</f>
        <v>#DIV/0!</v>
      </c>
      <c r="CK692" s="7" cm="1">
        <f t="array" ref="CK692">+SUM($G692:$CF692*N(VALUE(LEFT($G$2:$CF$2,4))=CK$2))</f>
        <v>0</v>
      </c>
      <c r="CL692" s="7" cm="1">
        <f t="array" ref="CL692">+SUM($G692:$CF692*N(VALUE(LEFT($G$2:$CF$2,4))=CL$2))</f>
        <v>0</v>
      </c>
      <c r="CM692" s="7" cm="1">
        <f t="array" ref="CM692">+SUM($G692:$CF692*N(VALUE(LEFT($G$2:$CF$2,4))=CM$2))</f>
        <v>0</v>
      </c>
      <c r="CN692" s="7" cm="1">
        <f t="array" ref="CN692">+SUM($G692:$CF692*N(VALUE(LEFT($G$2:$CF$2,4))=CN$2))</f>
        <v>0</v>
      </c>
      <c r="CO692" s="7" cm="1">
        <f t="array" ref="CO692">+SUM($G692:$CF692*N(VALUE(LEFT($G$2:$CF$2,4))=CO$2))</f>
        <v>0</v>
      </c>
      <c r="CP692" s="7" cm="1">
        <f t="array" ref="CP692">+SUM($G692:$CF692*N(VALUE(LEFT($G$2:$CF$2,4))=CP$2))</f>
        <v>0</v>
      </c>
      <c r="CQ692" s="7" cm="1">
        <f t="array" ref="CQ692">+SUM($G692:$CF692*N(VALUE(LEFT($G$2:$CF$2,4))=CQ$2))</f>
        <v>5468.18</v>
      </c>
    </row>
    <row r="693" spans="2:95" x14ac:dyDescent="0.25">
      <c r="B693" t="str">
        <f>+IF(IFERROR(INDEX('24-25 Plant Additions (RunRate)'!$P$10:$P$258,MATCH(E693,'24-25 Plant Additions (RunRate)'!$C$10:$C$258,0)),"")&lt;&gt;"x","","x")</f>
        <v/>
      </c>
      <c r="C693" t="str">
        <f>+IF(AND(CG693&gt;'24-25 Plant Additions (RunRate)'!$O$4,$B693&lt;&gt;"x"),"x","")</f>
        <v/>
      </c>
      <c r="D693" t="str">
        <f t="shared" si="10"/>
        <v>x</v>
      </c>
      <c r="E693" s="2" t="s">
        <v>852</v>
      </c>
      <c r="F693" s="3" t="s">
        <v>853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>
        <v>5441.49</v>
      </c>
      <c r="AE693" s="4"/>
      <c r="AF693" s="4"/>
      <c r="AG693" s="4"/>
      <c r="AH693" s="4">
        <v>0</v>
      </c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>
        <v>5441.49</v>
      </c>
      <c r="CH693" s="4"/>
      <c r="CI693" s="9" cm="1">
        <f t="array" ref="CI693">1/(SUM(G693:BZ693*($G$1:$BZ$1=1))/SUM(G693:BZ693)+0.000000001)*(SUM(N(CK693:CP693&lt;&gt;0))&gt;4)</f>
        <v>0</v>
      </c>
      <c r="CK693" s="7" cm="1">
        <f t="array" ref="CK693">+SUM($G693:$CF693*N(VALUE(LEFT($G$2:$CF$2,4))=CK$2))</f>
        <v>0</v>
      </c>
      <c r="CL693" s="7" cm="1">
        <f t="array" ref="CL693">+SUM($G693:$CF693*N(VALUE(LEFT($G$2:$CF$2,4))=CL$2))</f>
        <v>5441.49</v>
      </c>
      <c r="CM693" s="7" cm="1">
        <f t="array" ref="CM693">+SUM($G693:$CF693*N(VALUE(LEFT($G$2:$CF$2,4))=CM$2))</f>
        <v>0</v>
      </c>
      <c r="CN693" s="7" cm="1">
        <f t="array" ref="CN693">+SUM($G693:$CF693*N(VALUE(LEFT($G$2:$CF$2,4))=CN$2))</f>
        <v>0</v>
      </c>
      <c r="CO693" s="7" cm="1">
        <f t="array" ref="CO693">+SUM($G693:$CF693*N(VALUE(LEFT($G$2:$CF$2,4))=CO$2))</f>
        <v>0</v>
      </c>
      <c r="CP693" s="7" cm="1">
        <f t="array" ref="CP693">+SUM($G693:$CF693*N(VALUE(LEFT($G$2:$CF$2,4))=CP$2))</f>
        <v>0</v>
      </c>
      <c r="CQ693" s="7" cm="1">
        <f t="array" ref="CQ693">+SUM($G693:$CF693*N(VALUE(LEFT($G$2:$CF$2,4))=CQ$2))</f>
        <v>0</v>
      </c>
    </row>
    <row r="694" spans="2:95" x14ac:dyDescent="0.25">
      <c r="B694" t="str">
        <f>+IF(IFERROR(INDEX('24-25 Plant Additions (RunRate)'!$P$10:$P$258,MATCH(E694,'24-25 Plant Additions (RunRate)'!$C$10:$C$258,0)),"")&lt;&gt;"x","","x")</f>
        <v/>
      </c>
      <c r="C694" t="str">
        <f>+IF(AND(CG694&gt;'24-25 Plant Additions (RunRate)'!$O$4,$B694&lt;&gt;"x"),"x","")</f>
        <v/>
      </c>
      <c r="D694" t="str">
        <f t="shared" si="10"/>
        <v>x</v>
      </c>
      <c r="E694" s="2" t="s">
        <v>1674</v>
      </c>
      <c r="F694" s="3" t="s">
        <v>1675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>
        <v>5390.43</v>
      </c>
      <c r="BV694" s="4"/>
      <c r="BW694" s="4">
        <v>0</v>
      </c>
      <c r="BX694" s="4"/>
      <c r="BY694" s="4"/>
      <c r="BZ694" s="4">
        <v>-21.830000000000002</v>
      </c>
      <c r="CA694" s="4"/>
      <c r="CB694" s="4"/>
      <c r="CC694" s="4"/>
      <c r="CD694" s="4"/>
      <c r="CE694" s="4"/>
      <c r="CF694" s="4"/>
      <c r="CG694" s="4">
        <v>5368.6</v>
      </c>
      <c r="CH694" s="4"/>
      <c r="CI694" s="9" cm="1">
        <f t="array" ref="CI694">1/(SUM(G694:BZ694*($G$1:$BZ$1=1))/SUM(G694:BZ694)+0.000000001)*(SUM(N(CK694:CP694&lt;&gt;0))&gt;4)</f>
        <v>0</v>
      </c>
      <c r="CK694" s="7" cm="1">
        <f t="array" ref="CK694">+SUM($G694:$CF694*N(VALUE(LEFT($G$2:$CF$2,4))=CK$2))</f>
        <v>0</v>
      </c>
      <c r="CL694" s="7" cm="1">
        <f t="array" ref="CL694">+SUM($G694:$CF694*N(VALUE(LEFT($G$2:$CF$2,4))=CL$2))</f>
        <v>0</v>
      </c>
      <c r="CM694" s="7" cm="1">
        <f t="array" ref="CM694">+SUM($G694:$CF694*N(VALUE(LEFT($G$2:$CF$2,4))=CM$2))</f>
        <v>0</v>
      </c>
      <c r="CN694" s="7" cm="1">
        <f t="array" ref="CN694">+SUM($G694:$CF694*N(VALUE(LEFT($G$2:$CF$2,4))=CN$2))</f>
        <v>0</v>
      </c>
      <c r="CO694" s="7" cm="1">
        <f t="array" ref="CO694">+SUM($G694:$CF694*N(VALUE(LEFT($G$2:$CF$2,4))=CO$2))</f>
        <v>0</v>
      </c>
      <c r="CP694" s="7" cm="1">
        <f t="array" ref="CP694">+SUM($G694:$CF694*N(VALUE(LEFT($G$2:$CF$2,4))=CP$2))</f>
        <v>5368.6</v>
      </c>
      <c r="CQ694" s="7" cm="1">
        <f t="array" ref="CQ694">+SUM($G694:$CF694*N(VALUE(LEFT($G$2:$CF$2,4))=CQ$2))</f>
        <v>0</v>
      </c>
    </row>
    <row r="695" spans="2:95" x14ac:dyDescent="0.25">
      <c r="B695" t="str">
        <f>+IF(IFERROR(INDEX('24-25 Plant Additions (RunRate)'!$P$10:$P$258,MATCH(E695,'24-25 Plant Additions (RunRate)'!$C$10:$C$258,0)),"")&lt;&gt;"x","","x")</f>
        <v/>
      </c>
      <c r="C695" t="str">
        <f>+IF(AND(CG695&gt;'24-25 Plant Additions (RunRate)'!$O$4,$B695&lt;&gt;"x"),"x","")</f>
        <v/>
      </c>
      <c r="D695" t="str">
        <f t="shared" si="10"/>
        <v>x</v>
      </c>
      <c r="E695" s="2" t="s">
        <v>1009</v>
      </c>
      <c r="F695" s="3" t="s">
        <v>1010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>
        <v>5299.82</v>
      </c>
      <c r="BA695" s="4">
        <v>0</v>
      </c>
      <c r="BB695" s="4">
        <v>-43.9</v>
      </c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>
        <v>5255.92</v>
      </c>
      <c r="CH695" s="4"/>
      <c r="CI695" s="9" cm="1">
        <f t="array" ref="CI695">1/(SUM(G695:BZ695*($G$1:$BZ$1=1))/SUM(G695:BZ695)+0.000000001)*(SUM(N(CK695:CP695&lt;&gt;0))&gt;4)</f>
        <v>0</v>
      </c>
      <c r="CK695" s="7" cm="1">
        <f t="array" ref="CK695">+SUM($G695:$CF695*N(VALUE(LEFT($G$2:$CF$2,4))=CK$2))</f>
        <v>0</v>
      </c>
      <c r="CL695" s="7" cm="1">
        <f t="array" ref="CL695">+SUM($G695:$CF695*N(VALUE(LEFT($G$2:$CF$2,4))=CL$2))</f>
        <v>0</v>
      </c>
      <c r="CM695" s="7" cm="1">
        <f t="array" ref="CM695">+SUM($G695:$CF695*N(VALUE(LEFT($G$2:$CF$2,4))=CM$2))</f>
        <v>0</v>
      </c>
      <c r="CN695" s="7" cm="1">
        <f t="array" ref="CN695">+SUM($G695:$CF695*N(VALUE(LEFT($G$2:$CF$2,4))=CN$2))</f>
        <v>5255.92</v>
      </c>
      <c r="CO695" s="7" cm="1">
        <f t="array" ref="CO695">+SUM($G695:$CF695*N(VALUE(LEFT($G$2:$CF$2,4))=CO$2))</f>
        <v>0</v>
      </c>
      <c r="CP695" s="7" cm="1">
        <f t="array" ref="CP695">+SUM($G695:$CF695*N(VALUE(LEFT($G$2:$CF$2,4))=CP$2))</f>
        <v>0</v>
      </c>
      <c r="CQ695" s="7" cm="1">
        <f t="array" ref="CQ695">+SUM($G695:$CF695*N(VALUE(LEFT($G$2:$CF$2,4))=CQ$2))</f>
        <v>0</v>
      </c>
    </row>
    <row r="696" spans="2:95" x14ac:dyDescent="0.25">
      <c r="B696" t="str">
        <f>+IF(IFERROR(INDEX('24-25 Plant Additions (RunRate)'!$P$10:$P$258,MATCH(E696,'24-25 Plant Additions (RunRate)'!$C$10:$C$258,0)),"")&lt;&gt;"x","","x")</f>
        <v/>
      </c>
      <c r="C696" t="str">
        <f>+IF(AND(CG696&gt;'24-25 Plant Additions (RunRate)'!$O$4,$B696&lt;&gt;"x"),"x","")</f>
        <v/>
      </c>
      <c r="D696" t="str">
        <f t="shared" si="10"/>
        <v>x</v>
      </c>
      <c r="E696" s="2" t="s">
        <v>1305</v>
      </c>
      <c r="F696" s="3" t="s">
        <v>1306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>
        <v>5258.53</v>
      </c>
      <c r="AY696" s="4"/>
      <c r="AZ696" s="4"/>
      <c r="BA696" s="4"/>
      <c r="BB696" s="4">
        <v>-43.550000000000004</v>
      </c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>
        <v>5214.9799999999996</v>
      </c>
      <c r="CH696" s="4"/>
      <c r="CI696" s="9" cm="1">
        <f t="array" ref="CI696">1/(SUM(G696:BZ696*($G$1:$BZ$1=1))/SUM(G696:BZ696)+0.000000001)*(SUM(N(CK696:CP696&lt;&gt;0))&gt;4)</f>
        <v>0</v>
      </c>
      <c r="CK696" s="7" cm="1">
        <f t="array" ref="CK696">+SUM($G696:$CF696*N(VALUE(LEFT($G$2:$CF$2,4))=CK$2))</f>
        <v>0</v>
      </c>
      <c r="CL696" s="7" cm="1">
        <f t="array" ref="CL696">+SUM($G696:$CF696*N(VALUE(LEFT($G$2:$CF$2,4))=CL$2))</f>
        <v>0</v>
      </c>
      <c r="CM696" s="7" cm="1">
        <f t="array" ref="CM696">+SUM($G696:$CF696*N(VALUE(LEFT($G$2:$CF$2,4))=CM$2))</f>
        <v>0</v>
      </c>
      <c r="CN696" s="7" cm="1">
        <f t="array" ref="CN696">+SUM($G696:$CF696*N(VALUE(LEFT($G$2:$CF$2,4))=CN$2))</f>
        <v>5214.9799999999996</v>
      </c>
      <c r="CO696" s="7" cm="1">
        <f t="array" ref="CO696">+SUM($G696:$CF696*N(VALUE(LEFT($G$2:$CF$2,4))=CO$2))</f>
        <v>0</v>
      </c>
      <c r="CP696" s="7" cm="1">
        <f t="array" ref="CP696">+SUM($G696:$CF696*N(VALUE(LEFT($G$2:$CF$2,4))=CP$2))</f>
        <v>0</v>
      </c>
      <c r="CQ696" s="7" cm="1">
        <f t="array" ref="CQ696">+SUM($G696:$CF696*N(VALUE(LEFT($G$2:$CF$2,4))=CQ$2))</f>
        <v>0</v>
      </c>
    </row>
    <row r="697" spans="2:95" x14ac:dyDescent="0.25">
      <c r="B697" t="str">
        <f>+IF(IFERROR(INDEX('24-25 Plant Additions (RunRate)'!$P$10:$P$258,MATCH(E697,'24-25 Plant Additions (RunRate)'!$C$10:$C$258,0)),"")&lt;&gt;"x","","x")</f>
        <v/>
      </c>
      <c r="C697" t="str">
        <f>+IF(AND(CG697&gt;'24-25 Plant Additions (RunRate)'!$O$4,$B697&lt;&gt;"x"),"x","")</f>
        <v/>
      </c>
      <c r="D697" t="str">
        <f t="shared" si="10"/>
        <v>x</v>
      </c>
      <c r="E697" s="2" t="s">
        <v>560</v>
      </c>
      <c r="F697" s="3" t="s">
        <v>561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>
        <v>5297.61</v>
      </c>
      <c r="V697" s="4"/>
      <c r="W697" s="4">
        <v>0</v>
      </c>
      <c r="X697" s="4"/>
      <c r="Y697" s="4"/>
      <c r="Z697" s="4"/>
      <c r="AA697" s="4"/>
      <c r="AB697" s="4"/>
      <c r="AC697" s="4"/>
      <c r="AD697" s="4">
        <v>-87.8</v>
      </c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>
        <v>5209.8099999999995</v>
      </c>
      <c r="CH697" s="4"/>
      <c r="CI697" s="9" cm="1">
        <f t="array" ref="CI697">1/(SUM(G697:BZ697*($G$1:$BZ$1=1))/SUM(G697:BZ697)+0.000000001)*(SUM(N(CK697:CP697&lt;&gt;0))&gt;4)</f>
        <v>0</v>
      </c>
      <c r="CK697" s="7" cm="1">
        <f t="array" ref="CK697">+SUM($G697:$CF697*N(VALUE(LEFT($G$2:$CF$2,4))=CK$2))</f>
        <v>0</v>
      </c>
      <c r="CL697" s="7" cm="1">
        <f t="array" ref="CL697">+SUM($G697:$CF697*N(VALUE(LEFT($G$2:$CF$2,4))=CL$2))</f>
        <v>5209.8099999999995</v>
      </c>
      <c r="CM697" s="7" cm="1">
        <f t="array" ref="CM697">+SUM($G697:$CF697*N(VALUE(LEFT($G$2:$CF$2,4))=CM$2))</f>
        <v>0</v>
      </c>
      <c r="CN697" s="7" cm="1">
        <f t="array" ref="CN697">+SUM($G697:$CF697*N(VALUE(LEFT($G$2:$CF$2,4))=CN$2))</f>
        <v>0</v>
      </c>
      <c r="CO697" s="7" cm="1">
        <f t="array" ref="CO697">+SUM($G697:$CF697*N(VALUE(LEFT($G$2:$CF$2,4))=CO$2))</f>
        <v>0</v>
      </c>
      <c r="CP697" s="7" cm="1">
        <f t="array" ref="CP697">+SUM($G697:$CF697*N(VALUE(LEFT($G$2:$CF$2,4))=CP$2))</f>
        <v>0</v>
      </c>
      <c r="CQ697" s="7" cm="1">
        <f t="array" ref="CQ697">+SUM($G697:$CF697*N(VALUE(LEFT($G$2:$CF$2,4))=CQ$2))</f>
        <v>0</v>
      </c>
    </row>
    <row r="698" spans="2:95" x14ac:dyDescent="0.25">
      <c r="B698" t="str">
        <f>+IF(IFERROR(INDEX('24-25 Plant Additions (RunRate)'!$P$10:$P$258,MATCH(E698,'24-25 Plant Additions (RunRate)'!$C$10:$C$258,0)),"")&lt;&gt;"x","","x")</f>
        <v/>
      </c>
      <c r="C698" t="str">
        <f>+IF(AND(CG698&gt;'24-25 Plant Additions (RunRate)'!$O$4,$B698&lt;&gt;"x"),"x","")</f>
        <v/>
      </c>
      <c r="D698" t="str">
        <f t="shared" si="10"/>
        <v>x</v>
      </c>
      <c r="E698" s="2" t="s">
        <v>1199</v>
      </c>
      <c r="F698" s="3" t="s">
        <v>1200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>
        <v>5031.38</v>
      </c>
      <c r="BE698" s="4"/>
      <c r="BF698" s="4">
        <v>0</v>
      </c>
      <c r="BG698" s="4"/>
      <c r="BH698" s="4"/>
      <c r="BI698" s="4"/>
      <c r="BJ698" s="4"/>
      <c r="BK698" s="4"/>
      <c r="BL698" s="4"/>
      <c r="BM698" s="4"/>
      <c r="BN698" s="4">
        <v>5.87</v>
      </c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>
        <v>5037.25</v>
      </c>
      <c r="CH698" s="4"/>
      <c r="CI698" s="9" cm="1">
        <f t="array" ref="CI698">1/(SUM(G698:BZ698*($G$1:$BZ$1=1))/SUM(G698:BZ698)+0.000000001)*(SUM(N(CK698:CP698&lt;&gt;0))&gt;4)</f>
        <v>0</v>
      </c>
      <c r="CK698" s="7" cm="1">
        <f t="array" ref="CK698">+SUM($G698:$CF698*N(VALUE(LEFT($G$2:$CF$2,4))=CK$2))</f>
        <v>0</v>
      </c>
      <c r="CL698" s="7" cm="1">
        <f t="array" ref="CL698">+SUM($G698:$CF698*N(VALUE(LEFT($G$2:$CF$2,4))=CL$2))</f>
        <v>0</v>
      </c>
      <c r="CM698" s="7" cm="1">
        <f t="array" ref="CM698">+SUM($G698:$CF698*N(VALUE(LEFT($G$2:$CF$2,4))=CM$2))</f>
        <v>0</v>
      </c>
      <c r="CN698" s="7" cm="1">
        <f t="array" ref="CN698">+SUM($G698:$CF698*N(VALUE(LEFT($G$2:$CF$2,4))=CN$2))</f>
        <v>0</v>
      </c>
      <c r="CO698" s="7" cm="1">
        <f t="array" ref="CO698">+SUM($G698:$CF698*N(VALUE(LEFT($G$2:$CF$2,4))=CO$2))</f>
        <v>5037.25</v>
      </c>
      <c r="CP698" s="7" cm="1">
        <f t="array" ref="CP698">+SUM($G698:$CF698*N(VALUE(LEFT($G$2:$CF$2,4))=CP$2))</f>
        <v>0</v>
      </c>
      <c r="CQ698" s="7" cm="1">
        <f t="array" ref="CQ698">+SUM($G698:$CF698*N(VALUE(LEFT($G$2:$CF$2,4))=CQ$2))</f>
        <v>0</v>
      </c>
    </row>
    <row r="699" spans="2:95" x14ac:dyDescent="0.25">
      <c r="B699" t="str">
        <f>+IF(IFERROR(INDEX('24-25 Plant Additions (RunRate)'!$P$10:$P$258,MATCH(E699,'24-25 Plant Additions (RunRate)'!$C$10:$C$258,0)),"")&lt;&gt;"x","","x")</f>
        <v/>
      </c>
      <c r="C699" t="str">
        <f>+IF(AND(CG699&gt;'24-25 Plant Additions (RunRate)'!$O$4,$B699&lt;&gt;"x"),"x","")</f>
        <v/>
      </c>
      <c r="D699" t="str">
        <f t="shared" si="10"/>
        <v>x</v>
      </c>
      <c r="E699" s="2" t="s">
        <v>285</v>
      </c>
      <c r="F699" s="3" t="s">
        <v>286</v>
      </c>
      <c r="G699" s="4"/>
      <c r="H699" s="4"/>
      <c r="I699" s="4"/>
      <c r="J699" s="4">
        <v>4995.57</v>
      </c>
      <c r="K699" s="4"/>
      <c r="L699" s="4"/>
      <c r="M699" s="4"/>
      <c r="N699" s="4">
        <v>0</v>
      </c>
      <c r="O699" s="4"/>
      <c r="P699" s="4"/>
      <c r="Q699" s="4"/>
      <c r="R699" s="4">
        <v>39.119999999999997</v>
      </c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>
        <v>5034.6899999999996</v>
      </c>
      <c r="CH699" s="4"/>
      <c r="CI699" s="9" cm="1">
        <f t="array" ref="CI699">1/(SUM(G699:BZ699*($G$1:$BZ$1=1))/SUM(G699:BZ699)+0.000000001)*(SUM(N(CK699:CP699&lt;&gt;0))&gt;4)</f>
        <v>0</v>
      </c>
      <c r="CK699" s="7" cm="1">
        <f t="array" ref="CK699">+SUM($G699:$CF699*N(VALUE(LEFT($G$2:$CF$2,4))=CK$2))</f>
        <v>5034.6899999999996</v>
      </c>
      <c r="CL699" s="7" cm="1">
        <f t="array" ref="CL699">+SUM($G699:$CF699*N(VALUE(LEFT($G$2:$CF$2,4))=CL$2))</f>
        <v>0</v>
      </c>
      <c r="CM699" s="7" cm="1">
        <f t="array" ref="CM699">+SUM($G699:$CF699*N(VALUE(LEFT($G$2:$CF$2,4))=CM$2))</f>
        <v>0</v>
      </c>
      <c r="CN699" s="7" cm="1">
        <f t="array" ref="CN699">+SUM($G699:$CF699*N(VALUE(LEFT($G$2:$CF$2,4))=CN$2))</f>
        <v>0</v>
      </c>
      <c r="CO699" s="7" cm="1">
        <f t="array" ref="CO699">+SUM($G699:$CF699*N(VALUE(LEFT($G$2:$CF$2,4))=CO$2))</f>
        <v>0</v>
      </c>
      <c r="CP699" s="7" cm="1">
        <f t="array" ref="CP699">+SUM($G699:$CF699*N(VALUE(LEFT($G$2:$CF$2,4))=CP$2))</f>
        <v>0</v>
      </c>
      <c r="CQ699" s="7" cm="1">
        <f t="array" ref="CQ699">+SUM($G699:$CF699*N(VALUE(LEFT($G$2:$CF$2,4))=CQ$2))</f>
        <v>0</v>
      </c>
    </row>
    <row r="700" spans="2:95" x14ac:dyDescent="0.25">
      <c r="B700" t="str">
        <f>+IF(IFERROR(INDEX('24-25 Plant Additions (RunRate)'!$P$10:$P$258,MATCH(E700,'24-25 Plant Additions (RunRate)'!$C$10:$C$258,0)),"")&lt;&gt;"x","","x")</f>
        <v/>
      </c>
      <c r="C700" t="str">
        <f>+IF(AND(CG700&gt;'24-25 Plant Additions (RunRate)'!$O$4,$B700&lt;&gt;"x"),"x","")</f>
        <v/>
      </c>
      <c r="D700" t="str">
        <f t="shared" si="10"/>
        <v>x</v>
      </c>
      <c r="E700" s="2" t="s">
        <v>1477</v>
      </c>
      <c r="F700" s="3" t="s">
        <v>1478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>
        <v>5053.67</v>
      </c>
      <c r="BX700" s="4"/>
      <c r="BY700" s="4"/>
      <c r="BZ700" s="4">
        <v>-20.47</v>
      </c>
      <c r="CA700" s="4"/>
      <c r="CB700" s="4"/>
      <c r="CC700" s="4"/>
      <c r="CD700" s="4">
        <v>0</v>
      </c>
      <c r="CE700" s="4"/>
      <c r="CF700" s="4"/>
      <c r="CG700" s="4">
        <v>5033.2</v>
      </c>
      <c r="CH700" s="4"/>
      <c r="CI700" s="9" cm="1">
        <f t="array" ref="CI700">1/(SUM(G700:BZ700*($G$1:$BZ$1=1))/SUM(G700:BZ700)+0.000000001)*(SUM(N(CK700:CP700&lt;&gt;0))&gt;4)</f>
        <v>0</v>
      </c>
      <c r="CK700" s="7" cm="1">
        <f t="array" ref="CK700">+SUM($G700:$CF700*N(VALUE(LEFT($G$2:$CF$2,4))=CK$2))</f>
        <v>0</v>
      </c>
      <c r="CL700" s="7" cm="1">
        <f t="array" ref="CL700">+SUM($G700:$CF700*N(VALUE(LEFT($G$2:$CF$2,4))=CL$2))</f>
        <v>0</v>
      </c>
      <c r="CM700" s="7" cm="1">
        <f t="array" ref="CM700">+SUM($G700:$CF700*N(VALUE(LEFT($G$2:$CF$2,4))=CM$2))</f>
        <v>0</v>
      </c>
      <c r="CN700" s="7" cm="1">
        <f t="array" ref="CN700">+SUM($G700:$CF700*N(VALUE(LEFT($G$2:$CF$2,4))=CN$2))</f>
        <v>0</v>
      </c>
      <c r="CO700" s="7" cm="1">
        <f t="array" ref="CO700">+SUM($G700:$CF700*N(VALUE(LEFT($G$2:$CF$2,4))=CO$2))</f>
        <v>0</v>
      </c>
      <c r="CP700" s="7" cm="1">
        <f t="array" ref="CP700">+SUM($G700:$CF700*N(VALUE(LEFT($G$2:$CF$2,4))=CP$2))</f>
        <v>5033.2</v>
      </c>
      <c r="CQ700" s="7" cm="1">
        <f t="array" ref="CQ700">+SUM($G700:$CF700*N(VALUE(LEFT($G$2:$CF$2,4))=CQ$2))</f>
        <v>0</v>
      </c>
    </row>
    <row r="701" spans="2:95" x14ac:dyDescent="0.25">
      <c r="B701" t="str">
        <f>+IF(IFERROR(INDEX('24-25 Plant Additions (RunRate)'!$P$10:$P$258,MATCH(E701,'24-25 Plant Additions (RunRate)'!$C$10:$C$258,0)),"")&lt;&gt;"x","","x")</f>
        <v/>
      </c>
      <c r="C701" t="str">
        <f>+IF(AND(CG701&gt;'24-25 Plant Additions (RunRate)'!$O$4,$B701&lt;&gt;"x"),"x","")</f>
        <v/>
      </c>
      <c r="D701" t="str">
        <f t="shared" si="10"/>
        <v>x</v>
      </c>
      <c r="E701" s="2" t="s">
        <v>882</v>
      </c>
      <c r="F701" s="3" t="s">
        <v>883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>
        <v>5022.62</v>
      </c>
      <c r="AM701" s="4">
        <v>0</v>
      </c>
      <c r="AN701" s="4"/>
      <c r="AO701" s="4"/>
      <c r="AP701" s="4">
        <v>3.88</v>
      </c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>
        <v>5026.5</v>
      </c>
      <c r="CH701" s="4"/>
      <c r="CI701" s="9" cm="1">
        <f t="array" ref="CI701">1/(SUM(G701:BZ701*($G$1:$BZ$1=1))/SUM(G701:BZ701)+0.000000001)*(SUM(N(CK701:CP701&lt;&gt;0))&gt;4)</f>
        <v>0</v>
      </c>
      <c r="CK701" s="7" cm="1">
        <f t="array" ref="CK701">+SUM($G701:$CF701*N(VALUE(LEFT($G$2:$CF$2,4))=CK$2))</f>
        <v>0</v>
      </c>
      <c r="CL701" s="7" cm="1">
        <f t="array" ref="CL701">+SUM($G701:$CF701*N(VALUE(LEFT($G$2:$CF$2,4))=CL$2))</f>
        <v>0</v>
      </c>
      <c r="CM701" s="7" cm="1">
        <f t="array" ref="CM701">+SUM($G701:$CF701*N(VALUE(LEFT($G$2:$CF$2,4))=CM$2))</f>
        <v>5026.5</v>
      </c>
      <c r="CN701" s="7" cm="1">
        <f t="array" ref="CN701">+SUM($G701:$CF701*N(VALUE(LEFT($G$2:$CF$2,4))=CN$2))</f>
        <v>0</v>
      </c>
      <c r="CO701" s="7" cm="1">
        <f t="array" ref="CO701">+SUM($G701:$CF701*N(VALUE(LEFT($G$2:$CF$2,4))=CO$2))</f>
        <v>0</v>
      </c>
      <c r="CP701" s="7" cm="1">
        <f t="array" ref="CP701">+SUM($G701:$CF701*N(VALUE(LEFT($G$2:$CF$2,4))=CP$2))</f>
        <v>0</v>
      </c>
      <c r="CQ701" s="7" cm="1">
        <f t="array" ref="CQ701">+SUM($G701:$CF701*N(VALUE(LEFT($G$2:$CF$2,4))=CQ$2))</f>
        <v>0</v>
      </c>
    </row>
    <row r="702" spans="2:95" x14ac:dyDescent="0.25">
      <c r="B702" t="str">
        <f>+IF(IFERROR(INDEX('24-25 Plant Additions (RunRate)'!$P$10:$P$258,MATCH(E702,'24-25 Plant Additions (RunRate)'!$C$10:$C$258,0)),"")&lt;&gt;"x","","x")</f>
        <v/>
      </c>
      <c r="C702" t="str">
        <f>+IF(AND(CG702&gt;'24-25 Plant Additions (RunRate)'!$O$4,$B702&lt;&gt;"x"),"x","")</f>
        <v/>
      </c>
      <c r="D702" t="str">
        <f t="shared" si="10"/>
        <v>x</v>
      </c>
      <c r="E702" s="2" t="s">
        <v>782</v>
      </c>
      <c r="F702" s="3" t="s">
        <v>783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>
        <v>4958.99</v>
      </c>
      <c r="AN702" s="4"/>
      <c r="AO702" s="4"/>
      <c r="AP702" s="4">
        <v>4.7700000000000005</v>
      </c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>
        <v>4963.76</v>
      </c>
      <c r="CH702" s="4"/>
      <c r="CI702" s="9" cm="1">
        <f t="array" ref="CI702">1/(SUM(G702:BZ702*($G$1:$BZ$1=1))/SUM(G702:BZ702)+0.000000001)*(SUM(N(CK702:CP702&lt;&gt;0))&gt;4)</f>
        <v>0</v>
      </c>
      <c r="CK702" s="7" cm="1">
        <f t="array" ref="CK702">+SUM($G702:$CF702*N(VALUE(LEFT($G$2:$CF$2,4))=CK$2))</f>
        <v>0</v>
      </c>
      <c r="CL702" s="7" cm="1">
        <f t="array" ref="CL702">+SUM($G702:$CF702*N(VALUE(LEFT($G$2:$CF$2,4))=CL$2))</f>
        <v>0</v>
      </c>
      <c r="CM702" s="7" cm="1">
        <f t="array" ref="CM702">+SUM($G702:$CF702*N(VALUE(LEFT($G$2:$CF$2,4))=CM$2))</f>
        <v>4963.76</v>
      </c>
      <c r="CN702" s="7" cm="1">
        <f t="array" ref="CN702">+SUM($G702:$CF702*N(VALUE(LEFT($G$2:$CF$2,4))=CN$2))</f>
        <v>0</v>
      </c>
      <c r="CO702" s="7" cm="1">
        <f t="array" ref="CO702">+SUM($G702:$CF702*N(VALUE(LEFT($G$2:$CF$2,4))=CO$2))</f>
        <v>0</v>
      </c>
      <c r="CP702" s="7" cm="1">
        <f t="array" ref="CP702">+SUM($G702:$CF702*N(VALUE(LEFT($G$2:$CF$2,4))=CP$2))</f>
        <v>0</v>
      </c>
      <c r="CQ702" s="7" cm="1">
        <f t="array" ref="CQ702">+SUM($G702:$CF702*N(VALUE(LEFT($G$2:$CF$2,4))=CQ$2))</f>
        <v>0</v>
      </c>
    </row>
    <row r="703" spans="2:95" x14ac:dyDescent="0.25">
      <c r="B703" t="str">
        <f>+IF(IFERROR(INDEX('24-25 Plant Additions (RunRate)'!$P$10:$P$258,MATCH(E703,'24-25 Plant Additions (RunRate)'!$C$10:$C$258,0)),"")&lt;&gt;"x","","x")</f>
        <v>x</v>
      </c>
      <c r="C703" t="str">
        <f>+IF(AND(CG703&gt;'24-25 Plant Additions (RunRate)'!$O$4,$B703&lt;&gt;"x"),"x","")</f>
        <v/>
      </c>
      <c r="D703" t="str">
        <f t="shared" si="10"/>
        <v/>
      </c>
      <c r="E703" s="2" t="s">
        <v>722</v>
      </c>
      <c r="F703" s="3" t="s">
        <v>723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>
        <v>4900.34</v>
      </c>
      <c r="CD703" s="4"/>
      <c r="CE703" s="4"/>
      <c r="CF703" s="4">
        <v>0</v>
      </c>
      <c r="CG703" s="4">
        <v>4900.34</v>
      </c>
      <c r="CH703" s="4"/>
      <c r="CI703" s="9" t="e" cm="1">
        <f t="array" ref="CI703">1/(SUM(G703:BZ703*($G$1:$BZ$1=1))/SUM(G703:BZ703)+0.000000001)*(SUM(N(CK703:CP703&lt;&gt;0))&gt;4)</f>
        <v>#DIV/0!</v>
      </c>
      <c r="CK703" s="7" cm="1">
        <f t="array" ref="CK703">+SUM($G703:$CF703*N(VALUE(LEFT($G$2:$CF$2,4))=CK$2))</f>
        <v>0</v>
      </c>
      <c r="CL703" s="7" cm="1">
        <f t="array" ref="CL703">+SUM($G703:$CF703*N(VALUE(LEFT($G$2:$CF$2,4))=CL$2))</f>
        <v>0</v>
      </c>
      <c r="CM703" s="7" cm="1">
        <f t="array" ref="CM703">+SUM($G703:$CF703*N(VALUE(LEFT($G$2:$CF$2,4))=CM$2))</f>
        <v>0</v>
      </c>
      <c r="CN703" s="7" cm="1">
        <f t="array" ref="CN703">+SUM($G703:$CF703*N(VALUE(LEFT($G$2:$CF$2,4))=CN$2))</f>
        <v>0</v>
      </c>
      <c r="CO703" s="7" cm="1">
        <f t="array" ref="CO703">+SUM($G703:$CF703*N(VALUE(LEFT($G$2:$CF$2,4))=CO$2))</f>
        <v>0</v>
      </c>
      <c r="CP703" s="7" cm="1">
        <f t="array" ref="CP703">+SUM($G703:$CF703*N(VALUE(LEFT($G$2:$CF$2,4))=CP$2))</f>
        <v>0</v>
      </c>
      <c r="CQ703" s="7" cm="1">
        <f t="array" ref="CQ703">+SUM($G703:$CF703*N(VALUE(LEFT($G$2:$CF$2,4))=CQ$2))</f>
        <v>4900.34</v>
      </c>
    </row>
    <row r="704" spans="2:95" x14ac:dyDescent="0.25">
      <c r="B704" t="str">
        <f>+IF(IFERROR(INDEX('24-25 Plant Additions (RunRate)'!$P$10:$P$258,MATCH(E704,'24-25 Plant Additions (RunRate)'!$C$10:$C$258,0)),"")&lt;&gt;"x","","x")</f>
        <v/>
      </c>
      <c r="C704" t="str">
        <f>+IF(AND(CG704&gt;'24-25 Plant Additions (RunRate)'!$O$4,$B704&lt;&gt;"x"),"x","")</f>
        <v/>
      </c>
      <c r="D704" t="str">
        <f t="shared" si="10"/>
        <v>x</v>
      </c>
      <c r="E704" s="2" t="s">
        <v>1372</v>
      </c>
      <c r="F704" s="3" t="s">
        <v>1373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>
        <v>4839.2300000000005</v>
      </c>
      <c r="BS704" s="4"/>
      <c r="BT704" s="4"/>
      <c r="BU704" s="4">
        <v>0</v>
      </c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>
        <v>4839.2300000000005</v>
      </c>
      <c r="CH704" s="4"/>
      <c r="CI704" s="9" cm="1">
        <f t="array" ref="CI704">1/(SUM(G704:BZ704*($G$1:$BZ$1=1))/SUM(G704:BZ704)+0.000000001)*(SUM(N(CK704:CP704&lt;&gt;0))&gt;4)</f>
        <v>0</v>
      </c>
      <c r="CK704" s="7" cm="1">
        <f t="array" ref="CK704">+SUM($G704:$CF704*N(VALUE(LEFT($G$2:$CF$2,4))=CK$2))</f>
        <v>0</v>
      </c>
      <c r="CL704" s="7" cm="1">
        <f t="array" ref="CL704">+SUM($G704:$CF704*N(VALUE(LEFT($G$2:$CF$2,4))=CL$2))</f>
        <v>0</v>
      </c>
      <c r="CM704" s="7" cm="1">
        <f t="array" ref="CM704">+SUM($G704:$CF704*N(VALUE(LEFT($G$2:$CF$2,4))=CM$2))</f>
        <v>0</v>
      </c>
      <c r="CN704" s="7" cm="1">
        <f t="array" ref="CN704">+SUM($G704:$CF704*N(VALUE(LEFT($G$2:$CF$2,4))=CN$2))</f>
        <v>0</v>
      </c>
      <c r="CO704" s="7" cm="1">
        <f t="array" ref="CO704">+SUM($G704:$CF704*N(VALUE(LEFT($G$2:$CF$2,4))=CO$2))</f>
        <v>0</v>
      </c>
      <c r="CP704" s="7" cm="1">
        <f t="array" ref="CP704">+SUM($G704:$CF704*N(VALUE(LEFT($G$2:$CF$2,4))=CP$2))</f>
        <v>4839.2300000000005</v>
      </c>
      <c r="CQ704" s="7" cm="1">
        <f t="array" ref="CQ704">+SUM($G704:$CF704*N(VALUE(LEFT($G$2:$CF$2,4))=CQ$2))</f>
        <v>0</v>
      </c>
    </row>
    <row r="705" spans="2:95" x14ac:dyDescent="0.25">
      <c r="B705" t="str">
        <f>+IF(IFERROR(INDEX('24-25 Plant Additions (RunRate)'!$P$10:$P$258,MATCH(E705,'24-25 Plant Additions (RunRate)'!$C$10:$C$258,0)),"")&lt;&gt;"x","","x")</f>
        <v/>
      </c>
      <c r="C705" t="str">
        <f>+IF(AND(CG705&gt;'24-25 Plant Additions (RunRate)'!$O$4,$B705&lt;&gt;"x"),"x","")</f>
        <v/>
      </c>
      <c r="D705" t="str">
        <f t="shared" si="10"/>
        <v>x</v>
      </c>
      <c r="E705" s="2" t="s">
        <v>1005</v>
      </c>
      <c r="F705" s="3" t="s">
        <v>1006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>
        <v>4823.67</v>
      </c>
      <c r="AT705" s="4"/>
      <c r="AU705" s="4">
        <v>0</v>
      </c>
      <c r="AV705" s="4"/>
      <c r="AW705" s="4"/>
      <c r="AX705" s="4"/>
      <c r="AY705" s="4"/>
      <c r="AZ705" s="4"/>
      <c r="BA705" s="4"/>
      <c r="BB705" s="4">
        <v>-39.96</v>
      </c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>
        <v>4783.71</v>
      </c>
      <c r="CH705" s="4"/>
      <c r="CI705" s="9" cm="1">
        <f t="array" ref="CI705">1/(SUM(G705:BZ705*($G$1:$BZ$1=1))/SUM(G705:BZ705)+0.000000001)*(SUM(N(CK705:CP705&lt;&gt;0))&gt;4)</f>
        <v>0</v>
      </c>
      <c r="CK705" s="7" cm="1">
        <f t="array" ref="CK705">+SUM($G705:$CF705*N(VALUE(LEFT($G$2:$CF$2,4))=CK$2))</f>
        <v>0</v>
      </c>
      <c r="CL705" s="7" cm="1">
        <f t="array" ref="CL705">+SUM($G705:$CF705*N(VALUE(LEFT($G$2:$CF$2,4))=CL$2))</f>
        <v>0</v>
      </c>
      <c r="CM705" s="7" cm="1">
        <f t="array" ref="CM705">+SUM($G705:$CF705*N(VALUE(LEFT($G$2:$CF$2,4))=CM$2))</f>
        <v>0</v>
      </c>
      <c r="CN705" s="7" cm="1">
        <f t="array" ref="CN705">+SUM($G705:$CF705*N(VALUE(LEFT($G$2:$CF$2,4))=CN$2))</f>
        <v>4783.71</v>
      </c>
      <c r="CO705" s="7" cm="1">
        <f t="array" ref="CO705">+SUM($G705:$CF705*N(VALUE(LEFT($G$2:$CF$2,4))=CO$2))</f>
        <v>0</v>
      </c>
      <c r="CP705" s="7" cm="1">
        <f t="array" ref="CP705">+SUM($G705:$CF705*N(VALUE(LEFT($G$2:$CF$2,4))=CP$2))</f>
        <v>0</v>
      </c>
      <c r="CQ705" s="7" cm="1">
        <f t="array" ref="CQ705">+SUM($G705:$CF705*N(VALUE(LEFT($G$2:$CF$2,4))=CQ$2))</f>
        <v>0</v>
      </c>
    </row>
    <row r="706" spans="2:95" x14ac:dyDescent="0.25">
      <c r="B706" t="str">
        <f>+IF(IFERROR(INDEX('24-25 Plant Additions (RunRate)'!$P$10:$P$258,MATCH(E706,'24-25 Plant Additions (RunRate)'!$C$10:$C$258,0)),"")&lt;&gt;"x","","x")</f>
        <v/>
      </c>
      <c r="C706" t="str">
        <f>+IF(AND(CG706&gt;'24-25 Plant Additions (RunRate)'!$O$4,$B706&lt;&gt;"x"),"x","")</f>
        <v/>
      </c>
      <c r="D706" t="str">
        <f t="shared" si="10"/>
        <v>x</v>
      </c>
      <c r="E706" s="2" t="s">
        <v>1809</v>
      </c>
      <c r="F706" s="3" t="s">
        <v>1810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>
        <v>4772.79</v>
      </c>
      <c r="CE706" s="4"/>
      <c r="CF706" s="4"/>
      <c r="CG706" s="4">
        <v>4772.79</v>
      </c>
      <c r="CH706" s="4"/>
      <c r="CI706" s="9" t="e" cm="1">
        <f t="array" ref="CI706">1/(SUM(G706:BZ706*($G$1:$BZ$1=1))/SUM(G706:BZ706)+0.000000001)*(SUM(N(CK706:CP706&lt;&gt;0))&gt;4)</f>
        <v>#DIV/0!</v>
      </c>
      <c r="CK706" s="7" cm="1">
        <f t="array" ref="CK706">+SUM($G706:$CF706*N(VALUE(LEFT($G$2:$CF$2,4))=CK$2))</f>
        <v>0</v>
      </c>
      <c r="CL706" s="7" cm="1">
        <f t="array" ref="CL706">+SUM($G706:$CF706*N(VALUE(LEFT($G$2:$CF$2,4))=CL$2))</f>
        <v>0</v>
      </c>
      <c r="CM706" s="7" cm="1">
        <f t="array" ref="CM706">+SUM($G706:$CF706*N(VALUE(LEFT($G$2:$CF$2,4))=CM$2))</f>
        <v>0</v>
      </c>
      <c r="CN706" s="7" cm="1">
        <f t="array" ref="CN706">+SUM($G706:$CF706*N(VALUE(LEFT($G$2:$CF$2,4))=CN$2))</f>
        <v>0</v>
      </c>
      <c r="CO706" s="7" cm="1">
        <f t="array" ref="CO706">+SUM($G706:$CF706*N(VALUE(LEFT($G$2:$CF$2,4))=CO$2))</f>
        <v>0</v>
      </c>
      <c r="CP706" s="7" cm="1">
        <f t="array" ref="CP706">+SUM($G706:$CF706*N(VALUE(LEFT($G$2:$CF$2,4))=CP$2))</f>
        <v>0</v>
      </c>
      <c r="CQ706" s="7" cm="1">
        <f t="array" ref="CQ706">+SUM($G706:$CF706*N(VALUE(LEFT($G$2:$CF$2,4))=CQ$2))</f>
        <v>4772.79</v>
      </c>
    </row>
    <row r="707" spans="2:95" x14ac:dyDescent="0.25">
      <c r="B707" t="str">
        <f>+IF(IFERROR(INDEX('24-25 Plant Additions (RunRate)'!$P$10:$P$258,MATCH(E707,'24-25 Plant Additions (RunRate)'!$C$10:$C$258,0)),"")&lt;&gt;"x","","x")</f>
        <v/>
      </c>
      <c r="C707" t="str">
        <f>+IF(AND(CG707&gt;'24-25 Plant Additions (RunRate)'!$O$4,$B707&lt;&gt;"x"),"x","")</f>
        <v/>
      </c>
      <c r="D707" t="str">
        <f t="shared" si="10"/>
        <v>x</v>
      </c>
      <c r="E707" s="2" t="s">
        <v>798</v>
      </c>
      <c r="F707" s="3" t="s">
        <v>799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>
        <v>4707.62</v>
      </c>
      <c r="AM707" s="4">
        <v>0</v>
      </c>
      <c r="AN707" s="4"/>
      <c r="AO707" s="4"/>
      <c r="AP707" s="4">
        <v>3.16</v>
      </c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>
        <v>4710.78</v>
      </c>
      <c r="CH707" s="4"/>
      <c r="CI707" s="9" cm="1">
        <f t="array" ref="CI707">1/(SUM(G707:BZ707*($G$1:$BZ$1=1))/SUM(G707:BZ707)+0.000000001)*(SUM(N(CK707:CP707&lt;&gt;0))&gt;4)</f>
        <v>0</v>
      </c>
      <c r="CK707" s="7" cm="1">
        <f t="array" ref="CK707">+SUM($G707:$CF707*N(VALUE(LEFT($G$2:$CF$2,4))=CK$2))</f>
        <v>0</v>
      </c>
      <c r="CL707" s="7" cm="1">
        <f t="array" ref="CL707">+SUM($G707:$CF707*N(VALUE(LEFT($G$2:$CF$2,4))=CL$2))</f>
        <v>0</v>
      </c>
      <c r="CM707" s="7" cm="1">
        <f t="array" ref="CM707">+SUM($G707:$CF707*N(VALUE(LEFT($G$2:$CF$2,4))=CM$2))</f>
        <v>4710.78</v>
      </c>
      <c r="CN707" s="7" cm="1">
        <f t="array" ref="CN707">+SUM($G707:$CF707*N(VALUE(LEFT($G$2:$CF$2,4))=CN$2))</f>
        <v>0</v>
      </c>
      <c r="CO707" s="7" cm="1">
        <f t="array" ref="CO707">+SUM($G707:$CF707*N(VALUE(LEFT($G$2:$CF$2,4))=CO$2))</f>
        <v>0</v>
      </c>
      <c r="CP707" s="7" cm="1">
        <f t="array" ref="CP707">+SUM($G707:$CF707*N(VALUE(LEFT($G$2:$CF$2,4))=CP$2))</f>
        <v>0</v>
      </c>
      <c r="CQ707" s="7" cm="1">
        <f t="array" ref="CQ707">+SUM($G707:$CF707*N(VALUE(LEFT($G$2:$CF$2,4))=CQ$2))</f>
        <v>0</v>
      </c>
    </row>
    <row r="708" spans="2:95" x14ac:dyDescent="0.25">
      <c r="B708" t="str">
        <f>+IF(IFERROR(INDEX('24-25 Plant Additions (RunRate)'!$P$10:$P$258,MATCH(E708,'24-25 Plant Additions (RunRate)'!$C$10:$C$258,0)),"")&lt;&gt;"x","","x")</f>
        <v/>
      </c>
      <c r="C708" t="str">
        <f>+IF(AND(CG708&gt;'24-25 Plant Additions (RunRate)'!$O$4,$B708&lt;&gt;"x"),"x","")</f>
        <v/>
      </c>
      <c r="D708" t="str">
        <f t="shared" si="10"/>
        <v>x</v>
      </c>
      <c r="E708" s="2" t="s">
        <v>1011</v>
      </c>
      <c r="F708" s="3" t="s">
        <v>1012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>
        <v>4699.43</v>
      </c>
      <c r="AS708" s="4"/>
      <c r="AT708" s="4"/>
      <c r="AU708" s="4">
        <v>0</v>
      </c>
      <c r="AV708" s="4"/>
      <c r="AW708" s="4"/>
      <c r="AX708" s="4"/>
      <c r="AY708" s="4"/>
      <c r="AZ708" s="4"/>
      <c r="BA708" s="4"/>
      <c r="BB708" s="4">
        <v>-38.94</v>
      </c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>
        <v>4660.4900000000007</v>
      </c>
      <c r="CH708" s="4"/>
      <c r="CI708" s="9" cm="1">
        <f t="array" ref="CI708">1/(SUM(G708:BZ708*($G$1:$BZ$1=1))/SUM(G708:BZ708)+0.000000001)*(SUM(N(CK708:CP708&lt;&gt;0))&gt;4)</f>
        <v>0</v>
      </c>
      <c r="CK708" s="7" cm="1">
        <f t="array" ref="CK708">+SUM($G708:$CF708*N(VALUE(LEFT($G$2:$CF$2,4))=CK$2))</f>
        <v>0</v>
      </c>
      <c r="CL708" s="7" cm="1">
        <f t="array" ref="CL708">+SUM($G708:$CF708*N(VALUE(LEFT($G$2:$CF$2,4))=CL$2))</f>
        <v>0</v>
      </c>
      <c r="CM708" s="7" cm="1">
        <f t="array" ref="CM708">+SUM($G708:$CF708*N(VALUE(LEFT($G$2:$CF$2,4))=CM$2))</f>
        <v>0</v>
      </c>
      <c r="CN708" s="7" cm="1">
        <f t="array" ref="CN708">+SUM($G708:$CF708*N(VALUE(LEFT($G$2:$CF$2,4))=CN$2))</f>
        <v>4660.4900000000007</v>
      </c>
      <c r="CO708" s="7" cm="1">
        <f t="array" ref="CO708">+SUM($G708:$CF708*N(VALUE(LEFT($G$2:$CF$2,4))=CO$2))</f>
        <v>0</v>
      </c>
      <c r="CP708" s="7" cm="1">
        <f t="array" ref="CP708">+SUM($G708:$CF708*N(VALUE(LEFT($G$2:$CF$2,4))=CP$2))</f>
        <v>0</v>
      </c>
      <c r="CQ708" s="7" cm="1">
        <f t="array" ref="CQ708">+SUM($G708:$CF708*N(VALUE(LEFT($G$2:$CF$2,4))=CQ$2))</f>
        <v>0</v>
      </c>
    </row>
    <row r="709" spans="2:95" x14ac:dyDescent="0.25">
      <c r="B709" t="str">
        <f>+IF(IFERROR(INDEX('24-25 Plant Additions (RunRate)'!$P$10:$P$258,MATCH(E709,'24-25 Plant Additions (RunRate)'!$C$10:$C$258,0)),"")&lt;&gt;"x","","x")</f>
        <v/>
      </c>
      <c r="C709" t="str">
        <f>+IF(AND(CG709&gt;'24-25 Plant Additions (RunRate)'!$O$4,$B709&lt;&gt;"x"),"x","")</f>
        <v/>
      </c>
      <c r="D709" t="str">
        <f t="shared" si="10"/>
        <v>x</v>
      </c>
      <c r="E709" s="2" t="s">
        <v>1761</v>
      </c>
      <c r="F709" s="3" t="s">
        <v>1762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>
        <v>4593.9400000000005</v>
      </c>
      <c r="CB709" s="4"/>
      <c r="CC709" s="4"/>
      <c r="CD709" s="4"/>
      <c r="CE709" s="4">
        <v>0</v>
      </c>
      <c r="CF709" s="4"/>
      <c r="CG709" s="4">
        <v>4593.9400000000005</v>
      </c>
      <c r="CH709" s="4"/>
      <c r="CI709" s="9" t="e" cm="1">
        <f t="array" ref="CI709">1/(SUM(G709:BZ709*($G$1:$BZ$1=1))/SUM(G709:BZ709)+0.000000001)*(SUM(N(CK709:CP709&lt;&gt;0))&gt;4)</f>
        <v>#DIV/0!</v>
      </c>
      <c r="CK709" s="7" cm="1">
        <f t="array" ref="CK709">+SUM($G709:$CF709*N(VALUE(LEFT($G$2:$CF$2,4))=CK$2))</f>
        <v>0</v>
      </c>
      <c r="CL709" s="7" cm="1">
        <f t="array" ref="CL709">+SUM($G709:$CF709*N(VALUE(LEFT($G$2:$CF$2,4))=CL$2))</f>
        <v>0</v>
      </c>
      <c r="CM709" s="7" cm="1">
        <f t="array" ref="CM709">+SUM($G709:$CF709*N(VALUE(LEFT($G$2:$CF$2,4))=CM$2))</f>
        <v>0</v>
      </c>
      <c r="CN709" s="7" cm="1">
        <f t="array" ref="CN709">+SUM($G709:$CF709*N(VALUE(LEFT($G$2:$CF$2,4))=CN$2))</f>
        <v>0</v>
      </c>
      <c r="CO709" s="7" cm="1">
        <f t="array" ref="CO709">+SUM($G709:$CF709*N(VALUE(LEFT($G$2:$CF$2,4))=CO$2))</f>
        <v>0</v>
      </c>
      <c r="CP709" s="7" cm="1">
        <f t="array" ref="CP709">+SUM($G709:$CF709*N(VALUE(LEFT($G$2:$CF$2,4))=CP$2))</f>
        <v>0</v>
      </c>
      <c r="CQ709" s="7" cm="1">
        <f t="array" ref="CQ709">+SUM($G709:$CF709*N(VALUE(LEFT($G$2:$CF$2,4))=CQ$2))</f>
        <v>4593.9400000000005</v>
      </c>
    </row>
    <row r="710" spans="2:95" x14ac:dyDescent="0.25">
      <c r="B710" t="str">
        <f>+IF(IFERROR(INDEX('24-25 Plant Additions (RunRate)'!$P$10:$P$258,MATCH(E710,'24-25 Plant Additions (RunRate)'!$C$10:$C$258,0)),"")&lt;&gt;"x","","x")</f>
        <v/>
      </c>
      <c r="C710" t="str">
        <f>+IF(AND(CG710&gt;'24-25 Plant Additions (RunRate)'!$O$4,$B710&lt;&gt;"x"),"x","")</f>
        <v/>
      </c>
      <c r="D710" t="str">
        <f t="shared" si="10"/>
        <v>x</v>
      </c>
      <c r="E710" s="2" t="s">
        <v>1175</v>
      </c>
      <c r="F710" s="3" t="s">
        <v>1176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>
        <v>3299.52</v>
      </c>
      <c r="AX710" s="4"/>
      <c r="AY710" s="4"/>
      <c r="AZ710" s="4"/>
      <c r="BA710" s="4"/>
      <c r="BB710" s="4">
        <v>1204.01</v>
      </c>
      <c r="BC710" s="4"/>
      <c r="BD710" s="4"/>
      <c r="BE710" s="4">
        <v>0</v>
      </c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>
        <v>4503.53</v>
      </c>
      <c r="CH710" s="4"/>
      <c r="CI710" s="9" cm="1">
        <f t="array" ref="CI710">1/(SUM(G710:BZ710*($G$1:$BZ$1=1))/SUM(G710:BZ710)+0.000000001)*(SUM(N(CK710:CP710&lt;&gt;0))&gt;4)</f>
        <v>0</v>
      </c>
      <c r="CK710" s="7" cm="1">
        <f t="array" ref="CK710">+SUM($G710:$CF710*N(VALUE(LEFT($G$2:$CF$2,4))=CK$2))</f>
        <v>0</v>
      </c>
      <c r="CL710" s="7" cm="1">
        <f t="array" ref="CL710">+SUM($G710:$CF710*N(VALUE(LEFT($G$2:$CF$2,4))=CL$2))</f>
        <v>0</v>
      </c>
      <c r="CM710" s="7" cm="1">
        <f t="array" ref="CM710">+SUM($G710:$CF710*N(VALUE(LEFT($G$2:$CF$2,4))=CM$2))</f>
        <v>0</v>
      </c>
      <c r="CN710" s="7" cm="1">
        <f t="array" ref="CN710">+SUM($G710:$CF710*N(VALUE(LEFT($G$2:$CF$2,4))=CN$2))</f>
        <v>4503.53</v>
      </c>
      <c r="CO710" s="7" cm="1">
        <f t="array" ref="CO710">+SUM($G710:$CF710*N(VALUE(LEFT($G$2:$CF$2,4))=CO$2))</f>
        <v>0</v>
      </c>
      <c r="CP710" s="7" cm="1">
        <f t="array" ref="CP710">+SUM($G710:$CF710*N(VALUE(LEFT($G$2:$CF$2,4))=CP$2))</f>
        <v>0</v>
      </c>
      <c r="CQ710" s="7" cm="1">
        <f t="array" ref="CQ710">+SUM($G710:$CF710*N(VALUE(LEFT($G$2:$CF$2,4))=CQ$2))</f>
        <v>0</v>
      </c>
    </row>
    <row r="711" spans="2:95" x14ac:dyDescent="0.25">
      <c r="B711" t="str">
        <f>+IF(IFERROR(INDEX('24-25 Plant Additions (RunRate)'!$P$10:$P$258,MATCH(E711,'24-25 Plant Additions (RunRate)'!$C$10:$C$258,0)),"")&lt;&gt;"x","","x")</f>
        <v/>
      </c>
      <c r="C711" t="str">
        <f>+IF(AND(CG711&gt;'24-25 Plant Additions (RunRate)'!$O$4,$B711&lt;&gt;"x"),"x","")</f>
        <v/>
      </c>
      <c r="D711" t="str">
        <f t="shared" si="10"/>
        <v>x</v>
      </c>
      <c r="E711" s="2" t="s">
        <v>1585</v>
      </c>
      <c r="F711" s="3" t="s">
        <v>1586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>
        <v>4431.83</v>
      </c>
      <c r="BO711" s="4"/>
      <c r="BP711" s="4"/>
      <c r="BQ711" s="4"/>
      <c r="BR711" s="4"/>
      <c r="BS711" s="4">
        <v>0</v>
      </c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>
        <v>4431.83</v>
      </c>
      <c r="CH711" s="4"/>
      <c r="CI711" s="9" cm="1">
        <f t="array" ref="CI711">1/(SUM(G711:BZ711*($G$1:$BZ$1=1))/SUM(G711:BZ711)+0.000000001)*(SUM(N(CK711:CP711&lt;&gt;0))&gt;4)</f>
        <v>0</v>
      </c>
      <c r="CK711" s="7" cm="1">
        <f t="array" ref="CK711">+SUM($G711:$CF711*N(VALUE(LEFT($G$2:$CF$2,4))=CK$2))</f>
        <v>0</v>
      </c>
      <c r="CL711" s="7" cm="1">
        <f t="array" ref="CL711">+SUM($G711:$CF711*N(VALUE(LEFT($G$2:$CF$2,4))=CL$2))</f>
        <v>0</v>
      </c>
      <c r="CM711" s="7" cm="1">
        <f t="array" ref="CM711">+SUM($G711:$CF711*N(VALUE(LEFT($G$2:$CF$2,4))=CM$2))</f>
        <v>0</v>
      </c>
      <c r="CN711" s="7" cm="1">
        <f t="array" ref="CN711">+SUM($G711:$CF711*N(VALUE(LEFT($G$2:$CF$2,4))=CN$2))</f>
        <v>0</v>
      </c>
      <c r="CO711" s="7" cm="1">
        <f t="array" ref="CO711">+SUM($G711:$CF711*N(VALUE(LEFT($G$2:$CF$2,4))=CO$2))</f>
        <v>4431.83</v>
      </c>
      <c r="CP711" s="7" cm="1">
        <f t="array" ref="CP711">+SUM($G711:$CF711*N(VALUE(LEFT($G$2:$CF$2,4))=CP$2))</f>
        <v>0</v>
      </c>
      <c r="CQ711" s="7" cm="1">
        <f t="array" ref="CQ711">+SUM($G711:$CF711*N(VALUE(LEFT($G$2:$CF$2,4))=CQ$2))</f>
        <v>0</v>
      </c>
    </row>
    <row r="712" spans="2:95" x14ac:dyDescent="0.25">
      <c r="B712" t="str">
        <f>+IF(IFERROR(INDEX('24-25 Plant Additions (RunRate)'!$P$10:$P$258,MATCH(E712,'24-25 Plant Additions (RunRate)'!$C$10:$C$258,0)),"")&lt;&gt;"x","","x")</f>
        <v/>
      </c>
      <c r="C712" t="str">
        <f>+IF(AND(CG712&gt;'24-25 Plant Additions (RunRate)'!$O$4,$B712&lt;&gt;"x"),"x","")</f>
        <v/>
      </c>
      <c r="D712" t="str">
        <f t="shared" si="10"/>
        <v>x</v>
      </c>
      <c r="E712" s="2" t="s">
        <v>1195</v>
      </c>
      <c r="F712" s="3" t="s">
        <v>1196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>
        <v>4402.53</v>
      </c>
      <c r="BF712" s="4"/>
      <c r="BG712" s="4">
        <v>0</v>
      </c>
      <c r="BH712" s="4"/>
      <c r="BI712" s="4"/>
      <c r="BJ712" s="4"/>
      <c r="BK712" s="4"/>
      <c r="BL712" s="4"/>
      <c r="BM712" s="4"/>
      <c r="BN712" s="4">
        <v>5.14</v>
      </c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>
        <v>4407.67</v>
      </c>
      <c r="CH712" s="4"/>
      <c r="CI712" s="9" cm="1">
        <f t="array" ref="CI712">1/(SUM(G712:BZ712*($G$1:$BZ$1=1))/SUM(G712:BZ712)+0.000000001)*(SUM(N(CK712:CP712&lt;&gt;0))&gt;4)</f>
        <v>0</v>
      </c>
      <c r="CK712" s="7" cm="1">
        <f t="array" ref="CK712">+SUM($G712:$CF712*N(VALUE(LEFT($G$2:$CF$2,4))=CK$2))</f>
        <v>0</v>
      </c>
      <c r="CL712" s="7" cm="1">
        <f t="array" ref="CL712">+SUM($G712:$CF712*N(VALUE(LEFT($G$2:$CF$2,4))=CL$2))</f>
        <v>0</v>
      </c>
      <c r="CM712" s="7" cm="1">
        <f t="array" ref="CM712">+SUM($G712:$CF712*N(VALUE(LEFT($G$2:$CF$2,4))=CM$2))</f>
        <v>0</v>
      </c>
      <c r="CN712" s="7" cm="1">
        <f t="array" ref="CN712">+SUM($G712:$CF712*N(VALUE(LEFT($G$2:$CF$2,4))=CN$2))</f>
        <v>0</v>
      </c>
      <c r="CO712" s="7" cm="1">
        <f t="array" ref="CO712">+SUM($G712:$CF712*N(VALUE(LEFT($G$2:$CF$2,4))=CO$2))</f>
        <v>4407.67</v>
      </c>
      <c r="CP712" s="7" cm="1">
        <f t="array" ref="CP712">+SUM($G712:$CF712*N(VALUE(LEFT($G$2:$CF$2,4))=CP$2))</f>
        <v>0</v>
      </c>
      <c r="CQ712" s="7" cm="1">
        <f t="array" ref="CQ712">+SUM($G712:$CF712*N(VALUE(LEFT($G$2:$CF$2,4))=CQ$2))</f>
        <v>0</v>
      </c>
    </row>
    <row r="713" spans="2:95" x14ac:dyDescent="0.25">
      <c r="B713" t="str">
        <f>+IF(IFERROR(INDEX('24-25 Plant Additions (RunRate)'!$P$10:$P$258,MATCH(E713,'24-25 Plant Additions (RunRate)'!$C$10:$C$258,0)),"")&lt;&gt;"x","","x")</f>
        <v/>
      </c>
      <c r="C713" t="str">
        <f>+IF(AND(CG713&gt;'24-25 Plant Additions (RunRate)'!$O$4,$B713&lt;&gt;"x"),"x","")</f>
        <v/>
      </c>
      <c r="D713" t="str">
        <f t="shared" si="10"/>
        <v>x</v>
      </c>
      <c r="E713" s="2" t="s">
        <v>1530</v>
      </c>
      <c r="F713" s="3" t="s">
        <v>1531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>
        <v>4374.3599999999997</v>
      </c>
      <c r="BT713" s="4">
        <v>0</v>
      </c>
      <c r="BU713" s="4"/>
      <c r="BV713" s="4"/>
      <c r="BW713" s="4"/>
      <c r="BX713" s="4"/>
      <c r="BY713" s="4"/>
      <c r="BZ713" s="4">
        <v>-17.71</v>
      </c>
      <c r="CA713" s="4"/>
      <c r="CB713" s="4"/>
      <c r="CC713" s="4"/>
      <c r="CD713" s="4"/>
      <c r="CE713" s="4"/>
      <c r="CF713" s="4"/>
      <c r="CG713" s="4">
        <v>4356.6499999999996</v>
      </c>
      <c r="CH713" s="4"/>
      <c r="CI713" s="9" cm="1">
        <f t="array" ref="CI713">1/(SUM(G713:BZ713*($G$1:$BZ$1=1))/SUM(G713:BZ713)+0.000000001)*(SUM(N(CK713:CP713&lt;&gt;0))&gt;4)</f>
        <v>0</v>
      </c>
      <c r="CK713" s="7" cm="1">
        <f t="array" ref="CK713">+SUM($G713:$CF713*N(VALUE(LEFT($G$2:$CF$2,4))=CK$2))</f>
        <v>0</v>
      </c>
      <c r="CL713" s="7" cm="1">
        <f t="array" ref="CL713">+SUM($G713:$CF713*N(VALUE(LEFT($G$2:$CF$2,4))=CL$2))</f>
        <v>0</v>
      </c>
      <c r="CM713" s="7" cm="1">
        <f t="array" ref="CM713">+SUM($G713:$CF713*N(VALUE(LEFT($G$2:$CF$2,4))=CM$2))</f>
        <v>0</v>
      </c>
      <c r="CN713" s="7" cm="1">
        <f t="array" ref="CN713">+SUM($G713:$CF713*N(VALUE(LEFT($G$2:$CF$2,4))=CN$2))</f>
        <v>0</v>
      </c>
      <c r="CO713" s="7" cm="1">
        <f t="array" ref="CO713">+SUM($G713:$CF713*N(VALUE(LEFT($G$2:$CF$2,4))=CO$2))</f>
        <v>0</v>
      </c>
      <c r="CP713" s="7" cm="1">
        <f t="array" ref="CP713">+SUM($G713:$CF713*N(VALUE(LEFT($G$2:$CF$2,4))=CP$2))</f>
        <v>4356.6499999999996</v>
      </c>
      <c r="CQ713" s="7" cm="1">
        <f t="array" ref="CQ713">+SUM($G713:$CF713*N(VALUE(LEFT($G$2:$CF$2,4))=CQ$2))</f>
        <v>0</v>
      </c>
    </row>
    <row r="714" spans="2:95" x14ac:dyDescent="0.25">
      <c r="B714" t="str">
        <f>+IF(IFERROR(INDEX('24-25 Plant Additions (RunRate)'!$P$10:$P$258,MATCH(E714,'24-25 Plant Additions (RunRate)'!$C$10:$C$258,0)),"")&lt;&gt;"x","","x")</f>
        <v/>
      </c>
      <c r="C714" t="str">
        <f>+IF(AND(CG714&gt;'24-25 Plant Additions (RunRate)'!$O$4,$B714&lt;&gt;"x"),"x","")</f>
        <v/>
      </c>
      <c r="D714" t="str">
        <f t="shared" si="10"/>
        <v>x</v>
      </c>
      <c r="E714" s="2" t="s">
        <v>61</v>
      </c>
      <c r="F714" s="3" t="s">
        <v>62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>
        <v>4356.24</v>
      </c>
      <c r="AA714" s="4"/>
      <c r="AB714" s="4"/>
      <c r="AC714" s="4"/>
      <c r="AD714" s="4">
        <v>-72.2</v>
      </c>
      <c r="AE714" s="4"/>
      <c r="AF714" s="4"/>
      <c r="AG714" s="4">
        <v>0</v>
      </c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>
        <v>4284.04</v>
      </c>
      <c r="CH714" s="4"/>
      <c r="CI714" s="9" cm="1">
        <f t="array" ref="CI714">1/(SUM(G714:BZ714*($G$1:$BZ$1=1))/SUM(G714:BZ714)+0.000000001)*(SUM(N(CK714:CP714&lt;&gt;0))&gt;4)</f>
        <v>0</v>
      </c>
      <c r="CK714" s="7" cm="1">
        <f t="array" ref="CK714">+SUM($G714:$CF714*N(VALUE(LEFT($G$2:$CF$2,4))=CK$2))</f>
        <v>0</v>
      </c>
      <c r="CL714" s="7" cm="1">
        <f t="array" ref="CL714">+SUM($G714:$CF714*N(VALUE(LEFT($G$2:$CF$2,4))=CL$2))</f>
        <v>4284.04</v>
      </c>
      <c r="CM714" s="7" cm="1">
        <f t="array" ref="CM714">+SUM($G714:$CF714*N(VALUE(LEFT($G$2:$CF$2,4))=CM$2))</f>
        <v>0</v>
      </c>
      <c r="CN714" s="7" cm="1">
        <f t="array" ref="CN714">+SUM($G714:$CF714*N(VALUE(LEFT($G$2:$CF$2,4))=CN$2))</f>
        <v>0</v>
      </c>
      <c r="CO714" s="7" cm="1">
        <f t="array" ref="CO714">+SUM($G714:$CF714*N(VALUE(LEFT($G$2:$CF$2,4))=CO$2))</f>
        <v>0</v>
      </c>
      <c r="CP714" s="7" cm="1">
        <f t="array" ref="CP714">+SUM($G714:$CF714*N(VALUE(LEFT($G$2:$CF$2,4))=CP$2))</f>
        <v>0</v>
      </c>
      <c r="CQ714" s="7" cm="1">
        <f t="array" ref="CQ714">+SUM($G714:$CF714*N(VALUE(LEFT($G$2:$CF$2,4))=CQ$2))</f>
        <v>0</v>
      </c>
    </row>
    <row r="715" spans="2:95" x14ac:dyDescent="0.25">
      <c r="B715" t="str">
        <f>+IF(IFERROR(INDEX('24-25 Plant Additions (RunRate)'!$P$10:$P$258,MATCH(E715,'24-25 Plant Additions (RunRate)'!$C$10:$C$258,0)),"")&lt;&gt;"x","","x")</f>
        <v/>
      </c>
      <c r="C715" t="str">
        <f>+IF(AND(CG715&gt;'24-25 Plant Additions (RunRate)'!$O$4,$B715&lt;&gt;"x"),"x","")</f>
        <v/>
      </c>
      <c r="D715" t="str">
        <f t="shared" si="10"/>
        <v>x</v>
      </c>
      <c r="E715" s="2" t="s">
        <v>822</v>
      </c>
      <c r="F715" s="3" t="s">
        <v>823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>
        <v>4216.7</v>
      </c>
      <c r="AI715" s="4">
        <v>0</v>
      </c>
      <c r="AJ715" s="4"/>
      <c r="AK715" s="4"/>
      <c r="AL715" s="4"/>
      <c r="AM715" s="4"/>
      <c r="AN715" s="4"/>
      <c r="AO715" s="4"/>
      <c r="AP715" s="4">
        <v>4.05</v>
      </c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>
        <v>4220.75</v>
      </c>
      <c r="CH715" s="4"/>
      <c r="CI715" s="9" cm="1">
        <f t="array" ref="CI715">1/(SUM(G715:BZ715*($G$1:$BZ$1=1))/SUM(G715:BZ715)+0.000000001)*(SUM(N(CK715:CP715&lt;&gt;0))&gt;4)</f>
        <v>0</v>
      </c>
      <c r="CK715" s="7" cm="1">
        <f t="array" ref="CK715">+SUM($G715:$CF715*N(VALUE(LEFT($G$2:$CF$2,4))=CK$2))</f>
        <v>0</v>
      </c>
      <c r="CL715" s="7" cm="1">
        <f t="array" ref="CL715">+SUM($G715:$CF715*N(VALUE(LEFT($G$2:$CF$2,4))=CL$2))</f>
        <v>0</v>
      </c>
      <c r="CM715" s="7" cm="1">
        <f t="array" ref="CM715">+SUM($G715:$CF715*N(VALUE(LEFT($G$2:$CF$2,4))=CM$2))</f>
        <v>4220.75</v>
      </c>
      <c r="CN715" s="7" cm="1">
        <f t="array" ref="CN715">+SUM($G715:$CF715*N(VALUE(LEFT($G$2:$CF$2,4))=CN$2))</f>
        <v>0</v>
      </c>
      <c r="CO715" s="7" cm="1">
        <f t="array" ref="CO715">+SUM($G715:$CF715*N(VALUE(LEFT($G$2:$CF$2,4))=CO$2))</f>
        <v>0</v>
      </c>
      <c r="CP715" s="7" cm="1">
        <f t="array" ref="CP715">+SUM($G715:$CF715*N(VALUE(LEFT($G$2:$CF$2,4))=CP$2))</f>
        <v>0</v>
      </c>
      <c r="CQ715" s="7" cm="1">
        <f t="array" ref="CQ715">+SUM($G715:$CF715*N(VALUE(LEFT($G$2:$CF$2,4))=CQ$2))</f>
        <v>0</v>
      </c>
    </row>
    <row r="716" spans="2:95" x14ac:dyDescent="0.25">
      <c r="B716" t="str">
        <f>+IF(IFERROR(INDEX('24-25 Plant Additions (RunRate)'!$P$10:$P$258,MATCH(E716,'24-25 Plant Additions (RunRate)'!$C$10:$C$258,0)),"")&lt;&gt;"x","","x")</f>
        <v/>
      </c>
      <c r="C716" t="str">
        <f>+IF(AND(CG716&gt;'24-25 Plant Additions (RunRate)'!$O$4,$B716&lt;&gt;"x"),"x","")</f>
        <v/>
      </c>
      <c r="D716" t="str">
        <f t="shared" si="10"/>
        <v>x</v>
      </c>
      <c r="E716" s="2" t="s">
        <v>1185</v>
      </c>
      <c r="F716" s="3" t="s">
        <v>1186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>
        <v>4194.6900000000005</v>
      </c>
      <c r="BI716" s="4">
        <v>0</v>
      </c>
      <c r="BJ716" s="4"/>
      <c r="BK716" s="4"/>
      <c r="BL716" s="4"/>
      <c r="BM716" s="4"/>
      <c r="BN716" s="4">
        <v>4.8899999999999997</v>
      </c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>
        <v>4199.5800000000008</v>
      </c>
      <c r="CH716" s="4"/>
      <c r="CI716" s="9" cm="1">
        <f t="array" ref="CI716">1/(SUM(G716:BZ716*($G$1:$BZ$1=1))/SUM(G716:BZ716)+0.000000001)*(SUM(N(CK716:CP716&lt;&gt;0))&gt;4)</f>
        <v>0</v>
      </c>
      <c r="CK716" s="7" cm="1">
        <f t="array" ref="CK716">+SUM($G716:$CF716*N(VALUE(LEFT($G$2:$CF$2,4))=CK$2))</f>
        <v>0</v>
      </c>
      <c r="CL716" s="7" cm="1">
        <f t="array" ref="CL716">+SUM($G716:$CF716*N(VALUE(LEFT($G$2:$CF$2,4))=CL$2))</f>
        <v>0</v>
      </c>
      <c r="CM716" s="7" cm="1">
        <f t="array" ref="CM716">+SUM($G716:$CF716*N(VALUE(LEFT($G$2:$CF$2,4))=CM$2))</f>
        <v>0</v>
      </c>
      <c r="CN716" s="7" cm="1">
        <f t="array" ref="CN716">+SUM($G716:$CF716*N(VALUE(LEFT($G$2:$CF$2,4))=CN$2))</f>
        <v>0</v>
      </c>
      <c r="CO716" s="7" cm="1">
        <f t="array" ref="CO716">+SUM($G716:$CF716*N(VALUE(LEFT($G$2:$CF$2,4))=CO$2))</f>
        <v>4199.5800000000008</v>
      </c>
      <c r="CP716" s="7" cm="1">
        <f t="array" ref="CP716">+SUM($G716:$CF716*N(VALUE(LEFT($G$2:$CF$2,4))=CP$2))</f>
        <v>0</v>
      </c>
      <c r="CQ716" s="7" cm="1">
        <f t="array" ref="CQ716">+SUM($G716:$CF716*N(VALUE(LEFT($G$2:$CF$2,4))=CQ$2))</f>
        <v>0</v>
      </c>
    </row>
    <row r="717" spans="2:95" x14ac:dyDescent="0.25">
      <c r="B717" t="str">
        <f>+IF(IFERROR(INDEX('24-25 Plant Additions (RunRate)'!$P$10:$P$258,MATCH(E717,'24-25 Plant Additions (RunRate)'!$C$10:$C$258,0)),"")&lt;&gt;"x","","x")</f>
        <v/>
      </c>
      <c r="C717" t="str">
        <f>+IF(AND(CG717&gt;'24-25 Plant Additions (RunRate)'!$O$4,$B717&lt;&gt;"x"),"x","")</f>
        <v/>
      </c>
      <c r="D717" t="str">
        <f t="shared" ref="D717:D780" si="11">+IF(OR(A717="x",B717="x",C717="x"),"","x")</f>
        <v>x</v>
      </c>
      <c r="E717" s="2" t="s">
        <v>1749</v>
      </c>
      <c r="F717" s="3" t="s">
        <v>1750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>
        <v>3311.01</v>
      </c>
      <c r="BW717" s="4"/>
      <c r="BX717" s="4">
        <v>0</v>
      </c>
      <c r="BY717" s="4">
        <v>827.75</v>
      </c>
      <c r="BZ717" s="4">
        <v>-16.760000000000002</v>
      </c>
      <c r="CA717" s="4"/>
      <c r="CB717" s="4"/>
      <c r="CC717" s="4"/>
      <c r="CD717" s="4"/>
      <c r="CE717" s="4"/>
      <c r="CF717" s="4"/>
      <c r="CG717" s="4">
        <v>4122</v>
      </c>
      <c r="CH717" s="4"/>
      <c r="CI717" s="9" cm="1">
        <f t="array" ref="CI717">1/(SUM(G717:BZ717*($G$1:$BZ$1=1))/SUM(G717:BZ717)+0.000000001)*(SUM(N(CK717:CP717&lt;&gt;0))&gt;4)</f>
        <v>0</v>
      </c>
      <c r="CK717" s="7" cm="1">
        <f t="array" ref="CK717">+SUM($G717:$CF717*N(VALUE(LEFT($G$2:$CF$2,4))=CK$2))</f>
        <v>0</v>
      </c>
      <c r="CL717" s="7" cm="1">
        <f t="array" ref="CL717">+SUM($G717:$CF717*N(VALUE(LEFT($G$2:$CF$2,4))=CL$2))</f>
        <v>0</v>
      </c>
      <c r="CM717" s="7" cm="1">
        <f t="array" ref="CM717">+SUM($G717:$CF717*N(VALUE(LEFT($G$2:$CF$2,4))=CM$2))</f>
        <v>0</v>
      </c>
      <c r="CN717" s="7" cm="1">
        <f t="array" ref="CN717">+SUM($G717:$CF717*N(VALUE(LEFT($G$2:$CF$2,4))=CN$2))</f>
        <v>0</v>
      </c>
      <c r="CO717" s="7" cm="1">
        <f t="array" ref="CO717">+SUM($G717:$CF717*N(VALUE(LEFT($G$2:$CF$2,4))=CO$2))</f>
        <v>0</v>
      </c>
      <c r="CP717" s="7" cm="1">
        <f t="array" ref="CP717">+SUM($G717:$CF717*N(VALUE(LEFT($G$2:$CF$2,4))=CP$2))</f>
        <v>4122</v>
      </c>
      <c r="CQ717" s="7" cm="1">
        <f t="array" ref="CQ717">+SUM($G717:$CF717*N(VALUE(LEFT($G$2:$CF$2,4))=CQ$2))</f>
        <v>0</v>
      </c>
    </row>
    <row r="718" spans="2:95" x14ac:dyDescent="0.25">
      <c r="B718" t="str">
        <f>+IF(IFERROR(INDEX('24-25 Plant Additions (RunRate)'!$P$10:$P$258,MATCH(E718,'24-25 Plant Additions (RunRate)'!$C$10:$C$258,0)),"")&lt;&gt;"x","","x")</f>
        <v/>
      </c>
      <c r="C718" t="str">
        <f>+IF(AND(CG718&gt;'24-25 Plant Additions (RunRate)'!$O$4,$B718&lt;&gt;"x"),"x","")</f>
        <v/>
      </c>
      <c r="D718" t="str">
        <f t="shared" si="11"/>
        <v>x</v>
      </c>
      <c r="E718" s="2" t="s">
        <v>69</v>
      </c>
      <c r="F718" s="3" t="s">
        <v>70</v>
      </c>
      <c r="G718" s="4"/>
      <c r="H718" s="4"/>
      <c r="I718" s="4"/>
      <c r="J718" s="4">
        <v>4075.07</v>
      </c>
      <c r="K718" s="4"/>
      <c r="L718" s="4"/>
      <c r="M718" s="4">
        <v>0</v>
      </c>
      <c r="N718" s="4">
        <v>0</v>
      </c>
      <c r="O718" s="4"/>
      <c r="P718" s="4"/>
      <c r="Q718" s="4">
        <v>0</v>
      </c>
      <c r="R718" s="4">
        <v>31.91</v>
      </c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>
        <v>4106.9800000000005</v>
      </c>
      <c r="CH718" s="4"/>
      <c r="CI718" s="9" cm="1">
        <f t="array" ref="CI718">1/(SUM(G718:BZ718*($G$1:$BZ$1=1))/SUM(G718:BZ718)+0.000000001)*(SUM(N(CK718:CP718&lt;&gt;0))&gt;4)</f>
        <v>0</v>
      </c>
      <c r="CK718" s="7" cm="1">
        <f t="array" ref="CK718">+SUM($G718:$CF718*N(VALUE(LEFT($G$2:$CF$2,4))=CK$2))</f>
        <v>4106.9800000000005</v>
      </c>
      <c r="CL718" s="7" cm="1">
        <f t="array" ref="CL718">+SUM($G718:$CF718*N(VALUE(LEFT($G$2:$CF$2,4))=CL$2))</f>
        <v>0</v>
      </c>
      <c r="CM718" s="7" cm="1">
        <f t="array" ref="CM718">+SUM($G718:$CF718*N(VALUE(LEFT($G$2:$CF$2,4))=CM$2))</f>
        <v>0</v>
      </c>
      <c r="CN718" s="7" cm="1">
        <f t="array" ref="CN718">+SUM($G718:$CF718*N(VALUE(LEFT($G$2:$CF$2,4))=CN$2))</f>
        <v>0</v>
      </c>
      <c r="CO718" s="7" cm="1">
        <f t="array" ref="CO718">+SUM($G718:$CF718*N(VALUE(LEFT($G$2:$CF$2,4))=CO$2))</f>
        <v>0</v>
      </c>
      <c r="CP718" s="7" cm="1">
        <f t="array" ref="CP718">+SUM($G718:$CF718*N(VALUE(LEFT($G$2:$CF$2,4))=CP$2))</f>
        <v>0</v>
      </c>
      <c r="CQ718" s="7" cm="1">
        <f t="array" ref="CQ718">+SUM($G718:$CF718*N(VALUE(LEFT($G$2:$CF$2,4))=CQ$2))</f>
        <v>0</v>
      </c>
    </row>
    <row r="719" spans="2:95" x14ac:dyDescent="0.25">
      <c r="B719" t="str">
        <f>+IF(IFERROR(INDEX('24-25 Plant Additions (RunRate)'!$P$10:$P$258,MATCH(E719,'24-25 Plant Additions (RunRate)'!$C$10:$C$258,0)),"")&lt;&gt;"x","","x")</f>
        <v/>
      </c>
      <c r="C719" t="str">
        <f>+IF(AND(CG719&gt;'24-25 Plant Additions (RunRate)'!$O$4,$B719&lt;&gt;"x"),"x","")</f>
        <v/>
      </c>
      <c r="D719" t="str">
        <f t="shared" si="11"/>
        <v>x</v>
      </c>
      <c r="E719" s="2" t="s">
        <v>548</v>
      </c>
      <c r="F719" s="3" t="s">
        <v>549</v>
      </c>
      <c r="G719" s="4"/>
      <c r="H719" s="4"/>
      <c r="I719" s="4"/>
      <c r="J719" s="4"/>
      <c r="K719" s="4"/>
      <c r="L719" s="4"/>
      <c r="M719" s="4"/>
      <c r="N719" s="4"/>
      <c r="O719" s="4"/>
      <c r="P719" s="4">
        <v>4026.51</v>
      </c>
      <c r="Q719" s="4">
        <v>0</v>
      </c>
      <c r="R719" s="4">
        <v>21.76</v>
      </c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>
        <v>4048.2700000000004</v>
      </c>
      <c r="CH719" s="4"/>
      <c r="CI719" s="9" cm="1">
        <f t="array" ref="CI719">1/(SUM(G719:BZ719*($G$1:$BZ$1=1))/SUM(G719:BZ719)+0.000000001)*(SUM(N(CK719:CP719&lt;&gt;0))&gt;4)</f>
        <v>0</v>
      </c>
      <c r="CK719" s="7" cm="1">
        <f t="array" ref="CK719">+SUM($G719:$CF719*N(VALUE(LEFT($G$2:$CF$2,4))=CK$2))</f>
        <v>4048.2700000000004</v>
      </c>
      <c r="CL719" s="7" cm="1">
        <f t="array" ref="CL719">+SUM($G719:$CF719*N(VALUE(LEFT($G$2:$CF$2,4))=CL$2))</f>
        <v>0</v>
      </c>
      <c r="CM719" s="7" cm="1">
        <f t="array" ref="CM719">+SUM($G719:$CF719*N(VALUE(LEFT($G$2:$CF$2,4))=CM$2))</f>
        <v>0</v>
      </c>
      <c r="CN719" s="7" cm="1">
        <f t="array" ref="CN719">+SUM($G719:$CF719*N(VALUE(LEFT($G$2:$CF$2,4))=CN$2))</f>
        <v>0</v>
      </c>
      <c r="CO719" s="7" cm="1">
        <f t="array" ref="CO719">+SUM($G719:$CF719*N(VALUE(LEFT($G$2:$CF$2,4))=CO$2))</f>
        <v>0</v>
      </c>
      <c r="CP719" s="7" cm="1">
        <f t="array" ref="CP719">+SUM($G719:$CF719*N(VALUE(LEFT($G$2:$CF$2,4))=CP$2))</f>
        <v>0</v>
      </c>
      <c r="CQ719" s="7" cm="1">
        <f t="array" ref="CQ719">+SUM($G719:$CF719*N(VALUE(LEFT($G$2:$CF$2,4))=CQ$2))</f>
        <v>0</v>
      </c>
    </row>
    <row r="720" spans="2:95" x14ac:dyDescent="0.25">
      <c r="B720" t="str">
        <f>+IF(IFERROR(INDEX('24-25 Plant Additions (RunRate)'!$P$10:$P$258,MATCH(E720,'24-25 Plant Additions (RunRate)'!$C$10:$C$258,0)),"")&lt;&gt;"x","","x")</f>
        <v/>
      </c>
      <c r="C720" t="str">
        <f>+IF(AND(CG720&gt;'24-25 Plant Additions (RunRate)'!$O$4,$B720&lt;&gt;"x"),"x","")</f>
        <v/>
      </c>
      <c r="D720" t="str">
        <f t="shared" si="11"/>
        <v>x</v>
      </c>
      <c r="E720" s="2" t="s">
        <v>1777</v>
      </c>
      <c r="F720" s="3" t="s">
        <v>1778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>
        <v>4027.7000000000003</v>
      </c>
      <c r="BY720" s="4"/>
      <c r="BZ720" s="4">
        <v>-16.309999999999999</v>
      </c>
      <c r="CA720" s="4"/>
      <c r="CB720" s="4"/>
      <c r="CC720" s="4"/>
      <c r="CD720" s="4"/>
      <c r="CE720" s="4"/>
      <c r="CF720" s="4"/>
      <c r="CG720" s="4">
        <v>4011.3900000000003</v>
      </c>
      <c r="CH720" s="4"/>
      <c r="CI720" s="9" cm="1">
        <f t="array" ref="CI720">1/(SUM(G720:BZ720*($G$1:$BZ$1=1))/SUM(G720:BZ720)+0.000000001)*(SUM(N(CK720:CP720&lt;&gt;0))&gt;4)</f>
        <v>0</v>
      </c>
      <c r="CK720" s="7" cm="1">
        <f t="array" ref="CK720">+SUM($G720:$CF720*N(VALUE(LEFT($G$2:$CF$2,4))=CK$2))</f>
        <v>0</v>
      </c>
      <c r="CL720" s="7" cm="1">
        <f t="array" ref="CL720">+SUM($G720:$CF720*N(VALUE(LEFT($G$2:$CF$2,4))=CL$2))</f>
        <v>0</v>
      </c>
      <c r="CM720" s="7" cm="1">
        <f t="array" ref="CM720">+SUM($G720:$CF720*N(VALUE(LEFT($G$2:$CF$2,4))=CM$2))</f>
        <v>0</v>
      </c>
      <c r="CN720" s="7" cm="1">
        <f t="array" ref="CN720">+SUM($G720:$CF720*N(VALUE(LEFT($G$2:$CF$2,4))=CN$2))</f>
        <v>0</v>
      </c>
      <c r="CO720" s="7" cm="1">
        <f t="array" ref="CO720">+SUM($G720:$CF720*N(VALUE(LEFT($G$2:$CF$2,4))=CO$2))</f>
        <v>0</v>
      </c>
      <c r="CP720" s="7" cm="1">
        <f t="array" ref="CP720">+SUM($G720:$CF720*N(VALUE(LEFT($G$2:$CF$2,4))=CP$2))</f>
        <v>4011.3900000000003</v>
      </c>
      <c r="CQ720" s="7" cm="1">
        <f t="array" ref="CQ720">+SUM($G720:$CF720*N(VALUE(LEFT($G$2:$CF$2,4))=CQ$2))</f>
        <v>0</v>
      </c>
    </row>
    <row r="721" spans="2:95" x14ac:dyDescent="0.25">
      <c r="B721" t="str">
        <f>+IF(IFERROR(INDEX('24-25 Plant Additions (RunRate)'!$P$10:$P$258,MATCH(E721,'24-25 Plant Additions (RunRate)'!$C$10:$C$258,0)),"")&lt;&gt;"x","","x")</f>
        <v/>
      </c>
      <c r="C721" t="str">
        <f>+IF(AND(CG721&gt;'24-25 Plant Additions (RunRate)'!$O$4,$B721&lt;&gt;"x"),"x","")</f>
        <v/>
      </c>
      <c r="D721" t="str">
        <f t="shared" si="11"/>
        <v>x</v>
      </c>
      <c r="E721" s="2" t="s">
        <v>1577</v>
      </c>
      <c r="F721" s="3" t="s">
        <v>1578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>
        <v>3946.13</v>
      </c>
      <c r="BO721" s="4">
        <v>33.99</v>
      </c>
      <c r="BP721" s="4">
        <v>0</v>
      </c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>
        <v>3980.12</v>
      </c>
      <c r="CH721" s="4"/>
      <c r="CI721" s="9" cm="1">
        <f t="array" ref="CI721">1/(SUM(G721:BZ721*($G$1:$BZ$1=1))/SUM(G721:BZ721)+0.000000001)*(SUM(N(CK721:CP721&lt;&gt;0))&gt;4)</f>
        <v>0</v>
      </c>
      <c r="CK721" s="7" cm="1">
        <f t="array" ref="CK721">+SUM($G721:$CF721*N(VALUE(LEFT($G$2:$CF$2,4))=CK$2))</f>
        <v>0</v>
      </c>
      <c r="CL721" s="7" cm="1">
        <f t="array" ref="CL721">+SUM($G721:$CF721*N(VALUE(LEFT($G$2:$CF$2,4))=CL$2))</f>
        <v>0</v>
      </c>
      <c r="CM721" s="7" cm="1">
        <f t="array" ref="CM721">+SUM($G721:$CF721*N(VALUE(LEFT($G$2:$CF$2,4))=CM$2))</f>
        <v>0</v>
      </c>
      <c r="CN721" s="7" cm="1">
        <f t="array" ref="CN721">+SUM($G721:$CF721*N(VALUE(LEFT($G$2:$CF$2,4))=CN$2))</f>
        <v>0</v>
      </c>
      <c r="CO721" s="7" cm="1">
        <f t="array" ref="CO721">+SUM($G721:$CF721*N(VALUE(LEFT($G$2:$CF$2,4))=CO$2))</f>
        <v>3946.13</v>
      </c>
      <c r="CP721" s="7" cm="1">
        <f t="array" ref="CP721">+SUM($G721:$CF721*N(VALUE(LEFT($G$2:$CF$2,4))=CP$2))</f>
        <v>33.99</v>
      </c>
      <c r="CQ721" s="7" cm="1">
        <f t="array" ref="CQ721">+SUM($G721:$CF721*N(VALUE(LEFT($G$2:$CF$2,4))=CQ$2))</f>
        <v>0</v>
      </c>
    </row>
    <row r="722" spans="2:95" x14ac:dyDescent="0.25">
      <c r="B722" t="str">
        <f>+IF(IFERROR(INDEX('24-25 Plant Additions (RunRate)'!$P$10:$P$258,MATCH(E722,'24-25 Plant Additions (RunRate)'!$C$10:$C$258,0)),"")&lt;&gt;"x","","x")</f>
        <v/>
      </c>
      <c r="C722" t="str">
        <f>+IF(AND(CG722&gt;'24-25 Plant Additions (RunRate)'!$O$4,$B722&lt;&gt;"x"),"x","")</f>
        <v/>
      </c>
      <c r="D722" t="str">
        <f t="shared" si="11"/>
        <v>x</v>
      </c>
      <c r="E722" s="2" t="s">
        <v>1823</v>
      </c>
      <c r="F722" s="3" t="s">
        <v>1750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>
        <v>3963.6800000000003</v>
      </c>
      <c r="CF722" s="4"/>
      <c r="CG722" s="4">
        <v>3963.6800000000003</v>
      </c>
      <c r="CH722" s="4"/>
      <c r="CI722" s="9" t="e" cm="1">
        <f t="array" ref="CI722">1/(SUM(G722:BZ722*($G$1:$BZ$1=1))/SUM(G722:BZ722)+0.000000001)*(SUM(N(CK722:CP722&lt;&gt;0))&gt;4)</f>
        <v>#DIV/0!</v>
      </c>
      <c r="CK722" s="7" cm="1">
        <f t="array" ref="CK722">+SUM($G722:$CF722*N(VALUE(LEFT($G$2:$CF$2,4))=CK$2))</f>
        <v>0</v>
      </c>
      <c r="CL722" s="7" cm="1">
        <f t="array" ref="CL722">+SUM($G722:$CF722*N(VALUE(LEFT($G$2:$CF$2,4))=CL$2))</f>
        <v>0</v>
      </c>
      <c r="CM722" s="7" cm="1">
        <f t="array" ref="CM722">+SUM($G722:$CF722*N(VALUE(LEFT($G$2:$CF$2,4))=CM$2))</f>
        <v>0</v>
      </c>
      <c r="CN722" s="7" cm="1">
        <f t="array" ref="CN722">+SUM($G722:$CF722*N(VALUE(LEFT($G$2:$CF$2,4))=CN$2))</f>
        <v>0</v>
      </c>
      <c r="CO722" s="7" cm="1">
        <f t="array" ref="CO722">+SUM($G722:$CF722*N(VALUE(LEFT($G$2:$CF$2,4))=CO$2))</f>
        <v>0</v>
      </c>
      <c r="CP722" s="7" cm="1">
        <f t="array" ref="CP722">+SUM($G722:$CF722*N(VALUE(LEFT($G$2:$CF$2,4))=CP$2))</f>
        <v>0</v>
      </c>
      <c r="CQ722" s="7" cm="1">
        <f t="array" ref="CQ722">+SUM($G722:$CF722*N(VALUE(LEFT($G$2:$CF$2,4))=CQ$2))</f>
        <v>3963.6800000000003</v>
      </c>
    </row>
    <row r="723" spans="2:95" x14ac:dyDescent="0.25">
      <c r="B723" t="str">
        <f>+IF(IFERROR(INDEX('24-25 Plant Additions (RunRate)'!$P$10:$P$258,MATCH(E723,'24-25 Plant Additions (RunRate)'!$C$10:$C$258,0)),"")&lt;&gt;"x","","x")</f>
        <v/>
      </c>
      <c r="C723" t="str">
        <f>+IF(AND(CG723&gt;'24-25 Plant Additions (RunRate)'!$O$4,$B723&lt;&gt;"x"),"x","")</f>
        <v/>
      </c>
      <c r="D723" t="str">
        <f t="shared" si="11"/>
        <v>x</v>
      </c>
      <c r="E723" s="2" t="s">
        <v>1483</v>
      </c>
      <c r="F723" s="3" t="s">
        <v>1484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>
        <v>3917.2200000000003</v>
      </c>
      <c r="CA723" s="4"/>
      <c r="CB723" s="4">
        <v>0</v>
      </c>
      <c r="CC723" s="4"/>
      <c r="CD723" s="4"/>
      <c r="CE723" s="4"/>
      <c r="CF723" s="4"/>
      <c r="CG723" s="4">
        <v>3917.2200000000003</v>
      </c>
      <c r="CH723" s="4"/>
      <c r="CI723" s="9" cm="1">
        <f t="array" ref="CI723">1/(SUM(G723:BZ723*($G$1:$BZ$1=1))/SUM(G723:BZ723)+0.000000001)*(SUM(N(CK723:CP723&lt;&gt;0))&gt;4)</f>
        <v>0</v>
      </c>
      <c r="CK723" s="7" cm="1">
        <f t="array" ref="CK723">+SUM($G723:$CF723*N(VALUE(LEFT($G$2:$CF$2,4))=CK$2))</f>
        <v>0</v>
      </c>
      <c r="CL723" s="7" cm="1">
        <f t="array" ref="CL723">+SUM($G723:$CF723*N(VALUE(LEFT($G$2:$CF$2,4))=CL$2))</f>
        <v>0</v>
      </c>
      <c r="CM723" s="7" cm="1">
        <f t="array" ref="CM723">+SUM($G723:$CF723*N(VALUE(LEFT($G$2:$CF$2,4))=CM$2))</f>
        <v>0</v>
      </c>
      <c r="CN723" s="7" cm="1">
        <f t="array" ref="CN723">+SUM($G723:$CF723*N(VALUE(LEFT($G$2:$CF$2,4))=CN$2))</f>
        <v>0</v>
      </c>
      <c r="CO723" s="7" cm="1">
        <f t="array" ref="CO723">+SUM($G723:$CF723*N(VALUE(LEFT($G$2:$CF$2,4))=CO$2))</f>
        <v>0</v>
      </c>
      <c r="CP723" s="7" cm="1">
        <f t="array" ref="CP723">+SUM($G723:$CF723*N(VALUE(LEFT($G$2:$CF$2,4))=CP$2))</f>
        <v>3917.2200000000003</v>
      </c>
      <c r="CQ723" s="7" cm="1">
        <f t="array" ref="CQ723">+SUM($G723:$CF723*N(VALUE(LEFT($G$2:$CF$2,4))=CQ$2))</f>
        <v>0</v>
      </c>
    </row>
    <row r="724" spans="2:95" x14ac:dyDescent="0.25">
      <c r="B724" t="str">
        <f>+IF(IFERROR(INDEX('24-25 Plant Additions (RunRate)'!$P$10:$P$258,MATCH(E724,'24-25 Plant Additions (RunRate)'!$C$10:$C$258,0)),"")&lt;&gt;"x","","x")</f>
        <v/>
      </c>
      <c r="C724" t="str">
        <f>+IF(AND(CG724&gt;'24-25 Plant Additions (RunRate)'!$O$4,$B724&lt;&gt;"x"),"x","")</f>
        <v/>
      </c>
      <c r="D724" t="str">
        <f t="shared" si="11"/>
        <v>x</v>
      </c>
      <c r="E724" s="2" t="s">
        <v>1581</v>
      </c>
      <c r="F724" s="3" t="s">
        <v>1582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>
        <v>3908.6800000000003</v>
      </c>
      <c r="BN724" s="4">
        <v>4.5600000000000005</v>
      </c>
      <c r="BO724" s="4">
        <v>0</v>
      </c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>
        <v>3913.2400000000002</v>
      </c>
      <c r="CH724" s="4"/>
      <c r="CI724" s="9" cm="1">
        <f t="array" ref="CI724">1/(SUM(G724:BZ724*($G$1:$BZ$1=1))/SUM(G724:BZ724)+0.000000001)*(SUM(N(CK724:CP724&lt;&gt;0))&gt;4)</f>
        <v>0</v>
      </c>
      <c r="CK724" s="7" cm="1">
        <f t="array" ref="CK724">+SUM($G724:$CF724*N(VALUE(LEFT($G$2:$CF$2,4))=CK$2))</f>
        <v>0</v>
      </c>
      <c r="CL724" s="7" cm="1">
        <f t="array" ref="CL724">+SUM($G724:$CF724*N(VALUE(LEFT($G$2:$CF$2,4))=CL$2))</f>
        <v>0</v>
      </c>
      <c r="CM724" s="7" cm="1">
        <f t="array" ref="CM724">+SUM($G724:$CF724*N(VALUE(LEFT($G$2:$CF$2,4))=CM$2))</f>
        <v>0</v>
      </c>
      <c r="CN724" s="7" cm="1">
        <f t="array" ref="CN724">+SUM($G724:$CF724*N(VALUE(LEFT($G$2:$CF$2,4))=CN$2))</f>
        <v>0</v>
      </c>
      <c r="CO724" s="7" cm="1">
        <f t="array" ref="CO724">+SUM($G724:$CF724*N(VALUE(LEFT($G$2:$CF$2,4))=CO$2))</f>
        <v>3913.2400000000002</v>
      </c>
      <c r="CP724" s="7" cm="1">
        <f t="array" ref="CP724">+SUM($G724:$CF724*N(VALUE(LEFT($G$2:$CF$2,4))=CP$2))</f>
        <v>0</v>
      </c>
      <c r="CQ724" s="7" cm="1">
        <f t="array" ref="CQ724">+SUM($G724:$CF724*N(VALUE(LEFT($G$2:$CF$2,4))=CQ$2))</f>
        <v>0</v>
      </c>
    </row>
    <row r="725" spans="2:95" x14ac:dyDescent="0.25">
      <c r="B725" t="str">
        <f>+IF(IFERROR(INDEX('24-25 Plant Additions (RunRate)'!$P$10:$P$258,MATCH(E725,'24-25 Plant Additions (RunRate)'!$C$10:$C$258,0)),"")&lt;&gt;"x","","x")</f>
        <v/>
      </c>
      <c r="C725" t="str">
        <f>+IF(AND(CG725&gt;'24-25 Plant Additions (RunRate)'!$O$4,$B725&lt;&gt;"x"),"x","")</f>
        <v/>
      </c>
      <c r="D725" t="str">
        <f t="shared" si="11"/>
        <v>x</v>
      </c>
      <c r="E725" s="2" t="s">
        <v>962</v>
      </c>
      <c r="F725" s="3" t="s">
        <v>963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>
        <v>3849.4900000000002</v>
      </c>
      <c r="AV725" s="4"/>
      <c r="AW725" s="4">
        <v>0</v>
      </c>
      <c r="AX725" s="4"/>
      <c r="AY725" s="4"/>
      <c r="AZ725" s="4"/>
      <c r="BA725" s="4"/>
      <c r="BB725" s="4">
        <v>-31.900000000000002</v>
      </c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>
        <v>3817.59</v>
      </c>
      <c r="CH725" s="4"/>
      <c r="CI725" s="9" cm="1">
        <f t="array" ref="CI725">1/(SUM(G725:BZ725*($G$1:$BZ$1=1))/SUM(G725:BZ725)+0.000000001)*(SUM(N(CK725:CP725&lt;&gt;0))&gt;4)</f>
        <v>0</v>
      </c>
      <c r="CK725" s="7" cm="1">
        <f t="array" ref="CK725">+SUM($G725:$CF725*N(VALUE(LEFT($G$2:$CF$2,4))=CK$2))</f>
        <v>0</v>
      </c>
      <c r="CL725" s="7" cm="1">
        <f t="array" ref="CL725">+SUM($G725:$CF725*N(VALUE(LEFT($G$2:$CF$2,4))=CL$2))</f>
        <v>0</v>
      </c>
      <c r="CM725" s="7" cm="1">
        <f t="array" ref="CM725">+SUM($G725:$CF725*N(VALUE(LEFT($G$2:$CF$2,4))=CM$2))</f>
        <v>0</v>
      </c>
      <c r="CN725" s="7" cm="1">
        <f t="array" ref="CN725">+SUM($G725:$CF725*N(VALUE(LEFT($G$2:$CF$2,4))=CN$2))</f>
        <v>3817.59</v>
      </c>
      <c r="CO725" s="7" cm="1">
        <f t="array" ref="CO725">+SUM($G725:$CF725*N(VALUE(LEFT($G$2:$CF$2,4))=CO$2))</f>
        <v>0</v>
      </c>
      <c r="CP725" s="7" cm="1">
        <f t="array" ref="CP725">+SUM($G725:$CF725*N(VALUE(LEFT($G$2:$CF$2,4))=CP$2))</f>
        <v>0</v>
      </c>
      <c r="CQ725" s="7" cm="1">
        <f t="array" ref="CQ725">+SUM($G725:$CF725*N(VALUE(LEFT($G$2:$CF$2,4))=CQ$2))</f>
        <v>0</v>
      </c>
    </row>
    <row r="726" spans="2:95" x14ac:dyDescent="0.25">
      <c r="B726" t="str">
        <f>+IF(IFERROR(INDEX('24-25 Plant Additions (RunRate)'!$P$10:$P$258,MATCH(E726,'24-25 Plant Additions (RunRate)'!$C$10:$C$258,0)),"")&lt;&gt;"x","","x")</f>
        <v/>
      </c>
      <c r="C726" t="str">
        <f>+IF(AND(CG726&gt;'24-25 Plant Additions (RunRate)'!$O$4,$B726&lt;&gt;"x"),"x","")</f>
        <v/>
      </c>
      <c r="D726" t="str">
        <f t="shared" si="11"/>
        <v>x</v>
      </c>
      <c r="E726" s="2" t="s">
        <v>1789</v>
      </c>
      <c r="F726" s="3" t="s">
        <v>1790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>
        <v>3813.9300000000003</v>
      </c>
      <c r="CB726" s="4"/>
      <c r="CC726" s="4"/>
      <c r="CD726" s="4"/>
      <c r="CE726" s="4"/>
      <c r="CF726" s="4"/>
      <c r="CG726" s="4">
        <v>3813.9300000000003</v>
      </c>
      <c r="CH726" s="4"/>
      <c r="CI726" s="9" t="e" cm="1">
        <f t="array" ref="CI726">1/(SUM(G726:BZ726*($G$1:$BZ$1=1))/SUM(G726:BZ726)+0.000000001)*(SUM(N(CK726:CP726&lt;&gt;0))&gt;4)</f>
        <v>#DIV/0!</v>
      </c>
      <c r="CK726" s="7" cm="1">
        <f t="array" ref="CK726">+SUM($G726:$CF726*N(VALUE(LEFT($G$2:$CF$2,4))=CK$2))</f>
        <v>0</v>
      </c>
      <c r="CL726" s="7" cm="1">
        <f t="array" ref="CL726">+SUM($G726:$CF726*N(VALUE(LEFT($G$2:$CF$2,4))=CL$2))</f>
        <v>0</v>
      </c>
      <c r="CM726" s="7" cm="1">
        <f t="array" ref="CM726">+SUM($G726:$CF726*N(VALUE(LEFT($G$2:$CF$2,4))=CM$2))</f>
        <v>0</v>
      </c>
      <c r="CN726" s="7" cm="1">
        <f t="array" ref="CN726">+SUM($G726:$CF726*N(VALUE(LEFT($G$2:$CF$2,4))=CN$2))</f>
        <v>0</v>
      </c>
      <c r="CO726" s="7" cm="1">
        <f t="array" ref="CO726">+SUM($G726:$CF726*N(VALUE(LEFT($G$2:$CF$2,4))=CO$2))</f>
        <v>0</v>
      </c>
      <c r="CP726" s="7" cm="1">
        <f t="array" ref="CP726">+SUM($G726:$CF726*N(VALUE(LEFT($G$2:$CF$2,4))=CP$2))</f>
        <v>0</v>
      </c>
      <c r="CQ726" s="7" cm="1">
        <f t="array" ref="CQ726">+SUM($G726:$CF726*N(VALUE(LEFT($G$2:$CF$2,4))=CQ$2))</f>
        <v>3813.9300000000003</v>
      </c>
    </row>
    <row r="727" spans="2:95" x14ac:dyDescent="0.25">
      <c r="B727" t="str">
        <f>+IF(IFERROR(INDEX('24-25 Plant Additions (RunRate)'!$P$10:$P$258,MATCH(E727,'24-25 Plant Additions (RunRate)'!$C$10:$C$258,0)),"")&lt;&gt;"x","","x")</f>
        <v/>
      </c>
      <c r="C727" t="str">
        <f>+IF(AND(CG727&gt;'24-25 Plant Additions (RunRate)'!$O$4,$B727&lt;&gt;"x"),"x","")</f>
        <v/>
      </c>
      <c r="D727" t="str">
        <f t="shared" si="11"/>
        <v>x</v>
      </c>
      <c r="E727" s="2" t="s">
        <v>1632</v>
      </c>
      <c r="F727" s="3" t="s">
        <v>1633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>
        <v>3779.03</v>
      </c>
      <c r="BQ727" s="4"/>
      <c r="BR727" s="4">
        <v>0</v>
      </c>
      <c r="BS727" s="4">
        <v>36.160000000000004</v>
      </c>
      <c r="BT727" s="4"/>
      <c r="BU727" s="4"/>
      <c r="BV727" s="4"/>
      <c r="BW727" s="4"/>
      <c r="BX727" s="4"/>
      <c r="BY727" s="4"/>
      <c r="BZ727" s="4">
        <v>-15.450000000000001</v>
      </c>
      <c r="CA727" s="4"/>
      <c r="CB727" s="4"/>
      <c r="CC727" s="4"/>
      <c r="CD727" s="4"/>
      <c r="CE727" s="4"/>
      <c r="CF727" s="4"/>
      <c r="CG727" s="4">
        <v>3799.7400000000002</v>
      </c>
      <c r="CH727" s="4"/>
      <c r="CI727" s="9" cm="1">
        <f t="array" ref="CI727">1/(SUM(G727:BZ727*($G$1:$BZ$1=1))/SUM(G727:BZ727)+0.000000001)*(SUM(N(CK727:CP727&lt;&gt;0))&gt;4)</f>
        <v>0</v>
      </c>
      <c r="CK727" s="7" cm="1">
        <f t="array" ref="CK727">+SUM($G727:$CF727*N(VALUE(LEFT($G$2:$CF$2,4))=CK$2))</f>
        <v>0</v>
      </c>
      <c r="CL727" s="7" cm="1">
        <f t="array" ref="CL727">+SUM($G727:$CF727*N(VALUE(LEFT($G$2:$CF$2,4))=CL$2))</f>
        <v>0</v>
      </c>
      <c r="CM727" s="7" cm="1">
        <f t="array" ref="CM727">+SUM($G727:$CF727*N(VALUE(LEFT($G$2:$CF$2,4))=CM$2))</f>
        <v>0</v>
      </c>
      <c r="CN727" s="7" cm="1">
        <f t="array" ref="CN727">+SUM($G727:$CF727*N(VALUE(LEFT($G$2:$CF$2,4))=CN$2))</f>
        <v>0</v>
      </c>
      <c r="CO727" s="7" cm="1">
        <f t="array" ref="CO727">+SUM($G727:$CF727*N(VALUE(LEFT($G$2:$CF$2,4))=CO$2))</f>
        <v>0</v>
      </c>
      <c r="CP727" s="7" cm="1">
        <f t="array" ref="CP727">+SUM($G727:$CF727*N(VALUE(LEFT($G$2:$CF$2,4))=CP$2))</f>
        <v>3799.7400000000002</v>
      </c>
      <c r="CQ727" s="7" cm="1">
        <f t="array" ref="CQ727">+SUM($G727:$CF727*N(VALUE(LEFT($G$2:$CF$2,4))=CQ$2))</f>
        <v>0</v>
      </c>
    </row>
    <row r="728" spans="2:95" x14ac:dyDescent="0.25">
      <c r="B728" t="str">
        <f>+IF(IFERROR(INDEX('24-25 Plant Additions (RunRate)'!$P$10:$P$258,MATCH(E728,'24-25 Plant Additions (RunRate)'!$C$10:$C$258,0)),"")&lt;&gt;"x","","x")</f>
        <v/>
      </c>
      <c r="C728" t="str">
        <f>+IF(AND(CG728&gt;'24-25 Plant Additions (RunRate)'!$O$4,$B728&lt;&gt;"x"),"x","")</f>
        <v/>
      </c>
      <c r="D728" t="str">
        <f t="shared" si="11"/>
        <v>x</v>
      </c>
      <c r="E728" s="2" t="s">
        <v>1027</v>
      </c>
      <c r="F728" s="3" t="s">
        <v>1028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>
        <v>3828.92</v>
      </c>
      <c r="AU728" s="4">
        <v>0</v>
      </c>
      <c r="AV728" s="4"/>
      <c r="AW728" s="4"/>
      <c r="AX728" s="4"/>
      <c r="AY728" s="4"/>
      <c r="AZ728" s="4"/>
      <c r="BA728" s="4"/>
      <c r="BB728" s="4">
        <v>-31.71</v>
      </c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>
        <v>3797.21</v>
      </c>
      <c r="CH728" s="4"/>
      <c r="CI728" s="9" cm="1">
        <f t="array" ref="CI728">1/(SUM(G728:BZ728*($G$1:$BZ$1=1))/SUM(G728:BZ728)+0.000000001)*(SUM(N(CK728:CP728&lt;&gt;0))&gt;4)</f>
        <v>0</v>
      </c>
      <c r="CK728" s="7" cm="1">
        <f t="array" ref="CK728">+SUM($G728:$CF728*N(VALUE(LEFT($G$2:$CF$2,4))=CK$2))</f>
        <v>0</v>
      </c>
      <c r="CL728" s="7" cm="1">
        <f t="array" ref="CL728">+SUM($G728:$CF728*N(VALUE(LEFT($G$2:$CF$2,4))=CL$2))</f>
        <v>0</v>
      </c>
      <c r="CM728" s="7" cm="1">
        <f t="array" ref="CM728">+SUM($G728:$CF728*N(VALUE(LEFT($G$2:$CF$2,4))=CM$2))</f>
        <v>0</v>
      </c>
      <c r="CN728" s="7" cm="1">
        <f t="array" ref="CN728">+SUM($G728:$CF728*N(VALUE(LEFT($G$2:$CF$2,4))=CN$2))</f>
        <v>3797.21</v>
      </c>
      <c r="CO728" s="7" cm="1">
        <f t="array" ref="CO728">+SUM($G728:$CF728*N(VALUE(LEFT($G$2:$CF$2,4))=CO$2))</f>
        <v>0</v>
      </c>
      <c r="CP728" s="7" cm="1">
        <f t="array" ref="CP728">+SUM($G728:$CF728*N(VALUE(LEFT($G$2:$CF$2,4))=CP$2))</f>
        <v>0</v>
      </c>
      <c r="CQ728" s="7" cm="1">
        <f t="array" ref="CQ728">+SUM($G728:$CF728*N(VALUE(LEFT($G$2:$CF$2,4))=CQ$2))</f>
        <v>0</v>
      </c>
    </row>
    <row r="729" spans="2:95" x14ac:dyDescent="0.25">
      <c r="B729" t="str">
        <f>+IF(IFERROR(INDEX('24-25 Plant Additions (RunRate)'!$P$10:$P$258,MATCH(E729,'24-25 Plant Additions (RunRate)'!$C$10:$C$258,0)),"")&lt;&gt;"x","","x")</f>
        <v/>
      </c>
      <c r="C729" t="str">
        <f>+IF(AND(CG729&gt;'24-25 Plant Additions (RunRate)'!$O$4,$B729&lt;&gt;"x"),"x","")</f>
        <v/>
      </c>
      <c r="D729" t="str">
        <f t="shared" si="11"/>
        <v>x</v>
      </c>
      <c r="E729" s="2" t="s">
        <v>942</v>
      </c>
      <c r="F729" s="3" t="s">
        <v>943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>
        <v>3792.9700000000003</v>
      </c>
      <c r="AP729" s="4">
        <v>3.64</v>
      </c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>
        <v>3796.61</v>
      </c>
      <c r="CH729" s="4"/>
      <c r="CI729" s="9" cm="1">
        <f t="array" ref="CI729">1/(SUM(G729:BZ729*($G$1:$BZ$1=1))/SUM(G729:BZ729)+0.000000001)*(SUM(N(CK729:CP729&lt;&gt;0))&gt;4)</f>
        <v>0</v>
      </c>
      <c r="CK729" s="7" cm="1">
        <f t="array" ref="CK729">+SUM($G729:$CF729*N(VALUE(LEFT($G$2:$CF$2,4))=CK$2))</f>
        <v>0</v>
      </c>
      <c r="CL729" s="7" cm="1">
        <f t="array" ref="CL729">+SUM($G729:$CF729*N(VALUE(LEFT($G$2:$CF$2,4))=CL$2))</f>
        <v>0</v>
      </c>
      <c r="CM729" s="7" cm="1">
        <f t="array" ref="CM729">+SUM($G729:$CF729*N(VALUE(LEFT($G$2:$CF$2,4))=CM$2))</f>
        <v>3796.61</v>
      </c>
      <c r="CN729" s="7" cm="1">
        <f t="array" ref="CN729">+SUM($G729:$CF729*N(VALUE(LEFT($G$2:$CF$2,4))=CN$2))</f>
        <v>0</v>
      </c>
      <c r="CO729" s="7" cm="1">
        <f t="array" ref="CO729">+SUM($G729:$CF729*N(VALUE(LEFT($G$2:$CF$2,4))=CO$2))</f>
        <v>0</v>
      </c>
      <c r="CP729" s="7" cm="1">
        <f t="array" ref="CP729">+SUM($G729:$CF729*N(VALUE(LEFT($G$2:$CF$2,4))=CP$2))</f>
        <v>0</v>
      </c>
      <c r="CQ729" s="7" cm="1">
        <f t="array" ref="CQ729">+SUM($G729:$CF729*N(VALUE(LEFT($G$2:$CF$2,4))=CQ$2))</f>
        <v>0</v>
      </c>
    </row>
    <row r="730" spans="2:95" x14ac:dyDescent="0.25">
      <c r="B730" t="str">
        <f>+IF(IFERROR(INDEX('24-25 Plant Additions (RunRate)'!$P$10:$P$258,MATCH(E730,'24-25 Plant Additions (RunRate)'!$C$10:$C$258,0)),"")&lt;&gt;"x","","x")</f>
        <v/>
      </c>
      <c r="C730" t="str">
        <f>+IF(AND(CG730&gt;'24-25 Plant Additions (RunRate)'!$O$4,$B730&lt;&gt;"x"),"x","")</f>
        <v/>
      </c>
      <c r="D730" t="str">
        <f t="shared" si="11"/>
        <v>x</v>
      </c>
      <c r="E730" s="2" t="s">
        <v>1799</v>
      </c>
      <c r="F730" s="3" t="s">
        <v>1800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>
        <v>3694.4300000000003</v>
      </c>
      <c r="CE730" s="4"/>
      <c r="CF730" s="4"/>
      <c r="CG730" s="4">
        <v>3694.4300000000003</v>
      </c>
      <c r="CH730" s="4"/>
      <c r="CI730" s="9" t="e" cm="1">
        <f t="array" ref="CI730">1/(SUM(G730:BZ730*($G$1:$BZ$1=1))/SUM(G730:BZ730)+0.000000001)*(SUM(N(CK730:CP730&lt;&gt;0))&gt;4)</f>
        <v>#DIV/0!</v>
      </c>
      <c r="CK730" s="7" cm="1">
        <f t="array" ref="CK730">+SUM($G730:$CF730*N(VALUE(LEFT($G$2:$CF$2,4))=CK$2))</f>
        <v>0</v>
      </c>
      <c r="CL730" s="7" cm="1">
        <f t="array" ref="CL730">+SUM($G730:$CF730*N(VALUE(LEFT($G$2:$CF$2,4))=CL$2))</f>
        <v>0</v>
      </c>
      <c r="CM730" s="7" cm="1">
        <f t="array" ref="CM730">+SUM($G730:$CF730*N(VALUE(LEFT($G$2:$CF$2,4))=CM$2))</f>
        <v>0</v>
      </c>
      <c r="CN730" s="7" cm="1">
        <f t="array" ref="CN730">+SUM($G730:$CF730*N(VALUE(LEFT($G$2:$CF$2,4))=CN$2))</f>
        <v>0</v>
      </c>
      <c r="CO730" s="7" cm="1">
        <f t="array" ref="CO730">+SUM($G730:$CF730*N(VALUE(LEFT($G$2:$CF$2,4))=CO$2))</f>
        <v>0</v>
      </c>
      <c r="CP730" s="7" cm="1">
        <f t="array" ref="CP730">+SUM($G730:$CF730*N(VALUE(LEFT($G$2:$CF$2,4))=CP$2))</f>
        <v>0</v>
      </c>
      <c r="CQ730" s="7" cm="1">
        <f t="array" ref="CQ730">+SUM($G730:$CF730*N(VALUE(LEFT($G$2:$CF$2,4))=CQ$2))</f>
        <v>3694.4300000000003</v>
      </c>
    </row>
    <row r="731" spans="2:95" x14ac:dyDescent="0.25">
      <c r="B731" t="str">
        <f>+IF(IFERROR(INDEX('24-25 Plant Additions (RunRate)'!$P$10:$P$258,MATCH(E731,'24-25 Plant Additions (RunRate)'!$C$10:$C$258,0)),"")&lt;&gt;"x","","x")</f>
        <v/>
      </c>
      <c r="C731" t="str">
        <f>+IF(AND(CG731&gt;'24-25 Plant Additions (RunRate)'!$O$4,$B731&lt;&gt;"x"),"x","")</f>
        <v/>
      </c>
      <c r="D731" t="str">
        <f t="shared" si="11"/>
        <v>x</v>
      </c>
      <c r="E731" s="2" t="s">
        <v>1117</v>
      </c>
      <c r="F731" s="3" t="s">
        <v>1118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>
        <v>3631.48</v>
      </c>
      <c r="AS731" s="4">
        <v>0</v>
      </c>
      <c r="AT731" s="4"/>
      <c r="AU731" s="4"/>
      <c r="AV731" s="4"/>
      <c r="AW731" s="4"/>
      <c r="AX731" s="4"/>
      <c r="AY731" s="4"/>
      <c r="AZ731" s="4"/>
      <c r="BA731" s="4"/>
      <c r="BB731" s="4">
        <v>-30.09</v>
      </c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>
        <v>3601.39</v>
      </c>
      <c r="CH731" s="4"/>
      <c r="CI731" s="9" cm="1">
        <f t="array" ref="CI731">1/(SUM(G731:BZ731*($G$1:$BZ$1=1))/SUM(G731:BZ731)+0.000000001)*(SUM(N(CK731:CP731&lt;&gt;0))&gt;4)</f>
        <v>0</v>
      </c>
      <c r="CK731" s="7" cm="1">
        <f t="array" ref="CK731">+SUM($G731:$CF731*N(VALUE(LEFT($G$2:$CF$2,4))=CK$2))</f>
        <v>0</v>
      </c>
      <c r="CL731" s="7" cm="1">
        <f t="array" ref="CL731">+SUM($G731:$CF731*N(VALUE(LEFT($G$2:$CF$2,4))=CL$2))</f>
        <v>0</v>
      </c>
      <c r="CM731" s="7" cm="1">
        <f t="array" ref="CM731">+SUM($G731:$CF731*N(VALUE(LEFT($G$2:$CF$2,4))=CM$2))</f>
        <v>0</v>
      </c>
      <c r="CN731" s="7" cm="1">
        <f t="array" ref="CN731">+SUM($G731:$CF731*N(VALUE(LEFT($G$2:$CF$2,4))=CN$2))</f>
        <v>3601.39</v>
      </c>
      <c r="CO731" s="7" cm="1">
        <f t="array" ref="CO731">+SUM($G731:$CF731*N(VALUE(LEFT($G$2:$CF$2,4))=CO$2))</f>
        <v>0</v>
      </c>
      <c r="CP731" s="7" cm="1">
        <f t="array" ref="CP731">+SUM($G731:$CF731*N(VALUE(LEFT($G$2:$CF$2,4))=CP$2))</f>
        <v>0</v>
      </c>
      <c r="CQ731" s="7" cm="1">
        <f t="array" ref="CQ731">+SUM($G731:$CF731*N(VALUE(LEFT($G$2:$CF$2,4))=CQ$2))</f>
        <v>0</v>
      </c>
    </row>
    <row r="732" spans="2:95" x14ac:dyDescent="0.25">
      <c r="B732" t="str">
        <f>+IF(IFERROR(INDEX('24-25 Plant Additions (RunRate)'!$P$10:$P$258,MATCH(E732,'24-25 Plant Additions (RunRate)'!$C$10:$C$258,0)),"")&lt;&gt;"x","","x")</f>
        <v/>
      </c>
      <c r="C732" t="str">
        <f>+IF(AND(CG732&gt;'24-25 Plant Additions (RunRate)'!$O$4,$B732&lt;&gt;"x"),"x","")</f>
        <v/>
      </c>
      <c r="D732" t="str">
        <f t="shared" si="11"/>
        <v>x</v>
      </c>
      <c r="E732" s="2" t="s">
        <v>1481</v>
      </c>
      <c r="F732" s="3" t="s">
        <v>1482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>
        <v>3601.2000000000003</v>
      </c>
      <c r="CA732" s="4"/>
      <c r="CB732" s="4">
        <v>0</v>
      </c>
      <c r="CC732" s="4"/>
      <c r="CD732" s="4"/>
      <c r="CE732" s="4"/>
      <c r="CF732" s="4"/>
      <c r="CG732" s="4">
        <v>3601.2000000000003</v>
      </c>
      <c r="CH732" s="4"/>
      <c r="CI732" s="9" cm="1">
        <f t="array" ref="CI732">1/(SUM(G732:BZ732*($G$1:$BZ$1=1))/SUM(G732:BZ732)+0.000000001)*(SUM(N(CK732:CP732&lt;&gt;0))&gt;4)</f>
        <v>0</v>
      </c>
      <c r="CK732" s="7" cm="1">
        <f t="array" ref="CK732">+SUM($G732:$CF732*N(VALUE(LEFT($G$2:$CF$2,4))=CK$2))</f>
        <v>0</v>
      </c>
      <c r="CL732" s="7" cm="1">
        <f t="array" ref="CL732">+SUM($G732:$CF732*N(VALUE(LEFT($G$2:$CF$2,4))=CL$2))</f>
        <v>0</v>
      </c>
      <c r="CM732" s="7" cm="1">
        <f t="array" ref="CM732">+SUM($G732:$CF732*N(VALUE(LEFT($G$2:$CF$2,4))=CM$2))</f>
        <v>0</v>
      </c>
      <c r="CN732" s="7" cm="1">
        <f t="array" ref="CN732">+SUM($G732:$CF732*N(VALUE(LEFT($G$2:$CF$2,4))=CN$2))</f>
        <v>0</v>
      </c>
      <c r="CO732" s="7" cm="1">
        <f t="array" ref="CO732">+SUM($G732:$CF732*N(VALUE(LEFT($G$2:$CF$2,4))=CO$2))</f>
        <v>0</v>
      </c>
      <c r="CP732" s="7" cm="1">
        <f t="array" ref="CP732">+SUM($G732:$CF732*N(VALUE(LEFT($G$2:$CF$2,4))=CP$2))</f>
        <v>3601.2000000000003</v>
      </c>
      <c r="CQ732" s="7" cm="1">
        <f t="array" ref="CQ732">+SUM($G732:$CF732*N(VALUE(LEFT($G$2:$CF$2,4))=CQ$2))</f>
        <v>0</v>
      </c>
    </row>
    <row r="733" spans="2:95" x14ac:dyDescent="0.25">
      <c r="B733" t="str">
        <f>+IF(IFERROR(INDEX('24-25 Plant Additions (RunRate)'!$P$10:$P$258,MATCH(E733,'24-25 Plant Additions (RunRate)'!$C$10:$C$258,0)),"")&lt;&gt;"x","","x")</f>
        <v/>
      </c>
      <c r="C733" t="str">
        <f>+IF(AND(CG733&gt;'24-25 Plant Additions (RunRate)'!$O$4,$B733&lt;&gt;"x"),"x","")</f>
        <v/>
      </c>
      <c r="D733" t="str">
        <f t="shared" si="11"/>
        <v>x</v>
      </c>
      <c r="E733" s="2" t="s">
        <v>910</v>
      </c>
      <c r="F733" s="3" t="s">
        <v>911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>
        <v>3576.4700000000003</v>
      </c>
      <c r="AJ733" s="4">
        <v>0</v>
      </c>
      <c r="AK733" s="4"/>
      <c r="AL733" s="4"/>
      <c r="AM733" s="4"/>
      <c r="AN733" s="4"/>
      <c r="AO733" s="4"/>
      <c r="AP733" s="4">
        <v>3.43</v>
      </c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>
        <v>3579.9</v>
      </c>
      <c r="CH733" s="4"/>
      <c r="CI733" s="9" cm="1">
        <f t="array" ref="CI733">1/(SUM(G733:BZ733*($G$1:$BZ$1=1))/SUM(G733:BZ733)+0.000000001)*(SUM(N(CK733:CP733&lt;&gt;0))&gt;4)</f>
        <v>0</v>
      </c>
      <c r="CK733" s="7" cm="1">
        <f t="array" ref="CK733">+SUM($G733:$CF733*N(VALUE(LEFT($G$2:$CF$2,4))=CK$2))</f>
        <v>0</v>
      </c>
      <c r="CL733" s="7" cm="1">
        <f t="array" ref="CL733">+SUM($G733:$CF733*N(VALUE(LEFT($G$2:$CF$2,4))=CL$2))</f>
        <v>0</v>
      </c>
      <c r="CM733" s="7" cm="1">
        <f t="array" ref="CM733">+SUM($G733:$CF733*N(VALUE(LEFT($G$2:$CF$2,4))=CM$2))</f>
        <v>3579.9</v>
      </c>
      <c r="CN733" s="7" cm="1">
        <f t="array" ref="CN733">+SUM($G733:$CF733*N(VALUE(LEFT($G$2:$CF$2,4))=CN$2))</f>
        <v>0</v>
      </c>
      <c r="CO733" s="7" cm="1">
        <f t="array" ref="CO733">+SUM($G733:$CF733*N(VALUE(LEFT($G$2:$CF$2,4))=CO$2))</f>
        <v>0</v>
      </c>
      <c r="CP733" s="7" cm="1">
        <f t="array" ref="CP733">+SUM($G733:$CF733*N(VALUE(LEFT($G$2:$CF$2,4))=CP$2))</f>
        <v>0</v>
      </c>
      <c r="CQ733" s="7" cm="1">
        <f t="array" ref="CQ733">+SUM($G733:$CF733*N(VALUE(LEFT($G$2:$CF$2,4))=CQ$2))</f>
        <v>0</v>
      </c>
    </row>
    <row r="734" spans="2:95" x14ac:dyDescent="0.25">
      <c r="B734" t="str">
        <f>+IF(IFERROR(INDEX('24-25 Plant Additions (RunRate)'!$P$10:$P$258,MATCH(E734,'24-25 Plant Additions (RunRate)'!$C$10:$C$258,0)),"")&lt;&gt;"x","","x")</f>
        <v/>
      </c>
      <c r="C734" t="str">
        <f>+IF(AND(CG734&gt;'24-25 Plant Additions (RunRate)'!$O$4,$B734&lt;&gt;"x"),"x","")</f>
        <v/>
      </c>
      <c r="D734" t="str">
        <f t="shared" si="11"/>
        <v>x</v>
      </c>
      <c r="E734" s="2" t="s">
        <v>1702</v>
      </c>
      <c r="F734" s="3" t="s">
        <v>1703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>
        <v>3568.77</v>
      </c>
      <c r="CG734" s="4">
        <v>3568.77</v>
      </c>
      <c r="CH734" s="4"/>
      <c r="CI734" s="9" t="e" cm="1">
        <f t="array" ref="CI734">1/(SUM(G734:BZ734*($G$1:$BZ$1=1))/SUM(G734:BZ734)+0.000000001)*(SUM(N(CK734:CP734&lt;&gt;0))&gt;4)</f>
        <v>#DIV/0!</v>
      </c>
      <c r="CK734" s="7" cm="1">
        <f t="array" ref="CK734">+SUM($G734:$CF734*N(VALUE(LEFT($G$2:$CF$2,4))=CK$2))</f>
        <v>0</v>
      </c>
      <c r="CL734" s="7" cm="1">
        <f t="array" ref="CL734">+SUM($G734:$CF734*N(VALUE(LEFT($G$2:$CF$2,4))=CL$2))</f>
        <v>0</v>
      </c>
      <c r="CM734" s="7" cm="1">
        <f t="array" ref="CM734">+SUM($G734:$CF734*N(VALUE(LEFT($G$2:$CF$2,4))=CM$2))</f>
        <v>0</v>
      </c>
      <c r="CN734" s="7" cm="1">
        <f t="array" ref="CN734">+SUM($G734:$CF734*N(VALUE(LEFT($G$2:$CF$2,4))=CN$2))</f>
        <v>0</v>
      </c>
      <c r="CO734" s="7" cm="1">
        <f t="array" ref="CO734">+SUM($G734:$CF734*N(VALUE(LEFT($G$2:$CF$2,4))=CO$2))</f>
        <v>0</v>
      </c>
      <c r="CP734" s="7" cm="1">
        <f t="array" ref="CP734">+SUM($G734:$CF734*N(VALUE(LEFT($G$2:$CF$2,4))=CP$2))</f>
        <v>0</v>
      </c>
      <c r="CQ734" s="7" cm="1">
        <f t="array" ref="CQ734">+SUM($G734:$CF734*N(VALUE(LEFT($G$2:$CF$2,4))=CQ$2))</f>
        <v>3568.77</v>
      </c>
    </row>
    <row r="735" spans="2:95" x14ac:dyDescent="0.25">
      <c r="B735" t="str">
        <f>+IF(IFERROR(INDEX('24-25 Plant Additions (RunRate)'!$P$10:$P$258,MATCH(E735,'24-25 Plant Additions (RunRate)'!$C$10:$C$258,0)),"")&lt;&gt;"x","","x")</f>
        <v/>
      </c>
      <c r="C735" t="str">
        <f>+IF(AND(CG735&gt;'24-25 Plant Additions (RunRate)'!$O$4,$B735&lt;&gt;"x"),"x","")</f>
        <v/>
      </c>
      <c r="D735" t="str">
        <f t="shared" si="11"/>
        <v>x</v>
      </c>
      <c r="E735" s="2" t="s">
        <v>1730</v>
      </c>
      <c r="F735" s="3" t="s">
        <v>1731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>
        <v>3565.4900000000002</v>
      </c>
      <c r="CG735" s="4">
        <v>3565.4900000000002</v>
      </c>
      <c r="CH735" s="4"/>
      <c r="CI735" s="9" t="e" cm="1">
        <f t="array" ref="CI735">1/(SUM(G735:BZ735*($G$1:$BZ$1=1))/SUM(G735:BZ735)+0.000000001)*(SUM(N(CK735:CP735&lt;&gt;0))&gt;4)</f>
        <v>#DIV/0!</v>
      </c>
      <c r="CK735" s="7" cm="1">
        <f t="array" ref="CK735">+SUM($G735:$CF735*N(VALUE(LEFT($G$2:$CF$2,4))=CK$2))</f>
        <v>0</v>
      </c>
      <c r="CL735" s="7" cm="1">
        <f t="array" ref="CL735">+SUM($G735:$CF735*N(VALUE(LEFT($G$2:$CF$2,4))=CL$2))</f>
        <v>0</v>
      </c>
      <c r="CM735" s="7" cm="1">
        <f t="array" ref="CM735">+SUM($G735:$CF735*N(VALUE(LEFT($G$2:$CF$2,4))=CM$2))</f>
        <v>0</v>
      </c>
      <c r="CN735" s="7" cm="1">
        <f t="array" ref="CN735">+SUM($G735:$CF735*N(VALUE(LEFT($G$2:$CF$2,4))=CN$2))</f>
        <v>0</v>
      </c>
      <c r="CO735" s="7" cm="1">
        <f t="array" ref="CO735">+SUM($G735:$CF735*N(VALUE(LEFT($G$2:$CF$2,4))=CO$2))</f>
        <v>0</v>
      </c>
      <c r="CP735" s="7" cm="1">
        <f t="array" ref="CP735">+SUM($G735:$CF735*N(VALUE(LEFT($G$2:$CF$2,4))=CP$2))</f>
        <v>0</v>
      </c>
      <c r="CQ735" s="7" cm="1">
        <f t="array" ref="CQ735">+SUM($G735:$CF735*N(VALUE(LEFT($G$2:$CF$2,4))=CQ$2))</f>
        <v>3565.4900000000002</v>
      </c>
    </row>
    <row r="736" spans="2:95" x14ac:dyDescent="0.25">
      <c r="B736" t="str">
        <f>+IF(IFERROR(INDEX('24-25 Plant Additions (RunRate)'!$P$10:$P$258,MATCH(E736,'24-25 Plant Additions (RunRate)'!$C$10:$C$258,0)),"")&lt;&gt;"x","","x")</f>
        <v/>
      </c>
      <c r="C736" t="str">
        <f>+IF(AND(CG736&gt;'24-25 Plant Additions (RunRate)'!$O$4,$B736&lt;&gt;"x"),"x","")</f>
        <v/>
      </c>
      <c r="D736" t="str">
        <f t="shared" si="11"/>
        <v>x</v>
      </c>
      <c r="E736" s="2" t="s">
        <v>1728</v>
      </c>
      <c r="F736" s="3" t="s">
        <v>1729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>
        <v>3539.3</v>
      </c>
      <c r="CG736" s="4">
        <v>3539.3</v>
      </c>
      <c r="CH736" s="4"/>
      <c r="CI736" s="9" t="e" cm="1">
        <f t="array" ref="CI736">1/(SUM(G736:BZ736*($G$1:$BZ$1=1))/SUM(G736:BZ736)+0.000000001)*(SUM(N(CK736:CP736&lt;&gt;0))&gt;4)</f>
        <v>#DIV/0!</v>
      </c>
      <c r="CK736" s="7" cm="1">
        <f t="array" ref="CK736">+SUM($G736:$CF736*N(VALUE(LEFT($G$2:$CF$2,4))=CK$2))</f>
        <v>0</v>
      </c>
      <c r="CL736" s="7" cm="1">
        <f t="array" ref="CL736">+SUM($G736:$CF736*N(VALUE(LEFT($G$2:$CF$2,4))=CL$2))</f>
        <v>0</v>
      </c>
      <c r="CM736" s="7" cm="1">
        <f t="array" ref="CM736">+SUM($G736:$CF736*N(VALUE(LEFT($G$2:$CF$2,4))=CM$2))</f>
        <v>0</v>
      </c>
      <c r="CN736" s="7" cm="1">
        <f t="array" ref="CN736">+SUM($G736:$CF736*N(VALUE(LEFT($G$2:$CF$2,4))=CN$2))</f>
        <v>0</v>
      </c>
      <c r="CO736" s="7" cm="1">
        <f t="array" ref="CO736">+SUM($G736:$CF736*N(VALUE(LEFT($G$2:$CF$2,4))=CO$2))</f>
        <v>0</v>
      </c>
      <c r="CP736" s="7" cm="1">
        <f t="array" ref="CP736">+SUM($G736:$CF736*N(VALUE(LEFT($G$2:$CF$2,4))=CP$2))</f>
        <v>0</v>
      </c>
      <c r="CQ736" s="7" cm="1">
        <f t="array" ref="CQ736">+SUM($G736:$CF736*N(VALUE(LEFT($G$2:$CF$2,4))=CQ$2))</f>
        <v>3539.3</v>
      </c>
    </row>
    <row r="737" spans="2:95" x14ac:dyDescent="0.25">
      <c r="B737" t="str">
        <f>+IF(IFERROR(INDEX('24-25 Plant Additions (RunRate)'!$P$10:$P$258,MATCH(E737,'24-25 Plant Additions (RunRate)'!$C$10:$C$258,0)),"")&lt;&gt;"x","","x")</f>
        <v/>
      </c>
      <c r="C737" t="str">
        <f>+IF(AND(CG737&gt;'24-25 Plant Additions (RunRate)'!$O$4,$B737&lt;&gt;"x"),"x","")</f>
        <v/>
      </c>
      <c r="D737" t="str">
        <f t="shared" si="11"/>
        <v>x</v>
      </c>
      <c r="E737" s="2" t="s">
        <v>1264</v>
      </c>
      <c r="F737" s="3" t="s">
        <v>1265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>
        <v>3237.61</v>
      </c>
      <c r="BL737" s="4"/>
      <c r="BM737" s="4"/>
      <c r="BN737" s="4">
        <v>277.58</v>
      </c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>
        <v>3515.19</v>
      </c>
      <c r="CH737" s="4"/>
      <c r="CI737" s="9" cm="1">
        <f t="array" ref="CI737">1/(SUM(G737:BZ737*($G$1:$BZ$1=1))/SUM(G737:BZ737)+0.000000001)*(SUM(N(CK737:CP737&lt;&gt;0))&gt;4)</f>
        <v>0</v>
      </c>
      <c r="CK737" s="7" cm="1">
        <f t="array" ref="CK737">+SUM($G737:$CF737*N(VALUE(LEFT($G$2:$CF$2,4))=CK$2))</f>
        <v>0</v>
      </c>
      <c r="CL737" s="7" cm="1">
        <f t="array" ref="CL737">+SUM($G737:$CF737*N(VALUE(LEFT($G$2:$CF$2,4))=CL$2))</f>
        <v>0</v>
      </c>
      <c r="CM737" s="7" cm="1">
        <f t="array" ref="CM737">+SUM($G737:$CF737*N(VALUE(LEFT($G$2:$CF$2,4))=CM$2))</f>
        <v>0</v>
      </c>
      <c r="CN737" s="7" cm="1">
        <f t="array" ref="CN737">+SUM($G737:$CF737*N(VALUE(LEFT($G$2:$CF$2,4))=CN$2))</f>
        <v>0</v>
      </c>
      <c r="CO737" s="7" cm="1">
        <f t="array" ref="CO737">+SUM($G737:$CF737*N(VALUE(LEFT($G$2:$CF$2,4))=CO$2))</f>
        <v>3515.19</v>
      </c>
      <c r="CP737" s="7" cm="1">
        <f t="array" ref="CP737">+SUM($G737:$CF737*N(VALUE(LEFT($G$2:$CF$2,4))=CP$2))</f>
        <v>0</v>
      </c>
      <c r="CQ737" s="7" cm="1">
        <f t="array" ref="CQ737">+SUM($G737:$CF737*N(VALUE(LEFT($G$2:$CF$2,4))=CQ$2))</f>
        <v>0</v>
      </c>
    </row>
    <row r="738" spans="2:95" x14ac:dyDescent="0.25">
      <c r="B738" t="str">
        <f>+IF(IFERROR(INDEX('24-25 Plant Additions (RunRate)'!$P$10:$P$258,MATCH(E738,'24-25 Plant Additions (RunRate)'!$C$10:$C$258,0)),"")&lt;&gt;"x","","x")</f>
        <v/>
      </c>
      <c r="C738" t="str">
        <f>+IF(AND(CG738&gt;'24-25 Plant Additions (RunRate)'!$O$4,$B738&lt;&gt;"x"),"x","")</f>
        <v/>
      </c>
      <c r="D738" t="str">
        <f t="shared" si="11"/>
        <v>x</v>
      </c>
      <c r="E738" s="2" t="s">
        <v>1222</v>
      </c>
      <c r="F738" s="3" t="s">
        <v>1223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>
        <v>3496.8</v>
      </c>
      <c r="BO738" s="4"/>
      <c r="BP738" s="4">
        <v>0</v>
      </c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>
        <v>3496.8</v>
      </c>
      <c r="CH738" s="4"/>
      <c r="CI738" s="9" cm="1">
        <f t="array" ref="CI738">1/(SUM(G738:BZ738*($G$1:$BZ$1=1))/SUM(G738:BZ738)+0.000000001)*(SUM(N(CK738:CP738&lt;&gt;0))&gt;4)</f>
        <v>0</v>
      </c>
      <c r="CK738" s="7" cm="1">
        <f t="array" ref="CK738">+SUM($G738:$CF738*N(VALUE(LEFT($G$2:$CF$2,4))=CK$2))</f>
        <v>0</v>
      </c>
      <c r="CL738" s="7" cm="1">
        <f t="array" ref="CL738">+SUM($G738:$CF738*N(VALUE(LEFT($G$2:$CF$2,4))=CL$2))</f>
        <v>0</v>
      </c>
      <c r="CM738" s="7" cm="1">
        <f t="array" ref="CM738">+SUM($G738:$CF738*N(VALUE(LEFT($G$2:$CF$2,4))=CM$2))</f>
        <v>0</v>
      </c>
      <c r="CN738" s="7" cm="1">
        <f t="array" ref="CN738">+SUM($G738:$CF738*N(VALUE(LEFT($G$2:$CF$2,4))=CN$2))</f>
        <v>0</v>
      </c>
      <c r="CO738" s="7" cm="1">
        <f t="array" ref="CO738">+SUM($G738:$CF738*N(VALUE(LEFT($G$2:$CF$2,4))=CO$2))</f>
        <v>3496.8</v>
      </c>
      <c r="CP738" s="7" cm="1">
        <f t="array" ref="CP738">+SUM($G738:$CF738*N(VALUE(LEFT($G$2:$CF$2,4))=CP$2))</f>
        <v>0</v>
      </c>
      <c r="CQ738" s="7" cm="1">
        <f t="array" ref="CQ738">+SUM($G738:$CF738*N(VALUE(LEFT($G$2:$CF$2,4))=CQ$2))</f>
        <v>0</v>
      </c>
    </row>
    <row r="739" spans="2:95" x14ac:dyDescent="0.25">
      <c r="B739" t="str">
        <f>+IF(IFERROR(INDEX('24-25 Plant Additions (RunRate)'!$P$10:$P$258,MATCH(E739,'24-25 Plant Additions (RunRate)'!$C$10:$C$258,0)),"")&lt;&gt;"x","","x")</f>
        <v/>
      </c>
      <c r="C739" t="str">
        <f>+IF(AND(CG739&gt;'24-25 Plant Additions (RunRate)'!$O$4,$B739&lt;&gt;"x"),"x","")</f>
        <v/>
      </c>
      <c r="D739" t="str">
        <f t="shared" si="11"/>
        <v>x</v>
      </c>
      <c r="E739" s="2" t="s">
        <v>1143</v>
      </c>
      <c r="F739" s="3" t="s">
        <v>1144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>
        <v>3477.2400000000002</v>
      </c>
      <c r="AT739" s="4">
        <v>0</v>
      </c>
      <c r="AU739" s="4"/>
      <c r="AV739" s="4"/>
      <c r="AW739" s="4"/>
      <c r="AX739" s="4"/>
      <c r="AY739" s="4"/>
      <c r="AZ739" s="4"/>
      <c r="BA739" s="4"/>
      <c r="BB739" s="4">
        <v>-28.8</v>
      </c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>
        <v>3448.44</v>
      </c>
      <c r="CH739" s="4"/>
      <c r="CI739" s="9" cm="1">
        <f t="array" ref="CI739">1/(SUM(G739:BZ739*($G$1:$BZ$1=1))/SUM(G739:BZ739)+0.000000001)*(SUM(N(CK739:CP739&lt;&gt;0))&gt;4)</f>
        <v>0</v>
      </c>
      <c r="CK739" s="7" cm="1">
        <f t="array" ref="CK739">+SUM($G739:$CF739*N(VALUE(LEFT($G$2:$CF$2,4))=CK$2))</f>
        <v>0</v>
      </c>
      <c r="CL739" s="7" cm="1">
        <f t="array" ref="CL739">+SUM($G739:$CF739*N(VALUE(LEFT($G$2:$CF$2,4))=CL$2))</f>
        <v>0</v>
      </c>
      <c r="CM739" s="7" cm="1">
        <f t="array" ref="CM739">+SUM($G739:$CF739*N(VALUE(LEFT($G$2:$CF$2,4))=CM$2))</f>
        <v>0</v>
      </c>
      <c r="CN739" s="7" cm="1">
        <f t="array" ref="CN739">+SUM($G739:$CF739*N(VALUE(LEFT($G$2:$CF$2,4))=CN$2))</f>
        <v>3448.44</v>
      </c>
      <c r="CO739" s="7" cm="1">
        <f t="array" ref="CO739">+SUM($G739:$CF739*N(VALUE(LEFT($G$2:$CF$2,4))=CO$2))</f>
        <v>0</v>
      </c>
      <c r="CP739" s="7" cm="1">
        <f t="array" ref="CP739">+SUM($G739:$CF739*N(VALUE(LEFT($G$2:$CF$2,4))=CP$2))</f>
        <v>0</v>
      </c>
      <c r="CQ739" s="7" cm="1">
        <f t="array" ref="CQ739">+SUM($G739:$CF739*N(VALUE(LEFT($G$2:$CF$2,4))=CQ$2))</f>
        <v>0</v>
      </c>
    </row>
    <row r="740" spans="2:95" x14ac:dyDescent="0.25">
      <c r="B740" t="str">
        <f>+IF(IFERROR(INDEX('24-25 Plant Additions (RunRate)'!$P$10:$P$258,MATCH(E740,'24-25 Plant Additions (RunRate)'!$C$10:$C$258,0)),"")&lt;&gt;"x","","x")</f>
        <v/>
      </c>
      <c r="C740" t="str">
        <f>+IF(AND(CG740&gt;'24-25 Plant Additions (RunRate)'!$O$4,$B740&lt;&gt;"x"),"x","")</f>
        <v/>
      </c>
      <c r="D740" t="str">
        <f t="shared" si="11"/>
        <v>x</v>
      </c>
      <c r="E740" s="2" t="s">
        <v>1642</v>
      </c>
      <c r="F740" s="3" t="s">
        <v>1643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>
        <v>3457.4300000000003</v>
      </c>
      <c r="BQ740" s="4"/>
      <c r="BR740" s="4">
        <v>0</v>
      </c>
      <c r="BS740" s="4"/>
      <c r="BT740" s="4"/>
      <c r="BU740" s="4"/>
      <c r="BV740" s="4"/>
      <c r="BW740" s="4"/>
      <c r="BX740" s="4"/>
      <c r="BY740" s="4"/>
      <c r="BZ740" s="4">
        <v>-14</v>
      </c>
      <c r="CA740" s="4"/>
      <c r="CB740" s="4"/>
      <c r="CC740" s="4"/>
      <c r="CD740" s="4"/>
      <c r="CE740" s="4"/>
      <c r="CF740" s="4"/>
      <c r="CG740" s="4">
        <v>3443.4300000000003</v>
      </c>
      <c r="CH740" s="4"/>
      <c r="CI740" s="9" cm="1">
        <f t="array" ref="CI740">1/(SUM(G740:BZ740*($G$1:$BZ$1=1))/SUM(G740:BZ740)+0.000000001)*(SUM(N(CK740:CP740&lt;&gt;0))&gt;4)</f>
        <v>0</v>
      </c>
      <c r="CK740" s="7" cm="1">
        <f t="array" ref="CK740">+SUM($G740:$CF740*N(VALUE(LEFT($G$2:$CF$2,4))=CK$2))</f>
        <v>0</v>
      </c>
      <c r="CL740" s="7" cm="1">
        <f t="array" ref="CL740">+SUM($G740:$CF740*N(VALUE(LEFT($G$2:$CF$2,4))=CL$2))</f>
        <v>0</v>
      </c>
      <c r="CM740" s="7" cm="1">
        <f t="array" ref="CM740">+SUM($G740:$CF740*N(VALUE(LEFT($G$2:$CF$2,4))=CM$2))</f>
        <v>0</v>
      </c>
      <c r="CN740" s="7" cm="1">
        <f t="array" ref="CN740">+SUM($G740:$CF740*N(VALUE(LEFT($G$2:$CF$2,4))=CN$2))</f>
        <v>0</v>
      </c>
      <c r="CO740" s="7" cm="1">
        <f t="array" ref="CO740">+SUM($G740:$CF740*N(VALUE(LEFT($G$2:$CF$2,4))=CO$2))</f>
        <v>0</v>
      </c>
      <c r="CP740" s="7" cm="1">
        <f t="array" ref="CP740">+SUM($G740:$CF740*N(VALUE(LEFT($G$2:$CF$2,4))=CP$2))</f>
        <v>3443.4300000000003</v>
      </c>
      <c r="CQ740" s="7" cm="1">
        <f t="array" ref="CQ740">+SUM($G740:$CF740*N(VALUE(LEFT($G$2:$CF$2,4))=CQ$2))</f>
        <v>0</v>
      </c>
    </row>
    <row r="741" spans="2:95" x14ac:dyDescent="0.25">
      <c r="B741" t="str">
        <f>+IF(IFERROR(INDEX('24-25 Plant Additions (RunRate)'!$P$10:$P$258,MATCH(E741,'24-25 Plant Additions (RunRate)'!$C$10:$C$258,0)),"")&lt;&gt;"x","","x")</f>
        <v/>
      </c>
      <c r="C741" t="str">
        <f>+IF(AND(CG741&gt;'24-25 Plant Additions (RunRate)'!$O$4,$B741&lt;&gt;"x"),"x","")</f>
        <v/>
      </c>
      <c r="D741" t="str">
        <f t="shared" si="11"/>
        <v>x</v>
      </c>
      <c r="E741" s="2" t="s">
        <v>1139</v>
      </c>
      <c r="F741" s="3" t="s">
        <v>1140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>
        <v>3449.71</v>
      </c>
      <c r="AX741" s="4"/>
      <c r="AY741" s="4"/>
      <c r="AZ741" s="4"/>
      <c r="BA741" s="4">
        <v>0</v>
      </c>
      <c r="BB741" s="4">
        <v>-28.580000000000002</v>
      </c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>
        <v>3421.13</v>
      </c>
      <c r="CH741" s="4"/>
      <c r="CI741" s="9" cm="1">
        <f t="array" ref="CI741">1/(SUM(G741:BZ741*($G$1:$BZ$1=1))/SUM(G741:BZ741)+0.000000001)*(SUM(N(CK741:CP741&lt;&gt;0))&gt;4)</f>
        <v>0</v>
      </c>
      <c r="CK741" s="7" cm="1">
        <f t="array" ref="CK741">+SUM($G741:$CF741*N(VALUE(LEFT($G$2:$CF$2,4))=CK$2))</f>
        <v>0</v>
      </c>
      <c r="CL741" s="7" cm="1">
        <f t="array" ref="CL741">+SUM($G741:$CF741*N(VALUE(LEFT($G$2:$CF$2,4))=CL$2))</f>
        <v>0</v>
      </c>
      <c r="CM741" s="7" cm="1">
        <f t="array" ref="CM741">+SUM($G741:$CF741*N(VALUE(LEFT($G$2:$CF$2,4))=CM$2))</f>
        <v>0</v>
      </c>
      <c r="CN741" s="7" cm="1">
        <f t="array" ref="CN741">+SUM($G741:$CF741*N(VALUE(LEFT($G$2:$CF$2,4))=CN$2))</f>
        <v>3421.13</v>
      </c>
      <c r="CO741" s="7" cm="1">
        <f t="array" ref="CO741">+SUM($G741:$CF741*N(VALUE(LEFT($G$2:$CF$2,4))=CO$2))</f>
        <v>0</v>
      </c>
      <c r="CP741" s="7" cm="1">
        <f t="array" ref="CP741">+SUM($G741:$CF741*N(VALUE(LEFT($G$2:$CF$2,4))=CP$2))</f>
        <v>0</v>
      </c>
      <c r="CQ741" s="7" cm="1">
        <f t="array" ref="CQ741">+SUM($G741:$CF741*N(VALUE(LEFT($G$2:$CF$2,4))=CQ$2))</f>
        <v>0</v>
      </c>
    </row>
    <row r="742" spans="2:95" x14ac:dyDescent="0.25">
      <c r="B742" t="str">
        <f>+IF(IFERROR(INDEX('24-25 Plant Additions (RunRate)'!$P$10:$P$258,MATCH(E742,'24-25 Plant Additions (RunRate)'!$C$10:$C$258,0)),"")&lt;&gt;"x","","x")</f>
        <v/>
      </c>
      <c r="C742" t="str">
        <f>+IF(AND(CG742&gt;'24-25 Plant Additions (RunRate)'!$O$4,$B742&lt;&gt;"x"),"x","")</f>
        <v/>
      </c>
      <c r="D742" t="str">
        <f t="shared" si="11"/>
        <v>x</v>
      </c>
      <c r="E742" s="2" t="s">
        <v>990</v>
      </c>
      <c r="F742" s="3" t="s">
        <v>991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>
        <v>3441.9700000000003</v>
      </c>
      <c r="AW742" s="4"/>
      <c r="AX742" s="4"/>
      <c r="AY742" s="4"/>
      <c r="AZ742" s="4"/>
      <c r="BA742" s="4"/>
      <c r="BB742" s="4">
        <v>-28.51</v>
      </c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>
        <v>3413.46</v>
      </c>
      <c r="CH742" s="4"/>
      <c r="CI742" s="9" cm="1">
        <f t="array" ref="CI742">1/(SUM(G742:BZ742*($G$1:$BZ$1=1))/SUM(G742:BZ742)+0.000000001)*(SUM(N(CK742:CP742&lt;&gt;0))&gt;4)</f>
        <v>0</v>
      </c>
      <c r="CK742" s="7" cm="1">
        <f t="array" ref="CK742">+SUM($G742:$CF742*N(VALUE(LEFT($G$2:$CF$2,4))=CK$2))</f>
        <v>0</v>
      </c>
      <c r="CL742" s="7" cm="1">
        <f t="array" ref="CL742">+SUM($G742:$CF742*N(VALUE(LEFT($G$2:$CF$2,4))=CL$2))</f>
        <v>0</v>
      </c>
      <c r="CM742" s="7" cm="1">
        <f t="array" ref="CM742">+SUM($G742:$CF742*N(VALUE(LEFT($G$2:$CF$2,4))=CM$2))</f>
        <v>0</v>
      </c>
      <c r="CN742" s="7" cm="1">
        <f t="array" ref="CN742">+SUM($G742:$CF742*N(VALUE(LEFT($G$2:$CF$2,4))=CN$2))</f>
        <v>3413.46</v>
      </c>
      <c r="CO742" s="7" cm="1">
        <f t="array" ref="CO742">+SUM($G742:$CF742*N(VALUE(LEFT($G$2:$CF$2,4))=CO$2))</f>
        <v>0</v>
      </c>
      <c r="CP742" s="7" cm="1">
        <f t="array" ref="CP742">+SUM($G742:$CF742*N(VALUE(LEFT($G$2:$CF$2,4))=CP$2))</f>
        <v>0</v>
      </c>
      <c r="CQ742" s="7" cm="1">
        <f t="array" ref="CQ742">+SUM($G742:$CF742*N(VALUE(LEFT($G$2:$CF$2,4))=CQ$2))</f>
        <v>0</v>
      </c>
    </row>
    <row r="743" spans="2:95" x14ac:dyDescent="0.25">
      <c r="B743" t="str">
        <f>+IF(IFERROR(INDEX('24-25 Plant Additions (RunRate)'!$P$10:$P$258,MATCH(E743,'24-25 Plant Additions (RunRate)'!$C$10:$C$258,0)),"")&lt;&gt;"x","","x")</f>
        <v/>
      </c>
      <c r="C743" t="str">
        <f>+IF(AND(CG743&gt;'24-25 Plant Additions (RunRate)'!$O$4,$B743&lt;&gt;"x"),"x","")</f>
        <v/>
      </c>
      <c r="D743" t="str">
        <f t="shared" si="11"/>
        <v>x</v>
      </c>
      <c r="E743" s="2" t="s">
        <v>1323</v>
      </c>
      <c r="F743" s="3" t="s">
        <v>1324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>
        <v>3438.63</v>
      </c>
      <c r="BA743" s="4">
        <v>8.92</v>
      </c>
      <c r="BB743" s="4">
        <v>-36.15</v>
      </c>
      <c r="BC743" s="4"/>
      <c r="BD743" s="4"/>
      <c r="BE743" s="4">
        <v>0</v>
      </c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>
        <v>3411.4</v>
      </c>
      <c r="CH743" s="4"/>
      <c r="CI743" s="9" cm="1">
        <f t="array" ref="CI743">1/(SUM(G743:BZ743*($G$1:$BZ$1=1))/SUM(G743:BZ743)+0.000000001)*(SUM(N(CK743:CP743&lt;&gt;0))&gt;4)</f>
        <v>0</v>
      </c>
      <c r="CK743" s="7" cm="1">
        <f t="array" ref="CK743">+SUM($G743:$CF743*N(VALUE(LEFT($G$2:$CF$2,4))=CK$2))</f>
        <v>0</v>
      </c>
      <c r="CL743" s="7" cm="1">
        <f t="array" ref="CL743">+SUM($G743:$CF743*N(VALUE(LEFT($G$2:$CF$2,4))=CL$2))</f>
        <v>0</v>
      </c>
      <c r="CM743" s="7" cm="1">
        <f t="array" ref="CM743">+SUM($G743:$CF743*N(VALUE(LEFT($G$2:$CF$2,4))=CM$2))</f>
        <v>0</v>
      </c>
      <c r="CN743" s="7" cm="1">
        <f t="array" ref="CN743">+SUM($G743:$CF743*N(VALUE(LEFT($G$2:$CF$2,4))=CN$2))</f>
        <v>3411.4</v>
      </c>
      <c r="CO743" s="7" cm="1">
        <f t="array" ref="CO743">+SUM($G743:$CF743*N(VALUE(LEFT($G$2:$CF$2,4))=CO$2))</f>
        <v>0</v>
      </c>
      <c r="CP743" s="7" cm="1">
        <f t="array" ref="CP743">+SUM($G743:$CF743*N(VALUE(LEFT($G$2:$CF$2,4))=CP$2))</f>
        <v>0</v>
      </c>
      <c r="CQ743" s="7" cm="1">
        <f t="array" ref="CQ743">+SUM($G743:$CF743*N(VALUE(LEFT($G$2:$CF$2,4))=CQ$2))</f>
        <v>0</v>
      </c>
    </row>
    <row r="744" spans="2:95" x14ac:dyDescent="0.25">
      <c r="B744" t="str">
        <f>+IF(IFERROR(INDEX('24-25 Plant Additions (RunRate)'!$P$10:$P$258,MATCH(E744,'24-25 Plant Additions (RunRate)'!$C$10:$C$258,0)),"")&lt;&gt;"x","","x")</f>
        <v/>
      </c>
      <c r="C744" t="str">
        <f>+IF(AND(CG744&gt;'24-25 Plant Additions (RunRate)'!$O$4,$B744&lt;&gt;"x"),"x","")</f>
        <v/>
      </c>
      <c r="D744" t="str">
        <f t="shared" si="11"/>
        <v>x</v>
      </c>
      <c r="E744" s="2" t="s">
        <v>1121</v>
      </c>
      <c r="F744" s="3" t="s">
        <v>1122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>
        <v>3418.64</v>
      </c>
      <c r="AS744" s="4"/>
      <c r="AT744" s="4">
        <v>0</v>
      </c>
      <c r="AU744" s="4"/>
      <c r="AV744" s="4"/>
      <c r="AW744" s="4"/>
      <c r="AX744" s="4"/>
      <c r="AY744" s="4"/>
      <c r="AZ744" s="4"/>
      <c r="BA744" s="4"/>
      <c r="BB744" s="4">
        <v>-28.310000000000002</v>
      </c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>
        <v>3390.33</v>
      </c>
      <c r="CH744" s="4"/>
      <c r="CI744" s="9" cm="1">
        <f t="array" ref="CI744">1/(SUM(G744:BZ744*($G$1:$BZ$1=1))/SUM(G744:BZ744)+0.000000001)*(SUM(N(CK744:CP744&lt;&gt;0))&gt;4)</f>
        <v>0</v>
      </c>
      <c r="CK744" s="7" cm="1">
        <f t="array" ref="CK744">+SUM($G744:$CF744*N(VALUE(LEFT($G$2:$CF$2,4))=CK$2))</f>
        <v>0</v>
      </c>
      <c r="CL744" s="7" cm="1">
        <f t="array" ref="CL744">+SUM($G744:$CF744*N(VALUE(LEFT($G$2:$CF$2,4))=CL$2))</f>
        <v>0</v>
      </c>
      <c r="CM744" s="7" cm="1">
        <f t="array" ref="CM744">+SUM($G744:$CF744*N(VALUE(LEFT($G$2:$CF$2,4))=CM$2))</f>
        <v>0</v>
      </c>
      <c r="CN744" s="7" cm="1">
        <f t="array" ref="CN744">+SUM($G744:$CF744*N(VALUE(LEFT($G$2:$CF$2,4))=CN$2))</f>
        <v>3390.33</v>
      </c>
      <c r="CO744" s="7" cm="1">
        <f t="array" ref="CO744">+SUM($G744:$CF744*N(VALUE(LEFT($G$2:$CF$2,4))=CO$2))</f>
        <v>0</v>
      </c>
      <c r="CP744" s="7" cm="1">
        <f t="array" ref="CP744">+SUM($G744:$CF744*N(VALUE(LEFT($G$2:$CF$2,4))=CP$2))</f>
        <v>0</v>
      </c>
      <c r="CQ744" s="7" cm="1">
        <f t="array" ref="CQ744">+SUM($G744:$CF744*N(VALUE(LEFT($G$2:$CF$2,4))=CQ$2))</f>
        <v>0</v>
      </c>
    </row>
    <row r="745" spans="2:95" x14ac:dyDescent="0.25">
      <c r="B745" t="str">
        <f>+IF(IFERROR(INDEX('24-25 Plant Additions (RunRate)'!$P$10:$P$258,MATCH(E745,'24-25 Plant Additions (RunRate)'!$C$10:$C$258,0)),"")&lt;&gt;"x","","x")</f>
        <v/>
      </c>
      <c r="C745" t="str">
        <f>+IF(AND(CG745&gt;'24-25 Plant Additions (RunRate)'!$O$4,$B745&lt;&gt;"x"),"x","")</f>
        <v/>
      </c>
      <c r="D745" t="str">
        <f t="shared" si="11"/>
        <v>x</v>
      </c>
      <c r="E745" s="2" t="s">
        <v>1805</v>
      </c>
      <c r="F745" s="3" t="s">
        <v>1806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>
        <v>3372.34</v>
      </c>
      <c r="CD745" s="4"/>
      <c r="CE745" s="4"/>
      <c r="CF745" s="4"/>
      <c r="CG745" s="4">
        <v>3372.34</v>
      </c>
      <c r="CH745" s="4"/>
      <c r="CI745" s="9" t="e" cm="1">
        <f t="array" ref="CI745">1/(SUM(G745:BZ745*($G$1:$BZ$1=1))/SUM(G745:BZ745)+0.000000001)*(SUM(N(CK745:CP745&lt;&gt;0))&gt;4)</f>
        <v>#DIV/0!</v>
      </c>
      <c r="CK745" s="7" cm="1">
        <f t="array" ref="CK745">+SUM($G745:$CF745*N(VALUE(LEFT($G$2:$CF$2,4))=CK$2))</f>
        <v>0</v>
      </c>
      <c r="CL745" s="7" cm="1">
        <f t="array" ref="CL745">+SUM($G745:$CF745*N(VALUE(LEFT($G$2:$CF$2,4))=CL$2))</f>
        <v>0</v>
      </c>
      <c r="CM745" s="7" cm="1">
        <f t="array" ref="CM745">+SUM($G745:$CF745*N(VALUE(LEFT($G$2:$CF$2,4))=CM$2))</f>
        <v>0</v>
      </c>
      <c r="CN745" s="7" cm="1">
        <f t="array" ref="CN745">+SUM($G745:$CF745*N(VALUE(LEFT($G$2:$CF$2,4))=CN$2))</f>
        <v>0</v>
      </c>
      <c r="CO745" s="7" cm="1">
        <f t="array" ref="CO745">+SUM($G745:$CF745*N(VALUE(LEFT($G$2:$CF$2,4))=CO$2))</f>
        <v>0</v>
      </c>
      <c r="CP745" s="7" cm="1">
        <f t="array" ref="CP745">+SUM($G745:$CF745*N(VALUE(LEFT($G$2:$CF$2,4))=CP$2))</f>
        <v>0</v>
      </c>
      <c r="CQ745" s="7" cm="1">
        <f t="array" ref="CQ745">+SUM($G745:$CF745*N(VALUE(LEFT($G$2:$CF$2,4))=CQ$2))</f>
        <v>3372.34</v>
      </c>
    </row>
    <row r="746" spans="2:95" x14ac:dyDescent="0.25">
      <c r="B746" t="str">
        <f>+IF(IFERROR(INDEX('24-25 Plant Additions (RunRate)'!$P$10:$P$258,MATCH(E746,'24-25 Plant Additions (RunRate)'!$C$10:$C$258,0)),"")&lt;&gt;"x","","x")</f>
        <v/>
      </c>
      <c r="C746" t="str">
        <f>+IF(AND(CG746&gt;'24-25 Plant Additions (RunRate)'!$O$4,$B746&lt;&gt;"x"),"x","")</f>
        <v/>
      </c>
      <c r="D746" t="str">
        <f t="shared" si="11"/>
        <v>x</v>
      </c>
      <c r="E746" s="2" t="s">
        <v>418</v>
      </c>
      <c r="F746" s="3" t="s">
        <v>419</v>
      </c>
      <c r="G746" s="4"/>
      <c r="H746" s="4">
        <v>2314.89</v>
      </c>
      <c r="I746" s="4"/>
      <c r="J746" s="4"/>
      <c r="K746" s="4"/>
      <c r="L746" s="4">
        <v>0</v>
      </c>
      <c r="M746" s="4"/>
      <c r="N746" s="4"/>
      <c r="O746" s="4"/>
      <c r="P746" s="4">
        <v>1096.05</v>
      </c>
      <c r="Q746" s="4"/>
      <c r="R746" s="4">
        <v>-56.82</v>
      </c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>
        <v>3354.1199999999994</v>
      </c>
      <c r="CH746" s="4"/>
      <c r="CI746" s="9" cm="1">
        <f t="array" ref="CI746">1/(SUM(G746:BZ746*($G$1:$BZ$1=1))/SUM(G746:BZ746)+0.000000001)*(SUM(N(CK746:CP746&lt;&gt;0))&gt;4)</f>
        <v>0</v>
      </c>
      <c r="CK746" s="7" cm="1">
        <f t="array" ref="CK746">+SUM($G746:$CF746*N(VALUE(LEFT($G$2:$CF$2,4))=CK$2))</f>
        <v>3354.1199999999994</v>
      </c>
      <c r="CL746" s="7" cm="1">
        <f t="array" ref="CL746">+SUM($G746:$CF746*N(VALUE(LEFT($G$2:$CF$2,4))=CL$2))</f>
        <v>0</v>
      </c>
      <c r="CM746" s="7" cm="1">
        <f t="array" ref="CM746">+SUM($G746:$CF746*N(VALUE(LEFT($G$2:$CF$2,4))=CM$2))</f>
        <v>0</v>
      </c>
      <c r="CN746" s="7" cm="1">
        <f t="array" ref="CN746">+SUM($G746:$CF746*N(VALUE(LEFT($G$2:$CF$2,4))=CN$2))</f>
        <v>0</v>
      </c>
      <c r="CO746" s="7" cm="1">
        <f t="array" ref="CO746">+SUM($G746:$CF746*N(VALUE(LEFT($G$2:$CF$2,4))=CO$2))</f>
        <v>0</v>
      </c>
      <c r="CP746" s="7" cm="1">
        <f t="array" ref="CP746">+SUM($G746:$CF746*N(VALUE(LEFT($G$2:$CF$2,4))=CP$2))</f>
        <v>0</v>
      </c>
      <c r="CQ746" s="7" cm="1">
        <f t="array" ref="CQ746">+SUM($G746:$CF746*N(VALUE(LEFT($G$2:$CF$2,4))=CQ$2))</f>
        <v>0</v>
      </c>
    </row>
    <row r="747" spans="2:95" x14ac:dyDescent="0.25">
      <c r="B747" t="str">
        <f>+IF(IFERROR(INDEX('24-25 Plant Additions (RunRate)'!$P$10:$P$258,MATCH(E747,'24-25 Plant Additions (RunRate)'!$C$10:$C$258,0)),"")&lt;&gt;"x","","x")</f>
        <v/>
      </c>
      <c r="C747" t="str">
        <f>+IF(AND(CG747&gt;'24-25 Plant Additions (RunRate)'!$O$4,$B747&lt;&gt;"x"),"x","")</f>
        <v/>
      </c>
      <c r="D747" t="str">
        <f t="shared" si="11"/>
        <v>x</v>
      </c>
      <c r="E747" s="2" t="s">
        <v>1189</v>
      </c>
      <c r="F747" s="3" t="s">
        <v>1190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>
        <v>3315.63</v>
      </c>
      <c r="BI747" s="4">
        <v>0</v>
      </c>
      <c r="BJ747" s="4"/>
      <c r="BK747" s="4"/>
      <c r="BL747" s="4"/>
      <c r="BM747" s="4"/>
      <c r="BN747" s="4">
        <v>3.87</v>
      </c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>
        <v>3319.5</v>
      </c>
      <c r="CH747" s="4"/>
      <c r="CI747" s="9" cm="1">
        <f t="array" ref="CI747">1/(SUM(G747:BZ747*($G$1:$BZ$1=1))/SUM(G747:BZ747)+0.000000001)*(SUM(N(CK747:CP747&lt;&gt;0))&gt;4)</f>
        <v>0</v>
      </c>
      <c r="CK747" s="7" cm="1">
        <f t="array" ref="CK747">+SUM($G747:$CF747*N(VALUE(LEFT($G$2:$CF$2,4))=CK$2))</f>
        <v>0</v>
      </c>
      <c r="CL747" s="7" cm="1">
        <f t="array" ref="CL747">+SUM($G747:$CF747*N(VALUE(LEFT($G$2:$CF$2,4))=CL$2))</f>
        <v>0</v>
      </c>
      <c r="CM747" s="7" cm="1">
        <f t="array" ref="CM747">+SUM($G747:$CF747*N(VALUE(LEFT($G$2:$CF$2,4))=CM$2))</f>
        <v>0</v>
      </c>
      <c r="CN747" s="7" cm="1">
        <f t="array" ref="CN747">+SUM($G747:$CF747*N(VALUE(LEFT($G$2:$CF$2,4))=CN$2))</f>
        <v>0</v>
      </c>
      <c r="CO747" s="7" cm="1">
        <f t="array" ref="CO747">+SUM($G747:$CF747*N(VALUE(LEFT($G$2:$CF$2,4))=CO$2))</f>
        <v>3319.5</v>
      </c>
      <c r="CP747" s="7" cm="1">
        <f t="array" ref="CP747">+SUM($G747:$CF747*N(VALUE(LEFT($G$2:$CF$2,4))=CP$2))</f>
        <v>0</v>
      </c>
      <c r="CQ747" s="7" cm="1">
        <f t="array" ref="CQ747">+SUM($G747:$CF747*N(VALUE(LEFT($G$2:$CF$2,4))=CQ$2))</f>
        <v>0</v>
      </c>
    </row>
    <row r="748" spans="2:95" x14ac:dyDescent="0.25">
      <c r="B748" t="str">
        <f>+IF(IFERROR(INDEX('24-25 Plant Additions (RunRate)'!$P$10:$P$258,MATCH(E748,'24-25 Plant Additions (RunRate)'!$C$10:$C$258,0)),"")&lt;&gt;"x","","x")</f>
        <v/>
      </c>
      <c r="C748" t="str">
        <f>+IF(AND(CG748&gt;'24-25 Plant Additions (RunRate)'!$O$4,$B748&lt;&gt;"x"),"x","")</f>
        <v/>
      </c>
      <c r="D748" t="str">
        <f t="shared" si="11"/>
        <v>x</v>
      </c>
      <c r="E748" s="2" t="s">
        <v>1628</v>
      </c>
      <c r="F748" s="3" t="s">
        <v>1629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>
        <v>3245.67</v>
      </c>
      <c r="BS748" s="4">
        <v>0</v>
      </c>
      <c r="BT748" s="4"/>
      <c r="BU748" s="4"/>
      <c r="BV748" s="4"/>
      <c r="BW748" s="4"/>
      <c r="BX748" s="4"/>
      <c r="BY748" s="4"/>
      <c r="BZ748" s="4">
        <v>-13.14</v>
      </c>
      <c r="CA748" s="4"/>
      <c r="CB748" s="4"/>
      <c r="CC748" s="4"/>
      <c r="CD748" s="4"/>
      <c r="CE748" s="4"/>
      <c r="CF748" s="4"/>
      <c r="CG748" s="4">
        <v>3232.53</v>
      </c>
      <c r="CH748" s="4"/>
      <c r="CI748" s="9" cm="1">
        <f t="array" ref="CI748">1/(SUM(G748:BZ748*($G$1:$BZ$1=1))/SUM(G748:BZ748)+0.000000001)*(SUM(N(CK748:CP748&lt;&gt;0))&gt;4)</f>
        <v>0</v>
      </c>
      <c r="CK748" s="7" cm="1">
        <f t="array" ref="CK748">+SUM($G748:$CF748*N(VALUE(LEFT($G$2:$CF$2,4))=CK$2))</f>
        <v>0</v>
      </c>
      <c r="CL748" s="7" cm="1">
        <f t="array" ref="CL748">+SUM($G748:$CF748*N(VALUE(LEFT($G$2:$CF$2,4))=CL$2))</f>
        <v>0</v>
      </c>
      <c r="CM748" s="7" cm="1">
        <f t="array" ref="CM748">+SUM($G748:$CF748*N(VALUE(LEFT($G$2:$CF$2,4))=CM$2))</f>
        <v>0</v>
      </c>
      <c r="CN748" s="7" cm="1">
        <f t="array" ref="CN748">+SUM($G748:$CF748*N(VALUE(LEFT($G$2:$CF$2,4))=CN$2))</f>
        <v>0</v>
      </c>
      <c r="CO748" s="7" cm="1">
        <f t="array" ref="CO748">+SUM($G748:$CF748*N(VALUE(LEFT($G$2:$CF$2,4))=CO$2))</f>
        <v>0</v>
      </c>
      <c r="CP748" s="7" cm="1">
        <f t="array" ref="CP748">+SUM($G748:$CF748*N(VALUE(LEFT($G$2:$CF$2,4))=CP$2))</f>
        <v>3232.53</v>
      </c>
      <c r="CQ748" s="7" cm="1">
        <f t="array" ref="CQ748">+SUM($G748:$CF748*N(VALUE(LEFT($G$2:$CF$2,4))=CQ$2))</f>
        <v>0</v>
      </c>
    </row>
    <row r="749" spans="2:95" x14ac:dyDescent="0.25">
      <c r="B749" t="str">
        <f>+IF(IFERROR(INDEX('24-25 Plant Additions (RunRate)'!$P$10:$P$258,MATCH(E749,'24-25 Plant Additions (RunRate)'!$C$10:$C$258,0)),"")&lt;&gt;"x","","x")</f>
        <v/>
      </c>
      <c r="C749" t="str">
        <f>+IF(AND(CG749&gt;'24-25 Plant Additions (RunRate)'!$O$4,$B749&lt;&gt;"x"),"x","")</f>
        <v/>
      </c>
      <c r="D749" t="str">
        <f t="shared" si="11"/>
        <v>x</v>
      </c>
      <c r="E749" s="2" t="s">
        <v>1620</v>
      </c>
      <c r="F749" s="3" t="s">
        <v>1621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>
        <v>3242.77</v>
      </c>
      <c r="BQ749" s="4"/>
      <c r="BR749" s="4">
        <v>0</v>
      </c>
      <c r="BS749" s="4"/>
      <c r="BT749" s="4"/>
      <c r="BU749" s="4"/>
      <c r="BV749" s="4"/>
      <c r="BW749" s="4"/>
      <c r="BX749" s="4"/>
      <c r="BY749" s="4"/>
      <c r="BZ749" s="4">
        <v>-13.13</v>
      </c>
      <c r="CA749" s="4"/>
      <c r="CB749" s="4"/>
      <c r="CC749" s="4"/>
      <c r="CD749" s="4"/>
      <c r="CE749" s="4"/>
      <c r="CF749" s="4"/>
      <c r="CG749" s="4">
        <v>3229.64</v>
      </c>
      <c r="CH749" s="4"/>
      <c r="CI749" s="9" cm="1">
        <f t="array" ref="CI749">1/(SUM(G749:BZ749*($G$1:$BZ$1=1))/SUM(G749:BZ749)+0.000000001)*(SUM(N(CK749:CP749&lt;&gt;0))&gt;4)</f>
        <v>0</v>
      </c>
      <c r="CK749" s="7" cm="1">
        <f t="array" ref="CK749">+SUM($G749:$CF749*N(VALUE(LEFT($G$2:$CF$2,4))=CK$2))</f>
        <v>0</v>
      </c>
      <c r="CL749" s="7" cm="1">
        <f t="array" ref="CL749">+SUM($G749:$CF749*N(VALUE(LEFT($G$2:$CF$2,4))=CL$2))</f>
        <v>0</v>
      </c>
      <c r="CM749" s="7" cm="1">
        <f t="array" ref="CM749">+SUM($G749:$CF749*N(VALUE(LEFT($G$2:$CF$2,4))=CM$2))</f>
        <v>0</v>
      </c>
      <c r="CN749" s="7" cm="1">
        <f t="array" ref="CN749">+SUM($G749:$CF749*N(VALUE(LEFT($G$2:$CF$2,4))=CN$2))</f>
        <v>0</v>
      </c>
      <c r="CO749" s="7" cm="1">
        <f t="array" ref="CO749">+SUM($G749:$CF749*N(VALUE(LEFT($G$2:$CF$2,4))=CO$2))</f>
        <v>0</v>
      </c>
      <c r="CP749" s="7" cm="1">
        <f t="array" ref="CP749">+SUM($G749:$CF749*N(VALUE(LEFT($G$2:$CF$2,4))=CP$2))</f>
        <v>3229.64</v>
      </c>
      <c r="CQ749" s="7" cm="1">
        <f t="array" ref="CQ749">+SUM($G749:$CF749*N(VALUE(LEFT($G$2:$CF$2,4))=CQ$2))</f>
        <v>0</v>
      </c>
    </row>
    <row r="750" spans="2:95" x14ac:dyDescent="0.25">
      <c r="B750" t="str">
        <f>+IF(IFERROR(INDEX('24-25 Plant Additions (RunRate)'!$P$10:$P$258,MATCH(E750,'24-25 Plant Additions (RunRate)'!$C$10:$C$258,0)),"")&lt;&gt;"x","","x")</f>
        <v/>
      </c>
      <c r="C750" t="str">
        <f>+IF(AND(CG750&gt;'24-25 Plant Additions (RunRate)'!$O$4,$B750&lt;&gt;"x"),"x","")</f>
        <v/>
      </c>
      <c r="D750" t="str">
        <f t="shared" si="11"/>
        <v>x</v>
      </c>
      <c r="E750" s="2" t="s">
        <v>1785</v>
      </c>
      <c r="F750" s="3" t="s">
        <v>1786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>
        <v>3174.4500000000003</v>
      </c>
      <c r="CA750" s="4"/>
      <c r="CB750" s="4">
        <v>26.98</v>
      </c>
      <c r="CC750" s="4"/>
      <c r="CD750" s="4"/>
      <c r="CE750" s="4"/>
      <c r="CF750" s="4">
        <v>0</v>
      </c>
      <c r="CG750" s="4">
        <v>3201.4300000000003</v>
      </c>
      <c r="CH750" s="4"/>
      <c r="CI750" s="9" cm="1">
        <f t="array" ref="CI750">1/(SUM(G750:BZ750*($G$1:$BZ$1=1))/SUM(G750:BZ750)+0.000000001)*(SUM(N(CK750:CP750&lt;&gt;0))&gt;4)</f>
        <v>0</v>
      </c>
      <c r="CK750" s="7" cm="1">
        <f t="array" ref="CK750">+SUM($G750:$CF750*N(VALUE(LEFT($G$2:$CF$2,4))=CK$2))</f>
        <v>0</v>
      </c>
      <c r="CL750" s="7" cm="1">
        <f t="array" ref="CL750">+SUM($G750:$CF750*N(VALUE(LEFT($G$2:$CF$2,4))=CL$2))</f>
        <v>0</v>
      </c>
      <c r="CM750" s="7" cm="1">
        <f t="array" ref="CM750">+SUM($G750:$CF750*N(VALUE(LEFT($G$2:$CF$2,4))=CM$2))</f>
        <v>0</v>
      </c>
      <c r="CN750" s="7" cm="1">
        <f t="array" ref="CN750">+SUM($G750:$CF750*N(VALUE(LEFT($G$2:$CF$2,4))=CN$2))</f>
        <v>0</v>
      </c>
      <c r="CO750" s="7" cm="1">
        <f t="array" ref="CO750">+SUM($G750:$CF750*N(VALUE(LEFT($G$2:$CF$2,4))=CO$2))</f>
        <v>0</v>
      </c>
      <c r="CP750" s="7" cm="1">
        <f t="array" ref="CP750">+SUM($G750:$CF750*N(VALUE(LEFT($G$2:$CF$2,4))=CP$2))</f>
        <v>3174.4500000000003</v>
      </c>
      <c r="CQ750" s="7" cm="1">
        <f t="array" ref="CQ750">+SUM($G750:$CF750*N(VALUE(LEFT($G$2:$CF$2,4))=CQ$2))</f>
        <v>26.98</v>
      </c>
    </row>
    <row r="751" spans="2:95" x14ac:dyDescent="0.25">
      <c r="B751" t="str">
        <f>+IF(IFERROR(INDEX('24-25 Plant Additions (RunRate)'!$P$10:$P$258,MATCH(E751,'24-25 Plant Additions (RunRate)'!$C$10:$C$258,0)),"")&lt;&gt;"x","","x")</f>
        <v/>
      </c>
      <c r="C751" t="str">
        <f>+IF(AND(CG751&gt;'24-25 Plant Additions (RunRate)'!$O$4,$B751&lt;&gt;"x"),"x","")</f>
        <v/>
      </c>
      <c r="D751" t="str">
        <f t="shared" si="11"/>
        <v>x</v>
      </c>
      <c r="E751" s="2" t="s">
        <v>1203</v>
      </c>
      <c r="F751" s="3" t="s">
        <v>1204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>
        <v>3166.87</v>
      </c>
      <c r="BF751" s="4">
        <v>0</v>
      </c>
      <c r="BG751" s="4"/>
      <c r="BH751" s="4"/>
      <c r="BI751" s="4"/>
      <c r="BJ751" s="4"/>
      <c r="BK751" s="4"/>
      <c r="BL751" s="4"/>
      <c r="BM751" s="4"/>
      <c r="BN751" s="4">
        <v>3.7</v>
      </c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>
        <v>3170.5699999999997</v>
      </c>
      <c r="CH751" s="4"/>
      <c r="CI751" s="9" cm="1">
        <f t="array" ref="CI751">1/(SUM(G751:BZ751*($G$1:$BZ$1=1))/SUM(G751:BZ751)+0.000000001)*(SUM(N(CK751:CP751&lt;&gt;0))&gt;4)</f>
        <v>0</v>
      </c>
      <c r="CK751" s="7" cm="1">
        <f t="array" ref="CK751">+SUM($G751:$CF751*N(VALUE(LEFT($G$2:$CF$2,4))=CK$2))</f>
        <v>0</v>
      </c>
      <c r="CL751" s="7" cm="1">
        <f t="array" ref="CL751">+SUM($G751:$CF751*N(VALUE(LEFT($G$2:$CF$2,4))=CL$2))</f>
        <v>0</v>
      </c>
      <c r="CM751" s="7" cm="1">
        <f t="array" ref="CM751">+SUM($G751:$CF751*N(VALUE(LEFT($G$2:$CF$2,4))=CM$2))</f>
        <v>0</v>
      </c>
      <c r="CN751" s="7" cm="1">
        <f t="array" ref="CN751">+SUM($G751:$CF751*N(VALUE(LEFT($G$2:$CF$2,4))=CN$2))</f>
        <v>0</v>
      </c>
      <c r="CO751" s="7" cm="1">
        <f t="array" ref="CO751">+SUM($G751:$CF751*N(VALUE(LEFT($G$2:$CF$2,4))=CO$2))</f>
        <v>3170.5699999999997</v>
      </c>
      <c r="CP751" s="7" cm="1">
        <f t="array" ref="CP751">+SUM($G751:$CF751*N(VALUE(LEFT($G$2:$CF$2,4))=CP$2))</f>
        <v>0</v>
      </c>
      <c r="CQ751" s="7" cm="1">
        <f t="array" ref="CQ751">+SUM($G751:$CF751*N(VALUE(LEFT($G$2:$CF$2,4))=CQ$2))</f>
        <v>0</v>
      </c>
    </row>
    <row r="752" spans="2:95" x14ac:dyDescent="0.25">
      <c r="B752" t="str">
        <f>+IF(IFERROR(INDEX('24-25 Plant Additions (RunRate)'!$P$10:$P$258,MATCH(E752,'24-25 Plant Additions (RunRate)'!$C$10:$C$258,0)),"")&lt;&gt;"x","","x")</f>
        <v/>
      </c>
      <c r="C752" t="str">
        <f>+IF(AND(CG752&gt;'24-25 Plant Additions (RunRate)'!$O$4,$B752&lt;&gt;"x"),"x","")</f>
        <v/>
      </c>
      <c r="D752" t="str">
        <f t="shared" si="11"/>
        <v>x</v>
      </c>
      <c r="E752" s="2" t="s">
        <v>818</v>
      </c>
      <c r="F752" s="3" t="s">
        <v>819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>
        <v>3132.53</v>
      </c>
      <c r="AN752" s="4"/>
      <c r="AO752" s="4"/>
      <c r="AP752" s="4">
        <v>3.0100000000000002</v>
      </c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>
        <v>3135.5400000000004</v>
      </c>
      <c r="CH752" s="4"/>
      <c r="CI752" s="9" cm="1">
        <f t="array" ref="CI752">1/(SUM(G752:BZ752*($G$1:$BZ$1=1))/SUM(G752:BZ752)+0.000000001)*(SUM(N(CK752:CP752&lt;&gt;0))&gt;4)</f>
        <v>0</v>
      </c>
      <c r="CK752" s="7" cm="1">
        <f t="array" ref="CK752">+SUM($G752:$CF752*N(VALUE(LEFT($G$2:$CF$2,4))=CK$2))</f>
        <v>0</v>
      </c>
      <c r="CL752" s="7" cm="1">
        <f t="array" ref="CL752">+SUM($G752:$CF752*N(VALUE(LEFT($G$2:$CF$2,4))=CL$2))</f>
        <v>0</v>
      </c>
      <c r="CM752" s="7" cm="1">
        <f t="array" ref="CM752">+SUM($G752:$CF752*N(VALUE(LEFT($G$2:$CF$2,4))=CM$2))</f>
        <v>3135.5400000000004</v>
      </c>
      <c r="CN752" s="7" cm="1">
        <f t="array" ref="CN752">+SUM($G752:$CF752*N(VALUE(LEFT($G$2:$CF$2,4))=CN$2))</f>
        <v>0</v>
      </c>
      <c r="CO752" s="7" cm="1">
        <f t="array" ref="CO752">+SUM($G752:$CF752*N(VALUE(LEFT($G$2:$CF$2,4))=CO$2))</f>
        <v>0</v>
      </c>
      <c r="CP752" s="7" cm="1">
        <f t="array" ref="CP752">+SUM($G752:$CF752*N(VALUE(LEFT($G$2:$CF$2,4))=CP$2))</f>
        <v>0</v>
      </c>
      <c r="CQ752" s="7" cm="1">
        <f t="array" ref="CQ752">+SUM($G752:$CF752*N(VALUE(LEFT($G$2:$CF$2,4))=CQ$2))</f>
        <v>0</v>
      </c>
    </row>
    <row r="753" spans="2:95" x14ac:dyDescent="0.25">
      <c r="B753" t="str">
        <f>+IF(IFERROR(INDEX('24-25 Plant Additions (RunRate)'!$P$10:$P$258,MATCH(E753,'24-25 Plant Additions (RunRate)'!$C$10:$C$258,0)),"")&lt;&gt;"x","","x")</f>
        <v/>
      </c>
      <c r="C753" t="str">
        <f>+IF(AND(CG753&gt;'24-25 Plant Additions (RunRate)'!$O$4,$B753&lt;&gt;"x"),"x","")</f>
        <v/>
      </c>
      <c r="D753" t="str">
        <f t="shared" si="11"/>
        <v>x</v>
      </c>
      <c r="E753" s="2" t="s">
        <v>534</v>
      </c>
      <c r="F753" s="3" t="s">
        <v>535</v>
      </c>
      <c r="G753" s="4"/>
      <c r="H753" s="4"/>
      <c r="I753" s="4"/>
      <c r="J753" s="4"/>
      <c r="K753" s="4"/>
      <c r="L753" s="4"/>
      <c r="M753" s="4"/>
      <c r="N753" s="4"/>
      <c r="O753" s="4"/>
      <c r="P753" s="4">
        <v>3090.1</v>
      </c>
      <c r="Q753" s="4">
        <v>0</v>
      </c>
      <c r="R753" s="4">
        <v>14.96</v>
      </c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>
        <v>3105.06</v>
      </c>
      <c r="CH753" s="4"/>
      <c r="CI753" s="9" cm="1">
        <f t="array" ref="CI753">1/(SUM(G753:BZ753*($G$1:$BZ$1=1))/SUM(G753:BZ753)+0.000000001)*(SUM(N(CK753:CP753&lt;&gt;0))&gt;4)</f>
        <v>0</v>
      </c>
      <c r="CK753" s="7" cm="1">
        <f t="array" ref="CK753">+SUM($G753:$CF753*N(VALUE(LEFT($G$2:$CF$2,4))=CK$2))</f>
        <v>3105.06</v>
      </c>
      <c r="CL753" s="7" cm="1">
        <f t="array" ref="CL753">+SUM($G753:$CF753*N(VALUE(LEFT($G$2:$CF$2,4))=CL$2))</f>
        <v>0</v>
      </c>
      <c r="CM753" s="7" cm="1">
        <f t="array" ref="CM753">+SUM($G753:$CF753*N(VALUE(LEFT($G$2:$CF$2,4))=CM$2))</f>
        <v>0</v>
      </c>
      <c r="CN753" s="7" cm="1">
        <f t="array" ref="CN753">+SUM($G753:$CF753*N(VALUE(LEFT($G$2:$CF$2,4))=CN$2))</f>
        <v>0</v>
      </c>
      <c r="CO753" s="7" cm="1">
        <f t="array" ref="CO753">+SUM($G753:$CF753*N(VALUE(LEFT($G$2:$CF$2,4))=CO$2))</f>
        <v>0</v>
      </c>
      <c r="CP753" s="7" cm="1">
        <f t="array" ref="CP753">+SUM($G753:$CF753*N(VALUE(LEFT($G$2:$CF$2,4))=CP$2))</f>
        <v>0</v>
      </c>
      <c r="CQ753" s="7" cm="1">
        <f t="array" ref="CQ753">+SUM($G753:$CF753*N(VALUE(LEFT($G$2:$CF$2,4))=CQ$2))</f>
        <v>0</v>
      </c>
    </row>
    <row r="754" spans="2:95" x14ac:dyDescent="0.25">
      <c r="B754" t="str">
        <f>+IF(IFERROR(INDEX('24-25 Plant Additions (RunRate)'!$P$10:$P$258,MATCH(E754,'24-25 Plant Additions (RunRate)'!$C$10:$C$258,0)),"")&lt;&gt;"x","","x")</f>
        <v/>
      </c>
      <c r="C754" t="str">
        <f>+IF(AND(CG754&gt;'24-25 Plant Additions (RunRate)'!$O$4,$B754&lt;&gt;"x"),"x","")</f>
        <v/>
      </c>
      <c r="D754" t="str">
        <f t="shared" si="11"/>
        <v>x</v>
      </c>
      <c r="E754" s="2" t="s">
        <v>1560</v>
      </c>
      <c r="F754" s="3" t="s">
        <v>1561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>
        <v>3072.51</v>
      </c>
      <c r="BL754" s="4">
        <v>19.66</v>
      </c>
      <c r="BM754" s="4"/>
      <c r="BN754" s="4">
        <v>3.61</v>
      </c>
      <c r="BO754" s="4"/>
      <c r="BP754" s="4"/>
      <c r="BQ754" s="4">
        <v>0</v>
      </c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>
        <v>3095.78</v>
      </c>
      <c r="CH754" s="4"/>
      <c r="CI754" s="9" cm="1">
        <f t="array" ref="CI754">1/(SUM(G754:BZ754*($G$1:$BZ$1=1))/SUM(G754:BZ754)+0.000000001)*(SUM(N(CK754:CP754&lt;&gt;0))&gt;4)</f>
        <v>0</v>
      </c>
      <c r="CK754" s="7" cm="1">
        <f t="array" ref="CK754">+SUM($G754:$CF754*N(VALUE(LEFT($G$2:$CF$2,4))=CK$2))</f>
        <v>0</v>
      </c>
      <c r="CL754" s="7" cm="1">
        <f t="array" ref="CL754">+SUM($G754:$CF754*N(VALUE(LEFT($G$2:$CF$2,4))=CL$2))</f>
        <v>0</v>
      </c>
      <c r="CM754" s="7" cm="1">
        <f t="array" ref="CM754">+SUM($G754:$CF754*N(VALUE(LEFT($G$2:$CF$2,4))=CM$2))</f>
        <v>0</v>
      </c>
      <c r="CN754" s="7" cm="1">
        <f t="array" ref="CN754">+SUM($G754:$CF754*N(VALUE(LEFT($G$2:$CF$2,4))=CN$2))</f>
        <v>0</v>
      </c>
      <c r="CO754" s="7" cm="1">
        <f t="array" ref="CO754">+SUM($G754:$CF754*N(VALUE(LEFT($G$2:$CF$2,4))=CO$2))</f>
        <v>3095.78</v>
      </c>
      <c r="CP754" s="7" cm="1">
        <f t="array" ref="CP754">+SUM($G754:$CF754*N(VALUE(LEFT($G$2:$CF$2,4))=CP$2))</f>
        <v>0</v>
      </c>
      <c r="CQ754" s="7" cm="1">
        <f t="array" ref="CQ754">+SUM($G754:$CF754*N(VALUE(LEFT($G$2:$CF$2,4))=CQ$2))</f>
        <v>0</v>
      </c>
    </row>
    <row r="755" spans="2:95" x14ac:dyDescent="0.25">
      <c r="B755" t="str">
        <f>+IF(IFERROR(INDEX('24-25 Plant Additions (RunRate)'!$P$10:$P$258,MATCH(E755,'24-25 Plant Additions (RunRate)'!$C$10:$C$258,0)),"")&lt;&gt;"x","","x")</f>
        <v/>
      </c>
      <c r="C755" t="str">
        <f>+IF(AND(CG755&gt;'24-25 Plant Additions (RunRate)'!$O$4,$B755&lt;&gt;"x"),"x","")</f>
        <v/>
      </c>
      <c r="D755" t="str">
        <f t="shared" si="11"/>
        <v>x</v>
      </c>
      <c r="E755" s="2" t="s">
        <v>1562</v>
      </c>
      <c r="F755" s="3" t="s">
        <v>1563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>
        <v>3072.51</v>
      </c>
      <c r="BL755" s="4">
        <v>19.66</v>
      </c>
      <c r="BM755" s="4"/>
      <c r="BN755" s="4">
        <v>3.61</v>
      </c>
      <c r="BO755" s="4"/>
      <c r="BP755" s="4"/>
      <c r="BQ755" s="4">
        <v>0</v>
      </c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>
        <v>3095.78</v>
      </c>
      <c r="CH755" s="4"/>
      <c r="CI755" s="9" cm="1">
        <f t="array" ref="CI755">1/(SUM(G755:BZ755*($G$1:$BZ$1=1))/SUM(G755:BZ755)+0.000000001)*(SUM(N(CK755:CP755&lt;&gt;0))&gt;4)</f>
        <v>0</v>
      </c>
      <c r="CK755" s="7" cm="1">
        <f t="array" ref="CK755">+SUM($G755:$CF755*N(VALUE(LEFT($G$2:$CF$2,4))=CK$2))</f>
        <v>0</v>
      </c>
      <c r="CL755" s="7" cm="1">
        <f t="array" ref="CL755">+SUM($G755:$CF755*N(VALUE(LEFT($G$2:$CF$2,4))=CL$2))</f>
        <v>0</v>
      </c>
      <c r="CM755" s="7" cm="1">
        <f t="array" ref="CM755">+SUM($G755:$CF755*N(VALUE(LEFT($G$2:$CF$2,4))=CM$2))</f>
        <v>0</v>
      </c>
      <c r="CN755" s="7" cm="1">
        <f t="array" ref="CN755">+SUM($G755:$CF755*N(VALUE(LEFT($G$2:$CF$2,4))=CN$2))</f>
        <v>0</v>
      </c>
      <c r="CO755" s="7" cm="1">
        <f t="array" ref="CO755">+SUM($G755:$CF755*N(VALUE(LEFT($G$2:$CF$2,4))=CO$2))</f>
        <v>3095.78</v>
      </c>
      <c r="CP755" s="7" cm="1">
        <f t="array" ref="CP755">+SUM($G755:$CF755*N(VALUE(LEFT($G$2:$CF$2,4))=CP$2))</f>
        <v>0</v>
      </c>
      <c r="CQ755" s="7" cm="1">
        <f t="array" ref="CQ755">+SUM($G755:$CF755*N(VALUE(LEFT($G$2:$CF$2,4))=CQ$2))</f>
        <v>0</v>
      </c>
    </row>
    <row r="756" spans="2:95" x14ac:dyDescent="0.25">
      <c r="B756" t="str">
        <f>+IF(IFERROR(INDEX('24-25 Plant Additions (RunRate)'!$P$10:$P$258,MATCH(E756,'24-25 Plant Additions (RunRate)'!$C$10:$C$258,0)),"")&lt;&gt;"x","","x")</f>
        <v/>
      </c>
      <c r="C756" t="str">
        <f>+IF(AND(CG756&gt;'24-25 Plant Additions (RunRate)'!$O$4,$B756&lt;&gt;"x"),"x","")</f>
        <v/>
      </c>
      <c r="D756" t="str">
        <f t="shared" si="11"/>
        <v>x</v>
      </c>
      <c r="E756" s="2" t="s">
        <v>1556</v>
      </c>
      <c r="F756" s="3" t="s">
        <v>1557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>
        <v>3134.12</v>
      </c>
      <c r="BN756" s="4">
        <v>-43.45</v>
      </c>
      <c r="BO756" s="4"/>
      <c r="BP756" s="4">
        <v>0</v>
      </c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>
        <v>3090.67</v>
      </c>
      <c r="CH756" s="4"/>
      <c r="CI756" s="9" cm="1">
        <f t="array" ref="CI756">1/(SUM(G756:BZ756*($G$1:$BZ$1=1))/SUM(G756:BZ756)+0.000000001)*(SUM(N(CK756:CP756&lt;&gt;0))&gt;4)</f>
        <v>0</v>
      </c>
      <c r="CK756" s="7" cm="1">
        <f t="array" ref="CK756">+SUM($G756:$CF756*N(VALUE(LEFT($G$2:$CF$2,4))=CK$2))</f>
        <v>0</v>
      </c>
      <c r="CL756" s="7" cm="1">
        <f t="array" ref="CL756">+SUM($G756:$CF756*N(VALUE(LEFT($G$2:$CF$2,4))=CL$2))</f>
        <v>0</v>
      </c>
      <c r="CM756" s="7" cm="1">
        <f t="array" ref="CM756">+SUM($G756:$CF756*N(VALUE(LEFT($G$2:$CF$2,4))=CM$2))</f>
        <v>0</v>
      </c>
      <c r="CN756" s="7" cm="1">
        <f t="array" ref="CN756">+SUM($G756:$CF756*N(VALUE(LEFT($G$2:$CF$2,4))=CN$2))</f>
        <v>0</v>
      </c>
      <c r="CO756" s="7" cm="1">
        <f t="array" ref="CO756">+SUM($G756:$CF756*N(VALUE(LEFT($G$2:$CF$2,4))=CO$2))</f>
        <v>3090.67</v>
      </c>
      <c r="CP756" s="7" cm="1">
        <f t="array" ref="CP756">+SUM($G756:$CF756*N(VALUE(LEFT($G$2:$CF$2,4))=CP$2))</f>
        <v>0</v>
      </c>
      <c r="CQ756" s="7" cm="1">
        <f t="array" ref="CQ756">+SUM($G756:$CF756*N(VALUE(LEFT($G$2:$CF$2,4))=CQ$2))</f>
        <v>0</v>
      </c>
    </row>
    <row r="757" spans="2:95" x14ac:dyDescent="0.25">
      <c r="B757" t="str">
        <f>+IF(IFERROR(INDEX('24-25 Plant Additions (RunRate)'!$P$10:$P$258,MATCH(E757,'24-25 Plant Additions (RunRate)'!$C$10:$C$258,0)),"")&lt;&gt;"x","","x")</f>
        <v/>
      </c>
      <c r="C757" t="str">
        <f>+IF(AND(CG757&gt;'24-25 Plant Additions (RunRate)'!$O$4,$B757&lt;&gt;"x"),"x","")</f>
        <v/>
      </c>
      <c r="D757" t="str">
        <f t="shared" si="11"/>
        <v>x</v>
      </c>
      <c r="E757" s="2" t="s">
        <v>1640</v>
      </c>
      <c r="F757" s="3" t="s">
        <v>1641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>
        <v>3098.63</v>
      </c>
      <c r="BQ757" s="4"/>
      <c r="BR757" s="4">
        <v>0</v>
      </c>
      <c r="BS757" s="4"/>
      <c r="BT757" s="4"/>
      <c r="BU757" s="4"/>
      <c r="BV757" s="4"/>
      <c r="BW757" s="4"/>
      <c r="BX757" s="4"/>
      <c r="BY757" s="4"/>
      <c r="BZ757" s="4">
        <v>-12.55</v>
      </c>
      <c r="CA757" s="4"/>
      <c r="CB757" s="4"/>
      <c r="CC757" s="4"/>
      <c r="CD757" s="4"/>
      <c r="CE757" s="4"/>
      <c r="CF757" s="4"/>
      <c r="CG757" s="4">
        <v>3086.08</v>
      </c>
      <c r="CH757" s="4"/>
      <c r="CI757" s="9" cm="1">
        <f t="array" ref="CI757">1/(SUM(G757:BZ757*($G$1:$BZ$1=1))/SUM(G757:BZ757)+0.000000001)*(SUM(N(CK757:CP757&lt;&gt;0))&gt;4)</f>
        <v>0</v>
      </c>
      <c r="CK757" s="7" cm="1">
        <f t="array" ref="CK757">+SUM($G757:$CF757*N(VALUE(LEFT($G$2:$CF$2,4))=CK$2))</f>
        <v>0</v>
      </c>
      <c r="CL757" s="7" cm="1">
        <f t="array" ref="CL757">+SUM($G757:$CF757*N(VALUE(LEFT($G$2:$CF$2,4))=CL$2))</f>
        <v>0</v>
      </c>
      <c r="CM757" s="7" cm="1">
        <f t="array" ref="CM757">+SUM($G757:$CF757*N(VALUE(LEFT($G$2:$CF$2,4))=CM$2))</f>
        <v>0</v>
      </c>
      <c r="CN757" s="7" cm="1">
        <f t="array" ref="CN757">+SUM($G757:$CF757*N(VALUE(LEFT($G$2:$CF$2,4))=CN$2))</f>
        <v>0</v>
      </c>
      <c r="CO757" s="7" cm="1">
        <f t="array" ref="CO757">+SUM($G757:$CF757*N(VALUE(LEFT($G$2:$CF$2,4))=CO$2))</f>
        <v>0</v>
      </c>
      <c r="CP757" s="7" cm="1">
        <f t="array" ref="CP757">+SUM($G757:$CF757*N(VALUE(LEFT($G$2:$CF$2,4))=CP$2))</f>
        <v>3086.08</v>
      </c>
      <c r="CQ757" s="7" cm="1">
        <f t="array" ref="CQ757">+SUM($G757:$CF757*N(VALUE(LEFT($G$2:$CF$2,4))=CQ$2))</f>
        <v>0</v>
      </c>
    </row>
    <row r="758" spans="2:95" x14ac:dyDescent="0.25">
      <c r="B758" t="str">
        <f>+IF(IFERROR(INDEX('24-25 Plant Additions (RunRate)'!$P$10:$P$258,MATCH(E758,'24-25 Plant Additions (RunRate)'!$C$10:$C$258,0)),"")&lt;&gt;"x","","x")</f>
        <v/>
      </c>
      <c r="C758" t="str">
        <f>+IF(AND(CG758&gt;'24-25 Plant Additions (RunRate)'!$O$4,$B758&lt;&gt;"x"),"x","")</f>
        <v/>
      </c>
      <c r="D758" t="str">
        <f t="shared" si="11"/>
        <v>x</v>
      </c>
      <c r="E758" s="2" t="s">
        <v>1636</v>
      </c>
      <c r="F758" s="3" t="s">
        <v>1637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>
        <v>3127.59</v>
      </c>
      <c r="BU758" s="4"/>
      <c r="BV758" s="4"/>
      <c r="BW758" s="4"/>
      <c r="BX758" s="4"/>
      <c r="BY758" s="4"/>
      <c r="BZ758" s="4">
        <v>-19.68</v>
      </c>
      <c r="CA758" s="4">
        <v>-29.91</v>
      </c>
      <c r="CB758" s="4"/>
      <c r="CC758" s="4"/>
      <c r="CD758" s="4">
        <v>0</v>
      </c>
      <c r="CE758" s="4"/>
      <c r="CF758" s="4"/>
      <c r="CG758" s="4">
        <v>3078.0000000000005</v>
      </c>
      <c r="CH758" s="4"/>
      <c r="CI758" s="9" cm="1">
        <f t="array" ref="CI758">1/(SUM(G758:BZ758*($G$1:$BZ$1=1))/SUM(G758:BZ758)+0.000000001)*(SUM(N(CK758:CP758&lt;&gt;0))&gt;4)</f>
        <v>0</v>
      </c>
      <c r="CK758" s="7" cm="1">
        <f t="array" ref="CK758">+SUM($G758:$CF758*N(VALUE(LEFT($G$2:$CF$2,4))=CK$2))</f>
        <v>0</v>
      </c>
      <c r="CL758" s="7" cm="1">
        <f t="array" ref="CL758">+SUM($G758:$CF758*N(VALUE(LEFT($G$2:$CF$2,4))=CL$2))</f>
        <v>0</v>
      </c>
      <c r="CM758" s="7" cm="1">
        <f t="array" ref="CM758">+SUM($G758:$CF758*N(VALUE(LEFT($G$2:$CF$2,4))=CM$2))</f>
        <v>0</v>
      </c>
      <c r="CN758" s="7" cm="1">
        <f t="array" ref="CN758">+SUM($G758:$CF758*N(VALUE(LEFT($G$2:$CF$2,4))=CN$2))</f>
        <v>0</v>
      </c>
      <c r="CO758" s="7" cm="1">
        <f t="array" ref="CO758">+SUM($G758:$CF758*N(VALUE(LEFT($G$2:$CF$2,4))=CO$2))</f>
        <v>0</v>
      </c>
      <c r="CP758" s="7" cm="1">
        <f t="array" ref="CP758">+SUM($G758:$CF758*N(VALUE(LEFT($G$2:$CF$2,4))=CP$2))</f>
        <v>3107.9100000000003</v>
      </c>
      <c r="CQ758" s="7" cm="1">
        <f t="array" ref="CQ758">+SUM($G758:$CF758*N(VALUE(LEFT($G$2:$CF$2,4))=CQ$2))</f>
        <v>-29.91</v>
      </c>
    </row>
    <row r="759" spans="2:95" x14ac:dyDescent="0.25">
      <c r="B759" t="str">
        <f>+IF(IFERROR(INDEX('24-25 Plant Additions (RunRate)'!$P$10:$P$258,MATCH(E759,'24-25 Plant Additions (RunRate)'!$C$10:$C$258,0)),"")&lt;&gt;"x","","x")</f>
        <v/>
      </c>
      <c r="C759" t="str">
        <f>+IF(AND(CG759&gt;'24-25 Plant Additions (RunRate)'!$O$4,$B759&lt;&gt;"x"),"x","")</f>
        <v/>
      </c>
      <c r="D759" t="str">
        <f t="shared" si="11"/>
        <v>x</v>
      </c>
      <c r="E759" s="2" t="s">
        <v>1775</v>
      </c>
      <c r="F759" s="3" t="s">
        <v>1776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>
        <v>3063.9500000000003</v>
      </c>
      <c r="CA759" s="4"/>
      <c r="CB759" s="4"/>
      <c r="CC759" s="4">
        <v>0</v>
      </c>
      <c r="CD759" s="4"/>
      <c r="CE759" s="4"/>
      <c r="CF759" s="4"/>
      <c r="CG759" s="4">
        <v>3063.9500000000003</v>
      </c>
      <c r="CH759" s="4"/>
      <c r="CI759" s="9" cm="1">
        <f t="array" ref="CI759">1/(SUM(G759:BZ759*($G$1:$BZ$1=1))/SUM(G759:BZ759)+0.000000001)*(SUM(N(CK759:CP759&lt;&gt;0))&gt;4)</f>
        <v>0</v>
      </c>
      <c r="CK759" s="7" cm="1">
        <f t="array" ref="CK759">+SUM($G759:$CF759*N(VALUE(LEFT($G$2:$CF$2,4))=CK$2))</f>
        <v>0</v>
      </c>
      <c r="CL759" s="7" cm="1">
        <f t="array" ref="CL759">+SUM($G759:$CF759*N(VALUE(LEFT($G$2:$CF$2,4))=CL$2))</f>
        <v>0</v>
      </c>
      <c r="CM759" s="7" cm="1">
        <f t="array" ref="CM759">+SUM($G759:$CF759*N(VALUE(LEFT($G$2:$CF$2,4))=CM$2))</f>
        <v>0</v>
      </c>
      <c r="CN759" s="7" cm="1">
        <f t="array" ref="CN759">+SUM($G759:$CF759*N(VALUE(LEFT($G$2:$CF$2,4))=CN$2))</f>
        <v>0</v>
      </c>
      <c r="CO759" s="7" cm="1">
        <f t="array" ref="CO759">+SUM($G759:$CF759*N(VALUE(LEFT($G$2:$CF$2,4))=CO$2))</f>
        <v>0</v>
      </c>
      <c r="CP759" s="7" cm="1">
        <f t="array" ref="CP759">+SUM($G759:$CF759*N(VALUE(LEFT($G$2:$CF$2,4))=CP$2))</f>
        <v>3063.9500000000003</v>
      </c>
      <c r="CQ759" s="7" cm="1">
        <f t="array" ref="CQ759">+SUM($G759:$CF759*N(VALUE(LEFT($G$2:$CF$2,4))=CQ$2))</f>
        <v>0</v>
      </c>
    </row>
    <row r="760" spans="2:95" x14ac:dyDescent="0.25">
      <c r="B760" t="str">
        <f>+IF(IFERROR(INDEX('24-25 Plant Additions (RunRate)'!$P$10:$P$258,MATCH(E760,'24-25 Plant Additions (RunRate)'!$C$10:$C$258,0)),"")&lt;&gt;"x","","x")</f>
        <v/>
      </c>
      <c r="C760" t="str">
        <f>+IF(AND(CG760&gt;'24-25 Plant Additions (RunRate)'!$O$4,$B760&lt;&gt;"x"),"x","")</f>
        <v/>
      </c>
      <c r="D760" t="str">
        <f t="shared" si="11"/>
        <v>x</v>
      </c>
      <c r="E760" s="2" t="s">
        <v>1566</v>
      </c>
      <c r="F760" s="3" t="s">
        <v>1326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>
        <v>3057.3</v>
      </c>
      <c r="BM760" s="4"/>
      <c r="BN760" s="4">
        <v>3.5700000000000003</v>
      </c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>
        <v>3060.8700000000003</v>
      </c>
      <c r="CH760" s="4"/>
      <c r="CI760" s="9" cm="1">
        <f t="array" ref="CI760">1/(SUM(G760:BZ760*($G$1:$BZ$1=1))/SUM(G760:BZ760)+0.000000001)*(SUM(N(CK760:CP760&lt;&gt;0))&gt;4)</f>
        <v>0</v>
      </c>
      <c r="CK760" s="7" cm="1">
        <f t="array" ref="CK760">+SUM($G760:$CF760*N(VALUE(LEFT($G$2:$CF$2,4))=CK$2))</f>
        <v>0</v>
      </c>
      <c r="CL760" s="7" cm="1">
        <f t="array" ref="CL760">+SUM($G760:$CF760*N(VALUE(LEFT($G$2:$CF$2,4))=CL$2))</f>
        <v>0</v>
      </c>
      <c r="CM760" s="7" cm="1">
        <f t="array" ref="CM760">+SUM($G760:$CF760*N(VALUE(LEFT($G$2:$CF$2,4))=CM$2))</f>
        <v>0</v>
      </c>
      <c r="CN760" s="7" cm="1">
        <f t="array" ref="CN760">+SUM($G760:$CF760*N(VALUE(LEFT($G$2:$CF$2,4))=CN$2))</f>
        <v>0</v>
      </c>
      <c r="CO760" s="7" cm="1">
        <f t="array" ref="CO760">+SUM($G760:$CF760*N(VALUE(LEFT($G$2:$CF$2,4))=CO$2))</f>
        <v>3060.8700000000003</v>
      </c>
      <c r="CP760" s="7" cm="1">
        <f t="array" ref="CP760">+SUM($G760:$CF760*N(VALUE(LEFT($G$2:$CF$2,4))=CP$2))</f>
        <v>0</v>
      </c>
      <c r="CQ760" s="7" cm="1">
        <f t="array" ref="CQ760">+SUM($G760:$CF760*N(VALUE(LEFT($G$2:$CF$2,4))=CQ$2))</f>
        <v>0</v>
      </c>
    </row>
    <row r="761" spans="2:95" x14ac:dyDescent="0.25">
      <c r="B761" t="str">
        <f>+IF(IFERROR(INDEX('24-25 Plant Additions (RunRate)'!$P$10:$P$258,MATCH(E761,'24-25 Plant Additions (RunRate)'!$C$10:$C$258,0)),"")&lt;&gt;"x","","x")</f>
        <v/>
      </c>
      <c r="C761" t="str">
        <f>+IF(AND(CG761&gt;'24-25 Plant Additions (RunRate)'!$O$4,$B761&lt;&gt;"x"),"x","")</f>
        <v/>
      </c>
      <c r="D761" t="str">
        <f t="shared" si="11"/>
        <v>x</v>
      </c>
      <c r="E761" s="2" t="s">
        <v>249</v>
      </c>
      <c r="F761" s="3" t="s">
        <v>250</v>
      </c>
      <c r="G761" s="4"/>
      <c r="H761" s="4"/>
      <c r="I761" s="4">
        <v>3042.04</v>
      </c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>
        <v>3042.04</v>
      </c>
      <c r="CH761" s="4"/>
      <c r="CI761" s="9" cm="1">
        <f t="array" ref="CI761">1/(SUM(G761:BZ761*($G$1:$BZ$1=1))/SUM(G761:BZ761)+0.000000001)*(SUM(N(CK761:CP761&lt;&gt;0))&gt;4)</f>
        <v>0</v>
      </c>
      <c r="CK761" s="7" cm="1">
        <f t="array" ref="CK761">+SUM($G761:$CF761*N(VALUE(LEFT($G$2:$CF$2,4))=CK$2))</f>
        <v>3042.04</v>
      </c>
      <c r="CL761" s="7" cm="1">
        <f t="array" ref="CL761">+SUM($G761:$CF761*N(VALUE(LEFT($G$2:$CF$2,4))=CL$2))</f>
        <v>0</v>
      </c>
      <c r="CM761" s="7" cm="1">
        <f t="array" ref="CM761">+SUM($G761:$CF761*N(VALUE(LEFT($G$2:$CF$2,4))=CM$2))</f>
        <v>0</v>
      </c>
      <c r="CN761" s="7" cm="1">
        <f t="array" ref="CN761">+SUM($G761:$CF761*N(VALUE(LEFT($G$2:$CF$2,4))=CN$2))</f>
        <v>0</v>
      </c>
      <c r="CO761" s="7" cm="1">
        <f t="array" ref="CO761">+SUM($G761:$CF761*N(VALUE(LEFT($G$2:$CF$2,4))=CO$2))</f>
        <v>0</v>
      </c>
      <c r="CP761" s="7" cm="1">
        <f t="array" ref="CP761">+SUM($G761:$CF761*N(VALUE(LEFT($G$2:$CF$2,4))=CP$2))</f>
        <v>0</v>
      </c>
      <c r="CQ761" s="7" cm="1">
        <f t="array" ref="CQ761">+SUM($G761:$CF761*N(VALUE(LEFT($G$2:$CF$2,4))=CQ$2))</f>
        <v>0</v>
      </c>
    </row>
    <row r="762" spans="2:95" x14ac:dyDescent="0.25">
      <c r="B762" t="str">
        <f>+IF(IFERROR(INDEX('24-25 Plant Additions (RunRate)'!$P$10:$P$258,MATCH(E762,'24-25 Plant Additions (RunRate)'!$C$10:$C$258,0)),"")&lt;&gt;"x","","x")</f>
        <v/>
      </c>
      <c r="C762" t="str">
        <f>+IF(AND(CG762&gt;'24-25 Plant Additions (RunRate)'!$O$4,$B762&lt;&gt;"x"),"x","")</f>
        <v/>
      </c>
      <c r="D762" t="str">
        <f t="shared" si="11"/>
        <v>x</v>
      </c>
      <c r="E762" s="2" t="s">
        <v>1035</v>
      </c>
      <c r="F762" s="3" t="s">
        <v>1036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>
        <v>3033.64</v>
      </c>
      <c r="BC762" s="4">
        <v>0</v>
      </c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>
        <v>3033.64</v>
      </c>
      <c r="CH762" s="4"/>
      <c r="CI762" s="9" cm="1">
        <f t="array" ref="CI762">1/(SUM(G762:BZ762*($G$1:$BZ$1=1))/SUM(G762:BZ762)+0.000000001)*(SUM(N(CK762:CP762&lt;&gt;0))&gt;4)</f>
        <v>0</v>
      </c>
      <c r="CK762" s="7" cm="1">
        <f t="array" ref="CK762">+SUM($G762:$CF762*N(VALUE(LEFT($G$2:$CF$2,4))=CK$2))</f>
        <v>0</v>
      </c>
      <c r="CL762" s="7" cm="1">
        <f t="array" ref="CL762">+SUM($G762:$CF762*N(VALUE(LEFT($G$2:$CF$2,4))=CL$2))</f>
        <v>0</v>
      </c>
      <c r="CM762" s="7" cm="1">
        <f t="array" ref="CM762">+SUM($G762:$CF762*N(VALUE(LEFT($G$2:$CF$2,4))=CM$2))</f>
        <v>0</v>
      </c>
      <c r="CN762" s="7" cm="1">
        <f t="array" ref="CN762">+SUM($G762:$CF762*N(VALUE(LEFT($G$2:$CF$2,4))=CN$2))</f>
        <v>3033.64</v>
      </c>
      <c r="CO762" s="7" cm="1">
        <f t="array" ref="CO762">+SUM($G762:$CF762*N(VALUE(LEFT($G$2:$CF$2,4))=CO$2))</f>
        <v>0</v>
      </c>
      <c r="CP762" s="7" cm="1">
        <f t="array" ref="CP762">+SUM($G762:$CF762*N(VALUE(LEFT($G$2:$CF$2,4))=CP$2))</f>
        <v>0</v>
      </c>
      <c r="CQ762" s="7" cm="1">
        <f t="array" ref="CQ762">+SUM($G762:$CF762*N(VALUE(LEFT($G$2:$CF$2,4))=CQ$2))</f>
        <v>0</v>
      </c>
    </row>
    <row r="763" spans="2:95" x14ac:dyDescent="0.25">
      <c r="B763" t="str">
        <f>+IF(IFERROR(INDEX('24-25 Plant Additions (RunRate)'!$P$10:$P$258,MATCH(E763,'24-25 Plant Additions (RunRate)'!$C$10:$C$258,0)),"")&lt;&gt;"x","","x")</f>
        <v/>
      </c>
      <c r="C763" t="str">
        <f>+IF(AND(CG763&gt;'24-25 Plant Additions (RunRate)'!$O$4,$B763&lt;&gt;"x"),"x","")</f>
        <v/>
      </c>
      <c r="D763" t="str">
        <f t="shared" si="11"/>
        <v>x</v>
      </c>
      <c r="E763" s="2" t="s">
        <v>892</v>
      </c>
      <c r="F763" s="3" t="s">
        <v>893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>
        <v>2827.35</v>
      </c>
      <c r="AG763" s="4">
        <v>161</v>
      </c>
      <c r="AH763" s="4"/>
      <c r="AI763" s="4"/>
      <c r="AJ763" s="4"/>
      <c r="AK763" s="4"/>
      <c r="AL763" s="4"/>
      <c r="AM763" s="4"/>
      <c r="AN763" s="4"/>
      <c r="AO763" s="4"/>
      <c r="AP763" s="4">
        <v>2.31</v>
      </c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>
        <v>2990.66</v>
      </c>
      <c r="CH763" s="4"/>
      <c r="CI763" s="9" cm="1">
        <f t="array" ref="CI763">1/(SUM(G763:BZ763*($G$1:$BZ$1=1))/SUM(G763:BZ763)+0.000000001)*(SUM(N(CK763:CP763&lt;&gt;0))&gt;4)</f>
        <v>0</v>
      </c>
      <c r="CK763" s="7" cm="1">
        <f t="array" ref="CK763">+SUM($G763:$CF763*N(VALUE(LEFT($G$2:$CF$2,4))=CK$2))</f>
        <v>0</v>
      </c>
      <c r="CL763" s="7" cm="1">
        <f t="array" ref="CL763">+SUM($G763:$CF763*N(VALUE(LEFT($G$2:$CF$2,4))=CL$2))</f>
        <v>0</v>
      </c>
      <c r="CM763" s="7" cm="1">
        <f t="array" ref="CM763">+SUM($G763:$CF763*N(VALUE(LEFT($G$2:$CF$2,4))=CM$2))</f>
        <v>2990.66</v>
      </c>
      <c r="CN763" s="7" cm="1">
        <f t="array" ref="CN763">+SUM($G763:$CF763*N(VALUE(LEFT($G$2:$CF$2,4))=CN$2))</f>
        <v>0</v>
      </c>
      <c r="CO763" s="7" cm="1">
        <f t="array" ref="CO763">+SUM($G763:$CF763*N(VALUE(LEFT($G$2:$CF$2,4))=CO$2))</f>
        <v>0</v>
      </c>
      <c r="CP763" s="7" cm="1">
        <f t="array" ref="CP763">+SUM($G763:$CF763*N(VALUE(LEFT($G$2:$CF$2,4))=CP$2))</f>
        <v>0</v>
      </c>
      <c r="CQ763" s="7" cm="1">
        <f t="array" ref="CQ763">+SUM($G763:$CF763*N(VALUE(LEFT($G$2:$CF$2,4))=CQ$2))</f>
        <v>0</v>
      </c>
    </row>
    <row r="764" spans="2:95" x14ac:dyDescent="0.25">
      <c r="B764" t="str">
        <f>+IF(IFERROR(INDEX('24-25 Plant Additions (RunRate)'!$P$10:$P$258,MATCH(E764,'24-25 Plant Additions (RunRate)'!$C$10:$C$258,0)),"")&lt;&gt;"x","","x")</f>
        <v/>
      </c>
      <c r="C764" t="str">
        <f>+IF(AND(CG764&gt;'24-25 Plant Additions (RunRate)'!$O$4,$B764&lt;&gt;"x"),"x","")</f>
        <v/>
      </c>
      <c r="D764" t="str">
        <f t="shared" si="11"/>
        <v>x</v>
      </c>
      <c r="E764" s="2" t="s">
        <v>578</v>
      </c>
      <c r="F764" s="3" t="s">
        <v>579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>
        <v>3033.2400000000002</v>
      </c>
      <c r="Y764" s="4"/>
      <c r="Z764" s="4"/>
      <c r="AA764" s="4">
        <v>0</v>
      </c>
      <c r="AB764" s="4"/>
      <c r="AC764" s="4"/>
      <c r="AD764" s="4">
        <v>-50.27</v>
      </c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>
        <v>2982.9700000000003</v>
      </c>
      <c r="CH764" s="4"/>
      <c r="CI764" s="9" cm="1">
        <f t="array" ref="CI764">1/(SUM(G764:BZ764*($G$1:$BZ$1=1))/SUM(G764:BZ764)+0.000000001)*(SUM(N(CK764:CP764&lt;&gt;0))&gt;4)</f>
        <v>0</v>
      </c>
      <c r="CK764" s="7" cm="1">
        <f t="array" ref="CK764">+SUM($G764:$CF764*N(VALUE(LEFT($G$2:$CF$2,4))=CK$2))</f>
        <v>0</v>
      </c>
      <c r="CL764" s="7" cm="1">
        <f t="array" ref="CL764">+SUM($G764:$CF764*N(VALUE(LEFT($G$2:$CF$2,4))=CL$2))</f>
        <v>2982.9700000000003</v>
      </c>
      <c r="CM764" s="7" cm="1">
        <f t="array" ref="CM764">+SUM($G764:$CF764*N(VALUE(LEFT($G$2:$CF$2,4))=CM$2))</f>
        <v>0</v>
      </c>
      <c r="CN764" s="7" cm="1">
        <f t="array" ref="CN764">+SUM($G764:$CF764*N(VALUE(LEFT($G$2:$CF$2,4))=CN$2))</f>
        <v>0</v>
      </c>
      <c r="CO764" s="7" cm="1">
        <f t="array" ref="CO764">+SUM($G764:$CF764*N(VALUE(LEFT($G$2:$CF$2,4))=CO$2))</f>
        <v>0</v>
      </c>
      <c r="CP764" s="7" cm="1">
        <f t="array" ref="CP764">+SUM($G764:$CF764*N(VALUE(LEFT($G$2:$CF$2,4))=CP$2))</f>
        <v>0</v>
      </c>
      <c r="CQ764" s="7" cm="1">
        <f t="array" ref="CQ764">+SUM($G764:$CF764*N(VALUE(LEFT($G$2:$CF$2,4))=CQ$2))</f>
        <v>0</v>
      </c>
    </row>
    <row r="765" spans="2:95" x14ac:dyDescent="0.25">
      <c r="B765" t="str">
        <f>+IF(IFERROR(INDEX('24-25 Plant Additions (RunRate)'!$P$10:$P$258,MATCH(E765,'24-25 Plant Additions (RunRate)'!$C$10:$C$258,0)),"")&lt;&gt;"x","","x")</f>
        <v/>
      </c>
      <c r="C765" t="str">
        <f>+IF(AND(CG765&gt;'24-25 Plant Additions (RunRate)'!$O$4,$B765&lt;&gt;"x"),"x","")</f>
        <v/>
      </c>
      <c r="D765" t="str">
        <f t="shared" si="11"/>
        <v>x</v>
      </c>
      <c r="E765" s="2" t="s">
        <v>1393</v>
      </c>
      <c r="F765" s="3" t="s">
        <v>1394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>
        <v>2919.1</v>
      </c>
      <c r="BL765" s="4"/>
      <c r="BM765" s="4">
        <v>0</v>
      </c>
      <c r="BN765" s="4">
        <v>3.41</v>
      </c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>
        <v>2922.5099999999998</v>
      </c>
      <c r="CH765" s="4"/>
      <c r="CI765" s="9" cm="1">
        <f t="array" ref="CI765">1/(SUM(G765:BZ765*($G$1:$BZ$1=1))/SUM(G765:BZ765)+0.000000001)*(SUM(N(CK765:CP765&lt;&gt;0))&gt;4)</f>
        <v>0</v>
      </c>
      <c r="CK765" s="7" cm="1">
        <f t="array" ref="CK765">+SUM($G765:$CF765*N(VALUE(LEFT($G$2:$CF$2,4))=CK$2))</f>
        <v>0</v>
      </c>
      <c r="CL765" s="7" cm="1">
        <f t="array" ref="CL765">+SUM($G765:$CF765*N(VALUE(LEFT($G$2:$CF$2,4))=CL$2))</f>
        <v>0</v>
      </c>
      <c r="CM765" s="7" cm="1">
        <f t="array" ref="CM765">+SUM($G765:$CF765*N(VALUE(LEFT($G$2:$CF$2,4))=CM$2))</f>
        <v>0</v>
      </c>
      <c r="CN765" s="7" cm="1">
        <f t="array" ref="CN765">+SUM($G765:$CF765*N(VALUE(LEFT($G$2:$CF$2,4))=CN$2))</f>
        <v>0</v>
      </c>
      <c r="CO765" s="7" cm="1">
        <f t="array" ref="CO765">+SUM($G765:$CF765*N(VALUE(LEFT($G$2:$CF$2,4))=CO$2))</f>
        <v>2922.5099999999998</v>
      </c>
      <c r="CP765" s="7" cm="1">
        <f t="array" ref="CP765">+SUM($G765:$CF765*N(VALUE(LEFT($G$2:$CF$2,4))=CP$2))</f>
        <v>0</v>
      </c>
      <c r="CQ765" s="7" cm="1">
        <f t="array" ref="CQ765">+SUM($G765:$CF765*N(VALUE(LEFT($G$2:$CF$2,4))=CQ$2))</f>
        <v>0</v>
      </c>
    </row>
    <row r="766" spans="2:95" x14ac:dyDescent="0.25">
      <c r="B766" t="str">
        <f>+IF(IFERROR(INDEX('24-25 Plant Additions (RunRate)'!$P$10:$P$258,MATCH(E766,'24-25 Plant Additions (RunRate)'!$C$10:$C$258,0)),"")&lt;&gt;"x","","x")</f>
        <v/>
      </c>
      <c r="C766" t="str">
        <f>+IF(AND(CG766&gt;'24-25 Plant Additions (RunRate)'!$O$4,$B766&lt;&gt;"x"),"x","")</f>
        <v/>
      </c>
      <c r="D766" t="str">
        <f t="shared" si="11"/>
        <v>x</v>
      </c>
      <c r="E766" s="2" t="s">
        <v>1519</v>
      </c>
      <c r="F766" s="3" t="s">
        <v>1326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>
        <v>2852.84</v>
      </c>
      <c r="BJ766" s="4">
        <v>52.800000000000004</v>
      </c>
      <c r="BK766" s="4">
        <v>0</v>
      </c>
      <c r="BL766" s="4"/>
      <c r="BM766" s="4"/>
      <c r="BN766" s="4">
        <v>3.39</v>
      </c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>
        <v>2909.03</v>
      </c>
      <c r="CH766" s="4"/>
      <c r="CI766" s="9" cm="1">
        <f t="array" ref="CI766">1/(SUM(G766:BZ766*($G$1:$BZ$1=1))/SUM(G766:BZ766)+0.000000001)*(SUM(N(CK766:CP766&lt;&gt;0))&gt;4)</f>
        <v>0</v>
      </c>
      <c r="CK766" s="7" cm="1">
        <f t="array" ref="CK766">+SUM($G766:$CF766*N(VALUE(LEFT($G$2:$CF$2,4))=CK$2))</f>
        <v>0</v>
      </c>
      <c r="CL766" s="7" cm="1">
        <f t="array" ref="CL766">+SUM($G766:$CF766*N(VALUE(LEFT($G$2:$CF$2,4))=CL$2))</f>
        <v>0</v>
      </c>
      <c r="CM766" s="7" cm="1">
        <f t="array" ref="CM766">+SUM($G766:$CF766*N(VALUE(LEFT($G$2:$CF$2,4))=CM$2))</f>
        <v>0</v>
      </c>
      <c r="CN766" s="7" cm="1">
        <f t="array" ref="CN766">+SUM($G766:$CF766*N(VALUE(LEFT($G$2:$CF$2,4))=CN$2))</f>
        <v>0</v>
      </c>
      <c r="CO766" s="7" cm="1">
        <f t="array" ref="CO766">+SUM($G766:$CF766*N(VALUE(LEFT($G$2:$CF$2,4))=CO$2))</f>
        <v>2909.03</v>
      </c>
      <c r="CP766" s="7" cm="1">
        <f t="array" ref="CP766">+SUM($G766:$CF766*N(VALUE(LEFT($G$2:$CF$2,4))=CP$2))</f>
        <v>0</v>
      </c>
      <c r="CQ766" s="7" cm="1">
        <f t="array" ref="CQ766">+SUM($G766:$CF766*N(VALUE(LEFT($G$2:$CF$2,4))=CQ$2))</f>
        <v>0</v>
      </c>
    </row>
    <row r="767" spans="2:95" x14ac:dyDescent="0.25">
      <c r="B767" t="str">
        <f>+IF(IFERROR(INDEX('24-25 Plant Additions (RunRate)'!$P$10:$P$258,MATCH(E767,'24-25 Plant Additions (RunRate)'!$C$10:$C$258,0)),"")&lt;&gt;"x","","x")</f>
        <v/>
      </c>
      <c r="C767" t="str">
        <f>+IF(AND(CG767&gt;'24-25 Plant Additions (RunRate)'!$O$4,$B767&lt;&gt;"x"),"x","")</f>
        <v/>
      </c>
      <c r="D767" t="str">
        <f t="shared" si="11"/>
        <v>x</v>
      </c>
      <c r="E767" s="2" t="s">
        <v>281</v>
      </c>
      <c r="F767" s="3" t="s">
        <v>282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>
        <v>2908.82</v>
      </c>
      <c r="S767" s="4">
        <v>0</v>
      </c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>
        <v>2908.82</v>
      </c>
      <c r="CH767" s="4"/>
      <c r="CI767" s="9" cm="1">
        <f t="array" ref="CI767">1/(SUM(G767:BZ767*($G$1:$BZ$1=1))/SUM(G767:BZ767)+0.000000001)*(SUM(N(CK767:CP767&lt;&gt;0))&gt;4)</f>
        <v>0</v>
      </c>
      <c r="CK767" s="7" cm="1">
        <f t="array" ref="CK767">+SUM($G767:$CF767*N(VALUE(LEFT($G$2:$CF$2,4))=CK$2))</f>
        <v>2908.82</v>
      </c>
      <c r="CL767" s="7" cm="1">
        <f t="array" ref="CL767">+SUM($G767:$CF767*N(VALUE(LEFT($G$2:$CF$2,4))=CL$2))</f>
        <v>0</v>
      </c>
      <c r="CM767" s="7" cm="1">
        <f t="array" ref="CM767">+SUM($G767:$CF767*N(VALUE(LEFT($G$2:$CF$2,4))=CM$2))</f>
        <v>0</v>
      </c>
      <c r="CN767" s="7" cm="1">
        <f t="array" ref="CN767">+SUM($G767:$CF767*N(VALUE(LEFT($G$2:$CF$2,4))=CN$2))</f>
        <v>0</v>
      </c>
      <c r="CO767" s="7" cm="1">
        <f t="array" ref="CO767">+SUM($G767:$CF767*N(VALUE(LEFT($G$2:$CF$2,4))=CO$2))</f>
        <v>0</v>
      </c>
      <c r="CP767" s="7" cm="1">
        <f t="array" ref="CP767">+SUM($G767:$CF767*N(VALUE(LEFT($G$2:$CF$2,4))=CP$2))</f>
        <v>0</v>
      </c>
      <c r="CQ767" s="7" cm="1">
        <f t="array" ref="CQ767">+SUM($G767:$CF767*N(VALUE(LEFT($G$2:$CF$2,4))=CQ$2))</f>
        <v>0</v>
      </c>
    </row>
    <row r="768" spans="2:95" x14ac:dyDescent="0.25">
      <c r="B768" t="str">
        <f>+IF(IFERROR(INDEX('24-25 Plant Additions (RunRate)'!$P$10:$P$258,MATCH(E768,'24-25 Plant Additions (RunRate)'!$C$10:$C$258,0)),"")&lt;&gt;"x","","x")</f>
        <v/>
      </c>
      <c r="C768" t="str">
        <f>+IF(AND(CG768&gt;'24-25 Plant Additions (RunRate)'!$O$4,$B768&lt;&gt;"x"),"x","")</f>
        <v/>
      </c>
      <c r="D768" t="str">
        <f t="shared" si="11"/>
        <v>x</v>
      </c>
      <c r="E768" s="2" t="s">
        <v>1656</v>
      </c>
      <c r="F768" s="3" t="s">
        <v>1657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>
        <v>2912.89</v>
      </c>
      <c r="BT768" s="4">
        <v>0</v>
      </c>
      <c r="BU768" s="4"/>
      <c r="BV768" s="4"/>
      <c r="BW768" s="4"/>
      <c r="BX768" s="4"/>
      <c r="BY768" s="4"/>
      <c r="BZ768" s="4">
        <v>-11.790000000000001</v>
      </c>
      <c r="CA768" s="4"/>
      <c r="CB768" s="4"/>
      <c r="CC768" s="4"/>
      <c r="CD768" s="4"/>
      <c r="CE768" s="4"/>
      <c r="CF768" s="4"/>
      <c r="CG768" s="4">
        <v>2901.1</v>
      </c>
      <c r="CH768" s="4"/>
      <c r="CI768" s="9" cm="1">
        <f t="array" ref="CI768">1/(SUM(G768:BZ768*($G$1:$BZ$1=1))/SUM(G768:BZ768)+0.000000001)*(SUM(N(CK768:CP768&lt;&gt;0))&gt;4)</f>
        <v>0</v>
      </c>
      <c r="CK768" s="7" cm="1">
        <f t="array" ref="CK768">+SUM($G768:$CF768*N(VALUE(LEFT($G$2:$CF$2,4))=CK$2))</f>
        <v>0</v>
      </c>
      <c r="CL768" s="7" cm="1">
        <f t="array" ref="CL768">+SUM($G768:$CF768*N(VALUE(LEFT($G$2:$CF$2,4))=CL$2))</f>
        <v>0</v>
      </c>
      <c r="CM768" s="7" cm="1">
        <f t="array" ref="CM768">+SUM($G768:$CF768*N(VALUE(LEFT($G$2:$CF$2,4))=CM$2))</f>
        <v>0</v>
      </c>
      <c r="CN768" s="7" cm="1">
        <f t="array" ref="CN768">+SUM($G768:$CF768*N(VALUE(LEFT($G$2:$CF$2,4))=CN$2))</f>
        <v>0</v>
      </c>
      <c r="CO768" s="7" cm="1">
        <f t="array" ref="CO768">+SUM($G768:$CF768*N(VALUE(LEFT($G$2:$CF$2,4))=CO$2))</f>
        <v>0</v>
      </c>
      <c r="CP768" s="7" cm="1">
        <f t="array" ref="CP768">+SUM($G768:$CF768*N(VALUE(LEFT($G$2:$CF$2,4))=CP$2))</f>
        <v>2901.1</v>
      </c>
      <c r="CQ768" s="7" cm="1">
        <f t="array" ref="CQ768">+SUM($G768:$CF768*N(VALUE(LEFT($G$2:$CF$2,4))=CQ$2))</f>
        <v>0</v>
      </c>
    </row>
    <row r="769" spans="2:95" x14ac:dyDescent="0.25">
      <c r="B769" t="str">
        <f>+IF(IFERROR(INDEX('24-25 Plant Additions (RunRate)'!$P$10:$P$258,MATCH(E769,'24-25 Plant Additions (RunRate)'!$C$10:$C$258,0)),"")&lt;&gt;"x","","x")</f>
        <v/>
      </c>
      <c r="C769" t="str">
        <f>+IF(AND(CG769&gt;'24-25 Plant Additions (RunRate)'!$O$4,$B769&lt;&gt;"x"),"x","")</f>
        <v/>
      </c>
      <c r="D769" t="str">
        <f t="shared" si="11"/>
        <v>x</v>
      </c>
      <c r="E769" s="2" t="s">
        <v>568</v>
      </c>
      <c r="F769" s="3" t="s">
        <v>569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>
        <v>2934.15</v>
      </c>
      <c r="V769" s="4"/>
      <c r="W769" s="4">
        <v>0</v>
      </c>
      <c r="X769" s="4"/>
      <c r="Y769" s="4"/>
      <c r="Z769" s="4"/>
      <c r="AA769" s="4"/>
      <c r="AB769" s="4"/>
      <c r="AC769" s="4"/>
      <c r="AD769" s="4">
        <v>-48.63</v>
      </c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>
        <v>2885.52</v>
      </c>
      <c r="CH769" s="4"/>
      <c r="CI769" s="9" cm="1">
        <f t="array" ref="CI769">1/(SUM(G769:BZ769*($G$1:$BZ$1=1))/SUM(G769:BZ769)+0.000000001)*(SUM(N(CK769:CP769&lt;&gt;0))&gt;4)</f>
        <v>0</v>
      </c>
      <c r="CK769" s="7" cm="1">
        <f t="array" ref="CK769">+SUM($G769:$CF769*N(VALUE(LEFT($G$2:$CF$2,4))=CK$2))</f>
        <v>0</v>
      </c>
      <c r="CL769" s="7" cm="1">
        <f t="array" ref="CL769">+SUM($G769:$CF769*N(VALUE(LEFT($G$2:$CF$2,4))=CL$2))</f>
        <v>2885.52</v>
      </c>
      <c r="CM769" s="7" cm="1">
        <f t="array" ref="CM769">+SUM($G769:$CF769*N(VALUE(LEFT($G$2:$CF$2,4))=CM$2))</f>
        <v>0</v>
      </c>
      <c r="CN769" s="7" cm="1">
        <f t="array" ref="CN769">+SUM($G769:$CF769*N(VALUE(LEFT($G$2:$CF$2,4))=CN$2))</f>
        <v>0</v>
      </c>
      <c r="CO769" s="7" cm="1">
        <f t="array" ref="CO769">+SUM($G769:$CF769*N(VALUE(LEFT($G$2:$CF$2,4))=CO$2))</f>
        <v>0</v>
      </c>
      <c r="CP769" s="7" cm="1">
        <f t="array" ref="CP769">+SUM($G769:$CF769*N(VALUE(LEFT($G$2:$CF$2,4))=CP$2))</f>
        <v>0</v>
      </c>
      <c r="CQ769" s="7" cm="1">
        <f t="array" ref="CQ769">+SUM($G769:$CF769*N(VALUE(LEFT($G$2:$CF$2,4))=CQ$2))</f>
        <v>0</v>
      </c>
    </row>
    <row r="770" spans="2:95" x14ac:dyDescent="0.25">
      <c r="B770" t="str">
        <f>+IF(IFERROR(INDEX('24-25 Plant Additions (RunRate)'!$P$10:$P$258,MATCH(E770,'24-25 Plant Additions (RunRate)'!$C$10:$C$258,0)),"")&lt;&gt;"x","","x")</f>
        <v/>
      </c>
      <c r="C770" t="str">
        <f>+IF(AND(CG770&gt;'24-25 Plant Additions (RunRate)'!$O$4,$B770&lt;&gt;"x"),"x","")</f>
        <v/>
      </c>
      <c r="D770" t="str">
        <f t="shared" si="11"/>
        <v>x</v>
      </c>
      <c r="E770" s="2" t="s">
        <v>1333</v>
      </c>
      <c r="F770" s="3" t="s">
        <v>891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>
        <v>2883.11</v>
      </c>
      <c r="BC770" s="4"/>
      <c r="BD770" s="4"/>
      <c r="BE770" s="4">
        <v>0</v>
      </c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>
        <v>2883.11</v>
      </c>
      <c r="CH770" s="4"/>
      <c r="CI770" s="9" cm="1">
        <f t="array" ref="CI770">1/(SUM(G770:BZ770*($G$1:$BZ$1=1))/SUM(G770:BZ770)+0.000000001)*(SUM(N(CK770:CP770&lt;&gt;0))&gt;4)</f>
        <v>0</v>
      </c>
      <c r="CK770" s="7" cm="1">
        <f t="array" ref="CK770">+SUM($G770:$CF770*N(VALUE(LEFT($G$2:$CF$2,4))=CK$2))</f>
        <v>0</v>
      </c>
      <c r="CL770" s="7" cm="1">
        <f t="array" ref="CL770">+SUM($G770:$CF770*N(VALUE(LEFT($G$2:$CF$2,4))=CL$2))</f>
        <v>0</v>
      </c>
      <c r="CM770" s="7" cm="1">
        <f t="array" ref="CM770">+SUM($G770:$CF770*N(VALUE(LEFT($G$2:$CF$2,4))=CM$2))</f>
        <v>0</v>
      </c>
      <c r="CN770" s="7" cm="1">
        <f t="array" ref="CN770">+SUM($G770:$CF770*N(VALUE(LEFT($G$2:$CF$2,4))=CN$2))</f>
        <v>2883.11</v>
      </c>
      <c r="CO770" s="7" cm="1">
        <f t="array" ref="CO770">+SUM($G770:$CF770*N(VALUE(LEFT($G$2:$CF$2,4))=CO$2))</f>
        <v>0</v>
      </c>
      <c r="CP770" s="7" cm="1">
        <f t="array" ref="CP770">+SUM($G770:$CF770*N(VALUE(LEFT($G$2:$CF$2,4))=CP$2))</f>
        <v>0</v>
      </c>
      <c r="CQ770" s="7" cm="1">
        <f t="array" ref="CQ770">+SUM($G770:$CF770*N(VALUE(LEFT($G$2:$CF$2,4))=CQ$2))</f>
        <v>0</v>
      </c>
    </row>
    <row r="771" spans="2:95" x14ac:dyDescent="0.25">
      <c r="B771" t="str">
        <f>+IF(IFERROR(INDEX('24-25 Plant Additions (RunRate)'!$P$10:$P$258,MATCH(E771,'24-25 Plant Additions (RunRate)'!$C$10:$C$258,0)),"")&lt;&gt;"x","","x")</f>
        <v/>
      </c>
      <c r="C771" t="str">
        <f>+IF(AND(CG771&gt;'24-25 Plant Additions (RunRate)'!$O$4,$B771&lt;&gt;"x"),"x","")</f>
        <v/>
      </c>
      <c r="D771" t="str">
        <f t="shared" si="11"/>
        <v>x</v>
      </c>
      <c r="E771" s="2" t="s">
        <v>1025</v>
      </c>
      <c r="F771" s="3" t="s">
        <v>1026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>
        <v>2903.51</v>
      </c>
      <c r="AT771" s="4"/>
      <c r="AU771" s="4">
        <v>0</v>
      </c>
      <c r="AV771" s="4"/>
      <c r="AW771" s="4"/>
      <c r="AX771" s="4"/>
      <c r="AY771" s="4"/>
      <c r="AZ771" s="4"/>
      <c r="BA771" s="4"/>
      <c r="BB771" s="4">
        <v>-24.05</v>
      </c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>
        <v>2879.46</v>
      </c>
      <c r="CH771" s="4"/>
      <c r="CI771" s="9" cm="1">
        <f t="array" ref="CI771">1/(SUM(G771:BZ771*($G$1:$BZ$1=1))/SUM(G771:BZ771)+0.000000001)*(SUM(N(CK771:CP771&lt;&gt;0))&gt;4)</f>
        <v>0</v>
      </c>
      <c r="CK771" s="7" cm="1">
        <f t="array" ref="CK771">+SUM($G771:$CF771*N(VALUE(LEFT($G$2:$CF$2,4))=CK$2))</f>
        <v>0</v>
      </c>
      <c r="CL771" s="7" cm="1">
        <f t="array" ref="CL771">+SUM($G771:$CF771*N(VALUE(LEFT($G$2:$CF$2,4))=CL$2))</f>
        <v>0</v>
      </c>
      <c r="CM771" s="7" cm="1">
        <f t="array" ref="CM771">+SUM($G771:$CF771*N(VALUE(LEFT($G$2:$CF$2,4))=CM$2))</f>
        <v>0</v>
      </c>
      <c r="CN771" s="7" cm="1">
        <f t="array" ref="CN771">+SUM($G771:$CF771*N(VALUE(LEFT($G$2:$CF$2,4))=CN$2))</f>
        <v>2879.46</v>
      </c>
      <c r="CO771" s="7" cm="1">
        <f t="array" ref="CO771">+SUM($G771:$CF771*N(VALUE(LEFT($G$2:$CF$2,4))=CO$2))</f>
        <v>0</v>
      </c>
      <c r="CP771" s="7" cm="1">
        <f t="array" ref="CP771">+SUM($G771:$CF771*N(VALUE(LEFT($G$2:$CF$2,4))=CP$2))</f>
        <v>0</v>
      </c>
      <c r="CQ771" s="7" cm="1">
        <f t="array" ref="CQ771">+SUM($G771:$CF771*N(VALUE(LEFT($G$2:$CF$2,4))=CQ$2))</f>
        <v>0</v>
      </c>
    </row>
    <row r="772" spans="2:95" x14ac:dyDescent="0.25">
      <c r="B772" t="str">
        <f>+IF(IFERROR(INDEX('24-25 Plant Additions (RunRate)'!$P$10:$P$258,MATCH(E772,'24-25 Plant Additions (RunRate)'!$C$10:$C$258,0)),"")&lt;&gt;"x","","x")</f>
        <v/>
      </c>
      <c r="C772" t="str">
        <f>+IF(AND(CG772&gt;'24-25 Plant Additions (RunRate)'!$O$4,$B772&lt;&gt;"x"),"x","")</f>
        <v/>
      </c>
      <c r="D772" t="str">
        <f t="shared" si="11"/>
        <v>x</v>
      </c>
      <c r="E772" s="2" t="s">
        <v>1587</v>
      </c>
      <c r="F772" s="3" t="s">
        <v>1588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>
        <v>2847.6</v>
      </c>
      <c r="BO772" s="4"/>
      <c r="BP772" s="4">
        <v>0</v>
      </c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>
        <v>2847.6</v>
      </c>
      <c r="CH772" s="4"/>
      <c r="CI772" s="9" cm="1">
        <f t="array" ref="CI772">1/(SUM(G772:BZ772*($G$1:$BZ$1=1))/SUM(G772:BZ772)+0.000000001)*(SUM(N(CK772:CP772&lt;&gt;0))&gt;4)</f>
        <v>0</v>
      </c>
      <c r="CK772" s="7" cm="1">
        <f t="array" ref="CK772">+SUM($G772:$CF772*N(VALUE(LEFT($G$2:$CF$2,4))=CK$2))</f>
        <v>0</v>
      </c>
      <c r="CL772" s="7" cm="1">
        <f t="array" ref="CL772">+SUM($G772:$CF772*N(VALUE(LEFT($G$2:$CF$2,4))=CL$2))</f>
        <v>0</v>
      </c>
      <c r="CM772" s="7" cm="1">
        <f t="array" ref="CM772">+SUM($G772:$CF772*N(VALUE(LEFT($G$2:$CF$2,4))=CM$2))</f>
        <v>0</v>
      </c>
      <c r="CN772" s="7" cm="1">
        <f t="array" ref="CN772">+SUM($G772:$CF772*N(VALUE(LEFT($G$2:$CF$2,4))=CN$2))</f>
        <v>0</v>
      </c>
      <c r="CO772" s="7" cm="1">
        <f t="array" ref="CO772">+SUM($G772:$CF772*N(VALUE(LEFT($G$2:$CF$2,4))=CO$2))</f>
        <v>2847.6</v>
      </c>
      <c r="CP772" s="7" cm="1">
        <f t="array" ref="CP772">+SUM($G772:$CF772*N(VALUE(LEFT($G$2:$CF$2,4))=CP$2))</f>
        <v>0</v>
      </c>
      <c r="CQ772" s="7" cm="1">
        <f t="array" ref="CQ772">+SUM($G772:$CF772*N(VALUE(LEFT($G$2:$CF$2,4))=CQ$2))</f>
        <v>0</v>
      </c>
    </row>
    <row r="773" spans="2:95" x14ac:dyDescent="0.25">
      <c r="B773" t="str">
        <f>+IF(IFERROR(INDEX('24-25 Plant Additions (RunRate)'!$P$10:$P$258,MATCH(E773,'24-25 Plant Additions (RunRate)'!$C$10:$C$258,0)),"")&lt;&gt;"x","","x")</f>
        <v/>
      </c>
      <c r="C773" t="str">
        <f>+IF(AND(CG773&gt;'24-25 Plant Additions (RunRate)'!$O$4,$B773&lt;&gt;"x"),"x","")</f>
        <v/>
      </c>
      <c r="D773" t="str">
        <f t="shared" si="11"/>
        <v>x</v>
      </c>
      <c r="E773" s="2" t="s">
        <v>1479</v>
      </c>
      <c r="F773" s="3" t="s">
        <v>1480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>
        <v>2853.32</v>
      </c>
      <c r="BS773" s="4">
        <v>0</v>
      </c>
      <c r="BT773" s="4"/>
      <c r="BU773" s="4"/>
      <c r="BV773" s="4"/>
      <c r="BW773" s="4"/>
      <c r="BX773" s="4"/>
      <c r="BY773" s="4"/>
      <c r="BZ773" s="4">
        <v>-11.55</v>
      </c>
      <c r="CA773" s="4"/>
      <c r="CB773" s="4"/>
      <c r="CC773" s="4"/>
      <c r="CD773" s="4"/>
      <c r="CE773" s="4"/>
      <c r="CF773" s="4"/>
      <c r="CG773" s="4">
        <v>2841.77</v>
      </c>
      <c r="CH773" s="4"/>
      <c r="CI773" s="9" cm="1">
        <f t="array" ref="CI773">1/(SUM(G773:BZ773*($G$1:$BZ$1=1))/SUM(G773:BZ773)+0.000000001)*(SUM(N(CK773:CP773&lt;&gt;0))&gt;4)</f>
        <v>0</v>
      </c>
      <c r="CK773" s="7" cm="1">
        <f t="array" ref="CK773">+SUM($G773:$CF773*N(VALUE(LEFT($G$2:$CF$2,4))=CK$2))</f>
        <v>0</v>
      </c>
      <c r="CL773" s="7" cm="1">
        <f t="array" ref="CL773">+SUM($G773:$CF773*N(VALUE(LEFT($G$2:$CF$2,4))=CL$2))</f>
        <v>0</v>
      </c>
      <c r="CM773" s="7" cm="1">
        <f t="array" ref="CM773">+SUM($G773:$CF773*N(VALUE(LEFT($G$2:$CF$2,4))=CM$2))</f>
        <v>0</v>
      </c>
      <c r="CN773" s="7" cm="1">
        <f t="array" ref="CN773">+SUM($G773:$CF773*N(VALUE(LEFT($G$2:$CF$2,4))=CN$2))</f>
        <v>0</v>
      </c>
      <c r="CO773" s="7" cm="1">
        <f t="array" ref="CO773">+SUM($G773:$CF773*N(VALUE(LEFT($G$2:$CF$2,4))=CO$2))</f>
        <v>0</v>
      </c>
      <c r="CP773" s="7" cm="1">
        <f t="array" ref="CP773">+SUM($G773:$CF773*N(VALUE(LEFT($G$2:$CF$2,4))=CP$2))</f>
        <v>2841.77</v>
      </c>
      <c r="CQ773" s="7" cm="1">
        <f t="array" ref="CQ773">+SUM($G773:$CF773*N(VALUE(LEFT($G$2:$CF$2,4))=CQ$2))</f>
        <v>0</v>
      </c>
    </row>
    <row r="774" spans="2:95" x14ac:dyDescent="0.25">
      <c r="B774" t="str">
        <f>+IF(IFERROR(INDEX('24-25 Plant Additions (RunRate)'!$P$10:$P$258,MATCH(E774,'24-25 Plant Additions (RunRate)'!$C$10:$C$258,0)),"")&lt;&gt;"x","","x")</f>
        <v/>
      </c>
      <c r="C774" t="str">
        <f>+IF(AND(CG774&gt;'24-25 Plant Additions (RunRate)'!$O$4,$B774&lt;&gt;"x"),"x","")</f>
        <v/>
      </c>
      <c r="D774" t="str">
        <f t="shared" si="11"/>
        <v>x</v>
      </c>
      <c r="E774" s="2" t="s">
        <v>1704</v>
      </c>
      <c r="F774" s="3" t="s">
        <v>1705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>
        <v>2813.88</v>
      </c>
      <c r="CC774" s="4"/>
      <c r="CD774" s="4"/>
      <c r="CE774" s="4"/>
      <c r="CF774" s="4">
        <v>0</v>
      </c>
      <c r="CG774" s="4">
        <v>2813.88</v>
      </c>
      <c r="CH774" s="4"/>
      <c r="CI774" s="9" t="e" cm="1">
        <f t="array" ref="CI774">1/(SUM(G774:BZ774*($G$1:$BZ$1=1))/SUM(G774:BZ774)+0.000000001)*(SUM(N(CK774:CP774&lt;&gt;0))&gt;4)</f>
        <v>#DIV/0!</v>
      </c>
      <c r="CK774" s="7" cm="1">
        <f t="array" ref="CK774">+SUM($G774:$CF774*N(VALUE(LEFT($G$2:$CF$2,4))=CK$2))</f>
        <v>0</v>
      </c>
      <c r="CL774" s="7" cm="1">
        <f t="array" ref="CL774">+SUM($G774:$CF774*N(VALUE(LEFT($G$2:$CF$2,4))=CL$2))</f>
        <v>0</v>
      </c>
      <c r="CM774" s="7" cm="1">
        <f t="array" ref="CM774">+SUM($G774:$CF774*N(VALUE(LEFT($G$2:$CF$2,4))=CM$2))</f>
        <v>0</v>
      </c>
      <c r="CN774" s="7" cm="1">
        <f t="array" ref="CN774">+SUM($G774:$CF774*N(VALUE(LEFT($G$2:$CF$2,4))=CN$2))</f>
        <v>0</v>
      </c>
      <c r="CO774" s="7" cm="1">
        <f t="array" ref="CO774">+SUM($G774:$CF774*N(VALUE(LEFT($G$2:$CF$2,4))=CO$2))</f>
        <v>0</v>
      </c>
      <c r="CP774" s="7" cm="1">
        <f t="array" ref="CP774">+SUM($G774:$CF774*N(VALUE(LEFT($G$2:$CF$2,4))=CP$2))</f>
        <v>0</v>
      </c>
      <c r="CQ774" s="7" cm="1">
        <f t="array" ref="CQ774">+SUM($G774:$CF774*N(VALUE(LEFT($G$2:$CF$2,4))=CQ$2))</f>
        <v>2813.88</v>
      </c>
    </row>
    <row r="775" spans="2:95" x14ac:dyDescent="0.25">
      <c r="B775" t="str">
        <f>+IF(IFERROR(INDEX('24-25 Plant Additions (RunRate)'!$P$10:$P$258,MATCH(E775,'24-25 Plant Additions (RunRate)'!$C$10:$C$258,0)),"")&lt;&gt;"x","","x")</f>
        <v/>
      </c>
      <c r="C775" t="str">
        <f>+IF(AND(CG775&gt;'24-25 Plant Additions (RunRate)'!$O$4,$B775&lt;&gt;"x"),"x","")</f>
        <v/>
      </c>
      <c r="D775" t="str">
        <f t="shared" si="11"/>
        <v>x</v>
      </c>
      <c r="E775" s="2" t="s">
        <v>1037</v>
      </c>
      <c r="F775" s="3" t="s">
        <v>1038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>
        <v>2792.79</v>
      </c>
      <c r="AT775" s="4"/>
      <c r="AU775" s="4">
        <v>0</v>
      </c>
      <c r="AV775" s="4"/>
      <c r="AW775" s="4"/>
      <c r="AX775" s="4"/>
      <c r="AY775" s="4"/>
      <c r="AZ775" s="4"/>
      <c r="BA775" s="4"/>
      <c r="BB775" s="4">
        <v>-23.13</v>
      </c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>
        <v>2769.66</v>
      </c>
      <c r="CH775" s="4"/>
      <c r="CI775" s="9" cm="1">
        <f t="array" ref="CI775">1/(SUM(G775:BZ775*($G$1:$BZ$1=1))/SUM(G775:BZ775)+0.000000001)*(SUM(N(CK775:CP775&lt;&gt;0))&gt;4)</f>
        <v>0</v>
      </c>
      <c r="CK775" s="7" cm="1">
        <f t="array" ref="CK775">+SUM($G775:$CF775*N(VALUE(LEFT($G$2:$CF$2,4))=CK$2))</f>
        <v>0</v>
      </c>
      <c r="CL775" s="7" cm="1">
        <f t="array" ref="CL775">+SUM($G775:$CF775*N(VALUE(LEFT($G$2:$CF$2,4))=CL$2))</f>
        <v>0</v>
      </c>
      <c r="CM775" s="7" cm="1">
        <f t="array" ref="CM775">+SUM($G775:$CF775*N(VALUE(LEFT($G$2:$CF$2,4))=CM$2))</f>
        <v>0</v>
      </c>
      <c r="CN775" s="7" cm="1">
        <f t="array" ref="CN775">+SUM($G775:$CF775*N(VALUE(LEFT($G$2:$CF$2,4))=CN$2))</f>
        <v>2769.66</v>
      </c>
      <c r="CO775" s="7" cm="1">
        <f t="array" ref="CO775">+SUM($G775:$CF775*N(VALUE(LEFT($G$2:$CF$2,4))=CO$2))</f>
        <v>0</v>
      </c>
      <c r="CP775" s="7" cm="1">
        <f t="array" ref="CP775">+SUM($G775:$CF775*N(VALUE(LEFT($G$2:$CF$2,4))=CP$2))</f>
        <v>0</v>
      </c>
      <c r="CQ775" s="7" cm="1">
        <f t="array" ref="CQ775">+SUM($G775:$CF775*N(VALUE(LEFT($G$2:$CF$2,4))=CQ$2))</f>
        <v>0</v>
      </c>
    </row>
    <row r="776" spans="2:95" x14ac:dyDescent="0.25">
      <c r="B776" t="str">
        <f>+IF(IFERROR(INDEX('24-25 Plant Additions (RunRate)'!$P$10:$P$258,MATCH(E776,'24-25 Plant Additions (RunRate)'!$C$10:$C$258,0)),"")&lt;&gt;"x","","x")</f>
        <v/>
      </c>
      <c r="C776" t="str">
        <f>+IF(AND(CG776&gt;'24-25 Plant Additions (RunRate)'!$O$4,$B776&lt;&gt;"x"),"x","")</f>
        <v/>
      </c>
      <c r="D776" t="str">
        <f t="shared" si="11"/>
        <v>x</v>
      </c>
      <c r="E776" s="2" t="s">
        <v>1033</v>
      </c>
      <c r="F776" s="3" t="s">
        <v>1034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>
        <v>2790.23</v>
      </c>
      <c r="AT776" s="4"/>
      <c r="AU776" s="4">
        <v>0</v>
      </c>
      <c r="AV776" s="4"/>
      <c r="AW776" s="4"/>
      <c r="AX776" s="4"/>
      <c r="AY776" s="4"/>
      <c r="AZ776" s="4"/>
      <c r="BA776" s="4"/>
      <c r="BB776" s="4">
        <v>-23.11</v>
      </c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>
        <v>2767.12</v>
      </c>
      <c r="CH776" s="4"/>
      <c r="CI776" s="9" cm="1">
        <f t="array" ref="CI776">1/(SUM(G776:BZ776*($G$1:$BZ$1=1))/SUM(G776:BZ776)+0.000000001)*(SUM(N(CK776:CP776&lt;&gt;0))&gt;4)</f>
        <v>0</v>
      </c>
      <c r="CK776" s="7" cm="1">
        <f t="array" ref="CK776">+SUM($G776:$CF776*N(VALUE(LEFT($G$2:$CF$2,4))=CK$2))</f>
        <v>0</v>
      </c>
      <c r="CL776" s="7" cm="1">
        <f t="array" ref="CL776">+SUM($G776:$CF776*N(VALUE(LEFT($G$2:$CF$2,4))=CL$2))</f>
        <v>0</v>
      </c>
      <c r="CM776" s="7" cm="1">
        <f t="array" ref="CM776">+SUM($G776:$CF776*N(VALUE(LEFT($G$2:$CF$2,4))=CM$2))</f>
        <v>0</v>
      </c>
      <c r="CN776" s="7" cm="1">
        <f t="array" ref="CN776">+SUM($G776:$CF776*N(VALUE(LEFT($G$2:$CF$2,4))=CN$2))</f>
        <v>2767.12</v>
      </c>
      <c r="CO776" s="7" cm="1">
        <f t="array" ref="CO776">+SUM($G776:$CF776*N(VALUE(LEFT($G$2:$CF$2,4))=CO$2))</f>
        <v>0</v>
      </c>
      <c r="CP776" s="7" cm="1">
        <f t="array" ref="CP776">+SUM($G776:$CF776*N(VALUE(LEFT($G$2:$CF$2,4))=CP$2))</f>
        <v>0</v>
      </c>
      <c r="CQ776" s="7" cm="1">
        <f t="array" ref="CQ776">+SUM($G776:$CF776*N(VALUE(LEFT($G$2:$CF$2,4))=CQ$2))</f>
        <v>0</v>
      </c>
    </row>
    <row r="777" spans="2:95" x14ac:dyDescent="0.25">
      <c r="B777" t="str">
        <f>+IF(IFERROR(INDEX('24-25 Plant Additions (RunRate)'!$P$10:$P$258,MATCH(E777,'24-25 Plant Additions (RunRate)'!$C$10:$C$258,0)),"")&lt;&gt;"x","","x")</f>
        <v/>
      </c>
      <c r="C777" t="str">
        <f>+IF(AND(CG777&gt;'24-25 Plant Additions (RunRate)'!$O$4,$B777&lt;&gt;"x"),"x","")</f>
        <v/>
      </c>
      <c r="D777" t="str">
        <f t="shared" si="11"/>
        <v>x</v>
      </c>
      <c r="E777" s="2" t="s">
        <v>215</v>
      </c>
      <c r="F777" s="3" t="s">
        <v>216</v>
      </c>
      <c r="G777" s="4">
        <v>2118.02</v>
      </c>
      <c r="H777" s="4">
        <v>694.28</v>
      </c>
      <c r="I777" s="4"/>
      <c r="J777" s="4"/>
      <c r="K777" s="4"/>
      <c r="L777" s="4">
        <v>0</v>
      </c>
      <c r="M777" s="4"/>
      <c r="N777" s="4"/>
      <c r="O777" s="4"/>
      <c r="P777" s="4"/>
      <c r="Q777" s="4"/>
      <c r="R777" s="4">
        <v>-47.730000000000004</v>
      </c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>
        <v>2764.57</v>
      </c>
      <c r="CH777" s="4"/>
      <c r="CI777" s="9" cm="1">
        <f t="array" ref="CI777">1/(SUM(G777:BZ777*($G$1:$BZ$1=1))/SUM(G777:BZ777)+0.000000001)*(SUM(N(CK777:CP777&lt;&gt;0))&gt;4)</f>
        <v>0</v>
      </c>
      <c r="CK777" s="7" cm="1">
        <f t="array" ref="CK777">+SUM($G777:$CF777*N(VALUE(LEFT($G$2:$CF$2,4))=CK$2))</f>
        <v>2764.57</v>
      </c>
      <c r="CL777" s="7" cm="1">
        <f t="array" ref="CL777">+SUM($G777:$CF777*N(VALUE(LEFT($G$2:$CF$2,4))=CL$2))</f>
        <v>0</v>
      </c>
      <c r="CM777" s="7" cm="1">
        <f t="array" ref="CM777">+SUM($G777:$CF777*N(VALUE(LEFT($G$2:$CF$2,4))=CM$2))</f>
        <v>0</v>
      </c>
      <c r="CN777" s="7" cm="1">
        <f t="array" ref="CN777">+SUM($G777:$CF777*N(VALUE(LEFT($G$2:$CF$2,4))=CN$2))</f>
        <v>0</v>
      </c>
      <c r="CO777" s="7" cm="1">
        <f t="array" ref="CO777">+SUM($G777:$CF777*N(VALUE(LEFT($G$2:$CF$2,4))=CO$2))</f>
        <v>0</v>
      </c>
      <c r="CP777" s="7" cm="1">
        <f t="array" ref="CP777">+SUM($G777:$CF777*N(VALUE(LEFT($G$2:$CF$2,4))=CP$2))</f>
        <v>0</v>
      </c>
      <c r="CQ777" s="7" cm="1">
        <f t="array" ref="CQ777">+SUM($G777:$CF777*N(VALUE(LEFT($G$2:$CF$2,4))=CQ$2))</f>
        <v>0</v>
      </c>
    </row>
    <row r="778" spans="2:95" x14ac:dyDescent="0.25">
      <c r="B778" t="str">
        <f>+IF(IFERROR(INDEX('24-25 Plant Additions (RunRate)'!$P$10:$P$258,MATCH(E778,'24-25 Plant Additions (RunRate)'!$C$10:$C$258,0)),"")&lt;&gt;"x","","x")</f>
        <v/>
      </c>
      <c r="C778" t="str">
        <f>+IF(AND(CG778&gt;'24-25 Plant Additions (RunRate)'!$O$4,$B778&lt;&gt;"x"),"x","")</f>
        <v/>
      </c>
      <c r="D778" t="str">
        <f t="shared" si="11"/>
        <v>x</v>
      </c>
      <c r="E778" s="2" t="s">
        <v>65</v>
      </c>
      <c r="F778" s="3" t="s">
        <v>66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>
        <v>2735.51</v>
      </c>
      <c r="R778" s="4">
        <v>13.25</v>
      </c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>
        <v>2748.76</v>
      </c>
      <c r="CH778" s="4"/>
      <c r="CI778" s="9" cm="1">
        <f t="array" ref="CI778">1/(SUM(G778:BZ778*($G$1:$BZ$1=1))/SUM(G778:BZ778)+0.000000001)*(SUM(N(CK778:CP778&lt;&gt;0))&gt;4)</f>
        <v>0</v>
      </c>
      <c r="CK778" s="7" cm="1">
        <f t="array" ref="CK778">+SUM($G778:$CF778*N(VALUE(LEFT($G$2:$CF$2,4))=CK$2))</f>
        <v>2748.76</v>
      </c>
      <c r="CL778" s="7" cm="1">
        <f t="array" ref="CL778">+SUM($G778:$CF778*N(VALUE(LEFT($G$2:$CF$2,4))=CL$2))</f>
        <v>0</v>
      </c>
      <c r="CM778" s="7" cm="1">
        <f t="array" ref="CM778">+SUM($G778:$CF778*N(VALUE(LEFT($G$2:$CF$2,4))=CM$2))</f>
        <v>0</v>
      </c>
      <c r="CN778" s="7" cm="1">
        <f t="array" ref="CN778">+SUM($G778:$CF778*N(VALUE(LEFT($G$2:$CF$2,4))=CN$2))</f>
        <v>0</v>
      </c>
      <c r="CO778" s="7" cm="1">
        <f t="array" ref="CO778">+SUM($G778:$CF778*N(VALUE(LEFT($G$2:$CF$2,4))=CO$2))</f>
        <v>0</v>
      </c>
      <c r="CP778" s="7" cm="1">
        <f t="array" ref="CP778">+SUM($G778:$CF778*N(VALUE(LEFT($G$2:$CF$2,4))=CP$2))</f>
        <v>0</v>
      </c>
      <c r="CQ778" s="7" cm="1">
        <f t="array" ref="CQ778">+SUM($G778:$CF778*N(VALUE(LEFT($G$2:$CF$2,4))=CQ$2))</f>
        <v>0</v>
      </c>
    </row>
    <row r="779" spans="2:95" x14ac:dyDescent="0.25">
      <c r="B779" t="str">
        <f>+IF(IFERROR(INDEX('24-25 Plant Additions (RunRate)'!$P$10:$P$258,MATCH(E779,'24-25 Plant Additions (RunRate)'!$C$10:$C$258,0)),"")&lt;&gt;"x","","x")</f>
        <v/>
      </c>
      <c r="C779" t="str">
        <f>+IF(AND(CG779&gt;'24-25 Plant Additions (RunRate)'!$O$4,$B779&lt;&gt;"x"),"x","")</f>
        <v/>
      </c>
      <c r="D779" t="str">
        <f t="shared" si="11"/>
        <v>x</v>
      </c>
      <c r="E779" s="2" t="s">
        <v>1459</v>
      </c>
      <c r="F779" s="3" t="s">
        <v>1460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>
        <v>2720.66</v>
      </c>
      <c r="BT779" s="4"/>
      <c r="BU779" s="4">
        <v>0</v>
      </c>
      <c r="BV779" s="4"/>
      <c r="BW779" s="4"/>
      <c r="BX779" s="4"/>
      <c r="BY779" s="4"/>
      <c r="BZ779" s="4">
        <v>-11.02</v>
      </c>
      <c r="CA779" s="4"/>
      <c r="CB779" s="4"/>
      <c r="CC779" s="4"/>
      <c r="CD779" s="4"/>
      <c r="CE779" s="4"/>
      <c r="CF779" s="4"/>
      <c r="CG779" s="4">
        <v>2709.64</v>
      </c>
      <c r="CH779" s="4"/>
      <c r="CI779" s="9" cm="1">
        <f t="array" ref="CI779">1/(SUM(G779:BZ779*($G$1:$BZ$1=1))/SUM(G779:BZ779)+0.000000001)*(SUM(N(CK779:CP779&lt;&gt;0))&gt;4)</f>
        <v>0</v>
      </c>
      <c r="CK779" s="7" cm="1">
        <f t="array" ref="CK779">+SUM($G779:$CF779*N(VALUE(LEFT($G$2:$CF$2,4))=CK$2))</f>
        <v>0</v>
      </c>
      <c r="CL779" s="7" cm="1">
        <f t="array" ref="CL779">+SUM($G779:$CF779*N(VALUE(LEFT($G$2:$CF$2,4))=CL$2))</f>
        <v>0</v>
      </c>
      <c r="CM779" s="7" cm="1">
        <f t="array" ref="CM779">+SUM($G779:$CF779*N(VALUE(LEFT($G$2:$CF$2,4))=CM$2))</f>
        <v>0</v>
      </c>
      <c r="CN779" s="7" cm="1">
        <f t="array" ref="CN779">+SUM($G779:$CF779*N(VALUE(LEFT($G$2:$CF$2,4))=CN$2))</f>
        <v>0</v>
      </c>
      <c r="CO779" s="7" cm="1">
        <f t="array" ref="CO779">+SUM($G779:$CF779*N(VALUE(LEFT($G$2:$CF$2,4))=CO$2))</f>
        <v>0</v>
      </c>
      <c r="CP779" s="7" cm="1">
        <f t="array" ref="CP779">+SUM($G779:$CF779*N(VALUE(LEFT($G$2:$CF$2,4))=CP$2))</f>
        <v>2709.64</v>
      </c>
      <c r="CQ779" s="7" cm="1">
        <f t="array" ref="CQ779">+SUM($G779:$CF779*N(VALUE(LEFT($G$2:$CF$2,4))=CQ$2))</f>
        <v>0</v>
      </c>
    </row>
    <row r="780" spans="2:95" x14ac:dyDescent="0.25">
      <c r="B780" t="str">
        <f>+IF(IFERROR(INDEX('24-25 Plant Additions (RunRate)'!$P$10:$P$258,MATCH(E780,'24-25 Plant Additions (RunRate)'!$C$10:$C$258,0)),"")&lt;&gt;"x","","x")</f>
        <v/>
      </c>
      <c r="C780" t="str">
        <f>+IF(AND(CG780&gt;'24-25 Plant Additions (RunRate)'!$O$4,$B780&lt;&gt;"x"),"x","")</f>
        <v/>
      </c>
      <c r="D780" t="str">
        <f t="shared" si="11"/>
        <v>x</v>
      </c>
      <c r="E780" s="2" t="s">
        <v>1013</v>
      </c>
      <c r="F780" s="3" t="s">
        <v>1014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>
        <v>2576.9500000000003</v>
      </c>
      <c r="AV780" s="4">
        <v>146.06</v>
      </c>
      <c r="AW780" s="4"/>
      <c r="AX780" s="4"/>
      <c r="AY780" s="4"/>
      <c r="AZ780" s="4"/>
      <c r="BA780" s="4"/>
      <c r="BB780" s="4">
        <v>-22.56</v>
      </c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>
        <v>2700.4500000000003</v>
      </c>
      <c r="CH780" s="4"/>
      <c r="CI780" s="9" cm="1">
        <f t="array" ref="CI780">1/(SUM(G780:BZ780*($G$1:$BZ$1=1))/SUM(G780:BZ780)+0.000000001)*(SUM(N(CK780:CP780&lt;&gt;0))&gt;4)</f>
        <v>0</v>
      </c>
      <c r="CK780" s="7" cm="1">
        <f t="array" ref="CK780">+SUM($G780:$CF780*N(VALUE(LEFT($G$2:$CF$2,4))=CK$2))</f>
        <v>0</v>
      </c>
      <c r="CL780" s="7" cm="1">
        <f t="array" ref="CL780">+SUM($G780:$CF780*N(VALUE(LEFT($G$2:$CF$2,4))=CL$2))</f>
        <v>0</v>
      </c>
      <c r="CM780" s="7" cm="1">
        <f t="array" ref="CM780">+SUM($G780:$CF780*N(VALUE(LEFT($G$2:$CF$2,4))=CM$2))</f>
        <v>0</v>
      </c>
      <c r="CN780" s="7" cm="1">
        <f t="array" ref="CN780">+SUM($G780:$CF780*N(VALUE(LEFT($G$2:$CF$2,4))=CN$2))</f>
        <v>2700.4500000000003</v>
      </c>
      <c r="CO780" s="7" cm="1">
        <f t="array" ref="CO780">+SUM($G780:$CF780*N(VALUE(LEFT($G$2:$CF$2,4))=CO$2))</f>
        <v>0</v>
      </c>
      <c r="CP780" s="7" cm="1">
        <f t="array" ref="CP780">+SUM($G780:$CF780*N(VALUE(LEFT($G$2:$CF$2,4))=CP$2))</f>
        <v>0</v>
      </c>
      <c r="CQ780" s="7" cm="1">
        <f t="array" ref="CQ780">+SUM($G780:$CF780*N(VALUE(LEFT($G$2:$CF$2,4))=CQ$2))</f>
        <v>0</v>
      </c>
    </row>
    <row r="781" spans="2:95" x14ac:dyDescent="0.25">
      <c r="B781" t="str">
        <f>+IF(IFERROR(INDEX('24-25 Plant Additions (RunRate)'!$P$10:$P$258,MATCH(E781,'24-25 Plant Additions (RunRate)'!$C$10:$C$258,0)),"")&lt;&gt;"x","","x")</f>
        <v/>
      </c>
      <c r="C781" t="str">
        <f>+IF(AND(CG781&gt;'24-25 Plant Additions (RunRate)'!$O$4,$B781&lt;&gt;"x"),"x","")</f>
        <v/>
      </c>
      <c r="D781" t="str">
        <f t="shared" ref="D781:D844" si="12">+IF(OR(A781="x",B781="x",C781="x"),"","x")</f>
        <v>x</v>
      </c>
      <c r="E781" s="2" t="s">
        <v>1274</v>
      </c>
      <c r="F781" s="3" t="s">
        <v>1210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>
        <v>2686.37</v>
      </c>
      <c r="AY781" s="4">
        <v>0</v>
      </c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>
        <v>2686.37</v>
      </c>
      <c r="CH781" s="4"/>
      <c r="CI781" s="9" cm="1">
        <f t="array" ref="CI781">1/(SUM(G781:BZ781*($G$1:$BZ$1=1))/SUM(G781:BZ781)+0.000000001)*(SUM(N(CK781:CP781&lt;&gt;0))&gt;4)</f>
        <v>0</v>
      </c>
      <c r="CK781" s="7" cm="1">
        <f t="array" ref="CK781">+SUM($G781:$CF781*N(VALUE(LEFT($G$2:$CF$2,4))=CK$2))</f>
        <v>0</v>
      </c>
      <c r="CL781" s="7" cm="1">
        <f t="array" ref="CL781">+SUM($G781:$CF781*N(VALUE(LEFT($G$2:$CF$2,4))=CL$2))</f>
        <v>0</v>
      </c>
      <c r="CM781" s="7" cm="1">
        <f t="array" ref="CM781">+SUM($G781:$CF781*N(VALUE(LEFT($G$2:$CF$2,4))=CM$2))</f>
        <v>0</v>
      </c>
      <c r="CN781" s="7" cm="1">
        <f t="array" ref="CN781">+SUM($G781:$CF781*N(VALUE(LEFT($G$2:$CF$2,4))=CN$2))</f>
        <v>2686.37</v>
      </c>
      <c r="CO781" s="7" cm="1">
        <f t="array" ref="CO781">+SUM($G781:$CF781*N(VALUE(LEFT($G$2:$CF$2,4))=CO$2))</f>
        <v>0</v>
      </c>
      <c r="CP781" s="7" cm="1">
        <f t="array" ref="CP781">+SUM($G781:$CF781*N(VALUE(LEFT($G$2:$CF$2,4))=CP$2))</f>
        <v>0</v>
      </c>
      <c r="CQ781" s="7" cm="1">
        <f t="array" ref="CQ781">+SUM($G781:$CF781*N(VALUE(LEFT($G$2:$CF$2,4))=CQ$2))</f>
        <v>0</v>
      </c>
    </row>
    <row r="782" spans="2:95" x14ac:dyDescent="0.25">
      <c r="B782" t="str">
        <f>+IF(IFERROR(INDEX('24-25 Plant Additions (RunRate)'!$P$10:$P$258,MATCH(E782,'24-25 Plant Additions (RunRate)'!$C$10:$C$258,0)),"")&lt;&gt;"x","","x")</f>
        <v/>
      </c>
      <c r="C782" t="str">
        <f>+IF(AND(CG782&gt;'24-25 Plant Additions (RunRate)'!$O$4,$B782&lt;&gt;"x"),"x","")</f>
        <v/>
      </c>
      <c r="D782" t="str">
        <f t="shared" si="12"/>
        <v>x</v>
      </c>
      <c r="E782" s="2" t="s">
        <v>1209</v>
      </c>
      <c r="F782" s="3" t="s">
        <v>1210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>
        <v>2700.56</v>
      </c>
      <c r="AX782" s="4"/>
      <c r="AY782" s="4">
        <v>0</v>
      </c>
      <c r="AZ782" s="4"/>
      <c r="BA782" s="4"/>
      <c r="BB782" s="4">
        <v>-22.37</v>
      </c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>
        <v>2678.19</v>
      </c>
      <c r="CH782" s="4"/>
      <c r="CI782" s="9" cm="1">
        <f t="array" ref="CI782">1/(SUM(G782:BZ782*($G$1:$BZ$1=1))/SUM(G782:BZ782)+0.000000001)*(SUM(N(CK782:CP782&lt;&gt;0))&gt;4)</f>
        <v>0</v>
      </c>
      <c r="CK782" s="7" cm="1">
        <f t="array" ref="CK782">+SUM($G782:$CF782*N(VALUE(LEFT($G$2:$CF$2,4))=CK$2))</f>
        <v>0</v>
      </c>
      <c r="CL782" s="7" cm="1">
        <f t="array" ref="CL782">+SUM($G782:$CF782*N(VALUE(LEFT($G$2:$CF$2,4))=CL$2))</f>
        <v>0</v>
      </c>
      <c r="CM782" s="7" cm="1">
        <f t="array" ref="CM782">+SUM($G782:$CF782*N(VALUE(LEFT($G$2:$CF$2,4))=CM$2))</f>
        <v>0</v>
      </c>
      <c r="CN782" s="7" cm="1">
        <f t="array" ref="CN782">+SUM($G782:$CF782*N(VALUE(LEFT($G$2:$CF$2,4))=CN$2))</f>
        <v>2678.19</v>
      </c>
      <c r="CO782" s="7" cm="1">
        <f t="array" ref="CO782">+SUM($G782:$CF782*N(VALUE(LEFT($G$2:$CF$2,4))=CO$2))</f>
        <v>0</v>
      </c>
      <c r="CP782" s="7" cm="1">
        <f t="array" ref="CP782">+SUM($G782:$CF782*N(VALUE(LEFT($G$2:$CF$2,4))=CP$2))</f>
        <v>0</v>
      </c>
      <c r="CQ782" s="7" cm="1">
        <f t="array" ref="CQ782">+SUM($G782:$CF782*N(VALUE(LEFT($G$2:$CF$2,4))=CQ$2))</f>
        <v>0</v>
      </c>
    </row>
    <row r="783" spans="2:95" x14ac:dyDescent="0.25">
      <c r="B783" t="str">
        <f>+IF(IFERROR(INDEX('24-25 Plant Additions (RunRate)'!$P$10:$P$258,MATCH(E783,'24-25 Plant Additions (RunRate)'!$C$10:$C$258,0)),"")&lt;&gt;"x","","x")</f>
        <v/>
      </c>
      <c r="C783" t="str">
        <f>+IF(AND(CG783&gt;'24-25 Plant Additions (RunRate)'!$O$4,$B783&lt;&gt;"x"),"x","")</f>
        <v/>
      </c>
      <c r="D783" t="str">
        <f t="shared" si="12"/>
        <v>x</v>
      </c>
      <c r="E783" s="2" t="s">
        <v>1325</v>
      </c>
      <c r="F783" s="3" t="s">
        <v>1326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>
        <v>2801.07</v>
      </c>
      <c r="BA783" s="4">
        <v>-95.77</v>
      </c>
      <c r="BB783" s="4">
        <v>-29.05</v>
      </c>
      <c r="BC783" s="4"/>
      <c r="BD783" s="4"/>
      <c r="BE783" s="4">
        <v>0</v>
      </c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>
        <v>2676.25</v>
      </c>
      <c r="CH783" s="4"/>
      <c r="CI783" s="9" cm="1">
        <f t="array" ref="CI783">1/(SUM(G783:BZ783*($G$1:$BZ$1=1))/SUM(G783:BZ783)+0.000000001)*(SUM(N(CK783:CP783&lt;&gt;0))&gt;4)</f>
        <v>0</v>
      </c>
      <c r="CK783" s="7" cm="1">
        <f t="array" ref="CK783">+SUM($G783:$CF783*N(VALUE(LEFT($G$2:$CF$2,4))=CK$2))</f>
        <v>0</v>
      </c>
      <c r="CL783" s="7" cm="1">
        <f t="array" ref="CL783">+SUM($G783:$CF783*N(VALUE(LEFT($G$2:$CF$2,4))=CL$2))</f>
        <v>0</v>
      </c>
      <c r="CM783" s="7" cm="1">
        <f t="array" ref="CM783">+SUM($G783:$CF783*N(VALUE(LEFT($G$2:$CF$2,4))=CM$2))</f>
        <v>0</v>
      </c>
      <c r="CN783" s="7" cm="1">
        <f t="array" ref="CN783">+SUM($G783:$CF783*N(VALUE(LEFT($G$2:$CF$2,4))=CN$2))</f>
        <v>2676.25</v>
      </c>
      <c r="CO783" s="7" cm="1">
        <f t="array" ref="CO783">+SUM($G783:$CF783*N(VALUE(LEFT($G$2:$CF$2,4))=CO$2))</f>
        <v>0</v>
      </c>
      <c r="CP783" s="7" cm="1">
        <f t="array" ref="CP783">+SUM($G783:$CF783*N(VALUE(LEFT($G$2:$CF$2,4))=CP$2))</f>
        <v>0</v>
      </c>
      <c r="CQ783" s="7" cm="1">
        <f t="array" ref="CQ783">+SUM($G783:$CF783*N(VALUE(LEFT($G$2:$CF$2,4))=CQ$2))</f>
        <v>0</v>
      </c>
    </row>
    <row r="784" spans="2:95" x14ac:dyDescent="0.25">
      <c r="B784" t="str">
        <f>+IF(IFERROR(INDEX('24-25 Plant Additions (RunRate)'!$P$10:$P$258,MATCH(E784,'24-25 Plant Additions (RunRate)'!$C$10:$C$258,0)),"")&lt;&gt;"x","","x")</f>
        <v/>
      </c>
      <c r="C784" t="str">
        <f>+IF(AND(CG784&gt;'24-25 Plant Additions (RunRate)'!$O$4,$B784&lt;&gt;"x"),"x","")</f>
        <v/>
      </c>
      <c r="D784" t="str">
        <f t="shared" si="12"/>
        <v>x</v>
      </c>
      <c r="E784" s="2" t="s">
        <v>988</v>
      </c>
      <c r="F784" s="3" t="s">
        <v>989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>
        <v>2639.34</v>
      </c>
      <c r="BC784" s="4"/>
      <c r="BD784" s="4"/>
      <c r="BE784" s="4"/>
      <c r="BF784" s="4"/>
      <c r="BG784" s="4"/>
      <c r="BH784" s="4"/>
      <c r="BI784" s="4">
        <v>0</v>
      </c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>
        <v>2639.34</v>
      </c>
      <c r="CH784" s="4"/>
      <c r="CI784" s="9" cm="1">
        <f t="array" ref="CI784">1/(SUM(G784:BZ784*($G$1:$BZ$1=1))/SUM(G784:BZ784)+0.000000001)*(SUM(N(CK784:CP784&lt;&gt;0))&gt;4)</f>
        <v>0</v>
      </c>
      <c r="CK784" s="7" cm="1">
        <f t="array" ref="CK784">+SUM($G784:$CF784*N(VALUE(LEFT($G$2:$CF$2,4))=CK$2))</f>
        <v>0</v>
      </c>
      <c r="CL784" s="7" cm="1">
        <f t="array" ref="CL784">+SUM($G784:$CF784*N(VALUE(LEFT($G$2:$CF$2,4))=CL$2))</f>
        <v>0</v>
      </c>
      <c r="CM784" s="7" cm="1">
        <f t="array" ref="CM784">+SUM($G784:$CF784*N(VALUE(LEFT($G$2:$CF$2,4))=CM$2))</f>
        <v>0</v>
      </c>
      <c r="CN784" s="7" cm="1">
        <f t="array" ref="CN784">+SUM($G784:$CF784*N(VALUE(LEFT($G$2:$CF$2,4))=CN$2))</f>
        <v>2639.34</v>
      </c>
      <c r="CO784" s="7" cm="1">
        <f t="array" ref="CO784">+SUM($G784:$CF784*N(VALUE(LEFT($G$2:$CF$2,4))=CO$2))</f>
        <v>0</v>
      </c>
      <c r="CP784" s="7" cm="1">
        <f t="array" ref="CP784">+SUM($G784:$CF784*N(VALUE(LEFT($G$2:$CF$2,4))=CP$2))</f>
        <v>0</v>
      </c>
      <c r="CQ784" s="7" cm="1">
        <f t="array" ref="CQ784">+SUM($G784:$CF784*N(VALUE(LEFT($G$2:$CF$2,4))=CQ$2))</f>
        <v>0</v>
      </c>
    </row>
    <row r="785" spans="2:95" x14ac:dyDescent="0.25">
      <c r="B785" t="str">
        <f>+IF(IFERROR(INDEX('24-25 Plant Additions (RunRate)'!$P$10:$P$258,MATCH(E785,'24-25 Plant Additions (RunRate)'!$C$10:$C$258,0)),"")&lt;&gt;"x","","x")</f>
        <v/>
      </c>
      <c r="C785" t="str">
        <f>+IF(AND(CG785&gt;'24-25 Plant Additions (RunRate)'!$O$4,$B785&lt;&gt;"x"),"x","")</f>
        <v/>
      </c>
      <c r="D785" t="str">
        <f t="shared" si="12"/>
        <v>x</v>
      </c>
      <c r="E785" s="2" t="s">
        <v>1059</v>
      </c>
      <c r="F785" s="3" t="s">
        <v>1060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>
        <v>2626.9500000000003</v>
      </c>
      <c r="AM785" s="4">
        <v>0</v>
      </c>
      <c r="AN785" s="4"/>
      <c r="AO785" s="4"/>
      <c r="AP785" s="4">
        <v>2.52</v>
      </c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>
        <v>2629.4700000000003</v>
      </c>
      <c r="CH785" s="4"/>
      <c r="CI785" s="9" cm="1">
        <f t="array" ref="CI785">1/(SUM(G785:BZ785*($G$1:$BZ$1=1))/SUM(G785:BZ785)+0.000000001)*(SUM(N(CK785:CP785&lt;&gt;0))&gt;4)</f>
        <v>0</v>
      </c>
      <c r="CK785" s="7" cm="1">
        <f t="array" ref="CK785">+SUM($G785:$CF785*N(VALUE(LEFT($G$2:$CF$2,4))=CK$2))</f>
        <v>0</v>
      </c>
      <c r="CL785" s="7" cm="1">
        <f t="array" ref="CL785">+SUM($G785:$CF785*N(VALUE(LEFT($G$2:$CF$2,4))=CL$2))</f>
        <v>0</v>
      </c>
      <c r="CM785" s="7" cm="1">
        <f t="array" ref="CM785">+SUM($G785:$CF785*N(VALUE(LEFT($G$2:$CF$2,4))=CM$2))</f>
        <v>2629.4700000000003</v>
      </c>
      <c r="CN785" s="7" cm="1">
        <f t="array" ref="CN785">+SUM($G785:$CF785*N(VALUE(LEFT($G$2:$CF$2,4))=CN$2))</f>
        <v>0</v>
      </c>
      <c r="CO785" s="7" cm="1">
        <f t="array" ref="CO785">+SUM($G785:$CF785*N(VALUE(LEFT($G$2:$CF$2,4))=CO$2))</f>
        <v>0</v>
      </c>
      <c r="CP785" s="7" cm="1">
        <f t="array" ref="CP785">+SUM($G785:$CF785*N(VALUE(LEFT($G$2:$CF$2,4))=CP$2))</f>
        <v>0</v>
      </c>
      <c r="CQ785" s="7" cm="1">
        <f t="array" ref="CQ785">+SUM($G785:$CF785*N(VALUE(LEFT($G$2:$CF$2,4))=CQ$2))</f>
        <v>0</v>
      </c>
    </row>
    <row r="786" spans="2:95" x14ac:dyDescent="0.25">
      <c r="B786" t="str">
        <f>+IF(IFERROR(INDEX('24-25 Plant Additions (RunRate)'!$P$10:$P$258,MATCH(E786,'24-25 Plant Additions (RunRate)'!$C$10:$C$258,0)),"")&lt;&gt;"x","","x")</f>
        <v/>
      </c>
      <c r="C786" t="str">
        <f>+IF(AND(CG786&gt;'24-25 Plant Additions (RunRate)'!$O$4,$B786&lt;&gt;"x"),"x","")</f>
        <v/>
      </c>
      <c r="D786" t="str">
        <f t="shared" si="12"/>
        <v>x</v>
      </c>
      <c r="E786" s="2" t="s">
        <v>1103</v>
      </c>
      <c r="F786" s="3" t="s">
        <v>1104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>
        <v>2565.77</v>
      </c>
      <c r="AR786" s="4">
        <v>50.24</v>
      </c>
      <c r="AS786" s="4"/>
      <c r="AT786" s="4"/>
      <c r="AU786" s="4"/>
      <c r="AV786" s="4"/>
      <c r="AW786" s="4"/>
      <c r="AX786" s="4"/>
      <c r="AY786" s="4"/>
      <c r="AZ786" s="4"/>
      <c r="BA786" s="4"/>
      <c r="BB786" s="4">
        <v>-21.67</v>
      </c>
      <c r="BC786" s="4">
        <v>0</v>
      </c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>
        <v>2594.3399999999997</v>
      </c>
      <c r="CH786" s="4"/>
      <c r="CI786" s="9" cm="1">
        <f t="array" ref="CI786">1/(SUM(G786:BZ786*($G$1:$BZ$1=1))/SUM(G786:BZ786)+0.000000001)*(SUM(N(CK786:CP786&lt;&gt;0))&gt;4)</f>
        <v>0</v>
      </c>
      <c r="CK786" s="7" cm="1">
        <f t="array" ref="CK786">+SUM($G786:$CF786*N(VALUE(LEFT($G$2:$CF$2,4))=CK$2))</f>
        <v>0</v>
      </c>
      <c r="CL786" s="7" cm="1">
        <f t="array" ref="CL786">+SUM($G786:$CF786*N(VALUE(LEFT($G$2:$CF$2,4))=CL$2))</f>
        <v>0</v>
      </c>
      <c r="CM786" s="7" cm="1">
        <f t="array" ref="CM786">+SUM($G786:$CF786*N(VALUE(LEFT($G$2:$CF$2,4))=CM$2))</f>
        <v>0</v>
      </c>
      <c r="CN786" s="7" cm="1">
        <f t="array" ref="CN786">+SUM($G786:$CF786*N(VALUE(LEFT($G$2:$CF$2,4))=CN$2))</f>
        <v>2594.3399999999997</v>
      </c>
      <c r="CO786" s="7" cm="1">
        <f t="array" ref="CO786">+SUM($G786:$CF786*N(VALUE(LEFT($G$2:$CF$2,4))=CO$2))</f>
        <v>0</v>
      </c>
      <c r="CP786" s="7" cm="1">
        <f t="array" ref="CP786">+SUM($G786:$CF786*N(VALUE(LEFT($G$2:$CF$2,4))=CP$2))</f>
        <v>0</v>
      </c>
      <c r="CQ786" s="7" cm="1">
        <f t="array" ref="CQ786">+SUM($G786:$CF786*N(VALUE(LEFT($G$2:$CF$2,4))=CQ$2))</f>
        <v>0</v>
      </c>
    </row>
    <row r="787" spans="2:95" x14ac:dyDescent="0.25">
      <c r="B787" t="str">
        <f>+IF(IFERROR(INDEX('24-25 Plant Additions (RunRate)'!$P$10:$P$258,MATCH(E787,'24-25 Plant Additions (RunRate)'!$C$10:$C$258,0)),"")&lt;&gt;"x","","x")</f>
        <v/>
      </c>
      <c r="C787" t="str">
        <f>+IF(AND(CG787&gt;'24-25 Plant Additions (RunRate)'!$O$4,$B787&lt;&gt;"x"),"x","")</f>
        <v/>
      </c>
      <c r="D787" t="str">
        <f t="shared" si="12"/>
        <v>x</v>
      </c>
      <c r="E787" s="2" t="s">
        <v>111</v>
      </c>
      <c r="F787" s="3" t="s">
        <v>112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>
        <v>2583.2200000000003</v>
      </c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>
        <v>2583.2200000000003</v>
      </c>
      <c r="CH787" s="4"/>
      <c r="CI787" s="9" cm="1">
        <f t="array" ref="CI787">1/(SUM(G787:BZ787*($G$1:$BZ$1=1))/SUM(G787:BZ787)+0.000000001)*(SUM(N(CK787:CP787&lt;&gt;0))&gt;4)</f>
        <v>0</v>
      </c>
      <c r="CK787" s="7" cm="1">
        <f t="array" ref="CK787">+SUM($G787:$CF787*N(VALUE(LEFT($G$2:$CF$2,4))=CK$2))</f>
        <v>0</v>
      </c>
      <c r="CL787" s="7" cm="1">
        <f t="array" ref="CL787">+SUM($G787:$CF787*N(VALUE(LEFT($G$2:$CF$2,4))=CL$2))</f>
        <v>2583.2200000000003</v>
      </c>
      <c r="CM787" s="7" cm="1">
        <f t="array" ref="CM787">+SUM($G787:$CF787*N(VALUE(LEFT($G$2:$CF$2,4))=CM$2))</f>
        <v>0</v>
      </c>
      <c r="CN787" s="7" cm="1">
        <f t="array" ref="CN787">+SUM($G787:$CF787*N(VALUE(LEFT($G$2:$CF$2,4))=CN$2))</f>
        <v>0</v>
      </c>
      <c r="CO787" s="7" cm="1">
        <f t="array" ref="CO787">+SUM($G787:$CF787*N(VALUE(LEFT($G$2:$CF$2,4))=CO$2))</f>
        <v>0</v>
      </c>
      <c r="CP787" s="7" cm="1">
        <f t="array" ref="CP787">+SUM($G787:$CF787*N(VALUE(LEFT($G$2:$CF$2,4))=CP$2))</f>
        <v>0</v>
      </c>
      <c r="CQ787" s="7" cm="1">
        <f t="array" ref="CQ787">+SUM($G787:$CF787*N(VALUE(LEFT($G$2:$CF$2,4))=CQ$2))</f>
        <v>0</v>
      </c>
    </row>
    <row r="788" spans="2:95" x14ac:dyDescent="0.25">
      <c r="B788" t="str">
        <f>+IF(IFERROR(INDEX('24-25 Plant Additions (RunRate)'!$P$10:$P$258,MATCH(E788,'24-25 Plant Additions (RunRate)'!$C$10:$C$258,0)),"")&lt;&gt;"x","","x")</f>
        <v/>
      </c>
      <c r="C788" t="str">
        <f>+IF(AND(CG788&gt;'24-25 Plant Additions (RunRate)'!$O$4,$B788&lt;&gt;"x"),"x","")</f>
        <v/>
      </c>
      <c r="D788" t="str">
        <f t="shared" si="12"/>
        <v>x</v>
      </c>
      <c r="E788" s="2" t="s">
        <v>1283</v>
      </c>
      <c r="F788" s="3" t="s">
        <v>1284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>
        <v>2551.3000000000002</v>
      </c>
      <c r="BE788" s="4">
        <v>0</v>
      </c>
      <c r="BF788" s="4"/>
      <c r="BG788" s="4"/>
      <c r="BH788" s="4"/>
      <c r="BI788" s="4"/>
      <c r="BJ788" s="4"/>
      <c r="BK788" s="4"/>
      <c r="BL788" s="4"/>
      <c r="BM788" s="4"/>
      <c r="BN788" s="4">
        <v>2.98</v>
      </c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>
        <v>2554.2800000000002</v>
      </c>
      <c r="CH788" s="4"/>
      <c r="CI788" s="9" cm="1">
        <f t="array" ref="CI788">1/(SUM(G788:BZ788*($G$1:$BZ$1=1))/SUM(G788:BZ788)+0.000000001)*(SUM(N(CK788:CP788&lt;&gt;0))&gt;4)</f>
        <v>0</v>
      </c>
      <c r="CK788" s="7" cm="1">
        <f t="array" ref="CK788">+SUM($G788:$CF788*N(VALUE(LEFT($G$2:$CF$2,4))=CK$2))</f>
        <v>0</v>
      </c>
      <c r="CL788" s="7" cm="1">
        <f t="array" ref="CL788">+SUM($G788:$CF788*N(VALUE(LEFT($G$2:$CF$2,4))=CL$2))</f>
        <v>0</v>
      </c>
      <c r="CM788" s="7" cm="1">
        <f t="array" ref="CM788">+SUM($G788:$CF788*N(VALUE(LEFT($G$2:$CF$2,4))=CM$2))</f>
        <v>0</v>
      </c>
      <c r="CN788" s="7" cm="1">
        <f t="array" ref="CN788">+SUM($G788:$CF788*N(VALUE(LEFT($G$2:$CF$2,4))=CN$2))</f>
        <v>0</v>
      </c>
      <c r="CO788" s="7" cm="1">
        <f t="array" ref="CO788">+SUM($G788:$CF788*N(VALUE(LEFT($G$2:$CF$2,4))=CO$2))</f>
        <v>2554.2800000000002</v>
      </c>
      <c r="CP788" s="7" cm="1">
        <f t="array" ref="CP788">+SUM($G788:$CF788*N(VALUE(LEFT($G$2:$CF$2,4))=CP$2))</f>
        <v>0</v>
      </c>
      <c r="CQ788" s="7" cm="1">
        <f t="array" ref="CQ788">+SUM($G788:$CF788*N(VALUE(LEFT($G$2:$CF$2,4))=CQ$2))</f>
        <v>0</v>
      </c>
    </row>
    <row r="789" spans="2:95" x14ac:dyDescent="0.25">
      <c r="B789" t="str">
        <f>+IF(IFERROR(INDEX('24-25 Plant Additions (RunRate)'!$P$10:$P$258,MATCH(E789,'24-25 Plant Additions (RunRate)'!$C$10:$C$258,0)),"")&lt;&gt;"x","","x")</f>
        <v/>
      </c>
      <c r="C789" t="str">
        <f>+IF(AND(CG789&gt;'24-25 Plant Additions (RunRate)'!$O$4,$B789&lt;&gt;"x"),"x","")</f>
        <v/>
      </c>
      <c r="D789" t="str">
        <f t="shared" si="12"/>
        <v>x</v>
      </c>
      <c r="E789" s="2" t="s">
        <v>37</v>
      </c>
      <c r="F789" s="3" t="s">
        <v>38</v>
      </c>
      <c r="G789" s="4">
        <v>0</v>
      </c>
      <c r="H789" s="4"/>
      <c r="I789" s="4">
        <v>1583.82</v>
      </c>
      <c r="J789" s="4">
        <v>1020.5600000000001</v>
      </c>
      <c r="K789" s="4">
        <v>-115.95</v>
      </c>
      <c r="L789" s="4">
        <v>0</v>
      </c>
      <c r="M789" s="4"/>
      <c r="N789" s="4"/>
      <c r="O789" s="4"/>
      <c r="P789" s="4"/>
      <c r="Q789" s="4"/>
      <c r="R789" s="4">
        <v>19.490000000000002</v>
      </c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>
        <v>2507.92</v>
      </c>
      <c r="CH789" s="4"/>
      <c r="CI789" s="9" cm="1">
        <f t="array" ref="CI789">1/(SUM(G789:BZ789*($G$1:$BZ$1=1))/SUM(G789:BZ789)+0.000000001)*(SUM(N(CK789:CP789&lt;&gt;0))&gt;4)</f>
        <v>0</v>
      </c>
      <c r="CK789" s="7" cm="1">
        <f t="array" ref="CK789">+SUM($G789:$CF789*N(VALUE(LEFT($G$2:$CF$2,4))=CK$2))</f>
        <v>2507.92</v>
      </c>
      <c r="CL789" s="7" cm="1">
        <f t="array" ref="CL789">+SUM($G789:$CF789*N(VALUE(LEFT($G$2:$CF$2,4))=CL$2))</f>
        <v>0</v>
      </c>
      <c r="CM789" s="7" cm="1">
        <f t="array" ref="CM789">+SUM($G789:$CF789*N(VALUE(LEFT($G$2:$CF$2,4))=CM$2))</f>
        <v>0</v>
      </c>
      <c r="CN789" s="7" cm="1">
        <f t="array" ref="CN789">+SUM($G789:$CF789*N(VALUE(LEFT($G$2:$CF$2,4))=CN$2))</f>
        <v>0</v>
      </c>
      <c r="CO789" s="7" cm="1">
        <f t="array" ref="CO789">+SUM($G789:$CF789*N(VALUE(LEFT($G$2:$CF$2,4))=CO$2))</f>
        <v>0</v>
      </c>
      <c r="CP789" s="7" cm="1">
        <f t="array" ref="CP789">+SUM($G789:$CF789*N(VALUE(LEFT($G$2:$CF$2,4))=CP$2))</f>
        <v>0</v>
      </c>
      <c r="CQ789" s="7" cm="1">
        <f t="array" ref="CQ789">+SUM($G789:$CF789*N(VALUE(LEFT($G$2:$CF$2,4))=CQ$2))</f>
        <v>0</v>
      </c>
    </row>
    <row r="790" spans="2:95" x14ac:dyDescent="0.25">
      <c r="B790" t="str">
        <f>+IF(IFERROR(INDEX('24-25 Plant Additions (RunRate)'!$P$10:$P$258,MATCH(E790,'24-25 Plant Additions (RunRate)'!$C$10:$C$258,0)),"")&lt;&gt;"x","","x")</f>
        <v/>
      </c>
      <c r="C790" t="str">
        <f>+IF(AND(CG790&gt;'24-25 Plant Additions (RunRate)'!$O$4,$B790&lt;&gt;"x"),"x","")</f>
        <v/>
      </c>
      <c r="D790" t="str">
        <f t="shared" si="12"/>
        <v>x</v>
      </c>
      <c r="E790" s="2" t="s">
        <v>1801</v>
      </c>
      <c r="F790" s="3" t="s">
        <v>1802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>
        <v>2488.48</v>
      </c>
      <c r="CC790" s="4"/>
      <c r="CD790" s="4"/>
      <c r="CE790" s="4"/>
      <c r="CF790" s="4">
        <v>0</v>
      </c>
      <c r="CG790" s="4">
        <v>2488.48</v>
      </c>
      <c r="CH790" s="4"/>
      <c r="CI790" s="9" t="e" cm="1">
        <f t="array" ref="CI790">1/(SUM(G790:BZ790*($G$1:$BZ$1=1))/SUM(G790:BZ790)+0.000000001)*(SUM(N(CK790:CP790&lt;&gt;0))&gt;4)</f>
        <v>#DIV/0!</v>
      </c>
      <c r="CK790" s="7" cm="1">
        <f t="array" ref="CK790">+SUM($G790:$CF790*N(VALUE(LEFT($G$2:$CF$2,4))=CK$2))</f>
        <v>0</v>
      </c>
      <c r="CL790" s="7" cm="1">
        <f t="array" ref="CL790">+SUM($G790:$CF790*N(VALUE(LEFT($G$2:$CF$2,4))=CL$2))</f>
        <v>0</v>
      </c>
      <c r="CM790" s="7" cm="1">
        <f t="array" ref="CM790">+SUM($G790:$CF790*N(VALUE(LEFT($G$2:$CF$2,4))=CM$2))</f>
        <v>0</v>
      </c>
      <c r="CN790" s="7" cm="1">
        <f t="array" ref="CN790">+SUM($G790:$CF790*N(VALUE(LEFT($G$2:$CF$2,4))=CN$2))</f>
        <v>0</v>
      </c>
      <c r="CO790" s="7" cm="1">
        <f t="array" ref="CO790">+SUM($G790:$CF790*N(VALUE(LEFT($G$2:$CF$2,4))=CO$2))</f>
        <v>0</v>
      </c>
      <c r="CP790" s="7" cm="1">
        <f t="array" ref="CP790">+SUM($G790:$CF790*N(VALUE(LEFT($G$2:$CF$2,4))=CP$2))</f>
        <v>0</v>
      </c>
      <c r="CQ790" s="7" cm="1">
        <f t="array" ref="CQ790">+SUM($G790:$CF790*N(VALUE(LEFT($G$2:$CF$2,4))=CQ$2))</f>
        <v>2488.48</v>
      </c>
    </row>
    <row r="791" spans="2:95" x14ac:dyDescent="0.25">
      <c r="B791" t="str">
        <f>+IF(IFERROR(INDEX('24-25 Plant Additions (RunRate)'!$P$10:$P$258,MATCH(E791,'24-25 Plant Additions (RunRate)'!$C$10:$C$258,0)),"")&lt;&gt;"x","","x")</f>
        <v/>
      </c>
      <c r="C791" t="str">
        <f>+IF(AND(CG791&gt;'24-25 Plant Additions (RunRate)'!$O$4,$B791&lt;&gt;"x"),"x","")</f>
        <v/>
      </c>
      <c r="D791" t="str">
        <f t="shared" si="12"/>
        <v>x</v>
      </c>
      <c r="E791" s="2" t="s">
        <v>634</v>
      </c>
      <c r="F791" s="3" t="s">
        <v>635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>
        <v>2521.15</v>
      </c>
      <c r="X791" s="4"/>
      <c r="Y791" s="4"/>
      <c r="Z791" s="4">
        <v>-5.57</v>
      </c>
      <c r="AA791" s="4"/>
      <c r="AB791" s="4"/>
      <c r="AC791" s="4"/>
      <c r="AD791" s="4">
        <v>-41.69</v>
      </c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>
        <v>2473.89</v>
      </c>
      <c r="CH791" s="4"/>
      <c r="CI791" s="9" cm="1">
        <f t="array" ref="CI791">1/(SUM(G791:BZ791*($G$1:$BZ$1=1))/SUM(G791:BZ791)+0.000000001)*(SUM(N(CK791:CP791&lt;&gt;0))&gt;4)</f>
        <v>0</v>
      </c>
      <c r="CK791" s="7" cm="1">
        <f t="array" ref="CK791">+SUM($G791:$CF791*N(VALUE(LEFT($G$2:$CF$2,4))=CK$2))</f>
        <v>0</v>
      </c>
      <c r="CL791" s="7" cm="1">
        <f t="array" ref="CL791">+SUM($G791:$CF791*N(VALUE(LEFT($G$2:$CF$2,4))=CL$2))</f>
        <v>2473.89</v>
      </c>
      <c r="CM791" s="7" cm="1">
        <f t="array" ref="CM791">+SUM($G791:$CF791*N(VALUE(LEFT($G$2:$CF$2,4))=CM$2))</f>
        <v>0</v>
      </c>
      <c r="CN791" s="7" cm="1">
        <f t="array" ref="CN791">+SUM($G791:$CF791*N(VALUE(LEFT($G$2:$CF$2,4))=CN$2))</f>
        <v>0</v>
      </c>
      <c r="CO791" s="7" cm="1">
        <f t="array" ref="CO791">+SUM($G791:$CF791*N(VALUE(LEFT($G$2:$CF$2,4))=CO$2))</f>
        <v>0</v>
      </c>
      <c r="CP791" s="7" cm="1">
        <f t="array" ref="CP791">+SUM($G791:$CF791*N(VALUE(LEFT($G$2:$CF$2,4))=CP$2))</f>
        <v>0</v>
      </c>
      <c r="CQ791" s="7" cm="1">
        <f t="array" ref="CQ791">+SUM($G791:$CF791*N(VALUE(LEFT($G$2:$CF$2,4))=CQ$2))</f>
        <v>0</v>
      </c>
    </row>
    <row r="792" spans="2:95" x14ac:dyDescent="0.25">
      <c r="B792" t="str">
        <f>+IF(IFERROR(INDEX('24-25 Plant Additions (RunRate)'!$P$10:$P$258,MATCH(E792,'24-25 Plant Additions (RunRate)'!$C$10:$C$258,0)),"")&lt;&gt;"x","","x")</f>
        <v/>
      </c>
      <c r="C792" t="str">
        <f>+IF(AND(CG792&gt;'24-25 Plant Additions (RunRate)'!$O$4,$B792&lt;&gt;"x"),"x","")</f>
        <v/>
      </c>
      <c r="D792" t="str">
        <f t="shared" si="12"/>
        <v>x</v>
      </c>
      <c r="E792" s="2" t="s">
        <v>864</v>
      </c>
      <c r="F792" s="3" t="s">
        <v>865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>
        <v>2515.58</v>
      </c>
      <c r="AB792" s="4"/>
      <c r="AC792" s="4"/>
      <c r="AD792" s="4">
        <v>-41.69</v>
      </c>
      <c r="AE792" s="4"/>
      <c r="AF792" s="4"/>
      <c r="AG792" s="4"/>
      <c r="AH792" s="4">
        <v>0</v>
      </c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>
        <v>2473.89</v>
      </c>
      <c r="CH792" s="4"/>
      <c r="CI792" s="9" cm="1">
        <f t="array" ref="CI792">1/(SUM(G792:BZ792*($G$1:$BZ$1=1))/SUM(G792:BZ792)+0.000000001)*(SUM(N(CK792:CP792&lt;&gt;0))&gt;4)</f>
        <v>0</v>
      </c>
      <c r="CK792" s="7" cm="1">
        <f t="array" ref="CK792">+SUM($G792:$CF792*N(VALUE(LEFT($G$2:$CF$2,4))=CK$2))</f>
        <v>0</v>
      </c>
      <c r="CL792" s="7" cm="1">
        <f t="array" ref="CL792">+SUM($G792:$CF792*N(VALUE(LEFT($G$2:$CF$2,4))=CL$2))</f>
        <v>2473.89</v>
      </c>
      <c r="CM792" s="7" cm="1">
        <f t="array" ref="CM792">+SUM($G792:$CF792*N(VALUE(LEFT($G$2:$CF$2,4))=CM$2))</f>
        <v>0</v>
      </c>
      <c r="CN792" s="7" cm="1">
        <f t="array" ref="CN792">+SUM($G792:$CF792*N(VALUE(LEFT($G$2:$CF$2,4))=CN$2))</f>
        <v>0</v>
      </c>
      <c r="CO792" s="7" cm="1">
        <f t="array" ref="CO792">+SUM($G792:$CF792*N(VALUE(LEFT($G$2:$CF$2,4))=CO$2))</f>
        <v>0</v>
      </c>
      <c r="CP792" s="7" cm="1">
        <f t="array" ref="CP792">+SUM($G792:$CF792*N(VALUE(LEFT($G$2:$CF$2,4))=CP$2))</f>
        <v>0</v>
      </c>
      <c r="CQ792" s="7" cm="1">
        <f t="array" ref="CQ792">+SUM($G792:$CF792*N(VALUE(LEFT($G$2:$CF$2,4))=CQ$2))</f>
        <v>0</v>
      </c>
    </row>
    <row r="793" spans="2:95" x14ac:dyDescent="0.25">
      <c r="B793" t="str">
        <f>+IF(IFERROR(INDEX('24-25 Plant Additions (RunRate)'!$P$10:$P$258,MATCH(E793,'24-25 Plant Additions (RunRate)'!$C$10:$C$258,0)),"")&lt;&gt;"x","","x")</f>
        <v/>
      </c>
      <c r="C793" t="str">
        <f>+IF(AND(CG793&gt;'24-25 Plant Additions (RunRate)'!$O$4,$B793&lt;&gt;"x"),"x","")</f>
        <v/>
      </c>
      <c r="D793" t="str">
        <f t="shared" si="12"/>
        <v>x</v>
      </c>
      <c r="E793" s="2" t="s">
        <v>1360</v>
      </c>
      <c r="F793" s="3" t="s">
        <v>1361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>
        <v>2469.58</v>
      </c>
      <c r="BD793" s="4">
        <v>-2.2800000000000002</v>
      </c>
      <c r="BE793" s="4"/>
      <c r="BF793" s="4"/>
      <c r="BG793" s="4"/>
      <c r="BH793" s="4"/>
      <c r="BI793" s="4"/>
      <c r="BJ793" s="4">
        <v>0</v>
      </c>
      <c r="BK793" s="4"/>
      <c r="BL793" s="4"/>
      <c r="BM793" s="4"/>
      <c r="BN793" s="4">
        <v>2.88</v>
      </c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>
        <v>2470.1799999999998</v>
      </c>
      <c r="CH793" s="4"/>
      <c r="CI793" s="9" cm="1">
        <f t="array" ref="CI793">1/(SUM(G793:BZ793*($G$1:$BZ$1=1))/SUM(G793:BZ793)+0.000000001)*(SUM(N(CK793:CP793&lt;&gt;0))&gt;4)</f>
        <v>0</v>
      </c>
      <c r="CK793" s="7" cm="1">
        <f t="array" ref="CK793">+SUM($G793:$CF793*N(VALUE(LEFT($G$2:$CF$2,4))=CK$2))</f>
        <v>0</v>
      </c>
      <c r="CL793" s="7" cm="1">
        <f t="array" ref="CL793">+SUM($G793:$CF793*N(VALUE(LEFT($G$2:$CF$2,4))=CL$2))</f>
        <v>0</v>
      </c>
      <c r="CM793" s="7" cm="1">
        <f t="array" ref="CM793">+SUM($G793:$CF793*N(VALUE(LEFT($G$2:$CF$2,4))=CM$2))</f>
        <v>0</v>
      </c>
      <c r="CN793" s="7" cm="1">
        <f t="array" ref="CN793">+SUM($G793:$CF793*N(VALUE(LEFT($G$2:$CF$2,4))=CN$2))</f>
        <v>0</v>
      </c>
      <c r="CO793" s="7" cm="1">
        <f t="array" ref="CO793">+SUM($G793:$CF793*N(VALUE(LEFT($G$2:$CF$2,4))=CO$2))</f>
        <v>2470.1799999999998</v>
      </c>
      <c r="CP793" s="7" cm="1">
        <f t="array" ref="CP793">+SUM($G793:$CF793*N(VALUE(LEFT($G$2:$CF$2,4))=CP$2))</f>
        <v>0</v>
      </c>
      <c r="CQ793" s="7" cm="1">
        <f t="array" ref="CQ793">+SUM($G793:$CF793*N(VALUE(LEFT($G$2:$CF$2,4))=CQ$2))</f>
        <v>0</v>
      </c>
    </row>
    <row r="794" spans="2:95" x14ac:dyDescent="0.25">
      <c r="B794" t="str">
        <f>+IF(IFERROR(INDEX('24-25 Plant Additions (RunRate)'!$P$10:$P$258,MATCH(E794,'24-25 Plant Additions (RunRate)'!$C$10:$C$258,0)),"")&lt;&gt;"x","","x")</f>
        <v/>
      </c>
      <c r="C794" t="str">
        <f>+IF(AND(CG794&gt;'24-25 Plant Additions (RunRate)'!$O$4,$B794&lt;&gt;"x"),"x","")</f>
        <v/>
      </c>
      <c r="D794" t="str">
        <f t="shared" si="12"/>
        <v>x</v>
      </c>
      <c r="E794" s="2" t="s">
        <v>1644</v>
      </c>
      <c r="F794" s="3" t="s">
        <v>1645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>
        <v>2392.91</v>
      </c>
      <c r="BQ794" s="4"/>
      <c r="BR794" s="4">
        <v>0</v>
      </c>
      <c r="BS794" s="4"/>
      <c r="BT794" s="4"/>
      <c r="BU794" s="4"/>
      <c r="BV794" s="4"/>
      <c r="BW794" s="4"/>
      <c r="BX794" s="4"/>
      <c r="BY794" s="4"/>
      <c r="BZ794" s="4">
        <v>-9.69</v>
      </c>
      <c r="CA794" s="4"/>
      <c r="CB794" s="4"/>
      <c r="CC794" s="4"/>
      <c r="CD794" s="4"/>
      <c r="CE794" s="4"/>
      <c r="CF794" s="4"/>
      <c r="CG794" s="4">
        <v>2383.2199999999998</v>
      </c>
      <c r="CH794" s="4"/>
      <c r="CI794" s="9" cm="1">
        <f t="array" ref="CI794">1/(SUM(G794:BZ794*($G$1:$BZ$1=1))/SUM(G794:BZ794)+0.000000001)*(SUM(N(CK794:CP794&lt;&gt;0))&gt;4)</f>
        <v>0</v>
      </c>
      <c r="CK794" s="7" cm="1">
        <f t="array" ref="CK794">+SUM($G794:$CF794*N(VALUE(LEFT($G$2:$CF$2,4))=CK$2))</f>
        <v>0</v>
      </c>
      <c r="CL794" s="7" cm="1">
        <f t="array" ref="CL794">+SUM($G794:$CF794*N(VALUE(LEFT($G$2:$CF$2,4))=CL$2))</f>
        <v>0</v>
      </c>
      <c r="CM794" s="7" cm="1">
        <f t="array" ref="CM794">+SUM($G794:$CF794*N(VALUE(LEFT($G$2:$CF$2,4))=CM$2))</f>
        <v>0</v>
      </c>
      <c r="CN794" s="7" cm="1">
        <f t="array" ref="CN794">+SUM($G794:$CF794*N(VALUE(LEFT($G$2:$CF$2,4))=CN$2))</f>
        <v>0</v>
      </c>
      <c r="CO794" s="7" cm="1">
        <f t="array" ref="CO794">+SUM($G794:$CF794*N(VALUE(LEFT($G$2:$CF$2,4))=CO$2))</f>
        <v>0</v>
      </c>
      <c r="CP794" s="7" cm="1">
        <f t="array" ref="CP794">+SUM($G794:$CF794*N(VALUE(LEFT($G$2:$CF$2,4))=CP$2))</f>
        <v>2383.2199999999998</v>
      </c>
      <c r="CQ794" s="7" cm="1">
        <f t="array" ref="CQ794">+SUM($G794:$CF794*N(VALUE(LEFT($G$2:$CF$2,4))=CQ$2))</f>
        <v>0</v>
      </c>
    </row>
    <row r="795" spans="2:95" x14ac:dyDescent="0.25">
      <c r="B795" t="str">
        <f>+IF(IFERROR(INDEX('24-25 Plant Additions (RunRate)'!$P$10:$P$258,MATCH(E795,'24-25 Plant Additions (RunRate)'!$C$10:$C$258,0)),"")&lt;&gt;"x","","x")</f>
        <v/>
      </c>
      <c r="C795" t="str">
        <f>+IF(AND(CG795&gt;'24-25 Plant Additions (RunRate)'!$O$4,$B795&lt;&gt;"x"),"x","")</f>
        <v/>
      </c>
      <c r="D795" t="str">
        <f t="shared" si="12"/>
        <v>x</v>
      </c>
      <c r="E795" s="2" t="s">
        <v>1125</v>
      </c>
      <c r="F795" s="3" t="s">
        <v>1126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>
        <v>2370.23</v>
      </c>
      <c r="AT795" s="4">
        <v>0</v>
      </c>
      <c r="AU795" s="4"/>
      <c r="AV795" s="4"/>
      <c r="AW795" s="4"/>
      <c r="AX795" s="4"/>
      <c r="AY795" s="4"/>
      <c r="AZ795" s="4"/>
      <c r="BA795" s="4"/>
      <c r="BB795" s="4">
        <v>-19.64</v>
      </c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>
        <v>2350.59</v>
      </c>
      <c r="CH795" s="4"/>
      <c r="CI795" s="9" cm="1">
        <f t="array" ref="CI795">1/(SUM(G795:BZ795*($G$1:$BZ$1=1))/SUM(G795:BZ795)+0.000000001)*(SUM(N(CK795:CP795&lt;&gt;0))&gt;4)</f>
        <v>0</v>
      </c>
      <c r="CK795" s="7" cm="1">
        <f t="array" ref="CK795">+SUM($G795:$CF795*N(VALUE(LEFT($G$2:$CF$2,4))=CK$2))</f>
        <v>0</v>
      </c>
      <c r="CL795" s="7" cm="1">
        <f t="array" ref="CL795">+SUM($G795:$CF795*N(VALUE(LEFT($G$2:$CF$2,4))=CL$2))</f>
        <v>0</v>
      </c>
      <c r="CM795" s="7" cm="1">
        <f t="array" ref="CM795">+SUM($G795:$CF795*N(VALUE(LEFT($G$2:$CF$2,4))=CM$2))</f>
        <v>0</v>
      </c>
      <c r="CN795" s="7" cm="1">
        <f t="array" ref="CN795">+SUM($G795:$CF795*N(VALUE(LEFT($G$2:$CF$2,4))=CN$2))</f>
        <v>2350.59</v>
      </c>
      <c r="CO795" s="7" cm="1">
        <f t="array" ref="CO795">+SUM($G795:$CF795*N(VALUE(LEFT($G$2:$CF$2,4))=CO$2))</f>
        <v>0</v>
      </c>
      <c r="CP795" s="7" cm="1">
        <f t="array" ref="CP795">+SUM($G795:$CF795*N(VALUE(LEFT($G$2:$CF$2,4))=CP$2))</f>
        <v>0</v>
      </c>
      <c r="CQ795" s="7" cm="1">
        <f t="array" ref="CQ795">+SUM($G795:$CF795*N(VALUE(LEFT($G$2:$CF$2,4))=CQ$2))</f>
        <v>0</v>
      </c>
    </row>
    <row r="796" spans="2:95" x14ac:dyDescent="0.25">
      <c r="B796" t="str">
        <f>+IF(IFERROR(INDEX('24-25 Plant Additions (RunRate)'!$P$10:$P$258,MATCH(E796,'24-25 Plant Additions (RunRate)'!$C$10:$C$258,0)),"")&lt;&gt;"x","","x")</f>
        <v/>
      </c>
      <c r="C796" t="str">
        <f>+IF(AND(CG796&gt;'24-25 Plant Additions (RunRate)'!$O$4,$B796&lt;&gt;"x"),"x","")</f>
        <v/>
      </c>
      <c r="D796" t="str">
        <f t="shared" si="12"/>
        <v>x</v>
      </c>
      <c r="E796" s="2" t="s">
        <v>1608</v>
      </c>
      <c r="F796" s="3" t="s">
        <v>1609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>
        <v>2327.3200000000002</v>
      </c>
      <c r="BO796" s="4"/>
      <c r="BP796" s="4">
        <v>0</v>
      </c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>
        <v>2327.3200000000002</v>
      </c>
      <c r="CH796" s="4"/>
      <c r="CI796" s="9" cm="1">
        <f t="array" ref="CI796">1/(SUM(G796:BZ796*($G$1:$BZ$1=1))/SUM(G796:BZ796)+0.000000001)*(SUM(N(CK796:CP796&lt;&gt;0))&gt;4)</f>
        <v>0</v>
      </c>
      <c r="CK796" s="7" cm="1">
        <f t="array" ref="CK796">+SUM($G796:$CF796*N(VALUE(LEFT($G$2:$CF$2,4))=CK$2))</f>
        <v>0</v>
      </c>
      <c r="CL796" s="7" cm="1">
        <f t="array" ref="CL796">+SUM($G796:$CF796*N(VALUE(LEFT($G$2:$CF$2,4))=CL$2))</f>
        <v>0</v>
      </c>
      <c r="CM796" s="7" cm="1">
        <f t="array" ref="CM796">+SUM($G796:$CF796*N(VALUE(LEFT($G$2:$CF$2,4))=CM$2))</f>
        <v>0</v>
      </c>
      <c r="CN796" s="7" cm="1">
        <f t="array" ref="CN796">+SUM($G796:$CF796*N(VALUE(LEFT($G$2:$CF$2,4))=CN$2))</f>
        <v>0</v>
      </c>
      <c r="CO796" s="7" cm="1">
        <f t="array" ref="CO796">+SUM($G796:$CF796*N(VALUE(LEFT($G$2:$CF$2,4))=CO$2))</f>
        <v>2327.3200000000002</v>
      </c>
      <c r="CP796" s="7" cm="1">
        <f t="array" ref="CP796">+SUM($G796:$CF796*N(VALUE(LEFT($G$2:$CF$2,4))=CP$2))</f>
        <v>0</v>
      </c>
      <c r="CQ796" s="7" cm="1">
        <f t="array" ref="CQ796">+SUM($G796:$CF796*N(VALUE(LEFT($G$2:$CF$2,4))=CQ$2))</f>
        <v>0</v>
      </c>
    </row>
    <row r="797" spans="2:95" x14ac:dyDescent="0.25">
      <c r="B797" t="str">
        <f>+IF(IFERROR(INDEX('24-25 Plant Additions (RunRate)'!$P$10:$P$258,MATCH(E797,'24-25 Plant Additions (RunRate)'!$C$10:$C$258,0)),"")&lt;&gt;"x","","x")</f>
        <v/>
      </c>
      <c r="C797" t="str">
        <f>+IF(AND(CG797&gt;'24-25 Plant Additions (RunRate)'!$O$4,$B797&lt;&gt;"x"),"x","")</f>
        <v/>
      </c>
      <c r="D797" t="str">
        <f t="shared" si="12"/>
        <v>x</v>
      </c>
      <c r="E797" s="2" t="s">
        <v>574</v>
      </c>
      <c r="F797" s="3" t="s">
        <v>575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>
        <v>2322.7000000000003</v>
      </c>
      <c r="U797" s="4">
        <v>32.980000000000004</v>
      </c>
      <c r="V797" s="4">
        <v>0</v>
      </c>
      <c r="W797" s="4"/>
      <c r="X797" s="4"/>
      <c r="Y797" s="4"/>
      <c r="Z797" s="4"/>
      <c r="AA797" s="4"/>
      <c r="AB797" s="4"/>
      <c r="AC797" s="4"/>
      <c r="AD797" s="4">
        <v>-39.04</v>
      </c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>
        <v>2316.6400000000003</v>
      </c>
      <c r="CH797" s="4"/>
      <c r="CI797" s="9" cm="1">
        <f t="array" ref="CI797">1/(SUM(G797:BZ797*($G$1:$BZ$1=1))/SUM(G797:BZ797)+0.000000001)*(SUM(N(CK797:CP797&lt;&gt;0))&gt;4)</f>
        <v>0</v>
      </c>
      <c r="CK797" s="7" cm="1">
        <f t="array" ref="CK797">+SUM($G797:$CF797*N(VALUE(LEFT($G$2:$CF$2,4))=CK$2))</f>
        <v>0</v>
      </c>
      <c r="CL797" s="7" cm="1">
        <f t="array" ref="CL797">+SUM($G797:$CF797*N(VALUE(LEFT($G$2:$CF$2,4))=CL$2))</f>
        <v>2316.6400000000003</v>
      </c>
      <c r="CM797" s="7" cm="1">
        <f t="array" ref="CM797">+SUM($G797:$CF797*N(VALUE(LEFT($G$2:$CF$2,4))=CM$2))</f>
        <v>0</v>
      </c>
      <c r="CN797" s="7" cm="1">
        <f t="array" ref="CN797">+SUM($G797:$CF797*N(VALUE(LEFT($G$2:$CF$2,4))=CN$2))</f>
        <v>0</v>
      </c>
      <c r="CO797" s="7" cm="1">
        <f t="array" ref="CO797">+SUM($G797:$CF797*N(VALUE(LEFT($G$2:$CF$2,4))=CO$2))</f>
        <v>0</v>
      </c>
      <c r="CP797" s="7" cm="1">
        <f t="array" ref="CP797">+SUM($G797:$CF797*N(VALUE(LEFT($G$2:$CF$2,4))=CP$2))</f>
        <v>0</v>
      </c>
      <c r="CQ797" s="7" cm="1">
        <f t="array" ref="CQ797">+SUM($G797:$CF797*N(VALUE(LEFT($G$2:$CF$2,4))=CQ$2))</f>
        <v>0</v>
      </c>
    </row>
    <row r="798" spans="2:95" x14ac:dyDescent="0.25">
      <c r="B798" t="str">
        <f>+IF(IFERROR(INDEX('24-25 Plant Additions (RunRate)'!$P$10:$P$258,MATCH(E798,'24-25 Plant Additions (RunRate)'!$C$10:$C$258,0)),"")&lt;&gt;"x","","x")</f>
        <v/>
      </c>
      <c r="C798" t="str">
        <f>+IF(AND(CG798&gt;'24-25 Plant Additions (RunRate)'!$O$4,$B798&lt;&gt;"x"),"x","")</f>
        <v/>
      </c>
      <c r="D798" t="str">
        <f t="shared" si="12"/>
        <v>x</v>
      </c>
      <c r="E798" s="2" t="s">
        <v>1465</v>
      </c>
      <c r="F798" s="3" t="s">
        <v>1466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>
        <v>2318.1</v>
      </c>
      <c r="BY798" s="4">
        <v>0</v>
      </c>
      <c r="BZ798" s="4">
        <v>-9.39</v>
      </c>
      <c r="CA798" s="4"/>
      <c r="CB798" s="4"/>
      <c r="CC798" s="4"/>
      <c r="CD798" s="4"/>
      <c r="CE798" s="4"/>
      <c r="CF798" s="4"/>
      <c r="CG798" s="4">
        <v>2308.71</v>
      </c>
      <c r="CH798" s="4"/>
      <c r="CI798" s="9" cm="1">
        <f t="array" ref="CI798">1/(SUM(G798:BZ798*($G$1:$BZ$1=1))/SUM(G798:BZ798)+0.000000001)*(SUM(N(CK798:CP798&lt;&gt;0))&gt;4)</f>
        <v>0</v>
      </c>
      <c r="CK798" s="7" cm="1">
        <f t="array" ref="CK798">+SUM($G798:$CF798*N(VALUE(LEFT($G$2:$CF$2,4))=CK$2))</f>
        <v>0</v>
      </c>
      <c r="CL798" s="7" cm="1">
        <f t="array" ref="CL798">+SUM($G798:$CF798*N(VALUE(LEFT($G$2:$CF$2,4))=CL$2))</f>
        <v>0</v>
      </c>
      <c r="CM798" s="7" cm="1">
        <f t="array" ref="CM798">+SUM($G798:$CF798*N(VALUE(LEFT($G$2:$CF$2,4))=CM$2))</f>
        <v>0</v>
      </c>
      <c r="CN798" s="7" cm="1">
        <f t="array" ref="CN798">+SUM($G798:$CF798*N(VALUE(LEFT($G$2:$CF$2,4))=CN$2))</f>
        <v>0</v>
      </c>
      <c r="CO798" s="7" cm="1">
        <f t="array" ref="CO798">+SUM($G798:$CF798*N(VALUE(LEFT($G$2:$CF$2,4))=CO$2))</f>
        <v>0</v>
      </c>
      <c r="CP798" s="7" cm="1">
        <f t="array" ref="CP798">+SUM($G798:$CF798*N(VALUE(LEFT($G$2:$CF$2,4))=CP$2))</f>
        <v>2308.71</v>
      </c>
      <c r="CQ798" s="7" cm="1">
        <f t="array" ref="CQ798">+SUM($G798:$CF798*N(VALUE(LEFT($G$2:$CF$2,4))=CQ$2))</f>
        <v>0</v>
      </c>
    </row>
    <row r="799" spans="2:95" x14ac:dyDescent="0.25">
      <c r="B799" t="str">
        <f>+IF(IFERROR(INDEX('24-25 Plant Additions (RunRate)'!$P$10:$P$258,MATCH(E799,'24-25 Plant Additions (RunRate)'!$C$10:$C$258,0)),"")&lt;&gt;"x","","x")</f>
        <v/>
      </c>
      <c r="C799" t="str">
        <f>+IF(AND(CG799&gt;'24-25 Plant Additions (RunRate)'!$O$4,$B799&lt;&gt;"x"),"x","")</f>
        <v/>
      </c>
      <c r="D799" t="str">
        <f t="shared" si="12"/>
        <v>x</v>
      </c>
      <c r="E799" s="2" t="s">
        <v>1081</v>
      </c>
      <c r="F799" s="3" t="s">
        <v>1082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>
        <v>2290.09</v>
      </c>
      <c r="AO799" s="4"/>
      <c r="AP799" s="4">
        <v>2.2000000000000002</v>
      </c>
      <c r="AQ799" s="4"/>
      <c r="AR799" s="4"/>
      <c r="AS799" s="4"/>
      <c r="AT799" s="4"/>
      <c r="AU799" s="4"/>
      <c r="AV799" s="4">
        <v>0</v>
      </c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>
        <v>2292.29</v>
      </c>
      <c r="CH799" s="4"/>
      <c r="CI799" s="9" cm="1">
        <f t="array" ref="CI799">1/(SUM(G799:BZ799*($G$1:$BZ$1=1))/SUM(G799:BZ799)+0.000000001)*(SUM(N(CK799:CP799&lt;&gt;0))&gt;4)</f>
        <v>0</v>
      </c>
      <c r="CK799" s="7" cm="1">
        <f t="array" ref="CK799">+SUM($G799:$CF799*N(VALUE(LEFT($G$2:$CF$2,4))=CK$2))</f>
        <v>0</v>
      </c>
      <c r="CL799" s="7" cm="1">
        <f t="array" ref="CL799">+SUM($G799:$CF799*N(VALUE(LEFT($G$2:$CF$2,4))=CL$2))</f>
        <v>0</v>
      </c>
      <c r="CM799" s="7" cm="1">
        <f t="array" ref="CM799">+SUM($G799:$CF799*N(VALUE(LEFT($G$2:$CF$2,4))=CM$2))</f>
        <v>2292.29</v>
      </c>
      <c r="CN799" s="7" cm="1">
        <f t="array" ref="CN799">+SUM($G799:$CF799*N(VALUE(LEFT($G$2:$CF$2,4))=CN$2))</f>
        <v>0</v>
      </c>
      <c r="CO799" s="7" cm="1">
        <f t="array" ref="CO799">+SUM($G799:$CF799*N(VALUE(LEFT($G$2:$CF$2,4))=CO$2))</f>
        <v>0</v>
      </c>
      <c r="CP799" s="7" cm="1">
        <f t="array" ref="CP799">+SUM($G799:$CF799*N(VALUE(LEFT($G$2:$CF$2,4))=CP$2))</f>
        <v>0</v>
      </c>
      <c r="CQ799" s="7" cm="1">
        <f t="array" ref="CQ799">+SUM($G799:$CF799*N(VALUE(LEFT($G$2:$CF$2,4))=CQ$2))</f>
        <v>0</v>
      </c>
    </row>
    <row r="800" spans="2:95" x14ac:dyDescent="0.25">
      <c r="B800" t="str">
        <f>+IF(IFERROR(INDEX('24-25 Plant Additions (RunRate)'!$P$10:$P$258,MATCH(E800,'24-25 Plant Additions (RunRate)'!$C$10:$C$258,0)),"")&lt;&gt;"x","","x")</f>
        <v/>
      </c>
      <c r="C800" t="str">
        <f>+IF(AND(CG800&gt;'24-25 Plant Additions (RunRate)'!$O$4,$B800&lt;&gt;"x"),"x","")</f>
        <v/>
      </c>
      <c r="D800" t="str">
        <f t="shared" si="12"/>
        <v>x</v>
      </c>
      <c r="E800" s="2" t="s">
        <v>546</v>
      </c>
      <c r="F800" s="3" t="s">
        <v>547</v>
      </c>
      <c r="G800" s="4"/>
      <c r="H800" s="4"/>
      <c r="I800" s="4"/>
      <c r="J800" s="4"/>
      <c r="K800" s="4"/>
      <c r="L800" s="4"/>
      <c r="M800" s="4"/>
      <c r="N800" s="4"/>
      <c r="O800" s="4"/>
      <c r="P800" s="4">
        <v>2427.4299999999998</v>
      </c>
      <c r="Q800" s="4">
        <v>0</v>
      </c>
      <c r="R800" s="4">
        <v>-183.46</v>
      </c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>
        <v>2243.9699999999998</v>
      </c>
      <c r="CH800" s="4"/>
      <c r="CI800" s="9" cm="1">
        <f t="array" ref="CI800">1/(SUM(G800:BZ800*($G$1:$BZ$1=1))/SUM(G800:BZ800)+0.000000001)*(SUM(N(CK800:CP800&lt;&gt;0))&gt;4)</f>
        <v>0</v>
      </c>
      <c r="CK800" s="7" cm="1">
        <f t="array" ref="CK800">+SUM($G800:$CF800*N(VALUE(LEFT($G$2:$CF$2,4))=CK$2))</f>
        <v>2243.9699999999998</v>
      </c>
      <c r="CL800" s="7" cm="1">
        <f t="array" ref="CL800">+SUM($G800:$CF800*N(VALUE(LEFT($G$2:$CF$2,4))=CL$2))</f>
        <v>0</v>
      </c>
      <c r="CM800" s="7" cm="1">
        <f t="array" ref="CM800">+SUM($G800:$CF800*N(VALUE(LEFT($G$2:$CF$2,4))=CM$2))</f>
        <v>0</v>
      </c>
      <c r="CN800" s="7" cm="1">
        <f t="array" ref="CN800">+SUM($G800:$CF800*N(VALUE(LEFT($G$2:$CF$2,4))=CN$2))</f>
        <v>0</v>
      </c>
      <c r="CO800" s="7" cm="1">
        <f t="array" ref="CO800">+SUM($G800:$CF800*N(VALUE(LEFT($G$2:$CF$2,4))=CO$2))</f>
        <v>0</v>
      </c>
      <c r="CP800" s="7" cm="1">
        <f t="array" ref="CP800">+SUM($G800:$CF800*N(VALUE(LEFT($G$2:$CF$2,4))=CP$2))</f>
        <v>0</v>
      </c>
      <c r="CQ800" s="7" cm="1">
        <f t="array" ref="CQ800">+SUM($G800:$CF800*N(VALUE(LEFT($G$2:$CF$2,4))=CQ$2))</f>
        <v>0</v>
      </c>
    </row>
    <row r="801" spans="2:95" x14ac:dyDescent="0.25">
      <c r="B801" t="str">
        <f>+IF(IFERROR(INDEX('24-25 Plant Additions (RunRate)'!$P$10:$P$258,MATCH(E801,'24-25 Plant Additions (RunRate)'!$C$10:$C$258,0)),"")&lt;&gt;"x","","x")</f>
        <v/>
      </c>
      <c r="C801" t="str">
        <f>+IF(AND(CG801&gt;'24-25 Plant Additions (RunRate)'!$O$4,$B801&lt;&gt;"x"),"x","")</f>
        <v/>
      </c>
      <c r="D801" t="str">
        <f t="shared" si="12"/>
        <v>x</v>
      </c>
      <c r="E801" s="2" t="s">
        <v>824</v>
      </c>
      <c r="F801" s="3" t="s">
        <v>825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>
        <v>2221.2400000000002</v>
      </c>
      <c r="AI801" s="4">
        <v>0</v>
      </c>
      <c r="AJ801" s="4"/>
      <c r="AK801" s="4"/>
      <c r="AL801" s="4"/>
      <c r="AM801" s="4"/>
      <c r="AN801" s="4"/>
      <c r="AO801" s="4"/>
      <c r="AP801" s="4">
        <v>1.71</v>
      </c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>
        <v>2222.9500000000003</v>
      </c>
      <c r="CH801" s="4"/>
      <c r="CI801" s="9" cm="1">
        <f t="array" ref="CI801">1/(SUM(G801:BZ801*($G$1:$BZ$1=1))/SUM(G801:BZ801)+0.000000001)*(SUM(N(CK801:CP801&lt;&gt;0))&gt;4)</f>
        <v>0</v>
      </c>
      <c r="CK801" s="7" cm="1">
        <f t="array" ref="CK801">+SUM($G801:$CF801*N(VALUE(LEFT($G$2:$CF$2,4))=CK$2))</f>
        <v>0</v>
      </c>
      <c r="CL801" s="7" cm="1">
        <f t="array" ref="CL801">+SUM($G801:$CF801*N(VALUE(LEFT($G$2:$CF$2,4))=CL$2))</f>
        <v>0</v>
      </c>
      <c r="CM801" s="7" cm="1">
        <f t="array" ref="CM801">+SUM($G801:$CF801*N(VALUE(LEFT($G$2:$CF$2,4))=CM$2))</f>
        <v>2222.9500000000003</v>
      </c>
      <c r="CN801" s="7" cm="1">
        <f t="array" ref="CN801">+SUM($G801:$CF801*N(VALUE(LEFT($G$2:$CF$2,4))=CN$2))</f>
        <v>0</v>
      </c>
      <c r="CO801" s="7" cm="1">
        <f t="array" ref="CO801">+SUM($G801:$CF801*N(VALUE(LEFT($G$2:$CF$2,4))=CO$2))</f>
        <v>0</v>
      </c>
      <c r="CP801" s="7" cm="1">
        <f t="array" ref="CP801">+SUM($G801:$CF801*N(VALUE(LEFT($G$2:$CF$2,4))=CP$2))</f>
        <v>0</v>
      </c>
      <c r="CQ801" s="7" cm="1">
        <f t="array" ref="CQ801">+SUM($G801:$CF801*N(VALUE(LEFT($G$2:$CF$2,4))=CQ$2))</f>
        <v>0</v>
      </c>
    </row>
    <row r="802" spans="2:95" x14ac:dyDescent="0.25">
      <c r="B802" t="str">
        <f>+IF(IFERROR(INDEX('24-25 Plant Additions (RunRate)'!$P$10:$P$258,MATCH(E802,'24-25 Plant Additions (RunRate)'!$C$10:$C$258,0)),"")&lt;&gt;"x","","x")</f>
        <v/>
      </c>
      <c r="C802" t="str">
        <f>+IF(AND(CG802&gt;'24-25 Plant Additions (RunRate)'!$O$4,$B802&lt;&gt;"x"),"x","")</f>
        <v/>
      </c>
      <c r="D802" t="str">
        <f t="shared" si="12"/>
        <v>x</v>
      </c>
      <c r="E802" s="2" t="s">
        <v>1065</v>
      </c>
      <c r="F802" s="3" t="s">
        <v>1066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>
        <v>2219.0100000000002</v>
      </c>
      <c r="AN802" s="4">
        <v>0</v>
      </c>
      <c r="AO802" s="4"/>
      <c r="AP802" s="4">
        <v>2.13</v>
      </c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>
        <v>2221.1400000000003</v>
      </c>
      <c r="CH802" s="4"/>
      <c r="CI802" s="9" cm="1">
        <f t="array" ref="CI802">1/(SUM(G802:BZ802*($G$1:$BZ$1=1))/SUM(G802:BZ802)+0.000000001)*(SUM(N(CK802:CP802&lt;&gt;0))&gt;4)</f>
        <v>0</v>
      </c>
      <c r="CK802" s="7" cm="1">
        <f t="array" ref="CK802">+SUM($G802:$CF802*N(VALUE(LEFT($G$2:$CF$2,4))=CK$2))</f>
        <v>0</v>
      </c>
      <c r="CL802" s="7" cm="1">
        <f t="array" ref="CL802">+SUM($G802:$CF802*N(VALUE(LEFT($G$2:$CF$2,4))=CL$2))</f>
        <v>0</v>
      </c>
      <c r="CM802" s="7" cm="1">
        <f t="array" ref="CM802">+SUM($G802:$CF802*N(VALUE(LEFT($G$2:$CF$2,4))=CM$2))</f>
        <v>2221.1400000000003</v>
      </c>
      <c r="CN802" s="7" cm="1">
        <f t="array" ref="CN802">+SUM($G802:$CF802*N(VALUE(LEFT($G$2:$CF$2,4))=CN$2))</f>
        <v>0</v>
      </c>
      <c r="CO802" s="7" cm="1">
        <f t="array" ref="CO802">+SUM($G802:$CF802*N(VALUE(LEFT($G$2:$CF$2,4))=CO$2))</f>
        <v>0</v>
      </c>
      <c r="CP802" s="7" cm="1">
        <f t="array" ref="CP802">+SUM($G802:$CF802*N(VALUE(LEFT($G$2:$CF$2,4))=CP$2))</f>
        <v>0</v>
      </c>
      <c r="CQ802" s="7" cm="1">
        <f t="array" ref="CQ802">+SUM($G802:$CF802*N(VALUE(LEFT($G$2:$CF$2,4))=CQ$2))</f>
        <v>0</v>
      </c>
    </row>
    <row r="803" spans="2:95" x14ac:dyDescent="0.25">
      <c r="B803" t="str">
        <f>+IF(IFERROR(INDEX('24-25 Plant Additions (RunRate)'!$P$10:$P$258,MATCH(E803,'24-25 Plant Additions (RunRate)'!$C$10:$C$258,0)),"")&lt;&gt;"x","","x")</f>
        <v/>
      </c>
      <c r="C803" t="str">
        <f>+IF(AND(CG803&gt;'24-25 Plant Additions (RunRate)'!$O$4,$B803&lt;&gt;"x"),"x","")</f>
        <v/>
      </c>
      <c r="D803" t="str">
        <f t="shared" si="12"/>
        <v>x</v>
      </c>
      <c r="E803" s="2" t="s">
        <v>994</v>
      </c>
      <c r="F803" s="3" t="s">
        <v>995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>
        <v>2174.4499999999998</v>
      </c>
      <c r="AY803" s="4">
        <v>0</v>
      </c>
      <c r="AZ803" s="4"/>
      <c r="BA803" s="4"/>
      <c r="BB803" s="4">
        <v>-18.010000000000002</v>
      </c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>
        <v>2156.4399999999996</v>
      </c>
      <c r="CH803" s="4"/>
      <c r="CI803" s="9" cm="1">
        <f t="array" ref="CI803">1/(SUM(G803:BZ803*($G$1:$BZ$1=1))/SUM(G803:BZ803)+0.000000001)*(SUM(N(CK803:CP803&lt;&gt;0))&gt;4)</f>
        <v>0</v>
      </c>
      <c r="CK803" s="7" cm="1">
        <f t="array" ref="CK803">+SUM($G803:$CF803*N(VALUE(LEFT($G$2:$CF$2,4))=CK$2))</f>
        <v>0</v>
      </c>
      <c r="CL803" s="7" cm="1">
        <f t="array" ref="CL803">+SUM($G803:$CF803*N(VALUE(LEFT($G$2:$CF$2,4))=CL$2))</f>
        <v>0</v>
      </c>
      <c r="CM803" s="7" cm="1">
        <f t="array" ref="CM803">+SUM($G803:$CF803*N(VALUE(LEFT($G$2:$CF$2,4))=CM$2))</f>
        <v>0</v>
      </c>
      <c r="CN803" s="7" cm="1">
        <f t="array" ref="CN803">+SUM($G803:$CF803*N(VALUE(LEFT($G$2:$CF$2,4))=CN$2))</f>
        <v>2156.4399999999996</v>
      </c>
      <c r="CO803" s="7" cm="1">
        <f t="array" ref="CO803">+SUM($G803:$CF803*N(VALUE(LEFT($G$2:$CF$2,4))=CO$2))</f>
        <v>0</v>
      </c>
      <c r="CP803" s="7" cm="1">
        <f t="array" ref="CP803">+SUM($G803:$CF803*N(VALUE(LEFT($G$2:$CF$2,4))=CP$2))</f>
        <v>0</v>
      </c>
      <c r="CQ803" s="7" cm="1">
        <f t="array" ref="CQ803">+SUM($G803:$CF803*N(VALUE(LEFT($G$2:$CF$2,4))=CQ$2))</f>
        <v>0</v>
      </c>
    </row>
    <row r="804" spans="2:95" x14ac:dyDescent="0.25">
      <c r="B804" t="str">
        <f>+IF(IFERROR(INDEX('24-25 Plant Additions (RunRate)'!$P$10:$P$258,MATCH(E804,'24-25 Plant Additions (RunRate)'!$C$10:$C$258,0)),"")&lt;&gt;"x","","x")</f>
        <v/>
      </c>
      <c r="C804" t="str">
        <f>+IF(AND(CG804&gt;'24-25 Plant Additions (RunRate)'!$O$4,$B804&lt;&gt;"x"),"x","")</f>
        <v/>
      </c>
      <c r="D804" t="str">
        <f t="shared" si="12"/>
        <v>x</v>
      </c>
      <c r="E804" s="2" t="s">
        <v>960</v>
      </c>
      <c r="F804" s="3" t="s">
        <v>961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>
        <v>2105.9299999999998</v>
      </c>
      <c r="AV804" s="4"/>
      <c r="AW804" s="4">
        <v>0</v>
      </c>
      <c r="AX804" s="4"/>
      <c r="AY804" s="4"/>
      <c r="AZ804" s="4"/>
      <c r="BA804" s="4"/>
      <c r="BB804" s="4">
        <v>-17.440000000000001</v>
      </c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>
        <v>2088.4899999999998</v>
      </c>
      <c r="CH804" s="4"/>
      <c r="CI804" s="9" cm="1">
        <f t="array" ref="CI804">1/(SUM(G804:BZ804*($G$1:$BZ$1=1))/SUM(G804:BZ804)+0.000000001)*(SUM(N(CK804:CP804&lt;&gt;0))&gt;4)</f>
        <v>0</v>
      </c>
      <c r="CK804" s="7" cm="1">
        <f t="array" ref="CK804">+SUM($G804:$CF804*N(VALUE(LEFT($G$2:$CF$2,4))=CK$2))</f>
        <v>0</v>
      </c>
      <c r="CL804" s="7" cm="1">
        <f t="array" ref="CL804">+SUM($G804:$CF804*N(VALUE(LEFT($G$2:$CF$2,4))=CL$2))</f>
        <v>0</v>
      </c>
      <c r="CM804" s="7" cm="1">
        <f t="array" ref="CM804">+SUM($G804:$CF804*N(VALUE(LEFT($G$2:$CF$2,4))=CM$2))</f>
        <v>0</v>
      </c>
      <c r="CN804" s="7" cm="1">
        <f t="array" ref="CN804">+SUM($G804:$CF804*N(VALUE(LEFT($G$2:$CF$2,4))=CN$2))</f>
        <v>2088.4899999999998</v>
      </c>
      <c r="CO804" s="7" cm="1">
        <f t="array" ref="CO804">+SUM($G804:$CF804*N(VALUE(LEFT($G$2:$CF$2,4))=CO$2))</f>
        <v>0</v>
      </c>
      <c r="CP804" s="7" cm="1">
        <f t="array" ref="CP804">+SUM($G804:$CF804*N(VALUE(LEFT($G$2:$CF$2,4))=CP$2))</f>
        <v>0</v>
      </c>
      <c r="CQ804" s="7" cm="1">
        <f t="array" ref="CQ804">+SUM($G804:$CF804*N(VALUE(LEFT($G$2:$CF$2,4))=CQ$2))</f>
        <v>0</v>
      </c>
    </row>
    <row r="805" spans="2:95" x14ac:dyDescent="0.25">
      <c r="B805" t="str">
        <f>+IF(IFERROR(INDEX('24-25 Plant Additions (RunRate)'!$P$10:$P$258,MATCH(E805,'24-25 Plant Additions (RunRate)'!$C$10:$C$258,0)),"")&lt;&gt;"x","","x")</f>
        <v/>
      </c>
      <c r="C805" t="str">
        <f>+IF(AND(CG805&gt;'24-25 Plant Additions (RunRate)'!$O$4,$B805&lt;&gt;"x"),"x","")</f>
        <v/>
      </c>
      <c r="D805" t="str">
        <f t="shared" si="12"/>
        <v>x</v>
      </c>
      <c r="E805" s="2" t="s">
        <v>894</v>
      </c>
      <c r="F805" s="3" t="s">
        <v>895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>
        <v>2074.14</v>
      </c>
      <c r="AI805" s="4">
        <v>0</v>
      </c>
      <c r="AJ805" s="4"/>
      <c r="AK805" s="4"/>
      <c r="AL805" s="4"/>
      <c r="AM805" s="4"/>
      <c r="AN805" s="4"/>
      <c r="AO805" s="4"/>
      <c r="AP805" s="4">
        <v>1.6</v>
      </c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>
        <v>2075.7399999999998</v>
      </c>
      <c r="CH805" s="4"/>
      <c r="CI805" s="9" cm="1">
        <f t="array" ref="CI805">1/(SUM(G805:BZ805*($G$1:$BZ$1=1))/SUM(G805:BZ805)+0.000000001)*(SUM(N(CK805:CP805&lt;&gt;0))&gt;4)</f>
        <v>0</v>
      </c>
      <c r="CK805" s="7" cm="1">
        <f t="array" ref="CK805">+SUM($G805:$CF805*N(VALUE(LEFT($G$2:$CF$2,4))=CK$2))</f>
        <v>0</v>
      </c>
      <c r="CL805" s="7" cm="1">
        <f t="array" ref="CL805">+SUM($G805:$CF805*N(VALUE(LEFT($G$2:$CF$2,4))=CL$2))</f>
        <v>0</v>
      </c>
      <c r="CM805" s="7" cm="1">
        <f t="array" ref="CM805">+SUM($G805:$CF805*N(VALUE(LEFT($G$2:$CF$2,4))=CM$2))</f>
        <v>2075.7399999999998</v>
      </c>
      <c r="CN805" s="7" cm="1">
        <f t="array" ref="CN805">+SUM($G805:$CF805*N(VALUE(LEFT($G$2:$CF$2,4))=CN$2))</f>
        <v>0</v>
      </c>
      <c r="CO805" s="7" cm="1">
        <f t="array" ref="CO805">+SUM($G805:$CF805*N(VALUE(LEFT($G$2:$CF$2,4))=CO$2))</f>
        <v>0</v>
      </c>
      <c r="CP805" s="7" cm="1">
        <f t="array" ref="CP805">+SUM($G805:$CF805*N(VALUE(LEFT($G$2:$CF$2,4))=CP$2))</f>
        <v>0</v>
      </c>
      <c r="CQ805" s="7" cm="1">
        <f t="array" ref="CQ805">+SUM($G805:$CF805*N(VALUE(LEFT($G$2:$CF$2,4))=CQ$2))</f>
        <v>0</v>
      </c>
    </row>
    <row r="806" spans="2:95" x14ac:dyDescent="0.25">
      <c r="B806" t="str">
        <f>+IF(IFERROR(INDEX('24-25 Plant Additions (RunRate)'!$P$10:$P$258,MATCH(E806,'24-25 Plant Additions (RunRate)'!$C$10:$C$258,0)),"")&lt;&gt;"x","","x")</f>
        <v/>
      </c>
      <c r="C806" t="str">
        <f>+IF(AND(CG806&gt;'24-25 Plant Additions (RunRate)'!$O$4,$B806&lt;&gt;"x"),"x","")</f>
        <v/>
      </c>
      <c r="D806" t="str">
        <f t="shared" si="12"/>
        <v>x</v>
      </c>
      <c r="E806" s="2" t="s">
        <v>1660</v>
      </c>
      <c r="F806" s="3" t="s">
        <v>1661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>
        <v>2063.44</v>
      </c>
      <c r="BW806" s="4">
        <v>0</v>
      </c>
      <c r="BX806" s="4"/>
      <c r="BY806" s="4"/>
      <c r="BZ806" s="4">
        <v>-8.35</v>
      </c>
      <c r="CA806" s="4"/>
      <c r="CB806" s="4"/>
      <c r="CC806" s="4"/>
      <c r="CD806" s="4"/>
      <c r="CE806" s="4"/>
      <c r="CF806" s="4"/>
      <c r="CG806" s="4">
        <v>2055.09</v>
      </c>
      <c r="CH806" s="4"/>
      <c r="CI806" s="9" cm="1">
        <f t="array" ref="CI806">1/(SUM(G806:BZ806*($G$1:$BZ$1=1))/SUM(G806:BZ806)+0.000000001)*(SUM(N(CK806:CP806&lt;&gt;0))&gt;4)</f>
        <v>0</v>
      </c>
      <c r="CK806" s="7" cm="1">
        <f t="array" ref="CK806">+SUM($G806:$CF806*N(VALUE(LEFT($G$2:$CF$2,4))=CK$2))</f>
        <v>0</v>
      </c>
      <c r="CL806" s="7" cm="1">
        <f t="array" ref="CL806">+SUM($G806:$CF806*N(VALUE(LEFT($G$2:$CF$2,4))=CL$2))</f>
        <v>0</v>
      </c>
      <c r="CM806" s="7" cm="1">
        <f t="array" ref="CM806">+SUM($G806:$CF806*N(VALUE(LEFT($G$2:$CF$2,4))=CM$2))</f>
        <v>0</v>
      </c>
      <c r="CN806" s="7" cm="1">
        <f t="array" ref="CN806">+SUM($G806:$CF806*N(VALUE(LEFT($G$2:$CF$2,4))=CN$2))</f>
        <v>0</v>
      </c>
      <c r="CO806" s="7" cm="1">
        <f t="array" ref="CO806">+SUM($G806:$CF806*N(VALUE(LEFT($G$2:$CF$2,4))=CO$2))</f>
        <v>0</v>
      </c>
      <c r="CP806" s="7" cm="1">
        <f t="array" ref="CP806">+SUM($G806:$CF806*N(VALUE(LEFT($G$2:$CF$2,4))=CP$2))</f>
        <v>2055.09</v>
      </c>
      <c r="CQ806" s="7" cm="1">
        <f t="array" ref="CQ806">+SUM($G806:$CF806*N(VALUE(LEFT($G$2:$CF$2,4))=CQ$2))</f>
        <v>0</v>
      </c>
    </row>
    <row r="807" spans="2:95" x14ac:dyDescent="0.25">
      <c r="B807" t="str">
        <f>+IF(IFERROR(INDEX('24-25 Plant Additions (RunRate)'!$P$10:$P$258,MATCH(E807,'24-25 Plant Additions (RunRate)'!$C$10:$C$258,0)),"")&lt;&gt;"x","","x")</f>
        <v/>
      </c>
      <c r="C807" t="str">
        <f>+IF(AND(CG807&gt;'24-25 Plant Additions (RunRate)'!$O$4,$B807&lt;&gt;"x"),"x","")</f>
        <v/>
      </c>
      <c r="D807" t="str">
        <f t="shared" si="12"/>
        <v>x</v>
      </c>
      <c r="E807" s="2" t="s">
        <v>93</v>
      </c>
      <c r="F807" s="3" t="s">
        <v>94</v>
      </c>
      <c r="G807" s="4"/>
      <c r="H807" s="4"/>
      <c r="I807" s="4"/>
      <c r="J807" s="4">
        <v>1984.89</v>
      </c>
      <c r="K807" s="4"/>
      <c r="L807" s="4">
        <v>0</v>
      </c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>
        <v>1984.89</v>
      </c>
      <c r="CH807" s="4"/>
      <c r="CI807" s="9" cm="1">
        <f t="array" ref="CI807">1/(SUM(G807:BZ807*($G$1:$BZ$1=1))/SUM(G807:BZ807)+0.000000001)*(SUM(N(CK807:CP807&lt;&gt;0))&gt;4)</f>
        <v>0</v>
      </c>
      <c r="CK807" s="7" cm="1">
        <f t="array" ref="CK807">+SUM($G807:$CF807*N(VALUE(LEFT($G$2:$CF$2,4))=CK$2))</f>
        <v>1984.89</v>
      </c>
      <c r="CL807" s="7" cm="1">
        <f t="array" ref="CL807">+SUM($G807:$CF807*N(VALUE(LEFT($G$2:$CF$2,4))=CL$2))</f>
        <v>0</v>
      </c>
      <c r="CM807" s="7" cm="1">
        <f t="array" ref="CM807">+SUM($G807:$CF807*N(VALUE(LEFT($G$2:$CF$2,4))=CM$2))</f>
        <v>0</v>
      </c>
      <c r="CN807" s="7" cm="1">
        <f t="array" ref="CN807">+SUM($G807:$CF807*N(VALUE(LEFT($G$2:$CF$2,4))=CN$2))</f>
        <v>0</v>
      </c>
      <c r="CO807" s="7" cm="1">
        <f t="array" ref="CO807">+SUM($G807:$CF807*N(VALUE(LEFT($G$2:$CF$2,4))=CO$2))</f>
        <v>0</v>
      </c>
      <c r="CP807" s="7" cm="1">
        <f t="array" ref="CP807">+SUM($G807:$CF807*N(VALUE(LEFT($G$2:$CF$2,4))=CP$2))</f>
        <v>0</v>
      </c>
      <c r="CQ807" s="7" cm="1">
        <f t="array" ref="CQ807">+SUM($G807:$CF807*N(VALUE(LEFT($G$2:$CF$2,4))=CQ$2))</f>
        <v>0</v>
      </c>
    </row>
    <row r="808" spans="2:95" x14ac:dyDescent="0.25">
      <c r="B808" t="str">
        <f>+IF(IFERROR(INDEX('24-25 Plant Additions (RunRate)'!$P$10:$P$258,MATCH(E808,'24-25 Plant Additions (RunRate)'!$C$10:$C$258,0)),"")&lt;&gt;"x","","x")</f>
        <v/>
      </c>
      <c r="C808" t="str">
        <f>+IF(AND(CG808&gt;'24-25 Plant Additions (RunRate)'!$O$4,$B808&lt;&gt;"x"),"x","")</f>
        <v/>
      </c>
      <c r="D808" t="str">
        <f t="shared" si="12"/>
        <v>x</v>
      </c>
      <c r="E808" s="2" t="s">
        <v>1473</v>
      </c>
      <c r="F808" s="3" t="s">
        <v>1474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>
        <v>1840.42</v>
      </c>
      <c r="CA808" s="4"/>
      <c r="CB808" s="4">
        <v>76.239999999999995</v>
      </c>
      <c r="CC808" s="4"/>
      <c r="CD808" s="4">
        <v>0</v>
      </c>
      <c r="CE808" s="4"/>
      <c r="CF808" s="4"/>
      <c r="CG808" s="4">
        <v>1916.66</v>
      </c>
      <c r="CH808" s="4"/>
      <c r="CI808" s="9" cm="1">
        <f t="array" ref="CI808">1/(SUM(G808:BZ808*($G$1:$BZ$1=1))/SUM(G808:BZ808)+0.000000001)*(SUM(N(CK808:CP808&lt;&gt;0))&gt;4)</f>
        <v>0</v>
      </c>
      <c r="CK808" s="7" cm="1">
        <f t="array" ref="CK808">+SUM($G808:$CF808*N(VALUE(LEFT($G$2:$CF$2,4))=CK$2))</f>
        <v>0</v>
      </c>
      <c r="CL808" s="7" cm="1">
        <f t="array" ref="CL808">+SUM($G808:$CF808*N(VALUE(LEFT($G$2:$CF$2,4))=CL$2))</f>
        <v>0</v>
      </c>
      <c r="CM808" s="7" cm="1">
        <f t="array" ref="CM808">+SUM($G808:$CF808*N(VALUE(LEFT($G$2:$CF$2,4))=CM$2))</f>
        <v>0</v>
      </c>
      <c r="CN808" s="7" cm="1">
        <f t="array" ref="CN808">+SUM($G808:$CF808*N(VALUE(LEFT($G$2:$CF$2,4))=CN$2))</f>
        <v>0</v>
      </c>
      <c r="CO808" s="7" cm="1">
        <f t="array" ref="CO808">+SUM($G808:$CF808*N(VALUE(LEFT($G$2:$CF$2,4))=CO$2))</f>
        <v>0</v>
      </c>
      <c r="CP808" s="7" cm="1">
        <f t="array" ref="CP808">+SUM($G808:$CF808*N(VALUE(LEFT($G$2:$CF$2,4))=CP$2))</f>
        <v>1840.42</v>
      </c>
      <c r="CQ808" s="7" cm="1">
        <f t="array" ref="CQ808">+SUM($G808:$CF808*N(VALUE(LEFT($G$2:$CF$2,4))=CQ$2))</f>
        <v>76.239999999999995</v>
      </c>
    </row>
    <row r="809" spans="2:95" x14ac:dyDescent="0.25">
      <c r="B809" t="str">
        <f>+IF(IFERROR(INDEX('24-25 Plant Additions (RunRate)'!$P$10:$P$258,MATCH(E809,'24-25 Plant Additions (RunRate)'!$C$10:$C$258,0)),"")&lt;&gt;"x","","x")</f>
        <v/>
      </c>
      <c r="C809" t="str">
        <f>+IF(AND(CG809&gt;'24-25 Plant Additions (RunRate)'!$O$4,$B809&lt;&gt;"x"),"x","")</f>
        <v/>
      </c>
      <c r="D809" t="str">
        <f t="shared" si="12"/>
        <v>x</v>
      </c>
      <c r="E809" s="2" t="s">
        <v>1420</v>
      </c>
      <c r="F809" s="3" t="s">
        <v>1421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>
        <v>1900.05</v>
      </c>
      <c r="BH809" s="4"/>
      <c r="BI809" s="4">
        <v>0</v>
      </c>
      <c r="BJ809" s="4"/>
      <c r="BK809" s="4"/>
      <c r="BL809" s="4"/>
      <c r="BM809" s="4"/>
      <c r="BN809" s="4">
        <v>2.2200000000000002</v>
      </c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>
        <v>1902.27</v>
      </c>
      <c r="CH809" s="4"/>
      <c r="CI809" s="9" cm="1">
        <f t="array" ref="CI809">1/(SUM(G809:BZ809*($G$1:$BZ$1=1))/SUM(G809:BZ809)+0.000000001)*(SUM(N(CK809:CP809&lt;&gt;0))&gt;4)</f>
        <v>0</v>
      </c>
      <c r="CK809" s="7" cm="1">
        <f t="array" ref="CK809">+SUM($G809:$CF809*N(VALUE(LEFT($G$2:$CF$2,4))=CK$2))</f>
        <v>0</v>
      </c>
      <c r="CL809" s="7" cm="1">
        <f t="array" ref="CL809">+SUM($G809:$CF809*N(VALUE(LEFT($G$2:$CF$2,4))=CL$2))</f>
        <v>0</v>
      </c>
      <c r="CM809" s="7" cm="1">
        <f t="array" ref="CM809">+SUM($G809:$CF809*N(VALUE(LEFT($G$2:$CF$2,4))=CM$2))</f>
        <v>0</v>
      </c>
      <c r="CN809" s="7" cm="1">
        <f t="array" ref="CN809">+SUM($G809:$CF809*N(VALUE(LEFT($G$2:$CF$2,4))=CN$2))</f>
        <v>0</v>
      </c>
      <c r="CO809" s="7" cm="1">
        <f t="array" ref="CO809">+SUM($G809:$CF809*N(VALUE(LEFT($G$2:$CF$2,4))=CO$2))</f>
        <v>1902.27</v>
      </c>
      <c r="CP809" s="7" cm="1">
        <f t="array" ref="CP809">+SUM($G809:$CF809*N(VALUE(LEFT($G$2:$CF$2,4))=CP$2))</f>
        <v>0</v>
      </c>
      <c r="CQ809" s="7" cm="1">
        <f t="array" ref="CQ809">+SUM($G809:$CF809*N(VALUE(LEFT($G$2:$CF$2,4))=CQ$2))</f>
        <v>0</v>
      </c>
    </row>
    <row r="810" spans="2:95" x14ac:dyDescent="0.25">
      <c r="B810" t="str">
        <f>+IF(IFERROR(INDEX('24-25 Plant Additions (RunRate)'!$P$10:$P$258,MATCH(E810,'24-25 Plant Additions (RunRate)'!$C$10:$C$258,0)),"")&lt;&gt;"x","","x")</f>
        <v/>
      </c>
      <c r="C810" t="str">
        <f>+IF(AND(CG810&gt;'24-25 Plant Additions (RunRate)'!$O$4,$B810&lt;&gt;"x"),"x","")</f>
        <v/>
      </c>
      <c r="D810" t="str">
        <f t="shared" si="12"/>
        <v>x</v>
      </c>
      <c r="E810" s="2" t="s">
        <v>1232</v>
      </c>
      <c r="F810" s="3" t="s">
        <v>1233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>
        <v>1829.6200000000001</v>
      </c>
      <c r="BI810" s="4"/>
      <c r="BJ810" s="4"/>
      <c r="BK810" s="4"/>
      <c r="BL810" s="4">
        <v>0</v>
      </c>
      <c r="BM810" s="4"/>
      <c r="BN810" s="4">
        <v>2.14</v>
      </c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>
        <v>1831.7600000000002</v>
      </c>
      <c r="CH810" s="4"/>
      <c r="CI810" s="9" cm="1">
        <f t="array" ref="CI810">1/(SUM(G810:BZ810*($G$1:$BZ$1=1))/SUM(G810:BZ810)+0.000000001)*(SUM(N(CK810:CP810&lt;&gt;0))&gt;4)</f>
        <v>0</v>
      </c>
      <c r="CK810" s="7" cm="1">
        <f t="array" ref="CK810">+SUM($G810:$CF810*N(VALUE(LEFT($G$2:$CF$2,4))=CK$2))</f>
        <v>0</v>
      </c>
      <c r="CL810" s="7" cm="1">
        <f t="array" ref="CL810">+SUM($G810:$CF810*N(VALUE(LEFT($G$2:$CF$2,4))=CL$2))</f>
        <v>0</v>
      </c>
      <c r="CM810" s="7" cm="1">
        <f t="array" ref="CM810">+SUM($G810:$CF810*N(VALUE(LEFT($G$2:$CF$2,4))=CM$2))</f>
        <v>0</v>
      </c>
      <c r="CN810" s="7" cm="1">
        <f t="array" ref="CN810">+SUM($G810:$CF810*N(VALUE(LEFT($G$2:$CF$2,4))=CN$2))</f>
        <v>0</v>
      </c>
      <c r="CO810" s="7" cm="1">
        <f t="array" ref="CO810">+SUM($G810:$CF810*N(VALUE(LEFT($G$2:$CF$2,4))=CO$2))</f>
        <v>1831.7600000000002</v>
      </c>
      <c r="CP810" s="7" cm="1">
        <f t="array" ref="CP810">+SUM($G810:$CF810*N(VALUE(LEFT($G$2:$CF$2,4))=CP$2))</f>
        <v>0</v>
      </c>
      <c r="CQ810" s="7" cm="1">
        <f t="array" ref="CQ810">+SUM($G810:$CF810*N(VALUE(LEFT($G$2:$CF$2,4))=CQ$2))</f>
        <v>0</v>
      </c>
    </row>
    <row r="811" spans="2:95" x14ac:dyDescent="0.25">
      <c r="B811" t="str">
        <f>+IF(IFERROR(INDEX('24-25 Plant Additions (RunRate)'!$P$10:$P$258,MATCH(E811,'24-25 Plant Additions (RunRate)'!$C$10:$C$258,0)),"")&lt;&gt;"x","","x")</f>
        <v/>
      </c>
      <c r="C811" t="str">
        <f>+IF(AND(CG811&gt;'24-25 Plant Additions (RunRate)'!$O$4,$B811&lt;&gt;"x"),"x","")</f>
        <v/>
      </c>
      <c r="D811" t="str">
        <f t="shared" si="12"/>
        <v>x</v>
      </c>
      <c r="E811" s="2" t="s">
        <v>904</v>
      </c>
      <c r="F811" s="3" t="s">
        <v>905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>
        <v>1797.3700000000001</v>
      </c>
      <c r="AH811" s="4">
        <v>0</v>
      </c>
      <c r="AI811" s="4"/>
      <c r="AJ811" s="4"/>
      <c r="AK811" s="4"/>
      <c r="AL811" s="4"/>
      <c r="AM811" s="4"/>
      <c r="AN811" s="4"/>
      <c r="AO811" s="4"/>
      <c r="AP811" s="4">
        <v>1.3900000000000001</v>
      </c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>
        <v>1798.7600000000002</v>
      </c>
      <c r="CH811" s="4"/>
      <c r="CI811" s="9" cm="1">
        <f t="array" ref="CI811">1/(SUM(G811:BZ811*($G$1:$BZ$1=1))/SUM(G811:BZ811)+0.000000001)*(SUM(N(CK811:CP811&lt;&gt;0))&gt;4)</f>
        <v>0</v>
      </c>
      <c r="CK811" s="7" cm="1">
        <f t="array" ref="CK811">+SUM($G811:$CF811*N(VALUE(LEFT($G$2:$CF$2,4))=CK$2))</f>
        <v>0</v>
      </c>
      <c r="CL811" s="7" cm="1">
        <f t="array" ref="CL811">+SUM($G811:$CF811*N(VALUE(LEFT($G$2:$CF$2,4))=CL$2))</f>
        <v>0</v>
      </c>
      <c r="CM811" s="7" cm="1">
        <f t="array" ref="CM811">+SUM($G811:$CF811*N(VALUE(LEFT($G$2:$CF$2,4))=CM$2))</f>
        <v>1798.7600000000002</v>
      </c>
      <c r="CN811" s="7" cm="1">
        <f t="array" ref="CN811">+SUM($G811:$CF811*N(VALUE(LEFT($G$2:$CF$2,4))=CN$2))</f>
        <v>0</v>
      </c>
      <c r="CO811" s="7" cm="1">
        <f t="array" ref="CO811">+SUM($G811:$CF811*N(VALUE(LEFT($G$2:$CF$2,4))=CO$2))</f>
        <v>0</v>
      </c>
      <c r="CP811" s="7" cm="1">
        <f t="array" ref="CP811">+SUM($G811:$CF811*N(VALUE(LEFT($G$2:$CF$2,4))=CP$2))</f>
        <v>0</v>
      </c>
      <c r="CQ811" s="7" cm="1">
        <f t="array" ref="CQ811">+SUM($G811:$CF811*N(VALUE(LEFT($G$2:$CF$2,4))=CQ$2))</f>
        <v>0</v>
      </c>
    </row>
    <row r="812" spans="2:95" x14ac:dyDescent="0.25">
      <c r="B812" t="str">
        <f>+IF(IFERROR(INDEX('24-25 Plant Additions (RunRate)'!$P$10:$P$258,MATCH(E812,'24-25 Plant Additions (RunRate)'!$C$10:$C$258,0)),"")&lt;&gt;"x","","x")</f>
        <v/>
      </c>
      <c r="C812" t="str">
        <f>+IF(AND(CG812&gt;'24-25 Plant Additions (RunRate)'!$O$4,$B812&lt;&gt;"x"),"x","")</f>
        <v/>
      </c>
      <c r="D812" t="str">
        <f t="shared" si="12"/>
        <v>x</v>
      </c>
      <c r="E812" s="2" t="s">
        <v>1183</v>
      </c>
      <c r="F812" s="3" t="s">
        <v>1184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>
        <v>1678.19</v>
      </c>
      <c r="BH812" s="4">
        <v>90.05</v>
      </c>
      <c r="BI812" s="4">
        <v>0</v>
      </c>
      <c r="BJ812" s="4"/>
      <c r="BK812" s="4"/>
      <c r="BL812" s="4"/>
      <c r="BM812" s="4"/>
      <c r="BN812" s="4">
        <v>2.06</v>
      </c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>
        <v>1770.3</v>
      </c>
      <c r="CH812" s="4"/>
      <c r="CI812" s="9" cm="1">
        <f t="array" ref="CI812">1/(SUM(G812:BZ812*($G$1:$BZ$1=1))/SUM(G812:BZ812)+0.000000001)*(SUM(N(CK812:CP812&lt;&gt;0))&gt;4)</f>
        <v>0</v>
      </c>
      <c r="CK812" s="7" cm="1">
        <f t="array" ref="CK812">+SUM($G812:$CF812*N(VALUE(LEFT($G$2:$CF$2,4))=CK$2))</f>
        <v>0</v>
      </c>
      <c r="CL812" s="7" cm="1">
        <f t="array" ref="CL812">+SUM($G812:$CF812*N(VALUE(LEFT($G$2:$CF$2,4))=CL$2))</f>
        <v>0</v>
      </c>
      <c r="CM812" s="7" cm="1">
        <f t="array" ref="CM812">+SUM($G812:$CF812*N(VALUE(LEFT($G$2:$CF$2,4))=CM$2))</f>
        <v>0</v>
      </c>
      <c r="CN812" s="7" cm="1">
        <f t="array" ref="CN812">+SUM($G812:$CF812*N(VALUE(LEFT($G$2:$CF$2,4))=CN$2))</f>
        <v>0</v>
      </c>
      <c r="CO812" s="7" cm="1">
        <f t="array" ref="CO812">+SUM($G812:$CF812*N(VALUE(LEFT($G$2:$CF$2,4))=CO$2))</f>
        <v>1770.3</v>
      </c>
      <c r="CP812" s="7" cm="1">
        <f t="array" ref="CP812">+SUM($G812:$CF812*N(VALUE(LEFT($G$2:$CF$2,4))=CP$2))</f>
        <v>0</v>
      </c>
      <c r="CQ812" s="7" cm="1">
        <f t="array" ref="CQ812">+SUM($G812:$CF812*N(VALUE(LEFT($G$2:$CF$2,4))=CQ$2))</f>
        <v>0</v>
      </c>
    </row>
    <row r="813" spans="2:95" x14ac:dyDescent="0.25">
      <c r="B813" t="str">
        <f>+IF(IFERROR(INDEX('24-25 Plant Additions (RunRate)'!$P$10:$P$258,MATCH(E813,'24-25 Plant Additions (RunRate)'!$C$10:$C$258,0)),"")&lt;&gt;"x","","x")</f>
        <v/>
      </c>
      <c r="C813" t="str">
        <f>+IF(AND(CG813&gt;'24-25 Plant Additions (RunRate)'!$O$4,$B813&lt;&gt;"x"),"x","")</f>
        <v/>
      </c>
      <c r="D813" t="str">
        <f t="shared" si="12"/>
        <v>x</v>
      </c>
      <c r="E813" s="2" t="s">
        <v>1410</v>
      </c>
      <c r="F813" s="3" t="s">
        <v>1411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>
        <v>1726.76</v>
      </c>
      <c r="BG813" s="4">
        <v>0</v>
      </c>
      <c r="BH813" s="4"/>
      <c r="BI813" s="4"/>
      <c r="BJ813" s="4"/>
      <c r="BK813" s="4"/>
      <c r="BL813" s="4"/>
      <c r="BM813" s="4"/>
      <c r="BN813" s="4">
        <v>2.0100000000000002</v>
      </c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>
        <v>1728.77</v>
      </c>
      <c r="CH813" s="4"/>
      <c r="CI813" s="9" cm="1">
        <f t="array" ref="CI813">1/(SUM(G813:BZ813*($G$1:$BZ$1=1))/SUM(G813:BZ813)+0.000000001)*(SUM(N(CK813:CP813&lt;&gt;0))&gt;4)</f>
        <v>0</v>
      </c>
      <c r="CK813" s="7" cm="1">
        <f t="array" ref="CK813">+SUM($G813:$CF813*N(VALUE(LEFT($G$2:$CF$2,4))=CK$2))</f>
        <v>0</v>
      </c>
      <c r="CL813" s="7" cm="1">
        <f t="array" ref="CL813">+SUM($G813:$CF813*N(VALUE(LEFT($G$2:$CF$2,4))=CL$2))</f>
        <v>0</v>
      </c>
      <c r="CM813" s="7" cm="1">
        <f t="array" ref="CM813">+SUM($G813:$CF813*N(VALUE(LEFT($G$2:$CF$2,4))=CM$2))</f>
        <v>0</v>
      </c>
      <c r="CN813" s="7" cm="1">
        <f t="array" ref="CN813">+SUM($G813:$CF813*N(VALUE(LEFT($G$2:$CF$2,4))=CN$2))</f>
        <v>0</v>
      </c>
      <c r="CO813" s="7" cm="1">
        <f t="array" ref="CO813">+SUM($G813:$CF813*N(VALUE(LEFT($G$2:$CF$2,4))=CO$2))</f>
        <v>1728.77</v>
      </c>
      <c r="CP813" s="7" cm="1">
        <f t="array" ref="CP813">+SUM($G813:$CF813*N(VALUE(LEFT($G$2:$CF$2,4))=CP$2))</f>
        <v>0</v>
      </c>
      <c r="CQ813" s="7" cm="1">
        <f t="array" ref="CQ813">+SUM($G813:$CF813*N(VALUE(LEFT($G$2:$CF$2,4))=CQ$2))</f>
        <v>0</v>
      </c>
    </row>
    <row r="814" spans="2:95" x14ac:dyDescent="0.25">
      <c r="B814" t="str">
        <f>+IF(IFERROR(INDEX('24-25 Plant Additions (RunRate)'!$P$10:$P$258,MATCH(E814,'24-25 Plant Additions (RunRate)'!$C$10:$C$258,0)),"")&lt;&gt;"x","","x")</f>
        <v/>
      </c>
      <c r="C814" t="str">
        <f>+IF(AND(CG814&gt;'24-25 Plant Additions (RunRate)'!$O$4,$B814&lt;&gt;"x"),"x","")</f>
        <v/>
      </c>
      <c r="D814" t="str">
        <f t="shared" si="12"/>
        <v>x</v>
      </c>
      <c r="E814" s="2" t="s">
        <v>1435</v>
      </c>
      <c r="F814" s="3" t="s">
        <v>1382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>
        <v>60.82</v>
      </c>
      <c r="BI814" s="4"/>
      <c r="BJ814" s="4">
        <v>1658.98</v>
      </c>
      <c r="BK814" s="4">
        <v>0</v>
      </c>
      <c r="BL814" s="4"/>
      <c r="BM814" s="4"/>
      <c r="BN814" s="4">
        <v>2.0100000000000002</v>
      </c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>
        <v>1721.81</v>
      </c>
      <c r="CH814" s="4"/>
      <c r="CI814" s="9" cm="1">
        <f t="array" ref="CI814">1/(SUM(G814:BZ814*($G$1:$BZ$1=1))/SUM(G814:BZ814)+0.000000001)*(SUM(N(CK814:CP814&lt;&gt;0))&gt;4)</f>
        <v>0</v>
      </c>
      <c r="CK814" s="7" cm="1">
        <f t="array" ref="CK814">+SUM($G814:$CF814*N(VALUE(LEFT($G$2:$CF$2,4))=CK$2))</f>
        <v>0</v>
      </c>
      <c r="CL814" s="7" cm="1">
        <f t="array" ref="CL814">+SUM($G814:$CF814*N(VALUE(LEFT($G$2:$CF$2,4))=CL$2))</f>
        <v>0</v>
      </c>
      <c r="CM814" s="7" cm="1">
        <f t="array" ref="CM814">+SUM($G814:$CF814*N(VALUE(LEFT($G$2:$CF$2,4))=CM$2))</f>
        <v>0</v>
      </c>
      <c r="CN814" s="7" cm="1">
        <f t="array" ref="CN814">+SUM($G814:$CF814*N(VALUE(LEFT($G$2:$CF$2,4))=CN$2))</f>
        <v>0</v>
      </c>
      <c r="CO814" s="7" cm="1">
        <f t="array" ref="CO814">+SUM($G814:$CF814*N(VALUE(LEFT($G$2:$CF$2,4))=CO$2))</f>
        <v>1721.81</v>
      </c>
      <c r="CP814" s="7" cm="1">
        <f t="array" ref="CP814">+SUM($G814:$CF814*N(VALUE(LEFT($G$2:$CF$2,4))=CP$2))</f>
        <v>0</v>
      </c>
      <c r="CQ814" s="7" cm="1">
        <f t="array" ref="CQ814">+SUM($G814:$CF814*N(VALUE(LEFT($G$2:$CF$2,4))=CQ$2))</f>
        <v>0</v>
      </c>
    </row>
    <row r="815" spans="2:95" x14ac:dyDescent="0.25">
      <c r="B815" t="str">
        <f>+IF(IFERROR(INDEX('24-25 Plant Additions (RunRate)'!$P$10:$P$258,MATCH(E815,'24-25 Plant Additions (RunRate)'!$C$10:$C$258,0)),"")&lt;&gt;"x","","x")</f>
        <v/>
      </c>
      <c r="C815" t="str">
        <f>+IF(AND(CG815&gt;'24-25 Plant Additions (RunRate)'!$O$4,$B815&lt;&gt;"x"),"x","")</f>
        <v/>
      </c>
      <c r="D815" t="str">
        <f t="shared" si="12"/>
        <v>x</v>
      </c>
      <c r="E815" s="2" t="s">
        <v>1448</v>
      </c>
      <c r="F815" s="3" t="s">
        <v>1449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>
        <v>1680.95</v>
      </c>
      <c r="BX815" s="4">
        <v>0</v>
      </c>
      <c r="BY815" s="4"/>
      <c r="BZ815" s="4">
        <v>-6.8100000000000005</v>
      </c>
      <c r="CA815" s="4"/>
      <c r="CB815" s="4"/>
      <c r="CC815" s="4"/>
      <c r="CD815" s="4"/>
      <c r="CE815" s="4"/>
      <c r="CF815" s="4"/>
      <c r="CG815" s="4">
        <v>1674.14</v>
      </c>
      <c r="CH815" s="4"/>
      <c r="CI815" s="9" cm="1">
        <f t="array" ref="CI815">1/(SUM(G815:BZ815*($G$1:$BZ$1=1))/SUM(G815:BZ815)+0.000000001)*(SUM(N(CK815:CP815&lt;&gt;0))&gt;4)</f>
        <v>0</v>
      </c>
      <c r="CK815" s="7" cm="1">
        <f t="array" ref="CK815">+SUM($G815:$CF815*N(VALUE(LEFT($G$2:$CF$2,4))=CK$2))</f>
        <v>0</v>
      </c>
      <c r="CL815" s="7" cm="1">
        <f t="array" ref="CL815">+SUM($G815:$CF815*N(VALUE(LEFT($G$2:$CF$2,4))=CL$2))</f>
        <v>0</v>
      </c>
      <c r="CM815" s="7" cm="1">
        <f t="array" ref="CM815">+SUM($G815:$CF815*N(VALUE(LEFT($G$2:$CF$2,4))=CM$2))</f>
        <v>0</v>
      </c>
      <c r="CN815" s="7" cm="1">
        <f t="array" ref="CN815">+SUM($G815:$CF815*N(VALUE(LEFT($G$2:$CF$2,4))=CN$2))</f>
        <v>0</v>
      </c>
      <c r="CO815" s="7" cm="1">
        <f t="array" ref="CO815">+SUM($G815:$CF815*N(VALUE(LEFT($G$2:$CF$2,4))=CO$2))</f>
        <v>0</v>
      </c>
      <c r="CP815" s="7" cm="1">
        <f t="array" ref="CP815">+SUM($G815:$CF815*N(VALUE(LEFT($G$2:$CF$2,4))=CP$2))</f>
        <v>1674.14</v>
      </c>
      <c r="CQ815" s="7" cm="1">
        <f t="array" ref="CQ815">+SUM($G815:$CF815*N(VALUE(LEFT($G$2:$CF$2,4))=CQ$2))</f>
        <v>0</v>
      </c>
    </row>
    <row r="816" spans="2:95" x14ac:dyDescent="0.25">
      <c r="B816" t="str">
        <f>+IF(IFERROR(INDEX('24-25 Plant Additions (RunRate)'!$P$10:$P$258,MATCH(E816,'24-25 Plant Additions (RunRate)'!$C$10:$C$258,0)),"")&lt;&gt;"x","","x")</f>
        <v/>
      </c>
      <c r="C816" t="str">
        <f>+IF(AND(CG816&gt;'24-25 Plant Additions (RunRate)'!$O$4,$B816&lt;&gt;"x"),"x","")</f>
        <v/>
      </c>
      <c r="D816" t="str">
        <f t="shared" si="12"/>
        <v>x</v>
      </c>
      <c r="E816" s="2" t="s">
        <v>1813</v>
      </c>
      <c r="F816" s="3" t="s">
        <v>1814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>
        <v>1642.67</v>
      </c>
      <c r="CF816" s="4"/>
      <c r="CG816" s="4">
        <v>1642.67</v>
      </c>
      <c r="CH816" s="4"/>
      <c r="CI816" s="9" t="e" cm="1">
        <f t="array" ref="CI816">1/(SUM(G816:BZ816*($G$1:$BZ$1=1))/SUM(G816:BZ816)+0.000000001)*(SUM(N(CK816:CP816&lt;&gt;0))&gt;4)</f>
        <v>#DIV/0!</v>
      </c>
      <c r="CK816" s="7" cm="1">
        <f t="array" ref="CK816">+SUM($G816:$CF816*N(VALUE(LEFT($G$2:$CF$2,4))=CK$2))</f>
        <v>0</v>
      </c>
      <c r="CL816" s="7" cm="1">
        <f t="array" ref="CL816">+SUM($G816:$CF816*N(VALUE(LEFT($G$2:$CF$2,4))=CL$2))</f>
        <v>0</v>
      </c>
      <c r="CM816" s="7" cm="1">
        <f t="array" ref="CM816">+SUM($G816:$CF816*N(VALUE(LEFT($G$2:$CF$2,4))=CM$2))</f>
        <v>0</v>
      </c>
      <c r="CN816" s="7" cm="1">
        <f t="array" ref="CN816">+SUM($G816:$CF816*N(VALUE(LEFT($G$2:$CF$2,4))=CN$2))</f>
        <v>0</v>
      </c>
      <c r="CO816" s="7" cm="1">
        <f t="array" ref="CO816">+SUM($G816:$CF816*N(VALUE(LEFT($G$2:$CF$2,4))=CO$2))</f>
        <v>0</v>
      </c>
      <c r="CP816" s="7" cm="1">
        <f t="array" ref="CP816">+SUM($G816:$CF816*N(VALUE(LEFT($G$2:$CF$2,4))=CP$2))</f>
        <v>0</v>
      </c>
      <c r="CQ816" s="7" cm="1">
        <f t="array" ref="CQ816">+SUM($G816:$CF816*N(VALUE(LEFT($G$2:$CF$2,4))=CQ$2))</f>
        <v>1642.67</v>
      </c>
    </row>
    <row r="817" spans="2:95" x14ac:dyDescent="0.25">
      <c r="B817" t="str">
        <f>+IF(IFERROR(INDEX('24-25 Plant Additions (RunRate)'!$P$10:$P$258,MATCH(E817,'24-25 Plant Additions (RunRate)'!$C$10:$C$258,0)),"")&lt;&gt;"x","","x")</f>
        <v/>
      </c>
      <c r="C817" t="str">
        <f>+IF(AND(CG817&gt;'24-25 Plant Additions (RunRate)'!$O$4,$B817&lt;&gt;"x"),"x","")</f>
        <v/>
      </c>
      <c r="D817" t="str">
        <f t="shared" si="12"/>
        <v>x</v>
      </c>
      <c r="E817" s="2" t="s">
        <v>1797</v>
      </c>
      <c r="F817" s="3" t="s">
        <v>1798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>
        <v>1588.01</v>
      </c>
      <c r="CC817" s="4"/>
      <c r="CD817" s="4"/>
      <c r="CE817" s="4"/>
      <c r="CF817" s="4">
        <v>0</v>
      </c>
      <c r="CG817" s="4">
        <v>1588.01</v>
      </c>
      <c r="CH817" s="4"/>
      <c r="CI817" s="9" t="e" cm="1">
        <f t="array" ref="CI817">1/(SUM(G817:BZ817*($G$1:$BZ$1=1))/SUM(G817:BZ817)+0.000000001)*(SUM(N(CK817:CP817&lt;&gt;0))&gt;4)</f>
        <v>#DIV/0!</v>
      </c>
      <c r="CK817" s="7" cm="1">
        <f t="array" ref="CK817">+SUM($G817:$CF817*N(VALUE(LEFT($G$2:$CF$2,4))=CK$2))</f>
        <v>0</v>
      </c>
      <c r="CL817" s="7" cm="1">
        <f t="array" ref="CL817">+SUM($G817:$CF817*N(VALUE(LEFT($G$2:$CF$2,4))=CL$2))</f>
        <v>0</v>
      </c>
      <c r="CM817" s="7" cm="1">
        <f t="array" ref="CM817">+SUM($G817:$CF817*N(VALUE(LEFT($G$2:$CF$2,4))=CM$2))</f>
        <v>0</v>
      </c>
      <c r="CN817" s="7" cm="1">
        <f t="array" ref="CN817">+SUM($G817:$CF817*N(VALUE(LEFT($G$2:$CF$2,4))=CN$2))</f>
        <v>0</v>
      </c>
      <c r="CO817" s="7" cm="1">
        <f t="array" ref="CO817">+SUM($G817:$CF817*N(VALUE(LEFT($G$2:$CF$2,4))=CO$2))</f>
        <v>0</v>
      </c>
      <c r="CP817" s="7" cm="1">
        <f t="array" ref="CP817">+SUM($G817:$CF817*N(VALUE(LEFT($G$2:$CF$2,4))=CP$2))</f>
        <v>0</v>
      </c>
      <c r="CQ817" s="7" cm="1">
        <f t="array" ref="CQ817">+SUM($G817:$CF817*N(VALUE(LEFT($G$2:$CF$2,4))=CQ$2))</f>
        <v>1588.01</v>
      </c>
    </row>
    <row r="818" spans="2:95" x14ac:dyDescent="0.25">
      <c r="B818" t="str">
        <f>+IF(IFERROR(INDEX('24-25 Plant Additions (RunRate)'!$P$10:$P$258,MATCH(E818,'24-25 Plant Additions (RunRate)'!$C$10:$C$258,0)),"")&lt;&gt;"x","","x")</f>
        <v/>
      </c>
      <c r="C818" t="str">
        <f>+IF(AND(CG818&gt;'24-25 Plant Additions (RunRate)'!$O$4,$B818&lt;&gt;"x"),"x","")</f>
        <v/>
      </c>
      <c r="D818" t="str">
        <f t="shared" si="12"/>
        <v>x</v>
      </c>
      <c r="E818" s="2" t="s">
        <v>1133</v>
      </c>
      <c r="F818" s="3" t="s">
        <v>1134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>
        <v>1418.24</v>
      </c>
      <c r="AU818" s="4">
        <v>1175.92</v>
      </c>
      <c r="AV818" s="4">
        <v>-1054.25</v>
      </c>
      <c r="AW818" s="4">
        <v>60.32</v>
      </c>
      <c r="AX818" s="4">
        <v>0</v>
      </c>
      <c r="AY818" s="4"/>
      <c r="AZ818" s="4"/>
      <c r="BA818" s="4"/>
      <c r="BB818" s="4">
        <v>-13.26</v>
      </c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>
        <v>1586.9699999999998</v>
      </c>
      <c r="CH818" s="4"/>
      <c r="CI818" s="9" cm="1">
        <f t="array" ref="CI818">1/(SUM(G818:BZ818*($G$1:$BZ$1=1))/SUM(G818:BZ818)+0.000000001)*(SUM(N(CK818:CP818&lt;&gt;0))&gt;4)</f>
        <v>0</v>
      </c>
      <c r="CK818" s="7" cm="1">
        <f t="array" ref="CK818">+SUM($G818:$CF818*N(VALUE(LEFT($G$2:$CF$2,4))=CK$2))</f>
        <v>0</v>
      </c>
      <c r="CL818" s="7" cm="1">
        <f t="array" ref="CL818">+SUM($G818:$CF818*N(VALUE(LEFT($G$2:$CF$2,4))=CL$2))</f>
        <v>0</v>
      </c>
      <c r="CM818" s="7" cm="1">
        <f t="array" ref="CM818">+SUM($G818:$CF818*N(VALUE(LEFT($G$2:$CF$2,4))=CM$2))</f>
        <v>0</v>
      </c>
      <c r="CN818" s="7" cm="1">
        <f t="array" ref="CN818">+SUM($G818:$CF818*N(VALUE(LEFT($G$2:$CF$2,4))=CN$2))</f>
        <v>1586.9699999999998</v>
      </c>
      <c r="CO818" s="7" cm="1">
        <f t="array" ref="CO818">+SUM($G818:$CF818*N(VALUE(LEFT($G$2:$CF$2,4))=CO$2))</f>
        <v>0</v>
      </c>
      <c r="CP818" s="7" cm="1">
        <f t="array" ref="CP818">+SUM($G818:$CF818*N(VALUE(LEFT($G$2:$CF$2,4))=CP$2))</f>
        <v>0</v>
      </c>
      <c r="CQ818" s="7" cm="1">
        <f t="array" ref="CQ818">+SUM($G818:$CF818*N(VALUE(LEFT($G$2:$CF$2,4))=CQ$2))</f>
        <v>0</v>
      </c>
    </row>
    <row r="819" spans="2:95" x14ac:dyDescent="0.25">
      <c r="B819" t="str">
        <f>+IF(IFERROR(INDEX('24-25 Plant Additions (RunRate)'!$P$10:$P$258,MATCH(E819,'24-25 Plant Additions (RunRate)'!$C$10:$C$258,0)),"")&lt;&gt;"x","","x")</f>
        <v/>
      </c>
      <c r="C819" t="str">
        <f>+IF(AND(CG819&gt;'24-25 Plant Additions (RunRate)'!$O$4,$B819&lt;&gt;"x"),"x","")</f>
        <v/>
      </c>
      <c r="D819" t="str">
        <f t="shared" si="12"/>
        <v>x</v>
      </c>
      <c r="E819" s="2" t="s">
        <v>1532</v>
      </c>
      <c r="F819" s="3" t="s">
        <v>1533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>
        <v>1542.0900000000001</v>
      </c>
      <c r="BO819" s="4"/>
      <c r="BP819" s="4">
        <v>0</v>
      </c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>
        <v>1542.0900000000001</v>
      </c>
      <c r="CH819" s="4"/>
      <c r="CI819" s="9" cm="1">
        <f t="array" ref="CI819">1/(SUM(G819:BZ819*($G$1:$BZ$1=1))/SUM(G819:BZ819)+0.000000001)*(SUM(N(CK819:CP819&lt;&gt;0))&gt;4)</f>
        <v>0</v>
      </c>
      <c r="CK819" s="7" cm="1">
        <f t="array" ref="CK819">+SUM($G819:$CF819*N(VALUE(LEFT($G$2:$CF$2,4))=CK$2))</f>
        <v>0</v>
      </c>
      <c r="CL819" s="7" cm="1">
        <f t="array" ref="CL819">+SUM($G819:$CF819*N(VALUE(LEFT($G$2:$CF$2,4))=CL$2))</f>
        <v>0</v>
      </c>
      <c r="CM819" s="7" cm="1">
        <f t="array" ref="CM819">+SUM($G819:$CF819*N(VALUE(LEFT($G$2:$CF$2,4))=CM$2))</f>
        <v>0</v>
      </c>
      <c r="CN819" s="7" cm="1">
        <f t="array" ref="CN819">+SUM($G819:$CF819*N(VALUE(LEFT($G$2:$CF$2,4))=CN$2))</f>
        <v>0</v>
      </c>
      <c r="CO819" s="7" cm="1">
        <f t="array" ref="CO819">+SUM($G819:$CF819*N(VALUE(LEFT($G$2:$CF$2,4))=CO$2))</f>
        <v>1542.0900000000001</v>
      </c>
      <c r="CP819" s="7" cm="1">
        <f t="array" ref="CP819">+SUM($G819:$CF819*N(VALUE(LEFT($G$2:$CF$2,4))=CP$2))</f>
        <v>0</v>
      </c>
      <c r="CQ819" s="7" cm="1">
        <f t="array" ref="CQ819">+SUM($G819:$CF819*N(VALUE(LEFT($G$2:$CF$2,4))=CQ$2))</f>
        <v>0</v>
      </c>
    </row>
    <row r="820" spans="2:95" x14ac:dyDescent="0.25">
      <c r="B820" t="str">
        <f>+IF(IFERROR(INDEX('24-25 Plant Additions (RunRate)'!$P$10:$P$258,MATCH(E820,'24-25 Plant Additions (RunRate)'!$C$10:$C$258,0)),"")&lt;&gt;"x","","x")</f>
        <v/>
      </c>
      <c r="C820" t="str">
        <f>+IF(AND(CG820&gt;'24-25 Plant Additions (RunRate)'!$O$4,$B820&lt;&gt;"x"),"x","")</f>
        <v/>
      </c>
      <c r="D820" t="str">
        <f t="shared" si="12"/>
        <v>x</v>
      </c>
      <c r="E820" s="2" t="s">
        <v>1381</v>
      </c>
      <c r="F820" s="3" t="s">
        <v>1382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>
        <v>1357</v>
      </c>
      <c r="BE820" s="4">
        <v>169.99</v>
      </c>
      <c r="BF820" s="4">
        <v>0</v>
      </c>
      <c r="BG820" s="4"/>
      <c r="BH820" s="4"/>
      <c r="BI820" s="4"/>
      <c r="BJ820" s="4"/>
      <c r="BK820" s="4"/>
      <c r="BL820" s="4"/>
      <c r="BM820" s="4"/>
      <c r="BN820" s="4">
        <v>1.78</v>
      </c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>
        <v>1528.77</v>
      </c>
      <c r="CH820" s="4"/>
      <c r="CI820" s="9" cm="1">
        <f t="array" ref="CI820">1/(SUM(G820:BZ820*($G$1:$BZ$1=1))/SUM(G820:BZ820)+0.000000001)*(SUM(N(CK820:CP820&lt;&gt;0))&gt;4)</f>
        <v>0</v>
      </c>
      <c r="CK820" s="7" cm="1">
        <f t="array" ref="CK820">+SUM($G820:$CF820*N(VALUE(LEFT($G$2:$CF$2,4))=CK$2))</f>
        <v>0</v>
      </c>
      <c r="CL820" s="7" cm="1">
        <f t="array" ref="CL820">+SUM($G820:$CF820*N(VALUE(LEFT($G$2:$CF$2,4))=CL$2))</f>
        <v>0</v>
      </c>
      <c r="CM820" s="7" cm="1">
        <f t="array" ref="CM820">+SUM($G820:$CF820*N(VALUE(LEFT($G$2:$CF$2,4))=CM$2))</f>
        <v>0</v>
      </c>
      <c r="CN820" s="7" cm="1">
        <f t="array" ref="CN820">+SUM($G820:$CF820*N(VALUE(LEFT($G$2:$CF$2,4))=CN$2))</f>
        <v>0</v>
      </c>
      <c r="CO820" s="7" cm="1">
        <f t="array" ref="CO820">+SUM($G820:$CF820*N(VALUE(LEFT($G$2:$CF$2,4))=CO$2))</f>
        <v>1528.77</v>
      </c>
      <c r="CP820" s="7" cm="1">
        <f t="array" ref="CP820">+SUM($G820:$CF820*N(VALUE(LEFT($G$2:$CF$2,4))=CP$2))</f>
        <v>0</v>
      </c>
      <c r="CQ820" s="7" cm="1">
        <f t="array" ref="CQ820">+SUM($G820:$CF820*N(VALUE(LEFT($G$2:$CF$2,4))=CQ$2))</f>
        <v>0</v>
      </c>
    </row>
    <row r="821" spans="2:95" x14ac:dyDescent="0.25">
      <c r="B821" t="str">
        <f>+IF(IFERROR(INDEX('24-25 Plant Additions (RunRate)'!$P$10:$P$258,MATCH(E821,'24-25 Plant Additions (RunRate)'!$C$10:$C$258,0)),"")&lt;&gt;"x","","x")</f>
        <v/>
      </c>
      <c r="C821" t="str">
        <f>+IF(AND(CG821&gt;'24-25 Plant Additions (RunRate)'!$O$4,$B821&lt;&gt;"x"),"x","")</f>
        <v/>
      </c>
      <c r="D821" t="str">
        <f t="shared" si="12"/>
        <v>x</v>
      </c>
      <c r="E821" s="2" t="s">
        <v>237</v>
      </c>
      <c r="F821" s="3" t="s">
        <v>238</v>
      </c>
      <c r="G821" s="4"/>
      <c r="H821" s="4"/>
      <c r="I821" s="4">
        <v>1539.97</v>
      </c>
      <c r="J821" s="4"/>
      <c r="K821" s="4"/>
      <c r="L821" s="4"/>
      <c r="M821" s="4"/>
      <c r="N821" s="4"/>
      <c r="O821" s="4"/>
      <c r="P821" s="4"/>
      <c r="Q821" s="4"/>
      <c r="R821" s="4">
        <v>-26.14</v>
      </c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>
        <v>1513.83</v>
      </c>
      <c r="CH821" s="4"/>
      <c r="CI821" s="9" cm="1">
        <f t="array" ref="CI821">1/(SUM(G821:BZ821*($G$1:$BZ$1=1))/SUM(G821:BZ821)+0.000000001)*(SUM(N(CK821:CP821&lt;&gt;0))&gt;4)</f>
        <v>0</v>
      </c>
      <c r="CK821" s="7" cm="1">
        <f t="array" ref="CK821">+SUM($G821:$CF821*N(VALUE(LEFT($G$2:$CF$2,4))=CK$2))</f>
        <v>1513.83</v>
      </c>
      <c r="CL821" s="7" cm="1">
        <f t="array" ref="CL821">+SUM($G821:$CF821*N(VALUE(LEFT($G$2:$CF$2,4))=CL$2))</f>
        <v>0</v>
      </c>
      <c r="CM821" s="7" cm="1">
        <f t="array" ref="CM821">+SUM($G821:$CF821*N(VALUE(LEFT($G$2:$CF$2,4))=CM$2))</f>
        <v>0</v>
      </c>
      <c r="CN821" s="7" cm="1">
        <f t="array" ref="CN821">+SUM($G821:$CF821*N(VALUE(LEFT($G$2:$CF$2,4))=CN$2))</f>
        <v>0</v>
      </c>
      <c r="CO821" s="7" cm="1">
        <f t="array" ref="CO821">+SUM($G821:$CF821*N(VALUE(LEFT($G$2:$CF$2,4))=CO$2))</f>
        <v>0</v>
      </c>
      <c r="CP821" s="7" cm="1">
        <f t="array" ref="CP821">+SUM($G821:$CF821*N(VALUE(LEFT($G$2:$CF$2,4))=CP$2))</f>
        <v>0</v>
      </c>
      <c r="CQ821" s="7" cm="1">
        <f t="array" ref="CQ821">+SUM($G821:$CF821*N(VALUE(LEFT($G$2:$CF$2,4))=CQ$2))</f>
        <v>0</v>
      </c>
    </row>
    <row r="822" spans="2:95" x14ac:dyDescent="0.25">
      <c r="B822" t="str">
        <f>+IF(IFERROR(INDEX('24-25 Plant Additions (RunRate)'!$P$10:$P$258,MATCH(E822,'24-25 Plant Additions (RunRate)'!$C$10:$C$258,0)),"")&lt;&gt;"x","","x")</f>
        <v/>
      </c>
      <c r="C822" t="str">
        <f>+IF(AND(CG822&gt;'24-25 Plant Additions (RunRate)'!$O$4,$B822&lt;&gt;"x"),"x","")</f>
        <v/>
      </c>
      <c r="D822" t="str">
        <f t="shared" si="12"/>
        <v>x</v>
      </c>
      <c r="E822" s="2" t="s">
        <v>1405</v>
      </c>
      <c r="F822" s="3" t="s">
        <v>1134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>
        <v>1501.67</v>
      </c>
      <c r="BG822" s="4"/>
      <c r="BH822" s="4">
        <v>0</v>
      </c>
      <c r="BI822" s="4"/>
      <c r="BJ822" s="4"/>
      <c r="BK822" s="4"/>
      <c r="BL822" s="4"/>
      <c r="BM822" s="4"/>
      <c r="BN822" s="4">
        <v>1.75</v>
      </c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>
        <v>1503.42</v>
      </c>
      <c r="CH822" s="4"/>
      <c r="CI822" s="9" cm="1">
        <f t="array" ref="CI822">1/(SUM(G822:BZ822*($G$1:$BZ$1=1))/SUM(G822:BZ822)+0.000000001)*(SUM(N(CK822:CP822&lt;&gt;0))&gt;4)</f>
        <v>0</v>
      </c>
      <c r="CK822" s="7" cm="1">
        <f t="array" ref="CK822">+SUM($G822:$CF822*N(VALUE(LEFT($G$2:$CF$2,4))=CK$2))</f>
        <v>0</v>
      </c>
      <c r="CL822" s="7" cm="1">
        <f t="array" ref="CL822">+SUM($G822:$CF822*N(VALUE(LEFT($G$2:$CF$2,4))=CL$2))</f>
        <v>0</v>
      </c>
      <c r="CM822" s="7" cm="1">
        <f t="array" ref="CM822">+SUM($G822:$CF822*N(VALUE(LEFT($G$2:$CF$2,4))=CM$2))</f>
        <v>0</v>
      </c>
      <c r="CN822" s="7" cm="1">
        <f t="array" ref="CN822">+SUM($G822:$CF822*N(VALUE(LEFT($G$2:$CF$2,4))=CN$2))</f>
        <v>0</v>
      </c>
      <c r="CO822" s="7" cm="1">
        <f t="array" ref="CO822">+SUM($G822:$CF822*N(VALUE(LEFT($G$2:$CF$2,4))=CO$2))</f>
        <v>1503.42</v>
      </c>
      <c r="CP822" s="7" cm="1">
        <f t="array" ref="CP822">+SUM($G822:$CF822*N(VALUE(LEFT($G$2:$CF$2,4))=CP$2))</f>
        <v>0</v>
      </c>
      <c r="CQ822" s="7" cm="1">
        <f t="array" ref="CQ822">+SUM($G822:$CF822*N(VALUE(LEFT($G$2:$CF$2,4))=CQ$2))</f>
        <v>0</v>
      </c>
    </row>
    <row r="823" spans="2:95" x14ac:dyDescent="0.25">
      <c r="B823" t="str">
        <f>+IF(IFERROR(INDEX('24-25 Plant Additions (RunRate)'!$P$10:$P$258,MATCH(E823,'24-25 Plant Additions (RunRate)'!$C$10:$C$258,0)),"")&lt;&gt;"x","","x")</f>
        <v/>
      </c>
      <c r="C823" t="str">
        <f>+IF(AND(CG823&gt;'24-25 Plant Additions (RunRate)'!$O$4,$B823&lt;&gt;"x"),"x","")</f>
        <v/>
      </c>
      <c r="D823" t="str">
        <f t="shared" si="12"/>
        <v>x</v>
      </c>
      <c r="E823" s="2" t="s">
        <v>1327</v>
      </c>
      <c r="F823" s="3" t="s">
        <v>1328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>
        <v>1424.39</v>
      </c>
      <c r="BB823" s="4">
        <v>55.11</v>
      </c>
      <c r="BC823" s="4"/>
      <c r="BD823" s="4"/>
      <c r="BE823" s="4"/>
      <c r="BF823" s="4"/>
      <c r="BG823" s="4"/>
      <c r="BH823" s="4">
        <v>0</v>
      </c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>
        <v>1479.5</v>
      </c>
      <c r="CH823" s="4"/>
      <c r="CI823" s="9" cm="1">
        <f t="array" ref="CI823">1/(SUM(G823:BZ823*($G$1:$BZ$1=1))/SUM(G823:BZ823)+0.000000001)*(SUM(N(CK823:CP823&lt;&gt;0))&gt;4)</f>
        <v>0</v>
      </c>
      <c r="CK823" s="7" cm="1">
        <f t="array" ref="CK823">+SUM($G823:$CF823*N(VALUE(LEFT($G$2:$CF$2,4))=CK$2))</f>
        <v>0</v>
      </c>
      <c r="CL823" s="7" cm="1">
        <f t="array" ref="CL823">+SUM($G823:$CF823*N(VALUE(LEFT($G$2:$CF$2,4))=CL$2))</f>
        <v>0</v>
      </c>
      <c r="CM823" s="7" cm="1">
        <f t="array" ref="CM823">+SUM($G823:$CF823*N(VALUE(LEFT($G$2:$CF$2,4))=CM$2))</f>
        <v>0</v>
      </c>
      <c r="CN823" s="7" cm="1">
        <f t="array" ref="CN823">+SUM($G823:$CF823*N(VALUE(LEFT($G$2:$CF$2,4))=CN$2))</f>
        <v>1479.5</v>
      </c>
      <c r="CO823" s="7" cm="1">
        <f t="array" ref="CO823">+SUM($G823:$CF823*N(VALUE(LEFT($G$2:$CF$2,4))=CO$2))</f>
        <v>0</v>
      </c>
      <c r="CP823" s="7" cm="1">
        <f t="array" ref="CP823">+SUM($G823:$CF823*N(VALUE(LEFT($G$2:$CF$2,4))=CP$2))</f>
        <v>0</v>
      </c>
      <c r="CQ823" s="7" cm="1">
        <f t="array" ref="CQ823">+SUM($G823:$CF823*N(VALUE(LEFT($G$2:$CF$2,4))=CQ$2))</f>
        <v>0</v>
      </c>
    </row>
    <row r="824" spans="2:95" x14ac:dyDescent="0.25">
      <c r="B824" t="str">
        <f>+IF(IFERROR(INDEX('24-25 Plant Additions (RunRate)'!$P$10:$P$258,MATCH(E824,'24-25 Plant Additions (RunRate)'!$C$10:$C$258,0)),"")&lt;&gt;"x","","x")</f>
        <v/>
      </c>
      <c r="C824" t="str">
        <f>+IF(AND(CG824&gt;'24-25 Plant Additions (RunRate)'!$O$4,$B824&lt;&gt;"x"),"x","")</f>
        <v/>
      </c>
      <c r="D824" t="str">
        <f t="shared" si="12"/>
        <v>x</v>
      </c>
      <c r="E824" s="2" t="s">
        <v>1161</v>
      </c>
      <c r="F824" s="3" t="s">
        <v>1162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>
        <v>1450.34</v>
      </c>
      <c r="AW824" s="4"/>
      <c r="AX824" s="4"/>
      <c r="AY824" s="4"/>
      <c r="AZ824" s="4"/>
      <c r="BA824" s="4">
        <v>0</v>
      </c>
      <c r="BB824" s="4">
        <v>-12.02</v>
      </c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>
        <v>1438.32</v>
      </c>
      <c r="CH824" s="4"/>
      <c r="CI824" s="9" cm="1">
        <f t="array" ref="CI824">1/(SUM(G824:BZ824*($G$1:$BZ$1=1))/SUM(G824:BZ824)+0.000000001)*(SUM(N(CK824:CP824&lt;&gt;0))&gt;4)</f>
        <v>0</v>
      </c>
      <c r="CK824" s="7" cm="1">
        <f t="array" ref="CK824">+SUM($G824:$CF824*N(VALUE(LEFT($G$2:$CF$2,4))=CK$2))</f>
        <v>0</v>
      </c>
      <c r="CL824" s="7" cm="1">
        <f t="array" ref="CL824">+SUM($G824:$CF824*N(VALUE(LEFT($G$2:$CF$2,4))=CL$2))</f>
        <v>0</v>
      </c>
      <c r="CM824" s="7" cm="1">
        <f t="array" ref="CM824">+SUM($G824:$CF824*N(VALUE(LEFT($G$2:$CF$2,4))=CM$2))</f>
        <v>0</v>
      </c>
      <c r="CN824" s="7" cm="1">
        <f t="array" ref="CN824">+SUM($G824:$CF824*N(VALUE(LEFT($G$2:$CF$2,4))=CN$2))</f>
        <v>1438.32</v>
      </c>
      <c r="CO824" s="7" cm="1">
        <f t="array" ref="CO824">+SUM($G824:$CF824*N(VALUE(LEFT($G$2:$CF$2,4))=CO$2))</f>
        <v>0</v>
      </c>
      <c r="CP824" s="7" cm="1">
        <f t="array" ref="CP824">+SUM($G824:$CF824*N(VALUE(LEFT($G$2:$CF$2,4))=CP$2))</f>
        <v>0</v>
      </c>
      <c r="CQ824" s="7" cm="1">
        <f t="array" ref="CQ824">+SUM($G824:$CF824*N(VALUE(LEFT($G$2:$CF$2,4))=CQ$2))</f>
        <v>0</v>
      </c>
    </row>
    <row r="825" spans="2:95" x14ac:dyDescent="0.25">
      <c r="B825" t="str">
        <f>+IF(IFERROR(INDEX('24-25 Plant Additions (RunRate)'!$P$10:$P$258,MATCH(E825,'24-25 Plant Additions (RunRate)'!$C$10:$C$258,0)),"")&lt;&gt;"x","","x")</f>
        <v/>
      </c>
      <c r="C825" t="str">
        <f>+IF(AND(CG825&gt;'24-25 Plant Additions (RunRate)'!$O$4,$B825&lt;&gt;"x"),"x","")</f>
        <v/>
      </c>
      <c r="D825" t="str">
        <f t="shared" si="12"/>
        <v>x</v>
      </c>
      <c r="E825" s="2" t="s">
        <v>1346</v>
      </c>
      <c r="F825" s="3" t="s">
        <v>1347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>
        <v>1418.7</v>
      </c>
      <c r="BD825" s="4"/>
      <c r="BE825" s="4"/>
      <c r="BF825" s="4">
        <v>0</v>
      </c>
      <c r="BG825" s="4"/>
      <c r="BH825" s="4"/>
      <c r="BI825" s="4"/>
      <c r="BJ825" s="4"/>
      <c r="BK825" s="4"/>
      <c r="BL825" s="4"/>
      <c r="BM825" s="4"/>
      <c r="BN825" s="4">
        <v>1.6600000000000001</v>
      </c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>
        <v>1420.3600000000001</v>
      </c>
      <c r="CH825" s="4"/>
      <c r="CI825" s="9" cm="1">
        <f t="array" ref="CI825">1/(SUM(G825:BZ825*($G$1:$BZ$1=1))/SUM(G825:BZ825)+0.000000001)*(SUM(N(CK825:CP825&lt;&gt;0))&gt;4)</f>
        <v>0</v>
      </c>
      <c r="CK825" s="7" cm="1">
        <f t="array" ref="CK825">+SUM($G825:$CF825*N(VALUE(LEFT($G$2:$CF$2,4))=CK$2))</f>
        <v>0</v>
      </c>
      <c r="CL825" s="7" cm="1">
        <f t="array" ref="CL825">+SUM($G825:$CF825*N(VALUE(LEFT($G$2:$CF$2,4))=CL$2))</f>
        <v>0</v>
      </c>
      <c r="CM825" s="7" cm="1">
        <f t="array" ref="CM825">+SUM($G825:$CF825*N(VALUE(LEFT($G$2:$CF$2,4))=CM$2))</f>
        <v>0</v>
      </c>
      <c r="CN825" s="7" cm="1">
        <f t="array" ref="CN825">+SUM($G825:$CF825*N(VALUE(LEFT($G$2:$CF$2,4))=CN$2))</f>
        <v>0</v>
      </c>
      <c r="CO825" s="7" cm="1">
        <f t="array" ref="CO825">+SUM($G825:$CF825*N(VALUE(LEFT($G$2:$CF$2,4))=CO$2))</f>
        <v>1420.3600000000001</v>
      </c>
      <c r="CP825" s="7" cm="1">
        <f t="array" ref="CP825">+SUM($G825:$CF825*N(VALUE(LEFT($G$2:$CF$2,4))=CP$2))</f>
        <v>0</v>
      </c>
      <c r="CQ825" s="7" cm="1">
        <f t="array" ref="CQ825">+SUM($G825:$CF825*N(VALUE(LEFT($G$2:$CF$2,4))=CQ$2))</f>
        <v>0</v>
      </c>
    </row>
    <row r="826" spans="2:95" x14ac:dyDescent="0.25">
      <c r="B826" t="str">
        <f>+IF(IFERROR(INDEX('24-25 Plant Additions (RunRate)'!$P$10:$P$258,MATCH(E826,'24-25 Plant Additions (RunRate)'!$C$10:$C$258,0)),"")&lt;&gt;"x","","x")</f>
        <v/>
      </c>
      <c r="C826" t="str">
        <f>+IF(AND(CG826&gt;'24-25 Plant Additions (RunRate)'!$O$4,$B826&lt;&gt;"x"),"x","")</f>
        <v/>
      </c>
      <c r="D826" t="str">
        <f t="shared" si="12"/>
        <v>x</v>
      </c>
      <c r="E826" s="2" t="s">
        <v>1135</v>
      </c>
      <c r="F826" s="3" t="s">
        <v>1136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>
        <v>1478.57</v>
      </c>
      <c r="AW826" s="4">
        <v>-60.32</v>
      </c>
      <c r="AX826" s="4">
        <v>0</v>
      </c>
      <c r="AY826" s="4"/>
      <c r="AZ826" s="4"/>
      <c r="BA826" s="4"/>
      <c r="BB826" s="4">
        <v>-11.75</v>
      </c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>
        <v>1406.5</v>
      </c>
      <c r="CH826" s="4"/>
      <c r="CI826" s="9" cm="1">
        <f t="array" ref="CI826">1/(SUM(G826:BZ826*($G$1:$BZ$1=1))/SUM(G826:BZ826)+0.000000001)*(SUM(N(CK826:CP826&lt;&gt;0))&gt;4)</f>
        <v>0</v>
      </c>
      <c r="CK826" s="7" cm="1">
        <f t="array" ref="CK826">+SUM($G826:$CF826*N(VALUE(LEFT($G$2:$CF$2,4))=CK$2))</f>
        <v>0</v>
      </c>
      <c r="CL826" s="7" cm="1">
        <f t="array" ref="CL826">+SUM($G826:$CF826*N(VALUE(LEFT($G$2:$CF$2,4))=CL$2))</f>
        <v>0</v>
      </c>
      <c r="CM826" s="7" cm="1">
        <f t="array" ref="CM826">+SUM($G826:$CF826*N(VALUE(LEFT($G$2:$CF$2,4))=CM$2))</f>
        <v>0</v>
      </c>
      <c r="CN826" s="7" cm="1">
        <f t="array" ref="CN826">+SUM($G826:$CF826*N(VALUE(LEFT($G$2:$CF$2,4))=CN$2))</f>
        <v>1406.5</v>
      </c>
      <c r="CO826" s="7" cm="1">
        <f t="array" ref="CO826">+SUM($G826:$CF826*N(VALUE(LEFT($G$2:$CF$2,4))=CO$2))</f>
        <v>0</v>
      </c>
      <c r="CP826" s="7" cm="1">
        <f t="array" ref="CP826">+SUM($G826:$CF826*N(VALUE(LEFT($G$2:$CF$2,4))=CP$2))</f>
        <v>0</v>
      </c>
      <c r="CQ826" s="7" cm="1">
        <f t="array" ref="CQ826">+SUM($G826:$CF826*N(VALUE(LEFT($G$2:$CF$2,4))=CQ$2))</f>
        <v>0</v>
      </c>
    </row>
    <row r="827" spans="2:95" x14ac:dyDescent="0.25">
      <c r="B827" t="str">
        <f>+IF(IFERROR(INDEX('24-25 Plant Additions (RunRate)'!$P$10:$P$258,MATCH(E827,'24-25 Plant Additions (RunRate)'!$C$10:$C$258,0)),"")&lt;&gt;"x","","x")</f>
        <v/>
      </c>
      <c r="C827" t="str">
        <f>+IF(AND(CG827&gt;'24-25 Plant Additions (RunRate)'!$O$4,$B827&lt;&gt;"x"),"x","")</f>
        <v/>
      </c>
      <c r="D827" t="str">
        <f t="shared" si="12"/>
        <v>x</v>
      </c>
      <c r="E827" s="2" t="s">
        <v>1708</v>
      </c>
      <c r="F827" s="3" t="s">
        <v>1709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>
        <v>1402.43</v>
      </c>
      <c r="CC827" s="4"/>
      <c r="CD827" s="4"/>
      <c r="CE827" s="4"/>
      <c r="CF827" s="4"/>
      <c r="CG827" s="4">
        <v>1402.43</v>
      </c>
      <c r="CH827" s="4"/>
      <c r="CI827" s="9" t="e" cm="1">
        <f t="array" ref="CI827">1/(SUM(G827:BZ827*($G$1:$BZ$1=1))/SUM(G827:BZ827)+0.000000001)*(SUM(N(CK827:CP827&lt;&gt;0))&gt;4)</f>
        <v>#DIV/0!</v>
      </c>
      <c r="CK827" s="7" cm="1">
        <f t="array" ref="CK827">+SUM($G827:$CF827*N(VALUE(LEFT($G$2:$CF$2,4))=CK$2))</f>
        <v>0</v>
      </c>
      <c r="CL827" s="7" cm="1">
        <f t="array" ref="CL827">+SUM($G827:$CF827*N(VALUE(LEFT($G$2:$CF$2,4))=CL$2))</f>
        <v>0</v>
      </c>
      <c r="CM827" s="7" cm="1">
        <f t="array" ref="CM827">+SUM($G827:$CF827*N(VALUE(LEFT($G$2:$CF$2,4))=CM$2))</f>
        <v>0</v>
      </c>
      <c r="CN827" s="7" cm="1">
        <f t="array" ref="CN827">+SUM($G827:$CF827*N(VALUE(LEFT($G$2:$CF$2,4))=CN$2))</f>
        <v>0</v>
      </c>
      <c r="CO827" s="7" cm="1">
        <f t="array" ref="CO827">+SUM($G827:$CF827*N(VALUE(LEFT($G$2:$CF$2,4))=CO$2))</f>
        <v>0</v>
      </c>
      <c r="CP827" s="7" cm="1">
        <f t="array" ref="CP827">+SUM($G827:$CF827*N(VALUE(LEFT($G$2:$CF$2,4))=CP$2))</f>
        <v>0</v>
      </c>
      <c r="CQ827" s="7" cm="1">
        <f t="array" ref="CQ827">+SUM($G827:$CF827*N(VALUE(LEFT($G$2:$CF$2,4))=CQ$2))</f>
        <v>1402.43</v>
      </c>
    </row>
    <row r="828" spans="2:95" x14ac:dyDescent="0.25">
      <c r="B828" t="str">
        <f>+IF(IFERROR(INDEX('24-25 Plant Additions (RunRate)'!$P$10:$P$258,MATCH(E828,'24-25 Plant Additions (RunRate)'!$C$10:$C$258,0)),"")&lt;&gt;"x","","x")</f>
        <v/>
      </c>
      <c r="C828" t="str">
        <f>+IF(AND(CG828&gt;'24-25 Plant Additions (RunRate)'!$O$4,$B828&lt;&gt;"x"),"x","")</f>
        <v/>
      </c>
      <c r="D828" t="str">
        <f t="shared" si="12"/>
        <v>x</v>
      </c>
      <c r="E828" s="2" t="s">
        <v>1710</v>
      </c>
      <c r="F828" s="3" t="s">
        <v>1711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>
        <v>1400.39</v>
      </c>
      <c r="CC828" s="4"/>
      <c r="CD828" s="4"/>
      <c r="CE828" s="4"/>
      <c r="CF828" s="4"/>
      <c r="CG828" s="4">
        <v>1400.39</v>
      </c>
      <c r="CH828" s="4"/>
      <c r="CI828" s="9" t="e" cm="1">
        <f t="array" ref="CI828">1/(SUM(G828:BZ828*($G$1:$BZ$1=1))/SUM(G828:BZ828)+0.000000001)*(SUM(N(CK828:CP828&lt;&gt;0))&gt;4)</f>
        <v>#DIV/0!</v>
      </c>
      <c r="CK828" s="7" cm="1">
        <f t="array" ref="CK828">+SUM($G828:$CF828*N(VALUE(LEFT($G$2:$CF$2,4))=CK$2))</f>
        <v>0</v>
      </c>
      <c r="CL828" s="7" cm="1">
        <f t="array" ref="CL828">+SUM($G828:$CF828*N(VALUE(LEFT($G$2:$CF$2,4))=CL$2))</f>
        <v>0</v>
      </c>
      <c r="CM828" s="7" cm="1">
        <f t="array" ref="CM828">+SUM($G828:$CF828*N(VALUE(LEFT($G$2:$CF$2,4))=CM$2))</f>
        <v>0</v>
      </c>
      <c r="CN828" s="7" cm="1">
        <f t="array" ref="CN828">+SUM($G828:$CF828*N(VALUE(LEFT($G$2:$CF$2,4))=CN$2))</f>
        <v>0</v>
      </c>
      <c r="CO828" s="7" cm="1">
        <f t="array" ref="CO828">+SUM($G828:$CF828*N(VALUE(LEFT($G$2:$CF$2,4))=CO$2))</f>
        <v>0</v>
      </c>
      <c r="CP828" s="7" cm="1">
        <f t="array" ref="CP828">+SUM($G828:$CF828*N(VALUE(LEFT($G$2:$CF$2,4))=CP$2))</f>
        <v>0</v>
      </c>
      <c r="CQ828" s="7" cm="1">
        <f t="array" ref="CQ828">+SUM($G828:$CF828*N(VALUE(LEFT($G$2:$CF$2,4))=CQ$2))</f>
        <v>1400.39</v>
      </c>
    </row>
    <row r="829" spans="2:95" x14ac:dyDescent="0.25">
      <c r="B829" t="str">
        <f>+IF(IFERROR(INDEX('24-25 Plant Additions (RunRate)'!$P$10:$P$258,MATCH(E829,'24-25 Plant Additions (RunRate)'!$C$10:$C$258,0)),"")&lt;&gt;"x","","x")</f>
        <v/>
      </c>
      <c r="C829" t="str">
        <f>+IF(AND(CG829&gt;'24-25 Plant Additions (RunRate)'!$O$4,$B829&lt;&gt;"x"),"x","")</f>
        <v/>
      </c>
      <c r="D829" t="str">
        <f t="shared" si="12"/>
        <v>x</v>
      </c>
      <c r="E829" s="2" t="s">
        <v>1692</v>
      </c>
      <c r="F829" s="3" t="s">
        <v>1693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>
        <v>1404.67</v>
      </c>
      <c r="BU829" s="4"/>
      <c r="BV829" s="4"/>
      <c r="BW829" s="4">
        <v>0</v>
      </c>
      <c r="BX829" s="4"/>
      <c r="BY829" s="4"/>
      <c r="BZ829" s="4">
        <v>-5.69</v>
      </c>
      <c r="CA829" s="4"/>
      <c r="CB829" s="4"/>
      <c r="CC829" s="4"/>
      <c r="CD829" s="4"/>
      <c r="CE829" s="4"/>
      <c r="CF829" s="4"/>
      <c r="CG829" s="4">
        <v>1398.98</v>
      </c>
      <c r="CH829" s="4"/>
      <c r="CI829" s="9" cm="1">
        <f t="array" ref="CI829">1/(SUM(G829:BZ829*($G$1:$BZ$1=1))/SUM(G829:BZ829)+0.000000001)*(SUM(N(CK829:CP829&lt;&gt;0))&gt;4)</f>
        <v>0</v>
      </c>
      <c r="CK829" s="7" cm="1">
        <f t="array" ref="CK829">+SUM($G829:$CF829*N(VALUE(LEFT($G$2:$CF$2,4))=CK$2))</f>
        <v>0</v>
      </c>
      <c r="CL829" s="7" cm="1">
        <f t="array" ref="CL829">+SUM($G829:$CF829*N(VALUE(LEFT($G$2:$CF$2,4))=CL$2))</f>
        <v>0</v>
      </c>
      <c r="CM829" s="7" cm="1">
        <f t="array" ref="CM829">+SUM($G829:$CF829*N(VALUE(LEFT($G$2:$CF$2,4))=CM$2))</f>
        <v>0</v>
      </c>
      <c r="CN829" s="7" cm="1">
        <f t="array" ref="CN829">+SUM($G829:$CF829*N(VALUE(LEFT($G$2:$CF$2,4))=CN$2))</f>
        <v>0</v>
      </c>
      <c r="CO829" s="7" cm="1">
        <f t="array" ref="CO829">+SUM($G829:$CF829*N(VALUE(LEFT($G$2:$CF$2,4))=CO$2))</f>
        <v>0</v>
      </c>
      <c r="CP829" s="7" cm="1">
        <f t="array" ref="CP829">+SUM($G829:$CF829*N(VALUE(LEFT($G$2:$CF$2,4))=CP$2))</f>
        <v>1398.98</v>
      </c>
      <c r="CQ829" s="7" cm="1">
        <f t="array" ref="CQ829">+SUM($G829:$CF829*N(VALUE(LEFT($G$2:$CF$2,4))=CQ$2))</f>
        <v>0</v>
      </c>
    </row>
    <row r="830" spans="2:95" x14ac:dyDescent="0.25">
      <c r="B830" t="str">
        <f>+IF(IFERROR(INDEX('24-25 Plant Additions (RunRate)'!$P$10:$P$258,MATCH(E830,'24-25 Plant Additions (RunRate)'!$C$10:$C$258,0)),"")&lt;&gt;"x","","x")</f>
        <v/>
      </c>
      <c r="C830" t="str">
        <f>+IF(AND(CG830&gt;'24-25 Plant Additions (RunRate)'!$O$4,$B830&lt;&gt;"x"),"x","")</f>
        <v/>
      </c>
      <c r="D830" t="str">
        <f t="shared" si="12"/>
        <v>x</v>
      </c>
      <c r="E830" s="2" t="s">
        <v>1712</v>
      </c>
      <c r="F830" s="3" t="s">
        <v>1713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>
        <v>1393.73</v>
      </c>
      <c r="CC830" s="4"/>
      <c r="CD830" s="4"/>
      <c r="CE830" s="4"/>
      <c r="CF830" s="4"/>
      <c r="CG830" s="4">
        <v>1393.73</v>
      </c>
      <c r="CH830" s="4"/>
      <c r="CI830" s="9" t="e" cm="1">
        <f t="array" ref="CI830">1/(SUM(G830:BZ830*($G$1:$BZ$1=1))/SUM(G830:BZ830)+0.000000001)*(SUM(N(CK830:CP830&lt;&gt;0))&gt;4)</f>
        <v>#DIV/0!</v>
      </c>
      <c r="CK830" s="7" cm="1">
        <f t="array" ref="CK830">+SUM($G830:$CF830*N(VALUE(LEFT($G$2:$CF$2,4))=CK$2))</f>
        <v>0</v>
      </c>
      <c r="CL830" s="7" cm="1">
        <f t="array" ref="CL830">+SUM($G830:$CF830*N(VALUE(LEFT($G$2:$CF$2,4))=CL$2))</f>
        <v>0</v>
      </c>
      <c r="CM830" s="7" cm="1">
        <f t="array" ref="CM830">+SUM($G830:$CF830*N(VALUE(LEFT($G$2:$CF$2,4))=CM$2))</f>
        <v>0</v>
      </c>
      <c r="CN830" s="7" cm="1">
        <f t="array" ref="CN830">+SUM($G830:$CF830*N(VALUE(LEFT($G$2:$CF$2,4))=CN$2))</f>
        <v>0</v>
      </c>
      <c r="CO830" s="7" cm="1">
        <f t="array" ref="CO830">+SUM($G830:$CF830*N(VALUE(LEFT($G$2:$CF$2,4))=CO$2))</f>
        <v>0</v>
      </c>
      <c r="CP830" s="7" cm="1">
        <f t="array" ref="CP830">+SUM($G830:$CF830*N(VALUE(LEFT($G$2:$CF$2,4))=CP$2))</f>
        <v>0</v>
      </c>
      <c r="CQ830" s="7" cm="1">
        <f t="array" ref="CQ830">+SUM($G830:$CF830*N(VALUE(LEFT($G$2:$CF$2,4))=CQ$2))</f>
        <v>1393.73</v>
      </c>
    </row>
    <row r="831" spans="2:95" x14ac:dyDescent="0.25">
      <c r="B831" t="str">
        <f>+IF(IFERROR(INDEX('24-25 Plant Additions (RunRate)'!$P$10:$P$258,MATCH(E831,'24-25 Plant Additions (RunRate)'!$C$10:$C$258,0)),"")&lt;&gt;"x","","x")</f>
        <v/>
      </c>
      <c r="C831" t="str">
        <f>+IF(AND(CG831&gt;'24-25 Plant Additions (RunRate)'!$O$4,$B831&lt;&gt;"x"),"x","")</f>
        <v/>
      </c>
      <c r="D831" t="str">
        <f t="shared" si="12"/>
        <v>x</v>
      </c>
      <c r="E831" s="2" t="s">
        <v>1201</v>
      </c>
      <c r="F831" s="3" t="s">
        <v>1202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>
        <v>1387.66</v>
      </c>
      <c r="BE831" s="4"/>
      <c r="BF831" s="4">
        <v>0</v>
      </c>
      <c r="BG831" s="4"/>
      <c r="BH831" s="4"/>
      <c r="BI831" s="4"/>
      <c r="BJ831" s="4"/>
      <c r="BK831" s="4"/>
      <c r="BL831" s="4"/>
      <c r="BM831" s="4"/>
      <c r="BN831" s="4">
        <v>1.62</v>
      </c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>
        <v>1389.28</v>
      </c>
      <c r="CH831" s="4"/>
      <c r="CI831" s="9" cm="1">
        <f t="array" ref="CI831">1/(SUM(G831:BZ831*($G$1:$BZ$1=1))/SUM(G831:BZ831)+0.000000001)*(SUM(N(CK831:CP831&lt;&gt;0))&gt;4)</f>
        <v>0</v>
      </c>
      <c r="CK831" s="7" cm="1">
        <f t="array" ref="CK831">+SUM($G831:$CF831*N(VALUE(LEFT($G$2:$CF$2,4))=CK$2))</f>
        <v>0</v>
      </c>
      <c r="CL831" s="7" cm="1">
        <f t="array" ref="CL831">+SUM($G831:$CF831*N(VALUE(LEFT($G$2:$CF$2,4))=CL$2))</f>
        <v>0</v>
      </c>
      <c r="CM831" s="7" cm="1">
        <f t="array" ref="CM831">+SUM($G831:$CF831*N(VALUE(LEFT($G$2:$CF$2,4))=CM$2))</f>
        <v>0</v>
      </c>
      <c r="CN831" s="7" cm="1">
        <f t="array" ref="CN831">+SUM($G831:$CF831*N(VALUE(LEFT($G$2:$CF$2,4))=CN$2))</f>
        <v>0</v>
      </c>
      <c r="CO831" s="7" cm="1">
        <f t="array" ref="CO831">+SUM($G831:$CF831*N(VALUE(LEFT($G$2:$CF$2,4))=CO$2))</f>
        <v>1389.28</v>
      </c>
      <c r="CP831" s="7" cm="1">
        <f t="array" ref="CP831">+SUM($G831:$CF831*N(VALUE(LEFT($G$2:$CF$2,4))=CP$2))</f>
        <v>0</v>
      </c>
      <c r="CQ831" s="7" cm="1">
        <f t="array" ref="CQ831">+SUM($G831:$CF831*N(VALUE(LEFT($G$2:$CF$2,4))=CQ$2))</f>
        <v>0</v>
      </c>
    </row>
    <row r="832" spans="2:95" x14ac:dyDescent="0.25">
      <c r="B832" t="str">
        <f>+IF(IFERROR(INDEX('24-25 Plant Additions (RunRate)'!$P$10:$P$258,MATCH(E832,'24-25 Plant Additions (RunRate)'!$C$10:$C$258,0)),"")&lt;&gt;"x","","x")</f>
        <v/>
      </c>
      <c r="C832" t="str">
        <f>+IF(AND(CG832&gt;'24-25 Plant Additions (RunRate)'!$O$4,$B832&lt;&gt;"x"),"x","")</f>
        <v/>
      </c>
      <c r="D832" t="str">
        <f t="shared" si="12"/>
        <v>x</v>
      </c>
      <c r="E832" s="2" t="s">
        <v>1187</v>
      </c>
      <c r="F832" s="3" t="s">
        <v>1188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>
        <v>1379</v>
      </c>
      <c r="BI832" s="4">
        <v>0</v>
      </c>
      <c r="BJ832" s="4"/>
      <c r="BK832" s="4"/>
      <c r="BL832" s="4"/>
      <c r="BM832" s="4"/>
      <c r="BN832" s="4">
        <v>1.61</v>
      </c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>
        <v>1380.61</v>
      </c>
      <c r="CH832" s="4"/>
      <c r="CI832" s="9" cm="1">
        <f t="array" ref="CI832">1/(SUM(G832:BZ832*($G$1:$BZ$1=1))/SUM(G832:BZ832)+0.000000001)*(SUM(N(CK832:CP832&lt;&gt;0))&gt;4)</f>
        <v>0</v>
      </c>
      <c r="CK832" s="7" cm="1">
        <f t="array" ref="CK832">+SUM($G832:$CF832*N(VALUE(LEFT($G$2:$CF$2,4))=CK$2))</f>
        <v>0</v>
      </c>
      <c r="CL832" s="7" cm="1">
        <f t="array" ref="CL832">+SUM($G832:$CF832*N(VALUE(LEFT($G$2:$CF$2,4))=CL$2))</f>
        <v>0</v>
      </c>
      <c r="CM832" s="7" cm="1">
        <f t="array" ref="CM832">+SUM($G832:$CF832*N(VALUE(LEFT($G$2:$CF$2,4))=CM$2))</f>
        <v>0</v>
      </c>
      <c r="CN832" s="7" cm="1">
        <f t="array" ref="CN832">+SUM($G832:$CF832*N(VALUE(LEFT($G$2:$CF$2,4))=CN$2))</f>
        <v>0</v>
      </c>
      <c r="CO832" s="7" cm="1">
        <f t="array" ref="CO832">+SUM($G832:$CF832*N(VALUE(LEFT($G$2:$CF$2,4))=CO$2))</f>
        <v>1380.61</v>
      </c>
      <c r="CP832" s="7" cm="1">
        <f t="array" ref="CP832">+SUM($G832:$CF832*N(VALUE(LEFT($G$2:$CF$2,4))=CP$2))</f>
        <v>0</v>
      </c>
      <c r="CQ832" s="7" cm="1">
        <f t="array" ref="CQ832">+SUM($G832:$CF832*N(VALUE(LEFT($G$2:$CF$2,4))=CQ$2))</f>
        <v>0</v>
      </c>
    </row>
    <row r="833" spans="2:95" x14ac:dyDescent="0.25">
      <c r="B833" t="str">
        <f>+IF(IFERROR(INDEX('24-25 Plant Additions (RunRate)'!$P$10:$P$258,MATCH(E833,'24-25 Plant Additions (RunRate)'!$C$10:$C$258,0)),"")&lt;&gt;"x","","x")</f>
        <v/>
      </c>
      <c r="C833" t="str">
        <f>+IF(AND(CG833&gt;'24-25 Plant Additions (RunRate)'!$O$4,$B833&lt;&gt;"x"),"x","")</f>
        <v/>
      </c>
      <c r="D833" t="str">
        <f t="shared" si="12"/>
        <v>x</v>
      </c>
      <c r="E833" s="2" t="s">
        <v>87</v>
      </c>
      <c r="F833" s="3" t="s">
        <v>88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>
        <v>0</v>
      </c>
      <c r="R833" s="4"/>
      <c r="S833" s="4"/>
      <c r="T833" s="4">
        <v>1605.18</v>
      </c>
      <c r="U833" s="4"/>
      <c r="V833" s="4"/>
      <c r="W833" s="4"/>
      <c r="X833" s="4"/>
      <c r="Y833" s="4"/>
      <c r="Z833" s="4">
        <v>-204.8</v>
      </c>
      <c r="AA833" s="4"/>
      <c r="AB833" s="4"/>
      <c r="AC833" s="4">
        <v>0</v>
      </c>
      <c r="AD833" s="4">
        <v>-23.21</v>
      </c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>
        <v>1377.17</v>
      </c>
      <c r="CH833" s="4"/>
      <c r="CI833" s="9" cm="1">
        <f t="array" ref="CI833">1/(SUM(G833:BZ833*($G$1:$BZ$1=1))/SUM(G833:BZ833)+0.000000001)*(SUM(N(CK833:CP833&lt;&gt;0))&gt;4)</f>
        <v>0</v>
      </c>
      <c r="CK833" s="7" cm="1">
        <f t="array" ref="CK833">+SUM($G833:$CF833*N(VALUE(LEFT($G$2:$CF$2,4))=CK$2))</f>
        <v>0</v>
      </c>
      <c r="CL833" s="7" cm="1">
        <f t="array" ref="CL833">+SUM($G833:$CF833*N(VALUE(LEFT($G$2:$CF$2,4))=CL$2))</f>
        <v>1377.17</v>
      </c>
      <c r="CM833" s="7" cm="1">
        <f t="array" ref="CM833">+SUM($G833:$CF833*N(VALUE(LEFT($G$2:$CF$2,4))=CM$2))</f>
        <v>0</v>
      </c>
      <c r="CN833" s="7" cm="1">
        <f t="array" ref="CN833">+SUM($G833:$CF833*N(VALUE(LEFT($G$2:$CF$2,4))=CN$2))</f>
        <v>0</v>
      </c>
      <c r="CO833" s="7" cm="1">
        <f t="array" ref="CO833">+SUM($G833:$CF833*N(VALUE(LEFT($G$2:$CF$2,4))=CO$2))</f>
        <v>0</v>
      </c>
      <c r="CP833" s="7" cm="1">
        <f t="array" ref="CP833">+SUM($G833:$CF833*N(VALUE(LEFT($G$2:$CF$2,4))=CP$2))</f>
        <v>0</v>
      </c>
      <c r="CQ833" s="7" cm="1">
        <f t="array" ref="CQ833">+SUM($G833:$CF833*N(VALUE(LEFT($G$2:$CF$2,4))=CQ$2))</f>
        <v>0</v>
      </c>
    </row>
    <row r="834" spans="2:95" x14ac:dyDescent="0.25">
      <c r="B834" t="str">
        <f>+IF(IFERROR(INDEX('24-25 Plant Additions (RunRate)'!$P$10:$P$258,MATCH(E834,'24-25 Plant Additions (RunRate)'!$C$10:$C$258,0)),"")&lt;&gt;"x","","x")</f>
        <v/>
      </c>
      <c r="C834" t="str">
        <f>+IF(AND(CG834&gt;'24-25 Plant Additions (RunRate)'!$O$4,$B834&lt;&gt;"x"),"x","")</f>
        <v/>
      </c>
      <c r="D834" t="str">
        <f t="shared" si="12"/>
        <v>x</v>
      </c>
      <c r="E834" s="2" t="s">
        <v>53</v>
      </c>
      <c r="F834" s="3" t="s">
        <v>54</v>
      </c>
      <c r="G834" s="4"/>
      <c r="H834" s="4"/>
      <c r="I834" s="4"/>
      <c r="J834" s="4">
        <v>1377.1000000000001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>
        <v>1377.1000000000001</v>
      </c>
      <c r="CH834" s="4"/>
      <c r="CI834" s="9" cm="1">
        <f t="array" ref="CI834">1/(SUM(G834:BZ834*($G$1:$BZ$1=1))/SUM(G834:BZ834)+0.000000001)*(SUM(N(CK834:CP834&lt;&gt;0))&gt;4)</f>
        <v>0</v>
      </c>
      <c r="CK834" s="7" cm="1">
        <f t="array" ref="CK834">+SUM($G834:$CF834*N(VALUE(LEFT($G$2:$CF$2,4))=CK$2))</f>
        <v>1377.1000000000001</v>
      </c>
      <c r="CL834" s="7" cm="1">
        <f t="array" ref="CL834">+SUM($G834:$CF834*N(VALUE(LEFT($G$2:$CF$2,4))=CL$2))</f>
        <v>0</v>
      </c>
      <c r="CM834" s="7" cm="1">
        <f t="array" ref="CM834">+SUM($G834:$CF834*N(VALUE(LEFT($G$2:$CF$2,4))=CM$2))</f>
        <v>0</v>
      </c>
      <c r="CN834" s="7" cm="1">
        <f t="array" ref="CN834">+SUM($G834:$CF834*N(VALUE(LEFT($G$2:$CF$2,4))=CN$2))</f>
        <v>0</v>
      </c>
      <c r="CO834" s="7" cm="1">
        <f t="array" ref="CO834">+SUM($G834:$CF834*N(VALUE(LEFT($G$2:$CF$2,4))=CO$2))</f>
        <v>0</v>
      </c>
      <c r="CP834" s="7" cm="1">
        <f t="array" ref="CP834">+SUM($G834:$CF834*N(VALUE(LEFT($G$2:$CF$2,4))=CP$2))</f>
        <v>0</v>
      </c>
      <c r="CQ834" s="7" cm="1">
        <f t="array" ref="CQ834">+SUM($G834:$CF834*N(VALUE(LEFT($G$2:$CF$2,4))=CQ$2))</f>
        <v>0</v>
      </c>
    </row>
    <row r="835" spans="2:95" x14ac:dyDescent="0.25">
      <c r="B835" t="str">
        <f>+IF(IFERROR(INDEX('24-25 Plant Additions (RunRate)'!$P$10:$P$258,MATCH(E835,'24-25 Plant Additions (RunRate)'!$C$10:$C$258,0)),"")&lt;&gt;"x","","x")</f>
        <v/>
      </c>
      <c r="C835" t="str">
        <f>+IF(AND(CG835&gt;'24-25 Plant Additions (RunRate)'!$O$4,$B835&lt;&gt;"x"),"x","")</f>
        <v/>
      </c>
      <c r="D835" t="str">
        <f t="shared" si="12"/>
        <v>x</v>
      </c>
      <c r="E835" s="2" t="s">
        <v>1714</v>
      </c>
      <c r="F835" s="3" t="s">
        <v>1715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>
        <v>1376.77</v>
      </c>
      <c r="CC835" s="4"/>
      <c r="CD835" s="4"/>
      <c r="CE835" s="4"/>
      <c r="CF835" s="4"/>
      <c r="CG835" s="4">
        <v>1376.77</v>
      </c>
      <c r="CH835" s="4"/>
      <c r="CI835" s="9" t="e" cm="1">
        <f t="array" ref="CI835">1/(SUM(G835:BZ835*($G$1:$BZ$1=1))/SUM(G835:BZ835)+0.000000001)*(SUM(N(CK835:CP835&lt;&gt;0))&gt;4)</f>
        <v>#DIV/0!</v>
      </c>
      <c r="CK835" s="7" cm="1">
        <f t="array" ref="CK835">+SUM($G835:$CF835*N(VALUE(LEFT($G$2:$CF$2,4))=CK$2))</f>
        <v>0</v>
      </c>
      <c r="CL835" s="7" cm="1">
        <f t="array" ref="CL835">+SUM($G835:$CF835*N(VALUE(LEFT($G$2:$CF$2,4))=CL$2))</f>
        <v>0</v>
      </c>
      <c r="CM835" s="7" cm="1">
        <f t="array" ref="CM835">+SUM($G835:$CF835*N(VALUE(LEFT($G$2:$CF$2,4))=CM$2))</f>
        <v>0</v>
      </c>
      <c r="CN835" s="7" cm="1">
        <f t="array" ref="CN835">+SUM($G835:$CF835*N(VALUE(LEFT($G$2:$CF$2,4))=CN$2))</f>
        <v>0</v>
      </c>
      <c r="CO835" s="7" cm="1">
        <f t="array" ref="CO835">+SUM($G835:$CF835*N(VALUE(LEFT($G$2:$CF$2,4))=CO$2))</f>
        <v>0</v>
      </c>
      <c r="CP835" s="7" cm="1">
        <f t="array" ref="CP835">+SUM($G835:$CF835*N(VALUE(LEFT($G$2:$CF$2,4))=CP$2))</f>
        <v>0</v>
      </c>
      <c r="CQ835" s="7" cm="1">
        <f t="array" ref="CQ835">+SUM($G835:$CF835*N(VALUE(LEFT($G$2:$CF$2,4))=CQ$2))</f>
        <v>1376.77</v>
      </c>
    </row>
    <row r="836" spans="2:95" x14ac:dyDescent="0.25">
      <c r="B836" t="str">
        <f>+IF(IFERROR(INDEX('24-25 Plant Additions (RunRate)'!$P$10:$P$258,MATCH(E836,'24-25 Plant Additions (RunRate)'!$C$10:$C$258,0)),"")&lt;&gt;"x","","x")</f>
        <v/>
      </c>
      <c r="C836" t="str">
        <f>+IF(AND(CG836&gt;'24-25 Plant Additions (RunRate)'!$O$4,$B836&lt;&gt;"x"),"x","")</f>
        <v/>
      </c>
      <c r="D836" t="str">
        <f t="shared" si="12"/>
        <v>x</v>
      </c>
      <c r="E836" s="2" t="s">
        <v>1622</v>
      </c>
      <c r="F836" s="3" t="s">
        <v>1623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>
        <v>1256.1100000000001</v>
      </c>
      <c r="BT836" s="4">
        <v>82</v>
      </c>
      <c r="BU836" s="4"/>
      <c r="BV836" s="4"/>
      <c r="BW836" s="4">
        <v>0</v>
      </c>
      <c r="BX836" s="4"/>
      <c r="BY836" s="4"/>
      <c r="BZ836" s="4">
        <v>-5.42</v>
      </c>
      <c r="CA836" s="4"/>
      <c r="CB836" s="4"/>
      <c r="CC836" s="4"/>
      <c r="CD836" s="4"/>
      <c r="CE836" s="4"/>
      <c r="CF836" s="4"/>
      <c r="CG836" s="4">
        <v>1332.69</v>
      </c>
      <c r="CH836" s="4"/>
      <c r="CI836" s="9" cm="1">
        <f t="array" ref="CI836">1/(SUM(G836:BZ836*($G$1:$BZ$1=1))/SUM(G836:BZ836)+0.000000001)*(SUM(N(CK836:CP836&lt;&gt;0))&gt;4)</f>
        <v>0</v>
      </c>
      <c r="CK836" s="7" cm="1">
        <f t="array" ref="CK836">+SUM($G836:$CF836*N(VALUE(LEFT($G$2:$CF$2,4))=CK$2))</f>
        <v>0</v>
      </c>
      <c r="CL836" s="7" cm="1">
        <f t="array" ref="CL836">+SUM($G836:$CF836*N(VALUE(LEFT($G$2:$CF$2,4))=CL$2))</f>
        <v>0</v>
      </c>
      <c r="CM836" s="7" cm="1">
        <f t="array" ref="CM836">+SUM($G836:$CF836*N(VALUE(LEFT($G$2:$CF$2,4))=CM$2))</f>
        <v>0</v>
      </c>
      <c r="CN836" s="7" cm="1">
        <f t="array" ref="CN836">+SUM($G836:$CF836*N(VALUE(LEFT($G$2:$CF$2,4))=CN$2))</f>
        <v>0</v>
      </c>
      <c r="CO836" s="7" cm="1">
        <f t="array" ref="CO836">+SUM($G836:$CF836*N(VALUE(LEFT($G$2:$CF$2,4))=CO$2))</f>
        <v>0</v>
      </c>
      <c r="CP836" s="7" cm="1">
        <f t="array" ref="CP836">+SUM($G836:$CF836*N(VALUE(LEFT($G$2:$CF$2,4))=CP$2))</f>
        <v>1332.69</v>
      </c>
      <c r="CQ836" s="7" cm="1">
        <f t="array" ref="CQ836">+SUM($G836:$CF836*N(VALUE(LEFT($G$2:$CF$2,4))=CQ$2))</f>
        <v>0</v>
      </c>
    </row>
    <row r="837" spans="2:95" x14ac:dyDescent="0.25">
      <c r="B837" t="str">
        <f>+IF(IFERROR(INDEX('24-25 Plant Additions (RunRate)'!$P$10:$P$258,MATCH(E837,'24-25 Plant Additions (RunRate)'!$C$10:$C$258,0)),"")&lt;&gt;"x","","x")</f>
        <v/>
      </c>
      <c r="C837" t="str">
        <f>+IF(AND(CG837&gt;'24-25 Plant Additions (RunRate)'!$O$4,$B837&lt;&gt;"x"),"x","")</f>
        <v/>
      </c>
      <c r="D837" t="str">
        <f t="shared" si="12"/>
        <v>x</v>
      </c>
      <c r="E837" s="2" t="s">
        <v>1672</v>
      </c>
      <c r="F837" s="3" t="s">
        <v>1673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>
        <v>1282.17</v>
      </c>
      <c r="BV837" s="4"/>
      <c r="BW837" s="4"/>
      <c r="BX837" s="4">
        <v>0</v>
      </c>
      <c r="BY837" s="4"/>
      <c r="BZ837" s="4">
        <v>-5.19</v>
      </c>
      <c r="CA837" s="4"/>
      <c r="CB837" s="4"/>
      <c r="CC837" s="4"/>
      <c r="CD837" s="4"/>
      <c r="CE837" s="4"/>
      <c r="CF837" s="4"/>
      <c r="CG837" s="4">
        <v>1276.98</v>
      </c>
      <c r="CH837" s="4"/>
      <c r="CI837" s="9" cm="1">
        <f t="array" ref="CI837">1/(SUM(G837:BZ837*($G$1:$BZ$1=1))/SUM(G837:BZ837)+0.000000001)*(SUM(N(CK837:CP837&lt;&gt;0))&gt;4)</f>
        <v>0</v>
      </c>
      <c r="CK837" s="7" cm="1">
        <f t="array" ref="CK837">+SUM($G837:$CF837*N(VALUE(LEFT($G$2:$CF$2,4))=CK$2))</f>
        <v>0</v>
      </c>
      <c r="CL837" s="7" cm="1">
        <f t="array" ref="CL837">+SUM($G837:$CF837*N(VALUE(LEFT($G$2:$CF$2,4))=CL$2))</f>
        <v>0</v>
      </c>
      <c r="CM837" s="7" cm="1">
        <f t="array" ref="CM837">+SUM($G837:$CF837*N(VALUE(LEFT($G$2:$CF$2,4))=CM$2))</f>
        <v>0</v>
      </c>
      <c r="CN837" s="7" cm="1">
        <f t="array" ref="CN837">+SUM($G837:$CF837*N(VALUE(LEFT($G$2:$CF$2,4))=CN$2))</f>
        <v>0</v>
      </c>
      <c r="CO837" s="7" cm="1">
        <f t="array" ref="CO837">+SUM($G837:$CF837*N(VALUE(LEFT($G$2:$CF$2,4))=CO$2))</f>
        <v>0</v>
      </c>
      <c r="CP837" s="7" cm="1">
        <f t="array" ref="CP837">+SUM($G837:$CF837*N(VALUE(LEFT($G$2:$CF$2,4))=CP$2))</f>
        <v>1276.98</v>
      </c>
      <c r="CQ837" s="7" cm="1">
        <f t="array" ref="CQ837">+SUM($G837:$CF837*N(VALUE(LEFT($G$2:$CF$2,4))=CQ$2))</f>
        <v>0</v>
      </c>
    </row>
    <row r="838" spans="2:95" x14ac:dyDescent="0.25">
      <c r="B838" t="str">
        <f>+IF(IFERROR(INDEX('24-25 Plant Additions (RunRate)'!$P$10:$P$258,MATCH(E838,'24-25 Plant Additions (RunRate)'!$C$10:$C$258,0)),"")&lt;&gt;"x","","x")</f>
        <v/>
      </c>
      <c r="C838" t="str">
        <f>+IF(AND(CG838&gt;'24-25 Plant Additions (RunRate)'!$O$4,$B838&lt;&gt;"x"),"x","")</f>
        <v/>
      </c>
      <c r="D838" t="str">
        <f t="shared" si="12"/>
        <v>x</v>
      </c>
      <c r="E838" s="2" t="s">
        <v>1668</v>
      </c>
      <c r="F838" s="3" t="s">
        <v>1669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>
        <v>1282.0899999999999</v>
      </c>
      <c r="BT838" s="4">
        <v>0</v>
      </c>
      <c r="BU838" s="4"/>
      <c r="BV838" s="4"/>
      <c r="BW838" s="4"/>
      <c r="BX838" s="4"/>
      <c r="BY838" s="4"/>
      <c r="BZ838" s="4">
        <v>-5.19</v>
      </c>
      <c r="CA838" s="4"/>
      <c r="CB838" s="4"/>
      <c r="CC838" s="4"/>
      <c r="CD838" s="4"/>
      <c r="CE838" s="4"/>
      <c r="CF838" s="4"/>
      <c r="CG838" s="4">
        <v>1276.8999999999999</v>
      </c>
      <c r="CH838" s="4"/>
      <c r="CI838" s="9" cm="1">
        <f t="array" ref="CI838">1/(SUM(G838:BZ838*($G$1:$BZ$1=1))/SUM(G838:BZ838)+0.000000001)*(SUM(N(CK838:CP838&lt;&gt;0))&gt;4)</f>
        <v>0</v>
      </c>
      <c r="CK838" s="7" cm="1">
        <f t="array" ref="CK838">+SUM($G838:$CF838*N(VALUE(LEFT($G$2:$CF$2,4))=CK$2))</f>
        <v>0</v>
      </c>
      <c r="CL838" s="7" cm="1">
        <f t="array" ref="CL838">+SUM($G838:$CF838*N(VALUE(LEFT($G$2:$CF$2,4))=CL$2))</f>
        <v>0</v>
      </c>
      <c r="CM838" s="7" cm="1">
        <f t="array" ref="CM838">+SUM($G838:$CF838*N(VALUE(LEFT($G$2:$CF$2,4))=CM$2))</f>
        <v>0</v>
      </c>
      <c r="CN838" s="7" cm="1">
        <f t="array" ref="CN838">+SUM($G838:$CF838*N(VALUE(LEFT($G$2:$CF$2,4))=CN$2))</f>
        <v>0</v>
      </c>
      <c r="CO838" s="7" cm="1">
        <f t="array" ref="CO838">+SUM($G838:$CF838*N(VALUE(LEFT($G$2:$CF$2,4))=CO$2))</f>
        <v>0</v>
      </c>
      <c r="CP838" s="7" cm="1">
        <f t="array" ref="CP838">+SUM($G838:$CF838*N(VALUE(LEFT($G$2:$CF$2,4))=CP$2))</f>
        <v>1276.8999999999999</v>
      </c>
      <c r="CQ838" s="7" cm="1">
        <f t="array" ref="CQ838">+SUM($G838:$CF838*N(VALUE(LEFT($G$2:$CF$2,4))=CQ$2))</f>
        <v>0</v>
      </c>
    </row>
    <row r="839" spans="2:95" x14ac:dyDescent="0.25">
      <c r="B839" t="str">
        <f>+IF(IFERROR(INDEX('24-25 Plant Additions (RunRate)'!$P$10:$P$258,MATCH(E839,'24-25 Plant Additions (RunRate)'!$C$10:$C$258,0)),"")&lt;&gt;"x","","x")</f>
        <v/>
      </c>
      <c r="C839" t="str">
        <f>+IF(AND(CG839&gt;'24-25 Plant Additions (RunRate)'!$O$4,$B839&lt;&gt;"x"),"x","")</f>
        <v/>
      </c>
      <c r="D839" t="str">
        <f t="shared" si="12"/>
        <v>x</v>
      </c>
      <c r="E839" s="2" t="s">
        <v>1575</v>
      </c>
      <c r="F839" s="3" t="s">
        <v>1576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>
        <v>1265.68</v>
      </c>
      <c r="BM839" s="4">
        <v>8.1</v>
      </c>
      <c r="BN839" s="4">
        <v>1.49</v>
      </c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>
        <v>1275.27</v>
      </c>
      <c r="CH839" s="4"/>
      <c r="CI839" s="9" cm="1">
        <f t="array" ref="CI839">1/(SUM(G839:BZ839*($G$1:$BZ$1=1))/SUM(G839:BZ839)+0.000000001)*(SUM(N(CK839:CP839&lt;&gt;0))&gt;4)</f>
        <v>0</v>
      </c>
      <c r="CK839" s="7" cm="1">
        <f t="array" ref="CK839">+SUM($G839:$CF839*N(VALUE(LEFT($G$2:$CF$2,4))=CK$2))</f>
        <v>0</v>
      </c>
      <c r="CL839" s="7" cm="1">
        <f t="array" ref="CL839">+SUM($G839:$CF839*N(VALUE(LEFT($G$2:$CF$2,4))=CL$2))</f>
        <v>0</v>
      </c>
      <c r="CM839" s="7" cm="1">
        <f t="array" ref="CM839">+SUM($G839:$CF839*N(VALUE(LEFT($G$2:$CF$2,4))=CM$2))</f>
        <v>0</v>
      </c>
      <c r="CN839" s="7" cm="1">
        <f t="array" ref="CN839">+SUM($G839:$CF839*N(VALUE(LEFT($G$2:$CF$2,4))=CN$2))</f>
        <v>0</v>
      </c>
      <c r="CO839" s="7" cm="1">
        <f t="array" ref="CO839">+SUM($G839:$CF839*N(VALUE(LEFT($G$2:$CF$2,4))=CO$2))</f>
        <v>1275.27</v>
      </c>
      <c r="CP839" s="7" cm="1">
        <f t="array" ref="CP839">+SUM($G839:$CF839*N(VALUE(LEFT($G$2:$CF$2,4))=CP$2))</f>
        <v>0</v>
      </c>
      <c r="CQ839" s="7" cm="1">
        <f t="array" ref="CQ839">+SUM($G839:$CF839*N(VALUE(LEFT($G$2:$CF$2,4))=CQ$2))</f>
        <v>0</v>
      </c>
    </row>
    <row r="840" spans="2:95" x14ac:dyDescent="0.25">
      <c r="B840" t="str">
        <f>+IF(IFERROR(INDEX('24-25 Plant Additions (RunRate)'!$P$10:$P$258,MATCH(E840,'24-25 Plant Additions (RunRate)'!$C$10:$C$258,0)),"")&lt;&gt;"x","","x")</f>
        <v/>
      </c>
      <c r="C840" t="str">
        <f>+IF(AND(CG840&gt;'24-25 Plant Additions (RunRate)'!$O$4,$B840&lt;&gt;"x"),"x","")</f>
        <v/>
      </c>
      <c r="D840" t="str">
        <f t="shared" si="12"/>
        <v>x</v>
      </c>
      <c r="E840" s="2" t="s">
        <v>1131</v>
      </c>
      <c r="F840" s="3" t="s">
        <v>1132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>
        <v>1236.68</v>
      </c>
      <c r="AT840" s="4">
        <v>46.03</v>
      </c>
      <c r="AU840" s="4">
        <v>0</v>
      </c>
      <c r="AV840" s="4"/>
      <c r="AW840" s="4"/>
      <c r="AX840" s="4"/>
      <c r="AY840" s="4"/>
      <c r="AZ840" s="4"/>
      <c r="BA840" s="4"/>
      <c r="BB840" s="4">
        <v>-10.620000000000001</v>
      </c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>
        <v>1272.0900000000001</v>
      </c>
      <c r="CH840" s="4"/>
      <c r="CI840" s="9" cm="1">
        <f t="array" ref="CI840">1/(SUM(G840:BZ840*($G$1:$BZ$1=1))/SUM(G840:BZ840)+0.000000001)*(SUM(N(CK840:CP840&lt;&gt;0))&gt;4)</f>
        <v>0</v>
      </c>
      <c r="CK840" s="7" cm="1">
        <f t="array" ref="CK840">+SUM($G840:$CF840*N(VALUE(LEFT($G$2:$CF$2,4))=CK$2))</f>
        <v>0</v>
      </c>
      <c r="CL840" s="7" cm="1">
        <f t="array" ref="CL840">+SUM($G840:$CF840*N(VALUE(LEFT($G$2:$CF$2,4))=CL$2))</f>
        <v>0</v>
      </c>
      <c r="CM840" s="7" cm="1">
        <f t="array" ref="CM840">+SUM($G840:$CF840*N(VALUE(LEFT($G$2:$CF$2,4))=CM$2))</f>
        <v>0</v>
      </c>
      <c r="CN840" s="7" cm="1">
        <f t="array" ref="CN840">+SUM($G840:$CF840*N(VALUE(LEFT($G$2:$CF$2,4))=CN$2))</f>
        <v>1272.0900000000001</v>
      </c>
      <c r="CO840" s="7" cm="1">
        <f t="array" ref="CO840">+SUM($G840:$CF840*N(VALUE(LEFT($G$2:$CF$2,4))=CO$2))</f>
        <v>0</v>
      </c>
      <c r="CP840" s="7" cm="1">
        <f t="array" ref="CP840">+SUM($G840:$CF840*N(VALUE(LEFT($G$2:$CF$2,4))=CP$2))</f>
        <v>0</v>
      </c>
      <c r="CQ840" s="7" cm="1">
        <f t="array" ref="CQ840">+SUM($G840:$CF840*N(VALUE(LEFT($G$2:$CF$2,4))=CQ$2))</f>
        <v>0</v>
      </c>
    </row>
    <row r="841" spans="2:95" x14ac:dyDescent="0.25">
      <c r="B841" t="str">
        <f>+IF(IFERROR(INDEX('24-25 Plant Additions (RunRate)'!$P$10:$P$258,MATCH(E841,'24-25 Plant Additions (RunRate)'!$C$10:$C$258,0)),"")&lt;&gt;"x","","x")</f>
        <v/>
      </c>
      <c r="C841" t="str">
        <f>+IF(AND(CG841&gt;'24-25 Plant Additions (RunRate)'!$O$4,$B841&lt;&gt;"x"),"x","")</f>
        <v/>
      </c>
      <c r="D841" t="str">
        <f t="shared" si="12"/>
        <v>x</v>
      </c>
      <c r="E841" s="2" t="s">
        <v>1137</v>
      </c>
      <c r="F841" s="3" t="s">
        <v>1138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>
        <v>1273.74</v>
      </c>
      <c r="AT841" s="4"/>
      <c r="AU841" s="4">
        <v>0</v>
      </c>
      <c r="AV841" s="4"/>
      <c r="AW841" s="4"/>
      <c r="AX841" s="4"/>
      <c r="AY841" s="4"/>
      <c r="AZ841" s="4"/>
      <c r="BA841" s="4"/>
      <c r="BB841" s="4">
        <v>-10.56</v>
      </c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>
        <v>1263.18</v>
      </c>
      <c r="CH841" s="4"/>
      <c r="CI841" s="9" cm="1">
        <f t="array" ref="CI841">1/(SUM(G841:BZ841*($G$1:$BZ$1=1))/SUM(G841:BZ841)+0.000000001)*(SUM(N(CK841:CP841&lt;&gt;0))&gt;4)</f>
        <v>0</v>
      </c>
      <c r="CK841" s="7" cm="1">
        <f t="array" ref="CK841">+SUM($G841:$CF841*N(VALUE(LEFT($G$2:$CF$2,4))=CK$2))</f>
        <v>0</v>
      </c>
      <c r="CL841" s="7" cm="1">
        <f t="array" ref="CL841">+SUM($G841:$CF841*N(VALUE(LEFT($G$2:$CF$2,4))=CL$2))</f>
        <v>0</v>
      </c>
      <c r="CM841" s="7" cm="1">
        <f t="array" ref="CM841">+SUM($G841:$CF841*N(VALUE(LEFT($G$2:$CF$2,4))=CM$2))</f>
        <v>0</v>
      </c>
      <c r="CN841" s="7" cm="1">
        <f t="array" ref="CN841">+SUM($G841:$CF841*N(VALUE(LEFT($G$2:$CF$2,4))=CN$2))</f>
        <v>1263.18</v>
      </c>
      <c r="CO841" s="7" cm="1">
        <f t="array" ref="CO841">+SUM($G841:$CF841*N(VALUE(LEFT($G$2:$CF$2,4))=CO$2))</f>
        <v>0</v>
      </c>
      <c r="CP841" s="7" cm="1">
        <f t="array" ref="CP841">+SUM($G841:$CF841*N(VALUE(LEFT($G$2:$CF$2,4))=CP$2))</f>
        <v>0</v>
      </c>
      <c r="CQ841" s="7" cm="1">
        <f t="array" ref="CQ841">+SUM($G841:$CF841*N(VALUE(LEFT($G$2:$CF$2,4))=CQ$2))</f>
        <v>0</v>
      </c>
    </row>
    <row r="842" spans="2:95" x14ac:dyDescent="0.25">
      <c r="B842" t="str">
        <f>+IF(IFERROR(INDEX('24-25 Plant Additions (RunRate)'!$P$10:$P$258,MATCH(E842,'24-25 Plant Additions (RunRate)'!$C$10:$C$258,0)),"")&lt;&gt;"x","","x")</f>
        <v/>
      </c>
      <c r="C842" t="str">
        <f>+IF(AND(CG842&gt;'24-25 Plant Additions (RunRate)'!$O$4,$B842&lt;&gt;"x"),"x","")</f>
        <v/>
      </c>
      <c r="D842" t="str">
        <f t="shared" si="12"/>
        <v>x</v>
      </c>
      <c r="E842" s="2" t="s">
        <v>1315</v>
      </c>
      <c r="F842" s="3" t="s">
        <v>1316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>
        <v>1269.1000000000001</v>
      </c>
      <c r="BB842" s="4">
        <v>-13.26</v>
      </c>
      <c r="BC842" s="4">
        <v>0</v>
      </c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>
        <v>1255.8400000000001</v>
      </c>
      <c r="CH842" s="4"/>
      <c r="CI842" s="9" cm="1">
        <f t="array" ref="CI842">1/(SUM(G842:BZ842*($G$1:$BZ$1=1))/SUM(G842:BZ842)+0.000000001)*(SUM(N(CK842:CP842&lt;&gt;0))&gt;4)</f>
        <v>0</v>
      </c>
      <c r="CK842" s="7" cm="1">
        <f t="array" ref="CK842">+SUM($G842:$CF842*N(VALUE(LEFT($G$2:$CF$2,4))=CK$2))</f>
        <v>0</v>
      </c>
      <c r="CL842" s="7" cm="1">
        <f t="array" ref="CL842">+SUM($G842:$CF842*N(VALUE(LEFT($G$2:$CF$2,4))=CL$2))</f>
        <v>0</v>
      </c>
      <c r="CM842" s="7" cm="1">
        <f t="array" ref="CM842">+SUM($G842:$CF842*N(VALUE(LEFT($G$2:$CF$2,4))=CM$2))</f>
        <v>0</v>
      </c>
      <c r="CN842" s="7" cm="1">
        <f t="array" ref="CN842">+SUM($G842:$CF842*N(VALUE(LEFT($G$2:$CF$2,4))=CN$2))</f>
        <v>1255.8400000000001</v>
      </c>
      <c r="CO842" s="7" cm="1">
        <f t="array" ref="CO842">+SUM($G842:$CF842*N(VALUE(LEFT($G$2:$CF$2,4))=CO$2))</f>
        <v>0</v>
      </c>
      <c r="CP842" s="7" cm="1">
        <f t="array" ref="CP842">+SUM($G842:$CF842*N(VALUE(LEFT($G$2:$CF$2,4))=CP$2))</f>
        <v>0</v>
      </c>
      <c r="CQ842" s="7" cm="1">
        <f t="array" ref="CQ842">+SUM($G842:$CF842*N(VALUE(LEFT($G$2:$CF$2,4))=CQ$2))</f>
        <v>0</v>
      </c>
    </row>
    <row r="843" spans="2:95" x14ac:dyDescent="0.25">
      <c r="B843" t="str">
        <f>+IF(IFERROR(INDEX('24-25 Plant Additions (RunRate)'!$P$10:$P$258,MATCH(E843,'24-25 Plant Additions (RunRate)'!$C$10:$C$258,0)),"")&lt;&gt;"x","","x")</f>
        <v/>
      </c>
      <c r="C843" t="str">
        <f>+IF(AND(CG843&gt;'24-25 Plant Additions (RunRate)'!$O$4,$B843&lt;&gt;"x"),"x","")</f>
        <v/>
      </c>
      <c r="D843" t="str">
        <f t="shared" si="12"/>
        <v>x</v>
      </c>
      <c r="E843" s="2" t="s">
        <v>1297</v>
      </c>
      <c r="F843" s="3" t="s">
        <v>1298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>
        <v>1261.24</v>
      </c>
      <c r="AY843" s="4"/>
      <c r="AZ843" s="4"/>
      <c r="BA843" s="4"/>
      <c r="BB843" s="4">
        <v>-10.450000000000001</v>
      </c>
      <c r="BC843" s="4">
        <v>0</v>
      </c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>
        <v>1250.79</v>
      </c>
      <c r="CH843" s="4"/>
      <c r="CI843" s="9" cm="1">
        <f t="array" ref="CI843">1/(SUM(G843:BZ843*($G$1:$BZ$1=1))/SUM(G843:BZ843)+0.000000001)*(SUM(N(CK843:CP843&lt;&gt;0))&gt;4)</f>
        <v>0</v>
      </c>
      <c r="CK843" s="7" cm="1">
        <f t="array" ref="CK843">+SUM($G843:$CF843*N(VALUE(LEFT($G$2:$CF$2,4))=CK$2))</f>
        <v>0</v>
      </c>
      <c r="CL843" s="7" cm="1">
        <f t="array" ref="CL843">+SUM($G843:$CF843*N(VALUE(LEFT($G$2:$CF$2,4))=CL$2))</f>
        <v>0</v>
      </c>
      <c r="CM843" s="7" cm="1">
        <f t="array" ref="CM843">+SUM($G843:$CF843*N(VALUE(LEFT($G$2:$CF$2,4))=CM$2))</f>
        <v>0</v>
      </c>
      <c r="CN843" s="7" cm="1">
        <f t="array" ref="CN843">+SUM($G843:$CF843*N(VALUE(LEFT($G$2:$CF$2,4))=CN$2))</f>
        <v>1250.79</v>
      </c>
      <c r="CO843" s="7" cm="1">
        <f t="array" ref="CO843">+SUM($G843:$CF843*N(VALUE(LEFT($G$2:$CF$2,4))=CO$2))</f>
        <v>0</v>
      </c>
      <c r="CP843" s="7" cm="1">
        <f t="array" ref="CP843">+SUM($G843:$CF843*N(VALUE(LEFT($G$2:$CF$2,4))=CP$2))</f>
        <v>0</v>
      </c>
      <c r="CQ843" s="7" cm="1">
        <f t="array" ref="CQ843">+SUM($G843:$CF843*N(VALUE(LEFT($G$2:$CF$2,4))=CQ$2))</f>
        <v>0</v>
      </c>
    </row>
    <row r="844" spans="2:95" x14ac:dyDescent="0.25">
      <c r="B844" t="str">
        <f>+IF(IFERROR(INDEX('24-25 Plant Additions (RunRate)'!$P$10:$P$258,MATCH(E844,'24-25 Plant Additions (RunRate)'!$C$10:$C$258,0)),"")&lt;&gt;"x","","x")</f>
        <v/>
      </c>
      <c r="C844" t="str">
        <f>+IF(AND(CG844&gt;'24-25 Plant Additions (RunRate)'!$O$4,$B844&lt;&gt;"x"),"x","")</f>
        <v/>
      </c>
      <c r="D844" t="str">
        <f t="shared" si="12"/>
        <v>x</v>
      </c>
      <c r="E844" s="2" t="s">
        <v>1313</v>
      </c>
      <c r="F844" s="3" t="s">
        <v>1314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>
        <v>1255.1000000000001</v>
      </c>
      <c r="BB844" s="4">
        <v>-10.51</v>
      </c>
      <c r="BC844" s="4">
        <v>0</v>
      </c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>
        <v>1244.5900000000001</v>
      </c>
      <c r="CH844" s="4"/>
      <c r="CI844" s="9" cm="1">
        <f t="array" ref="CI844">1/(SUM(G844:BZ844*($G$1:$BZ$1=1))/SUM(G844:BZ844)+0.000000001)*(SUM(N(CK844:CP844&lt;&gt;0))&gt;4)</f>
        <v>0</v>
      </c>
      <c r="CK844" s="7" cm="1">
        <f t="array" ref="CK844">+SUM($G844:$CF844*N(VALUE(LEFT($G$2:$CF$2,4))=CK$2))</f>
        <v>0</v>
      </c>
      <c r="CL844" s="7" cm="1">
        <f t="array" ref="CL844">+SUM($G844:$CF844*N(VALUE(LEFT($G$2:$CF$2,4))=CL$2))</f>
        <v>0</v>
      </c>
      <c r="CM844" s="7" cm="1">
        <f t="array" ref="CM844">+SUM($G844:$CF844*N(VALUE(LEFT($G$2:$CF$2,4))=CM$2))</f>
        <v>0</v>
      </c>
      <c r="CN844" s="7" cm="1">
        <f t="array" ref="CN844">+SUM($G844:$CF844*N(VALUE(LEFT($G$2:$CF$2,4))=CN$2))</f>
        <v>1244.5900000000001</v>
      </c>
      <c r="CO844" s="7" cm="1">
        <f t="array" ref="CO844">+SUM($G844:$CF844*N(VALUE(LEFT($G$2:$CF$2,4))=CO$2))</f>
        <v>0</v>
      </c>
      <c r="CP844" s="7" cm="1">
        <f t="array" ref="CP844">+SUM($G844:$CF844*N(VALUE(LEFT($G$2:$CF$2,4))=CP$2))</f>
        <v>0</v>
      </c>
      <c r="CQ844" s="7" cm="1">
        <f t="array" ref="CQ844">+SUM($G844:$CF844*N(VALUE(LEFT($G$2:$CF$2,4))=CQ$2))</f>
        <v>0</v>
      </c>
    </row>
    <row r="845" spans="2:95" x14ac:dyDescent="0.25">
      <c r="B845" t="str">
        <f>+IF(IFERROR(INDEX('24-25 Plant Additions (RunRate)'!$P$10:$P$258,MATCH(E845,'24-25 Plant Additions (RunRate)'!$C$10:$C$258,0)),"")&lt;&gt;"x","","x")</f>
        <v/>
      </c>
      <c r="C845" t="str">
        <f>+IF(AND(CG845&gt;'24-25 Plant Additions (RunRate)'!$O$4,$B845&lt;&gt;"x"),"x","")</f>
        <v/>
      </c>
      <c r="D845" t="str">
        <f t="shared" ref="D845:D908" si="13">+IF(OR(A845="x",B845="x",C845="x"),"","x")</f>
        <v>x</v>
      </c>
      <c r="E845" s="2" t="s">
        <v>1720</v>
      </c>
      <c r="F845" s="3" t="s">
        <v>1721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>
        <v>1223.27</v>
      </c>
      <c r="BU845" s="4"/>
      <c r="BV845" s="4">
        <v>14.950000000000001</v>
      </c>
      <c r="BW845" s="4">
        <v>0</v>
      </c>
      <c r="BX845" s="4"/>
      <c r="BY845" s="4"/>
      <c r="BZ845" s="4">
        <v>-5.0200000000000005</v>
      </c>
      <c r="CA845" s="4"/>
      <c r="CB845" s="4"/>
      <c r="CC845" s="4"/>
      <c r="CD845" s="4"/>
      <c r="CE845" s="4"/>
      <c r="CF845" s="4"/>
      <c r="CG845" s="4">
        <v>1233.2</v>
      </c>
      <c r="CH845" s="4"/>
      <c r="CI845" s="9" cm="1">
        <f t="array" ref="CI845">1/(SUM(G845:BZ845*($G$1:$BZ$1=1))/SUM(G845:BZ845)+0.000000001)*(SUM(N(CK845:CP845&lt;&gt;0))&gt;4)</f>
        <v>0</v>
      </c>
      <c r="CK845" s="7" cm="1">
        <f t="array" ref="CK845">+SUM($G845:$CF845*N(VALUE(LEFT($G$2:$CF$2,4))=CK$2))</f>
        <v>0</v>
      </c>
      <c r="CL845" s="7" cm="1">
        <f t="array" ref="CL845">+SUM($G845:$CF845*N(VALUE(LEFT($G$2:$CF$2,4))=CL$2))</f>
        <v>0</v>
      </c>
      <c r="CM845" s="7" cm="1">
        <f t="array" ref="CM845">+SUM($G845:$CF845*N(VALUE(LEFT($G$2:$CF$2,4))=CM$2))</f>
        <v>0</v>
      </c>
      <c r="CN845" s="7" cm="1">
        <f t="array" ref="CN845">+SUM($G845:$CF845*N(VALUE(LEFT($G$2:$CF$2,4))=CN$2))</f>
        <v>0</v>
      </c>
      <c r="CO845" s="7" cm="1">
        <f t="array" ref="CO845">+SUM($G845:$CF845*N(VALUE(LEFT($G$2:$CF$2,4))=CO$2))</f>
        <v>0</v>
      </c>
      <c r="CP845" s="7" cm="1">
        <f t="array" ref="CP845">+SUM($G845:$CF845*N(VALUE(LEFT($G$2:$CF$2,4))=CP$2))</f>
        <v>1233.2</v>
      </c>
      <c r="CQ845" s="7" cm="1">
        <f t="array" ref="CQ845">+SUM($G845:$CF845*N(VALUE(LEFT($G$2:$CF$2,4))=CQ$2))</f>
        <v>0</v>
      </c>
    </row>
    <row r="846" spans="2:95" x14ac:dyDescent="0.25">
      <c r="B846" t="str">
        <f>+IF(IFERROR(INDEX('24-25 Plant Additions (RunRate)'!$P$10:$P$258,MATCH(E846,'24-25 Plant Additions (RunRate)'!$C$10:$C$258,0)),"")&lt;&gt;"x","","x")</f>
        <v/>
      </c>
      <c r="C846" t="str">
        <f>+IF(AND(CG846&gt;'24-25 Plant Additions (RunRate)'!$O$4,$B846&lt;&gt;"x"),"x","")</f>
        <v/>
      </c>
      <c r="D846" t="str">
        <f t="shared" si="13"/>
        <v>x</v>
      </c>
      <c r="E846" s="2" t="s">
        <v>1736</v>
      </c>
      <c r="F846" s="3" t="s">
        <v>1721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>
        <v>1223.27</v>
      </c>
      <c r="BU846" s="4">
        <v>14.950000000000001</v>
      </c>
      <c r="BV846" s="4"/>
      <c r="BW846" s="4">
        <v>0</v>
      </c>
      <c r="BX846" s="4"/>
      <c r="BY846" s="4"/>
      <c r="BZ846" s="4">
        <v>-5.0200000000000005</v>
      </c>
      <c r="CA846" s="4"/>
      <c r="CB846" s="4"/>
      <c r="CC846" s="4"/>
      <c r="CD846" s="4"/>
      <c r="CE846" s="4"/>
      <c r="CF846" s="4"/>
      <c r="CG846" s="4">
        <v>1233.2</v>
      </c>
      <c r="CH846" s="4"/>
      <c r="CI846" s="9" cm="1">
        <f t="array" ref="CI846">1/(SUM(G846:BZ846*($G$1:$BZ$1=1))/SUM(G846:BZ846)+0.000000001)*(SUM(N(CK846:CP846&lt;&gt;0))&gt;4)</f>
        <v>0</v>
      </c>
      <c r="CK846" s="7" cm="1">
        <f t="array" ref="CK846">+SUM($G846:$CF846*N(VALUE(LEFT($G$2:$CF$2,4))=CK$2))</f>
        <v>0</v>
      </c>
      <c r="CL846" s="7" cm="1">
        <f t="array" ref="CL846">+SUM($G846:$CF846*N(VALUE(LEFT($G$2:$CF$2,4))=CL$2))</f>
        <v>0</v>
      </c>
      <c r="CM846" s="7" cm="1">
        <f t="array" ref="CM846">+SUM($G846:$CF846*N(VALUE(LEFT($G$2:$CF$2,4))=CM$2))</f>
        <v>0</v>
      </c>
      <c r="CN846" s="7" cm="1">
        <f t="array" ref="CN846">+SUM($G846:$CF846*N(VALUE(LEFT($G$2:$CF$2,4))=CN$2))</f>
        <v>0</v>
      </c>
      <c r="CO846" s="7" cm="1">
        <f t="array" ref="CO846">+SUM($G846:$CF846*N(VALUE(LEFT($G$2:$CF$2,4))=CO$2))</f>
        <v>0</v>
      </c>
      <c r="CP846" s="7" cm="1">
        <f t="array" ref="CP846">+SUM($G846:$CF846*N(VALUE(LEFT($G$2:$CF$2,4))=CP$2))</f>
        <v>1233.2</v>
      </c>
      <c r="CQ846" s="7" cm="1">
        <f t="array" ref="CQ846">+SUM($G846:$CF846*N(VALUE(LEFT($G$2:$CF$2,4))=CQ$2))</f>
        <v>0</v>
      </c>
    </row>
    <row r="847" spans="2:95" x14ac:dyDescent="0.25">
      <c r="B847" t="str">
        <f>+IF(IFERROR(INDEX('24-25 Plant Additions (RunRate)'!$P$10:$P$258,MATCH(E847,'24-25 Plant Additions (RunRate)'!$C$10:$C$258,0)),"")&lt;&gt;"x","","x")</f>
        <v/>
      </c>
      <c r="C847" t="str">
        <f>+IF(AND(CG847&gt;'24-25 Plant Additions (RunRate)'!$O$4,$B847&lt;&gt;"x"),"x","")</f>
        <v/>
      </c>
      <c r="D847" t="str">
        <f t="shared" si="13"/>
        <v>x</v>
      </c>
      <c r="E847" s="2" t="s">
        <v>956</v>
      </c>
      <c r="F847" s="3" t="s">
        <v>957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>
        <v>1200.77</v>
      </c>
      <c r="AN847" s="4">
        <v>0</v>
      </c>
      <c r="AO847" s="4"/>
      <c r="AP847" s="4">
        <v>1.1500000000000001</v>
      </c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>
        <v>1201.92</v>
      </c>
      <c r="CH847" s="4"/>
      <c r="CI847" s="9" cm="1">
        <f t="array" ref="CI847">1/(SUM(G847:BZ847*($G$1:$BZ$1=1))/SUM(G847:BZ847)+0.000000001)*(SUM(N(CK847:CP847&lt;&gt;0))&gt;4)</f>
        <v>0</v>
      </c>
      <c r="CK847" s="7" cm="1">
        <f t="array" ref="CK847">+SUM($G847:$CF847*N(VALUE(LEFT($G$2:$CF$2,4))=CK$2))</f>
        <v>0</v>
      </c>
      <c r="CL847" s="7" cm="1">
        <f t="array" ref="CL847">+SUM($G847:$CF847*N(VALUE(LEFT($G$2:$CF$2,4))=CL$2))</f>
        <v>0</v>
      </c>
      <c r="CM847" s="7" cm="1">
        <f t="array" ref="CM847">+SUM($G847:$CF847*N(VALUE(LEFT($G$2:$CF$2,4))=CM$2))</f>
        <v>1201.92</v>
      </c>
      <c r="CN847" s="7" cm="1">
        <f t="array" ref="CN847">+SUM($G847:$CF847*N(VALUE(LEFT($G$2:$CF$2,4))=CN$2))</f>
        <v>0</v>
      </c>
      <c r="CO847" s="7" cm="1">
        <f t="array" ref="CO847">+SUM($G847:$CF847*N(VALUE(LEFT($G$2:$CF$2,4))=CO$2))</f>
        <v>0</v>
      </c>
      <c r="CP847" s="7" cm="1">
        <f t="array" ref="CP847">+SUM($G847:$CF847*N(VALUE(LEFT($G$2:$CF$2,4))=CP$2))</f>
        <v>0</v>
      </c>
      <c r="CQ847" s="7" cm="1">
        <f t="array" ref="CQ847">+SUM($G847:$CF847*N(VALUE(LEFT($G$2:$CF$2,4))=CQ$2))</f>
        <v>0</v>
      </c>
    </row>
    <row r="848" spans="2:95" x14ac:dyDescent="0.25">
      <c r="B848" t="str">
        <f>+IF(IFERROR(INDEX('24-25 Plant Additions (RunRate)'!$P$10:$P$258,MATCH(E848,'24-25 Plant Additions (RunRate)'!$C$10:$C$258,0)),"")&lt;&gt;"x","","x")</f>
        <v/>
      </c>
      <c r="C848" t="str">
        <f>+IF(AND(CG848&gt;'24-25 Plant Additions (RunRate)'!$O$4,$B848&lt;&gt;"x"),"x","")</f>
        <v/>
      </c>
      <c r="D848" t="str">
        <f t="shared" si="13"/>
        <v>x</v>
      </c>
      <c r="E848" s="2" t="s">
        <v>638</v>
      </c>
      <c r="F848" s="3" t="s">
        <v>639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>
        <v>1216.6100000000001</v>
      </c>
      <c r="AB848" s="4"/>
      <c r="AC848" s="4"/>
      <c r="AD848" s="4">
        <v>-20.16</v>
      </c>
      <c r="AE848" s="4"/>
      <c r="AF848" s="4">
        <v>0</v>
      </c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>
        <v>1196.45</v>
      </c>
      <c r="CH848" s="4"/>
      <c r="CI848" s="9" cm="1">
        <f t="array" ref="CI848">1/(SUM(G848:BZ848*($G$1:$BZ$1=1))/SUM(G848:BZ848)+0.000000001)*(SUM(N(CK848:CP848&lt;&gt;0))&gt;4)</f>
        <v>0</v>
      </c>
      <c r="CK848" s="7" cm="1">
        <f t="array" ref="CK848">+SUM($G848:$CF848*N(VALUE(LEFT($G$2:$CF$2,4))=CK$2))</f>
        <v>0</v>
      </c>
      <c r="CL848" s="7" cm="1">
        <f t="array" ref="CL848">+SUM($G848:$CF848*N(VALUE(LEFT($G$2:$CF$2,4))=CL$2))</f>
        <v>1196.45</v>
      </c>
      <c r="CM848" s="7" cm="1">
        <f t="array" ref="CM848">+SUM($G848:$CF848*N(VALUE(LEFT($G$2:$CF$2,4))=CM$2))</f>
        <v>0</v>
      </c>
      <c r="CN848" s="7" cm="1">
        <f t="array" ref="CN848">+SUM($G848:$CF848*N(VALUE(LEFT($G$2:$CF$2,4))=CN$2))</f>
        <v>0</v>
      </c>
      <c r="CO848" s="7" cm="1">
        <f t="array" ref="CO848">+SUM($G848:$CF848*N(VALUE(LEFT($G$2:$CF$2,4))=CO$2))</f>
        <v>0</v>
      </c>
      <c r="CP848" s="7" cm="1">
        <f t="array" ref="CP848">+SUM($G848:$CF848*N(VALUE(LEFT($G$2:$CF$2,4))=CP$2))</f>
        <v>0</v>
      </c>
      <c r="CQ848" s="7" cm="1">
        <f t="array" ref="CQ848">+SUM($G848:$CF848*N(VALUE(LEFT($G$2:$CF$2,4))=CQ$2))</f>
        <v>0</v>
      </c>
    </row>
    <row r="849" spans="2:95" x14ac:dyDescent="0.25">
      <c r="B849" t="str">
        <f>+IF(IFERROR(INDEX('24-25 Plant Additions (RunRate)'!$P$10:$P$258,MATCH(E849,'24-25 Plant Additions (RunRate)'!$C$10:$C$258,0)),"")&lt;&gt;"x","","x")</f>
        <v/>
      </c>
      <c r="C849" t="str">
        <f>+IF(AND(CG849&gt;'24-25 Plant Additions (RunRate)'!$O$4,$B849&lt;&gt;"x"),"x","")</f>
        <v/>
      </c>
      <c r="D849" t="str">
        <f t="shared" si="13"/>
        <v>x</v>
      </c>
      <c r="E849" s="2" t="s">
        <v>1700</v>
      </c>
      <c r="F849" s="3" t="s">
        <v>1701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>
        <v>1196.47</v>
      </c>
      <c r="BV849" s="4"/>
      <c r="BW849" s="4">
        <v>0</v>
      </c>
      <c r="BX849" s="4"/>
      <c r="BY849" s="4"/>
      <c r="BZ849" s="4">
        <v>-4.84</v>
      </c>
      <c r="CA849" s="4"/>
      <c r="CB849" s="4"/>
      <c r="CC849" s="4"/>
      <c r="CD849" s="4"/>
      <c r="CE849" s="4"/>
      <c r="CF849" s="4"/>
      <c r="CG849" s="4">
        <v>1191.6300000000001</v>
      </c>
      <c r="CH849" s="4"/>
      <c r="CI849" s="9" cm="1">
        <f t="array" ref="CI849">1/(SUM(G849:BZ849*($G$1:$BZ$1=1))/SUM(G849:BZ849)+0.000000001)*(SUM(N(CK849:CP849&lt;&gt;0))&gt;4)</f>
        <v>0</v>
      </c>
      <c r="CK849" s="7" cm="1">
        <f t="array" ref="CK849">+SUM($G849:$CF849*N(VALUE(LEFT($G$2:$CF$2,4))=CK$2))</f>
        <v>0</v>
      </c>
      <c r="CL849" s="7" cm="1">
        <f t="array" ref="CL849">+SUM($G849:$CF849*N(VALUE(LEFT($G$2:$CF$2,4))=CL$2))</f>
        <v>0</v>
      </c>
      <c r="CM849" s="7" cm="1">
        <f t="array" ref="CM849">+SUM($G849:$CF849*N(VALUE(LEFT($G$2:$CF$2,4))=CM$2))</f>
        <v>0</v>
      </c>
      <c r="CN849" s="7" cm="1">
        <f t="array" ref="CN849">+SUM($G849:$CF849*N(VALUE(LEFT($G$2:$CF$2,4))=CN$2))</f>
        <v>0</v>
      </c>
      <c r="CO849" s="7" cm="1">
        <f t="array" ref="CO849">+SUM($G849:$CF849*N(VALUE(LEFT($G$2:$CF$2,4))=CO$2))</f>
        <v>0</v>
      </c>
      <c r="CP849" s="7" cm="1">
        <f t="array" ref="CP849">+SUM($G849:$CF849*N(VALUE(LEFT($G$2:$CF$2,4))=CP$2))</f>
        <v>1191.6300000000001</v>
      </c>
      <c r="CQ849" s="7" cm="1">
        <f t="array" ref="CQ849">+SUM($G849:$CF849*N(VALUE(LEFT($G$2:$CF$2,4))=CQ$2))</f>
        <v>0</v>
      </c>
    </row>
    <row r="850" spans="2:95" x14ac:dyDescent="0.25">
      <c r="B850" t="str">
        <f>+IF(IFERROR(INDEX('24-25 Plant Additions (RunRate)'!$P$10:$P$258,MATCH(E850,'24-25 Plant Additions (RunRate)'!$C$10:$C$258,0)),"")&lt;&gt;"x","","x")</f>
        <v/>
      </c>
      <c r="C850" t="str">
        <f>+IF(AND(CG850&gt;'24-25 Plant Additions (RunRate)'!$O$4,$B850&lt;&gt;"x"),"x","")</f>
        <v/>
      </c>
      <c r="D850" t="str">
        <f t="shared" si="13"/>
        <v>x</v>
      </c>
      <c r="E850" s="2" t="s">
        <v>1606</v>
      </c>
      <c r="F850" s="3" t="s">
        <v>1607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>
        <v>1172.96</v>
      </c>
      <c r="BO850" s="4"/>
      <c r="BP850" s="4">
        <v>0</v>
      </c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>
        <v>1172.96</v>
      </c>
      <c r="CH850" s="4"/>
      <c r="CI850" s="9" cm="1">
        <f t="array" ref="CI850">1/(SUM(G850:BZ850*($G$1:$BZ$1=1))/SUM(G850:BZ850)+0.000000001)*(SUM(N(CK850:CP850&lt;&gt;0))&gt;4)</f>
        <v>0</v>
      </c>
      <c r="CK850" s="7" cm="1">
        <f t="array" ref="CK850">+SUM($G850:$CF850*N(VALUE(LEFT($G$2:$CF$2,4))=CK$2))</f>
        <v>0</v>
      </c>
      <c r="CL850" s="7" cm="1">
        <f t="array" ref="CL850">+SUM($G850:$CF850*N(VALUE(LEFT($G$2:$CF$2,4))=CL$2))</f>
        <v>0</v>
      </c>
      <c r="CM850" s="7" cm="1">
        <f t="array" ref="CM850">+SUM($G850:$CF850*N(VALUE(LEFT($G$2:$CF$2,4))=CM$2))</f>
        <v>0</v>
      </c>
      <c r="CN850" s="7" cm="1">
        <f t="array" ref="CN850">+SUM($G850:$CF850*N(VALUE(LEFT($G$2:$CF$2,4))=CN$2))</f>
        <v>0</v>
      </c>
      <c r="CO850" s="7" cm="1">
        <f t="array" ref="CO850">+SUM($G850:$CF850*N(VALUE(LEFT($G$2:$CF$2,4))=CO$2))</f>
        <v>1172.96</v>
      </c>
      <c r="CP850" s="7" cm="1">
        <f t="array" ref="CP850">+SUM($G850:$CF850*N(VALUE(LEFT($G$2:$CF$2,4))=CP$2))</f>
        <v>0</v>
      </c>
      <c r="CQ850" s="7" cm="1">
        <f t="array" ref="CQ850">+SUM($G850:$CF850*N(VALUE(LEFT($G$2:$CF$2,4))=CQ$2))</f>
        <v>0</v>
      </c>
    </row>
    <row r="851" spans="2:95" x14ac:dyDescent="0.25">
      <c r="B851" t="str">
        <f>+IF(IFERROR(INDEX('24-25 Plant Additions (RunRate)'!$P$10:$P$258,MATCH(E851,'24-25 Plant Additions (RunRate)'!$C$10:$C$258,0)),"")&lt;&gt;"x","","x")</f>
        <v/>
      </c>
      <c r="C851" t="str">
        <f>+IF(AND(CG851&gt;'24-25 Plant Additions (RunRate)'!$O$4,$B851&lt;&gt;"x"),"x","")</f>
        <v/>
      </c>
      <c r="D851" t="str">
        <f t="shared" si="13"/>
        <v>x</v>
      </c>
      <c r="E851" s="2" t="s">
        <v>1408</v>
      </c>
      <c r="F851" s="3" t="s">
        <v>1409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>
        <v>1144.1600000000001</v>
      </c>
      <c r="BG851" s="4"/>
      <c r="BH851" s="4"/>
      <c r="BI851" s="4">
        <v>0</v>
      </c>
      <c r="BJ851" s="4"/>
      <c r="BK851" s="4"/>
      <c r="BL851" s="4"/>
      <c r="BM851" s="4"/>
      <c r="BN851" s="4">
        <v>1.34</v>
      </c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>
        <v>1145.5</v>
      </c>
      <c r="CH851" s="4"/>
      <c r="CI851" s="9" cm="1">
        <f t="array" ref="CI851">1/(SUM(G851:BZ851*($G$1:$BZ$1=1))/SUM(G851:BZ851)+0.000000001)*(SUM(N(CK851:CP851&lt;&gt;0))&gt;4)</f>
        <v>0</v>
      </c>
      <c r="CK851" s="7" cm="1">
        <f t="array" ref="CK851">+SUM($G851:$CF851*N(VALUE(LEFT($G$2:$CF$2,4))=CK$2))</f>
        <v>0</v>
      </c>
      <c r="CL851" s="7" cm="1">
        <f t="array" ref="CL851">+SUM($G851:$CF851*N(VALUE(LEFT($G$2:$CF$2,4))=CL$2))</f>
        <v>0</v>
      </c>
      <c r="CM851" s="7" cm="1">
        <f t="array" ref="CM851">+SUM($G851:$CF851*N(VALUE(LEFT($G$2:$CF$2,4))=CM$2))</f>
        <v>0</v>
      </c>
      <c r="CN851" s="7" cm="1">
        <f t="array" ref="CN851">+SUM($G851:$CF851*N(VALUE(LEFT($G$2:$CF$2,4))=CN$2))</f>
        <v>0</v>
      </c>
      <c r="CO851" s="7" cm="1">
        <f t="array" ref="CO851">+SUM($G851:$CF851*N(VALUE(LEFT($G$2:$CF$2,4))=CO$2))</f>
        <v>1145.5</v>
      </c>
      <c r="CP851" s="7" cm="1">
        <f t="array" ref="CP851">+SUM($G851:$CF851*N(VALUE(LEFT($G$2:$CF$2,4))=CP$2))</f>
        <v>0</v>
      </c>
      <c r="CQ851" s="7" cm="1">
        <f t="array" ref="CQ851">+SUM($G851:$CF851*N(VALUE(LEFT($G$2:$CF$2,4))=CQ$2))</f>
        <v>0</v>
      </c>
    </row>
    <row r="852" spans="2:95" x14ac:dyDescent="0.25">
      <c r="B852" t="str">
        <f>+IF(IFERROR(INDEX('24-25 Plant Additions (RunRate)'!$P$10:$P$258,MATCH(E852,'24-25 Plant Additions (RunRate)'!$C$10:$C$258,0)),"")&lt;&gt;"x","","x")</f>
        <v/>
      </c>
      <c r="C852" t="str">
        <f>+IF(AND(CG852&gt;'24-25 Plant Additions (RunRate)'!$O$4,$B852&lt;&gt;"x"),"x","")</f>
        <v/>
      </c>
      <c r="D852" t="str">
        <f t="shared" si="13"/>
        <v>x</v>
      </c>
      <c r="E852" s="2" t="s">
        <v>1285</v>
      </c>
      <c r="F852" s="3" t="s">
        <v>1286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>
        <v>1137.8800000000001</v>
      </c>
      <c r="BH852" s="4">
        <v>0</v>
      </c>
      <c r="BI852" s="4"/>
      <c r="BJ852" s="4"/>
      <c r="BK852" s="4"/>
      <c r="BL852" s="4"/>
      <c r="BM852" s="4"/>
      <c r="BN852" s="4">
        <v>1.33</v>
      </c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>
        <v>1139.21</v>
      </c>
      <c r="CH852" s="4"/>
      <c r="CI852" s="9" cm="1">
        <f t="array" ref="CI852">1/(SUM(G852:BZ852*($G$1:$BZ$1=1))/SUM(G852:BZ852)+0.000000001)*(SUM(N(CK852:CP852&lt;&gt;0))&gt;4)</f>
        <v>0</v>
      </c>
      <c r="CK852" s="7" cm="1">
        <f t="array" ref="CK852">+SUM($G852:$CF852*N(VALUE(LEFT($G$2:$CF$2,4))=CK$2))</f>
        <v>0</v>
      </c>
      <c r="CL852" s="7" cm="1">
        <f t="array" ref="CL852">+SUM($G852:$CF852*N(VALUE(LEFT($G$2:$CF$2,4))=CL$2))</f>
        <v>0</v>
      </c>
      <c r="CM852" s="7" cm="1">
        <f t="array" ref="CM852">+SUM($G852:$CF852*N(VALUE(LEFT($G$2:$CF$2,4))=CM$2))</f>
        <v>0</v>
      </c>
      <c r="CN852" s="7" cm="1">
        <f t="array" ref="CN852">+SUM($G852:$CF852*N(VALUE(LEFT($G$2:$CF$2,4))=CN$2))</f>
        <v>0</v>
      </c>
      <c r="CO852" s="7" cm="1">
        <f t="array" ref="CO852">+SUM($G852:$CF852*N(VALUE(LEFT($G$2:$CF$2,4))=CO$2))</f>
        <v>1139.21</v>
      </c>
      <c r="CP852" s="7" cm="1">
        <f t="array" ref="CP852">+SUM($G852:$CF852*N(VALUE(LEFT($G$2:$CF$2,4))=CP$2))</f>
        <v>0</v>
      </c>
      <c r="CQ852" s="7" cm="1">
        <f t="array" ref="CQ852">+SUM($G852:$CF852*N(VALUE(LEFT($G$2:$CF$2,4))=CQ$2))</f>
        <v>0</v>
      </c>
    </row>
    <row r="853" spans="2:95" x14ac:dyDescent="0.25">
      <c r="B853" t="str">
        <f>+IF(IFERROR(INDEX('24-25 Plant Additions (RunRate)'!$P$10:$P$258,MATCH(E853,'24-25 Plant Additions (RunRate)'!$C$10:$C$258,0)),"")&lt;&gt;"x","","x")</f>
        <v/>
      </c>
      <c r="C853" t="str">
        <f>+IF(AND(CG853&gt;'24-25 Plant Additions (RunRate)'!$O$4,$B853&lt;&gt;"x"),"x","")</f>
        <v/>
      </c>
      <c r="D853" t="str">
        <f t="shared" si="13"/>
        <v>x</v>
      </c>
      <c r="E853" s="2" t="s">
        <v>916</v>
      </c>
      <c r="F853" s="3" t="s">
        <v>917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>
        <v>1102.01</v>
      </c>
      <c r="AH853" s="4">
        <v>0</v>
      </c>
      <c r="AI853" s="4"/>
      <c r="AJ853" s="4"/>
      <c r="AK853" s="4"/>
      <c r="AL853" s="4"/>
      <c r="AM853" s="4"/>
      <c r="AN853" s="4"/>
      <c r="AO853" s="4"/>
      <c r="AP853" s="4">
        <v>0.85</v>
      </c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>
        <v>1102.8599999999999</v>
      </c>
      <c r="CH853" s="4"/>
      <c r="CI853" s="9" cm="1">
        <f t="array" ref="CI853">1/(SUM(G853:BZ853*($G$1:$BZ$1=1))/SUM(G853:BZ853)+0.000000001)*(SUM(N(CK853:CP853&lt;&gt;0))&gt;4)</f>
        <v>0</v>
      </c>
      <c r="CK853" s="7" cm="1">
        <f t="array" ref="CK853">+SUM($G853:$CF853*N(VALUE(LEFT($G$2:$CF$2,4))=CK$2))</f>
        <v>0</v>
      </c>
      <c r="CL853" s="7" cm="1">
        <f t="array" ref="CL853">+SUM($G853:$CF853*N(VALUE(LEFT($G$2:$CF$2,4))=CL$2))</f>
        <v>0</v>
      </c>
      <c r="CM853" s="7" cm="1">
        <f t="array" ref="CM853">+SUM($G853:$CF853*N(VALUE(LEFT($G$2:$CF$2,4))=CM$2))</f>
        <v>1102.8599999999999</v>
      </c>
      <c r="CN853" s="7" cm="1">
        <f t="array" ref="CN853">+SUM($G853:$CF853*N(VALUE(LEFT($G$2:$CF$2,4))=CN$2))</f>
        <v>0</v>
      </c>
      <c r="CO853" s="7" cm="1">
        <f t="array" ref="CO853">+SUM($G853:$CF853*N(VALUE(LEFT($G$2:$CF$2,4))=CO$2))</f>
        <v>0</v>
      </c>
      <c r="CP853" s="7" cm="1">
        <f t="array" ref="CP853">+SUM($G853:$CF853*N(VALUE(LEFT($G$2:$CF$2,4))=CP$2))</f>
        <v>0</v>
      </c>
      <c r="CQ853" s="7" cm="1">
        <f t="array" ref="CQ853">+SUM($G853:$CF853*N(VALUE(LEFT($G$2:$CF$2,4))=CQ$2))</f>
        <v>0</v>
      </c>
    </row>
    <row r="854" spans="2:95" x14ac:dyDescent="0.25">
      <c r="B854" t="str">
        <f>+IF(IFERROR(INDEX('24-25 Plant Additions (RunRate)'!$P$10:$P$258,MATCH(E854,'24-25 Plant Additions (RunRate)'!$C$10:$C$258,0)),"")&lt;&gt;"x","","x")</f>
        <v/>
      </c>
      <c r="C854" t="str">
        <f>+IF(AND(CG854&gt;'24-25 Plant Additions (RunRate)'!$O$4,$B854&lt;&gt;"x"),"x","")</f>
        <v/>
      </c>
      <c r="D854" t="str">
        <f t="shared" si="13"/>
        <v>x</v>
      </c>
      <c r="E854" s="2" t="s">
        <v>626</v>
      </c>
      <c r="F854" s="3" t="s">
        <v>627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>
        <v>1094.3800000000001</v>
      </c>
      <c r="Y854" s="4"/>
      <c r="Z854" s="4">
        <v>0</v>
      </c>
      <c r="AA854" s="4"/>
      <c r="AB854" s="4"/>
      <c r="AC854" s="4"/>
      <c r="AD854" s="4">
        <v>-18.14</v>
      </c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>
        <v>1076.24</v>
      </c>
      <c r="CH854" s="4"/>
      <c r="CI854" s="9" cm="1">
        <f t="array" ref="CI854">1/(SUM(G854:BZ854*($G$1:$BZ$1=1))/SUM(G854:BZ854)+0.000000001)*(SUM(N(CK854:CP854&lt;&gt;0))&gt;4)</f>
        <v>0</v>
      </c>
      <c r="CK854" s="7" cm="1">
        <f t="array" ref="CK854">+SUM($G854:$CF854*N(VALUE(LEFT($G$2:$CF$2,4))=CK$2))</f>
        <v>0</v>
      </c>
      <c r="CL854" s="7" cm="1">
        <f t="array" ref="CL854">+SUM($G854:$CF854*N(VALUE(LEFT($G$2:$CF$2,4))=CL$2))</f>
        <v>1076.24</v>
      </c>
      <c r="CM854" s="7" cm="1">
        <f t="array" ref="CM854">+SUM($G854:$CF854*N(VALUE(LEFT($G$2:$CF$2,4))=CM$2))</f>
        <v>0</v>
      </c>
      <c r="CN854" s="7" cm="1">
        <f t="array" ref="CN854">+SUM($G854:$CF854*N(VALUE(LEFT($G$2:$CF$2,4))=CN$2))</f>
        <v>0</v>
      </c>
      <c r="CO854" s="7" cm="1">
        <f t="array" ref="CO854">+SUM($G854:$CF854*N(VALUE(LEFT($G$2:$CF$2,4))=CO$2))</f>
        <v>0</v>
      </c>
      <c r="CP854" s="7" cm="1">
        <f t="array" ref="CP854">+SUM($G854:$CF854*N(VALUE(LEFT($G$2:$CF$2,4))=CP$2))</f>
        <v>0</v>
      </c>
      <c r="CQ854" s="7" cm="1">
        <f t="array" ref="CQ854">+SUM($G854:$CF854*N(VALUE(LEFT($G$2:$CF$2,4))=CQ$2))</f>
        <v>0</v>
      </c>
    </row>
    <row r="855" spans="2:95" x14ac:dyDescent="0.25">
      <c r="B855" t="str">
        <f>+IF(IFERROR(INDEX('24-25 Plant Additions (RunRate)'!$P$10:$P$258,MATCH(E855,'24-25 Plant Additions (RunRate)'!$C$10:$C$258,0)),"")&lt;&gt;"x","","x")</f>
        <v/>
      </c>
      <c r="C855" t="str">
        <f>+IF(AND(CG855&gt;'24-25 Plant Additions (RunRate)'!$O$4,$B855&lt;&gt;"x"),"x","")</f>
        <v/>
      </c>
      <c r="D855" t="str">
        <f t="shared" si="13"/>
        <v>x</v>
      </c>
      <c r="E855" s="2" t="s">
        <v>195</v>
      </c>
      <c r="F855" s="3" t="s">
        <v>196</v>
      </c>
      <c r="G855" s="4"/>
      <c r="H855" s="4"/>
      <c r="I855" s="4"/>
      <c r="J855" s="4"/>
      <c r="K855" s="4"/>
      <c r="L855" s="4">
        <v>1072.82</v>
      </c>
      <c r="M855" s="4"/>
      <c r="N855" s="4"/>
      <c r="O855" s="4"/>
      <c r="P855" s="4"/>
      <c r="Q855" s="4"/>
      <c r="R855" s="4">
        <v>-18.21</v>
      </c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>
        <v>1054.6099999999999</v>
      </c>
      <c r="CH855" s="4"/>
      <c r="CI855" s="9" cm="1">
        <f t="array" ref="CI855">1/(SUM(G855:BZ855*($G$1:$BZ$1=1))/SUM(G855:BZ855)+0.000000001)*(SUM(N(CK855:CP855&lt;&gt;0))&gt;4)</f>
        <v>0</v>
      </c>
      <c r="CK855" s="7" cm="1">
        <f t="array" ref="CK855">+SUM($G855:$CF855*N(VALUE(LEFT($G$2:$CF$2,4))=CK$2))</f>
        <v>1054.6099999999999</v>
      </c>
      <c r="CL855" s="7" cm="1">
        <f t="array" ref="CL855">+SUM($G855:$CF855*N(VALUE(LEFT($G$2:$CF$2,4))=CL$2))</f>
        <v>0</v>
      </c>
      <c r="CM855" s="7" cm="1">
        <f t="array" ref="CM855">+SUM($G855:$CF855*N(VALUE(LEFT($G$2:$CF$2,4))=CM$2))</f>
        <v>0</v>
      </c>
      <c r="CN855" s="7" cm="1">
        <f t="array" ref="CN855">+SUM($G855:$CF855*N(VALUE(LEFT($G$2:$CF$2,4))=CN$2))</f>
        <v>0</v>
      </c>
      <c r="CO855" s="7" cm="1">
        <f t="array" ref="CO855">+SUM($G855:$CF855*N(VALUE(LEFT($G$2:$CF$2,4))=CO$2))</f>
        <v>0</v>
      </c>
      <c r="CP855" s="7" cm="1">
        <f t="array" ref="CP855">+SUM($G855:$CF855*N(VALUE(LEFT($G$2:$CF$2,4))=CP$2))</f>
        <v>0</v>
      </c>
      <c r="CQ855" s="7" cm="1">
        <f t="array" ref="CQ855">+SUM($G855:$CF855*N(VALUE(LEFT($G$2:$CF$2,4))=CQ$2))</f>
        <v>0</v>
      </c>
    </row>
    <row r="856" spans="2:95" x14ac:dyDescent="0.25">
      <c r="B856" t="str">
        <f>+IF(IFERROR(INDEX('24-25 Plant Additions (RunRate)'!$P$10:$P$258,MATCH(E856,'24-25 Plant Additions (RunRate)'!$C$10:$C$258,0)),"")&lt;&gt;"x","","x")</f>
        <v/>
      </c>
      <c r="C856" t="str">
        <f>+IF(AND(CG856&gt;'24-25 Plant Additions (RunRate)'!$O$4,$B856&lt;&gt;"x"),"x","")</f>
        <v/>
      </c>
      <c r="D856" t="str">
        <f t="shared" si="13"/>
        <v>x</v>
      </c>
      <c r="E856" s="2" t="s">
        <v>878</v>
      </c>
      <c r="F856" s="3" t="s">
        <v>879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>
        <v>1025.04</v>
      </c>
      <c r="AE856" s="4"/>
      <c r="AF856" s="4"/>
      <c r="AG856" s="4"/>
      <c r="AH856" s="4">
        <v>0</v>
      </c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>
        <v>1025.04</v>
      </c>
      <c r="CH856" s="4"/>
      <c r="CI856" s="9" cm="1">
        <f t="array" ref="CI856">1/(SUM(G856:BZ856*($G$1:$BZ$1=1))/SUM(G856:BZ856)+0.000000001)*(SUM(N(CK856:CP856&lt;&gt;0))&gt;4)</f>
        <v>0</v>
      </c>
      <c r="CK856" s="7" cm="1">
        <f t="array" ref="CK856">+SUM($G856:$CF856*N(VALUE(LEFT($G$2:$CF$2,4))=CK$2))</f>
        <v>0</v>
      </c>
      <c r="CL856" s="7" cm="1">
        <f t="array" ref="CL856">+SUM($G856:$CF856*N(VALUE(LEFT($G$2:$CF$2,4))=CL$2))</f>
        <v>1025.04</v>
      </c>
      <c r="CM856" s="7" cm="1">
        <f t="array" ref="CM856">+SUM($G856:$CF856*N(VALUE(LEFT($G$2:$CF$2,4))=CM$2))</f>
        <v>0</v>
      </c>
      <c r="CN856" s="7" cm="1">
        <f t="array" ref="CN856">+SUM($G856:$CF856*N(VALUE(LEFT($G$2:$CF$2,4))=CN$2))</f>
        <v>0</v>
      </c>
      <c r="CO856" s="7" cm="1">
        <f t="array" ref="CO856">+SUM($G856:$CF856*N(VALUE(LEFT($G$2:$CF$2,4))=CO$2))</f>
        <v>0</v>
      </c>
      <c r="CP856" s="7" cm="1">
        <f t="array" ref="CP856">+SUM($G856:$CF856*N(VALUE(LEFT($G$2:$CF$2,4))=CP$2))</f>
        <v>0</v>
      </c>
      <c r="CQ856" s="7" cm="1">
        <f t="array" ref="CQ856">+SUM($G856:$CF856*N(VALUE(LEFT($G$2:$CF$2,4))=CQ$2))</f>
        <v>0</v>
      </c>
    </row>
    <row r="857" spans="2:95" x14ac:dyDescent="0.25">
      <c r="B857" t="str">
        <f>+IF(IFERROR(INDEX('24-25 Plant Additions (RunRate)'!$P$10:$P$258,MATCH(E857,'24-25 Plant Additions (RunRate)'!$C$10:$C$258,0)),"")&lt;&gt;"x","","x")</f>
        <v/>
      </c>
      <c r="C857" t="str">
        <f>+IF(AND(CG857&gt;'24-25 Plant Additions (RunRate)'!$O$4,$B857&lt;&gt;"x"),"x","")</f>
        <v/>
      </c>
      <c r="D857" t="str">
        <f t="shared" si="13"/>
        <v>x</v>
      </c>
      <c r="E857" s="2" t="s">
        <v>1610</v>
      </c>
      <c r="F857" s="3" t="s">
        <v>1611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>
        <v>1014.96</v>
      </c>
      <c r="BO857" s="4"/>
      <c r="BP857" s="4">
        <v>0</v>
      </c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>
        <v>1014.96</v>
      </c>
      <c r="CH857" s="4"/>
      <c r="CI857" s="9" cm="1">
        <f t="array" ref="CI857">1/(SUM(G857:BZ857*($G$1:$BZ$1=1))/SUM(G857:BZ857)+0.000000001)*(SUM(N(CK857:CP857&lt;&gt;0))&gt;4)</f>
        <v>0</v>
      </c>
      <c r="CK857" s="7" cm="1">
        <f t="array" ref="CK857">+SUM($G857:$CF857*N(VALUE(LEFT($G$2:$CF$2,4))=CK$2))</f>
        <v>0</v>
      </c>
      <c r="CL857" s="7" cm="1">
        <f t="array" ref="CL857">+SUM($G857:$CF857*N(VALUE(LEFT($G$2:$CF$2,4))=CL$2))</f>
        <v>0</v>
      </c>
      <c r="CM857" s="7" cm="1">
        <f t="array" ref="CM857">+SUM($G857:$CF857*N(VALUE(LEFT($G$2:$CF$2,4))=CM$2))</f>
        <v>0</v>
      </c>
      <c r="CN857" s="7" cm="1">
        <f t="array" ref="CN857">+SUM($G857:$CF857*N(VALUE(LEFT($G$2:$CF$2,4))=CN$2))</f>
        <v>0</v>
      </c>
      <c r="CO857" s="7" cm="1">
        <f t="array" ref="CO857">+SUM($G857:$CF857*N(VALUE(LEFT($G$2:$CF$2,4))=CO$2))</f>
        <v>1014.96</v>
      </c>
      <c r="CP857" s="7" cm="1">
        <f t="array" ref="CP857">+SUM($G857:$CF857*N(VALUE(LEFT($G$2:$CF$2,4))=CP$2))</f>
        <v>0</v>
      </c>
      <c r="CQ857" s="7" cm="1">
        <f t="array" ref="CQ857">+SUM($G857:$CF857*N(VALUE(LEFT($G$2:$CF$2,4))=CQ$2))</f>
        <v>0</v>
      </c>
    </row>
    <row r="858" spans="2:95" x14ac:dyDescent="0.25">
      <c r="B858" t="str">
        <f>+IF(IFERROR(INDEX('24-25 Plant Additions (RunRate)'!$P$10:$P$258,MATCH(E858,'24-25 Plant Additions (RunRate)'!$C$10:$C$258,0)),"")&lt;&gt;"x","","x")</f>
        <v/>
      </c>
      <c r="C858" t="str">
        <f>+IF(AND(CG858&gt;'24-25 Plant Additions (RunRate)'!$O$4,$B858&lt;&gt;"x"),"x","")</f>
        <v/>
      </c>
      <c r="D858" t="str">
        <f t="shared" si="13"/>
        <v>x</v>
      </c>
      <c r="E858" s="2" t="s">
        <v>275</v>
      </c>
      <c r="F858" s="3" t="s">
        <v>276</v>
      </c>
      <c r="G858" s="4">
        <v>990.25</v>
      </c>
      <c r="H858" s="4"/>
      <c r="I858" s="4"/>
      <c r="J858" s="4"/>
      <c r="K858" s="4"/>
      <c r="L858" s="4"/>
      <c r="M858" s="4"/>
      <c r="N858" s="4"/>
      <c r="O858" s="4">
        <v>0</v>
      </c>
      <c r="P858" s="4"/>
      <c r="Q858" s="4"/>
      <c r="R858" s="4">
        <v>-16.8</v>
      </c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>
        <v>973.45</v>
      </c>
      <c r="CH858" s="4"/>
      <c r="CI858" s="9" cm="1">
        <f t="array" ref="CI858">1/(SUM(G858:BZ858*($G$1:$BZ$1=1))/SUM(G858:BZ858)+0.000000001)*(SUM(N(CK858:CP858&lt;&gt;0))&gt;4)</f>
        <v>0</v>
      </c>
      <c r="CK858" s="7" cm="1">
        <f t="array" ref="CK858">+SUM($G858:$CF858*N(VALUE(LEFT($G$2:$CF$2,4))=CK$2))</f>
        <v>973.45</v>
      </c>
      <c r="CL858" s="7" cm="1">
        <f t="array" ref="CL858">+SUM($G858:$CF858*N(VALUE(LEFT($G$2:$CF$2,4))=CL$2))</f>
        <v>0</v>
      </c>
      <c r="CM858" s="7" cm="1">
        <f t="array" ref="CM858">+SUM($G858:$CF858*N(VALUE(LEFT($G$2:$CF$2,4))=CM$2))</f>
        <v>0</v>
      </c>
      <c r="CN858" s="7" cm="1">
        <f t="array" ref="CN858">+SUM($G858:$CF858*N(VALUE(LEFT($G$2:$CF$2,4))=CN$2))</f>
        <v>0</v>
      </c>
      <c r="CO858" s="7" cm="1">
        <f t="array" ref="CO858">+SUM($G858:$CF858*N(VALUE(LEFT($G$2:$CF$2,4))=CO$2))</f>
        <v>0</v>
      </c>
      <c r="CP858" s="7" cm="1">
        <f t="array" ref="CP858">+SUM($G858:$CF858*N(VALUE(LEFT($G$2:$CF$2,4))=CP$2))</f>
        <v>0</v>
      </c>
      <c r="CQ858" s="7" cm="1">
        <f t="array" ref="CQ858">+SUM($G858:$CF858*N(VALUE(LEFT($G$2:$CF$2,4))=CQ$2))</f>
        <v>0</v>
      </c>
    </row>
    <row r="859" spans="2:95" x14ac:dyDescent="0.25">
      <c r="B859" t="str">
        <f>+IF(IFERROR(INDEX('24-25 Plant Additions (RunRate)'!$P$10:$P$258,MATCH(E859,'24-25 Plant Additions (RunRate)'!$C$10:$C$258,0)),"")&lt;&gt;"x","","x")</f>
        <v/>
      </c>
      <c r="C859" t="str">
        <f>+IF(AND(CG859&gt;'24-25 Plant Additions (RunRate)'!$O$4,$B859&lt;&gt;"x"),"x","")</f>
        <v/>
      </c>
      <c r="D859" t="str">
        <f t="shared" si="13"/>
        <v>x</v>
      </c>
      <c r="E859" s="2" t="s">
        <v>616</v>
      </c>
      <c r="F859" s="3" t="s">
        <v>617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>
        <v>878.19</v>
      </c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>
        <v>878.19</v>
      </c>
      <c r="CH859" s="4"/>
      <c r="CI859" s="9" cm="1">
        <f t="array" ref="CI859">1/(SUM(G859:BZ859*($G$1:$BZ$1=1))/SUM(G859:BZ859)+0.000000001)*(SUM(N(CK859:CP859&lt;&gt;0))&gt;4)</f>
        <v>0</v>
      </c>
      <c r="CK859" s="7" cm="1">
        <f t="array" ref="CK859">+SUM($G859:$CF859*N(VALUE(LEFT($G$2:$CF$2,4))=CK$2))</f>
        <v>0</v>
      </c>
      <c r="CL859" s="7" cm="1">
        <f t="array" ref="CL859">+SUM($G859:$CF859*N(VALUE(LEFT($G$2:$CF$2,4))=CL$2))</f>
        <v>878.19</v>
      </c>
      <c r="CM859" s="7" cm="1">
        <f t="array" ref="CM859">+SUM($G859:$CF859*N(VALUE(LEFT($G$2:$CF$2,4))=CM$2))</f>
        <v>0</v>
      </c>
      <c r="CN859" s="7" cm="1">
        <f t="array" ref="CN859">+SUM($G859:$CF859*N(VALUE(LEFT($G$2:$CF$2,4))=CN$2))</f>
        <v>0</v>
      </c>
      <c r="CO859" s="7" cm="1">
        <f t="array" ref="CO859">+SUM($G859:$CF859*N(VALUE(LEFT($G$2:$CF$2,4))=CO$2))</f>
        <v>0</v>
      </c>
      <c r="CP859" s="7" cm="1">
        <f t="array" ref="CP859">+SUM($G859:$CF859*N(VALUE(LEFT($G$2:$CF$2,4))=CP$2))</f>
        <v>0</v>
      </c>
      <c r="CQ859" s="7" cm="1">
        <f t="array" ref="CQ859">+SUM($G859:$CF859*N(VALUE(LEFT($G$2:$CF$2,4))=CQ$2))</f>
        <v>0</v>
      </c>
    </row>
    <row r="860" spans="2:95" x14ac:dyDescent="0.25">
      <c r="B860" t="str">
        <f>+IF(IFERROR(INDEX('24-25 Plant Additions (RunRate)'!$P$10:$P$258,MATCH(E860,'24-25 Plant Additions (RunRate)'!$C$10:$C$258,0)),"")&lt;&gt;"x","","x")</f>
        <v/>
      </c>
      <c r="C860" t="str">
        <f>+IF(AND(CG860&gt;'24-25 Plant Additions (RunRate)'!$O$4,$B860&lt;&gt;"x"),"x","")</f>
        <v/>
      </c>
      <c r="D860" t="str">
        <f t="shared" si="13"/>
        <v>x</v>
      </c>
      <c r="E860" s="2" t="s">
        <v>368</v>
      </c>
      <c r="F860" s="3" t="s">
        <v>369</v>
      </c>
      <c r="G860" s="4"/>
      <c r="H860" s="4">
        <v>794.61</v>
      </c>
      <c r="I860" s="4">
        <v>-31.330000000000002</v>
      </c>
      <c r="J860" s="4"/>
      <c r="K860" s="4"/>
      <c r="L860" s="4">
        <v>0</v>
      </c>
      <c r="M860" s="4"/>
      <c r="N860" s="4"/>
      <c r="O860" s="4"/>
      <c r="P860" s="4"/>
      <c r="Q860" s="4"/>
      <c r="R860" s="4">
        <v>-12.96</v>
      </c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>
        <v>750.31999999999994</v>
      </c>
      <c r="CH860" s="4"/>
      <c r="CI860" s="9" cm="1">
        <f t="array" ref="CI860">1/(SUM(G860:BZ860*($G$1:$BZ$1=1))/SUM(G860:BZ860)+0.000000001)*(SUM(N(CK860:CP860&lt;&gt;0))&gt;4)</f>
        <v>0</v>
      </c>
      <c r="CK860" s="7" cm="1">
        <f t="array" ref="CK860">+SUM($G860:$CF860*N(VALUE(LEFT($G$2:$CF$2,4))=CK$2))</f>
        <v>750.31999999999994</v>
      </c>
      <c r="CL860" s="7" cm="1">
        <f t="array" ref="CL860">+SUM($G860:$CF860*N(VALUE(LEFT($G$2:$CF$2,4))=CL$2))</f>
        <v>0</v>
      </c>
      <c r="CM860" s="7" cm="1">
        <f t="array" ref="CM860">+SUM($G860:$CF860*N(VALUE(LEFT($G$2:$CF$2,4))=CM$2))</f>
        <v>0</v>
      </c>
      <c r="CN860" s="7" cm="1">
        <f t="array" ref="CN860">+SUM($G860:$CF860*N(VALUE(LEFT($G$2:$CF$2,4))=CN$2))</f>
        <v>0</v>
      </c>
      <c r="CO860" s="7" cm="1">
        <f t="array" ref="CO860">+SUM($G860:$CF860*N(VALUE(LEFT($G$2:$CF$2,4))=CO$2))</f>
        <v>0</v>
      </c>
      <c r="CP860" s="7" cm="1">
        <f t="array" ref="CP860">+SUM($G860:$CF860*N(VALUE(LEFT($G$2:$CF$2,4))=CP$2))</f>
        <v>0</v>
      </c>
      <c r="CQ860" s="7" cm="1">
        <f t="array" ref="CQ860">+SUM($G860:$CF860*N(VALUE(LEFT($G$2:$CF$2,4))=CQ$2))</f>
        <v>0</v>
      </c>
    </row>
    <row r="861" spans="2:95" x14ac:dyDescent="0.25">
      <c r="B861" t="str">
        <f>+IF(IFERROR(INDEX('24-25 Plant Additions (RunRate)'!$P$10:$P$258,MATCH(E861,'24-25 Plant Additions (RunRate)'!$C$10:$C$258,0)),"")&lt;&gt;"x","","x")</f>
        <v/>
      </c>
      <c r="C861" t="str">
        <f>+IF(AND(CG861&gt;'24-25 Plant Additions (RunRate)'!$O$4,$B861&lt;&gt;"x"),"x","")</f>
        <v/>
      </c>
      <c r="D861" t="str">
        <f t="shared" si="13"/>
        <v>x</v>
      </c>
      <c r="E861" s="2" t="s">
        <v>151</v>
      </c>
      <c r="F861" s="3" t="s">
        <v>152</v>
      </c>
      <c r="G861" s="4"/>
      <c r="H861" s="4">
        <v>221.96</v>
      </c>
      <c r="I861" s="4"/>
      <c r="J861" s="4"/>
      <c r="K861" s="4"/>
      <c r="L861" s="4"/>
      <c r="M861" s="4"/>
      <c r="N861" s="4"/>
      <c r="O861" s="4"/>
      <c r="P861" s="4"/>
      <c r="Q861" s="4"/>
      <c r="R861" s="4">
        <v>-3.77</v>
      </c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>
        <v>218.19</v>
      </c>
      <c r="CH861" s="4"/>
      <c r="CI861" s="9" cm="1">
        <f t="array" ref="CI861">1/(SUM(G861:BZ861*($G$1:$BZ$1=1))/SUM(G861:BZ861)+0.000000001)*(SUM(N(CK861:CP861&lt;&gt;0))&gt;4)</f>
        <v>0</v>
      </c>
      <c r="CK861" s="7" cm="1">
        <f t="array" ref="CK861">+SUM($G861:$CF861*N(VALUE(LEFT($G$2:$CF$2,4))=CK$2))</f>
        <v>218.19</v>
      </c>
      <c r="CL861" s="7" cm="1">
        <f t="array" ref="CL861">+SUM($G861:$CF861*N(VALUE(LEFT($G$2:$CF$2,4))=CL$2))</f>
        <v>0</v>
      </c>
      <c r="CM861" s="7" cm="1">
        <f t="array" ref="CM861">+SUM($G861:$CF861*N(VALUE(LEFT($G$2:$CF$2,4))=CM$2))</f>
        <v>0</v>
      </c>
      <c r="CN861" s="7" cm="1">
        <f t="array" ref="CN861">+SUM($G861:$CF861*N(VALUE(LEFT($G$2:$CF$2,4))=CN$2))</f>
        <v>0</v>
      </c>
      <c r="CO861" s="7" cm="1">
        <f t="array" ref="CO861">+SUM($G861:$CF861*N(VALUE(LEFT($G$2:$CF$2,4))=CO$2))</f>
        <v>0</v>
      </c>
      <c r="CP861" s="7" cm="1">
        <f t="array" ref="CP861">+SUM($G861:$CF861*N(VALUE(LEFT($G$2:$CF$2,4))=CP$2))</f>
        <v>0</v>
      </c>
      <c r="CQ861" s="7" cm="1">
        <f t="array" ref="CQ861">+SUM($G861:$CF861*N(VALUE(LEFT($G$2:$CF$2,4))=CQ$2))</f>
        <v>0</v>
      </c>
    </row>
    <row r="862" spans="2:95" x14ac:dyDescent="0.25">
      <c r="B862" t="str">
        <f>+IF(IFERROR(INDEX('24-25 Plant Additions (RunRate)'!$P$10:$P$258,MATCH(E862,'24-25 Plant Additions (RunRate)'!$C$10:$C$258,0)),"")&lt;&gt;"x","","x")</f>
        <v/>
      </c>
      <c r="C862" t="str">
        <f>+IF(AND(CG862&gt;'24-25 Plant Additions (RunRate)'!$O$4,$B862&lt;&gt;"x"),"x","")</f>
        <v/>
      </c>
      <c r="D862" t="str">
        <f t="shared" si="13"/>
        <v>x</v>
      </c>
      <c r="E862" s="2" t="s">
        <v>115</v>
      </c>
      <c r="F862" s="3" t="s">
        <v>116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>
        <v>200.1</v>
      </c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>
        <v>200.1</v>
      </c>
      <c r="CH862" s="4"/>
      <c r="CI862" s="9" cm="1">
        <f t="array" ref="CI862">1/(SUM(G862:BZ862*($G$1:$BZ$1=1))/SUM(G862:BZ862)+0.000000001)*(SUM(N(CK862:CP862&lt;&gt;0))&gt;4)</f>
        <v>0</v>
      </c>
      <c r="CK862" s="7" cm="1">
        <f t="array" ref="CK862">+SUM($G862:$CF862*N(VALUE(LEFT($G$2:$CF$2,4))=CK$2))</f>
        <v>0</v>
      </c>
      <c r="CL862" s="7" cm="1">
        <f t="array" ref="CL862">+SUM($G862:$CF862*N(VALUE(LEFT($G$2:$CF$2,4))=CL$2))</f>
        <v>200.1</v>
      </c>
      <c r="CM862" s="7" cm="1">
        <f t="array" ref="CM862">+SUM($G862:$CF862*N(VALUE(LEFT($G$2:$CF$2,4))=CM$2))</f>
        <v>0</v>
      </c>
      <c r="CN862" s="7" cm="1">
        <f t="array" ref="CN862">+SUM($G862:$CF862*N(VALUE(LEFT($G$2:$CF$2,4))=CN$2))</f>
        <v>0</v>
      </c>
      <c r="CO862" s="7" cm="1">
        <f t="array" ref="CO862">+SUM($G862:$CF862*N(VALUE(LEFT($G$2:$CF$2,4))=CO$2))</f>
        <v>0</v>
      </c>
      <c r="CP862" s="7" cm="1">
        <f t="array" ref="CP862">+SUM($G862:$CF862*N(VALUE(LEFT($G$2:$CF$2,4))=CP$2))</f>
        <v>0</v>
      </c>
      <c r="CQ862" s="7" cm="1">
        <f t="array" ref="CQ862">+SUM($G862:$CF862*N(VALUE(LEFT($G$2:$CF$2,4))=CQ$2))</f>
        <v>0</v>
      </c>
    </row>
    <row r="863" spans="2:95" x14ac:dyDescent="0.25">
      <c r="B863" t="str">
        <f>+IF(IFERROR(INDEX('24-25 Plant Additions (RunRate)'!$P$10:$P$258,MATCH(E863,'24-25 Plant Additions (RunRate)'!$C$10:$C$258,0)),"")&lt;&gt;"x","","x")</f>
        <v/>
      </c>
      <c r="C863" t="str">
        <f>+IF(AND(CG863&gt;'24-25 Plant Additions (RunRate)'!$O$4,$B863&lt;&gt;"x"),"x","")</f>
        <v/>
      </c>
      <c r="D863" t="str">
        <f t="shared" si="13"/>
        <v>x</v>
      </c>
      <c r="E863" s="2" t="s">
        <v>253</v>
      </c>
      <c r="F863" s="3" t="s">
        <v>254</v>
      </c>
      <c r="G863" s="4"/>
      <c r="H863" s="4">
        <v>160.34</v>
      </c>
      <c r="I863" s="4">
        <v>-2.2000000000000002</v>
      </c>
      <c r="J863" s="4"/>
      <c r="K863" s="4"/>
      <c r="L863" s="4"/>
      <c r="M863" s="4"/>
      <c r="N863" s="4"/>
      <c r="O863" s="4"/>
      <c r="P863" s="4"/>
      <c r="Q863" s="4"/>
      <c r="R863" s="4">
        <v>-2.69</v>
      </c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>
        <v>155.45000000000002</v>
      </c>
      <c r="CH863" s="4"/>
      <c r="CI863" s="9" cm="1">
        <f t="array" ref="CI863">1/(SUM(G863:BZ863*($G$1:$BZ$1=1))/SUM(G863:BZ863)+0.000000001)*(SUM(N(CK863:CP863&lt;&gt;0))&gt;4)</f>
        <v>0</v>
      </c>
      <c r="CK863" s="7" cm="1">
        <f t="array" ref="CK863">+SUM($G863:$CF863*N(VALUE(LEFT($G$2:$CF$2,4))=CK$2))</f>
        <v>155.45000000000002</v>
      </c>
      <c r="CL863" s="7" cm="1">
        <f t="array" ref="CL863">+SUM($G863:$CF863*N(VALUE(LEFT($G$2:$CF$2,4))=CL$2))</f>
        <v>0</v>
      </c>
      <c r="CM863" s="7" cm="1">
        <f t="array" ref="CM863">+SUM($G863:$CF863*N(VALUE(LEFT($G$2:$CF$2,4))=CM$2))</f>
        <v>0</v>
      </c>
      <c r="CN863" s="7" cm="1">
        <f t="array" ref="CN863">+SUM($G863:$CF863*N(VALUE(LEFT($G$2:$CF$2,4))=CN$2))</f>
        <v>0</v>
      </c>
      <c r="CO863" s="7" cm="1">
        <f t="array" ref="CO863">+SUM($G863:$CF863*N(VALUE(LEFT($G$2:$CF$2,4))=CO$2))</f>
        <v>0</v>
      </c>
      <c r="CP863" s="7" cm="1">
        <f t="array" ref="CP863">+SUM($G863:$CF863*N(VALUE(LEFT($G$2:$CF$2,4))=CP$2))</f>
        <v>0</v>
      </c>
      <c r="CQ863" s="7" cm="1">
        <f t="array" ref="CQ863">+SUM($G863:$CF863*N(VALUE(LEFT($G$2:$CF$2,4))=CQ$2))</f>
        <v>0</v>
      </c>
    </row>
    <row r="864" spans="2:95" x14ac:dyDescent="0.25">
      <c r="B864" t="str">
        <f>+IF(IFERROR(INDEX('24-25 Plant Additions (RunRate)'!$P$10:$P$258,MATCH(E864,'24-25 Plant Additions (RunRate)'!$C$10:$C$258,0)),"")&lt;&gt;"x","","x")</f>
        <v/>
      </c>
      <c r="C864" t="str">
        <f>+IF(AND(CG864&gt;'24-25 Plant Additions (RunRate)'!$O$4,$B864&lt;&gt;"x"),"x","")</f>
        <v/>
      </c>
      <c r="D864" t="str">
        <f t="shared" si="13"/>
        <v>x</v>
      </c>
      <c r="E864" s="2" t="s">
        <v>185</v>
      </c>
      <c r="F864" s="3" t="s">
        <v>186</v>
      </c>
      <c r="G864" s="4"/>
      <c r="H864" s="4"/>
      <c r="I864" s="4"/>
      <c r="J864" s="4"/>
      <c r="K864" s="4"/>
      <c r="L864" s="4"/>
      <c r="M864" s="4"/>
      <c r="N864" s="4"/>
      <c r="O864" s="4"/>
      <c r="P864" s="4">
        <v>145.12</v>
      </c>
      <c r="Q864" s="4"/>
      <c r="R864" s="4">
        <v>-2.3199999999999998</v>
      </c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>
        <v>142.80000000000001</v>
      </c>
      <c r="CH864" s="4"/>
      <c r="CI864" s="9" cm="1">
        <f t="array" ref="CI864">1/(SUM(G864:BZ864*($G$1:$BZ$1=1))/SUM(G864:BZ864)+0.000000001)*(SUM(N(CK864:CP864&lt;&gt;0))&gt;4)</f>
        <v>0</v>
      </c>
      <c r="CK864" s="7" cm="1">
        <f t="array" ref="CK864">+SUM($G864:$CF864*N(VALUE(LEFT($G$2:$CF$2,4))=CK$2))</f>
        <v>142.80000000000001</v>
      </c>
      <c r="CL864" s="7" cm="1">
        <f t="array" ref="CL864">+SUM($G864:$CF864*N(VALUE(LEFT($G$2:$CF$2,4))=CL$2))</f>
        <v>0</v>
      </c>
      <c r="CM864" s="7" cm="1">
        <f t="array" ref="CM864">+SUM($G864:$CF864*N(VALUE(LEFT($G$2:$CF$2,4))=CM$2))</f>
        <v>0</v>
      </c>
      <c r="CN864" s="7" cm="1">
        <f t="array" ref="CN864">+SUM($G864:$CF864*N(VALUE(LEFT($G$2:$CF$2,4))=CN$2))</f>
        <v>0</v>
      </c>
      <c r="CO864" s="7" cm="1">
        <f t="array" ref="CO864">+SUM($G864:$CF864*N(VALUE(LEFT($G$2:$CF$2,4))=CO$2))</f>
        <v>0</v>
      </c>
      <c r="CP864" s="7" cm="1">
        <f t="array" ref="CP864">+SUM($G864:$CF864*N(VALUE(LEFT($G$2:$CF$2,4))=CP$2))</f>
        <v>0</v>
      </c>
      <c r="CQ864" s="7" cm="1">
        <f t="array" ref="CQ864">+SUM($G864:$CF864*N(VALUE(LEFT($G$2:$CF$2,4))=CQ$2))</f>
        <v>0</v>
      </c>
    </row>
    <row r="865" spans="2:95" x14ac:dyDescent="0.25">
      <c r="B865" t="str">
        <f>+IF(IFERROR(INDEX('24-25 Plant Additions (RunRate)'!$P$10:$P$258,MATCH(E865,'24-25 Plant Additions (RunRate)'!$C$10:$C$258,0)),"")&lt;&gt;"x","","x")</f>
        <v/>
      </c>
      <c r="C865" t="str">
        <f>+IF(AND(CG865&gt;'24-25 Plant Additions (RunRate)'!$O$4,$B865&lt;&gt;"x"),"x","")</f>
        <v/>
      </c>
      <c r="D865" t="str">
        <f t="shared" si="13"/>
        <v>x</v>
      </c>
      <c r="E865" s="2" t="s">
        <v>231</v>
      </c>
      <c r="F865" s="3" t="s">
        <v>232</v>
      </c>
      <c r="G865" s="4"/>
      <c r="H865" s="4">
        <v>107.84</v>
      </c>
      <c r="I865" s="4">
        <v>19.86</v>
      </c>
      <c r="J865" s="4"/>
      <c r="K865" s="4">
        <v>0</v>
      </c>
      <c r="L865" s="4"/>
      <c r="M865" s="4"/>
      <c r="N865" s="4"/>
      <c r="O865" s="4"/>
      <c r="P865" s="4"/>
      <c r="Q865" s="4"/>
      <c r="R865" s="4">
        <v>-2.17</v>
      </c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>
        <v>125.53</v>
      </c>
      <c r="CH865" s="4"/>
      <c r="CI865" s="9" cm="1">
        <f t="array" ref="CI865">1/(SUM(G865:BZ865*($G$1:$BZ$1=1))/SUM(G865:BZ865)+0.000000001)*(SUM(N(CK865:CP865&lt;&gt;0))&gt;4)</f>
        <v>0</v>
      </c>
      <c r="CK865" s="7" cm="1">
        <f t="array" ref="CK865">+SUM($G865:$CF865*N(VALUE(LEFT($G$2:$CF$2,4))=CK$2))</f>
        <v>125.53</v>
      </c>
      <c r="CL865" s="7" cm="1">
        <f t="array" ref="CL865">+SUM($G865:$CF865*N(VALUE(LEFT($G$2:$CF$2,4))=CL$2))</f>
        <v>0</v>
      </c>
      <c r="CM865" s="7" cm="1">
        <f t="array" ref="CM865">+SUM($G865:$CF865*N(VALUE(LEFT($G$2:$CF$2,4))=CM$2))</f>
        <v>0</v>
      </c>
      <c r="CN865" s="7" cm="1">
        <f t="array" ref="CN865">+SUM($G865:$CF865*N(VALUE(LEFT($G$2:$CF$2,4))=CN$2))</f>
        <v>0</v>
      </c>
      <c r="CO865" s="7" cm="1">
        <f t="array" ref="CO865">+SUM($G865:$CF865*N(VALUE(LEFT($G$2:$CF$2,4))=CO$2))</f>
        <v>0</v>
      </c>
      <c r="CP865" s="7" cm="1">
        <f t="array" ref="CP865">+SUM($G865:$CF865*N(VALUE(LEFT($G$2:$CF$2,4))=CP$2))</f>
        <v>0</v>
      </c>
      <c r="CQ865" s="7" cm="1">
        <f t="array" ref="CQ865">+SUM($G865:$CF865*N(VALUE(LEFT($G$2:$CF$2,4))=CQ$2))</f>
        <v>0</v>
      </c>
    </row>
    <row r="866" spans="2:95" x14ac:dyDescent="0.25">
      <c r="B866" t="str">
        <f>+IF(IFERROR(INDEX('24-25 Plant Additions (RunRate)'!$P$10:$P$258,MATCH(E866,'24-25 Plant Additions (RunRate)'!$C$10:$C$258,0)),"")&lt;&gt;"x","","x")</f>
        <v/>
      </c>
      <c r="C866" t="str">
        <f>+IF(AND(CG866&gt;'24-25 Plant Additions (RunRate)'!$O$4,$B866&lt;&gt;"x"),"x","")</f>
        <v/>
      </c>
      <c r="D866" t="str">
        <f t="shared" si="13"/>
        <v>x</v>
      </c>
      <c r="E866" s="2" t="s">
        <v>410</v>
      </c>
      <c r="F866" s="3" t="s">
        <v>411</v>
      </c>
      <c r="G866" s="4">
        <v>122.17</v>
      </c>
      <c r="H866" s="4"/>
      <c r="I866" s="4"/>
      <c r="J866" s="4"/>
      <c r="K866" s="4"/>
      <c r="L866" s="4">
        <v>0</v>
      </c>
      <c r="M866" s="4"/>
      <c r="N866" s="4"/>
      <c r="O866" s="4"/>
      <c r="P866" s="4"/>
      <c r="Q866" s="4"/>
      <c r="R866" s="4">
        <v>-2.0699999999999998</v>
      </c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>
        <v>120.10000000000001</v>
      </c>
      <c r="CH866" s="4"/>
      <c r="CI866" s="9" cm="1">
        <f t="array" ref="CI866">1/(SUM(G866:BZ866*($G$1:$BZ$1=1))/SUM(G866:BZ866)+0.000000001)*(SUM(N(CK866:CP866&lt;&gt;0))&gt;4)</f>
        <v>0</v>
      </c>
      <c r="CK866" s="7" cm="1">
        <f t="array" ref="CK866">+SUM($G866:$CF866*N(VALUE(LEFT($G$2:$CF$2,4))=CK$2))</f>
        <v>120.10000000000001</v>
      </c>
      <c r="CL866" s="7" cm="1">
        <f t="array" ref="CL866">+SUM($G866:$CF866*N(VALUE(LEFT($G$2:$CF$2,4))=CL$2))</f>
        <v>0</v>
      </c>
      <c r="CM866" s="7" cm="1">
        <f t="array" ref="CM866">+SUM($G866:$CF866*N(VALUE(LEFT($G$2:$CF$2,4))=CM$2))</f>
        <v>0</v>
      </c>
      <c r="CN866" s="7" cm="1">
        <f t="array" ref="CN866">+SUM($G866:$CF866*N(VALUE(LEFT($G$2:$CF$2,4))=CN$2))</f>
        <v>0</v>
      </c>
      <c r="CO866" s="7" cm="1">
        <f t="array" ref="CO866">+SUM($G866:$CF866*N(VALUE(LEFT($G$2:$CF$2,4))=CO$2))</f>
        <v>0</v>
      </c>
      <c r="CP866" s="7" cm="1">
        <f t="array" ref="CP866">+SUM($G866:$CF866*N(VALUE(LEFT($G$2:$CF$2,4))=CP$2))</f>
        <v>0</v>
      </c>
      <c r="CQ866" s="7" cm="1">
        <f t="array" ref="CQ866">+SUM($G866:$CF866*N(VALUE(LEFT($G$2:$CF$2,4))=CQ$2))</f>
        <v>0</v>
      </c>
    </row>
    <row r="867" spans="2:95" x14ac:dyDescent="0.25">
      <c r="B867" t="str">
        <f>+IF(IFERROR(INDEX('24-25 Plant Additions (RunRate)'!$P$10:$P$258,MATCH(E867,'24-25 Plant Additions (RunRate)'!$C$10:$C$258,0)),"")&lt;&gt;"x","","x")</f>
        <v/>
      </c>
      <c r="C867" t="str">
        <f>+IF(AND(CG867&gt;'24-25 Plant Additions (RunRate)'!$O$4,$B867&lt;&gt;"x"),"x","")</f>
        <v/>
      </c>
      <c r="D867" t="str">
        <f t="shared" si="13"/>
        <v>x</v>
      </c>
      <c r="E867" s="2" t="s">
        <v>191</v>
      </c>
      <c r="F867" s="3" t="s">
        <v>192</v>
      </c>
      <c r="G867" s="4"/>
      <c r="H867" s="4">
        <v>0.01</v>
      </c>
      <c r="I867" s="4"/>
      <c r="J867" s="4"/>
      <c r="K867" s="4"/>
      <c r="L867" s="4"/>
      <c r="M867" s="4"/>
      <c r="N867" s="4">
        <v>0.01</v>
      </c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>
        <v>0.02</v>
      </c>
      <c r="CH867" s="4"/>
      <c r="CI867" s="9" cm="1">
        <f t="array" ref="CI867">1/(SUM(G867:BZ867*($G$1:$BZ$1=1))/SUM(G867:BZ867)+0.000000001)*(SUM(N(CK867:CP867&lt;&gt;0))&gt;4)</f>
        <v>0</v>
      </c>
      <c r="CK867" s="7" cm="1">
        <f t="array" ref="CK867">+SUM($G867:$CF867*N(VALUE(LEFT($G$2:$CF$2,4))=CK$2))</f>
        <v>0.02</v>
      </c>
      <c r="CL867" s="7" cm="1">
        <f t="array" ref="CL867">+SUM($G867:$CF867*N(VALUE(LEFT($G$2:$CF$2,4))=CL$2))</f>
        <v>0</v>
      </c>
      <c r="CM867" s="7" cm="1">
        <f t="array" ref="CM867">+SUM($G867:$CF867*N(VALUE(LEFT($G$2:$CF$2,4))=CM$2))</f>
        <v>0</v>
      </c>
      <c r="CN867" s="7" cm="1">
        <f t="array" ref="CN867">+SUM($G867:$CF867*N(VALUE(LEFT($G$2:$CF$2,4))=CN$2))</f>
        <v>0</v>
      </c>
      <c r="CO867" s="7" cm="1">
        <f t="array" ref="CO867">+SUM($G867:$CF867*N(VALUE(LEFT($G$2:$CF$2,4))=CO$2))</f>
        <v>0</v>
      </c>
      <c r="CP867" s="7" cm="1">
        <f t="array" ref="CP867">+SUM($G867:$CF867*N(VALUE(LEFT($G$2:$CF$2,4))=CP$2))</f>
        <v>0</v>
      </c>
      <c r="CQ867" s="7" cm="1">
        <f t="array" ref="CQ867">+SUM($G867:$CF867*N(VALUE(LEFT($G$2:$CF$2,4))=CQ$2))</f>
        <v>0</v>
      </c>
    </row>
    <row r="868" spans="2:95" x14ac:dyDescent="0.25">
      <c r="B868" t="str">
        <f>+IF(IFERROR(INDEX('24-25 Plant Additions (RunRate)'!$P$10:$P$258,MATCH(E868,'24-25 Plant Additions (RunRate)'!$C$10:$C$258,0)),"")&lt;&gt;"x","","x")</f>
        <v/>
      </c>
      <c r="C868" t="str">
        <f>+IF(AND(CG868&gt;'24-25 Plant Additions (RunRate)'!$O$4,$B868&lt;&gt;"x"),"x","")</f>
        <v/>
      </c>
      <c r="D868" t="str">
        <f t="shared" si="13"/>
        <v>x</v>
      </c>
      <c r="E868" s="2" t="s">
        <v>7</v>
      </c>
      <c r="F868" s="3" t="s">
        <v>8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>
        <v>0</v>
      </c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>
        <v>0</v>
      </c>
      <c r="CH868" s="4"/>
      <c r="CI868" s="9" t="e" cm="1">
        <f t="array" ref="CI868">1/(SUM(G868:BZ868*($G$1:$BZ$1=1))/SUM(G868:BZ868)+0.000000001)*(SUM(N(CK868:CP868&lt;&gt;0))&gt;4)</f>
        <v>#DIV/0!</v>
      </c>
      <c r="CK868" s="7" cm="1">
        <f t="array" ref="CK868">+SUM($G868:$CF868*N(VALUE(LEFT($G$2:$CF$2,4))=CK$2))</f>
        <v>0</v>
      </c>
      <c r="CL868" s="7" cm="1">
        <f t="array" ref="CL868">+SUM($G868:$CF868*N(VALUE(LEFT($G$2:$CF$2,4))=CL$2))</f>
        <v>0</v>
      </c>
      <c r="CM868" s="7" cm="1">
        <f t="array" ref="CM868">+SUM($G868:$CF868*N(VALUE(LEFT($G$2:$CF$2,4))=CM$2))</f>
        <v>0</v>
      </c>
      <c r="CN868" s="7" cm="1">
        <f t="array" ref="CN868">+SUM($G868:$CF868*N(VALUE(LEFT($G$2:$CF$2,4))=CN$2))</f>
        <v>0</v>
      </c>
      <c r="CO868" s="7" cm="1">
        <f t="array" ref="CO868">+SUM($G868:$CF868*N(VALUE(LEFT($G$2:$CF$2,4))=CO$2))</f>
        <v>0</v>
      </c>
      <c r="CP868" s="7" cm="1">
        <f t="array" ref="CP868">+SUM($G868:$CF868*N(VALUE(LEFT($G$2:$CF$2,4))=CP$2))</f>
        <v>0</v>
      </c>
      <c r="CQ868" s="7" cm="1">
        <f t="array" ref="CQ868">+SUM($G868:$CF868*N(VALUE(LEFT($G$2:$CF$2,4))=CQ$2))</f>
        <v>0</v>
      </c>
    </row>
    <row r="869" spans="2:95" x14ac:dyDescent="0.25">
      <c r="B869" t="str">
        <f>+IF(IFERROR(INDEX('24-25 Plant Additions (RunRate)'!$P$10:$P$258,MATCH(E869,'24-25 Plant Additions (RunRate)'!$C$10:$C$258,0)),"")&lt;&gt;"x","","x")</f>
        <v/>
      </c>
      <c r="C869" t="str">
        <f>+IF(AND(CG869&gt;'24-25 Plant Additions (RunRate)'!$O$4,$B869&lt;&gt;"x"),"x","")</f>
        <v/>
      </c>
      <c r="D869" t="str">
        <f t="shared" si="13"/>
        <v>x</v>
      </c>
      <c r="E869" s="2" t="s">
        <v>29</v>
      </c>
      <c r="F869" s="3" t="s">
        <v>30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>
        <v>0</v>
      </c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>
        <v>0</v>
      </c>
      <c r="CH869" s="4"/>
      <c r="CI869" s="9" t="e" cm="1">
        <f t="array" ref="CI869">1/(SUM(G869:BZ869*($G$1:$BZ$1=1))/SUM(G869:BZ869)+0.000000001)*(SUM(N(CK869:CP869&lt;&gt;0))&gt;4)</f>
        <v>#DIV/0!</v>
      </c>
      <c r="CK869" s="7" cm="1">
        <f t="array" ref="CK869">+SUM($G869:$CF869*N(VALUE(LEFT($G$2:$CF$2,4))=CK$2))</f>
        <v>0</v>
      </c>
      <c r="CL869" s="7" cm="1">
        <f t="array" ref="CL869">+SUM($G869:$CF869*N(VALUE(LEFT($G$2:$CF$2,4))=CL$2))</f>
        <v>0</v>
      </c>
      <c r="CM869" s="7" cm="1">
        <f t="array" ref="CM869">+SUM($G869:$CF869*N(VALUE(LEFT($G$2:$CF$2,4))=CM$2))</f>
        <v>0</v>
      </c>
      <c r="CN869" s="7" cm="1">
        <f t="array" ref="CN869">+SUM($G869:$CF869*N(VALUE(LEFT($G$2:$CF$2,4))=CN$2))</f>
        <v>0</v>
      </c>
      <c r="CO869" s="7" cm="1">
        <f t="array" ref="CO869">+SUM($G869:$CF869*N(VALUE(LEFT($G$2:$CF$2,4))=CO$2))</f>
        <v>0</v>
      </c>
      <c r="CP869" s="7" cm="1">
        <f t="array" ref="CP869">+SUM($G869:$CF869*N(VALUE(LEFT($G$2:$CF$2,4))=CP$2))</f>
        <v>0</v>
      </c>
      <c r="CQ869" s="7" cm="1">
        <f t="array" ref="CQ869">+SUM($G869:$CF869*N(VALUE(LEFT($G$2:$CF$2,4))=CQ$2))</f>
        <v>0</v>
      </c>
    </row>
    <row r="870" spans="2:95" x14ac:dyDescent="0.25">
      <c r="B870" t="str">
        <f>+IF(IFERROR(INDEX('24-25 Plant Additions (RunRate)'!$P$10:$P$258,MATCH(E870,'24-25 Plant Additions (RunRate)'!$C$10:$C$258,0)),"")&lt;&gt;"x","","x")</f>
        <v/>
      </c>
      <c r="C870" t="str">
        <f>+IF(AND(CG870&gt;'24-25 Plant Additions (RunRate)'!$O$4,$B870&lt;&gt;"x"),"x","")</f>
        <v/>
      </c>
      <c r="D870" t="str">
        <f t="shared" si="13"/>
        <v>x</v>
      </c>
      <c r="E870" s="2" t="s">
        <v>33</v>
      </c>
      <c r="F870" s="3" t="s">
        <v>34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>
        <v>0</v>
      </c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>
        <v>0</v>
      </c>
      <c r="CH870" s="4"/>
      <c r="CI870" s="9" t="e" cm="1">
        <f t="array" ref="CI870">1/(SUM(G870:BZ870*($G$1:$BZ$1=1))/SUM(G870:BZ870)+0.000000001)*(SUM(N(CK870:CP870&lt;&gt;0))&gt;4)</f>
        <v>#DIV/0!</v>
      </c>
      <c r="CK870" s="7" cm="1">
        <f t="array" ref="CK870">+SUM($G870:$CF870*N(VALUE(LEFT($G$2:$CF$2,4))=CK$2))</f>
        <v>0</v>
      </c>
      <c r="CL870" s="7" cm="1">
        <f t="array" ref="CL870">+SUM($G870:$CF870*N(VALUE(LEFT($G$2:$CF$2,4))=CL$2))</f>
        <v>0</v>
      </c>
      <c r="CM870" s="7" cm="1">
        <f t="array" ref="CM870">+SUM($G870:$CF870*N(VALUE(LEFT($G$2:$CF$2,4))=CM$2))</f>
        <v>0</v>
      </c>
      <c r="CN870" s="7" cm="1">
        <f t="array" ref="CN870">+SUM($G870:$CF870*N(VALUE(LEFT($G$2:$CF$2,4))=CN$2))</f>
        <v>0</v>
      </c>
      <c r="CO870" s="7" cm="1">
        <f t="array" ref="CO870">+SUM($G870:$CF870*N(VALUE(LEFT($G$2:$CF$2,4))=CO$2))</f>
        <v>0</v>
      </c>
      <c r="CP870" s="7" cm="1">
        <f t="array" ref="CP870">+SUM($G870:$CF870*N(VALUE(LEFT($G$2:$CF$2,4))=CP$2))</f>
        <v>0</v>
      </c>
      <c r="CQ870" s="7" cm="1">
        <f t="array" ref="CQ870">+SUM($G870:$CF870*N(VALUE(LEFT($G$2:$CF$2,4))=CQ$2))</f>
        <v>0</v>
      </c>
    </row>
    <row r="871" spans="2:95" x14ac:dyDescent="0.25">
      <c r="B871" t="str">
        <f>+IF(IFERROR(INDEX('24-25 Plant Additions (RunRate)'!$P$10:$P$258,MATCH(E871,'24-25 Plant Additions (RunRate)'!$C$10:$C$258,0)),"")&lt;&gt;"x","","x")</f>
        <v/>
      </c>
      <c r="C871" t="str">
        <f>+IF(AND(CG871&gt;'24-25 Plant Additions (RunRate)'!$O$4,$B871&lt;&gt;"x"),"x","")</f>
        <v/>
      </c>
      <c r="D871" t="str">
        <f t="shared" si="13"/>
        <v>x</v>
      </c>
      <c r="E871" s="2" t="s">
        <v>49</v>
      </c>
      <c r="F871" s="3" t="s">
        <v>50</v>
      </c>
      <c r="G871" s="4"/>
      <c r="H871" s="4"/>
      <c r="I871" s="4"/>
      <c r="J871" s="4"/>
      <c r="K871" s="4"/>
      <c r="L871" s="4">
        <v>0</v>
      </c>
      <c r="M871" s="4"/>
      <c r="N871" s="4"/>
      <c r="O871" s="4"/>
      <c r="P871" s="4"/>
      <c r="Q871" s="4">
        <v>0</v>
      </c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>
        <v>0</v>
      </c>
      <c r="CH871" s="4"/>
      <c r="CI871" s="9" t="e" cm="1">
        <f t="array" ref="CI871">1/(SUM(G871:BZ871*($G$1:$BZ$1=1))/SUM(G871:BZ871)+0.000000001)*(SUM(N(CK871:CP871&lt;&gt;0))&gt;4)</f>
        <v>#DIV/0!</v>
      </c>
      <c r="CK871" s="7" cm="1">
        <f t="array" ref="CK871">+SUM($G871:$CF871*N(VALUE(LEFT($G$2:$CF$2,4))=CK$2))</f>
        <v>0</v>
      </c>
      <c r="CL871" s="7" cm="1">
        <f t="array" ref="CL871">+SUM($G871:$CF871*N(VALUE(LEFT($G$2:$CF$2,4))=CL$2))</f>
        <v>0</v>
      </c>
      <c r="CM871" s="7" cm="1">
        <f t="array" ref="CM871">+SUM($G871:$CF871*N(VALUE(LEFT($G$2:$CF$2,4))=CM$2))</f>
        <v>0</v>
      </c>
      <c r="CN871" s="7" cm="1">
        <f t="array" ref="CN871">+SUM($G871:$CF871*N(VALUE(LEFT($G$2:$CF$2,4))=CN$2))</f>
        <v>0</v>
      </c>
      <c r="CO871" s="7" cm="1">
        <f t="array" ref="CO871">+SUM($G871:$CF871*N(VALUE(LEFT($G$2:$CF$2,4))=CO$2))</f>
        <v>0</v>
      </c>
      <c r="CP871" s="7" cm="1">
        <f t="array" ref="CP871">+SUM($G871:$CF871*N(VALUE(LEFT($G$2:$CF$2,4))=CP$2))</f>
        <v>0</v>
      </c>
      <c r="CQ871" s="7" cm="1">
        <f t="array" ref="CQ871">+SUM($G871:$CF871*N(VALUE(LEFT($G$2:$CF$2,4))=CQ$2))</f>
        <v>0</v>
      </c>
    </row>
    <row r="872" spans="2:95" x14ac:dyDescent="0.25">
      <c r="B872" t="str">
        <f>+IF(IFERROR(INDEX('24-25 Plant Additions (RunRate)'!$P$10:$P$258,MATCH(E872,'24-25 Plant Additions (RunRate)'!$C$10:$C$258,0)),"")&lt;&gt;"x","","x")</f>
        <v/>
      </c>
      <c r="C872" t="str">
        <f>+IF(AND(CG872&gt;'24-25 Plant Additions (RunRate)'!$O$4,$B872&lt;&gt;"x"),"x","")</f>
        <v/>
      </c>
      <c r="D872" t="str">
        <f t="shared" si="13"/>
        <v>x</v>
      </c>
      <c r="E872" s="2" t="s">
        <v>107</v>
      </c>
      <c r="F872" s="3" t="s">
        <v>108</v>
      </c>
      <c r="G872" s="4">
        <v>0</v>
      </c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>
        <v>0</v>
      </c>
      <c r="CH872" s="4"/>
      <c r="CI872" s="9" t="e" cm="1">
        <f t="array" ref="CI872">1/(SUM(G872:BZ872*($G$1:$BZ$1=1))/SUM(G872:BZ872)+0.000000001)*(SUM(N(CK872:CP872&lt;&gt;0))&gt;4)</f>
        <v>#DIV/0!</v>
      </c>
      <c r="CK872" s="7" cm="1">
        <f t="array" ref="CK872">+SUM($G872:$CF872*N(VALUE(LEFT($G$2:$CF$2,4))=CK$2))</f>
        <v>0</v>
      </c>
      <c r="CL872" s="7" cm="1">
        <f t="array" ref="CL872">+SUM($G872:$CF872*N(VALUE(LEFT($G$2:$CF$2,4))=CL$2))</f>
        <v>0</v>
      </c>
      <c r="CM872" s="7" cm="1">
        <f t="array" ref="CM872">+SUM($G872:$CF872*N(VALUE(LEFT($G$2:$CF$2,4))=CM$2))</f>
        <v>0</v>
      </c>
      <c r="CN872" s="7" cm="1">
        <f t="array" ref="CN872">+SUM($G872:$CF872*N(VALUE(LEFT($G$2:$CF$2,4))=CN$2))</f>
        <v>0</v>
      </c>
      <c r="CO872" s="7" cm="1">
        <f t="array" ref="CO872">+SUM($G872:$CF872*N(VALUE(LEFT($G$2:$CF$2,4))=CO$2))</f>
        <v>0</v>
      </c>
      <c r="CP872" s="7" cm="1">
        <f t="array" ref="CP872">+SUM($G872:$CF872*N(VALUE(LEFT($G$2:$CF$2,4))=CP$2))</f>
        <v>0</v>
      </c>
      <c r="CQ872" s="7" cm="1">
        <f t="array" ref="CQ872">+SUM($G872:$CF872*N(VALUE(LEFT($G$2:$CF$2,4))=CQ$2))</f>
        <v>0</v>
      </c>
    </row>
    <row r="873" spans="2:95" x14ac:dyDescent="0.25">
      <c r="B873" t="str">
        <f>+IF(IFERROR(INDEX('24-25 Plant Additions (RunRate)'!$P$10:$P$258,MATCH(E873,'24-25 Plant Additions (RunRate)'!$C$10:$C$258,0)),"")&lt;&gt;"x","","x")</f>
        <v/>
      </c>
      <c r="C873" t="str">
        <f>+IF(AND(CG873&gt;'24-25 Plant Additions (RunRate)'!$O$4,$B873&lt;&gt;"x"),"x","")</f>
        <v/>
      </c>
      <c r="D873" t="str">
        <f t="shared" si="13"/>
        <v>x</v>
      </c>
      <c r="E873" s="2" t="s">
        <v>113</v>
      </c>
      <c r="F873" s="3" t="s">
        <v>114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>
        <v>0</v>
      </c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>
        <v>0</v>
      </c>
      <c r="CH873" s="4"/>
      <c r="CI873" s="9" t="e" cm="1">
        <f t="array" ref="CI873">1/(SUM(G873:BZ873*($G$1:$BZ$1=1))/SUM(G873:BZ873)+0.000000001)*(SUM(N(CK873:CP873&lt;&gt;0))&gt;4)</f>
        <v>#DIV/0!</v>
      </c>
      <c r="CK873" s="7" cm="1">
        <f t="array" ref="CK873">+SUM($G873:$CF873*N(VALUE(LEFT($G$2:$CF$2,4))=CK$2))</f>
        <v>0</v>
      </c>
      <c r="CL873" s="7" cm="1">
        <f t="array" ref="CL873">+SUM($G873:$CF873*N(VALUE(LEFT($G$2:$CF$2,4))=CL$2))</f>
        <v>0</v>
      </c>
      <c r="CM873" s="7" cm="1">
        <f t="array" ref="CM873">+SUM($G873:$CF873*N(VALUE(LEFT($G$2:$CF$2,4))=CM$2))</f>
        <v>0</v>
      </c>
      <c r="CN873" s="7" cm="1">
        <f t="array" ref="CN873">+SUM($G873:$CF873*N(VALUE(LEFT($G$2:$CF$2,4))=CN$2))</f>
        <v>0</v>
      </c>
      <c r="CO873" s="7" cm="1">
        <f t="array" ref="CO873">+SUM($G873:$CF873*N(VALUE(LEFT($G$2:$CF$2,4))=CO$2))</f>
        <v>0</v>
      </c>
      <c r="CP873" s="7" cm="1">
        <f t="array" ref="CP873">+SUM($G873:$CF873*N(VALUE(LEFT($G$2:$CF$2,4))=CP$2))</f>
        <v>0</v>
      </c>
      <c r="CQ873" s="7" cm="1">
        <f t="array" ref="CQ873">+SUM($G873:$CF873*N(VALUE(LEFT($G$2:$CF$2,4))=CQ$2))</f>
        <v>0</v>
      </c>
    </row>
    <row r="874" spans="2:95" x14ac:dyDescent="0.25">
      <c r="B874" t="str">
        <f>+IF(IFERROR(INDEX('24-25 Plant Additions (RunRate)'!$P$10:$P$258,MATCH(E874,'24-25 Plant Additions (RunRate)'!$C$10:$C$258,0)),"")&lt;&gt;"x","","x")</f>
        <v/>
      </c>
      <c r="C874" t="str">
        <f>+IF(AND(CG874&gt;'24-25 Plant Additions (RunRate)'!$O$4,$B874&lt;&gt;"x"),"x","")</f>
        <v/>
      </c>
      <c r="D874" t="str">
        <f t="shared" si="13"/>
        <v>x</v>
      </c>
      <c r="E874" s="2" t="s">
        <v>119</v>
      </c>
      <c r="F874" s="3" t="s">
        <v>120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>
        <v>0</v>
      </c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>
        <v>0</v>
      </c>
      <c r="CH874" s="4"/>
      <c r="CI874" s="9" t="e" cm="1">
        <f t="array" ref="CI874">1/(SUM(G874:BZ874*($G$1:$BZ$1=1))/SUM(G874:BZ874)+0.000000001)*(SUM(N(CK874:CP874&lt;&gt;0))&gt;4)</f>
        <v>#DIV/0!</v>
      </c>
      <c r="CK874" s="7" cm="1">
        <f t="array" ref="CK874">+SUM($G874:$CF874*N(VALUE(LEFT($G$2:$CF$2,4))=CK$2))</f>
        <v>0</v>
      </c>
      <c r="CL874" s="7" cm="1">
        <f t="array" ref="CL874">+SUM($G874:$CF874*N(VALUE(LEFT($G$2:$CF$2,4))=CL$2))</f>
        <v>0</v>
      </c>
      <c r="CM874" s="7" cm="1">
        <f t="array" ref="CM874">+SUM($G874:$CF874*N(VALUE(LEFT($G$2:$CF$2,4))=CM$2))</f>
        <v>0</v>
      </c>
      <c r="CN874" s="7" cm="1">
        <f t="array" ref="CN874">+SUM($G874:$CF874*N(VALUE(LEFT($G$2:$CF$2,4))=CN$2))</f>
        <v>0</v>
      </c>
      <c r="CO874" s="7" cm="1">
        <f t="array" ref="CO874">+SUM($G874:$CF874*N(VALUE(LEFT($G$2:$CF$2,4))=CO$2))</f>
        <v>0</v>
      </c>
      <c r="CP874" s="7" cm="1">
        <f t="array" ref="CP874">+SUM($G874:$CF874*N(VALUE(LEFT($G$2:$CF$2,4))=CP$2))</f>
        <v>0</v>
      </c>
      <c r="CQ874" s="7" cm="1">
        <f t="array" ref="CQ874">+SUM($G874:$CF874*N(VALUE(LEFT($G$2:$CF$2,4))=CQ$2))</f>
        <v>0</v>
      </c>
    </row>
    <row r="875" spans="2:95" x14ac:dyDescent="0.25">
      <c r="B875" t="str">
        <f>+IF(IFERROR(INDEX('24-25 Plant Additions (RunRate)'!$P$10:$P$258,MATCH(E875,'24-25 Plant Additions (RunRate)'!$C$10:$C$258,0)),"")&lt;&gt;"x","","x")</f>
        <v/>
      </c>
      <c r="C875" t="str">
        <f>+IF(AND(CG875&gt;'24-25 Plant Additions (RunRate)'!$O$4,$B875&lt;&gt;"x"),"x","")</f>
        <v/>
      </c>
      <c r="D875" t="str">
        <f t="shared" si="13"/>
        <v>x</v>
      </c>
      <c r="E875" s="2" t="s">
        <v>127</v>
      </c>
      <c r="F875" s="3" t="s">
        <v>128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>
        <v>0</v>
      </c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>
        <v>0</v>
      </c>
      <c r="CH875" s="4"/>
      <c r="CI875" s="9" t="e" cm="1">
        <f t="array" ref="CI875">1/(SUM(G875:BZ875*($G$1:$BZ$1=1))/SUM(G875:BZ875)+0.000000001)*(SUM(N(CK875:CP875&lt;&gt;0))&gt;4)</f>
        <v>#DIV/0!</v>
      </c>
      <c r="CK875" s="7" cm="1">
        <f t="array" ref="CK875">+SUM($G875:$CF875*N(VALUE(LEFT($G$2:$CF$2,4))=CK$2))</f>
        <v>0</v>
      </c>
      <c r="CL875" s="7" cm="1">
        <f t="array" ref="CL875">+SUM($G875:$CF875*N(VALUE(LEFT($G$2:$CF$2,4))=CL$2))</f>
        <v>0</v>
      </c>
      <c r="CM875" s="7" cm="1">
        <f t="array" ref="CM875">+SUM($G875:$CF875*N(VALUE(LEFT($G$2:$CF$2,4))=CM$2))</f>
        <v>0</v>
      </c>
      <c r="CN875" s="7" cm="1">
        <f t="array" ref="CN875">+SUM($G875:$CF875*N(VALUE(LEFT($G$2:$CF$2,4))=CN$2))</f>
        <v>0</v>
      </c>
      <c r="CO875" s="7" cm="1">
        <f t="array" ref="CO875">+SUM($G875:$CF875*N(VALUE(LEFT($G$2:$CF$2,4))=CO$2))</f>
        <v>0</v>
      </c>
      <c r="CP875" s="7" cm="1">
        <f t="array" ref="CP875">+SUM($G875:$CF875*N(VALUE(LEFT($G$2:$CF$2,4))=CP$2))</f>
        <v>0</v>
      </c>
      <c r="CQ875" s="7" cm="1">
        <f t="array" ref="CQ875">+SUM($G875:$CF875*N(VALUE(LEFT($G$2:$CF$2,4))=CQ$2))</f>
        <v>0</v>
      </c>
    </row>
    <row r="876" spans="2:95" x14ac:dyDescent="0.25">
      <c r="B876" t="str">
        <f>+IF(IFERROR(INDEX('24-25 Plant Additions (RunRate)'!$P$10:$P$258,MATCH(E876,'24-25 Plant Additions (RunRate)'!$C$10:$C$258,0)),"")&lt;&gt;"x","","x")</f>
        <v/>
      </c>
      <c r="C876" t="str">
        <f>+IF(AND(CG876&gt;'24-25 Plant Additions (RunRate)'!$O$4,$B876&lt;&gt;"x"),"x","")</f>
        <v/>
      </c>
      <c r="D876" t="str">
        <f t="shared" si="13"/>
        <v>x</v>
      </c>
      <c r="E876" s="2" t="s">
        <v>129</v>
      </c>
      <c r="F876" s="3" t="s">
        <v>130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>
        <v>0</v>
      </c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>
        <v>0</v>
      </c>
      <c r="CH876" s="4"/>
      <c r="CI876" s="9" t="e" cm="1">
        <f t="array" ref="CI876">1/(SUM(G876:BZ876*($G$1:$BZ$1=1))/SUM(G876:BZ876)+0.000000001)*(SUM(N(CK876:CP876&lt;&gt;0))&gt;4)</f>
        <v>#DIV/0!</v>
      </c>
      <c r="CK876" s="7" cm="1">
        <f t="array" ref="CK876">+SUM($G876:$CF876*N(VALUE(LEFT($G$2:$CF$2,4))=CK$2))</f>
        <v>0</v>
      </c>
      <c r="CL876" s="7" cm="1">
        <f t="array" ref="CL876">+SUM($G876:$CF876*N(VALUE(LEFT($G$2:$CF$2,4))=CL$2))</f>
        <v>0</v>
      </c>
      <c r="CM876" s="7" cm="1">
        <f t="array" ref="CM876">+SUM($G876:$CF876*N(VALUE(LEFT($G$2:$CF$2,4))=CM$2))</f>
        <v>0</v>
      </c>
      <c r="CN876" s="7" cm="1">
        <f t="array" ref="CN876">+SUM($G876:$CF876*N(VALUE(LEFT($G$2:$CF$2,4))=CN$2))</f>
        <v>0</v>
      </c>
      <c r="CO876" s="7" cm="1">
        <f t="array" ref="CO876">+SUM($G876:$CF876*N(VALUE(LEFT($G$2:$CF$2,4))=CO$2))</f>
        <v>0</v>
      </c>
      <c r="CP876" s="7" cm="1">
        <f t="array" ref="CP876">+SUM($G876:$CF876*N(VALUE(LEFT($G$2:$CF$2,4))=CP$2))</f>
        <v>0</v>
      </c>
      <c r="CQ876" s="7" cm="1">
        <f t="array" ref="CQ876">+SUM($G876:$CF876*N(VALUE(LEFT($G$2:$CF$2,4))=CQ$2))</f>
        <v>0</v>
      </c>
    </row>
    <row r="877" spans="2:95" x14ac:dyDescent="0.25">
      <c r="B877" t="str">
        <f>+IF(IFERROR(INDEX('24-25 Plant Additions (RunRate)'!$P$10:$P$258,MATCH(E877,'24-25 Plant Additions (RunRate)'!$C$10:$C$258,0)),"")&lt;&gt;"x","","x")</f>
        <v/>
      </c>
      <c r="C877" t="str">
        <f>+IF(AND(CG877&gt;'24-25 Plant Additions (RunRate)'!$O$4,$B877&lt;&gt;"x"),"x","")</f>
        <v/>
      </c>
      <c r="D877" t="str">
        <f t="shared" si="13"/>
        <v>x</v>
      </c>
      <c r="E877" s="2" t="s">
        <v>131</v>
      </c>
      <c r="F877" s="3" t="s">
        <v>132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>
        <v>0</v>
      </c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>
        <v>0</v>
      </c>
      <c r="CH877" s="4"/>
      <c r="CI877" s="9" t="e" cm="1">
        <f t="array" ref="CI877">1/(SUM(G877:BZ877*($G$1:$BZ$1=1))/SUM(G877:BZ877)+0.000000001)*(SUM(N(CK877:CP877&lt;&gt;0))&gt;4)</f>
        <v>#DIV/0!</v>
      </c>
      <c r="CK877" s="7" cm="1">
        <f t="array" ref="CK877">+SUM($G877:$CF877*N(VALUE(LEFT($G$2:$CF$2,4))=CK$2))</f>
        <v>0</v>
      </c>
      <c r="CL877" s="7" cm="1">
        <f t="array" ref="CL877">+SUM($G877:$CF877*N(VALUE(LEFT($G$2:$CF$2,4))=CL$2))</f>
        <v>0</v>
      </c>
      <c r="CM877" s="7" cm="1">
        <f t="array" ref="CM877">+SUM($G877:$CF877*N(VALUE(LEFT($G$2:$CF$2,4))=CM$2))</f>
        <v>0</v>
      </c>
      <c r="CN877" s="7" cm="1">
        <f t="array" ref="CN877">+SUM($G877:$CF877*N(VALUE(LEFT($G$2:$CF$2,4))=CN$2))</f>
        <v>0</v>
      </c>
      <c r="CO877" s="7" cm="1">
        <f t="array" ref="CO877">+SUM($G877:$CF877*N(VALUE(LEFT($G$2:$CF$2,4))=CO$2))</f>
        <v>0</v>
      </c>
      <c r="CP877" s="7" cm="1">
        <f t="array" ref="CP877">+SUM($G877:$CF877*N(VALUE(LEFT($G$2:$CF$2,4))=CP$2))</f>
        <v>0</v>
      </c>
      <c r="CQ877" s="7" cm="1">
        <f t="array" ref="CQ877">+SUM($G877:$CF877*N(VALUE(LEFT($G$2:$CF$2,4))=CQ$2))</f>
        <v>0</v>
      </c>
    </row>
    <row r="878" spans="2:95" x14ac:dyDescent="0.25">
      <c r="B878" t="str">
        <f>+IF(IFERROR(INDEX('24-25 Plant Additions (RunRate)'!$P$10:$P$258,MATCH(E878,'24-25 Plant Additions (RunRate)'!$C$10:$C$258,0)),"")&lt;&gt;"x","","x")</f>
        <v/>
      </c>
      <c r="C878" t="str">
        <f>+IF(AND(CG878&gt;'24-25 Plant Additions (RunRate)'!$O$4,$B878&lt;&gt;"x"),"x","")</f>
        <v/>
      </c>
      <c r="D878" t="str">
        <f t="shared" si="13"/>
        <v>x</v>
      </c>
      <c r="E878" s="2" t="s">
        <v>145</v>
      </c>
      <c r="F878" s="3" t="s">
        <v>146</v>
      </c>
      <c r="G878" s="4"/>
      <c r="H878" s="4"/>
      <c r="I878" s="4">
        <v>7.61</v>
      </c>
      <c r="J878" s="4">
        <v>-7.61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>
        <v>0</v>
      </c>
      <c r="CH878" s="4"/>
      <c r="CI878" s="9" t="e" cm="1">
        <f t="array" ref="CI878">1/(SUM(G878:BZ878*($G$1:$BZ$1=1))/SUM(G878:BZ878)+0.000000001)*(SUM(N(CK878:CP878&lt;&gt;0))&gt;4)</f>
        <v>#DIV/0!</v>
      </c>
      <c r="CK878" s="7" cm="1">
        <f t="array" ref="CK878">+SUM($G878:$CF878*N(VALUE(LEFT($G$2:$CF$2,4))=CK$2))</f>
        <v>0</v>
      </c>
      <c r="CL878" s="7" cm="1">
        <f t="array" ref="CL878">+SUM($G878:$CF878*N(VALUE(LEFT($G$2:$CF$2,4))=CL$2))</f>
        <v>0</v>
      </c>
      <c r="CM878" s="7" cm="1">
        <f t="array" ref="CM878">+SUM($G878:$CF878*N(VALUE(LEFT($G$2:$CF$2,4))=CM$2))</f>
        <v>0</v>
      </c>
      <c r="CN878" s="7" cm="1">
        <f t="array" ref="CN878">+SUM($G878:$CF878*N(VALUE(LEFT($G$2:$CF$2,4))=CN$2))</f>
        <v>0</v>
      </c>
      <c r="CO878" s="7" cm="1">
        <f t="array" ref="CO878">+SUM($G878:$CF878*N(VALUE(LEFT($G$2:$CF$2,4))=CO$2))</f>
        <v>0</v>
      </c>
      <c r="CP878" s="7" cm="1">
        <f t="array" ref="CP878">+SUM($G878:$CF878*N(VALUE(LEFT($G$2:$CF$2,4))=CP$2))</f>
        <v>0</v>
      </c>
      <c r="CQ878" s="7" cm="1">
        <f t="array" ref="CQ878">+SUM($G878:$CF878*N(VALUE(LEFT($G$2:$CF$2,4))=CQ$2))</f>
        <v>0</v>
      </c>
    </row>
    <row r="879" spans="2:95" x14ac:dyDescent="0.25">
      <c r="B879" t="str">
        <f>+IF(IFERROR(INDEX('24-25 Plant Additions (RunRate)'!$P$10:$P$258,MATCH(E879,'24-25 Plant Additions (RunRate)'!$C$10:$C$258,0)),"")&lt;&gt;"x","","x")</f>
        <v/>
      </c>
      <c r="C879" t="str">
        <f>+IF(AND(CG879&gt;'24-25 Plant Additions (RunRate)'!$O$4,$B879&lt;&gt;"x"),"x","")</f>
        <v/>
      </c>
      <c r="D879" t="str">
        <f t="shared" si="13"/>
        <v>x</v>
      </c>
      <c r="E879" s="2" t="s">
        <v>169</v>
      </c>
      <c r="F879" s="3" t="s">
        <v>170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>
        <v>0</v>
      </c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>
        <v>0</v>
      </c>
      <c r="CH879" s="4"/>
      <c r="CI879" s="9" t="e" cm="1">
        <f t="array" ref="CI879">1/(SUM(G879:BZ879*($G$1:$BZ$1=1))/SUM(G879:BZ879)+0.000000001)*(SUM(N(CK879:CP879&lt;&gt;0))&gt;4)</f>
        <v>#DIV/0!</v>
      </c>
      <c r="CK879" s="7" cm="1">
        <f t="array" ref="CK879">+SUM($G879:$CF879*N(VALUE(LEFT($G$2:$CF$2,4))=CK$2))</f>
        <v>0</v>
      </c>
      <c r="CL879" s="7" cm="1">
        <f t="array" ref="CL879">+SUM($G879:$CF879*N(VALUE(LEFT($G$2:$CF$2,4))=CL$2))</f>
        <v>0</v>
      </c>
      <c r="CM879" s="7" cm="1">
        <f t="array" ref="CM879">+SUM($G879:$CF879*N(VALUE(LEFT($G$2:$CF$2,4))=CM$2))</f>
        <v>0</v>
      </c>
      <c r="CN879" s="7" cm="1">
        <f t="array" ref="CN879">+SUM($G879:$CF879*N(VALUE(LEFT($G$2:$CF$2,4))=CN$2))</f>
        <v>0</v>
      </c>
      <c r="CO879" s="7" cm="1">
        <f t="array" ref="CO879">+SUM($G879:$CF879*N(VALUE(LEFT($G$2:$CF$2,4))=CO$2))</f>
        <v>0</v>
      </c>
      <c r="CP879" s="7" cm="1">
        <f t="array" ref="CP879">+SUM($G879:$CF879*N(VALUE(LEFT($G$2:$CF$2,4))=CP$2))</f>
        <v>0</v>
      </c>
      <c r="CQ879" s="7" cm="1">
        <f t="array" ref="CQ879">+SUM($G879:$CF879*N(VALUE(LEFT($G$2:$CF$2,4))=CQ$2))</f>
        <v>0</v>
      </c>
    </row>
    <row r="880" spans="2:95" x14ac:dyDescent="0.25">
      <c r="B880" t="str">
        <f>+IF(IFERROR(INDEX('24-25 Plant Additions (RunRate)'!$P$10:$P$258,MATCH(E880,'24-25 Plant Additions (RunRate)'!$C$10:$C$258,0)),"")&lt;&gt;"x","","x")</f>
        <v/>
      </c>
      <c r="C880" t="str">
        <f>+IF(AND(CG880&gt;'24-25 Plant Additions (RunRate)'!$O$4,$B880&lt;&gt;"x"),"x","")</f>
        <v/>
      </c>
      <c r="D880" t="str">
        <f t="shared" si="13"/>
        <v>x</v>
      </c>
      <c r="E880" s="2" t="s">
        <v>201</v>
      </c>
      <c r="F880" s="3" t="s">
        <v>202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>
        <v>494163.98</v>
      </c>
      <c r="AS880" s="4">
        <v>247.09</v>
      </c>
      <c r="AT880" s="4"/>
      <c r="AU880" s="4"/>
      <c r="AV880" s="4">
        <v>23643.82</v>
      </c>
      <c r="AW880" s="4"/>
      <c r="AX880" s="4">
        <v>-518054.89</v>
      </c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>
        <v>0</v>
      </c>
      <c r="CH880" s="4"/>
      <c r="CI880" s="9" t="e" cm="1">
        <f t="array" ref="CI880">1/(SUM(G880:BZ880*($G$1:$BZ$1=1))/SUM(G880:BZ880)+0.000000001)*(SUM(N(CK880:CP880&lt;&gt;0))&gt;4)</f>
        <v>#DIV/0!</v>
      </c>
      <c r="CK880" s="7" cm="1">
        <f t="array" ref="CK880">+SUM($G880:$CF880*N(VALUE(LEFT($G$2:$CF$2,4))=CK$2))</f>
        <v>0</v>
      </c>
      <c r="CL880" s="7" cm="1">
        <f t="array" ref="CL880">+SUM($G880:$CF880*N(VALUE(LEFT($G$2:$CF$2,4))=CL$2))</f>
        <v>0</v>
      </c>
      <c r="CM880" s="7" cm="1">
        <f t="array" ref="CM880">+SUM($G880:$CF880*N(VALUE(LEFT($G$2:$CF$2,4))=CM$2))</f>
        <v>0</v>
      </c>
      <c r="CN880" s="7" cm="1">
        <f t="array" ref="CN880">+SUM($G880:$CF880*N(VALUE(LEFT($G$2:$CF$2,4))=CN$2))</f>
        <v>0</v>
      </c>
      <c r="CO880" s="7" cm="1">
        <f t="array" ref="CO880">+SUM($G880:$CF880*N(VALUE(LEFT($G$2:$CF$2,4))=CO$2))</f>
        <v>0</v>
      </c>
      <c r="CP880" s="7" cm="1">
        <f t="array" ref="CP880">+SUM($G880:$CF880*N(VALUE(LEFT($G$2:$CF$2,4))=CP$2))</f>
        <v>0</v>
      </c>
      <c r="CQ880" s="7" cm="1">
        <f t="array" ref="CQ880">+SUM($G880:$CF880*N(VALUE(LEFT($G$2:$CF$2,4))=CQ$2))</f>
        <v>0</v>
      </c>
    </row>
    <row r="881" spans="2:95" x14ac:dyDescent="0.25">
      <c r="B881" t="str">
        <f>+IF(IFERROR(INDEX('24-25 Plant Additions (RunRate)'!$P$10:$P$258,MATCH(E881,'24-25 Plant Additions (RunRate)'!$C$10:$C$258,0)),"")&lt;&gt;"x","","x")</f>
        <v/>
      </c>
      <c r="C881" t="str">
        <f>+IF(AND(CG881&gt;'24-25 Plant Additions (RunRate)'!$O$4,$B881&lt;&gt;"x"),"x","")</f>
        <v/>
      </c>
      <c r="D881" t="str">
        <f t="shared" si="13"/>
        <v>x</v>
      </c>
      <c r="E881" s="2" t="s">
        <v>219</v>
      </c>
      <c r="F881" s="3" t="s">
        <v>220</v>
      </c>
      <c r="G881" s="4"/>
      <c r="H881" s="4"/>
      <c r="I881" s="4"/>
      <c r="J881" s="4"/>
      <c r="K881" s="4"/>
      <c r="L881" s="4">
        <v>0</v>
      </c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>
        <v>0</v>
      </c>
      <c r="CH881" s="4"/>
      <c r="CI881" s="9" t="e" cm="1">
        <f t="array" ref="CI881">1/(SUM(G881:BZ881*($G$1:$BZ$1=1))/SUM(G881:BZ881)+0.000000001)*(SUM(N(CK881:CP881&lt;&gt;0))&gt;4)</f>
        <v>#DIV/0!</v>
      </c>
      <c r="CK881" s="7" cm="1">
        <f t="array" ref="CK881">+SUM($G881:$CF881*N(VALUE(LEFT($G$2:$CF$2,4))=CK$2))</f>
        <v>0</v>
      </c>
      <c r="CL881" s="7" cm="1">
        <f t="array" ref="CL881">+SUM($G881:$CF881*N(VALUE(LEFT($G$2:$CF$2,4))=CL$2))</f>
        <v>0</v>
      </c>
      <c r="CM881" s="7" cm="1">
        <f t="array" ref="CM881">+SUM($G881:$CF881*N(VALUE(LEFT($G$2:$CF$2,4))=CM$2))</f>
        <v>0</v>
      </c>
      <c r="CN881" s="7" cm="1">
        <f t="array" ref="CN881">+SUM($G881:$CF881*N(VALUE(LEFT($G$2:$CF$2,4))=CN$2))</f>
        <v>0</v>
      </c>
      <c r="CO881" s="7" cm="1">
        <f t="array" ref="CO881">+SUM($G881:$CF881*N(VALUE(LEFT($G$2:$CF$2,4))=CO$2))</f>
        <v>0</v>
      </c>
      <c r="CP881" s="7" cm="1">
        <f t="array" ref="CP881">+SUM($G881:$CF881*N(VALUE(LEFT($G$2:$CF$2,4))=CP$2))</f>
        <v>0</v>
      </c>
      <c r="CQ881" s="7" cm="1">
        <f t="array" ref="CQ881">+SUM($G881:$CF881*N(VALUE(LEFT($G$2:$CF$2,4))=CQ$2))</f>
        <v>0</v>
      </c>
    </row>
    <row r="882" spans="2:95" x14ac:dyDescent="0.25">
      <c r="B882" t="str">
        <f>+IF(IFERROR(INDEX('24-25 Plant Additions (RunRate)'!$P$10:$P$258,MATCH(E882,'24-25 Plant Additions (RunRate)'!$C$10:$C$258,0)),"")&lt;&gt;"x","","x")</f>
        <v/>
      </c>
      <c r="C882" t="str">
        <f>+IF(AND(CG882&gt;'24-25 Plant Additions (RunRate)'!$O$4,$B882&lt;&gt;"x"),"x","")</f>
        <v/>
      </c>
      <c r="D882" t="str">
        <f t="shared" si="13"/>
        <v>x</v>
      </c>
      <c r="E882" s="2" t="s">
        <v>221</v>
      </c>
      <c r="F882" s="3" t="s">
        <v>222</v>
      </c>
      <c r="G882" s="4"/>
      <c r="H882" s="4"/>
      <c r="I882" s="4"/>
      <c r="J882" s="4"/>
      <c r="K882" s="4"/>
      <c r="L882" s="4">
        <v>0</v>
      </c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>
        <v>0</v>
      </c>
      <c r="CH882" s="4"/>
      <c r="CI882" s="9" t="e" cm="1">
        <f t="array" ref="CI882">1/(SUM(G882:BZ882*($G$1:$BZ$1=1))/SUM(G882:BZ882)+0.000000001)*(SUM(N(CK882:CP882&lt;&gt;0))&gt;4)</f>
        <v>#DIV/0!</v>
      </c>
      <c r="CK882" s="7" cm="1">
        <f t="array" ref="CK882">+SUM($G882:$CF882*N(VALUE(LEFT($G$2:$CF$2,4))=CK$2))</f>
        <v>0</v>
      </c>
      <c r="CL882" s="7" cm="1">
        <f t="array" ref="CL882">+SUM($G882:$CF882*N(VALUE(LEFT($G$2:$CF$2,4))=CL$2))</f>
        <v>0</v>
      </c>
      <c r="CM882" s="7" cm="1">
        <f t="array" ref="CM882">+SUM($G882:$CF882*N(VALUE(LEFT($G$2:$CF$2,4))=CM$2))</f>
        <v>0</v>
      </c>
      <c r="CN882" s="7" cm="1">
        <f t="array" ref="CN882">+SUM($G882:$CF882*N(VALUE(LEFT($G$2:$CF$2,4))=CN$2))</f>
        <v>0</v>
      </c>
      <c r="CO882" s="7" cm="1">
        <f t="array" ref="CO882">+SUM($G882:$CF882*N(VALUE(LEFT($G$2:$CF$2,4))=CO$2))</f>
        <v>0</v>
      </c>
      <c r="CP882" s="7" cm="1">
        <f t="array" ref="CP882">+SUM($G882:$CF882*N(VALUE(LEFT($G$2:$CF$2,4))=CP$2))</f>
        <v>0</v>
      </c>
      <c r="CQ882" s="7" cm="1">
        <f t="array" ref="CQ882">+SUM($G882:$CF882*N(VALUE(LEFT($G$2:$CF$2,4))=CQ$2))</f>
        <v>0</v>
      </c>
    </row>
    <row r="883" spans="2:95" x14ac:dyDescent="0.25">
      <c r="B883" t="str">
        <f>+IF(IFERROR(INDEX('24-25 Plant Additions (RunRate)'!$P$10:$P$258,MATCH(E883,'24-25 Plant Additions (RunRate)'!$C$10:$C$258,0)),"")&lt;&gt;"x","","x")</f>
        <v/>
      </c>
      <c r="C883" t="str">
        <f>+IF(AND(CG883&gt;'24-25 Plant Additions (RunRate)'!$O$4,$B883&lt;&gt;"x"),"x","")</f>
        <v/>
      </c>
      <c r="D883" t="str">
        <f t="shared" si="13"/>
        <v>x</v>
      </c>
      <c r="E883" s="2" t="s">
        <v>233</v>
      </c>
      <c r="F883" s="3" t="s">
        <v>234</v>
      </c>
      <c r="G883" s="4"/>
      <c r="H883" s="4"/>
      <c r="I883" s="4"/>
      <c r="J883" s="4"/>
      <c r="K883" s="4">
        <v>0</v>
      </c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>
        <v>0</v>
      </c>
      <c r="CH883" s="4"/>
      <c r="CI883" s="9" t="e" cm="1">
        <f t="array" ref="CI883">1/(SUM(G883:BZ883*($G$1:$BZ$1=1))/SUM(G883:BZ883)+0.000000001)*(SUM(N(CK883:CP883&lt;&gt;0))&gt;4)</f>
        <v>#DIV/0!</v>
      </c>
      <c r="CK883" s="7" cm="1">
        <f t="array" ref="CK883">+SUM($G883:$CF883*N(VALUE(LEFT($G$2:$CF$2,4))=CK$2))</f>
        <v>0</v>
      </c>
      <c r="CL883" s="7" cm="1">
        <f t="array" ref="CL883">+SUM($G883:$CF883*N(VALUE(LEFT($G$2:$CF$2,4))=CL$2))</f>
        <v>0</v>
      </c>
      <c r="CM883" s="7" cm="1">
        <f t="array" ref="CM883">+SUM($G883:$CF883*N(VALUE(LEFT($G$2:$CF$2,4))=CM$2))</f>
        <v>0</v>
      </c>
      <c r="CN883" s="7" cm="1">
        <f t="array" ref="CN883">+SUM($G883:$CF883*N(VALUE(LEFT($G$2:$CF$2,4))=CN$2))</f>
        <v>0</v>
      </c>
      <c r="CO883" s="7" cm="1">
        <f t="array" ref="CO883">+SUM($G883:$CF883*N(VALUE(LEFT($G$2:$CF$2,4))=CO$2))</f>
        <v>0</v>
      </c>
      <c r="CP883" s="7" cm="1">
        <f t="array" ref="CP883">+SUM($G883:$CF883*N(VALUE(LEFT($G$2:$CF$2,4))=CP$2))</f>
        <v>0</v>
      </c>
      <c r="CQ883" s="7" cm="1">
        <f t="array" ref="CQ883">+SUM($G883:$CF883*N(VALUE(LEFT($G$2:$CF$2,4))=CQ$2))</f>
        <v>0</v>
      </c>
    </row>
    <row r="884" spans="2:95" x14ac:dyDescent="0.25">
      <c r="B884" t="str">
        <f>+IF(IFERROR(INDEX('24-25 Plant Additions (RunRate)'!$P$10:$P$258,MATCH(E884,'24-25 Plant Additions (RunRate)'!$C$10:$C$258,0)),"")&lt;&gt;"x","","x")</f>
        <v/>
      </c>
      <c r="C884" t="str">
        <f>+IF(AND(CG884&gt;'24-25 Plant Additions (RunRate)'!$O$4,$B884&lt;&gt;"x"),"x","")</f>
        <v/>
      </c>
      <c r="D884" t="str">
        <f t="shared" si="13"/>
        <v>x</v>
      </c>
      <c r="E884" s="2" t="s">
        <v>235</v>
      </c>
      <c r="F884" s="3" t="s">
        <v>236</v>
      </c>
      <c r="G884" s="4"/>
      <c r="H884" s="4"/>
      <c r="I884" s="4"/>
      <c r="J884" s="4"/>
      <c r="K884" s="4">
        <v>0</v>
      </c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>
        <v>0</v>
      </c>
      <c r="CH884" s="4"/>
      <c r="CI884" s="9" t="e" cm="1">
        <f t="array" ref="CI884">1/(SUM(G884:BZ884*($G$1:$BZ$1=1))/SUM(G884:BZ884)+0.000000001)*(SUM(N(CK884:CP884&lt;&gt;0))&gt;4)</f>
        <v>#DIV/0!</v>
      </c>
      <c r="CK884" s="7" cm="1">
        <f t="array" ref="CK884">+SUM($G884:$CF884*N(VALUE(LEFT($G$2:$CF$2,4))=CK$2))</f>
        <v>0</v>
      </c>
      <c r="CL884" s="7" cm="1">
        <f t="array" ref="CL884">+SUM($G884:$CF884*N(VALUE(LEFT($G$2:$CF$2,4))=CL$2))</f>
        <v>0</v>
      </c>
      <c r="CM884" s="7" cm="1">
        <f t="array" ref="CM884">+SUM($G884:$CF884*N(VALUE(LEFT($G$2:$CF$2,4))=CM$2))</f>
        <v>0</v>
      </c>
      <c r="CN884" s="7" cm="1">
        <f t="array" ref="CN884">+SUM($G884:$CF884*N(VALUE(LEFT($G$2:$CF$2,4))=CN$2))</f>
        <v>0</v>
      </c>
      <c r="CO884" s="7" cm="1">
        <f t="array" ref="CO884">+SUM($G884:$CF884*N(VALUE(LEFT($G$2:$CF$2,4))=CO$2))</f>
        <v>0</v>
      </c>
      <c r="CP884" s="7" cm="1">
        <f t="array" ref="CP884">+SUM($G884:$CF884*N(VALUE(LEFT($G$2:$CF$2,4))=CP$2))</f>
        <v>0</v>
      </c>
      <c r="CQ884" s="7" cm="1">
        <f t="array" ref="CQ884">+SUM($G884:$CF884*N(VALUE(LEFT($G$2:$CF$2,4))=CQ$2))</f>
        <v>0</v>
      </c>
    </row>
    <row r="885" spans="2:95" x14ac:dyDescent="0.25">
      <c r="B885" t="str">
        <f>+IF(IFERROR(INDEX('24-25 Plant Additions (RunRate)'!$P$10:$P$258,MATCH(E885,'24-25 Plant Additions (RunRate)'!$C$10:$C$258,0)),"")&lt;&gt;"x","","x")</f>
        <v/>
      </c>
      <c r="C885" t="str">
        <f>+IF(AND(CG885&gt;'24-25 Plant Additions (RunRate)'!$O$4,$B885&lt;&gt;"x"),"x","")</f>
        <v/>
      </c>
      <c r="D885" t="str">
        <f t="shared" si="13"/>
        <v>x</v>
      </c>
      <c r="E885" s="2" t="s">
        <v>245</v>
      </c>
      <c r="F885" s="3" t="s">
        <v>246</v>
      </c>
      <c r="G885" s="4"/>
      <c r="H885" s="4"/>
      <c r="I885" s="4"/>
      <c r="J885" s="4"/>
      <c r="K885" s="4"/>
      <c r="L885" s="4">
        <v>0</v>
      </c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>
        <v>0</v>
      </c>
      <c r="CH885" s="4"/>
      <c r="CI885" s="9" t="e" cm="1">
        <f t="array" ref="CI885">1/(SUM(G885:BZ885*($G$1:$BZ$1=1))/SUM(G885:BZ885)+0.000000001)*(SUM(N(CK885:CP885&lt;&gt;0))&gt;4)</f>
        <v>#DIV/0!</v>
      </c>
      <c r="CK885" s="7" cm="1">
        <f t="array" ref="CK885">+SUM($G885:$CF885*N(VALUE(LEFT($G$2:$CF$2,4))=CK$2))</f>
        <v>0</v>
      </c>
      <c r="CL885" s="7" cm="1">
        <f t="array" ref="CL885">+SUM($G885:$CF885*N(VALUE(LEFT($G$2:$CF$2,4))=CL$2))</f>
        <v>0</v>
      </c>
      <c r="CM885" s="7" cm="1">
        <f t="array" ref="CM885">+SUM($G885:$CF885*N(VALUE(LEFT($G$2:$CF$2,4))=CM$2))</f>
        <v>0</v>
      </c>
      <c r="CN885" s="7" cm="1">
        <f t="array" ref="CN885">+SUM($G885:$CF885*N(VALUE(LEFT($G$2:$CF$2,4))=CN$2))</f>
        <v>0</v>
      </c>
      <c r="CO885" s="7" cm="1">
        <f t="array" ref="CO885">+SUM($G885:$CF885*N(VALUE(LEFT($G$2:$CF$2,4))=CO$2))</f>
        <v>0</v>
      </c>
      <c r="CP885" s="7" cm="1">
        <f t="array" ref="CP885">+SUM($G885:$CF885*N(VALUE(LEFT($G$2:$CF$2,4))=CP$2))</f>
        <v>0</v>
      </c>
      <c r="CQ885" s="7" cm="1">
        <f t="array" ref="CQ885">+SUM($G885:$CF885*N(VALUE(LEFT($G$2:$CF$2,4))=CQ$2))</f>
        <v>0</v>
      </c>
    </row>
    <row r="886" spans="2:95" x14ac:dyDescent="0.25">
      <c r="B886" t="str">
        <f>+IF(IFERROR(INDEX('24-25 Plant Additions (RunRate)'!$P$10:$P$258,MATCH(E886,'24-25 Plant Additions (RunRate)'!$C$10:$C$258,0)),"")&lt;&gt;"x","","x")</f>
        <v/>
      </c>
      <c r="C886" t="str">
        <f>+IF(AND(CG886&gt;'24-25 Plant Additions (RunRate)'!$O$4,$B886&lt;&gt;"x"),"x","")</f>
        <v/>
      </c>
      <c r="D886" t="str">
        <f t="shared" si="13"/>
        <v>x</v>
      </c>
      <c r="E886" s="2" t="s">
        <v>251</v>
      </c>
      <c r="F886" s="3" t="s">
        <v>252</v>
      </c>
      <c r="G886" s="4"/>
      <c r="H886" s="4"/>
      <c r="I886" s="4"/>
      <c r="J886" s="4">
        <v>0</v>
      </c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>
        <v>0</v>
      </c>
      <c r="CH886" s="4"/>
      <c r="CI886" s="9" t="e" cm="1">
        <f t="array" ref="CI886">1/(SUM(G886:BZ886*($G$1:$BZ$1=1))/SUM(G886:BZ886)+0.000000001)*(SUM(N(CK886:CP886&lt;&gt;0))&gt;4)</f>
        <v>#DIV/0!</v>
      </c>
      <c r="CK886" s="7" cm="1">
        <f t="array" ref="CK886">+SUM($G886:$CF886*N(VALUE(LEFT($G$2:$CF$2,4))=CK$2))</f>
        <v>0</v>
      </c>
      <c r="CL886" s="7" cm="1">
        <f t="array" ref="CL886">+SUM($G886:$CF886*N(VALUE(LEFT($G$2:$CF$2,4))=CL$2))</f>
        <v>0</v>
      </c>
      <c r="CM886" s="7" cm="1">
        <f t="array" ref="CM886">+SUM($G886:$CF886*N(VALUE(LEFT($G$2:$CF$2,4))=CM$2))</f>
        <v>0</v>
      </c>
      <c r="CN886" s="7" cm="1">
        <f t="array" ref="CN886">+SUM($G886:$CF886*N(VALUE(LEFT($G$2:$CF$2,4))=CN$2))</f>
        <v>0</v>
      </c>
      <c r="CO886" s="7" cm="1">
        <f t="array" ref="CO886">+SUM($G886:$CF886*N(VALUE(LEFT($G$2:$CF$2,4))=CO$2))</f>
        <v>0</v>
      </c>
      <c r="CP886" s="7" cm="1">
        <f t="array" ref="CP886">+SUM($G886:$CF886*N(VALUE(LEFT($G$2:$CF$2,4))=CP$2))</f>
        <v>0</v>
      </c>
      <c r="CQ886" s="7" cm="1">
        <f t="array" ref="CQ886">+SUM($G886:$CF886*N(VALUE(LEFT($G$2:$CF$2,4))=CQ$2))</f>
        <v>0</v>
      </c>
    </row>
    <row r="887" spans="2:95" x14ac:dyDescent="0.25">
      <c r="B887" t="str">
        <f>+IF(IFERROR(INDEX('24-25 Plant Additions (RunRate)'!$P$10:$P$258,MATCH(E887,'24-25 Plant Additions (RunRate)'!$C$10:$C$258,0)),"")&lt;&gt;"x","","x")</f>
        <v/>
      </c>
      <c r="C887" t="str">
        <f>+IF(AND(CG887&gt;'24-25 Plant Additions (RunRate)'!$O$4,$B887&lt;&gt;"x"),"x","")</f>
        <v/>
      </c>
      <c r="D887" t="str">
        <f t="shared" si="13"/>
        <v>x</v>
      </c>
      <c r="E887" s="2" t="s">
        <v>257</v>
      </c>
      <c r="F887" s="3" t="s">
        <v>258</v>
      </c>
      <c r="G887" s="4"/>
      <c r="H887" s="4"/>
      <c r="I887" s="4"/>
      <c r="J887" s="4"/>
      <c r="K887" s="4"/>
      <c r="L887" s="4"/>
      <c r="M887" s="4"/>
      <c r="N887" s="4"/>
      <c r="O887" s="4">
        <v>0</v>
      </c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>
        <v>0</v>
      </c>
      <c r="CH887" s="4"/>
      <c r="CI887" s="9" t="e" cm="1">
        <f t="array" ref="CI887">1/(SUM(G887:BZ887*($G$1:$BZ$1=1))/SUM(G887:BZ887)+0.000000001)*(SUM(N(CK887:CP887&lt;&gt;0))&gt;4)</f>
        <v>#DIV/0!</v>
      </c>
      <c r="CK887" s="7" cm="1">
        <f t="array" ref="CK887">+SUM($G887:$CF887*N(VALUE(LEFT($G$2:$CF$2,4))=CK$2))</f>
        <v>0</v>
      </c>
      <c r="CL887" s="7" cm="1">
        <f t="array" ref="CL887">+SUM($G887:$CF887*N(VALUE(LEFT($G$2:$CF$2,4))=CL$2))</f>
        <v>0</v>
      </c>
      <c r="CM887" s="7" cm="1">
        <f t="array" ref="CM887">+SUM($G887:$CF887*N(VALUE(LEFT($G$2:$CF$2,4))=CM$2))</f>
        <v>0</v>
      </c>
      <c r="CN887" s="7" cm="1">
        <f t="array" ref="CN887">+SUM($G887:$CF887*N(VALUE(LEFT($G$2:$CF$2,4))=CN$2))</f>
        <v>0</v>
      </c>
      <c r="CO887" s="7" cm="1">
        <f t="array" ref="CO887">+SUM($G887:$CF887*N(VALUE(LEFT($G$2:$CF$2,4))=CO$2))</f>
        <v>0</v>
      </c>
      <c r="CP887" s="7" cm="1">
        <f t="array" ref="CP887">+SUM($G887:$CF887*N(VALUE(LEFT($G$2:$CF$2,4))=CP$2))</f>
        <v>0</v>
      </c>
      <c r="CQ887" s="7" cm="1">
        <f t="array" ref="CQ887">+SUM($G887:$CF887*N(VALUE(LEFT($G$2:$CF$2,4))=CQ$2))</f>
        <v>0</v>
      </c>
    </row>
    <row r="888" spans="2:95" x14ac:dyDescent="0.25">
      <c r="B888" t="str">
        <f>+IF(IFERROR(INDEX('24-25 Plant Additions (RunRate)'!$P$10:$P$258,MATCH(E888,'24-25 Plant Additions (RunRate)'!$C$10:$C$258,0)),"")&lt;&gt;"x","","x")</f>
        <v/>
      </c>
      <c r="C888" t="str">
        <f>+IF(AND(CG888&gt;'24-25 Plant Additions (RunRate)'!$O$4,$B888&lt;&gt;"x"),"x","")</f>
        <v/>
      </c>
      <c r="D888" t="str">
        <f t="shared" si="13"/>
        <v>x</v>
      </c>
      <c r="E888" s="2" t="s">
        <v>259</v>
      </c>
      <c r="F888" s="3" t="s">
        <v>260</v>
      </c>
      <c r="G888" s="4"/>
      <c r="H888" s="4"/>
      <c r="I888" s="4"/>
      <c r="J888" s="4"/>
      <c r="K888" s="4"/>
      <c r="L888" s="4"/>
      <c r="M888" s="4"/>
      <c r="N888" s="4"/>
      <c r="O888" s="4"/>
      <c r="P888" s="4">
        <v>0</v>
      </c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>
        <v>0</v>
      </c>
      <c r="CH888" s="4"/>
      <c r="CI888" s="9" t="e" cm="1">
        <f t="array" ref="CI888">1/(SUM(G888:BZ888*($G$1:$BZ$1=1))/SUM(G888:BZ888)+0.000000001)*(SUM(N(CK888:CP888&lt;&gt;0))&gt;4)</f>
        <v>#DIV/0!</v>
      </c>
      <c r="CK888" s="7" cm="1">
        <f t="array" ref="CK888">+SUM($G888:$CF888*N(VALUE(LEFT($G$2:$CF$2,4))=CK$2))</f>
        <v>0</v>
      </c>
      <c r="CL888" s="7" cm="1">
        <f t="array" ref="CL888">+SUM($G888:$CF888*N(VALUE(LEFT($G$2:$CF$2,4))=CL$2))</f>
        <v>0</v>
      </c>
      <c r="CM888" s="7" cm="1">
        <f t="array" ref="CM888">+SUM($G888:$CF888*N(VALUE(LEFT($G$2:$CF$2,4))=CM$2))</f>
        <v>0</v>
      </c>
      <c r="CN888" s="7" cm="1">
        <f t="array" ref="CN888">+SUM($G888:$CF888*N(VALUE(LEFT($G$2:$CF$2,4))=CN$2))</f>
        <v>0</v>
      </c>
      <c r="CO888" s="7" cm="1">
        <f t="array" ref="CO888">+SUM($G888:$CF888*N(VALUE(LEFT($G$2:$CF$2,4))=CO$2))</f>
        <v>0</v>
      </c>
      <c r="CP888" s="7" cm="1">
        <f t="array" ref="CP888">+SUM($G888:$CF888*N(VALUE(LEFT($G$2:$CF$2,4))=CP$2))</f>
        <v>0</v>
      </c>
      <c r="CQ888" s="7" cm="1">
        <f t="array" ref="CQ888">+SUM($G888:$CF888*N(VALUE(LEFT($G$2:$CF$2,4))=CQ$2))</f>
        <v>0</v>
      </c>
    </row>
    <row r="889" spans="2:95" x14ac:dyDescent="0.25">
      <c r="B889" t="str">
        <f>+IF(IFERROR(INDEX('24-25 Plant Additions (RunRate)'!$P$10:$P$258,MATCH(E889,'24-25 Plant Additions (RunRate)'!$C$10:$C$258,0)),"")&lt;&gt;"x","","x")</f>
        <v/>
      </c>
      <c r="C889" t="str">
        <f>+IF(AND(CG889&gt;'24-25 Plant Additions (RunRate)'!$O$4,$B889&lt;&gt;"x"),"x","")</f>
        <v/>
      </c>
      <c r="D889" t="str">
        <f t="shared" si="13"/>
        <v>x</v>
      </c>
      <c r="E889" s="2" t="s">
        <v>261</v>
      </c>
      <c r="F889" s="3" t="s">
        <v>262</v>
      </c>
      <c r="G889" s="4"/>
      <c r="H889" s="4"/>
      <c r="I889" s="4"/>
      <c r="J889" s="4"/>
      <c r="K889" s="4"/>
      <c r="L889" s="4">
        <v>0</v>
      </c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>
        <v>0</v>
      </c>
      <c r="CH889" s="4"/>
      <c r="CI889" s="9" t="e" cm="1">
        <f t="array" ref="CI889">1/(SUM(G889:BZ889*($G$1:$BZ$1=1))/SUM(G889:BZ889)+0.000000001)*(SUM(N(CK889:CP889&lt;&gt;0))&gt;4)</f>
        <v>#DIV/0!</v>
      </c>
      <c r="CK889" s="7" cm="1">
        <f t="array" ref="CK889">+SUM($G889:$CF889*N(VALUE(LEFT($G$2:$CF$2,4))=CK$2))</f>
        <v>0</v>
      </c>
      <c r="CL889" s="7" cm="1">
        <f t="array" ref="CL889">+SUM($G889:$CF889*N(VALUE(LEFT($G$2:$CF$2,4))=CL$2))</f>
        <v>0</v>
      </c>
      <c r="CM889" s="7" cm="1">
        <f t="array" ref="CM889">+SUM($G889:$CF889*N(VALUE(LEFT($G$2:$CF$2,4))=CM$2))</f>
        <v>0</v>
      </c>
      <c r="CN889" s="7" cm="1">
        <f t="array" ref="CN889">+SUM($G889:$CF889*N(VALUE(LEFT($G$2:$CF$2,4))=CN$2))</f>
        <v>0</v>
      </c>
      <c r="CO889" s="7" cm="1">
        <f t="array" ref="CO889">+SUM($G889:$CF889*N(VALUE(LEFT($G$2:$CF$2,4))=CO$2))</f>
        <v>0</v>
      </c>
      <c r="CP889" s="7" cm="1">
        <f t="array" ref="CP889">+SUM($G889:$CF889*N(VALUE(LEFT($G$2:$CF$2,4))=CP$2))</f>
        <v>0</v>
      </c>
      <c r="CQ889" s="7" cm="1">
        <f t="array" ref="CQ889">+SUM($G889:$CF889*N(VALUE(LEFT($G$2:$CF$2,4))=CQ$2))</f>
        <v>0</v>
      </c>
    </row>
    <row r="890" spans="2:95" x14ac:dyDescent="0.25">
      <c r="B890" t="str">
        <f>+IF(IFERROR(INDEX('24-25 Plant Additions (RunRate)'!$P$10:$P$258,MATCH(E890,'24-25 Plant Additions (RunRate)'!$C$10:$C$258,0)),"")&lt;&gt;"x","","x")</f>
        <v/>
      </c>
      <c r="C890" t="str">
        <f>+IF(AND(CG890&gt;'24-25 Plant Additions (RunRate)'!$O$4,$B890&lt;&gt;"x"),"x","")</f>
        <v/>
      </c>
      <c r="D890" t="str">
        <f t="shared" si="13"/>
        <v>x</v>
      </c>
      <c r="E890" s="2" t="s">
        <v>263</v>
      </c>
      <c r="F890" s="3" t="s">
        <v>264</v>
      </c>
      <c r="G890" s="4"/>
      <c r="H890" s="4"/>
      <c r="I890" s="4"/>
      <c r="J890" s="4"/>
      <c r="K890" s="4">
        <v>0</v>
      </c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>
        <v>0</v>
      </c>
      <c r="CH890" s="4"/>
      <c r="CI890" s="9" t="e" cm="1">
        <f t="array" ref="CI890">1/(SUM(G890:BZ890*($G$1:$BZ$1=1))/SUM(G890:BZ890)+0.000000001)*(SUM(N(CK890:CP890&lt;&gt;0))&gt;4)</f>
        <v>#DIV/0!</v>
      </c>
      <c r="CK890" s="7" cm="1">
        <f t="array" ref="CK890">+SUM($G890:$CF890*N(VALUE(LEFT($G$2:$CF$2,4))=CK$2))</f>
        <v>0</v>
      </c>
      <c r="CL890" s="7" cm="1">
        <f t="array" ref="CL890">+SUM($G890:$CF890*N(VALUE(LEFT($G$2:$CF$2,4))=CL$2))</f>
        <v>0</v>
      </c>
      <c r="CM890" s="7" cm="1">
        <f t="array" ref="CM890">+SUM($G890:$CF890*N(VALUE(LEFT($G$2:$CF$2,4))=CM$2))</f>
        <v>0</v>
      </c>
      <c r="CN890" s="7" cm="1">
        <f t="array" ref="CN890">+SUM($G890:$CF890*N(VALUE(LEFT($G$2:$CF$2,4))=CN$2))</f>
        <v>0</v>
      </c>
      <c r="CO890" s="7" cm="1">
        <f t="array" ref="CO890">+SUM($G890:$CF890*N(VALUE(LEFT($G$2:$CF$2,4))=CO$2))</f>
        <v>0</v>
      </c>
      <c r="CP890" s="7" cm="1">
        <f t="array" ref="CP890">+SUM($G890:$CF890*N(VALUE(LEFT($G$2:$CF$2,4))=CP$2))</f>
        <v>0</v>
      </c>
      <c r="CQ890" s="7" cm="1">
        <f t="array" ref="CQ890">+SUM($G890:$CF890*N(VALUE(LEFT($G$2:$CF$2,4))=CQ$2))</f>
        <v>0</v>
      </c>
    </row>
    <row r="891" spans="2:95" x14ac:dyDescent="0.25">
      <c r="B891" t="str">
        <f>+IF(IFERROR(INDEX('24-25 Plant Additions (RunRate)'!$P$10:$P$258,MATCH(E891,'24-25 Plant Additions (RunRate)'!$C$10:$C$258,0)),"")&lt;&gt;"x","","x")</f>
        <v/>
      </c>
      <c r="C891" t="str">
        <f>+IF(AND(CG891&gt;'24-25 Plant Additions (RunRate)'!$O$4,$B891&lt;&gt;"x"),"x","")</f>
        <v/>
      </c>
      <c r="D891" t="str">
        <f t="shared" si="13"/>
        <v>x</v>
      </c>
      <c r="E891" s="2" t="s">
        <v>273</v>
      </c>
      <c r="F891" s="3" t="s">
        <v>274</v>
      </c>
      <c r="G891" s="4"/>
      <c r="H891" s="4"/>
      <c r="I891" s="4"/>
      <c r="J891" s="4"/>
      <c r="K891" s="4">
        <v>0</v>
      </c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>
        <v>0</v>
      </c>
      <c r="CH891" s="4"/>
      <c r="CI891" s="9" t="e" cm="1">
        <f t="array" ref="CI891">1/(SUM(G891:BZ891*($G$1:$BZ$1=1))/SUM(G891:BZ891)+0.000000001)*(SUM(N(CK891:CP891&lt;&gt;0))&gt;4)</f>
        <v>#DIV/0!</v>
      </c>
      <c r="CK891" s="7" cm="1">
        <f t="array" ref="CK891">+SUM($G891:$CF891*N(VALUE(LEFT($G$2:$CF$2,4))=CK$2))</f>
        <v>0</v>
      </c>
      <c r="CL891" s="7" cm="1">
        <f t="array" ref="CL891">+SUM($G891:$CF891*N(VALUE(LEFT($G$2:$CF$2,4))=CL$2))</f>
        <v>0</v>
      </c>
      <c r="CM891" s="7" cm="1">
        <f t="array" ref="CM891">+SUM($G891:$CF891*N(VALUE(LEFT($G$2:$CF$2,4))=CM$2))</f>
        <v>0</v>
      </c>
      <c r="CN891" s="7" cm="1">
        <f t="array" ref="CN891">+SUM($G891:$CF891*N(VALUE(LEFT($G$2:$CF$2,4))=CN$2))</f>
        <v>0</v>
      </c>
      <c r="CO891" s="7" cm="1">
        <f t="array" ref="CO891">+SUM($G891:$CF891*N(VALUE(LEFT($G$2:$CF$2,4))=CO$2))</f>
        <v>0</v>
      </c>
      <c r="CP891" s="7" cm="1">
        <f t="array" ref="CP891">+SUM($G891:$CF891*N(VALUE(LEFT($G$2:$CF$2,4))=CP$2))</f>
        <v>0</v>
      </c>
      <c r="CQ891" s="7" cm="1">
        <f t="array" ref="CQ891">+SUM($G891:$CF891*N(VALUE(LEFT($G$2:$CF$2,4))=CQ$2))</f>
        <v>0</v>
      </c>
    </row>
    <row r="892" spans="2:95" x14ac:dyDescent="0.25">
      <c r="B892" t="str">
        <f>+IF(IFERROR(INDEX('24-25 Plant Additions (RunRate)'!$P$10:$P$258,MATCH(E892,'24-25 Plant Additions (RunRate)'!$C$10:$C$258,0)),"")&lt;&gt;"x","","x")</f>
        <v/>
      </c>
      <c r="C892" t="str">
        <f>+IF(AND(CG892&gt;'24-25 Plant Additions (RunRate)'!$O$4,$B892&lt;&gt;"x"),"x","")</f>
        <v/>
      </c>
      <c r="D892" t="str">
        <f t="shared" si="13"/>
        <v>x</v>
      </c>
      <c r="E892" s="2" t="s">
        <v>277</v>
      </c>
      <c r="F892" s="3" t="s">
        <v>278</v>
      </c>
      <c r="G892" s="4"/>
      <c r="H892" s="4"/>
      <c r="I892" s="4"/>
      <c r="J892" s="4"/>
      <c r="K892" s="4"/>
      <c r="L892" s="4">
        <v>0</v>
      </c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>
        <v>0</v>
      </c>
      <c r="CH892" s="4"/>
      <c r="CI892" s="9" t="e" cm="1">
        <f t="array" ref="CI892">1/(SUM(G892:BZ892*($G$1:$BZ$1=1))/SUM(G892:BZ892)+0.000000001)*(SUM(N(CK892:CP892&lt;&gt;0))&gt;4)</f>
        <v>#DIV/0!</v>
      </c>
      <c r="CK892" s="7" cm="1">
        <f t="array" ref="CK892">+SUM($G892:$CF892*N(VALUE(LEFT($G$2:$CF$2,4))=CK$2))</f>
        <v>0</v>
      </c>
      <c r="CL892" s="7" cm="1">
        <f t="array" ref="CL892">+SUM($G892:$CF892*N(VALUE(LEFT($G$2:$CF$2,4))=CL$2))</f>
        <v>0</v>
      </c>
      <c r="CM892" s="7" cm="1">
        <f t="array" ref="CM892">+SUM($G892:$CF892*N(VALUE(LEFT($G$2:$CF$2,4))=CM$2))</f>
        <v>0</v>
      </c>
      <c r="CN892" s="7" cm="1">
        <f t="array" ref="CN892">+SUM($G892:$CF892*N(VALUE(LEFT($G$2:$CF$2,4))=CN$2))</f>
        <v>0</v>
      </c>
      <c r="CO892" s="7" cm="1">
        <f t="array" ref="CO892">+SUM($G892:$CF892*N(VALUE(LEFT($G$2:$CF$2,4))=CO$2))</f>
        <v>0</v>
      </c>
      <c r="CP892" s="7" cm="1">
        <f t="array" ref="CP892">+SUM($G892:$CF892*N(VALUE(LEFT($G$2:$CF$2,4))=CP$2))</f>
        <v>0</v>
      </c>
      <c r="CQ892" s="7" cm="1">
        <f t="array" ref="CQ892">+SUM($G892:$CF892*N(VALUE(LEFT($G$2:$CF$2,4))=CQ$2))</f>
        <v>0</v>
      </c>
    </row>
    <row r="893" spans="2:95" x14ac:dyDescent="0.25">
      <c r="B893" t="str">
        <f>+IF(IFERROR(INDEX('24-25 Plant Additions (RunRate)'!$P$10:$P$258,MATCH(E893,'24-25 Plant Additions (RunRate)'!$C$10:$C$258,0)),"")&lt;&gt;"x","","x")</f>
        <v/>
      </c>
      <c r="C893" t="str">
        <f>+IF(AND(CG893&gt;'24-25 Plant Additions (RunRate)'!$O$4,$B893&lt;&gt;"x"),"x","")</f>
        <v/>
      </c>
      <c r="D893" t="str">
        <f t="shared" si="13"/>
        <v>x</v>
      </c>
      <c r="E893" s="2" t="s">
        <v>279</v>
      </c>
      <c r="F893" s="3" t="s">
        <v>280</v>
      </c>
      <c r="G893" s="4"/>
      <c r="H893" s="4"/>
      <c r="I893" s="4"/>
      <c r="J893" s="4"/>
      <c r="K893" s="4"/>
      <c r="L893" s="4">
        <v>0</v>
      </c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>
        <v>0</v>
      </c>
      <c r="CH893" s="4"/>
      <c r="CI893" s="9" t="e" cm="1">
        <f t="array" ref="CI893">1/(SUM(G893:BZ893*($G$1:$BZ$1=1))/SUM(G893:BZ893)+0.000000001)*(SUM(N(CK893:CP893&lt;&gt;0))&gt;4)</f>
        <v>#DIV/0!</v>
      </c>
      <c r="CK893" s="7" cm="1">
        <f t="array" ref="CK893">+SUM($G893:$CF893*N(VALUE(LEFT($G$2:$CF$2,4))=CK$2))</f>
        <v>0</v>
      </c>
      <c r="CL893" s="7" cm="1">
        <f t="array" ref="CL893">+SUM($G893:$CF893*N(VALUE(LEFT($G$2:$CF$2,4))=CL$2))</f>
        <v>0</v>
      </c>
      <c r="CM893" s="7" cm="1">
        <f t="array" ref="CM893">+SUM($G893:$CF893*N(VALUE(LEFT($G$2:$CF$2,4))=CM$2))</f>
        <v>0</v>
      </c>
      <c r="CN893" s="7" cm="1">
        <f t="array" ref="CN893">+SUM($G893:$CF893*N(VALUE(LEFT($G$2:$CF$2,4))=CN$2))</f>
        <v>0</v>
      </c>
      <c r="CO893" s="7" cm="1">
        <f t="array" ref="CO893">+SUM($G893:$CF893*N(VALUE(LEFT($G$2:$CF$2,4))=CO$2))</f>
        <v>0</v>
      </c>
      <c r="CP893" s="7" cm="1">
        <f t="array" ref="CP893">+SUM($G893:$CF893*N(VALUE(LEFT($G$2:$CF$2,4))=CP$2))</f>
        <v>0</v>
      </c>
      <c r="CQ893" s="7" cm="1">
        <f t="array" ref="CQ893">+SUM($G893:$CF893*N(VALUE(LEFT($G$2:$CF$2,4))=CQ$2))</f>
        <v>0</v>
      </c>
    </row>
    <row r="894" spans="2:95" x14ac:dyDescent="0.25">
      <c r="B894" t="str">
        <f>+IF(IFERROR(INDEX('24-25 Plant Additions (RunRate)'!$P$10:$P$258,MATCH(E894,'24-25 Plant Additions (RunRate)'!$C$10:$C$258,0)),"")&lt;&gt;"x","","x")</f>
        <v/>
      </c>
      <c r="C894" t="str">
        <f>+IF(AND(CG894&gt;'24-25 Plant Additions (RunRate)'!$O$4,$B894&lt;&gt;"x"),"x","")</f>
        <v/>
      </c>
      <c r="D894" t="str">
        <f t="shared" si="13"/>
        <v>x</v>
      </c>
      <c r="E894" s="2" t="s">
        <v>305</v>
      </c>
      <c r="F894" s="3" t="s">
        <v>306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>
        <v>182536.78</v>
      </c>
      <c r="AZ894" s="4"/>
      <c r="BA894" s="4">
        <v>5303.1500000000005</v>
      </c>
      <c r="BB894" s="4">
        <v>-187839.93</v>
      </c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>
        <v>0</v>
      </c>
      <c r="CH894" s="4"/>
      <c r="CI894" s="9" t="e" cm="1">
        <f t="array" ref="CI894">1/(SUM(G894:BZ894*($G$1:$BZ$1=1))/SUM(G894:BZ894)+0.000000001)*(SUM(N(CK894:CP894&lt;&gt;0))&gt;4)</f>
        <v>#DIV/0!</v>
      </c>
      <c r="CK894" s="7" cm="1">
        <f t="array" ref="CK894">+SUM($G894:$CF894*N(VALUE(LEFT($G$2:$CF$2,4))=CK$2))</f>
        <v>0</v>
      </c>
      <c r="CL894" s="7" cm="1">
        <f t="array" ref="CL894">+SUM($G894:$CF894*N(VALUE(LEFT($G$2:$CF$2,4))=CL$2))</f>
        <v>0</v>
      </c>
      <c r="CM894" s="7" cm="1">
        <f t="array" ref="CM894">+SUM($G894:$CF894*N(VALUE(LEFT($G$2:$CF$2,4))=CM$2))</f>
        <v>0</v>
      </c>
      <c r="CN894" s="7" cm="1">
        <f t="array" ref="CN894">+SUM($G894:$CF894*N(VALUE(LEFT($G$2:$CF$2,4))=CN$2))</f>
        <v>0</v>
      </c>
      <c r="CO894" s="7" cm="1">
        <f t="array" ref="CO894">+SUM($G894:$CF894*N(VALUE(LEFT($G$2:$CF$2,4))=CO$2))</f>
        <v>0</v>
      </c>
      <c r="CP894" s="7" cm="1">
        <f t="array" ref="CP894">+SUM($G894:$CF894*N(VALUE(LEFT($G$2:$CF$2,4))=CP$2))</f>
        <v>0</v>
      </c>
      <c r="CQ894" s="7" cm="1">
        <f t="array" ref="CQ894">+SUM($G894:$CF894*N(VALUE(LEFT($G$2:$CF$2,4))=CQ$2))</f>
        <v>0</v>
      </c>
    </row>
    <row r="895" spans="2:95" x14ac:dyDescent="0.25">
      <c r="B895" t="str">
        <f>+IF(IFERROR(INDEX('24-25 Plant Additions (RunRate)'!$P$10:$P$258,MATCH(E895,'24-25 Plant Additions (RunRate)'!$C$10:$C$258,0)),"")&lt;&gt;"x","","x")</f>
        <v/>
      </c>
      <c r="C895" t="str">
        <f>+IF(AND(CG895&gt;'24-25 Plant Additions (RunRate)'!$O$4,$B895&lt;&gt;"x"),"x","")</f>
        <v/>
      </c>
      <c r="D895" t="str">
        <f t="shared" si="13"/>
        <v>x</v>
      </c>
      <c r="E895" s="2" t="s">
        <v>382</v>
      </c>
      <c r="F895" s="3" t="s">
        <v>383</v>
      </c>
      <c r="G895" s="4"/>
      <c r="H895" s="4"/>
      <c r="I895" s="4"/>
      <c r="J895" s="4"/>
      <c r="K895" s="4"/>
      <c r="L895" s="4">
        <v>0</v>
      </c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>
        <v>0</v>
      </c>
      <c r="CH895" s="4"/>
      <c r="CI895" s="9" t="e" cm="1">
        <f t="array" ref="CI895">1/(SUM(G895:BZ895*($G$1:$BZ$1=1))/SUM(G895:BZ895)+0.000000001)*(SUM(N(CK895:CP895&lt;&gt;0))&gt;4)</f>
        <v>#DIV/0!</v>
      </c>
      <c r="CK895" s="7" cm="1">
        <f t="array" ref="CK895">+SUM($G895:$CF895*N(VALUE(LEFT($G$2:$CF$2,4))=CK$2))</f>
        <v>0</v>
      </c>
      <c r="CL895" s="7" cm="1">
        <f t="array" ref="CL895">+SUM($G895:$CF895*N(VALUE(LEFT($G$2:$CF$2,4))=CL$2))</f>
        <v>0</v>
      </c>
      <c r="CM895" s="7" cm="1">
        <f t="array" ref="CM895">+SUM($G895:$CF895*N(VALUE(LEFT($G$2:$CF$2,4))=CM$2))</f>
        <v>0</v>
      </c>
      <c r="CN895" s="7" cm="1">
        <f t="array" ref="CN895">+SUM($G895:$CF895*N(VALUE(LEFT($G$2:$CF$2,4))=CN$2))</f>
        <v>0</v>
      </c>
      <c r="CO895" s="7" cm="1">
        <f t="array" ref="CO895">+SUM($G895:$CF895*N(VALUE(LEFT($G$2:$CF$2,4))=CO$2))</f>
        <v>0</v>
      </c>
      <c r="CP895" s="7" cm="1">
        <f t="array" ref="CP895">+SUM($G895:$CF895*N(VALUE(LEFT($G$2:$CF$2,4))=CP$2))</f>
        <v>0</v>
      </c>
      <c r="CQ895" s="7" cm="1">
        <f t="array" ref="CQ895">+SUM($G895:$CF895*N(VALUE(LEFT($G$2:$CF$2,4))=CQ$2))</f>
        <v>0</v>
      </c>
    </row>
    <row r="896" spans="2:95" x14ac:dyDescent="0.25">
      <c r="B896" t="str">
        <f>+IF(IFERROR(INDEX('24-25 Plant Additions (RunRate)'!$P$10:$P$258,MATCH(E896,'24-25 Plant Additions (RunRate)'!$C$10:$C$258,0)),"")&lt;&gt;"x","","x")</f>
        <v/>
      </c>
      <c r="C896" t="str">
        <f>+IF(AND(CG896&gt;'24-25 Plant Additions (RunRate)'!$O$4,$B896&lt;&gt;"x"),"x","")</f>
        <v/>
      </c>
      <c r="D896" t="str">
        <f t="shared" si="13"/>
        <v>x</v>
      </c>
      <c r="E896" s="2" t="s">
        <v>408</v>
      </c>
      <c r="F896" s="3" t="s">
        <v>409</v>
      </c>
      <c r="G896" s="4"/>
      <c r="H896" s="4"/>
      <c r="I896" s="4"/>
      <c r="J896" s="4"/>
      <c r="K896" s="4"/>
      <c r="L896" s="4">
        <v>0</v>
      </c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>
        <v>0</v>
      </c>
      <c r="CH896" s="4"/>
      <c r="CI896" s="9" t="e" cm="1">
        <f t="array" ref="CI896">1/(SUM(G896:BZ896*($G$1:$BZ$1=1))/SUM(G896:BZ896)+0.000000001)*(SUM(N(CK896:CP896&lt;&gt;0))&gt;4)</f>
        <v>#DIV/0!</v>
      </c>
      <c r="CK896" s="7" cm="1">
        <f t="array" ref="CK896">+SUM($G896:$CF896*N(VALUE(LEFT($G$2:$CF$2,4))=CK$2))</f>
        <v>0</v>
      </c>
      <c r="CL896" s="7" cm="1">
        <f t="array" ref="CL896">+SUM($G896:$CF896*N(VALUE(LEFT($G$2:$CF$2,4))=CL$2))</f>
        <v>0</v>
      </c>
      <c r="CM896" s="7" cm="1">
        <f t="array" ref="CM896">+SUM($G896:$CF896*N(VALUE(LEFT($G$2:$CF$2,4))=CM$2))</f>
        <v>0</v>
      </c>
      <c r="CN896" s="7" cm="1">
        <f t="array" ref="CN896">+SUM($G896:$CF896*N(VALUE(LEFT($G$2:$CF$2,4))=CN$2))</f>
        <v>0</v>
      </c>
      <c r="CO896" s="7" cm="1">
        <f t="array" ref="CO896">+SUM($G896:$CF896*N(VALUE(LEFT($G$2:$CF$2,4))=CO$2))</f>
        <v>0</v>
      </c>
      <c r="CP896" s="7" cm="1">
        <f t="array" ref="CP896">+SUM($G896:$CF896*N(VALUE(LEFT($G$2:$CF$2,4))=CP$2))</f>
        <v>0</v>
      </c>
      <c r="CQ896" s="7" cm="1">
        <f t="array" ref="CQ896">+SUM($G896:$CF896*N(VALUE(LEFT($G$2:$CF$2,4))=CQ$2))</f>
        <v>0</v>
      </c>
    </row>
    <row r="897" spans="2:95" x14ac:dyDescent="0.25">
      <c r="B897" t="str">
        <f>+IF(IFERROR(INDEX('24-25 Plant Additions (RunRate)'!$P$10:$P$258,MATCH(E897,'24-25 Plant Additions (RunRate)'!$C$10:$C$258,0)),"")&lt;&gt;"x","","x")</f>
        <v/>
      </c>
      <c r="C897" t="str">
        <f>+IF(AND(CG897&gt;'24-25 Plant Additions (RunRate)'!$O$4,$B897&lt;&gt;"x"),"x","")</f>
        <v/>
      </c>
      <c r="D897" t="str">
        <f t="shared" si="13"/>
        <v>x</v>
      </c>
      <c r="E897" s="2" t="s">
        <v>1091</v>
      </c>
      <c r="F897" s="3" t="s">
        <v>1092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>
        <v>1072.52</v>
      </c>
      <c r="AO897" s="4"/>
      <c r="AP897" s="4">
        <v>1.03</v>
      </c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>
        <v>-1073.55</v>
      </c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>
        <v>0</v>
      </c>
      <c r="CH897" s="4"/>
      <c r="CI897" s="9" t="e" cm="1">
        <f t="array" ref="CI897">1/(SUM(G897:BZ897*($G$1:$BZ$1=1))/SUM(G897:BZ897)+0.000000001)*(SUM(N(CK897:CP897&lt;&gt;0))&gt;4)</f>
        <v>#DIV/0!</v>
      </c>
      <c r="CK897" s="7" cm="1">
        <f t="array" ref="CK897">+SUM($G897:$CF897*N(VALUE(LEFT($G$2:$CF$2,4))=CK$2))</f>
        <v>0</v>
      </c>
      <c r="CL897" s="7" cm="1">
        <f t="array" ref="CL897">+SUM($G897:$CF897*N(VALUE(LEFT($G$2:$CF$2,4))=CL$2))</f>
        <v>0</v>
      </c>
      <c r="CM897" s="7" cm="1">
        <f t="array" ref="CM897">+SUM($G897:$CF897*N(VALUE(LEFT($G$2:$CF$2,4))=CM$2))</f>
        <v>1073.55</v>
      </c>
      <c r="CN897" s="7" cm="1">
        <f t="array" ref="CN897">+SUM($G897:$CF897*N(VALUE(LEFT($G$2:$CF$2,4))=CN$2))</f>
        <v>0</v>
      </c>
      <c r="CO897" s="7" cm="1">
        <f t="array" ref="CO897">+SUM($G897:$CF897*N(VALUE(LEFT($G$2:$CF$2,4))=CO$2))</f>
        <v>-1073.55</v>
      </c>
      <c r="CP897" s="7" cm="1">
        <f t="array" ref="CP897">+SUM($G897:$CF897*N(VALUE(LEFT($G$2:$CF$2,4))=CP$2))</f>
        <v>0</v>
      </c>
      <c r="CQ897" s="7" cm="1">
        <f t="array" ref="CQ897">+SUM($G897:$CF897*N(VALUE(LEFT($G$2:$CF$2,4))=CQ$2))</f>
        <v>0</v>
      </c>
    </row>
    <row r="898" spans="2:95" x14ac:dyDescent="0.25">
      <c r="B898" t="str">
        <f>+IF(IFERROR(INDEX('24-25 Plant Additions (RunRate)'!$P$10:$P$258,MATCH(E898,'24-25 Plant Additions (RunRate)'!$C$10:$C$258,0)),"")&lt;&gt;"x","","x")</f>
        <v/>
      </c>
      <c r="C898" t="str">
        <f>+IF(AND(CG898&gt;'24-25 Plant Additions (RunRate)'!$O$4,$B898&lt;&gt;"x"),"x","")</f>
        <v/>
      </c>
      <c r="D898" t="str">
        <f t="shared" si="13"/>
        <v>x</v>
      </c>
      <c r="E898" s="2" t="s">
        <v>1461</v>
      </c>
      <c r="F898" s="3" t="s">
        <v>1462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>
        <v>2194.2800000000002</v>
      </c>
      <c r="BJ898" s="4">
        <v>-2194.2800000000002</v>
      </c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>
        <v>0</v>
      </c>
      <c r="CH898" s="4"/>
      <c r="CI898" s="9" t="e" cm="1">
        <f t="array" ref="CI898">1/(SUM(G898:BZ898*($G$1:$BZ$1=1))/SUM(G898:BZ898)+0.000000001)*(SUM(N(CK898:CP898&lt;&gt;0))&gt;4)</f>
        <v>#DIV/0!</v>
      </c>
      <c r="CK898" s="7" cm="1">
        <f t="array" ref="CK898">+SUM($G898:$CF898*N(VALUE(LEFT($G$2:$CF$2,4))=CK$2))</f>
        <v>0</v>
      </c>
      <c r="CL898" s="7" cm="1">
        <f t="array" ref="CL898">+SUM($G898:$CF898*N(VALUE(LEFT($G$2:$CF$2,4))=CL$2))</f>
        <v>0</v>
      </c>
      <c r="CM898" s="7" cm="1">
        <f t="array" ref="CM898">+SUM($G898:$CF898*N(VALUE(LEFT($G$2:$CF$2,4))=CM$2))</f>
        <v>0</v>
      </c>
      <c r="CN898" s="7" cm="1">
        <f t="array" ref="CN898">+SUM($G898:$CF898*N(VALUE(LEFT($G$2:$CF$2,4))=CN$2))</f>
        <v>0</v>
      </c>
      <c r="CO898" s="7" cm="1">
        <f t="array" ref="CO898">+SUM($G898:$CF898*N(VALUE(LEFT($G$2:$CF$2,4))=CO$2))</f>
        <v>0</v>
      </c>
      <c r="CP898" s="7" cm="1">
        <f t="array" ref="CP898">+SUM($G898:$CF898*N(VALUE(LEFT($G$2:$CF$2,4))=CP$2))</f>
        <v>0</v>
      </c>
      <c r="CQ898" s="7" cm="1">
        <f t="array" ref="CQ898">+SUM($G898:$CF898*N(VALUE(LEFT($G$2:$CF$2,4))=CQ$2))</f>
        <v>0</v>
      </c>
    </row>
    <row r="899" spans="2:95" x14ac:dyDescent="0.25">
      <c r="B899" t="str">
        <f>+IF(IFERROR(INDEX('24-25 Plant Additions (RunRate)'!$P$10:$P$258,MATCH(E899,'24-25 Plant Additions (RunRate)'!$C$10:$C$258,0)),"")&lt;&gt;"x","","x")</f>
        <v/>
      </c>
      <c r="C899" t="str">
        <f>+IF(AND(CG899&gt;'24-25 Plant Additions (RunRate)'!$O$4,$B899&lt;&gt;"x"),"x","")</f>
        <v/>
      </c>
      <c r="D899" t="str">
        <f t="shared" si="13"/>
        <v>x</v>
      </c>
      <c r="E899" s="2" t="s">
        <v>1536</v>
      </c>
      <c r="F899" s="3" t="s">
        <v>1537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>
        <v>5877.34</v>
      </c>
      <c r="BP899" s="4"/>
      <c r="BQ899" s="4"/>
      <c r="BR899" s="4"/>
      <c r="BS899" s="4">
        <v>-5877.34</v>
      </c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>
        <v>0</v>
      </c>
      <c r="CH899" s="4"/>
      <c r="CI899" s="9" t="e" cm="1">
        <f t="array" ref="CI899">1/(SUM(G899:BZ899*($G$1:$BZ$1=1))/SUM(G899:BZ899)+0.000000001)*(SUM(N(CK899:CP899&lt;&gt;0))&gt;4)</f>
        <v>#DIV/0!</v>
      </c>
      <c r="CK899" s="7" cm="1">
        <f t="array" ref="CK899">+SUM($G899:$CF899*N(VALUE(LEFT($G$2:$CF$2,4))=CK$2))</f>
        <v>0</v>
      </c>
      <c r="CL899" s="7" cm="1">
        <f t="array" ref="CL899">+SUM($G899:$CF899*N(VALUE(LEFT($G$2:$CF$2,4))=CL$2))</f>
        <v>0</v>
      </c>
      <c r="CM899" s="7" cm="1">
        <f t="array" ref="CM899">+SUM($G899:$CF899*N(VALUE(LEFT($G$2:$CF$2,4))=CM$2))</f>
        <v>0</v>
      </c>
      <c r="CN899" s="7" cm="1">
        <f t="array" ref="CN899">+SUM($G899:$CF899*N(VALUE(LEFT($G$2:$CF$2,4))=CN$2))</f>
        <v>0</v>
      </c>
      <c r="CO899" s="7" cm="1">
        <f t="array" ref="CO899">+SUM($G899:$CF899*N(VALUE(LEFT($G$2:$CF$2,4))=CO$2))</f>
        <v>0</v>
      </c>
      <c r="CP899" s="7" cm="1">
        <f t="array" ref="CP899">+SUM($G899:$CF899*N(VALUE(LEFT($G$2:$CF$2,4))=CP$2))</f>
        <v>0</v>
      </c>
      <c r="CQ899" s="7" cm="1">
        <f t="array" ref="CQ899">+SUM($G899:$CF899*N(VALUE(LEFT($G$2:$CF$2,4))=CQ$2))</f>
        <v>0</v>
      </c>
    </row>
    <row r="900" spans="2:95" x14ac:dyDescent="0.25">
      <c r="B900" t="str">
        <f>+IF(IFERROR(INDEX('24-25 Plant Additions (RunRate)'!$P$10:$P$258,MATCH(E900,'24-25 Plant Additions (RunRate)'!$C$10:$C$258,0)),"")&lt;&gt;"x","","x")</f>
        <v/>
      </c>
      <c r="C900" t="str">
        <f>+IF(AND(CG900&gt;'24-25 Plant Additions (RunRate)'!$O$4,$B900&lt;&gt;"x"),"x","")</f>
        <v/>
      </c>
      <c r="D900" t="str">
        <f t="shared" si="13"/>
        <v>x</v>
      </c>
      <c r="E900" s="2" t="s">
        <v>1546</v>
      </c>
      <c r="F900" s="3" t="s">
        <v>1547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>
        <v>1980.53</v>
      </c>
      <c r="BO900" s="4"/>
      <c r="BP900" s="4"/>
      <c r="BQ900" s="4">
        <v>-2059.5700000000002</v>
      </c>
      <c r="BR900" s="4">
        <v>90.9</v>
      </c>
      <c r="BS900" s="4">
        <v>-11.86</v>
      </c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>
        <v>-1.8474111129762605E-13</v>
      </c>
      <c r="CH900" s="4"/>
      <c r="CI900" s="9" cm="1">
        <f t="array" ref="CI900">1/(SUM(G900:BZ900*($G$1:$BZ$1=1))/SUM(G900:BZ900)+0.000000001)*(SUM(N(CK900:CP900&lt;&gt;0))&gt;4)</f>
        <v>0</v>
      </c>
      <c r="CK900" s="7" cm="1">
        <f t="array" ref="CK900">+SUM($G900:$CF900*N(VALUE(LEFT($G$2:$CF$2,4))=CK$2))</f>
        <v>0</v>
      </c>
      <c r="CL900" s="7" cm="1">
        <f t="array" ref="CL900">+SUM($G900:$CF900*N(VALUE(LEFT($G$2:$CF$2,4))=CL$2))</f>
        <v>0</v>
      </c>
      <c r="CM900" s="7" cm="1">
        <f t="array" ref="CM900">+SUM($G900:$CF900*N(VALUE(LEFT($G$2:$CF$2,4))=CM$2))</f>
        <v>0</v>
      </c>
      <c r="CN900" s="7" cm="1">
        <f t="array" ref="CN900">+SUM($G900:$CF900*N(VALUE(LEFT($G$2:$CF$2,4))=CN$2))</f>
        <v>0</v>
      </c>
      <c r="CO900" s="7" cm="1">
        <f t="array" ref="CO900">+SUM($G900:$CF900*N(VALUE(LEFT($G$2:$CF$2,4))=CO$2))</f>
        <v>1980.53</v>
      </c>
      <c r="CP900" s="7" cm="1">
        <f t="array" ref="CP900">+SUM($G900:$CF900*N(VALUE(LEFT($G$2:$CF$2,4))=CP$2))</f>
        <v>-1980.53</v>
      </c>
      <c r="CQ900" s="7" cm="1">
        <f t="array" ref="CQ900">+SUM($G900:$CF900*N(VALUE(LEFT($G$2:$CF$2,4))=CQ$2))</f>
        <v>0</v>
      </c>
    </row>
    <row r="901" spans="2:95" x14ac:dyDescent="0.25">
      <c r="B901" t="str">
        <f>+IF(IFERROR(INDEX('24-25 Plant Additions (RunRate)'!$P$10:$P$258,MATCH(E901,'24-25 Plant Additions (RunRate)'!$C$10:$C$258,0)),"")&lt;&gt;"x","","x")</f>
        <v/>
      </c>
      <c r="C901" t="str">
        <f>+IF(AND(CG901&gt;'24-25 Plant Additions (RunRate)'!$O$4,$B901&lt;&gt;"x"),"x","")</f>
        <v/>
      </c>
      <c r="D901" t="str">
        <f t="shared" si="13"/>
        <v>x</v>
      </c>
      <c r="E901" s="2" t="s">
        <v>163</v>
      </c>
      <c r="F901" s="3" t="s">
        <v>164</v>
      </c>
      <c r="G901" s="4"/>
      <c r="H901" s="4"/>
      <c r="I901" s="4">
        <v>-136.82</v>
      </c>
      <c r="J901" s="4"/>
      <c r="K901" s="4"/>
      <c r="L901" s="4"/>
      <c r="M901" s="4"/>
      <c r="N901" s="4"/>
      <c r="O901" s="4"/>
      <c r="P901" s="4">
        <v>92930.57</v>
      </c>
      <c r="Q901" s="4">
        <v>19122</v>
      </c>
      <c r="R901" s="4">
        <v>29327.200000000001</v>
      </c>
      <c r="S901" s="4">
        <v>-141379.76999999999</v>
      </c>
      <c r="T901" s="4"/>
      <c r="U901" s="4">
        <v>68868.039999999994</v>
      </c>
      <c r="V901" s="4">
        <v>-73281.350000000006</v>
      </c>
      <c r="W901" s="4"/>
      <c r="X901" s="4"/>
      <c r="Y901" s="4"/>
      <c r="Z901" s="4"/>
      <c r="AA901" s="4"/>
      <c r="AB901" s="4"/>
      <c r="AC901" s="4">
        <v>4413.3099999999995</v>
      </c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>
        <v>-136.81999999999061</v>
      </c>
      <c r="CH901" s="4"/>
      <c r="CI901" s="9" cm="1">
        <f t="array" ref="CI901">1/(SUM(G901:BZ901*($G$1:$BZ$1=1))/SUM(G901:BZ901)+0.000000001)*(SUM(N(CK901:CP901&lt;&gt;0))&gt;4)</f>
        <v>0</v>
      </c>
      <c r="CK901" s="7" cm="1">
        <f t="array" ref="CK901">+SUM($G901:$CF901*N(VALUE(LEFT($G$2:$CF$2,4))=CK$2))</f>
        <v>141242.95000000001</v>
      </c>
      <c r="CL901" s="7" cm="1">
        <f t="array" ref="CL901">+SUM($G901:$CF901*N(VALUE(LEFT($G$2:$CF$2,4))=CL$2))</f>
        <v>-141379.77000000002</v>
      </c>
      <c r="CM901" s="7" cm="1">
        <f t="array" ref="CM901">+SUM($G901:$CF901*N(VALUE(LEFT($G$2:$CF$2,4))=CM$2))</f>
        <v>0</v>
      </c>
      <c r="CN901" s="7" cm="1">
        <f t="array" ref="CN901">+SUM($G901:$CF901*N(VALUE(LEFT($G$2:$CF$2,4))=CN$2))</f>
        <v>0</v>
      </c>
      <c r="CO901" s="7" cm="1">
        <f t="array" ref="CO901">+SUM($G901:$CF901*N(VALUE(LEFT($G$2:$CF$2,4))=CO$2))</f>
        <v>0</v>
      </c>
      <c r="CP901" s="7" cm="1">
        <f t="array" ref="CP901">+SUM($G901:$CF901*N(VALUE(LEFT($G$2:$CF$2,4))=CP$2))</f>
        <v>0</v>
      </c>
      <c r="CQ901" s="7" cm="1">
        <f t="array" ref="CQ901">+SUM($G901:$CF901*N(VALUE(LEFT($G$2:$CF$2,4))=CQ$2))</f>
        <v>0</v>
      </c>
    </row>
    <row r="902" spans="2:95" x14ac:dyDescent="0.25">
      <c r="B902" t="str">
        <f>+IF(IFERROR(INDEX('24-25 Plant Additions (RunRate)'!$P$10:$P$258,MATCH(E902,'24-25 Plant Additions (RunRate)'!$C$10:$C$258,0)),"")&lt;&gt;"x","","x")</f>
        <v/>
      </c>
      <c r="C902" t="str">
        <f>+IF(AND(CG902&gt;'24-25 Plant Additions (RunRate)'!$O$4,$B902&lt;&gt;"x"),"x","")</f>
        <v/>
      </c>
      <c r="D902" t="str">
        <f t="shared" si="13"/>
        <v>x</v>
      </c>
      <c r="E902" s="2" t="s">
        <v>103</v>
      </c>
      <c r="F902" s="3" t="s">
        <v>104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>
        <v>-200.1</v>
      </c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>
        <v>-200.1</v>
      </c>
      <c r="CH902" s="4"/>
      <c r="CI902" s="9" cm="1">
        <f t="array" ref="CI902">1/(SUM(G902:BZ902*($G$1:$BZ$1=1))/SUM(G902:BZ902)+0.000000001)*(SUM(N(CK902:CP902&lt;&gt;0))&gt;4)</f>
        <v>0</v>
      </c>
      <c r="CK902" s="7" cm="1">
        <f t="array" ref="CK902">+SUM($G902:$CF902*N(VALUE(LEFT($G$2:$CF$2,4))=CK$2))</f>
        <v>0</v>
      </c>
      <c r="CL902" s="7" cm="1">
        <f t="array" ref="CL902">+SUM($G902:$CF902*N(VALUE(LEFT($G$2:$CF$2,4))=CL$2))</f>
        <v>-200.1</v>
      </c>
      <c r="CM902" s="7" cm="1">
        <f t="array" ref="CM902">+SUM($G902:$CF902*N(VALUE(LEFT($G$2:$CF$2,4))=CM$2))</f>
        <v>0</v>
      </c>
      <c r="CN902" s="7" cm="1">
        <f t="array" ref="CN902">+SUM($G902:$CF902*N(VALUE(LEFT($G$2:$CF$2,4))=CN$2))</f>
        <v>0</v>
      </c>
      <c r="CO902" s="7" cm="1">
        <f t="array" ref="CO902">+SUM($G902:$CF902*N(VALUE(LEFT($G$2:$CF$2,4))=CO$2))</f>
        <v>0</v>
      </c>
      <c r="CP902" s="7" cm="1">
        <f t="array" ref="CP902">+SUM($G902:$CF902*N(VALUE(LEFT($G$2:$CF$2,4))=CP$2))</f>
        <v>0</v>
      </c>
      <c r="CQ902" s="7" cm="1">
        <f t="array" ref="CQ902">+SUM($G902:$CF902*N(VALUE(LEFT($G$2:$CF$2,4))=CQ$2))</f>
        <v>0</v>
      </c>
    </row>
    <row r="903" spans="2:95" x14ac:dyDescent="0.25">
      <c r="B903" t="str">
        <f>+IF(IFERROR(INDEX('24-25 Plant Additions (RunRate)'!$P$10:$P$258,MATCH(E903,'24-25 Plant Additions (RunRate)'!$C$10:$C$258,0)),"")&lt;&gt;"x","","x")</f>
        <v/>
      </c>
      <c r="C903" t="str">
        <f>+IF(AND(CG903&gt;'24-25 Plant Additions (RunRate)'!$O$4,$B903&lt;&gt;"x"),"x","")</f>
        <v/>
      </c>
      <c r="D903" t="str">
        <f t="shared" si="13"/>
        <v>x</v>
      </c>
      <c r="E903" s="2" t="s">
        <v>1662</v>
      </c>
      <c r="F903" s="3" t="s">
        <v>1663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>
        <v>-66992.100000000006</v>
      </c>
      <c r="BT903" s="4">
        <v>36968.200000000004</v>
      </c>
      <c r="BU903" s="4">
        <v>-0.45</v>
      </c>
      <c r="BV903" s="4"/>
      <c r="BW903" s="4">
        <v>592.49</v>
      </c>
      <c r="BX903" s="4">
        <v>29594.12</v>
      </c>
      <c r="BY903" s="4"/>
      <c r="BZ903" s="4">
        <v>-299.90000000000003</v>
      </c>
      <c r="CA903" s="4">
        <v>-173.41</v>
      </c>
      <c r="CB903" s="4"/>
      <c r="CC903" s="4">
        <v>0</v>
      </c>
      <c r="CD903" s="4"/>
      <c r="CE903" s="4"/>
      <c r="CF903" s="4"/>
      <c r="CG903" s="4">
        <v>-311.05000000000166</v>
      </c>
      <c r="CH903" s="4"/>
      <c r="CI903" s="9" cm="1">
        <f t="array" ref="CI903">1/(SUM(G903:BZ903*($G$1:$BZ$1=1))/SUM(G903:BZ903)+0.000000001)*(SUM(N(CK903:CP903&lt;&gt;0))&gt;4)</f>
        <v>0</v>
      </c>
      <c r="CK903" s="7" cm="1">
        <f t="array" ref="CK903">+SUM($G903:$CF903*N(VALUE(LEFT($G$2:$CF$2,4))=CK$2))</f>
        <v>0</v>
      </c>
      <c r="CL903" s="7" cm="1">
        <f t="array" ref="CL903">+SUM($G903:$CF903*N(VALUE(LEFT($G$2:$CF$2,4))=CL$2))</f>
        <v>0</v>
      </c>
      <c r="CM903" s="7" cm="1">
        <f t="array" ref="CM903">+SUM($G903:$CF903*N(VALUE(LEFT($G$2:$CF$2,4))=CM$2))</f>
        <v>0</v>
      </c>
      <c r="CN903" s="7" cm="1">
        <f t="array" ref="CN903">+SUM($G903:$CF903*N(VALUE(LEFT($G$2:$CF$2,4))=CN$2))</f>
        <v>0</v>
      </c>
      <c r="CO903" s="7" cm="1">
        <f t="array" ref="CO903">+SUM($G903:$CF903*N(VALUE(LEFT($G$2:$CF$2,4))=CO$2))</f>
        <v>0</v>
      </c>
      <c r="CP903" s="7" cm="1">
        <f t="array" ref="CP903">+SUM($G903:$CF903*N(VALUE(LEFT($G$2:$CF$2,4))=CP$2))</f>
        <v>-137.64000000000163</v>
      </c>
      <c r="CQ903" s="7" cm="1">
        <f t="array" ref="CQ903">+SUM($G903:$CF903*N(VALUE(LEFT($G$2:$CF$2,4))=CQ$2))</f>
        <v>-173.41</v>
      </c>
    </row>
    <row r="904" spans="2:95" x14ac:dyDescent="0.25">
      <c r="B904" t="str">
        <f>+IF(IFERROR(INDEX('24-25 Plant Additions (RunRate)'!$P$10:$P$258,MATCH(E904,'24-25 Plant Additions (RunRate)'!$C$10:$C$258,0)),"")&lt;&gt;"x","","x")</f>
        <v/>
      </c>
      <c r="C904" t="str">
        <f>+IF(AND(CG904&gt;'24-25 Plant Additions (RunRate)'!$O$4,$B904&lt;&gt;"x"),"x","")</f>
        <v/>
      </c>
      <c r="D904" t="str">
        <f t="shared" si="13"/>
        <v>x</v>
      </c>
      <c r="E904" s="2" t="s">
        <v>167</v>
      </c>
      <c r="F904" s="3" t="s">
        <v>168</v>
      </c>
      <c r="G904" s="4"/>
      <c r="H904" s="4"/>
      <c r="I904" s="4"/>
      <c r="J904" s="4"/>
      <c r="K904" s="4"/>
      <c r="L904" s="4"/>
      <c r="M904" s="4"/>
      <c r="N904" s="4">
        <v>-320.77</v>
      </c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>
        <v>-320.77</v>
      </c>
      <c r="CH904" s="4"/>
      <c r="CI904" s="9" cm="1">
        <f t="array" ref="CI904">1/(SUM(G904:BZ904*($G$1:$BZ$1=1))/SUM(G904:BZ904)+0.000000001)*(SUM(N(CK904:CP904&lt;&gt;0))&gt;4)</f>
        <v>0</v>
      </c>
      <c r="CK904" s="7" cm="1">
        <f t="array" ref="CK904">+SUM($G904:$CF904*N(VALUE(LEFT($G$2:$CF$2,4))=CK$2))</f>
        <v>-320.77</v>
      </c>
      <c r="CL904" s="7" cm="1">
        <f t="array" ref="CL904">+SUM($G904:$CF904*N(VALUE(LEFT($G$2:$CF$2,4))=CL$2))</f>
        <v>0</v>
      </c>
      <c r="CM904" s="7" cm="1">
        <f t="array" ref="CM904">+SUM($G904:$CF904*N(VALUE(LEFT($G$2:$CF$2,4))=CM$2))</f>
        <v>0</v>
      </c>
      <c r="CN904" s="7" cm="1">
        <f t="array" ref="CN904">+SUM($G904:$CF904*N(VALUE(LEFT($G$2:$CF$2,4))=CN$2))</f>
        <v>0</v>
      </c>
      <c r="CO904" s="7" cm="1">
        <f t="array" ref="CO904">+SUM($G904:$CF904*N(VALUE(LEFT($G$2:$CF$2,4))=CO$2))</f>
        <v>0</v>
      </c>
      <c r="CP904" s="7" cm="1">
        <f t="array" ref="CP904">+SUM($G904:$CF904*N(VALUE(LEFT($G$2:$CF$2,4))=CP$2))</f>
        <v>0</v>
      </c>
      <c r="CQ904" s="7" cm="1">
        <f t="array" ref="CQ904">+SUM($G904:$CF904*N(VALUE(LEFT($G$2:$CF$2,4))=CQ$2))</f>
        <v>0</v>
      </c>
    </row>
    <row r="905" spans="2:95" x14ac:dyDescent="0.25">
      <c r="B905" t="str">
        <f>+IF(IFERROR(INDEX('24-25 Plant Additions (RunRate)'!$P$10:$P$258,MATCH(E905,'24-25 Plant Additions (RunRate)'!$C$10:$C$258,0)),"")&lt;&gt;"x","","x")</f>
        <v/>
      </c>
      <c r="C905" t="str">
        <f>+IF(AND(CG905&gt;'24-25 Plant Additions (RunRate)'!$O$4,$B905&lt;&gt;"x"),"x","")</f>
        <v/>
      </c>
      <c r="D905" t="str">
        <f t="shared" si="13"/>
        <v>x</v>
      </c>
      <c r="E905" s="2" t="s">
        <v>247</v>
      </c>
      <c r="F905" s="3" t="s">
        <v>248</v>
      </c>
      <c r="G905" s="4"/>
      <c r="H905" s="4"/>
      <c r="I905" s="4"/>
      <c r="J905" s="4"/>
      <c r="K905" s="4">
        <v>0</v>
      </c>
      <c r="L905" s="4"/>
      <c r="M905" s="4"/>
      <c r="N905" s="4"/>
      <c r="O905" s="4"/>
      <c r="P905" s="4">
        <v>-1330.57</v>
      </c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>
        <v>-1330.57</v>
      </c>
      <c r="CH905" s="4"/>
      <c r="CI905" s="9" cm="1">
        <f t="array" ref="CI905">1/(SUM(G905:BZ905*($G$1:$BZ$1=1))/SUM(G905:BZ905)+0.000000001)*(SUM(N(CK905:CP905&lt;&gt;0))&gt;4)</f>
        <v>0</v>
      </c>
      <c r="CK905" s="7" cm="1">
        <f t="array" ref="CK905">+SUM($G905:$CF905*N(VALUE(LEFT($G$2:$CF$2,4))=CK$2))</f>
        <v>-1330.57</v>
      </c>
      <c r="CL905" s="7" cm="1">
        <f t="array" ref="CL905">+SUM($G905:$CF905*N(VALUE(LEFT($G$2:$CF$2,4))=CL$2))</f>
        <v>0</v>
      </c>
      <c r="CM905" s="7" cm="1">
        <f t="array" ref="CM905">+SUM($G905:$CF905*N(VALUE(LEFT($G$2:$CF$2,4))=CM$2))</f>
        <v>0</v>
      </c>
      <c r="CN905" s="7" cm="1">
        <f t="array" ref="CN905">+SUM($G905:$CF905*N(VALUE(LEFT($G$2:$CF$2,4))=CN$2))</f>
        <v>0</v>
      </c>
      <c r="CO905" s="7" cm="1">
        <f t="array" ref="CO905">+SUM($G905:$CF905*N(VALUE(LEFT($G$2:$CF$2,4))=CO$2))</f>
        <v>0</v>
      </c>
      <c r="CP905" s="7" cm="1">
        <f t="array" ref="CP905">+SUM($G905:$CF905*N(VALUE(LEFT($G$2:$CF$2,4))=CP$2))</f>
        <v>0</v>
      </c>
      <c r="CQ905" s="7" cm="1">
        <f t="array" ref="CQ905">+SUM($G905:$CF905*N(VALUE(LEFT($G$2:$CF$2,4))=CQ$2))</f>
        <v>0</v>
      </c>
    </row>
    <row r="906" spans="2:95" x14ac:dyDescent="0.25">
      <c r="B906" t="str">
        <f>+IF(IFERROR(INDEX('24-25 Plant Additions (RunRate)'!$P$10:$P$258,MATCH(E906,'24-25 Plant Additions (RunRate)'!$C$10:$C$258,0)),"")&lt;&gt;"x","","x")</f>
        <v/>
      </c>
      <c r="C906" t="str">
        <f>+IF(AND(CG906&gt;'24-25 Plant Additions (RunRate)'!$O$4,$B906&lt;&gt;"x"),"x","")</f>
        <v/>
      </c>
      <c r="D906" t="str">
        <f t="shared" si="13"/>
        <v>x</v>
      </c>
      <c r="E906" s="2" t="s">
        <v>207</v>
      </c>
      <c r="F906" s="3" t="s">
        <v>208</v>
      </c>
      <c r="G906" s="4"/>
      <c r="H906" s="4">
        <v>-1681.3400000000001</v>
      </c>
      <c r="I906" s="4"/>
      <c r="J906" s="4"/>
      <c r="K906" s="4"/>
      <c r="L906" s="4">
        <v>0</v>
      </c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>
        <v>-1681.3400000000001</v>
      </c>
      <c r="CH906" s="4"/>
      <c r="CI906" s="9" cm="1">
        <f t="array" ref="CI906">1/(SUM(G906:BZ906*($G$1:$BZ$1=1))/SUM(G906:BZ906)+0.000000001)*(SUM(N(CK906:CP906&lt;&gt;0))&gt;4)</f>
        <v>0</v>
      </c>
      <c r="CK906" s="7" cm="1">
        <f t="array" ref="CK906">+SUM($G906:$CF906*N(VALUE(LEFT($G$2:$CF$2,4))=CK$2))</f>
        <v>-1681.3400000000001</v>
      </c>
      <c r="CL906" s="7" cm="1">
        <f t="array" ref="CL906">+SUM($G906:$CF906*N(VALUE(LEFT($G$2:$CF$2,4))=CL$2))</f>
        <v>0</v>
      </c>
      <c r="CM906" s="7" cm="1">
        <f t="array" ref="CM906">+SUM($G906:$CF906*N(VALUE(LEFT($G$2:$CF$2,4))=CM$2))</f>
        <v>0</v>
      </c>
      <c r="CN906" s="7" cm="1">
        <f t="array" ref="CN906">+SUM($G906:$CF906*N(VALUE(LEFT($G$2:$CF$2,4))=CN$2))</f>
        <v>0</v>
      </c>
      <c r="CO906" s="7" cm="1">
        <f t="array" ref="CO906">+SUM($G906:$CF906*N(VALUE(LEFT($G$2:$CF$2,4))=CO$2))</f>
        <v>0</v>
      </c>
      <c r="CP906" s="7" cm="1">
        <f t="array" ref="CP906">+SUM($G906:$CF906*N(VALUE(LEFT($G$2:$CF$2,4))=CP$2))</f>
        <v>0</v>
      </c>
      <c r="CQ906" s="7" cm="1">
        <f t="array" ref="CQ906">+SUM($G906:$CF906*N(VALUE(LEFT($G$2:$CF$2,4))=CQ$2))</f>
        <v>0</v>
      </c>
    </row>
    <row r="907" spans="2:95" x14ac:dyDescent="0.25">
      <c r="B907" t="str">
        <f>+IF(IFERROR(INDEX('24-25 Plant Additions (RunRate)'!$P$10:$P$258,MATCH(E907,'24-25 Plant Additions (RunRate)'!$C$10:$C$258,0)),"")&lt;&gt;"x","","x")</f>
        <v/>
      </c>
      <c r="C907" t="str">
        <f>+IF(AND(CG907&gt;'24-25 Plant Additions (RunRate)'!$O$4,$B907&lt;&gt;"x"),"x","")</f>
        <v/>
      </c>
      <c r="D907" t="str">
        <f t="shared" si="13"/>
        <v>x</v>
      </c>
      <c r="E907" s="2" t="s">
        <v>1087</v>
      </c>
      <c r="F907" s="3" t="s">
        <v>1088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>
        <v>-54863.83</v>
      </c>
      <c r="AV907" s="4">
        <v>54.160000000000004</v>
      </c>
      <c r="AW907" s="4"/>
      <c r="AX907" s="4"/>
      <c r="AY907" s="4">
        <v>52663.51</v>
      </c>
      <c r="AZ907" s="4"/>
      <c r="BA907" s="4">
        <v>0</v>
      </c>
      <c r="BB907" s="4">
        <v>308.43</v>
      </c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>
        <v>-1837.7299999999962</v>
      </c>
      <c r="CH907" s="4"/>
      <c r="CI907" s="9" cm="1">
        <f t="array" ref="CI907">1/(SUM(G907:BZ907*($G$1:$BZ$1=1))/SUM(G907:BZ907)+0.000000001)*(SUM(N(CK907:CP907&lt;&gt;0))&gt;4)</f>
        <v>0</v>
      </c>
      <c r="CK907" s="7" cm="1">
        <f t="array" ref="CK907">+SUM($G907:$CF907*N(VALUE(LEFT($G$2:$CF$2,4))=CK$2))</f>
        <v>0</v>
      </c>
      <c r="CL907" s="7" cm="1">
        <f t="array" ref="CL907">+SUM($G907:$CF907*N(VALUE(LEFT($G$2:$CF$2,4))=CL$2))</f>
        <v>0</v>
      </c>
      <c r="CM907" s="7" cm="1">
        <f t="array" ref="CM907">+SUM($G907:$CF907*N(VALUE(LEFT($G$2:$CF$2,4))=CM$2))</f>
        <v>0</v>
      </c>
      <c r="CN907" s="7" cm="1">
        <f t="array" ref="CN907">+SUM($G907:$CF907*N(VALUE(LEFT($G$2:$CF$2,4))=CN$2))</f>
        <v>-1837.7299999999962</v>
      </c>
      <c r="CO907" s="7" cm="1">
        <f t="array" ref="CO907">+SUM($G907:$CF907*N(VALUE(LEFT($G$2:$CF$2,4))=CO$2))</f>
        <v>0</v>
      </c>
      <c r="CP907" s="7" cm="1">
        <f t="array" ref="CP907">+SUM($G907:$CF907*N(VALUE(LEFT($G$2:$CF$2,4))=CP$2))</f>
        <v>0</v>
      </c>
      <c r="CQ907" s="7" cm="1">
        <f t="array" ref="CQ907">+SUM($G907:$CF907*N(VALUE(LEFT($G$2:$CF$2,4))=CQ$2))</f>
        <v>0</v>
      </c>
    </row>
    <row r="908" spans="2:95" x14ac:dyDescent="0.25">
      <c r="B908" t="str">
        <f>+IF(IFERROR(INDEX('24-25 Plant Additions (RunRate)'!$P$10:$P$258,MATCH(E908,'24-25 Plant Additions (RunRate)'!$C$10:$C$258,0)),"")&lt;&gt;"x","","x")</f>
        <v/>
      </c>
      <c r="C908" t="str">
        <f>+IF(AND(CG908&gt;'24-25 Plant Additions (RunRate)'!$O$4,$B908&lt;&gt;"x"),"x","")</f>
        <v/>
      </c>
      <c r="D908" t="str">
        <f t="shared" si="13"/>
        <v>x</v>
      </c>
      <c r="E908" s="2" t="s">
        <v>211</v>
      </c>
      <c r="F908" s="3" t="s">
        <v>212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>
        <v>-1986.32</v>
      </c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>
        <v>-1986.32</v>
      </c>
      <c r="CH908" s="4"/>
      <c r="CI908" s="9" cm="1">
        <f t="array" ref="CI908">1/(SUM(G908:BZ908*($G$1:$BZ$1=1))/SUM(G908:BZ908)+0.000000001)*(SUM(N(CK908:CP908&lt;&gt;0))&gt;4)</f>
        <v>0</v>
      </c>
      <c r="CK908" s="7" cm="1">
        <f t="array" ref="CK908">+SUM($G908:$CF908*N(VALUE(LEFT($G$2:$CF$2,4))=CK$2))</f>
        <v>0</v>
      </c>
      <c r="CL908" s="7" cm="1">
        <f t="array" ref="CL908">+SUM($G908:$CF908*N(VALUE(LEFT($G$2:$CF$2,4))=CL$2))</f>
        <v>-1986.32</v>
      </c>
      <c r="CM908" s="7" cm="1">
        <f t="array" ref="CM908">+SUM($G908:$CF908*N(VALUE(LEFT($G$2:$CF$2,4))=CM$2))</f>
        <v>0</v>
      </c>
      <c r="CN908" s="7" cm="1">
        <f t="array" ref="CN908">+SUM($G908:$CF908*N(VALUE(LEFT($G$2:$CF$2,4))=CN$2))</f>
        <v>0</v>
      </c>
      <c r="CO908" s="7" cm="1">
        <f t="array" ref="CO908">+SUM($G908:$CF908*N(VALUE(LEFT($G$2:$CF$2,4))=CO$2))</f>
        <v>0</v>
      </c>
      <c r="CP908" s="7" cm="1">
        <f t="array" ref="CP908">+SUM($G908:$CF908*N(VALUE(LEFT($G$2:$CF$2,4))=CP$2))</f>
        <v>0</v>
      </c>
      <c r="CQ908" s="7" cm="1">
        <f t="array" ref="CQ908">+SUM($G908:$CF908*N(VALUE(LEFT($G$2:$CF$2,4))=CQ$2))</f>
        <v>0</v>
      </c>
    </row>
    <row r="909" spans="2:95" x14ac:dyDescent="0.25">
      <c r="B909" t="str">
        <f>+IF(IFERROR(INDEX('24-25 Plant Additions (RunRate)'!$P$10:$P$258,MATCH(E909,'24-25 Plant Additions (RunRate)'!$C$10:$C$258,0)),"")&lt;&gt;"x","","x")</f>
        <v/>
      </c>
      <c r="C909" t="str">
        <f>+IF(AND(CG909&gt;'24-25 Plant Additions (RunRate)'!$O$4,$B909&lt;&gt;"x"),"x","")</f>
        <v/>
      </c>
      <c r="D909" t="str">
        <f t="shared" ref="D909:D922" si="14">+IF(OR(A909="x",B909="x",C909="x"),"","x")</f>
        <v>x</v>
      </c>
      <c r="E909" s="2" t="s">
        <v>105</v>
      </c>
      <c r="F909" s="3" t="s">
        <v>106</v>
      </c>
      <c r="G909" s="4"/>
      <c r="H909" s="4"/>
      <c r="I909" s="4"/>
      <c r="J909" s="4">
        <v>-3526.17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>
        <v>-3526.17</v>
      </c>
      <c r="CH909" s="4"/>
      <c r="CI909" s="9" cm="1">
        <f t="array" ref="CI909">1/(SUM(G909:BZ909*($G$1:$BZ$1=1))/SUM(G909:BZ909)+0.000000001)*(SUM(N(CK909:CP909&lt;&gt;0))&gt;4)</f>
        <v>0</v>
      </c>
      <c r="CK909" s="7" cm="1">
        <f t="array" ref="CK909">+SUM($G909:$CF909*N(VALUE(LEFT($G$2:$CF$2,4))=CK$2))</f>
        <v>-3526.17</v>
      </c>
      <c r="CL909" s="7" cm="1">
        <f t="array" ref="CL909">+SUM($G909:$CF909*N(VALUE(LEFT($G$2:$CF$2,4))=CL$2))</f>
        <v>0</v>
      </c>
      <c r="CM909" s="7" cm="1">
        <f t="array" ref="CM909">+SUM($G909:$CF909*N(VALUE(LEFT($G$2:$CF$2,4))=CM$2))</f>
        <v>0</v>
      </c>
      <c r="CN909" s="7" cm="1">
        <f t="array" ref="CN909">+SUM($G909:$CF909*N(VALUE(LEFT($G$2:$CF$2,4))=CN$2))</f>
        <v>0</v>
      </c>
      <c r="CO909" s="7" cm="1">
        <f t="array" ref="CO909">+SUM($G909:$CF909*N(VALUE(LEFT($G$2:$CF$2,4))=CO$2))</f>
        <v>0</v>
      </c>
      <c r="CP909" s="7" cm="1">
        <f t="array" ref="CP909">+SUM($G909:$CF909*N(VALUE(LEFT($G$2:$CF$2,4))=CP$2))</f>
        <v>0</v>
      </c>
      <c r="CQ909" s="7" cm="1">
        <f t="array" ref="CQ909">+SUM($G909:$CF909*N(VALUE(LEFT($G$2:$CF$2,4))=CQ$2))</f>
        <v>0</v>
      </c>
    </row>
    <row r="910" spans="2:95" x14ac:dyDescent="0.25">
      <c r="B910" t="str">
        <f>+IF(IFERROR(INDEX('24-25 Plant Additions (RunRate)'!$P$10:$P$258,MATCH(E910,'24-25 Plant Additions (RunRate)'!$C$10:$C$258,0)),"")&lt;&gt;"x","","x")</f>
        <v/>
      </c>
      <c r="C910" t="str">
        <f>+IF(AND(CG910&gt;'24-25 Plant Additions (RunRate)'!$O$4,$B910&lt;&gt;"x"),"x","")</f>
        <v/>
      </c>
      <c r="D910" t="str">
        <f t="shared" si="14"/>
        <v>x</v>
      </c>
      <c r="E910" s="2" t="s">
        <v>189</v>
      </c>
      <c r="F910" s="3" t="s">
        <v>190</v>
      </c>
      <c r="G910" s="4">
        <v>2981.63</v>
      </c>
      <c r="H910" s="4"/>
      <c r="I910" s="4"/>
      <c r="J910" s="4"/>
      <c r="K910" s="4"/>
      <c r="L910" s="4"/>
      <c r="M910" s="4"/>
      <c r="N910" s="4">
        <v>-17597.86</v>
      </c>
      <c r="O910" s="4"/>
      <c r="P910" s="4">
        <v>0.01</v>
      </c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>
        <v>-14616.22</v>
      </c>
      <c r="CH910" s="4"/>
      <c r="CI910" s="9" cm="1">
        <f t="array" ref="CI910">1/(SUM(G910:BZ910*($G$1:$BZ$1=1))/SUM(G910:BZ910)+0.000000001)*(SUM(N(CK910:CP910&lt;&gt;0))&gt;4)</f>
        <v>0</v>
      </c>
      <c r="CK910" s="7" cm="1">
        <f t="array" ref="CK910">+SUM($G910:$CF910*N(VALUE(LEFT($G$2:$CF$2,4))=CK$2))</f>
        <v>-14616.22</v>
      </c>
      <c r="CL910" s="7" cm="1">
        <f t="array" ref="CL910">+SUM($G910:$CF910*N(VALUE(LEFT($G$2:$CF$2,4))=CL$2))</f>
        <v>0</v>
      </c>
      <c r="CM910" s="7" cm="1">
        <f t="array" ref="CM910">+SUM($G910:$CF910*N(VALUE(LEFT($G$2:$CF$2,4))=CM$2))</f>
        <v>0</v>
      </c>
      <c r="CN910" s="7" cm="1">
        <f t="array" ref="CN910">+SUM($G910:$CF910*N(VALUE(LEFT($G$2:$CF$2,4))=CN$2))</f>
        <v>0</v>
      </c>
      <c r="CO910" s="7" cm="1">
        <f t="array" ref="CO910">+SUM($G910:$CF910*N(VALUE(LEFT($G$2:$CF$2,4))=CO$2))</f>
        <v>0</v>
      </c>
      <c r="CP910" s="7" cm="1">
        <f t="array" ref="CP910">+SUM($G910:$CF910*N(VALUE(LEFT($G$2:$CF$2,4))=CP$2))</f>
        <v>0</v>
      </c>
      <c r="CQ910" s="7" cm="1">
        <f t="array" ref="CQ910">+SUM($G910:$CF910*N(VALUE(LEFT($G$2:$CF$2,4))=CQ$2))</f>
        <v>0</v>
      </c>
    </row>
    <row r="911" spans="2:95" x14ac:dyDescent="0.25">
      <c r="B911" t="str">
        <f>+IF(IFERROR(INDEX('24-25 Plant Additions (RunRate)'!$P$10:$P$258,MATCH(E911,'24-25 Plant Additions (RunRate)'!$C$10:$C$258,0)),"")&lt;&gt;"x","","x")</f>
        <v/>
      </c>
      <c r="C911" t="str">
        <f>+IF(AND(CG911&gt;'24-25 Plant Additions (RunRate)'!$O$4,$B911&lt;&gt;"x"),"x","")</f>
        <v/>
      </c>
      <c r="D911" t="str">
        <f t="shared" si="14"/>
        <v>x</v>
      </c>
      <c r="E911" s="2" t="s">
        <v>223</v>
      </c>
      <c r="F911" s="3" t="s">
        <v>224</v>
      </c>
      <c r="G911" s="4">
        <v>1742.27</v>
      </c>
      <c r="H911" s="4"/>
      <c r="I911" s="4"/>
      <c r="J911" s="4"/>
      <c r="K911" s="4"/>
      <c r="L911" s="4"/>
      <c r="M911" s="4"/>
      <c r="N911" s="4">
        <v>-16723.05</v>
      </c>
      <c r="O911" s="4"/>
      <c r="P911" s="4">
        <v>-0.03</v>
      </c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>
        <v>-14980.81</v>
      </c>
      <c r="CH911" s="4"/>
      <c r="CI911" s="9" cm="1">
        <f t="array" ref="CI911">1/(SUM(G911:BZ911*($G$1:$BZ$1=1))/SUM(G911:BZ911)+0.000000001)*(SUM(N(CK911:CP911&lt;&gt;0))&gt;4)</f>
        <v>0</v>
      </c>
      <c r="CK911" s="7" cm="1">
        <f t="array" ref="CK911">+SUM($G911:$CF911*N(VALUE(LEFT($G$2:$CF$2,4))=CK$2))</f>
        <v>-14980.81</v>
      </c>
      <c r="CL911" s="7" cm="1">
        <f t="array" ref="CL911">+SUM($G911:$CF911*N(VALUE(LEFT($G$2:$CF$2,4))=CL$2))</f>
        <v>0</v>
      </c>
      <c r="CM911" s="7" cm="1">
        <f t="array" ref="CM911">+SUM($G911:$CF911*N(VALUE(LEFT($G$2:$CF$2,4))=CM$2))</f>
        <v>0</v>
      </c>
      <c r="CN911" s="7" cm="1">
        <f t="array" ref="CN911">+SUM($G911:$CF911*N(VALUE(LEFT($G$2:$CF$2,4))=CN$2))</f>
        <v>0</v>
      </c>
      <c r="CO911" s="7" cm="1">
        <f t="array" ref="CO911">+SUM($G911:$CF911*N(VALUE(LEFT($G$2:$CF$2,4))=CO$2))</f>
        <v>0</v>
      </c>
      <c r="CP911" s="7" cm="1">
        <f t="array" ref="CP911">+SUM($G911:$CF911*N(VALUE(LEFT($G$2:$CF$2,4))=CP$2))</f>
        <v>0</v>
      </c>
      <c r="CQ911" s="7" cm="1">
        <f t="array" ref="CQ911">+SUM($G911:$CF911*N(VALUE(LEFT($G$2:$CF$2,4))=CQ$2))</f>
        <v>0</v>
      </c>
    </row>
    <row r="912" spans="2:95" x14ac:dyDescent="0.25">
      <c r="B912" t="str">
        <f>+IF(IFERROR(INDEX('24-25 Plant Additions (RunRate)'!$P$10:$P$258,MATCH(E912,'24-25 Plant Additions (RunRate)'!$C$10:$C$258,0)),"")&lt;&gt;"x","","x")</f>
        <v/>
      </c>
      <c r="C912" t="str">
        <f>+IF(AND(CG912&gt;'24-25 Plant Additions (RunRate)'!$O$4,$B912&lt;&gt;"x"),"x","")</f>
        <v/>
      </c>
      <c r="D912" t="str">
        <f t="shared" si="14"/>
        <v>x</v>
      </c>
      <c r="E912" s="2" t="s">
        <v>872</v>
      </c>
      <c r="F912" s="3" t="s">
        <v>873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>
        <v>-15491.31</v>
      </c>
      <c r="AM912" s="4"/>
      <c r="AN912" s="4"/>
      <c r="AO912" s="4"/>
      <c r="AP912" s="4">
        <v>332.44</v>
      </c>
      <c r="AQ912" s="4"/>
      <c r="AR912" s="4">
        <v>0</v>
      </c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>
        <v>-15158.869999999999</v>
      </c>
      <c r="CH912" s="4"/>
      <c r="CI912" s="9" cm="1">
        <f t="array" ref="CI912">1/(SUM(G912:BZ912*($G$1:$BZ$1=1))/SUM(G912:BZ912)+0.000000001)*(SUM(N(CK912:CP912&lt;&gt;0))&gt;4)</f>
        <v>0</v>
      </c>
      <c r="CK912" s="7" cm="1">
        <f t="array" ref="CK912">+SUM($G912:$CF912*N(VALUE(LEFT($G$2:$CF$2,4))=CK$2))</f>
        <v>0</v>
      </c>
      <c r="CL912" s="7" cm="1">
        <f t="array" ref="CL912">+SUM($G912:$CF912*N(VALUE(LEFT($G$2:$CF$2,4))=CL$2))</f>
        <v>0</v>
      </c>
      <c r="CM912" s="7" cm="1">
        <f t="array" ref="CM912">+SUM($G912:$CF912*N(VALUE(LEFT($G$2:$CF$2,4))=CM$2))</f>
        <v>-15158.869999999999</v>
      </c>
      <c r="CN912" s="7" cm="1">
        <f t="array" ref="CN912">+SUM($G912:$CF912*N(VALUE(LEFT($G$2:$CF$2,4))=CN$2))</f>
        <v>0</v>
      </c>
      <c r="CO912" s="7" cm="1">
        <f t="array" ref="CO912">+SUM($G912:$CF912*N(VALUE(LEFT($G$2:$CF$2,4))=CO$2))</f>
        <v>0</v>
      </c>
      <c r="CP912" s="7" cm="1">
        <f t="array" ref="CP912">+SUM($G912:$CF912*N(VALUE(LEFT($G$2:$CF$2,4))=CP$2))</f>
        <v>0</v>
      </c>
      <c r="CQ912" s="7" cm="1">
        <f t="array" ref="CQ912">+SUM($G912:$CF912*N(VALUE(LEFT($G$2:$CF$2,4))=CQ$2))</f>
        <v>0</v>
      </c>
    </row>
    <row r="913" spans="2:97" x14ac:dyDescent="0.25">
      <c r="B913" t="str">
        <f>+IF(IFERROR(INDEX('24-25 Plant Additions (RunRate)'!$P$10:$P$258,MATCH(E913,'24-25 Plant Additions (RunRate)'!$C$10:$C$258,0)),"")&lt;&gt;"x","","x")</f>
        <v/>
      </c>
      <c r="C913" t="str">
        <f>+IF(AND(CG913&gt;'24-25 Plant Additions (RunRate)'!$O$4,$B913&lt;&gt;"x"),"x","")</f>
        <v/>
      </c>
      <c r="D913" t="str">
        <f t="shared" si="14"/>
        <v>x</v>
      </c>
      <c r="E913" s="2" t="s">
        <v>1579</v>
      </c>
      <c r="F913" s="3" t="s">
        <v>1580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>
        <v>-50580.83</v>
      </c>
      <c r="BR913" s="4">
        <v>38622.239999999998</v>
      </c>
      <c r="BS913" s="4"/>
      <c r="BT913" s="4"/>
      <c r="BU913" s="4">
        <v>0</v>
      </c>
      <c r="BV913" s="4"/>
      <c r="BW913" s="4"/>
      <c r="BX913" s="4"/>
      <c r="BY913" s="4"/>
      <c r="BZ913" s="4">
        <v>-4206.7300000000005</v>
      </c>
      <c r="CA913" s="4"/>
      <c r="CB913" s="4"/>
      <c r="CC913" s="4"/>
      <c r="CD913" s="4"/>
      <c r="CE913" s="4"/>
      <c r="CF913" s="4"/>
      <c r="CG913" s="4">
        <v>-16165.320000000003</v>
      </c>
      <c r="CH913" s="4"/>
      <c r="CI913" s="9" cm="1">
        <f t="array" ref="CI913">1/(SUM(G913:BZ913*($G$1:$BZ$1=1))/SUM(G913:BZ913)+0.000000001)*(SUM(N(CK913:CP913&lt;&gt;0))&gt;4)</f>
        <v>0</v>
      </c>
      <c r="CK913" s="7" cm="1">
        <f t="array" ref="CK913">+SUM($G913:$CF913*N(VALUE(LEFT($G$2:$CF$2,4))=CK$2))</f>
        <v>0</v>
      </c>
      <c r="CL913" s="7" cm="1">
        <f t="array" ref="CL913">+SUM($G913:$CF913*N(VALUE(LEFT($G$2:$CF$2,4))=CL$2))</f>
        <v>0</v>
      </c>
      <c r="CM913" s="7" cm="1">
        <f t="array" ref="CM913">+SUM($G913:$CF913*N(VALUE(LEFT($G$2:$CF$2,4))=CM$2))</f>
        <v>0</v>
      </c>
      <c r="CN913" s="7" cm="1">
        <f t="array" ref="CN913">+SUM($G913:$CF913*N(VALUE(LEFT($G$2:$CF$2,4))=CN$2))</f>
        <v>0</v>
      </c>
      <c r="CO913" s="7" cm="1">
        <f t="array" ref="CO913">+SUM($G913:$CF913*N(VALUE(LEFT($G$2:$CF$2,4))=CO$2))</f>
        <v>0</v>
      </c>
      <c r="CP913" s="7" cm="1">
        <f t="array" ref="CP913">+SUM($G913:$CF913*N(VALUE(LEFT($G$2:$CF$2,4))=CP$2))</f>
        <v>-16165.320000000003</v>
      </c>
      <c r="CQ913" s="7" cm="1">
        <f t="array" ref="CQ913">+SUM($G913:$CF913*N(VALUE(LEFT($G$2:$CF$2,4))=CQ$2))</f>
        <v>0</v>
      </c>
    </row>
    <row r="914" spans="2:97" x14ac:dyDescent="0.25">
      <c r="B914" t="str">
        <f>+IF(IFERROR(INDEX('24-25 Plant Additions (RunRate)'!$P$10:$P$258,MATCH(E914,'24-25 Plant Additions (RunRate)'!$C$10:$C$258,0)),"")&lt;&gt;"x","","x")</f>
        <v/>
      </c>
      <c r="C914" t="str">
        <f>+IF(AND(CG914&gt;'24-25 Plant Additions (RunRate)'!$O$4,$B914&lt;&gt;"x"),"x","")</f>
        <v/>
      </c>
      <c r="D914" t="str">
        <f t="shared" si="14"/>
        <v>x</v>
      </c>
      <c r="E914" s="2" t="s">
        <v>159</v>
      </c>
      <c r="F914" s="3" t="s">
        <v>160</v>
      </c>
      <c r="G914" s="4"/>
      <c r="H914" s="4">
        <v>-22398.69</v>
      </c>
      <c r="I914" s="4"/>
      <c r="J914" s="4"/>
      <c r="K914" s="4"/>
      <c r="L914" s="4">
        <v>-4125.84</v>
      </c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>
        <v>-26524.53</v>
      </c>
      <c r="CH914" s="4"/>
      <c r="CI914" s="9" cm="1">
        <f t="array" ref="CI914">1/(SUM(G914:BZ914*($G$1:$BZ$1=1))/SUM(G914:BZ914)+0.000000001)*(SUM(N(CK914:CP914&lt;&gt;0))&gt;4)</f>
        <v>0</v>
      </c>
      <c r="CK914" s="7" cm="1">
        <f t="array" ref="CK914">+SUM($G914:$CF914*N(VALUE(LEFT($G$2:$CF$2,4))=CK$2))</f>
        <v>-26524.53</v>
      </c>
      <c r="CL914" s="7" cm="1">
        <f t="array" ref="CL914">+SUM($G914:$CF914*N(VALUE(LEFT($G$2:$CF$2,4))=CL$2))</f>
        <v>0</v>
      </c>
      <c r="CM914" s="7" cm="1">
        <f t="array" ref="CM914">+SUM($G914:$CF914*N(VALUE(LEFT($G$2:$CF$2,4))=CM$2))</f>
        <v>0</v>
      </c>
      <c r="CN914" s="7" cm="1">
        <f t="array" ref="CN914">+SUM($G914:$CF914*N(VALUE(LEFT($G$2:$CF$2,4))=CN$2))</f>
        <v>0</v>
      </c>
      <c r="CO914" s="7" cm="1">
        <f t="array" ref="CO914">+SUM($G914:$CF914*N(VALUE(LEFT($G$2:$CF$2,4))=CO$2))</f>
        <v>0</v>
      </c>
      <c r="CP914" s="7" cm="1">
        <f t="array" ref="CP914">+SUM($G914:$CF914*N(VALUE(LEFT($G$2:$CF$2,4))=CP$2))</f>
        <v>0</v>
      </c>
      <c r="CQ914" s="7" cm="1">
        <f t="array" ref="CQ914">+SUM($G914:$CF914*N(VALUE(LEFT($G$2:$CF$2,4))=CQ$2))</f>
        <v>0</v>
      </c>
    </row>
    <row r="915" spans="2:97" x14ac:dyDescent="0.25">
      <c r="B915" t="str">
        <f>+IF(IFERROR(INDEX('24-25 Plant Additions (RunRate)'!$P$10:$P$258,MATCH(E915,'24-25 Plant Additions (RunRate)'!$C$10:$C$258,0)),"")&lt;&gt;"x","","x")</f>
        <v/>
      </c>
      <c r="C915" t="str">
        <f>+IF(AND(CG915&gt;'24-25 Plant Additions (RunRate)'!$O$4,$B915&lt;&gt;"x"),"x","")</f>
        <v/>
      </c>
      <c r="D915" t="str">
        <f t="shared" si="14"/>
        <v>x</v>
      </c>
      <c r="E915" s="2" t="s">
        <v>175</v>
      </c>
      <c r="F915" s="3" t="s">
        <v>176</v>
      </c>
      <c r="G915" s="4"/>
      <c r="H915" s="4"/>
      <c r="I915" s="4"/>
      <c r="J915" s="4"/>
      <c r="K915" s="4"/>
      <c r="L915" s="4"/>
      <c r="M915" s="4"/>
      <c r="N915" s="4">
        <v>-28060.97</v>
      </c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>
        <v>-28060.97</v>
      </c>
      <c r="CH915" s="4"/>
      <c r="CI915" s="9" cm="1">
        <f t="array" ref="CI915">1/(SUM(G915:BZ915*($G$1:$BZ$1=1))/SUM(G915:BZ915)+0.000000001)*(SUM(N(CK915:CP915&lt;&gt;0))&gt;4)</f>
        <v>0</v>
      </c>
      <c r="CK915" s="7" cm="1">
        <f t="array" ref="CK915">+SUM($G915:$CF915*N(VALUE(LEFT($G$2:$CF$2,4))=CK$2))</f>
        <v>-28060.97</v>
      </c>
      <c r="CL915" s="7" cm="1">
        <f t="array" ref="CL915">+SUM($G915:$CF915*N(VALUE(LEFT($G$2:$CF$2,4))=CL$2))</f>
        <v>0</v>
      </c>
      <c r="CM915" s="7" cm="1">
        <f t="array" ref="CM915">+SUM($G915:$CF915*N(VALUE(LEFT($G$2:$CF$2,4))=CM$2))</f>
        <v>0</v>
      </c>
      <c r="CN915" s="7" cm="1">
        <f t="array" ref="CN915">+SUM($G915:$CF915*N(VALUE(LEFT($G$2:$CF$2,4))=CN$2))</f>
        <v>0</v>
      </c>
      <c r="CO915" s="7" cm="1">
        <f t="array" ref="CO915">+SUM($G915:$CF915*N(VALUE(LEFT($G$2:$CF$2,4))=CO$2))</f>
        <v>0</v>
      </c>
      <c r="CP915" s="7" cm="1">
        <f t="array" ref="CP915">+SUM($G915:$CF915*N(VALUE(LEFT($G$2:$CF$2,4))=CP$2))</f>
        <v>0</v>
      </c>
      <c r="CQ915" s="7" cm="1">
        <f t="array" ref="CQ915">+SUM($G915:$CF915*N(VALUE(LEFT($G$2:$CF$2,4))=CQ$2))</f>
        <v>0</v>
      </c>
    </row>
    <row r="916" spans="2:97" x14ac:dyDescent="0.25">
      <c r="B916" t="str">
        <f>+IF(IFERROR(INDEX('24-25 Plant Additions (RunRate)'!$P$10:$P$258,MATCH(E916,'24-25 Plant Additions (RunRate)'!$C$10:$C$258,0)),"")&lt;&gt;"x","","x")</f>
        <v/>
      </c>
      <c r="C916" t="str">
        <f>+IF(AND(CG916&gt;'24-25 Plant Additions (RunRate)'!$O$4,$B916&lt;&gt;"x"),"x","")</f>
        <v/>
      </c>
      <c r="D916" t="str">
        <f t="shared" si="14"/>
        <v>x</v>
      </c>
      <c r="E916" s="2" t="s">
        <v>177</v>
      </c>
      <c r="F916" s="3" t="s">
        <v>178</v>
      </c>
      <c r="G916" s="4"/>
      <c r="H916" s="4"/>
      <c r="I916" s="4"/>
      <c r="J916" s="4"/>
      <c r="K916" s="4"/>
      <c r="L916" s="4"/>
      <c r="M916" s="4"/>
      <c r="N916" s="4">
        <v>-28079.4</v>
      </c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>
        <v>-28079.4</v>
      </c>
      <c r="CH916" s="4"/>
      <c r="CI916" s="9" cm="1">
        <f t="array" ref="CI916">1/(SUM(G916:BZ916*($G$1:$BZ$1=1))/SUM(G916:BZ916)+0.000000001)*(SUM(N(CK916:CP916&lt;&gt;0))&gt;4)</f>
        <v>0</v>
      </c>
      <c r="CK916" s="7" cm="1">
        <f t="array" ref="CK916">+SUM($G916:$CF916*N(VALUE(LEFT($G$2:$CF$2,4))=CK$2))</f>
        <v>-28079.4</v>
      </c>
      <c r="CL916" s="7" cm="1">
        <f t="array" ref="CL916">+SUM($G916:$CF916*N(VALUE(LEFT($G$2:$CF$2,4))=CL$2))</f>
        <v>0</v>
      </c>
      <c r="CM916" s="7" cm="1">
        <f t="array" ref="CM916">+SUM($G916:$CF916*N(VALUE(LEFT($G$2:$CF$2,4))=CM$2))</f>
        <v>0</v>
      </c>
      <c r="CN916" s="7" cm="1">
        <f t="array" ref="CN916">+SUM($G916:$CF916*N(VALUE(LEFT($G$2:$CF$2,4))=CN$2))</f>
        <v>0</v>
      </c>
      <c r="CO916" s="7" cm="1">
        <f t="array" ref="CO916">+SUM($G916:$CF916*N(VALUE(LEFT($G$2:$CF$2,4))=CO$2))</f>
        <v>0</v>
      </c>
      <c r="CP916" s="7" cm="1">
        <f t="array" ref="CP916">+SUM($G916:$CF916*N(VALUE(LEFT($G$2:$CF$2,4))=CP$2))</f>
        <v>0</v>
      </c>
      <c r="CQ916" s="7" cm="1">
        <f t="array" ref="CQ916">+SUM($G916:$CF916*N(VALUE(LEFT($G$2:$CF$2,4))=CQ$2))</f>
        <v>0</v>
      </c>
    </row>
    <row r="917" spans="2:97" x14ac:dyDescent="0.25">
      <c r="B917" t="str">
        <f>+IF(IFERROR(INDEX('24-25 Plant Additions (RunRate)'!$P$10:$P$258,MATCH(E917,'24-25 Plant Additions (RunRate)'!$C$10:$C$258,0)),"")&lt;&gt;"x","","x")</f>
        <v/>
      </c>
      <c r="C917" t="str">
        <f>+IF(AND(CG917&gt;'24-25 Plant Additions (RunRate)'!$O$4,$B917&lt;&gt;"x"),"x","")</f>
        <v/>
      </c>
      <c r="D917" t="str">
        <f t="shared" si="14"/>
        <v>x</v>
      </c>
      <c r="E917" s="2" t="s">
        <v>241</v>
      </c>
      <c r="F917" s="3" t="s">
        <v>242</v>
      </c>
      <c r="G917" s="4"/>
      <c r="H917" s="4"/>
      <c r="I917" s="4"/>
      <c r="J917" s="4"/>
      <c r="K917" s="4"/>
      <c r="L917" s="4"/>
      <c r="M917" s="4"/>
      <c r="N917" s="4">
        <v>-28125.62</v>
      </c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>
        <v>-28125.62</v>
      </c>
      <c r="CH917" s="4"/>
      <c r="CI917" s="9" cm="1">
        <f t="array" ref="CI917">1/(SUM(G917:BZ917*($G$1:$BZ$1=1))/SUM(G917:BZ917)+0.000000001)*(SUM(N(CK917:CP917&lt;&gt;0))&gt;4)</f>
        <v>0</v>
      </c>
      <c r="CK917" s="7" cm="1">
        <f t="array" ref="CK917">+SUM($G917:$CF917*N(VALUE(LEFT($G$2:$CF$2,4))=CK$2))</f>
        <v>-28125.62</v>
      </c>
      <c r="CL917" s="7" cm="1">
        <f t="array" ref="CL917">+SUM($G917:$CF917*N(VALUE(LEFT($G$2:$CF$2,4))=CL$2))</f>
        <v>0</v>
      </c>
      <c r="CM917" s="7" cm="1">
        <f t="array" ref="CM917">+SUM($G917:$CF917*N(VALUE(LEFT($G$2:$CF$2,4))=CM$2))</f>
        <v>0</v>
      </c>
      <c r="CN917" s="7" cm="1">
        <f t="array" ref="CN917">+SUM($G917:$CF917*N(VALUE(LEFT($G$2:$CF$2,4))=CN$2))</f>
        <v>0</v>
      </c>
      <c r="CO917" s="7" cm="1">
        <f t="array" ref="CO917">+SUM($G917:$CF917*N(VALUE(LEFT($G$2:$CF$2,4))=CO$2))</f>
        <v>0</v>
      </c>
      <c r="CP917" s="7" cm="1">
        <f t="array" ref="CP917">+SUM($G917:$CF917*N(VALUE(LEFT($G$2:$CF$2,4))=CP$2))</f>
        <v>0</v>
      </c>
      <c r="CQ917" s="7" cm="1">
        <f t="array" ref="CQ917">+SUM($G917:$CF917*N(VALUE(LEFT($G$2:$CF$2,4))=CQ$2))</f>
        <v>0</v>
      </c>
    </row>
    <row r="918" spans="2:97" x14ac:dyDescent="0.25">
      <c r="B918" t="str">
        <f>+IF(IFERROR(INDEX('24-25 Plant Additions (RunRate)'!$P$10:$P$258,MATCH(E918,'24-25 Plant Additions (RunRate)'!$C$10:$C$258,0)),"")&lt;&gt;"x","","x")</f>
        <v/>
      </c>
      <c r="C918" t="str">
        <f>+IF(AND(CG918&gt;'24-25 Plant Additions (RunRate)'!$O$4,$B918&lt;&gt;"x"),"x","")</f>
        <v/>
      </c>
      <c r="D918" t="str">
        <f t="shared" si="14"/>
        <v>x</v>
      </c>
      <c r="E918" s="2" t="s">
        <v>117</v>
      </c>
      <c r="F918" s="3" t="s">
        <v>118</v>
      </c>
      <c r="G918" s="4"/>
      <c r="H918" s="4"/>
      <c r="I918" s="4"/>
      <c r="J918" s="4"/>
      <c r="K918" s="4">
        <v>-43917.61</v>
      </c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>
        <v>-43917.61</v>
      </c>
      <c r="CH918" s="4"/>
      <c r="CI918" s="9" cm="1">
        <f t="array" ref="CI918">1/(SUM(G918:BZ918*($G$1:$BZ$1=1))/SUM(G918:BZ918)+0.000000001)*(SUM(N(CK918:CP918&lt;&gt;0))&gt;4)</f>
        <v>0</v>
      </c>
      <c r="CK918" s="7" cm="1">
        <f t="array" ref="CK918">+SUM($G918:$CF918*N(VALUE(LEFT($G$2:$CF$2,4))=CK$2))</f>
        <v>-43917.61</v>
      </c>
      <c r="CL918" s="7" cm="1">
        <f t="array" ref="CL918">+SUM($G918:$CF918*N(VALUE(LEFT($G$2:$CF$2,4))=CL$2))</f>
        <v>0</v>
      </c>
      <c r="CM918" s="7" cm="1">
        <f t="array" ref="CM918">+SUM($G918:$CF918*N(VALUE(LEFT($G$2:$CF$2,4))=CM$2))</f>
        <v>0</v>
      </c>
      <c r="CN918" s="7" cm="1">
        <f t="array" ref="CN918">+SUM($G918:$CF918*N(VALUE(LEFT($G$2:$CF$2,4))=CN$2))</f>
        <v>0</v>
      </c>
      <c r="CO918" s="7" cm="1">
        <f t="array" ref="CO918">+SUM($G918:$CF918*N(VALUE(LEFT($G$2:$CF$2,4))=CO$2))</f>
        <v>0</v>
      </c>
      <c r="CP918" s="7" cm="1">
        <f t="array" ref="CP918">+SUM($G918:$CF918*N(VALUE(LEFT($G$2:$CF$2,4))=CP$2))</f>
        <v>0</v>
      </c>
      <c r="CQ918" s="7" cm="1">
        <f t="array" ref="CQ918">+SUM($G918:$CF918*N(VALUE(LEFT($G$2:$CF$2,4))=CQ$2))</f>
        <v>0</v>
      </c>
    </row>
    <row r="919" spans="2:97" x14ac:dyDescent="0.25">
      <c r="B919" t="str">
        <f>+IF(IFERROR(INDEX('24-25 Plant Additions (RunRate)'!$P$10:$P$258,MATCH(E919,'24-25 Plant Additions (RunRate)'!$C$10:$C$258,0)),"")&lt;&gt;"x","","x")</f>
        <v/>
      </c>
      <c r="C919" t="str">
        <f>+IF(AND(CG919&gt;'24-25 Plant Additions (RunRate)'!$O$4,$B919&lt;&gt;"x"),"x","")</f>
        <v/>
      </c>
      <c r="D919" t="str">
        <f t="shared" si="14"/>
        <v>x</v>
      </c>
      <c r="E919" s="2" t="s">
        <v>271</v>
      </c>
      <c r="F919" s="3" t="s">
        <v>272</v>
      </c>
      <c r="G919" s="4">
        <v>-44198.99</v>
      </c>
      <c r="H919" s="4"/>
      <c r="I919" s="4"/>
      <c r="J919" s="4">
        <v>0</v>
      </c>
      <c r="K919" s="4"/>
      <c r="L919" s="4"/>
      <c r="M919" s="4">
        <v>0</v>
      </c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>
        <v>-44198.99</v>
      </c>
      <c r="CH919" s="4"/>
      <c r="CI919" s="9" cm="1">
        <f t="array" ref="CI919">1/(SUM(G919:BZ919*($G$1:$BZ$1=1))/SUM(G919:BZ919)+0.000000001)*(SUM(N(CK919:CP919&lt;&gt;0))&gt;4)</f>
        <v>0</v>
      </c>
      <c r="CK919" s="7" cm="1">
        <f t="array" ref="CK919">+SUM($G919:$CF919*N(VALUE(LEFT($G$2:$CF$2,4))=CK$2))</f>
        <v>-44198.99</v>
      </c>
      <c r="CL919" s="7" cm="1">
        <f t="array" ref="CL919">+SUM($G919:$CF919*N(VALUE(LEFT($G$2:$CF$2,4))=CL$2))</f>
        <v>0</v>
      </c>
      <c r="CM919" s="7" cm="1">
        <f t="array" ref="CM919">+SUM($G919:$CF919*N(VALUE(LEFT($G$2:$CF$2,4))=CM$2))</f>
        <v>0</v>
      </c>
      <c r="CN919" s="7" cm="1">
        <f t="array" ref="CN919">+SUM($G919:$CF919*N(VALUE(LEFT($G$2:$CF$2,4))=CN$2))</f>
        <v>0</v>
      </c>
      <c r="CO919" s="7" cm="1">
        <f t="array" ref="CO919">+SUM($G919:$CF919*N(VALUE(LEFT($G$2:$CF$2,4))=CO$2))</f>
        <v>0</v>
      </c>
      <c r="CP919" s="7" cm="1">
        <f t="array" ref="CP919">+SUM($G919:$CF919*N(VALUE(LEFT($G$2:$CF$2,4))=CP$2))</f>
        <v>0</v>
      </c>
      <c r="CQ919" s="7" cm="1">
        <f t="array" ref="CQ919">+SUM($G919:$CF919*N(VALUE(LEFT($G$2:$CF$2,4))=CQ$2))</f>
        <v>0</v>
      </c>
    </row>
    <row r="920" spans="2:97" x14ac:dyDescent="0.25">
      <c r="B920" t="str">
        <f>+IF(IFERROR(INDEX('24-25 Plant Additions (RunRate)'!$P$10:$P$258,MATCH(E920,'24-25 Plant Additions (RunRate)'!$C$10:$C$258,0)),"")&lt;&gt;"x","","x")</f>
        <v/>
      </c>
      <c r="C920" t="str">
        <f>+IF(AND(CG920&gt;'24-25 Plant Additions (RunRate)'!$O$4,$B920&lt;&gt;"x"),"x","")</f>
        <v/>
      </c>
      <c r="D920" t="str">
        <f t="shared" si="14"/>
        <v>x</v>
      </c>
      <c r="E920" s="2" t="s">
        <v>165</v>
      </c>
      <c r="F920" s="3" t="s">
        <v>166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>
        <v>-107895</v>
      </c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>
        <v>-107895</v>
      </c>
      <c r="CH920" s="4"/>
      <c r="CI920" s="9" cm="1">
        <f t="array" ref="CI920">1/(SUM(G920:BZ920*($G$1:$BZ$1=1))/SUM(G920:BZ920)+0.000000001)*(SUM(N(CK920:CP920&lt;&gt;0))&gt;4)</f>
        <v>0</v>
      </c>
      <c r="CK920" s="7" cm="1">
        <f t="array" ref="CK920">+SUM($G920:$CF920*N(VALUE(LEFT($G$2:$CF$2,4))=CK$2))</f>
        <v>0</v>
      </c>
      <c r="CL920" s="7" cm="1">
        <f t="array" ref="CL920">+SUM($G920:$CF920*N(VALUE(LEFT($G$2:$CF$2,4))=CL$2))</f>
        <v>0</v>
      </c>
      <c r="CM920" s="7" cm="1">
        <f t="array" ref="CM920">+SUM($G920:$CF920*N(VALUE(LEFT($G$2:$CF$2,4))=CM$2))</f>
        <v>-107895</v>
      </c>
      <c r="CN920" s="7" cm="1">
        <f t="array" ref="CN920">+SUM($G920:$CF920*N(VALUE(LEFT($G$2:$CF$2,4))=CN$2))</f>
        <v>0</v>
      </c>
      <c r="CO920" s="7" cm="1">
        <f t="array" ref="CO920">+SUM($G920:$CF920*N(VALUE(LEFT($G$2:$CF$2,4))=CO$2))</f>
        <v>0</v>
      </c>
      <c r="CP920" s="7" cm="1">
        <f t="array" ref="CP920">+SUM($G920:$CF920*N(VALUE(LEFT($G$2:$CF$2,4))=CP$2))</f>
        <v>0</v>
      </c>
      <c r="CQ920" s="7" cm="1">
        <f t="array" ref="CQ920">+SUM($G920:$CF920*N(VALUE(LEFT($G$2:$CF$2,4))=CQ$2))</f>
        <v>0</v>
      </c>
    </row>
    <row r="921" spans="2:97" x14ac:dyDescent="0.25">
      <c r="B921" t="str">
        <f>+IF(IFERROR(INDEX('24-25 Plant Additions (RunRate)'!$P$10:$P$258,MATCH(E921,'24-25 Plant Additions (RunRate)'!$C$10:$C$258,0)),"")&lt;&gt;"x","","x")</f>
        <v/>
      </c>
      <c r="C921" t="str">
        <f>+IF(AND(CG921&gt;'24-25 Plant Additions (RunRate)'!$O$4,$B921&lt;&gt;"x"),"x","")</f>
        <v/>
      </c>
      <c r="D921" t="str">
        <f t="shared" si="14"/>
        <v>x</v>
      </c>
      <c r="E921" s="2" t="s">
        <v>1291</v>
      </c>
      <c r="F921" s="3" t="s">
        <v>1292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>
        <v>78231.55</v>
      </c>
      <c r="BN921" s="4">
        <v>22895.41</v>
      </c>
      <c r="BO921" s="4">
        <v>-536.74</v>
      </c>
      <c r="BP921" s="4">
        <v>435.58</v>
      </c>
      <c r="BQ921" s="4">
        <v>146.96</v>
      </c>
      <c r="BR921" s="4">
        <v>1252.3399999999999</v>
      </c>
      <c r="BS921" s="4"/>
      <c r="BT921" s="4"/>
      <c r="BU921" s="4">
        <v>507.82</v>
      </c>
      <c r="BV921" s="4">
        <v>349.78000000000003</v>
      </c>
      <c r="BW921" s="4"/>
      <c r="BX921" s="4"/>
      <c r="BY921" s="4"/>
      <c r="BZ921" s="4">
        <v>137.74</v>
      </c>
      <c r="CA921" s="4">
        <v>350.63</v>
      </c>
      <c r="CB921" s="4">
        <v>-278245.28000000003</v>
      </c>
      <c r="CC921" s="4"/>
      <c r="CD921" s="4">
        <v>0</v>
      </c>
      <c r="CE921" s="4"/>
      <c r="CF921" s="4"/>
      <c r="CG921" s="4">
        <v>-174474.21000000002</v>
      </c>
      <c r="CH921" s="4"/>
      <c r="CI921" s="9" cm="1">
        <f t="array" ref="CI921">1/(SUM(G921:BZ921*($G$1:$BZ$1=1))/SUM(G921:BZ921)+0.000000001)*(SUM(N(CK921:CP921&lt;&gt;0))&gt;4)</f>
        <v>0</v>
      </c>
      <c r="CK921" s="7" cm="1">
        <f t="array" ref="CK921">+SUM($G921:$CF921*N(VALUE(LEFT($G$2:$CF$2,4))=CK$2))</f>
        <v>0</v>
      </c>
      <c r="CL921" s="7" cm="1">
        <f t="array" ref="CL921">+SUM($G921:$CF921*N(VALUE(LEFT($G$2:$CF$2,4))=CL$2))</f>
        <v>0</v>
      </c>
      <c r="CM921" s="7" cm="1">
        <f t="array" ref="CM921">+SUM($G921:$CF921*N(VALUE(LEFT($G$2:$CF$2,4))=CM$2))</f>
        <v>0</v>
      </c>
      <c r="CN921" s="7" cm="1">
        <f t="array" ref="CN921">+SUM($G921:$CF921*N(VALUE(LEFT($G$2:$CF$2,4))=CN$2))</f>
        <v>0</v>
      </c>
      <c r="CO921" s="7" cm="1">
        <f t="array" ref="CO921">+SUM($G921:$CF921*N(VALUE(LEFT($G$2:$CF$2,4))=CO$2))</f>
        <v>101126.96</v>
      </c>
      <c r="CP921" s="7" cm="1">
        <f t="array" ref="CP921">+SUM($G921:$CF921*N(VALUE(LEFT($G$2:$CF$2,4))=CP$2))</f>
        <v>2293.4799999999996</v>
      </c>
      <c r="CQ921" s="7" cm="1">
        <f t="array" ref="CQ921">+SUM($G921:$CF921*N(VALUE(LEFT($G$2:$CF$2,4))=CQ$2))</f>
        <v>-277894.65000000002</v>
      </c>
    </row>
    <row r="922" spans="2:97" x14ac:dyDescent="0.25">
      <c r="B922" t="str">
        <f>+IF(IFERROR(INDEX('24-25 Plant Additions (RunRate)'!$P$10:$P$258,MATCH(E922,'24-25 Plant Additions (RunRate)'!$C$10:$C$258,0)),"")&lt;&gt;"x","","x")</f>
        <v/>
      </c>
      <c r="C922" t="str">
        <f>+IF(AND(CG922&gt;'24-25 Plant Additions (RunRate)'!$O$4,$B922&lt;&gt;"x"),"x","")</f>
        <v/>
      </c>
      <c r="D922" t="str">
        <f t="shared" si="14"/>
        <v>x</v>
      </c>
      <c r="E922" s="14" t="s">
        <v>209</v>
      </c>
      <c r="F922" s="16" t="s">
        <v>210</v>
      </c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>
        <v>-2150036.33</v>
      </c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>
        <v>-2150036.33</v>
      </c>
      <c r="CH922" s="4"/>
      <c r="CI922" s="9" cm="1">
        <f t="array" ref="CI922">1/(SUM(G922:BZ922*($G$1:$BZ$1=1))/SUM(G922:BZ922)+0.000000001)*(SUM(N(CK922:CP922&lt;&gt;0))&gt;4)</f>
        <v>0</v>
      </c>
      <c r="CK922" s="7" cm="1">
        <f t="array" ref="CK922">+SUM($G922:$CF922*N(VALUE(LEFT($G$2:$CF$2,4))=CK$2))</f>
        <v>0</v>
      </c>
      <c r="CL922" s="7" cm="1">
        <f t="array" ref="CL922">+SUM($G922:$CF922*N(VALUE(LEFT($G$2:$CF$2,4))=CL$2))</f>
        <v>0</v>
      </c>
      <c r="CM922" s="7" cm="1">
        <f t="array" ref="CM922">+SUM($G922:$CF922*N(VALUE(LEFT($G$2:$CF$2,4))=CM$2))</f>
        <v>0</v>
      </c>
      <c r="CN922" s="7" cm="1">
        <f t="array" ref="CN922">+SUM($G922:$CF922*N(VALUE(LEFT($G$2:$CF$2,4))=CN$2))</f>
        <v>0</v>
      </c>
      <c r="CO922" s="7" cm="1">
        <f t="array" ref="CO922">+SUM($G922:$CF922*N(VALUE(LEFT($G$2:$CF$2,4))=CO$2))</f>
        <v>-2150036.33</v>
      </c>
      <c r="CP922" s="7" cm="1">
        <f t="array" ref="CP922">+SUM($G922:$CF922*N(VALUE(LEFT($G$2:$CF$2,4))=CP$2))</f>
        <v>0</v>
      </c>
      <c r="CQ922" s="7" cm="1">
        <f t="array" ref="CQ922">+SUM($G922:$CF922*N(VALUE(LEFT($G$2:$CF$2,4))=CQ$2))</f>
        <v>0</v>
      </c>
    </row>
    <row r="925" spans="2:97" x14ac:dyDescent="0.25">
      <c r="CJ925" t="s">
        <v>2194</v>
      </c>
      <c r="CK925" s="7" cm="1">
        <f t="array" ref="CK925">+SUM(CK$4:CK$922*N($A$4:$A$922="x"))</f>
        <v>0</v>
      </c>
      <c r="CL925" s="7" cm="1">
        <f t="array" ref="CL925">+SUM(CL$4:CL$922*N($A$4:$A$922="x"))</f>
        <v>0</v>
      </c>
      <c r="CM925" s="7" cm="1">
        <f t="array" ref="CM925">+SUM(CM$4:CM$922*N($A$4:$A$922="x"))</f>
        <v>0</v>
      </c>
      <c r="CN925" s="7" cm="1">
        <f t="array" ref="CN925">+SUM(CN$4:CN$922*N($A$4:$A$922="x"))</f>
        <v>0</v>
      </c>
      <c r="CO925" s="7" cm="1">
        <f t="array" ref="CO925">+SUM(CO$4:CO$922*N($A$4:$A$922="x"))</f>
        <v>0</v>
      </c>
      <c r="CP925" s="7" cm="1">
        <f t="array" ref="CP925">+SUM(CP$4:CP$922*N($A$4:$A$922="x"))</f>
        <v>1214153.6299999999</v>
      </c>
      <c r="CQ925" s="7" cm="1">
        <f t="array" ref="CQ925">+SUM(CQ$4:CQ$922*N($A$4:$A$922="x"))</f>
        <v>2738885.91</v>
      </c>
    </row>
    <row r="926" spans="2:97" x14ac:dyDescent="0.25">
      <c r="CJ926" t="s">
        <v>2197</v>
      </c>
      <c r="CK926" s="7" cm="1">
        <f t="array" ref="CK926">+SUM(CK$4:CK$922*N($B$4:$B$922="x"))</f>
        <v>17817372.560000002</v>
      </c>
      <c r="CL926" s="7" cm="1">
        <f t="array" ref="CL926">+SUM(CL$4:CL$922*N($B$4:$B$922="x"))</f>
        <v>17993491.900000002</v>
      </c>
      <c r="CM926" s="7" cm="1">
        <f t="array" ref="CM926">+SUM(CM$4:CM$922*N($B$4:$B$922="x"))</f>
        <v>32011302.120000005</v>
      </c>
      <c r="CN926" s="7" cm="1">
        <f t="array" ref="CN926">+SUM(CN$4:CN$922*N($B$4:$B$922="x"))</f>
        <v>21600776.760000005</v>
      </c>
      <c r="CO926" s="7" cm="1">
        <f t="array" ref="CO926">+SUM(CO$4:CO$922*N($B$4:$B$922="x"))</f>
        <v>24800630.030000001</v>
      </c>
      <c r="CP926" s="7" cm="1">
        <f t="array" ref="CP926">+SUM(CP$4:CP$922*N($B$4:$B$922="x"))</f>
        <v>27296302.580000006</v>
      </c>
      <c r="CQ926" s="7" cm="1">
        <f t="array" ref="CQ926">+SUM(CQ$4:CQ$922*N($B$4:$B$922="x"))</f>
        <v>10453695.239999996</v>
      </c>
    </row>
    <row r="927" spans="2:97" x14ac:dyDescent="0.25">
      <c r="CJ927" t="s">
        <v>2196</v>
      </c>
      <c r="CK927" s="7" cm="1">
        <f t="array" ref="CK927">+SUM(CK$4:CK$922*N($C$4:$C$922="x"))</f>
        <v>38565014.260000005</v>
      </c>
      <c r="CL927" s="7" cm="1">
        <f t="array" ref="CL927">+SUM(CL$4:CL$922*N($C$4:$C$922="x"))</f>
        <v>26926641.030000001</v>
      </c>
      <c r="CM927" s="7" cm="1">
        <f t="array" ref="CM927">+SUM(CM$4:CM$922*N($C$4:$C$922="x"))</f>
        <v>48919128.059999995</v>
      </c>
      <c r="CN927" s="7" cm="1">
        <f t="array" ref="CN927">+SUM(CN$4:CN$922*N($C$4:$C$922="x"))</f>
        <v>24099013.069999997</v>
      </c>
      <c r="CO927" s="7" cm="1">
        <f t="array" ref="CO927">+SUM(CO$4:CO$922*N($C$4:$C$922="x"))</f>
        <v>25573445.399999999</v>
      </c>
      <c r="CP927" s="7" cm="1">
        <f t="array" ref="CP927">+SUM(CP$4:CP$922*N($C$4:$C$922="x"))</f>
        <v>49956733.089999996</v>
      </c>
      <c r="CQ927" s="7" cm="1">
        <f t="array" ref="CQ927">+SUM(CQ$4:CQ$922*N($C$4:$C$922="x"))</f>
        <v>8634816.879999999</v>
      </c>
    </row>
    <row r="928" spans="2:97" x14ac:dyDescent="0.25">
      <c r="CJ928" t="s">
        <v>2195</v>
      </c>
      <c r="CK928" s="7" cm="1">
        <f t="array" ref="CK928">+SUM(CK$4:CK$922*N($D$4:$D$922="x"))</f>
        <v>16405526.509999998</v>
      </c>
      <c r="CL928" s="7" cm="1">
        <f t="array" ref="CL928">+SUM(CL$4:CL$922*N($D$4:$D$922="x"))</f>
        <v>16239620.98</v>
      </c>
      <c r="CM928" s="7" cm="1">
        <f t="array" ref="CM928">+SUM(CM$4:CM$922*N($D$4:$D$922="x"))</f>
        <v>15302687.329999998</v>
      </c>
      <c r="CN928" s="7" cm="1">
        <f t="array" ref="CN928">+SUM(CN$4:CN$922*N($D$4:$D$922="x"))</f>
        <v>13343466.449999999</v>
      </c>
      <c r="CO928" s="7" cm="1">
        <f t="array" ref="CO928">+SUM(CO$4:CO$922*N($D$4:$D$922="x"))</f>
        <v>6305056.2999999952</v>
      </c>
      <c r="CP928" s="7" cm="1">
        <f t="array" ref="CP928">+SUM(CP$4:CP$922*N($D$4:$D$922="x"))</f>
        <v>12611886.010000002</v>
      </c>
      <c r="CQ928" s="7" cm="1">
        <f t="array" ref="CQ928">+SUM(CQ$4:CQ$922*N($D$4:$D$922="x"))</f>
        <v>3908610.4099999988</v>
      </c>
      <c r="CS928" s="7">
        <f>+AVERAGE(CK928:CO928)</f>
        <v>13519271.513999999</v>
      </c>
    </row>
  </sheetData>
  <autoFilter ref="E2:CG2" xr:uid="{9F7F3232-3549-43EE-BC0A-A592DA4A6336}">
    <sortState xmlns:xlrd2="http://schemas.microsoft.com/office/spreadsheetml/2017/richdata2" ref="E3:CG922">
      <sortCondition descending="1" ref="CG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2:CC922"/>
  <sheetViews>
    <sheetView workbookViewId="0">
      <pane xSplit="2" ySplit="2" topLeftCell="BR892" activePane="bottomRight" state="frozen"/>
      <selection pane="topRight" activeCell="C1" sqref="C1"/>
      <selection pane="bottomLeft" activeCell="A3" sqref="A3"/>
      <selection pane="bottomRight" activeCell="CC2" sqref="A2:CC2"/>
    </sheetView>
  </sheetViews>
  <sheetFormatPr defaultRowHeight="15" x14ac:dyDescent="0.25"/>
  <cols>
    <col min="1" max="1" width="15.28515625" bestFit="1" customWidth="1"/>
    <col min="2" max="2" width="44.42578125" bestFit="1" customWidth="1"/>
    <col min="3" max="10" width="12.85546875" bestFit="1" customWidth="1"/>
    <col min="11" max="12" width="14" bestFit="1" customWidth="1"/>
    <col min="13" max="13" width="12.85546875" bestFit="1" customWidth="1"/>
    <col min="14" max="14" width="14" bestFit="1" customWidth="1"/>
    <col min="15" max="25" width="12.85546875" bestFit="1" customWidth="1"/>
    <col min="26" max="26" width="14" bestFit="1" customWidth="1"/>
    <col min="27" max="36" width="12.85546875" bestFit="1" customWidth="1"/>
    <col min="37" max="38" width="14" bestFit="1" customWidth="1"/>
    <col min="39" max="49" width="12.85546875" bestFit="1" customWidth="1"/>
    <col min="50" max="50" width="14" bestFit="1" customWidth="1"/>
    <col min="51" max="55" width="12.85546875" bestFit="1" customWidth="1"/>
    <col min="56" max="56" width="13.5703125" bestFit="1" customWidth="1"/>
    <col min="57" max="60" width="12.85546875" bestFit="1" customWidth="1"/>
    <col min="61" max="61" width="14" bestFit="1" customWidth="1"/>
    <col min="62" max="68" width="12.85546875" bestFit="1" customWidth="1"/>
    <col min="69" max="69" width="14" bestFit="1" customWidth="1"/>
    <col min="70" max="70" width="12.85546875" bestFit="1" customWidth="1"/>
    <col min="71" max="71" width="14" bestFit="1" customWidth="1"/>
    <col min="72" max="73" width="12.85546875" bestFit="1" customWidth="1"/>
    <col min="74" max="74" width="14" bestFit="1" customWidth="1"/>
    <col min="75" max="80" width="12.85546875" bestFit="1" customWidth="1"/>
    <col min="81" max="81" width="15" bestFit="1" customWidth="1"/>
  </cols>
  <sheetData>
    <row r="2" spans="1:81" x14ac:dyDescent="0.25">
      <c r="A2" s="1" t="s">
        <v>0</v>
      </c>
      <c r="B2" s="1" t="s">
        <v>1</v>
      </c>
      <c r="C2" s="1">
        <v>201801</v>
      </c>
      <c r="D2" s="1">
        <v>201802</v>
      </c>
      <c r="E2" s="1">
        <v>201803</v>
      </c>
      <c r="F2" s="1">
        <v>201804</v>
      </c>
      <c r="G2" s="1">
        <v>201805</v>
      </c>
      <c r="H2" s="1">
        <v>201806</v>
      </c>
      <c r="I2" s="1">
        <v>201807</v>
      </c>
      <c r="J2" s="1">
        <v>201808</v>
      </c>
      <c r="K2" s="1">
        <v>201809</v>
      </c>
      <c r="L2" s="1">
        <v>201810</v>
      </c>
      <c r="M2" s="1">
        <v>201811</v>
      </c>
      <c r="N2" s="1">
        <v>201812</v>
      </c>
      <c r="O2" s="1">
        <v>201901</v>
      </c>
      <c r="P2" s="1">
        <v>201902</v>
      </c>
      <c r="Q2" s="1">
        <v>201903</v>
      </c>
      <c r="R2" s="1">
        <v>201904</v>
      </c>
      <c r="S2" s="1">
        <v>201905</v>
      </c>
      <c r="T2" s="1">
        <v>201906</v>
      </c>
      <c r="U2" s="1">
        <v>201907</v>
      </c>
      <c r="V2" s="1">
        <v>201908</v>
      </c>
      <c r="W2" s="1">
        <v>201909</v>
      </c>
      <c r="X2" s="1">
        <v>201910</v>
      </c>
      <c r="Y2" s="1">
        <v>201911</v>
      </c>
      <c r="Z2" s="1">
        <v>201912</v>
      </c>
      <c r="AA2" s="1">
        <v>202001</v>
      </c>
      <c r="AB2" s="1">
        <v>202002</v>
      </c>
      <c r="AC2" s="1">
        <v>202003</v>
      </c>
      <c r="AD2" s="1">
        <v>202004</v>
      </c>
      <c r="AE2" s="1">
        <v>202005</v>
      </c>
      <c r="AF2" s="1">
        <v>202006</v>
      </c>
      <c r="AG2" s="1">
        <v>202007</v>
      </c>
      <c r="AH2" s="1">
        <v>202008</v>
      </c>
      <c r="AI2" s="1">
        <v>202009</v>
      </c>
      <c r="AJ2" s="1">
        <v>202010</v>
      </c>
      <c r="AK2" s="1">
        <v>202011</v>
      </c>
      <c r="AL2" s="1">
        <v>202012</v>
      </c>
      <c r="AM2" s="1">
        <v>202101</v>
      </c>
      <c r="AN2" s="1">
        <v>202102</v>
      </c>
      <c r="AO2" s="1">
        <v>202103</v>
      </c>
      <c r="AP2" s="1">
        <v>202104</v>
      </c>
      <c r="AQ2" s="1">
        <v>202105</v>
      </c>
      <c r="AR2" s="1">
        <v>202106</v>
      </c>
      <c r="AS2" s="1">
        <v>202107</v>
      </c>
      <c r="AT2" s="1">
        <v>202108</v>
      </c>
      <c r="AU2" s="1">
        <v>202109</v>
      </c>
      <c r="AV2" s="1">
        <v>202110</v>
      </c>
      <c r="AW2" s="1">
        <v>202111</v>
      </c>
      <c r="AX2" s="1">
        <v>202112</v>
      </c>
      <c r="AY2" s="1">
        <v>202201</v>
      </c>
      <c r="AZ2" s="1">
        <v>202202</v>
      </c>
      <c r="BA2" s="1">
        <v>202203</v>
      </c>
      <c r="BB2" s="1">
        <v>202204</v>
      </c>
      <c r="BC2" s="1">
        <v>202205</v>
      </c>
      <c r="BD2" s="1">
        <v>202206</v>
      </c>
      <c r="BE2" s="1">
        <v>202207</v>
      </c>
      <c r="BF2" s="1">
        <v>202208</v>
      </c>
      <c r="BG2" s="1">
        <v>202209</v>
      </c>
      <c r="BH2" s="1">
        <v>202210</v>
      </c>
      <c r="BI2" s="1">
        <v>202211</v>
      </c>
      <c r="BJ2" s="1">
        <v>202212</v>
      </c>
      <c r="BK2" s="1">
        <v>202301</v>
      </c>
      <c r="BL2" s="1">
        <v>202302</v>
      </c>
      <c r="BM2" s="1">
        <v>202303</v>
      </c>
      <c r="BN2" s="1">
        <v>202304</v>
      </c>
      <c r="BO2" s="1">
        <v>202305</v>
      </c>
      <c r="BP2" s="1">
        <v>202306</v>
      </c>
      <c r="BQ2" s="1">
        <v>202307</v>
      </c>
      <c r="BR2" s="1">
        <v>202308</v>
      </c>
      <c r="BS2" s="1">
        <v>202309</v>
      </c>
      <c r="BT2" s="1">
        <v>202310</v>
      </c>
      <c r="BU2" s="1">
        <v>202311</v>
      </c>
      <c r="BV2" s="1">
        <v>202312</v>
      </c>
      <c r="BW2" s="1">
        <v>202401</v>
      </c>
      <c r="BX2" s="1">
        <v>202402</v>
      </c>
      <c r="BY2" s="1">
        <v>202403</v>
      </c>
      <c r="BZ2" s="1">
        <v>202404</v>
      </c>
      <c r="CA2" s="1">
        <v>202405</v>
      </c>
      <c r="CB2" s="1">
        <v>202406</v>
      </c>
      <c r="CC2" s="1" t="s">
        <v>2</v>
      </c>
    </row>
    <row r="3" spans="1:81" x14ac:dyDescent="0.25">
      <c r="A3" s="2" t="s">
        <v>3</v>
      </c>
      <c r="B3" s="3" t="s">
        <v>4</v>
      </c>
      <c r="C3" s="4"/>
      <c r="D3" s="4"/>
      <c r="E3" s="4"/>
      <c r="F3" s="4"/>
      <c r="G3" s="4"/>
      <c r="H3" s="4">
        <v>12933.57</v>
      </c>
      <c r="I3" s="4"/>
      <c r="J3" s="4"/>
      <c r="K3" s="4"/>
      <c r="L3" s="4"/>
      <c r="M3" s="4"/>
      <c r="N3" s="4">
        <v>101.28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>
        <v>8944.86</v>
      </c>
      <c r="AH3" s="4">
        <v>8895.48</v>
      </c>
      <c r="AI3" s="4"/>
      <c r="AJ3" s="4">
        <v>407466.43</v>
      </c>
      <c r="AK3" s="4">
        <v>0</v>
      </c>
      <c r="AL3" s="4">
        <v>1208947.3999999999</v>
      </c>
      <c r="AM3" s="4">
        <v>189170.73</v>
      </c>
      <c r="AN3" s="4">
        <v>8995.6</v>
      </c>
      <c r="AO3" s="4">
        <v>0</v>
      </c>
      <c r="AP3" s="4">
        <v>17933.419999999998</v>
      </c>
      <c r="AQ3" s="4">
        <v>-44941.380000000005</v>
      </c>
      <c r="AR3" s="4">
        <v>120748.94</v>
      </c>
      <c r="AS3" s="4"/>
      <c r="AT3" s="4"/>
      <c r="AU3" s="4"/>
      <c r="AV3" s="4">
        <v>121500.43</v>
      </c>
      <c r="AW3" s="4">
        <v>41010.479999999938</v>
      </c>
      <c r="AX3" s="4">
        <v>583604.24999999988</v>
      </c>
      <c r="AY3" s="4">
        <v>974558.19000000006</v>
      </c>
      <c r="AZ3" s="4"/>
      <c r="BA3" s="4">
        <v>29937.98</v>
      </c>
      <c r="BB3" s="4">
        <v>2142.6799999999998</v>
      </c>
      <c r="BC3" s="4"/>
      <c r="BD3" s="4">
        <v>-29537.860000000011</v>
      </c>
      <c r="BE3" s="4">
        <v>24156.639999999999</v>
      </c>
      <c r="BF3" s="4">
        <v>173126.89</v>
      </c>
      <c r="BG3" s="4"/>
      <c r="BH3" s="4"/>
      <c r="BI3" s="4">
        <v>-16053.380000000001</v>
      </c>
      <c r="BJ3" s="4">
        <v>277322.83999999997</v>
      </c>
      <c r="BK3" s="4">
        <v>0</v>
      </c>
      <c r="BL3" s="4">
        <v>219299.63999999998</v>
      </c>
      <c r="BM3" s="4">
        <v>961587.88</v>
      </c>
      <c r="BN3" s="4">
        <v>382365.71</v>
      </c>
      <c r="BO3" s="4"/>
      <c r="BP3" s="4">
        <v>-108809.34000000001</v>
      </c>
      <c r="BQ3" s="4">
        <v>0</v>
      </c>
      <c r="BR3" s="4">
        <v>240217.07000000004</v>
      </c>
      <c r="BS3" s="4"/>
      <c r="BT3" s="4">
        <v>232956.30999999997</v>
      </c>
      <c r="BU3" s="4">
        <v>-114642.46000000002</v>
      </c>
      <c r="BV3" s="4">
        <v>1573146.97</v>
      </c>
      <c r="BW3" s="4">
        <v>493910.56</v>
      </c>
      <c r="BX3" s="4"/>
      <c r="BY3" s="4">
        <v>0</v>
      </c>
      <c r="BZ3" s="4">
        <v>45.45</v>
      </c>
      <c r="CA3" s="4">
        <v>-184409.98000000004</v>
      </c>
      <c r="CB3" s="4"/>
      <c r="CC3" s="4">
        <v>7816633.2799999993</v>
      </c>
    </row>
    <row r="4" spans="1:81" x14ac:dyDescent="0.25">
      <c r="A4" s="2" t="s">
        <v>5</v>
      </c>
      <c r="B4" s="3" t="s">
        <v>6</v>
      </c>
      <c r="C4" s="4"/>
      <c r="D4" s="4"/>
      <c r="E4" s="4">
        <v>0</v>
      </c>
      <c r="F4" s="4"/>
      <c r="G4" s="4"/>
      <c r="H4" s="4"/>
      <c r="I4" s="4"/>
      <c r="J4" s="4">
        <v>5445.46</v>
      </c>
      <c r="K4" s="4"/>
      <c r="L4" s="4">
        <v>0</v>
      </c>
      <c r="M4" s="4"/>
      <c r="N4" s="4">
        <v>42.64</v>
      </c>
      <c r="O4" s="4"/>
      <c r="P4" s="4"/>
      <c r="Q4" s="4">
        <v>2742.55</v>
      </c>
      <c r="R4" s="4">
        <v>0</v>
      </c>
      <c r="S4" s="4"/>
      <c r="T4" s="4"/>
      <c r="U4" s="4"/>
      <c r="V4" s="4"/>
      <c r="W4" s="4">
        <v>-90.27</v>
      </c>
      <c r="X4" s="4"/>
      <c r="Y4" s="4"/>
      <c r="Z4" s="4">
        <v>31232.68</v>
      </c>
      <c r="AA4" s="4">
        <v>2481.12</v>
      </c>
      <c r="AB4" s="4"/>
      <c r="AC4" s="4">
        <v>0</v>
      </c>
      <c r="AD4" s="4"/>
      <c r="AE4" s="4"/>
      <c r="AF4" s="4"/>
      <c r="AG4" s="4"/>
      <c r="AH4" s="4"/>
      <c r="AI4" s="4"/>
      <c r="AJ4" s="4"/>
      <c r="AK4" s="4"/>
      <c r="AL4" s="4">
        <v>12292.31</v>
      </c>
      <c r="AM4" s="4"/>
      <c r="AN4" s="4"/>
      <c r="AO4" s="4">
        <v>0</v>
      </c>
      <c r="AP4" s="4"/>
      <c r="AQ4" s="4"/>
      <c r="AR4" s="4"/>
      <c r="AS4" s="4"/>
      <c r="AT4" s="4"/>
      <c r="AU4" s="4"/>
      <c r="AV4" s="4"/>
      <c r="AW4" s="4">
        <v>14301.79</v>
      </c>
      <c r="AX4" s="4">
        <v>-118.47</v>
      </c>
      <c r="AY4" s="4"/>
      <c r="AZ4" s="4"/>
      <c r="BA4" s="4"/>
      <c r="BB4" s="4"/>
      <c r="BC4" s="4"/>
      <c r="BD4" s="4">
        <v>13730.39</v>
      </c>
      <c r="BE4" s="4"/>
      <c r="BF4" s="4">
        <v>162307.9</v>
      </c>
      <c r="BG4" s="4">
        <v>45985.17</v>
      </c>
      <c r="BH4" s="4"/>
      <c r="BI4" s="4"/>
      <c r="BJ4" s="4">
        <v>65.62</v>
      </c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>
        <v>290418.88999999996</v>
      </c>
    </row>
    <row r="5" spans="1:81" x14ac:dyDescent="0.25">
      <c r="A5" s="2" t="s">
        <v>7</v>
      </c>
      <c r="B5" s="3" t="s">
        <v>8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>
        <v>0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>
        <v>0</v>
      </c>
    </row>
    <row r="6" spans="1:81" x14ac:dyDescent="0.25">
      <c r="A6" s="2" t="s">
        <v>9</v>
      </c>
      <c r="B6" s="3" t="s">
        <v>10</v>
      </c>
      <c r="C6" s="4">
        <v>446620.82000000012</v>
      </c>
      <c r="D6" s="4">
        <v>392498.96000000014</v>
      </c>
      <c r="E6" s="4">
        <v>481752.64999999997</v>
      </c>
      <c r="F6" s="4">
        <v>488231.03999999986</v>
      </c>
      <c r="G6" s="4">
        <v>768457.45000000007</v>
      </c>
      <c r="H6" s="4">
        <v>368705.0799999999</v>
      </c>
      <c r="I6" s="4">
        <v>173741.52000000002</v>
      </c>
      <c r="J6" s="4">
        <v>551617.72999999986</v>
      </c>
      <c r="K6" s="4">
        <v>630735.74999999988</v>
      </c>
      <c r="L6" s="4">
        <v>1493712.0299999996</v>
      </c>
      <c r="M6" s="4">
        <v>1181945.9500000004</v>
      </c>
      <c r="N6" s="4">
        <v>622583.25000000012</v>
      </c>
      <c r="O6" s="4">
        <v>822101.8600000001</v>
      </c>
      <c r="P6" s="4">
        <v>567631.5</v>
      </c>
      <c r="Q6" s="4">
        <v>455117.58000000007</v>
      </c>
      <c r="R6" s="4">
        <v>432734.35999999981</v>
      </c>
      <c r="S6" s="4">
        <v>911064.33</v>
      </c>
      <c r="T6" s="4">
        <v>946212.53000000014</v>
      </c>
      <c r="U6" s="4">
        <v>567416.05999999994</v>
      </c>
      <c r="V6" s="4">
        <v>511901.56999999995</v>
      </c>
      <c r="W6" s="4">
        <v>242471.44999999998</v>
      </c>
      <c r="X6" s="4">
        <v>737805.58000000031</v>
      </c>
      <c r="Y6" s="4">
        <v>327209.20999999996</v>
      </c>
      <c r="Z6" s="4">
        <v>805852.72999999986</v>
      </c>
      <c r="AA6" s="4">
        <v>233609.8</v>
      </c>
      <c r="AB6" s="4">
        <v>147109.88</v>
      </c>
      <c r="AC6" s="4">
        <v>4371.3799999999992</v>
      </c>
      <c r="AD6" s="4">
        <v>128201.44000000002</v>
      </c>
      <c r="AE6" s="4">
        <v>-6386.59</v>
      </c>
      <c r="AF6" s="4">
        <v>188960.02</v>
      </c>
      <c r="AG6" s="4">
        <v>9023.32</v>
      </c>
      <c r="AH6" s="4">
        <v>53881.430000000008</v>
      </c>
      <c r="AI6" s="4">
        <v>149175.76</v>
      </c>
      <c r="AJ6" s="4">
        <v>81607.100000000006</v>
      </c>
      <c r="AK6" s="4">
        <v>121530.63</v>
      </c>
      <c r="AL6" s="4">
        <v>84961</v>
      </c>
      <c r="AM6" s="4">
        <v>5630.4699999999993</v>
      </c>
      <c r="AN6" s="4">
        <v>13511.28</v>
      </c>
      <c r="AO6" s="4">
        <v>2740.1099999999997</v>
      </c>
      <c r="AP6" s="4">
        <v>0</v>
      </c>
      <c r="AQ6" s="4">
        <v>44109.280000000006</v>
      </c>
      <c r="AR6" s="4">
        <v>-58426.500000000007</v>
      </c>
      <c r="AS6" s="4"/>
      <c r="AT6" s="4">
        <v>0</v>
      </c>
      <c r="AU6" s="4">
        <v>2710.51</v>
      </c>
      <c r="AV6" s="4"/>
      <c r="AW6" s="4"/>
      <c r="AX6" s="4">
        <v>52111.09</v>
      </c>
      <c r="AY6" s="4">
        <v>385.54</v>
      </c>
      <c r="AZ6" s="4">
        <v>-110.32000000000001</v>
      </c>
      <c r="BA6" s="4"/>
      <c r="BB6" s="4">
        <v>0</v>
      </c>
      <c r="BC6" s="4">
        <v>0</v>
      </c>
      <c r="BD6" s="4">
        <v>-36194.660000000003</v>
      </c>
      <c r="BE6" s="4"/>
      <c r="BF6" s="4"/>
      <c r="BG6" s="4">
        <v>-4151.46</v>
      </c>
      <c r="BH6" s="4"/>
      <c r="BI6" s="4"/>
      <c r="BJ6" s="4">
        <v>-764.42</v>
      </c>
      <c r="BK6" s="4"/>
      <c r="BL6" s="4">
        <v>0</v>
      </c>
      <c r="BM6" s="4"/>
      <c r="BN6" s="4"/>
      <c r="BO6" s="4">
        <v>-140086.62</v>
      </c>
      <c r="BP6" s="4"/>
      <c r="BQ6" s="4"/>
      <c r="BR6" s="4"/>
      <c r="BS6" s="4">
        <v>-8470.57</v>
      </c>
      <c r="BT6" s="4"/>
      <c r="BU6" s="4">
        <v>0</v>
      </c>
      <c r="BV6" s="4"/>
      <c r="BW6" s="4"/>
      <c r="BX6" s="4"/>
      <c r="BY6" s="4"/>
      <c r="BZ6" s="4"/>
      <c r="CA6" s="4"/>
      <c r="CB6" s="4">
        <v>-2677.37</v>
      </c>
      <c r="CC6" s="4">
        <v>15994482.519999998</v>
      </c>
    </row>
    <row r="7" spans="1:81" x14ac:dyDescent="0.25">
      <c r="A7" s="2" t="s">
        <v>11</v>
      </c>
      <c r="B7" s="3" t="s">
        <v>12</v>
      </c>
      <c r="C7" s="4">
        <v>93987.510000000009</v>
      </c>
      <c r="D7" s="4">
        <v>2743.17</v>
      </c>
      <c r="E7" s="4"/>
      <c r="F7" s="4">
        <v>69107.789999999994</v>
      </c>
      <c r="G7" s="4">
        <v>0</v>
      </c>
      <c r="H7" s="4">
        <v>3082.9500000000003</v>
      </c>
      <c r="I7" s="4">
        <v>5284.7300000000005</v>
      </c>
      <c r="J7" s="4">
        <v>21028.170000000002</v>
      </c>
      <c r="K7" s="4">
        <v>64413.54</v>
      </c>
      <c r="L7" s="4">
        <v>17109.050000000003</v>
      </c>
      <c r="M7" s="4">
        <v>3011.31</v>
      </c>
      <c r="N7" s="4">
        <v>117035.76000000004</v>
      </c>
      <c r="O7" s="4">
        <v>392.45</v>
      </c>
      <c r="P7" s="4">
        <v>89901</v>
      </c>
      <c r="Q7" s="4">
        <v>-13136.23</v>
      </c>
      <c r="R7" s="4">
        <v>18639.7</v>
      </c>
      <c r="S7" s="4">
        <v>1961.45</v>
      </c>
      <c r="T7" s="4">
        <v>5616.83</v>
      </c>
      <c r="U7" s="4">
        <v>194257.85</v>
      </c>
      <c r="V7" s="4">
        <v>0</v>
      </c>
      <c r="W7" s="4">
        <v>25229.11</v>
      </c>
      <c r="X7" s="4">
        <v>106380.31</v>
      </c>
      <c r="Y7" s="4"/>
      <c r="Z7" s="4">
        <v>17463.64</v>
      </c>
      <c r="AA7" s="4">
        <v>99437.39</v>
      </c>
      <c r="AB7" s="4">
        <v>37165.799999999996</v>
      </c>
      <c r="AC7" s="4">
        <v>825.65</v>
      </c>
      <c r="AD7" s="4">
        <v>0</v>
      </c>
      <c r="AE7" s="4"/>
      <c r="AF7" s="4">
        <v>2839.11</v>
      </c>
      <c r="AG7" s="4">
        <v>-15505.06</v>
      </c>
      <c r="AH7" s="4">
        <v>0</v>
      </c>
      <c r="AI7" s="4"/>
      <c r="AJ7" s="4">
        <v>4522.3599999999997</v>
      </c>
      <c r="AK7" s="4"/>
      <c r="AL7" s="4">
        <v>839.22</v>
      </c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>
        <v>973634.56000000017</v>
      </c>
    </row>
    <row r="8" spans="1:81" x14ac:dyDescent="0.25">
      <c r="A8" s="2" t="s">
        <v>13</v>
      </c>
      <c r="B8" s="3" t="s">
        <v>14</v>
      </c>
      <c r="C8" s="4">
        <v>39025.96</v>
      </c>
      <c r="D8" s="4">
        <v>149821.72</v>
      </c>
      <c r="E8" s="4">
        <v>48637.719999999994</v>
      </c>
      <c r="F8" s="4">
        <v>50521.63</v>
      </c>
      <c r="G8" s="4">
        <v>53055.369999999995</v>
      </c>
      <c r="H8" s="4">
        <v>237231.56000000003</v>
      </c>
      <c r="I8" s="4">
        <v>-5060.8300000000072</v>
      </c>
      <c r="J8" s="4">
        <v>201977.35000000003</v>
      </c>
      <c r="K8" s="4">
        <v>427221.84</v>
      </c>
      <c r="L8" s="4">
        <v>121816.76</v>
      </c>
      <c r="M8" s="4">
        <v>128681.50000000001</v>
      </c>
      <c r="N8" s="4">
        <v>42004.420000000006</v>
      </c>
      <c r="O8" s="4">
        <v>149445.02000000002</v>
      </c>
      <c r="P8" s="4">
        <v>-32412.179999999997</v>
      </c>
      <c r="Q8" s="4">
        <v>52618.27</v>
      </c>
      <c r="R8" s="4">
        <v>30620.65</v>
      </c>
      <c r="S8" s="4">
        <v>10498.91</v>
      </c>
      <c r="T8" s="4">
        <v>106147.65000000001</v>
      </c>
      <c r="U8" s="4">
        <v>48094.66</v>
      </c>
      <c r="V8" s="4">
        <v>44314.770000000004</v>
      </c>
      <c r="W8" s="4">
        <v>263029.41000000003</v>
      </c>
      <c r="X8" s="4">
        <v>76810.640000000014</v>
      </c>
      <c r="Y8" s="4">
        <v>67686.570000000007</v>
      </c>
      <c r="Z8" s="4">
        <v>205243.15999999995</v>
      </c>
      <c r="AA8" s="4">
        <v>80758</v>
      </c>
      <c r="AB8" s="4">
        <v>48206.930000000008</v>
      </c>
      <c r="AC8" s="4">
        <v>75295.14</v>
      </c>
      <c r="AD8" s="4">
        <v>0</v>
      </c>
      <c r="AE8" s="4">
        <v>0</v>
      </c>
      <c r="AF8" s="4"/>
      <c r="AG8" s="4">
        <v>-23381.519999999997</v>
      </c>
      <c r="AH8" s="4">
        <v>21828.53</v>
      </c>
      <c r="AI8" s="4">
        <v>8656.11</v>
      </c>
      <c r="AJ8" s="4">
        <v>-44692.979999999996</v>
      </c>
      <c r="AK8" s="4">
        <v>10418.450000000001</v>
      </c>
      <c r="AL8" s="4">
        <v>195326.56</v>
      </c>
      <c r="AM8" s="4">
        <v>20130.349999999999</v>
      </c>
      <c r="AN8" s="4">
        <v>29465.190000000002</v>
      </c>
      <c r="AO8" s="4">
        <v>2601.5500000000002</v>
      </c>
      <c r="AP8" s="4">
        <v>-50549.29</v>
      </c>
      <c r="AQ8" s="4">
        <v>3262.94</v>
      </c>
      <c r="AR8" s="4">
        <v>0</v>
      </c>
      <c r="AS8" s="4">
        <v>0</v>
      </c>
      <c r="AT8" s="4">
        <v>0</v>
      </c>
      <c r="AU8" s="4"/>
      <c r="AV8" s="4"/>
      <c r="AW8" s="4">
        <v>98974.88</v>
      </c>
      <c r="AX8" s="4">
        <v>158820.03</v>
      </c>
      <c r="AY8" s="4"/>
      <c r="AZ8" s="4"/>
      <c r="BA8" s="4"/>
      <c r="BB8" s="4">
        <v>6188.6900000000005</v>
      </c>
      <c r="BC8" s="4"/>
      <c r="BD8" s="4"/>
      <c r="BE8" s="4"/>
      <c r="BF8" s="4"/>
      <c r="BG8" s="4"/>
      <c r="BH8" s="4"/>
      <c r="BI8" s="4"/>
      <c r="BJ8" s="4">
        <v>-24.28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>
        <v>3158317.8099999996</v>
      </c>
    </row>
    <row r="9" spans="1:81" x14ac:dyDescent="0.25">
      <c r="A9" s="2" t="s">
        <v>15</v>
      </c>
      <c r="B9" s="3" t="s">
        <v>16</v>
      </c>
      <c r="C9" s="4"/>
      <c r="D9" s="4"/>
      <c r="E9" s="4"/>
      <c r="F9" s="4"/>
      <c r="G9" s="4"/>
      <c r="H9" s="4">
        <v>18021.75</v>
      </c>
      <c r="I9" s="4">
        <v>42416.44</v>
      </c>
      <c r="J9" s="4">
        <v>2253.11</v>
      </c>
      <c r="K9" s="4">
        <v>1360.9099999999999</v>
      </c>
      <c r="L9" s="4">
        <v>46205.98</v>
      </c>
      <c r="M9" s="4">
        <v>59121.49</v>
      </c>
      <c r="N9" s="4">
        <v>-1626.41</v>
      </c>
      <c r="O9" s="4">
        <v>88501.23</v>
      </c>
      <c r="P9" s="4">
        <v>337.28000000000003</v>
      </c>
      <c r="Q9" s="4">
        <v>362.41</v>
      </c>
      <c r="R9" s="4">
        <v>-3782.19</v>
      </c>
      <c r="S9" s="4"/>
      <c r="T9" s="4">
        <v>25898.99</v>
      </c>
      <c r="U9" s="4"/>
      <c r="V9" s="4">
        <v>1058.94</v>
      </c>
      <c r="W9" s="4">
        <v>3934.92</v>
      </c>
      <c r="X9" s="4">
        <v>7708.35</v>
      </c>
      <c r="Y9" s="4"/>
      <c r="Z9" s="4">
        <v>671.5</v>
      </c>
      <c r="AA9" s="4">
        <v>0</v>
      </c>
      <c r="AB9" s="4"/>
      <c r="AC9" s="4"/>
      <c r="AD9" s="4">
        <v>1739.06</v>
      </c>
      <c r="AE9" s="4"/>
      <c r="AF9" s="4"/>
      <c r="AG9" s="4"/>
      <c r="AH9" s="4">
        <v>14592.24</v>
      </c>
      <c r="AI9" s="4">
        <v>221.88</v>
      </c>
      <c r="AJ9" s="4">
        <v>-758.42</v>
      </c>
      <c r="AK9" s="4">
        <v>0</v>
      </c>
      <c r="AL9" s="4">
        <v>117.58000000000001</v>
      </c>
      <c r="AM9" s="4"/>
      <c r="AN9" s="4"/>
      <c r="AO9" s="4">
        <v>749.91</v>
      </c>
      <c r="AP9" s="4">
        <v>0</v>
      </c>
      <c r="AQ9" s="4"/>
      <c r="AR9" s="4"/>
      <c r="AS9" s="4">
        <v>33290.22</v>
      </c>
      <c r="AT9" s="4">
        <v>6426.59</v>
      </c>
      <c r="AU9" s="4">
        <v>9888.56</v>
      </c>
      <c r="AV9" s="4">
        <v>4801.62</v>
      </c>
      <c r="AW9" s="4">
        <v>244.59</v>
      </c>
      <c r="AX9" s="4">
        <v>6923.69</v>
      </c>
      <c r="AY9" s="4"/>
      <c r="AZ9" s="4"/>
      <c r="BA9" s="4"/>
      <c r="BB9" s="4">
        <v>1335.0199999999998</v>
      </c>
      <c r="BC9" s="4">
        <v>62631.299999999996</v>
      </c>
      <c r="BD9" s="4">
        <v>-29528.98</v>
      </c>
      <c r="BE9" s="4">
        <v>0.01</v>
      </c>
      <c r="BF9" s="4"/>
      <c r="BG9" s="4">
        <v>187894.88999999998</v>
      </c>
      <c r="BH9" s="4">
        <v>16080.67</v>
      </c>
      <c r="BI9" s="4">
        <v>2234.27</v>
      </c>
      <c r="BJ9" s="4">
        <v>-663.3</v>
      </c>
      <c r="BK9" s="4"/>
      <c r="BL9" s="4">
        <v>0</v>
      </c>
      <c r="BM9" s="4">
        <v>21.53</v>
      </c>
      <c r="BN9" s="4">
        <v>0</v>
      </c>
      <c r="BO9" s="4"/>
      <c r="BP9" s="4"/>
      <c r="BQ9" s="4"/>
      <c r="BR9" s="4">
        <v>4937.05</v>
      </c>
      <c r="BS9" s="4">
        <v>92504.58</v>
      </c>
      <c r="BT9" s="4">
        <v>10551.32</v>
      </c>
      <c r="BU9" s="4"/>
      <c r="BV9" s="4">
        <v>167283.78000000003</v>
      </c>
      <c r="BW9" s="4">
        <v>627.94000000000005</v>
      </c>
      <c r="BX9" s="4"/>
      <c r="BY9" s="4">
        <v>1899.68</v>
      </c>
      <c r="BZ9" s="4">
        <v>405.11</v>
      </c>
      <c r="CA9" s="4">
        <v>5019.8</v>
      </c>
      <c r="CB9" s="4">
        <v>19357.3</v>
      </c>
      <c r="CC9" s="4">
        <v>913274.19000000006</v>
      </c>
    </row>
    <row r="10" spans="1:81" x14ac:dyDescent="0.25">
      <c r="A10" s="2" t="s">
        <v>17</v>
      </c>
      <c r="B10" s="3" t="s">
        <v>18</v>
      </c>
      <c r="C10" s="4">
        <v>0</v>
      </c>
      <c r="D10" s="4"/>
      <c r="E10" s="4"/>
      <c r="F10" s="4">
        <v>4028.7400000000002</v>
      </c>
      <c r="G10" s="4"/>
      <c r="H10" s="4">
        <v>697325.18</v>
      </c>
      <c r="I10" s="4">
        <v>-563627.6100000001</v>
      </c>
      <c r="J10" s="4">
        <v>105432.3</v>
      </c>
      <c r="K10" s="4">
        <v>107470.6</v>
      </c>
      <c r="L10" s="4">
        <v>27612.190000000002</v>
      </c>
      <c r="M10" s="4"/>
      <c r="N10" s="4">
        <v>-3208.9100000000003</v>
      </c>
      <c r="O10" s="4">
        <v>-1811.01</v>
      </c>
      <c r="P10" s="4"/>
      <c r="Q10" s="4">
        <v>184.19</v>
      </c>
      <c r="R10" s="4"/>
      <c r="S10" s="4">
        <v>0</v>
      </c>
      <c r="T10" s="4">
        <v>93143.61</v>
      </c>
      <c r="U10" s="4">
        <v>43696.14</v>
      </c>
      <c r="V10" s="4">
        <v>29362.410000000003</v>
      </c>
      <c r="W10" s="4">
        <v>25143.01</v>
      </c>
      <c r="X10" s="4">
        <v>102145.34000000001</v>
      </c>
      <c r="Y10" s="4">
        <v>9714.82</v>
      </c>
      <c r="Z10" s="4">
        <v>15949.509999999998</v>
      </c>
      <c r="AA10" s="4">
        <v>0</v>
      </c>
      <c r="AB10" s="4">
        <v>28053.3</v>
      </c>
      <c r="AC10" s="4">
        <v>515227.93000000005</v>
      </c>
      <c r="AD10" s="4">
        <v>31564.629999999997</v>
      </c>
      <c r="AE10" s="4">
        <v>18439.830000000002</v>
      </c>
      <c r="AF10" s="4">
        <v>2793.11</v>
      </c>
      <c r="AG10" s="4"/>
      <c r="AH10" s="4"/>
      <c r="AI10" s="4">
        <v>12138.04</v>
      </c>
      <c r="AJ10" s="4">
        <v>-10840.6</v>
      </c>
      <c r="AK10" s="4">
        <v>9534.64</v>
      </c>
      <c r="AL10" s="4">
        <v>49771.399999999994</v>
      </c>
      <c r="AM10" s="4">
        <v>7171.72</v>
      </c>
      <c r="AN10" s="4">
        <v>4312.22</v>
      </c>
      <c r="AO10" s="4">
        <v>1144.3500000000001</v>
      </c>
      <c r="AP10" s="4">
        <v>397556.49</v>
      </c>
      <c r="AQ10" s="4">
        <v>-1836.2300000000002</v>
      </c>
      <c r="AR10" s="4">
        <v>6774.35</v>
      </c>
      <c r="AS10" s="4">
        <v>288.13</v>
      </c>
      <c r="AT10" s="4">
        <v>294.66000000000003</v>
      </c>
      <c r="AU10" s="4">
        <v>92777.7</v>
      </c>
      <c r="AV10" s="4">
        <v>0.49</v>
      </c>
      <c r="AW10" s="4">
        <v>-198357.14</v>
      </c>
      <c r="AX10" s="4">
        <v>63137.820000000022</v>
      </c>
      <c r="AY10" s="4">
        <v>1024.04</v>
      </c>
      <c r="AZ10" s="4"/>
      <c r="BA10" s="4">
        <v>10064.31</v>
      </c>
      <c r="BB10" s="4">
        <v>18342.45</v>
      </c>
      <c r="BC10" s="4">
        <v>0</v>
      </c>
      <c r="BD10" s="4">
        <v>0</v>
      </c>
      <c r="BE10" s="4">
        <v>12930.09</v>
      </c>
      <c r="BF10" s="4">
        <v>15.99</v>
      </c>
      <c r="BG10" s="4">
        <v>0</v>
      </c>
      <c r="BH10" s="4">
        <v>46218.79</v>
      </c>
      <c r="BI10" s="4">
        <v>276005.42</v>
      </c>
      <c r="BJ10" s="4">
        <v>7508.2399999999989</v>
      </c>
      <c r="BK10" s="4">
        <v>-169822.52</v>
      </c>
      <c r="BL10" s="4">
        <v>183009.97000000003</v>
      </c>
      <c r="BM10" s="4">
        <v>-47303.12</v>
      </c>
      <c r="BN10" s="4">
        <v>14108.380000000001</v>
      </c>
      <c r="BO10" s="4">
        <v>33172.22</v>
      </c>
      <c r="BP10" s="4">
        <v>3899.0800000000004</v>
      </c>
      <c r="BQ10" s="4">
        <v>115360.23</v>
      </c>
      <c r="BR10" s="4">
        <v>222384.80000000002</v>
      </c>
      <c r="BS10" s="4">
        <v>-183.25</v>
      </c>
      <c r="BT10" s="4">
        <v>-6747.22</v>
      </c>
      <c r="BU10" s="4">
        <v>508.96000000000004</v>
      </c>
      <c r="BV10" s="4">
        <v>-1839.9500000000003</v>
      </c>
      <c r="BW10" s="4">
        <v>1072.5500000000002</v>
      </c>
      <c r="BX10" s="4">
        <v>-277.54000000000002</v>
      </c>
      <c r="BY10" s="4"/>
      <c r="BZ10" s="4">
        <v>4003.41</v>
      </c>
      <c r="CA10" s="4"/>
      <c r="CB10" s="4">
        <v>161894</v>
      </c>
      <c r="CC10" s="4">
        <v>2607856.6799999992</v>
      </c>
    </row>
    <row r="11" spans="1:81" x14ac:dyDescent="0.25">
      <c r="A11" s="2" t="s">
        <v>19</v>
      </c>
      <c r="B11" s="3" t="s">
        <v>20</v>
      </c>
      <c r="C11" s="4">
        <v>5318.41</v>
      </c>
      <c r="D11" s="4">
        <v>7785.38</v>
      </c>
      <c r="E11" s="4">
        <v>9525.0600000000013</v>
      </c>
      <c r="F11" s="4"/>
      <c r="G11" s="4"/>
      <c r="H11" s="4">
        <v>0</v>
      </c>
      <c r="I11" s="4"/>
      <c r="J11" s="4">
        <v>30414.760000000002</v>
      </c>
      <c r="K11" s="4">
        <v>140525.07000000004</v>
      </c>
      <c r="L11" s="4">
        <v>13997.15</v>
      </c>
      <c r="M11" s="4">
        <v>11136.52</v>
      </c>
      <c r="N11" s="4">
        <v>380.98000000000036</v>
      </c>
      <c r="O11" s="4"/>
      <c r="P11" s="4">
        <v>0</v>
      </c>
      <c r="Q11" s="4">
        <v>4220.01</v>
      </c>
      <c r="R11" s="4"/>
      <c r="S11" s="4"/>
      <c r="T11" s="4">
        <v>3422.28</v>
      </c>
      <c r="U11" s="4">
        <v>166289.34</v>
      </c>
      <c r="V11" s="4">
        <v>-80111.59</v>
      </c>
      <c r="W11" s="4">
        <v>0</v>
      </c>
      <c r="X11" s="4">
        <v>39945.11</v>
      </c>
      <c r="Y11" s="4">
        <v>21154.71</v>
      </c>
      <c r="Z11" s="4">
        <v>29447.859999999997</v>
      </c>
      <c r="AA11" s="4"/>
      <c r="AB11" s="4"/>
      <c r="AC11" s="4">
        <v>0</v>
      </c>
      <c r="AD11" s="4"/>
      <c r="AE11" s="4"/>
      <c r="AF11" s="4"/>
      <c r="AG11" s="4"/>
      <c r="AH11" s="4"/>
      <c r="AI11" s="4"/>
      <c r="AJ11" s="4">
        <v>90186.25</v>
      </c>
      <c r="AK11" s="4"/>
      <c r="AL11" s="4">
        <v>730.92</v>
      </c>
      <c r="AM11" s="4"/>
      <c r="AN11" s="4"/>
      <c r="AO11" s="4"/>
      <c r="AP11" s="4"/>
      <c r="AQ11" s="4"/>
      <c r="AR11" s="4"/>
      <c r="AS11" s="4"/>
      <c r="AT11" s="4"/>
      <c r="AU11" s="4">
        <v>-408.02</v>
      </c>
      <c r="AV11" s="4"/>
      <c r="AW11" s="4"/>
      <c r="AX11" s="4">
        <v>0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>
        <v>493960.20000000007</v>
      </c>
    </row>
    <row r="12" spans="1:81" x14ac:dyDescent="0.25">
      <c r="A12" s="2" t="s">
        <v>21</v>
      </c>
      <c r="B12" s="3" t="s">
        <v>22</v>
      </c>
      <c r="C12" s="4">
        <v>13153.89</v>
      </c>
      <c r="D12" s="4">
        <v>14995.25</v>
      </c>
      <c r="E12" s="4">
        <v>14350.030000000002</v>
      </c>
      <c r="F12" s="4">
        <v>12482.31</v>
      </c>
      <c r="G12" s="4">
        <v>18769.54</v>
      </c>
      <c r="H12" s="4">
        <v>11436.1</v>
      </c>
      <c r="I12" s="4">
        <v>12633.54</v>
      </c>
      <c r="J12" s="4">
        <v>10510.71</v>
      </c>
      <c r="K12" s="4">
        <v>15898.920000000002</v>
      </c>
      <c r="L12" s="4">
        <v>27378.119999999992</v>
      </c>
      <c r="M12" s="4">
        <v>15063.980000000001</v>
      </c>
      <c r="N12" s="4">
        <v>13104.330000000002</v>
      </c>
      <c r="O12" s="4">
        <v>12323.430000000002</v>
      </c>
      <c r="P12" s="4">
        <v>13117.599999999997</v>
      </c>
      <c r="Q12" s="4">
        <v>14742.510000000004</v>
      </c>
      <c r="R12" s="4">
        <v>11964.750000000002</v>
      </c>
      <c r="S12" s="4">
        <v>19437.640000000003</v>
      </c>
      <c r="T12" s="4">
        <v>13578.510000000002</v>
      </c>
      <c r="U12" s="4">
        <v>13977.21</v>
      </c>
      <c r="V12" s="4">
        <v>16194.060000000001</v>
      </c>
      <c r="W12" s="4">
        <v>9505.43</v>
      </c>
      <c r="X12" s="4">
        <v>22329.730000000003</v>
      </c>
      <c r="Y12" s="4">
        <v>15165.810000000003</v>
      </c>
      <c r="Z12" s="4">
        <v>15616.44</v>
      </c>
      <c r="AA12" s="4">
        <v>0</v>
      </c>
      <c r="AB12" s="4">
        <v>0</v>
      </c>
      <c r="AC12" s="4">
        <v>0</v>
      </c>
      <c r="AD12" s="4">
        <v>0</v>
      </c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>
        <v>357729.83999999997</v>
      </c>
    </row>
    <row r="13" spans="1:81" x14ac:dyDescent="0.25">
      <c r="A13" s="2" t="s">
        <v>23</v>
      </c>
      <c r="B13" s="3" t="s">
        <v>24</v>
      </c>
      <c r="C13" s="4">
        <v>7091.34</v>
      </c>
      <c r="D13" s="4">
        <v>28508.660000000003</v>
      </c>
      <c r="E13" s="4">
        <v>17282.249999999993</v>
      </c>
      <c r="F13" s="4">
        <v>16708.55</v>
      </c>
      <c r="G13" s="4">
        <v>14932.73</v>
      </c>
      <c r="H13" s="4">
        <v>15525.490000000002</v>
      </c>
      <c r="I13" s="4">
        <v>22589.57</v>
      </c>
      <c r="J13" s="4">
        <v>6776.63</v>
      </c>
      <c r="K13" s="4">
        <v>866.46</v>
      </c>
      <c r="L13" s="4">
        <v>8181.2500000000009</v>
      </c>
      <c r="M13" s="4">
        <v>4553.0800000000008</v>
      </c>
      <c r="N13" s="4">
        <v>-679.8900000000001</v>
      </c>
      <c r="O13" s="4">
        <v>928</v>
      </c>
      <c r="P13" s="4"/>
      <c r="Q13" s="4">
        <v>1410.6200000000001</v>
      </c>
      <c r="R13" s="4"/>
      <c r="S13" s="4"/>
      <c r="T13" s="4"/>
      <c r="U13" s="4"/>
      <c r="V13" s="4"/>
      <c r="W13" s="4"/>
      <c r="X13" s="4"/>
      <c r="Y13" s="4"/>
      <c r="Z13" s="4">
        <v>16.669999999999998</v>
      </c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>
        <v>144691.41</v>
      </c>
    </row>
    <row r="14" spans="1:81" x14ac:dyDescent="0.25">
      <c r="A14" s="2" t="s">
        <v>25</v>
      </c>
      <c r="B14" s="3" t="s">
        <v>26</v>
      </c>
      <c r="C14" s="4">
        <v>43572.930000000008</v>
      </c>
      <c r="D14" s="4">
        <v>3592.1</v>
      </c>
      <c r="E14" s="4">
        <v>20449.439999999999</v>
      </c>
      <c r="F14" s="4">
        <v>43299.989999999991</v>
      </c>
      <c r="G14" s="4">
        <v>1168.8800000000001</v>
      </c>
      <c r="H14" s="4">
        <v>-1444.8300000000002</v>
      </c>
      <c r="I14" s="4">
        <v>5766.64</v>
      </c>
      <c r="J14" s="4">
        <v>39083.769999999997</v>
      </c>
      <c r="K14" s="4">
        <v>50691.92</v>
      </c>
      <c r="L14" s="4">
        <v>23300.28</v>
      </c>
      <c r="M14" s="4">
        <v>12482.640000000001</v>
      </c>
      <c r="N14" s="4">
        <v>163409.2600000001</v>
      </c>
      <c r="O14" s="4">
        <v>8119.2000000000007</v>
      </c>
      <c r="P14" s="4">
        <v>13387.48</v>
      </c>
      <c r="Q14" s="4">
        <v>3790.4300000000003</v>
      </c>
      <c r="R14" s="4">
        <v>37.36</v>
      </c>
      <c r="S14" s="4">
        <v>4898.5599999999995</v>
      </c>
      <c r="T14" s="4">
        <v>2101.84</v>
      </c>
      <c r="U14" s="4">
        <v>29226.699999999997</v>
      </c>
      <c r="V14" s="4">
        <v>8057.95</v>
      </c>
      <c r="W14" s="4">
        <v>36192.51</v>
      </c>
      <c r="X14" s="4">
        <v>10846.93</v>
      </c>
      <c r="Y14" s="4">
        <v>12072.460000000001</v>
      </c>
      <c r="Z14" s="4">
        <v>55738.049999999996</v>
      </c>
      <c r="AA14" s="4">
        <v>985.31000000000006</v>
      </c>
      <c r="AB14" s="4">
        <v>23179.260000000002</v>
      </c>
      <c r="AC14" s="4">
        <v>0</v>
      </c>
      <c r="AD14" s="4">
        <v>542.88</v>
      </c>
      <c r="AE14" s="4"/>
      <c r="AF14" s="4">
        <v>3435.3900000000003</v>
      </c>
      <c r="AG14" s="4"/>
      <c r="AH14" s="4">
        <v>0</v>
      </c>
      <c r="AI14" s="4">
        <v>5559.92</v>
      </c>
      <c r="AJ14" s="4">
        <v>2380.6799999999998</v>
      </c>
      <c r="AK14" s="4">
        <v>7792.4699999999993</v>
      </c>
      <c r="AL14" s="4">
        <v>123.24999999999999</v>
      </c>
      <c r="AM14" s="4">
        <v>0</v>
      </c>
      <c r="AN14" s="4">
        <v>1135.44</v>
      </c>
      <c r="AO14" s="4">
        <v>110.60000000000001</v>
      </c>
      <c r="AP14" s="4"/>
      <c r="AQ14" s="4">
        <v>534.61</v>
      </c>
      <c r="AR14" s="4">
        <v>0</v>
      </c>
      <c r="AS14" s="4">
        <v>760.69</v>
      </c>
      <c r="AT14" s="4"/>
      <c r="AU14" s="4"/>
      <c r="AV14" s="4">
        <v>3179.23</v>
      </c>
      <c r="AW14" s="4">
        <v>0</v>
      </c>
      <c r="AX14" s="4">
        <v>23.480000000000008</v>
      </c>
      <c r="AY14" s="4"/>
      <c r="AZ14" s="4">
        <v>0</v>
      </c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>
        <v>639585.70000000007</v>
      </c>
    </row>
    <row r="15" spans="1:81" x14ac:dyDescent="0.25">
      <c r="A15" s="2" t="s">
        <v>27</v>
      </c>
      <c r="B15" s="3" t="s">
        <v>28</v>
      </c>
      <c r="C15" s="4">
        <v>19565.740000000002</v>
      </c>
      <c r="D15" s="4">
        <v>7054.8200000000006</v>
      </c>
      <c r="E15" s="4">
        <v>86233.87000000001</v>
      </c>
      <c r="F15" s="4">
        <v>31030.780000000002</v>
      </c>
      <c r="G15" s="4">
        <v>27814.440000000002</v>
      </c>
      <c r="H15" s="4">
        <v>50675.200000000004</v>
      </c>
      <c r="I15" s="4">
        <v>11420.470000000001</v>
      </c>
      <c r="J15" s="4">
        <v>7900.0500000000011</v>
      </c>
      <c r="K15" s="4">
        <v>45722.539999999994</v>
      </c>
      <c r="L15" s="4">
        <v>4880.66</v>
      </c>
      <c r="M15" s="4">
        <v>1444.3599999999997</v>
      </c>
      <c r="N15" s="4">
        <v>43596.95</v>
      </c>
      <c r="O15" s="4">
        <v>8518.25</v>
      </c>
      <c r="P15" s="4">
        <v>4196.05</v>
      </c>
      <c r="Q15" s="4">
        <v>11908.51</v>
      </c>
      <c r="R15" s="4">
        <v>11677.32</v>
      </c>
      <c r="S15" s="4">
        <v>4923.07</v>
      </c>
      <c r="T15" s="4">
        <v>5137.47</v>
      </c>
      <c r="U15" s="4">
        <v>13706.420000000002</v>
      </c>
      <c r="V15" s="4">
        <v>30921.769999999997</v>
      </c>
      <c r="W15" s="4">
        <v>26602.39</v>
      </c>
      <c r="X15" s="4">
        <v>13783.36</v>
      </c>
      <c r="Y15" s="4">
        <v>7581.6200000000008</v>
      </c>
      <c r="Z15" s="4">
        <v>19109.430000000004</v>
      </c>
      <c r="AA15" s="4">
        <v>25330.720000000001</v>
      </c>
      <c r="AB15" s="4">
        <v>-13141.269999999999</v>
      </c>
      <c r="AC15" s="4">
        <v>1472.67</v>
      </c>
      <c r="AD15" s="4">
        <v>0.02</v>
      </c>
      <c r="AE15" s="4">
        <v>0</v>
      </c>
      <c r="AF15" s="4">
        <v>994.73</v>
      </c>
      <c r="AG15" s="4">
        <v>0.01</v>
      </c>
      <c r="AH15" s="4">
        <v>4431.6099999999997</v>
      </c>
      <c r="AI15" s="4"/>
      <c r="AJ15" s="4">
        <v>0</v>
      </c>
      <c r="AK15" s="4"/>
      <c r="AL15" s="4">
        <v>56470.500000000015</v>
      </c>
      <c r="AM15" s="4">
        <v>0</v>
      </c>
      <c r="AN15" s="4"/>
      <c r="AO15" s="4">
        <v>2100.42</v>
      </c>
      <c r="AP15" s="4">
        <v>46.59</v>
      </c>
      <c r="AQ15" s="4">
        <v>1583.18</v>
      </c>
      <c r="AR15" s="4">
        <v>0</v>
      </c>
      <c r="AS15" s="4">
        <v>-1559.49</v>
      </c>
      <c r="AT15" s="4">
        <v>-23.69</v>
      </c>
      <c r="AU15" s="4"/>
      <c r="AV15" s="4"/>
      <c r="AW15" s="4"/>
      <c r="AX15" s="4">
        <v>69.88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>
        <v>573181.42000000016</v>
      </c>
    </row>
    <row r="16" spans="1:81" x14ac:dyDescent="0.25">
      <c r="A16" s="2" t="s">
        <v>29</v>
      </c>
      <c r="B16" s="3" t="s">
        <v>30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>
        <v>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>
        <v>0</v>
      </c>
    </row>
    <row r="17" spans="1:81" x14ac:dyDescent="0.25">
      <c r="A17" s="2" t="s">
        <v>31</v>
      </c>
      <c r="B17" s="3" t="s">
        <v>32</v>
      </c>
      <c r="C17" s="4">
        <v>169658.84</v>
      </c>
      <c r="D17" s="4">
        <v>37321.1</v>
      </c>
      <c r="E17" s="4">
        <v>4404.83</v>
      </c>
      <c r="F17" s="4">
        <v>-665.87</v>
      </c>
      <c r="G17" s="4">
        <v>9084.51</v>
      </c>
      <c r="H17" s="4">
        <v>-705.04000000000008</v>
      </c>
      <c r="I17" s="4">
        <v>27082.050000000003</v>
      </c>
      <c r="J17" s="4">
        <v>-17532.14</v>
      </c>
      <c r="K17" s="4">
        <v>34667.890000000007</v>
      </c>
      <c r="L17" s="4">
        <v>488476.70999999996</v>
      </c>
      <c r="M17" s="4">
        <v>17896.23</v>
      </c>
      <c r="N17" s="4">
        <v>394584.05</v>
      </c>
      <c r="O17" s="4">
        <v>37601.300000000003</v>
      </c>
      <c r="P17" s="4">
        <v>-4482.0700000000015</v>
      </c>
      <c r="Q17" s="4">
        <v>3598.48</v>
      </c>
      <c r="R17" s="4">
        <v>84751.94</v>
      </c>
      <c r="S17" s="4">
        <v>114050.26999999999</v>
      </c>
      <c r="T17" s="4">
        <v>68447.340000000011</v>
      </c>
      <c r="U17" s="4">
        <v>-414.09000000000003</v>
      </c>
      <c r="V17" s="4">
        <v>249445.18</v>
      </c>
      <c r="W17" s="4">
        <v>338021.57</v>
      </c>
      <c r="X17" s="4">
        <v>75831.88</v>
      </c>
      <c r="Y17" s="4">
        <v>102.4</v>
      </c>
      <c r="Z17" s="4">
        <v>693212.19</v>
      </c>
      <c r="AA17" s="4">
        <v>54301.350000000006</v>
      </c>
      <c r="AB17" s="4">
        <v>-1427.55</v>
      </c>
      <c r="AC17" s="4">
        <v>2143.23</v>
      </c>
      <c r="AD17" s="4">
        <v>123541.31</v>
      </c>
      <c r="AE17" s="4">
        <v>-161.86000000000001</v>
      </c>
      <c r="AF17" s="4">
        <v>-63429.35000000002</v>
      </c>
      <c r="AG17" s="4">
        <v>8364.2900000000009</v>
      </c>
      <c r="AH17" s="4">
        <v>133326.63</v>
      </c>
      <c r="AI17" s="4"/>
      <c r="AJ17" s="4">
        <v>2092.39</v>
      </c>
      <c r="AK17" s="4"/>
      <c r="AL17" s="4">
        <v>61.189999999999991</v>
      </c>
      <c r="AM17" s="4"/>
      <c r="AN17" s="4"/>
      <c r="AO17" s="4"/>
      <c r="AP17" s="4"/>
      <c r="AQ17" s="4">
        <v>4012.88</v>
      </c>
      <c r="AR17" s="4"/>
      <c r="AS17" s="4"/>
      <c r="AT17" s="4"/>
      <c r="AU17" s="4"/>
      <c r="AV17" s="4"/>
      <c r="AW17" s="4"/>
      <c r="AX17" s="4">
        <v>-33.25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>
        <v>3087230.81</v>
      </c>
    </row>
    <row r="18" spans="1:81" x14ac:dyDescent="0.25">
      <c r="A18" s="2" t="s">
        <v>33</v>
      </c>
      <c r="B18" s="3" t="s">
        <v>34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v>0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>
        <v>0</v>
      </c>
    </row>
    <row r="19" spans="1:81" x14ac:dyDescent="0.25">
      <c r="A19" s="2" t="s">
        <v>35</v>
      </c>
      <c r="B19" s="3" t="s">
        <v>36</v>
      </c>
      <c r="C19" s="4">
        <v>1259428.6100000001</v>
      </c>
      <c r="D19" s="4">
        <v>0</v>
      </c>
      <c r="E19" s="4">
        <v>0</v>
      </c>
      <c r="F19" s="4"/>
      <c r="G19" s="4"/>
      <c r="H19" s="4">
        <v>-153664.76</v>
      </c>
      <c r="I19" s="4">
        <v>264417.37</v>
      </c>
      <c r="J19" s="4">
        <v>110226.17</v>
      </c>
      <c r="K19" s="4"/>
      <c r="L19" s="4"/>
      <c r="M19" s="4">
        <v>124957.39</v>
      </c>
      <c r="N19" s="4">
        <v>1204579.52</v>
      </c>
      <c r="O19" s="4">
        <v>191006.18</v>
      </c>
      <c r="P19" s="4">
        <v>0</v>
      </c>
      <c r="Q19" s="4"/>
      <c r="R19" s="4">
        <v>0</v>
      </c>
      <c r="S19" s="4"/>
      <c r="T19" s="4">
        <v>38299.160000000003</v>
      </c>
      <c r="U19" s="4">
        <v>0</v>
      </c>
      <c r="V19" s="4">
        <v>41898.199999999997</v>
      </c>
      <c r="W19" s="4">
        <v>268620.93000000005</v>
      </c>
      <c r="X19" s="4">
        <v>113588.87</v>
      </c>
      <c r="Y19" s="4">
        <v>117616.1</v>
      </c>
      <c r="Z19" s="4">
        <v>1378410.9599999997</v>
      </c>
      <c r="AA19" s="4">
        <v>-34636.979999999996</v>
      </c>
      <c r="AB19" s="4"/>
      <c r="AC19" s="4">
        <v>899.6</v>
      </c>
      <c r="AD19" s="4"/>
      <c r="AE19" s="4"/>
      <c r="AF19" s="4">
        <v>-137016.75</v>
      </c>
      <c r="AG19" s="4"/>
      <c r="AH19" s="4">
        <v>-37035.369999999995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>
        <v>4751595.1999999993</v>
      </c>
    </row>
    <row r="20" spans="1:81" x14ac:dyDescent="0.25">
      <c r="A20" s="2" t="s">
        <v>37</v>
      </c>
      <c r="B20" s="3" t="s">
        <v>38</v>
      </c>
      <c r="C20" s="4">
        <v>0</v>
      </c>
      <c r="D20" s="4"/>
      <c r="E20" s="4">
        <v>1583.82</v>
      </c>
      <c r="F20" s="4">
        <v>1020.5600000000001</v>
      </c>
      <c r="G20" s="4">
        <v>-115.95</v>
      </c>
      <c r="H20" s="4">
        <v>0</v>
      </c>
      <c r="I20" s="4"/>
      <c r="J20" s="4"/>
      <c r="K20" s="4"/>
      <c r="L20" s="4"/>
      <c r="M20" s="4"/>
      <c r="N20" s="4">
        <v>19.490000000000002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>
        <v>2507.92</v>
      </c>
    </row>
    <row r="21" spans="1:81" x14ac:dyDescent="0.25">
      <c r="A21" s="2" t="s">
        <v>39</v>
      </c>
      <c r="B21" s="3" t="s">
        <v>40</v>
      </c>
      <c r="C21" s="4">
        <v>228365.74000000002</v>
      </c>
      <c r="D21" s="4">
        <v>-14862.370000000003</v>
      </c>
      <c r="E21" s="4">
        <v>11465.51</v>
      </c>
      <c r="F21" s="4">
        <v>27393.510000000002</v>
      </c>
      <c r="G21" s="4">
        <v>361883.89</v>
      </c>
      <c r="H21" s="4">
        <v>207226.26</v>
      </c>
      <c r="I21" s="4">
        <v>155790.49</v>
      </c>
      <c r="J21" s="4">
        <v>168674.86</v>
      </c>
      <c r="K21" s="4">
        <v>467381.71</v>
      </c>
      <c r="L21" s="4">
        <v>301076.90999999997</v>
      </c>
      <c r="M21" s="4">
        <v>321661.22000000003</v>
      </c>
      <c r="N21" s="4">
        <v>575540.61</v>
      </c>
      <c r="O21" s="4">
        <v>274542.89</v>
      </c>
      <c r="P21" s="4">
        <v>160016.17000000001</v>
      </c>
      <c r="Q21" s="4">
        <v>11325.28</v>
      </c>
      <c r="R21" s="4">
        <v>19653.760000000002</v>
      </c>
      <c r="S21" s="4">
        <v>19902.13</v>
      </c>
      <c r="T21" s="4">
        <v>20541.53</v>
      </c>
      <c r="U21" s="4">
        <v>166915.13</v>
      </c>
      <c r="V21" s="4">
        <v>343095.61000000004</v>
      </c>
      <c r="W21" s="4">
        <v>49629.919999999998</v>
      </c>
      <c r="X21" s="4">
        <v>397699.33999999997</v>
      </c>
      <c r="Y21" s="4">
        <v>44424.24</v>
      </c>
      <c r="Z21" s="4">
        <v>251543.41</v>
      </c>
      <c r="AA21" s="4">
        <v>192179.41000000003</v>
      </c>
      <c r="AB21" s="4">
        <v>1474959.8099999998</v>
      </c>
      <c r="AC21" s="4">
        <v>898065.7</v>
      </c>
      <c r="AD21" s="4">
        <v>-53774.119999999981</v>
      </c>
      <c r="AE21" s="4">
        <v>659139.89000000013</v>
      </c>
      <c r="AF21" s="4">
        <v>-177867.88999999998</v>
      </c>
      <c r="AG21" s="4">
        <v>497967.77</v>
      </c>
      <c r="AH21" s="4">
        <v>558704.75</v>
      </c>
      <c r="AI21" s="4">
        <v>279347.77999999997</v>
      </c>
      <c r="AJ21" s="4">
        <v>377610.86000000004</v>
      </c>
      <c r="AK21" s="4">
        <v>300284.09999999998</v>
      </c>
      <c r="AL21" s="4">
        <v>116807.31</v>
      </c>
      <c r="AM21" s="4">
        <v>123539.98999999999</v>
      </c>
      <c r="AN21" s="4">
        <v>44948.98</v>
      </c>
      <c r="AO21" s="4">
        <v>158203.43000000002</v>
      </c>
      <c r="AP21" s="4">
        <v>155353.37000000002</v>
      </c>
      <c r="AQ21" s="4">
        <v>121633.30000000002</v>
      </c>
      <c r="AR21" s="4">
        <v>153025.01</v>
      </c>
      <c r="AS21" s="4">
        <v>184495.40000000002</v>
      </c>
      <c r="AT21" s="4">
        <v>183029.58000000002</v>
      </c>
      <c r="AU21" s="4">
        <v>176757.61000000004</v>
      </c>
      <c r="AV21" s="4">
        <v>189607.56</v>
      </c>
      <c r="AW21" s="4">
        <v>277249.40000000002</v>
      </c>
      <c r="AX21" s="4">
        <v>302161.28000000003</v>
      </c>
      <c r="AY21" s="4">
        <v>266073.29000000004</v>
      </c>
      <c r="AZ21" s="4">
        <v>279316.12</v>
      </c>
      <c r="BA21" s="4">
        <v>370034.02</v>
      </c>
      <c r="BB21" s="4">
        <v>276083.7</v>
      </c>
      <c r="BC21" s="4">
        <v>491562.11000000004</v>
      </c>
      <c r="BD21" s="4">
        <v>378020.24</v>
      </c>
      <c r="BE21" s="4">
        <v>353668.85000000003</v>
      </c>
      <c r="BF21" s="4">
        <v>197071.30999999997</v>
      </c>
      <c r="BG21" s="4">
        <v>229812.96000000005</v>
      </c>
      <c r="BH21" s="4">
        <v>759395.62</v>
      </c>
      <c r="BI21" s="4">
        <v>704925.42999999993</v>
      </c>
      <c r="BJ21" s="4">
        <v>656600.60000000009</v>
      </c>
      <c r="BK21" s="4">
        <v>637918.03000000014</v>
      </c>
      <c r="BL21" s="4">
        <v>241449.50999999998</v>
      </c>
      <c r="BM21" s="4">
        <v>497699.11000000004</v>
      </c>
      <c r="BN21" s="4">
        <v>213861.3</v>
      </c>
      <c r="BO21" s="4">
        <v>463134.33000000007</v>
      </c>
      <c r="BP21" s="4">
        <v>231709.52999999997</v>
      </c>
      <c r="BQ21" s="4">
        <v>299699.84999999998</v>
      </c>
      <c r="BR21" s="4">
        <v>250648.36000000002</v>
      </c>
      <c r="BS21" s="4">
        <v>583421.63000000012</v>
      </c>
      <c r="BT21" s="4">
        <v>233624.95999999999</v>
      </c>
      <c r="BU21" s="4">
        <v>262663.23</v>
      </c>
      <c r="BV21" s="4">
        <v>-300101.76999999996</v>
      </c>
      <c r="BW21" s="4">
        <v>287460.09000000003</v>
      </c>
      <c r="BX21" s="4">
        <v>284320.73</v>
      </c>
      <c r="BY21" s="4">
        <v>265867.96000000002</v>
      </c>
      <c r="BZ21" s="4">
        <v>369227.22000000003</v>
      </c>
      <c r="CA21" s="4">
        <v>136959.53</v>
      </c>
      <c r="CB21" s="4">
        <v>136509.84</v>
      </c>
      <c r="CC21" s="4">
        <v>21822955.720000006</v>
      </c>
    </row>
    <row r="22" spans="1:81" x14ac:dyDescent="0.25">
      <c r="A22" s="2" t="s">
        <v>41</v>
      </c>
      <c r="B22" s="3" t="s">
        <v>42</v>
      </c>
      <c r="C22" s="4"/>
      <c r="D22" s="4"/>
      <c r="E22" s="4"/>
      <c r="F22" s="4"/>
      <c r="G22" s="4"/>
      <c r="H22" s="4"/>
      <c r="I22" s="4"/>
      <c r="J22" s="4"/>
      <c r="K22" s="4">
        <v>30066</v>
      </c>
      <c r="L22" s="4"/>
      <c r="M22" s="4">
        <v>0</v>
      </c>
      <c r="N22" s="4">
        <v>235.45000000000002</v>
      </c>
      <c r="O22" s="4"/>
      <c r="P22" s="4">
        <v>-101.68</v>
      </c>
      <c r="Q22" s="4">
        <v>6338.17</v>
      </c>
      <c r="R22" s="4"/>
      <c r="S22" s="4">
        <v>20425.310000000001</v>
      </c>
      <c r="T22" s="4">
        <v>-518.87</v>
      </c>
      <c r="U22" s="4"/>
      <c r="V22" s="4"/>
      <c r="W22" s="4"/>
      <c r="X22" s="4"/>
      <c r="Y22" s="4"/>
      <c r="Z22" s="4">
        <v>-434.95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>
        <v>56009.43</v>
      </c>
    </row>
    <row r="23" spans="1:81" x14ac:dyDescent="0.25">
      <c r="A23" s="2" t="s">
        <v>43</v>
      </c>
      <c r="B23" s="3" t="s">
        <v>44</v>
      </c>
      <c r="C23" s="4"/>
      <c r="D23" s="4">
        <v>2235.9900000000002</v>
      </c>
      <c r="E23" s="4"/>
      <c r="F23" s="4">
        <v>26396.49</v>
      </c>
      <c r="G23" s="4">
        <v>114.13</v>
      </c>
      <c r="H23" s="4">
        <v>5483.8300000000008</v>
      </c>
      <c r="I23" s="4"/>
      <c r="J23" s="4">
        <v>22901.79</v>
      </c>
      <c r="K23" s="4">
        <v>22910.45</v>
      </c>
      <c r="L23" s="4">
        <v>36191.25</v>
      </c>
      <c r="M23" s="4">
        <v>11.26</v>
      </c>
      <c r="N23" s="4">
        <v>129255.67</v>
      </c>
      <c r="O23" s="4">
        <v>49650.49</v>
      </c>
      <c r="P23" s="4">
        <v>2159.09</v>
      </c>
      <c r="Q23" s="4">
        <v>34.64</v>
      </c>
      <c r="R23" s="4">
        <v>-163.84</v>
      </c>
      <c r="S23" s="4"/>
      <c r="T23" s="4">
        <v>102.4</v>
      </c>
      <c r="U23" s="4"/>
      <c r="V23" s="4">
        <v>97963.38</v>
      </c>
      <c r="W23" s="4"/>
      <c r="X23" s="4">
        <v>2489.56</v>
      </c>
      <c r="Y23" s="4">
        <v>3418.08</v>
      </c>
      <c r="Z23" s="4">
        <v>102882.34999999999</v>
      </c>
      <c r="AA23" s="4"/>
      <c r="AB23" s="4">
        <v>0</v>
      </c>
      <c r="AC23" s="4">
        <v>307216.84999999998</v>
      </c>
      <c r="AD23" s="4">
        <v>10290.460000000001</v>
      </c>
      <c r="AE23" s="4">
        <v>61295.049999999996</v>
      </c>
      <c r="AF23" s="4">
        <v>144596.33000000005</v>
      </c>
      <c r="AG23" s="4">
        <v>42855.060000000005</v>
      </c>
      <c r="AH23" s="4">
        <v>110843.15999999997</v>
      </c>
      <c r="AI23" s="4">
        <v>373743.45999999996</v>
      </c>
      <c r="AJ23" s="4">
        <v>83597.300000000017</v>
      </c>
      <c r="AK23" s="4">
        <v>44667.679999999993</v>
      </c>
      <c r="AL23" s="4">
        <v>132546.66999999998</v>
      </c>
      <c r="AM23" s="4">
        <v>36242.719999999994</v>
      </c>
      <c r="AN23" s="4">
        <v>27883.200000000001</v>
      </c>
      <c r="AO23" s="4">
        <v>710.75</v>
      </c>
      <c r="AP23" s="4">
        <v>2578.3000000000002</v>
      </c>
      <c r="AQ23" s="4"/>
      <c r="AR23" s="4">
        <v>1904.66</v>
      </c>
      <c r="AS23" s="4"/>
      <c r="AT23" s="4">
        <v>57433.61</v>
      </c>
      <c r="AU23" s="4"/>
      <c r="AV23" s="4">
        <v>60221.65</v>
      </c>
      <c r="AW23" s="4">
        <v>435580.33</v>
      </c>
      <c r="AX23" s="4">
        <v>91454.720000000016</v>
      </c>
      <c r="AY23" s="4">
        <v>36155.660000000003</v>
      </c>
      <c r="AZ23" s="4">
        <v>-654.16</v>
      </c>
      <c r="BA23" s="4">
        <v>56487.15</v>
      </c>
      <c r="BB23" s="4">
        <v>51404.770000000019</v>
      </c>
      <c r="BC23" s="4">
        <v>8626.17</v>
      </c>
      <c r="BD23" s="4">
        <v>2595.44</v>
      </c>
      <c r="BE23" s="4">
        <v>84853.090000000026</v>
      </c>
      <c r="BF23" s="4">
        <v>38992.100000000006</v>
      </c>
      <c r="BG23" s="4">
        <v>6799.33</v>
      </c>
      <c r="BH23" s="4">
        <v>2601.7000000000003</v>
      </c>
      <c r="BI23" s="4">
        <v>672142.49000000011</v>
      </c>
      <c r="BJ23" s="4">
        <v>43009.22</v>
      </c>
      <c r="BK23" s="4">
        <v>308102</v>
      </c>
      <c r="BL23" s="4">
        <v>44978.91</v>
      </c>
      <c r="BM23" s="4">
        <v>41761.210000000006</v>
      </c>
      <c r="BN23" s="4">
        <v>3150.58</v>
      </c>
      <c r="BO23" s="4">
        <v>82333.040000000008</v>
      </c>
      <c r="BP23" s="4">
        <v>3743.9900000000002</v>
      </c>
      <c r="BQ23" s="4">
        <v>91807.26</v>
      </c>
      <c r="BR23" s="4">
        <v>9336.1600000000017</v>
      </c>
      <c r="BS23" s="4">
        <v>482.94</v>
      </c>
      <c r="BT23" s="4">
        <v>43.95</v>
      </c>
      <c r="BU23" s="4"/>
      <c r="BV23" s="4">
        <v>854489.42999999982</v>
      </c>
      <c r="BW23" s="4">
        <v>0</v>
      </c>
      <c r="BX23" s="4">
        <v>0</v>
      </c>
      <c r="BY23" s="4">
        <v>0</v>
      </c>
      <c r="BZ23" s="4">
        <v>0</v>
      </c>
      <c r="CA23" s="4"/>
      <c r="CB23" s="4"/>
      <c r="CC23" s="4">
        <v>4972941.4000000004</v>
      </c>
    </row>
    <row r="24" spans="1:81" x14ac:dyDescent="0.25">
      <c r="A24" s="2" t="s">
        <v>45</v>
      </c>
      <c r="B24" s="3" t="s">
        <v>46</v>
      </c>
      <c r="C24" s="4">
        <v>183.94</v>
      </c>
      <c r="D24" s="4">
        <v>0</v>
      </c>
      <c r="E24" s="4"/>
      <c r="F24" s="4">
        <v>40892.25</v>
      </c>
      <c r="G24" s="4">
        <v>0</v>
      </c>
      <c r="H24" s="4">
        <v>0</v>
      </c>
      <c r="I24" s="4">
        <v>5680.16</v>
      </c>
      <c r="J24" s="4"/>
      <c r="K24" s="4">
        <v>53103.67</v>
      </c>
      <c r="L24" s="4">
        <v>41553.32</v>
      </c>
      <c r="M24" s="4">
        <v>18002.52</v>
      </c>
      <c r="N24" s="4">
        <v>34886.880000000005</v>
      </c>
      <c r="O24" s="4">
        <v>21322.760000000002</v>
      </c>
      <c r="P24" s="4">
        <v>3565.38</v>
      </c>
      <c r="Q24" s="4">
        <v>0</v>
      </c>
      <c r="R24" s="4">
        <v>18211.830000000002</v>
      </c>
      <c r="S24" s="4">
        <v>20734.3</v>
      </c>
      <c r="T24" s="4">
        <v>4448.41</v>
      </c>
      <c r="U24" s="4"/>
      <c r="V24" s="4"/>
      <c r="W24" s="4">
        <v>5819.2</v>
      </c>
      <c r="X24" s="4">
        <v>37218.25</v>
      </c>
      <c r="Y24" s="4">
        <v>7936.13</v>
      </c>
      <c r="Z24" s="4">
        <v>-2026.6500000000003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>
        <v>-285.81</v>
      </c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>
        <v>311246.53999999998</v>
      </c>
    </row>
    <row r="25" spans="1:81" x14ac:dyDescent="0.25">
      <c r="A25" s="2" t="s">
        <v>47</v>
      </c>
      <c r="B25" s="3" t="s">
        <v>48</v>
      </c>
      <c r="C25" s="4">
        <v>7862.5</v>
      </c>
      <c r="D25" s="4">
        <v>58443.73</v>
      </c>
      <c r="E25" s="4">
        <v>4441.5600000000004</v>
      </c>
      <c r="F25" s="4">
        <v>30337.53</v>
      </c>
      <c r="G25" s="4">
        <v>69809.09</v>
      </c>
      <c r="H25" s="4">
        <v>-291154.46000000002</v>
      </c>
      <c r="I25" s="4">
        <v>47298.68</v>
      </c>
      <c r="J25" s="4">
        <v>176241.61000000002</v>
      </c>
      <c r="K25" s="4">
        <v>30734.440000000002</v>
      </c>
      <c r="L25" s="4">
        <v>33331.040000000001</v>
      </c>
      <c r="M25" s="4">
        <v>141396.87</v>
      </c>
      <c r="N25" s="4">
        <v>381367.32</v>
      </c>
      <c r="O25" s="4">
        <v>30832.03</v>
      </c>
      <c r="P25" s="4">
        <v>41987.87</v>
      </c>
      <c r="Q25" s="4">
        <v>42473.98</v>
      </c>
      <c r="R25" s="4">
        <v>17912.84</v>
      </c>
      <c r="S25" s="4">
        <v>41914.49</v>
      </c>
      <c r="T25" s="4">
        <v>27575.040000000001</v>
      </c>
      <c r="U25" s="4">
        <v>54915.090000000004</v>
      </c>
      <c r="V25" s="4">
        <v>82644.13</v>
      </c>
      <c r="W25" s="4">
        <v>48413.440000000002</v>
      </c>
      <c r="X25" s="4">
        <v>53032.71</v>
      </c>
      <c r="Y25" s="4">
        <v>78799.66</v>
      </c>
      <c r="Z25" s="4">
        <v>34952.53</v>
      </c>
      <c r="AA25" s="4">
        <v>23055.91</v>
      </c>
      <c r="AB25" s="4">
        <v>40006.22</v>
      </c>
      <c r="AC25" s="4">
        <v>44263.64</v>
      </c>
      <c r="AD25" s="4">
        <v>55392.450000000004</v>
      </c>
      <c r="AE25" s="4">
        <v>39521.47</v>
      </c>
      <c r="AF25" s="4">
        <v>68539.850000000006</v>
      </c>
      <c r="AG25" s="4">
        <v>34206.75</v>
      </c>
      <c r="AH25" s="4">
        <v>36100.700000000004</v>
      </c>
      <c r="AI25" s="4">
        <v>21125.279999999999</v>
      </c>
      <c r="AJ25" s="4">
        <v>26629.469999999998</v>
      </c>
      <c r="AK25" s="4">
        <v>26742.37</v>
      </c>
      <c r="AL25" s="4">
        <v>26587.43</v>
      </c>
      <c r="AM25" s="4">
        <v>23172.2</v>
      </c>
      <c r="AN25" s="4">
        <v>52686.11</v>
      </c>
      <c r="AO25" s="4">
        <v>36785.520000000004</v>
      </c>
      <c r="AP25" s="4">
        <v>73718.62000000001</v>
      </c>
      <c r="AQ25" s="4">
        <v>33299.300000000003</v>
      </c>
      <c r="AR25" s="4">
        <v>49072.3</v>
      </c>
      <c r="AS25" s="4">
        <v>18422.02</v>
      </c>
      <c r="AT25" s="4">
        <v>30548.18</v>
      </c>
      <c r="AU25" s="4">
        <v>21418.080000000002</v>
      </c>
      <c r="AV25" s="4">
        <v>31677.760000000002</v>
      </c>
      <c r="AW25" s="4">
        <v>60718.240000000005</v>
      </c>
      <c r="AX25" s="4">
        <v>30142.12</v>
      </c>
      <c r="AY25" s="4">
        <v>31039.54</v>
      </c>
      <c r="AZ25" s="4">
        <v>18543.14</v>
      </c>
      <c r="BA25" s="4">
        <v>19757.710000000003</v>
      </c>
      <c r="BB25" s="4">
        <v>41323.71</v>
      </c>
      <c r="BC25" s="4">
        <v>24732.870000000003</v>
      </c>
      <c r="BD25" s="4">
        <v>73853.55</v>
      </c>
      <c r="BE25" s="4">
        <v>13725.880000000001</v>
      </c>
      <c r="BF25" s="4">
        <v>11288.51</v>
      </c>
      <c r="BG25" s="4">
        <v>175752.77</v>
      </c>
      <c r="BH25" s="4">
        <v>46240.369999999995</v>
      </c>
      <c r="BI25" s="4">
        <v>37541.43</v>
      </c>
      <c r="BJ25" s="4">
        <v>28542.47</v>
      </c>
      <c r="BK25" s="4">
        <v>18387.989999999998</v>
      </c>
      <c r="BL25" s="4">
        <v>38348.07</v>
      </c>
      <c r="BM25" s="4">
        <v>34709.42</v>
      </c>
      <c r="BN25" s="4">
        <v>64806.69</v>
      </c>
      <c r="BO25" s="4">
        <v>27341.940000000002</v>
      </c>
      <c r="BP25" s="4">
        <v>79208.58</v>
      </c>
      <c r="BQ25" s="4">
        <v>32187.410000000003</v>
      </c>
      <c r="BR25" s="4">
        <v>42328.91</v>
      </c>
      <c r="BS25" s="4">
        <v>50015.13</v>
      </c>
      <c r="BT25" s="4">
        <v>30599.260000000002</v>
      </c>
      <c r="BU25" s="4">
        <v>49612.01</v>
      </c>
      <c r="BV25" s="4">
        <v>61586.28</v>
      </c>
      <c r="BW25" s="4">
        <v>95500.640000000014</v>
      </c>
      <c r="BX25" s="4">
        <v>21929.13</v>
      </c>
      <c r="BY25" s="4">
        <v>29191.810000000005</v>
      </c>
      <c r="BZ25" s="4">
        <v>11853.55</v>
      </c>
      <c r="CA25" s="4">
        <v>79603.69</v>
      </c>
      <c r="CB25" s="4">
        <v>22136.25</v>
      </c>
      <c r="CC25" s="4">
        <v>3461084.4199999995</v>
      </c>
    </row>
    <row r="26" spans="1:81" x14ac:dyDescent="0.25">
      <c r="A26" s="2" t="s">
        <v>49</v>
      </c>
      <c r="B26" s="3" t="s">
        <v>50</v>
      </c>
      <c r="C26" s="4"/>
      <c r="D26" s="4"/>
      <c r="E26" s="4"/>
      <c r="F26" s="4"/>
      <c r="G26" s="4"/>
      <c r="H26" s="4">
        <v>0</v>
      </c>
      <c r="I26" s="4"/>
      <c r="J26" s="4"/>
      <c r="K26" s="4"/>
      <c r="L26" s="4"/>
      <c r="M26" s="4"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>
        <v>0</v>
      </c>
    </row>
    <row r="27" spans="1:81" x14ac:dyDescent="0.25">
      <c r="A27" s="2" t="s">
        <v>51</v>
      </c>
      <c r="B27" s="3" t="s">
        <v>52</v>
      </c>
      <c r="C27" s="4"/>
      <c r="D27" s="4">
        <v>2858.84</v>
      </c>
      <c r="E27" s="4"/>
      <c r="F27" s="4">
        <v>0</v>
      </c>
      <c r="G27" s="4"/>
      <c r="H27" s="4"/>
      <c r="I27" s="4"/>
      <c r="J27" s="4">
        <v>3678.4900000000002</v>
      </c>
      <c r="K27" s="4"/>
      <c r="L27" s="4">
        <v>0</v>
      </c>
      <c r="M27" s="4"/>
      <c r="N27" s="4">
        <v>51.19</v>
      </c>
      <c r="O27" s="4"/>
      <c r="P27" s="4"/>
      <c r="Q27" s="4"/>
      <c r="R27" s="4">
        <v>10131.120000000001</v>
      </c>
      <c r="S27" s="4">
        <v>3938.4100000000003</v>
      </c>
      <c r="T27" s="4"/>
      <c r="U27" s="4">
        <v>3738.81</v>
      </c>
      <c r="V27" s="4"/>
      <c r="W27" s="4">
        <v>0</v>
      </c>
      <c r="X27" s="4"/>
      <c r="Y27" s="4"/>
      <c r="Z27" s="4">
        <v>2616.3199999999997</v>
      </c>
      <c r="AA27" s="4">
        <v>257.98</v>
      </c>
      <c r="AB27" s="4"/>
      <c r="AC27" s="4">
        <v>0</v>
      </c>
      <c r="AD27" s="4"/>
      <c r="AE27" s="4"/>
      <c r="AF27" s="4"/>
      <c r="AG27" s="4"/>
      <c r="AH27" s="4"/>
      <c r="AI27" s="4"/>
      <c r="AJ27" s="4"/>
      <c r="AK27" s="4"/>
      <c r="AL27" s="4">
        <v>0.2</v>
      </c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>
        <v>27271.360000000001</v>
      </c>
    </row>
    <row r="28" spans="1:81" x14ac:dyDescent="0.25">
      <c r="A28" s="2" t="s">
        <v>53</v>
      </c>
      <c r="B28" s="3" t="s">
        <v>54</v>
      </c>
      <c r="C28" s="4"/>
      <c r="D28" s="4"/>
      <c r="E28" s="4"/>
      <c r="F28" s="4">
        <v>1377.1000000000001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>
        <v>1377.1000000000001</v>
      </c>
    </row>
    <row r="29" spans="1:81" x14ac:dyDescent="0.25">
      <c r="A29" s="2" t="s">
        <v>55</v>
      </c>
      <c r="B29" s="3" t="s">
        <v>56</v>
      </c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>
        <v>11436.83</v>
      </c>
      <c r="W29" s="4"/>
      <c r="X29" s="4"/>
      <c r="Y29" s="4">
        <v>0</v>
      </c>
      <c r="Z29" s="4">
        <v>-189.54</v>
      </c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>
        <v>11247.289999999999</v>
      </c>
    </row>
    <row r="30" spans="1:81" x14ac:dyDescent="0.25">
      <c r="A30" s="2" t="s">
        <v>57</v>
      </c>
      <c r="B30" s="3" t="s">
        <v>58</v>
      </c>
      <c r="C30" s="4">
        <v>11498.460000000001</v>
      </c>
      <c r="D30" s="4">
        <v>23193.200000000001</v>
      </c>
      <c r="E30" s="4">
        <v>22617.89</v>
      </c>
      <c r="F30" s="4">
        <v>63070.749999999993</v>
      </c>
      <c r="G30" s="4">
        <v>51344.010000000009</v>
      </c>
      <c r="H30" s="4">
        <v>134944.50999999998</v>
      </c>
      <c r="I30" s="4">
        <v>49306.67</v>
      </c>
      <c r="J30" s="4">
        <v>43868.700000000004</v>
      </c>
      <c r="K30" s="4">
        <v>128087.26</v>
      </c>
      <c r="L30" s="4">
        <v>139087.56000000003</v>
      </c>
      <c r="M30" s="4">
        <v>42547.950000000004</v>
      </c>
      <c r="N30" s="4">
        <v>88721.180000000051</v>
      </c>
      <c r="O30" s="4">
        <v>49676.859999999993</v>
      </c>
      <c r="P30" s="4">
        <v>10844.829999999998</v>
      </c>
      <c r="Q30" s="4">
        <v>33069.85</v>
      </c>
      <c r="R30" s="4">
        <v>68838.990000000005</v>
      </c>
      <c r="S30" s="4">
        <v>70175.849999999991</v>
      </c>
      <c r="T30" s="4">
        <v>37429.310000000005</v>
      </c>
      <c r="U30" s="4">
        <v>76317.81</v>
      </c>
      <c r="V30" s="4">
        <v>99528.500000000015</v>
      </c>
      <c r="W30" s="4">
        <v>80585.240000000005</v>
      </c>
      <c r="X30" s="4">
        <v>121802.97999999998</v>
      </c>
      <c r="Y30" s="4">
        <v>71597.709999999992</v>
      </c>
      <c r="Z30" s="4">
        <v>134258.24000000008</v>
      </c>
      <c r="AA30" s="4">
        <v>32170.239999999998</v>
      </c>
      <c r="AB30" s="4">
        <v>32434.160000000003</v>
      </c>
      <c r="AC30" s="4">
        <v>16159.660000000011</v>
      </c>
      <c r="AD30" s="4">
        <v>15190.690000000002</v>
      </c>
      <c r="AE30" s="4">
        <v>0</v>
      </c>
      <c r="AF30" s="4">
        <v>15683.180000000002</v>
      </c>
      <c r="AG30" s="4">
        <v>3078.4800000000005</v>
      </c>
      <c r="AH30" s="4">
        <v>2124.27</v>
      </c>
      <c r="AI30" s="4">
        <v>675.73999999999978</v>
      </c>
      <c r="AJ30" s="4">
        <v>3449.59</v>
      </c>
      <c r="AK30" s="4">
        <v>1738.0900000000001</v>
      </c>
      <c r="AL30" s="4">
        <v>1483.5900000000001</v>
      </c>
      <c r="AM30" s="4"/>
      <c r="AN30" s="4"/>
      <c r="AO30" s="4">
        <v>0</v>
      </c>
      <c r="AP30" s="4"/>
      <c r="AQ30" s="4"/>
      <c r="AR30" s="4">
        <v>1726.78</v>
      </c>
      <c r="AS30" s="4"/>
      <c r="AT30" s="4"/>
      <c r="AU30" s="4"/>
      <c r="AV30" s="4"/>
      <c r="AW30" s="4"/>
      <c r="AX30" s="4">
        <v>56.2</v>
      </c>
      <c r="AY30" s="4"/>
      <c r="AZ30" s="4"/>
      <c r="BA30" s="4"/>
      <c r="BB30" s="4"/>
      <c r="BC30" s="4"/>
      <c r="BD30" s="4"/>
      <c r="BE30" s="4"/>
      <c r="BF30" s="4">
        <v>1074.06</v>
      </c>
      <c r="BG30" s="4"/>
      <c r="BH30" s="4"/>
      <c r="BI30" s="4"/>
      <c r="BJ30" s="4">
        <v>-4.21</v>
      </c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>
        <v>1779454.8299999998</v>
      </c>
    </row>
    <row r="31" spans="1:81" x14ac:dyDescent="0.25">
      <c r="A31" s="2" t="s">
        <v>59</v>
      </c>
      <c r="B31" s="3" t="s">
        <v>60</v>
      </c>
      <c r="C31" s="4"/>
      <c r="D31" s="4"/>
      <c r="E31" s="4"/>
      <c r="F31" s="4">
        <v>8415.42</v>
      </c>
      <c r="G31" s="4">
        <v>0</v>
      </c>
      <c r="H31" s="4"/>
      <c r="I31" s="4"/>
      <c r="J31" s="4"/>
      <c r="K31" s="4"/>
      <c r="L31" s="4"/>
      <c r="M31" s="4"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>
        <v>8415.42</v>
      </c>
    </row>
    <row r="32" spans="1:81" x14ac:dyDescent="0.25">
      <c r="A32" s="2" t="s">
        <v>61</v>
      </c>
      <c r="B32" s="3" t="s">
        <v>62</v>
      </c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>
        <v>4356.24</v>
      </c>
      <c r="W32" s="4"/>
      <c r="X32" s="4"/>
      <c r="Y32" s="4"/>
      <c r="Z32" s="4">
        <v>-72.2</v>
      </c>
      <c r="AA32" s="4"/>
      <c r="AB32" s="4"/>
      <c r="AC32" s="4"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>
        <v>4284.04</v>
      </c>
    </row>
    <row r="33" spans="1:81" x14ac:dyDescent="0.25">
      <c r="A33" s="2" t="s">
        <v>63</v>
      </c>
      <c r="B33" s="3" t="s">
        <v>64</v>
      </c>
      <c r="C33" s="4"/>
      <c r="D33" s="4"/>
      <c r="E33" s="4"/>
      <c r="F33" s="4"/>
      <c r="G33" s="4"/>
      <c r="H33" s="4"/>
      <c r="I33" s="4"/>
      <c r="J33" s="4">
        <v>10109.230000000001</v>
      </c>
      <c r="K33" s="4">
        <v>3002.52</v>
      </c>
      <c r="L33" s="4">
        <v>6732.5300000000007</v>
      </c>
      <c r="M33" s="4">
        <v>0</v>
      </c>
      <c r="N33" s="4">
        <v>10233.94</v>
      </c>
      <c r="O33" s="4">
        <v>1236.6799999999998</v>
      </c>
      <c r="P33" s="4">
        <v>1375.77</v>
      </c>
      <c r="Q33" s="4">
        <v>2366.9</v>
      </c>
      <c r="R33" s="4">
        <v>0</v>
      </c>
      <c r="S33" s="4">
        <v>3012.3</v>
      </c>
      <c r="T33" s="4"/>
      <c r="U33" s="4"/>
      <c r="V33" s="4">
        <v>0</v>
      </c>
      <c r="W33" s="4"/>
      <c r="X33" s="4">
        <v>1215.49</v>
      </c>
      <c r="Y33" s="4"/>
      <c r="Z33" s="4">
        <v>-115.81</v>
      </c>
      <c r="AA33" s="4"/>
      <c r="AB33" s="4"/>
      <c r="AC33" s="4">
        <v>0</v>
      </c>
      <c r="AD33" s="4"/>
      <c r="AE33" s="4"/>
      <c r="AF33" s="4"/>
      <c r="AG33" s="4"/>
      <c r="AH33" s="4"/>
      <c r="AI33" s="4">
        <v>1432.26</v>
      </c>
      <c r="AJ33" s="4">
        <v>0</v>
      </c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>
        <v>40601.810000000005</v>
      </c>
    </row>
    <row r="34" spans="1:81" x14ac:dyDescent="0.25">
      <c r="A34" s="2" t="s">
        <v>65</v>
      </c>
      <c r="B34" s="3" t="s">
        <v>66</v>
      </c>
      <c r="C34" s="4"/>
      <c r="D34" s="4"/>
      <c r="E34" s="4"/>
      <c r="F34" s="4"/>
      <c r="G34" s="4"/>
      <c r="H34" s="4"/>
      <c r="I34" s="4"/>
      <c r="J34" s="4"/>
      <c r="K34" s="4"/>
      <c r="L34" s="4"/>
      <c r="M34" s="4">
        <v>2735.51</v>
      </c>
      <c r="N34" s="4">
        <v>13.25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>
        <v>2748.76</v>
      </c>
    </row>
    <row r="35" spans="1:81" x14ac:dyDescent="0.25">
      <c r="A35" s="2" t="s">
        <v>67</v>
      </c>
      <c r="B35" s="3" t="s">
        <v>68</v>
      </c>
      <c r="C35" s="4">
        <v>4191.4400000000005</v>
      </c>
      <c r="D35" s="4"/>
      <c r="E35" s="4"/>
      <c r="F35" s="4"/>
      <c r="G35" s="4"/>
      <c r="H35" s="4"/>
      <c r="I35" s="4"/>
      <c r="J35" s="4"/>
      <c r="K35" s="4">
        <v>0</v>
      </c>
      <c r="L35" s="4">
        <v>5675.49</v>
      </c>
      <c r="M35" s="4"/>
      <c r="N35" s="4">
        <v>60.31</v>
      </c>
      <c r="O35" s="4"/>
      <c r="P35" s="4"/>
      <c r="Q35" s="4"/>
      <c r="R35" s="4">
        <v>0</v>
      </c>
      <c r="S35" s="4"/>
      <c r="T35" s="4"/>
      <c r="U35" s="4"/>
      <c r="V35" s="4"/>
      <c r="W35" s="4">
        <v>2965.71</v>
      </c>
      <c r="X35" s="4"/>
      <c r="Y35" s="4"/>
      <c r="Z35" s="4">
        <v>-49.14</v>
      </c>
      <c r="AA35" s="4"/>
      <c r="AB35" s="4">
        <v>0</v>
      </c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>
        <v>12843.810000000001</v>
      </c>
    </row>
    <row r="36" spans="1:81" x14ac:dyDescent="0.25">
      <c r="A36" s="2" t="s">
        <v>69</v>
      </c>
      <c r="B36" s="3" t="s">
        <v>70</v>
      </c>
      <c r="C36" s="4"/>
      <c r="D36" s="4"/>
      <c r="E36" s="4"/>
      <c r="F36" s="4">
        <v>4075.07</v>
      </c>
      <c r="G36" s="4"/>
      <c r="H36" s="4"/>
      <c r="I36" s="4">
        <v>0</v>
      </c>
      <c r="J36" s="4">
        <v>0</v>
      </c>
      <c r="K36" s="4"/>
      <c r="L36" s="4"/>
      <c r="M36" s="4">
        <v>0</v>
      </c>
      <c r="N36" s="4">
        <v>31.91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>
        <v>4106.9800000000005</v>
      </c>
    </row>
    <row r="37" spans="1:81" x14ac:dyDescent="0.25">
      <c r="A37" s="2" t="s">
        <v>71</v>
      </c>
      <c r="B37" s="3" t="s">
        <v>72</v>
      </c>
      <c r="C37" s="4"/>
      <c r="D37" s="4"/>
      <c r="E37" s="4"/>
      <c r="F37" s="4"/>
      <c r="G37" s="4"/>
      <c r="H37" s="4"/>
      <c r="I37" s="4"/>
      <c r="J37" s="4">
        <v>4576.41</v>
      </c>
      <c r="K37" s="4"/>
      <c r="L37" s="4">
        <v>0</v>
      </c>
      <c r="M37" s="4"/>
      <c r="N37" s="4">
        <v>21551.72</v>
      </c>
      <c r="O37" s="4"/>
      <c r="P37" s="4"/>
      <c r="Q37" s="4"/>
      <c r="R37" s="4"/>
      <c r="S37" s="4"/>
      <c r="T37" s="4"/>
      <c r="U37" s="4"/>
      <c r="V37" s="4"/>
      <c r="W37" s="4">
        <v>0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>
        <v>26128.13</v>
      </c>
    </row>
    <row r="38" spans="1:81" x14ac:dyDescent="0.25">
      <c r="A38" s="2" t="s">
        <v>73</v>
      </c>
      <c r="B38" s="3" t="s">
        <v>74</v>
      </c>
      <c r="C38" s="4">
        <v>32061.59</v>
      </c>
      <c r="D38" s="4">
        <v>50048.41</v>
      </c>
      <c r="E38" s="4">
        <v>9320.380000000001</v>
      </c>
      <c r="F38" s="4">
        <v>-2144.16</v>
      </c>
      <c r="G38" s="4"/>
      <c r="H38" s="4">
        <v>0</v>
      </c>
      <c r="I38" s="4"/>
      <c r="J38" s="4"/>
      <c r="K38" s="4"/>
      <c r="L38" s="4"/>
      <c r="M38" s="4"/>
      <c r="N38" s="4">
        <v>3563.3700000000003</v>
      </c>
      <c r="O38" s="4"/>
      <c r="P38" s="4"/>
      <c r="Q38" s="4">
        <v>5296.82</v>
      </c>
      <c r="R38" s="4">
        <v>0</v>
      </c>
      <c r="S38" s="4"/>
      <c r="T38" s="4"/>
      <c r="U38" s="4">
        <v>153.12</v>
      </c>
      <c r="V38" s="4"/>
      <c r="W38" s="4"/>
      <c r="X38" s="4"/>
      <c r="Y38" s="4"/>
      <c r="Z38" s="4">
        <v>-66.23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>
        <v>98233.3</v>
      </c>
    </row>
    <row r="39" spans="1:81" x14ac:dyDescent="0.25">
      <c r="A39" s="2" t="s">
        <v>75</v>
      </c>
      <c r="B39" s="3" t="s">
        <v>76</v>
      </c>
      <c r="C39" s="4">
        <v>0</v>
      </c>
      <c r="D39" s="4"/>
      <c r="E39" s="4"/>
      <c r="F39" s="4"/>
      <c r="G39" s="4"/>
      <c r="H39" s="4"/>
      <c r="I39" s="4"/>
      <c r="J39" s="4">
        <v>9987.2100000000009</v>
      </c>
      <c r="K39" s="4"/>
      <c r="L39" s="4">
        <v>0</v>
      </c>
      <c r="M39" s="4">
        <v>0</v>
      </c>
      <c r="N39" s="4">
        <v>78.210000000000008</v>
      </c>
      <c r="O39" s="4"/>
      <c r="P39" s="4">
        <v>8393.630000000001</v>
      </c>
      <c r="Q39" s="4"/>
      <c r="R39" s="4"/>
      <c r="S39" s="4">
        <v>0</v>
      </c>
      <c r="T39" s="4"/>
      <c r="U39" s="4"/>
      <c r="V39" s="4"/>
      <c r="W39" s="4"/>
      <c r="X39" s="4">
        <v>1454.25</v>
      </c>
      <c r="Y39" s="4"/>
      <c r="Z39" s="4">
        <v>8401.6699999999983</v>
      </c>
      <c r="AA39" s="4"/>
      <c r="AB39" s="4"/>
      <c r="AC39" s="4">
        <v>0</v>
      </c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>
        <v>28314.97</v>
      </c>
    </row>
    <row r="40" spans="1:81" x14ac:dyDescent="0.25">
      <c r="A40" s="2" t="s">
        <v>77</v>
      </c>
      <c r="B40" s="3" t="s">
        <v>78</v>
      </c>
      <c r="C40" s="4">
        <v>40.97</v>
      </c>
      <c r="D40" s="4"/>
      <c r="E40" s="4"/>
      <c r="F40" s="4"/>
      <c r="G40" s="4"/>
      <c r="H40" s="4"/>
      <c r="I40" s="4"/>
      <c r="J40" s="4">
        <v>0</v>
      </c>
      <c r="K40" s="4"/>
      <c r="L40" s="4"/>
      <c r="M40" s="4"/>
      <c r="N40" s="4">
        <v>5708.04</v>
      </c>
      <c r="O40" s="4"/>
      <c r="P40" s="4">
        <v>0</v>
      </c>
      <c r="Q40" s="4"/>
      <c r="R40" s="4">
        <v>24146.100000000002</v>
      </c>
      <c r="S40" s="4">
        <v>1388.4</v>
      </c>
      <c r="T40" s="4">
        <v>3298.36</v>
      </c>
      <c r="U40" s="4"/>
      <c r="V40" s="4"/>
      <c r="W40" s="4">
        <v>0</v>
      </c>
      <c r="X40" s="4"/>
      <c r="Y40" s="4"/>
      <c r="Z40" s="4">
        <v>3703.5</v>
      </c>
      <c r="AA40" s="4"/>
      <c r="AB40" s="4"/>
      <c r="AC40" s="4">
        <v>0</v>
      </c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>
        <v>38285.370000000003</v>
      </c>
    </row>
    <row r="41" spans="1:81" x14ac:dyDescent="0.25">
      <c r="A41" s="2" t="s">
        <v>79</v>
      </c>
      <c r="B41" s="3" t="s">
        <v>80</v>
      </c>
      <c r="C41" s="4"/>
      <c r="D41" s="4"/>
      <c r="E41" s="4"/>
      <c r="F41" s="4">
        <v>42674.58</v>
      </c>
      <c r="G41" s="4"/>
      <c r="H41" s="4"/>
      <c r="I41" s="4"/>
      <c r="J41" s="4">
        <v>0</v>
      </c>
      <c r="K41" s="4"/>
      <c r="L41" s="4"/>
      <c r="M41" s="4"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>
        <v>42674.58</v>
      </c>
    </row>
    <row r="42" spans="1:81" x14ac:dyDescent="0.25">
      <c r="A42" s="2" t="s">
        <v>81</v>
      </c>
      <c r="B42" s="3" t="s">
        <v>82</v>
      </c>
      <c r="C42" s="4"/>
      <c r="D42" s="4"/>
      <c r="E42" s="4">
        <v>4889.51</v>
      </c>
      <c r="F42" s="4">
        <v>47562.81</v>
      </c>
      <c r="G42" s="4"/>
      <c r="H42" s="4">
        <v>0</v>
      </c>
      <c r="I42" s="4"/>
      <c r="J42" s="4"/>
      <c r="K42" s="4">
        <v>9005.59</v>
      </c>
      <c r="L42" s="4">
        <v>0</v>
      </c>
      <c r="M42" s="4">
        <v>83.570000000000007</v>
      </c>
      <c r="N42" s="4">
        <v>5655.6500000000005</v>
      </c>
      <c r="O42" s="4">
        <v>5337.91</v>
      </c>
      <c r="P42" s="4">
        <v>52.63</v>
      </c>
      <c r="Q42" s="4">
        <v>0</v>
      </c>
      <c r="R42" s="4"/>
      <c r="S42" s="4">
        <v>1695.76</v>
      </c>
      <c r="T42" s="4"/>
      <c r="U42" s="4"/>
      <c r="V42" s="4"/>
      <c r="W42" s="4">
        <v>0</v>
      </c>
      <c r="X42" s="4"/>
      <c r="Y42" s="4"/>
      <c r="Z42" s="4">
        <v>10667.01</v>
      </c>
      <c r="AA42" s="4"/>
      <c r="AB42" s="4"/>
      <c r="AC42" s="4">
        <v>0</v>
      </c>
      <c r="AD42" s="4"/>
      <c r="AE42" s="4"/>
      <c r="AF42" s="4">
        <v>12093.349999999999</v>
      </c>
      <c r="AG42" s="4"/>
      <c r="AH42" s="4"/>
      <c r="AI42" s="4"/>
      <c r="AJ42" s="4"/>
      <c r="AK42" s="4"/>
      <c r="AL42" s="4">
        <v>10.59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>
        <v>97054.38</v>
      </c>
    </row>
    <row r="43" spans="1:81" x14ac:dyDescent="0.25">
      <c r="A43" s="2" t="s">
        <v>83</v>
      </c>
      <c r="B43" s="3" t="s">
        <v>84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>
        <v>6810.59</v>
      </c>
      <c r="P43" s="4"/>
      <c r="Q43" s="4"/>
      <c r="R43" s="4"/>
      <c r="S43" s="4"/>
      <c r="T43" s="4"/>
      <c r="U43" s="4">
        <v>0</v>
      </c>
      <c r="V43" s="4"/>
      <c r="W43" s="4"/>
      <c r="X43" s="4"/>
      <c r="Y43" s="4"/>
      <c r="Z43" s="4"/>
      <c r="AA43" s="4">
        <v>36245.61</v>
      </c>
      <c r="AB43" s="4"/>
      <c r="AC43" s="4"/>
      <c r="AD43" s="4"/>
      <c r="AE43" s="4">
        <v>0</v>
      </c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>
        <v>43056.2</v>
      </c>
    </row>
    <row r="44" spans="1:81" x14ac:dyDescent="0.25">
      <c r="A44" s="2" t="s">
        <v>85</v>
      </c>
      <c r="B44" s="3" t="s">
        <v>86</v>
      </c>
      <c r="C44" s="4">
        <v>6907.9</v>
      </c>
      <c r="D44" s="4"/>
      <c r="E44" s="4"/>
      <c r="F44" s="4">
        <v>8823.9</v>
      </c>
      <c r="G44" s="4"/>
      <c r="H44" s="4">
        <v>0</v>
      </c>
      <c r="I44" s="4"/>
      <c r="J44" s="4">
        <v>55.620000000000005</v>
      </c>
      <c r="K44" s="4">
        <v>6594.630000000001</v>
      </c>
      <c r="L44" s="4"/>
      <c r="M44" s="4">
        <v>1098.5</v>
      </c>
      <c r="N44" s="4">
        <v>152.72999999999999</v>
      </c>
      <c r="O44" s="4"/>
      <c r="P44" s="4">
        <v>10209.18</v>
      </c>
      <c r="Q44" s="4">
        <v>12734.380000000001</v>
      </c>
      <c r="R44" s="4">
        <v>2355.17</v>
      </c>
      <c r="S44" s="4">
        <v>60.56</v>
      </c>
      <c r="T44" s="4">
        <v>2974.19</v>
      </c>
      <c r="U44" s="4"/>
      <c r="V44" s="4">
        <v>4770.58</v>
      </c>
      <c r="W44" s="4">
        <v>24.7</v>
      </c>
      <c r="X44" s="4"/>
      <c r="Y44" s="4"/>
      <c r="Z44" s="4">
        <v>-548.66000000000008</v>
      </c>
      <c r="AA44" s="4"/>
      <c r="AB44" s="4"/>
      <c r="AC44" s="4"/>
      <c r="AD44" s="4"/>
      <c r="AE44" s="4"/>
      <c r="AF44" s="4"/>
      <c r="AG44" s="4">
        <v>-317.28000000000003</v>
      </c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>
        <v>55896.100000000006</v>
      </c>
    </row>
    <row r="45" spans="1:81" x14ac:dyDescent="0.25">
      <c r="A45" s="2" t="s">
        <v>87</v>
      </c>
      <c r="B45" s="3" t="s">
        <v>88</v>
      </c>
      <c r="C45" s="4"/>
      <c r="D45" s="4"/>
      <c r="E45" s="4"/>
      <c r="F45" s="4"/>
      <c r="G45" s="4"/>
      <c r="H45" s="4"/>
      <c r="I45" s="4"/>
      <c r="J45" s="4"/>
      <c r="K45" s="4"/>
      <c r="L45" s="4"/>
      <c r="M45" s="4">
        <v>0</v>
      </c>
      <c r="N45" s="4"/>
      <c r="O45" s="4"/>
      <c r="P45" s="4">
        <v>1605.18</v>
      </c>
      <c r="Q45" s="4"/>
      <c r="R45" s="4"/>
      <c r="S45" s="4"/>
      <c r="T45" s="4"/>
      <c r="U45" s="4"/>
      <c r="V45" s="4">
        <v>-204.8</v>
      </c>
      <c r="W45" s="4"/>
      <c r="X45" s="4"/>
      <c r="Y45" s="4">
        <v>0</v>
      </c>
      <c r="Z45" s="4">
        <v>-23.21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>
        <v>1377.17</v>
      </c>
    </row>
    <row r="46" spans="1:81" x14ac:dyDescent="0.25">
      <c r="A46" s="2" t="s">
        <v>89</v>
      </c>
      <c r="B46" s="3" t="s">
        <v>90</v>
      </c>
      <c r="C46" s="4"/>
      <c r="D46" s="4"/>
      <c r="E46" s="4"/>
      <c r="F46" s="4"/>
      <c r="G46" s="4">
        <v>8397.11</v>
      </c>
      <c r="H46" s="4"/>
      <c r="I46" s="4"/>
      <c r="J46" s="4"/>
      <c r="K46" s="4">
        <v>0</v>
      </c>
      <c r="L46" s="4"/>
      <c r="M46" s="4"/>
      <c r="N46" s="4">
        <v>65.760000000000005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>
        <v>8462.8700000000008</v>
      </c>
    </row>
    <row r="47" spans="1:81" x14ac:dyDescent="0.25">
      <c r="A47" s="2" t="s">
        <v>91</v>
      </c>
      <c r="B47" s="3" t="s">
        <v>92</v>
      </c>
      <c r="C47" s="4">
        <v>0</v>
      </c>
      <c r="D47" s="4">
        <v>1072.46</v>
      </c>
      <c r="E47" s="4">
        <v>9430.64</v>
      </c>
      <c r="F47" s="4">
        <v>3115.01</v>
      </c>
      <c r="G47" s="4"/>
      <c r="H47" s="4">
        <v>0</v>
      </c>
      <c r="I47" s="4"/>
      <c r="J47" s="4"/>
      <c r="K47" s="4"/>
      <c r="L47" s="4"/>
      <c r="M47" s="4"/>
      <c r="N47" s="4">
        <v>106.65</v>
      </c>
      <c r="O47" s="4"/>
      <c r="P47" s="4">
        <v>8418.76</v>
      </c>
      <c r="Q47" s="4"/>
      <c r="R47" s="4">
        <v>3701</v>
      </c>
      <c r="S47" s="4">
        <v>0</v>
      </c>
      <c r="T47" s="4"/>
      <c r="U47" s="4">
        <v>1237.82</v>
      </c>
      <c r="V47" s="4"/>
      <c r="W47" s="4">
        <v>0</v>
      </c>
      <c r="X47" s="4">
        <v>2268.4300000000003</v>
      </c>
      <c r="Y47" s="4"/>
      <c r="Z47" s="4">
        <v>-258.95</v>
      </c>
      <c r="AA47" s="4"/>
      <c r="AB47" s="4"/>
      <c r="AC47" s="4"/>
      <c r="AD47" s="4">
        <v>0</v>
      </c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>
        <v>29091.819999999996</v>
      </c>
    </row>
    <row r="48" spans="1:81" x14ac:dyDescent="0.25">
      <c r="A48" s="2" t="s">
        <v>93</v>
      </c>
      <c r="B48" s="3" t="s">
        <v>94</v>
      </c>
      <c r="C48" s="4"/>
      <c r="D48" s="4"/>
      <c r="E48" s="4"/>
      <c r="F48" s="4">
        <v>1984.89</v>
      </c>
      <c r="G48" s="4"/>
      <c r="H48" s="4"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>
        <v>1984.89</v>
      </c>
    </row>
    <row r="49" spans="1:81" x14ac:dyDescent="0.25">
      <c r="A49" s="2" t="s">
        <v>95</v>
      </c>
      <c r="B49" s="3" t="s">
        <v>96</v>
      </c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>
        <v>42799.41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>
        <v>42799.41</v>
      </c>
    </row>
    <row r="50" spans="1:81" x14ac:dyDescent="0.25">
      <c r="A50" s="2" t="s">
        <v>97</v>
      </c>
      <c r="B50" s="3" t="s">
        <v>98</v>
      </c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>
        <v>453562.85000000003</v>
      </c>
      <c r="X50" s="4"/>
      <c r="Y50" s="4"/>
      <c r="Z50" s="4">
        <v>441902.09</v>
      </c>
      <c r="AA50" s="4"/>
      <c r="AB50" s="4">
        <v>366288.45</v>
      </c>
      <c r="AC50" s="4"/>
      <c r="AD50" s="4"/>
      <c r="AE50" s="4"/>
      <c r="AF50" s="4">
        <v>287717.43</v>
      </c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>
        <v>995740.71</v>
      </c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>
        <v>1724160.15</v>
      </c>
      <c r="BZ50" s="4"/>
      <c r="CA50" s="4">
        <v>1919018.46</v>
      </c>
      <c r="CB50" s="4"/>
      <c r="CC50" s="4">
        <v>6188390.1399999997</v>
      </c>
    </row>
    <row r="51" spans="1:81" x14ac:dyDescent="0.25">
      <c r="A51" s="2" t="s">
        <v>99</v>
      </c>
      <c r="B51" s="3" t="s">
        <v>100</v>
      </c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>
        <v>289381.37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>
        <v>289381.37</v>
      </c>
    </row>
    <row r="52" spans="1:81" x14ac:dyDescent="0.25">
      <c r="A52" s="2" t="s">
        <v>101</v>
      </c>
      <c r="B52" s="3" t="s">
        <v>102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>
        <v>129788.14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>
        <v>82433.279999999999</v>
      </c>
      <c r="AA52" s="4">
        <v>5757.35</v>
      </c>
      <c r="AB52" s="4">
        <v>5133.37</v>
      </c>
      <c r="AC52" s="4">
        <v>6882.08</v>
      </c>
      <c r="AD52" s="4">
        <v>2447.19</v>
      </c>
      <c r="AE52" s="4">
        <v>4234.7300000000005</v>
      </c>
      <c r="AF52" s="4">
        <v>3870.04</v>
      </c>
      <c r="AG52" s="4">
        <v>3371.57</v>
      </c>
      <c r="AH52" s="4">
        <v>-18565.29</v>
      </c>
      <c r="AI52" s="4"/>
      <c r="AJ52" s="4"/>
      <c r="AK52" s="4"/>
      <c r="AL52" s="4">
        <v>44260.229999999996</v>
      </c>
      <c r="AM52" s="4">
        <v>8145.14</v>
      </c>
      <c r="AN52" s="4">
        <v>4184.5</v>
      </c>
      <c r="AO52" s="4">
        <v>-9441.5400000000009</v>
      </c>
      <c r="AP52" s="4"/>
      <c r="AQ52" s="4">
        <v>-881.99</v>
      </c>
      <c r="AR52" s="4"/>
      <c r="AS52" s="4"/>
      <c r="AT52" s="4"/>
      <c r="AU52" s="4"/>
      <c r="AV52" s="4"/>
      <c r="AW52" s="4"/>
      <c r="AX52" s="4">
        <v>74411.23000000001</v>
      </c>
      <c r="AY52" s="4">
        <v>2980.71</v>
      </c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>
        <v>85110.3</v>
      </c>
      <c r="BK52" s="4">
        <v>6514.58</v>
      </c>
      <c r="BL52" s="4">
        <v>-791.42000000000007</v>
      </c>
      <c r="BM52" s="4">
        <v>-2097.75</v>
      </c>
      <c r="BN52" s="4">
        <v>-428.63</v>
      </c>
      <c r="BO52" s="4"/>
      <c r="BP52" s="4"/>
      <c r="BQ52" s="4"/>
      <c r="BR52" s="4"/>
      <c r="BS52" s="4"/>
      <c r="BT52" s="4"/>
      <c r="BU52" s="4"/>
      <c r="BV52" s="4">
        <v>100243.2</v>
      </c>
      <c r="BW52" s="4">
        <v>3122.75</v>
      </c>
      <c r="BX52" s="4"/>
      <c r="BY52" s="4"/>
      <c r="BZ52" s="4"/>
      <c r="CA52" s="4"/>
      <c r="CB52" s="4"/>
      <c r="CC52" s="4">
        <v>540683.77</v>
      </c>
    </row>
    <row r="53" spans="1:81" x14ac:dyDescent="0.25">
      <c r="A53" s="2" t="s">
        <v>103</v>
      </c>
      <c r="B53" s="3" t="s">
        <v>104</v>
      </c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>
        <v>-200.1</v>
      </c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>
        <v>-200.1</v>
      </c>
    </row>
    <row r="54" spans="1:81" x14ac:dyDescent="0.25">
      <c r="A54" s="2" t="s">
        <v>105</v>
      </c>
      <c r="B54" s="3" t="s">
        <v>106</v>
      </c>
      <c r="C54" s="4"/>
      <c r="D54" s="4"/>
      <c r="E54" s="4"/>
      <c r="F54" s="4">
        <v>-3526.17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>
        <v>-3526.17</v>
      </c>
    </row>
    <row r="55" spans="1:81" x14ac:dyDescent="0.25">
      <c r="A55" s="2" t="s">
        <v>107</v>
      </c>
      <c r="B55" s="3" t="s">
        <v>108</v>
      </c>
      <c r="C55" s="4">
        <v>0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>
        <v>0</v>
      </c>
    </row>
    <row r="56" spans="1:81" x14ac:dyDescent="0.25">
      <c r="A56" s="2" t="s">
        <v>109</v>
      </c>
      <c r="B56" s="3" t="s">
        <v>110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>
        <v>22253.94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>
        <v>22253.94</v>
      </c>
    </row>
    <row r="57" spans="1:81" x14ac:dyDescent="0.25">
      <c r="A57" s="2" t="s">
        <v>111</v>
      </c>
      <c r="B57" s="3" t="s">
        <v>112</v>
      </c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v>2583.2200000000003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>
        <v>2583.2200000000003</v>
      </c>
    </row>
    <row r="58" spans="1:81" x14ac:dyDescent="0.25">
      <c r="A58" s="2" t="s">
        <v>113</v>
      </c>
      <c r="B58" s="3" t="s">
        <v>114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v>0</v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>
        <v>0</v>
      </c>
    </row>
    <row r="59" spans="1:81" x14ac:dyDescent="0.25">
      <c r="A59" s="2" t="s">
        <v>115</v>
      </c>
      <c r="B59" s="3" t="s">
        <v>116</v>
      </c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>
        <v>200.1</v>
      </c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>
        <v>200.1</v>
      </c>
    </row>
    <row r="60" spans="1:81" x14ac:dyDescent="0.25">
      <c r="A60" s="2" t="s">
        <v>117</v>
      </c>
      <c r="B60" s="3" t="s">
        <v>118</v>
      </c>
      <c r="C60" s="4"/>
      <c r="D60" s="4"/>
      <c r="E60" s="4"/>
      <c r="F60" s="4"/>
      <c r="G60" s="4">
        <v>-43917.61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>
        <v>-43917.61</v>
      </c>
    </row>
    <row r="61" spans="1:81" x14ac:dyDescent="0.25">
      <c r="A61" s="2" t="s">
        <v>119</v>
      </c>
      <c r="B61" s="3" t="s">
        <v>120</v>
      </c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>
        <v>0</v>
      </c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>
        <v>0</v>
      </c>
    </row>
    <row r="62" spans="1:81" x14ac:dyDescent="0.25">
      <c r="A62" s="2" t="s">
        <v>121</v>
      </c>
      <c r="B62" s="3" t="s">
        <v>122</v>
      </c>
      <c r="C62" s="4"/>
      <c r="D62" s="4">
        <v>0</v>
      </c>
      <c r="E62" s="4"/>
      <c r="F62" s="4"/>
      <c r="G62" s="4">
        <v>0</v>
      </c>
      <c r="H62" s="4"/>
      <c r="I62" s="4"/>
      <c r="J62" s="4">
        <v>0</v>
      </c>
      <c r="K62" s="4">
        <v>55693.880000000005</v>
      </c>
      <c r="L62" s="4"/>
      <c r="M62" s="4"/>
      <c r="N62" s="4">
        <v>141876.47</v>
      </c>
      <c r="O62" s="4">
        <v>15003.46</v>
      </c>
      <c r="P62" s="4">
        <v>370.18</v>
      </c>
      <c r="Q62" s="4">
        <v>7935.74</v>
      </c>
      <c r="R62" s="4">
        <v>0</v>
      </c>
      <c r="S62" s="4"/>
      <c r="T62" s="4"/>
      <c r="U62" s="4"/>
      <c r="V62" s="4"/>
      <c r="W62" s="4">
        <v>11629.800000000001</v>
      </c>
      <c r="X62" s="4"/>
      <c r="Y62" s="4"/>
      <c r="Z62" s="4">
        <v>52348.289999999994</v>
      </c>
      <c r="AA62" s="4"/>
      <c r="AB62" s="4"/>
      <c r="AC62" s="4"/>
      <c r="AD62" s="4"/>
      <c r="AE62" s="4">
        <v>0</v>
      </c>
      <c r="AF62" s="4"/>
      <c r="AG62" s="4"/>
      <c r="AH62" s="4"/>
      <c r="AI62" s="4"/>
      <c r="AJ62" s="4"/>
      <c r="AK62" s="4">
        <v>0</v>
      </c>
      <c r="AL62" s="4">
        <v>0</v>
      </c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>
        <v>284857.81999999995</v>
      </c>
    </row>
    <row r="63" spans="1:81" x14ac:dyDescent="0.25">
      <c r="A63" s="2" t="s">
        <v>123</v>
      </c>
      <c r="B63" s="3" t="s">
        <v>124</v>
      </c>
      <c r="C63" s="4">
        <v>653.22</v>
      </c>
      <c r="D63" s="4"/>
      <c r="E63" s="4"/>
      <c r="F63" s="4"/>
      <c r="G63" s="4"/>
      <c r="H63" s="4"/>
      <c r="I63" s="4"/>
      <c r="J63" s="4">
        <v>0</v>
      </c>
      <c r="K63" s="4"/>
      <c r="L63" s="4"/>
      <c r="M63" s="4"/>
      <c r="N63" s="4">
        <v>102989.95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>
        <v>126828</v>
      </c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>
        <v>39609.040000000001</v>
      </c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>
        <v>24746.799999999999</v>
      </c>
      <c r="AY63" s="4">
        <v>0</v>
      </c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39957.49</v>
      </c>
      <c r="BN63" s="4">
        <v>0</v>
      </c>
      <c r="BO63" s="4"/>
      <c r="BP63" s="4"/>
      <c r="BQ63" s="4"/>
      <c r="BR63" s="4"/>
      <c r="BS63" s="4"/>
      <c r="BT63" s="4"/>
      <c r="BU63" s="4"/>
      <c r="BV63" s="4">
        <v>88416.77</v>
      </c>
      <c r="BW63" s="4"/>
      <c r="BX63" s="4"/>
      <c r="BY63" s="4"/>
      <c r="BZ63" s="4"/>
      <c r="CA63" s="4"/>
      <c r="CB63" s="4">
        <v>940.59</v>
      </c>
      <c r="CC63" s="4">
        <v>424141.86</v>
      </c>
    </row>
    <row r="64" spans="1:81" x14ac:dyDescent="0.25">
      <c r="A64" s="2" t="s">
        <v>125</v>
      </c>
      <c r="B64" s="3" t="s">
        <v>126</v>
      </c>
      <c r="C64" s="4">
        <v>55.160000000000004</v>
      </c>
      <c r="D64" s="4">
        <v>409.05</v>
      </c>
      <c r="E64" s="4"/>
      <c r="F64" s="4"/>
      <c r="G64" s="4"/>
      <c r="H64" s="4"/>
      <c r="I64" s="4"/>
      <c r="J64" s="4"/>
      <c r="K64" s="4"/>
      <c r="L64" s="4"/>
      <c r="M64" s="4"/>
      <c r="N64" s="4">
        <v>55243.57</v>
      </c>
      <c r="O64" s="4">
        <v>27.900000000000002</v>
      </c>
      <c r="P64" s="4"/>
      <c r="Q64" s="4">
        <v>2621.67</v>
      </c>
      <c r="R64" s="4">
        <v>492.21000000000004</v>
      </c>
      <c r="S64" s="4"/>
      <c r="T64" s="4"/>
      <c r="U64" s="4">
        <v>-1.67</v>
      </c>
      <c r="V64" s="4"/>
      <c r="W64" s="4"/>
      <c r="X64" s="4"/>
      <c r="Y64" s="4"/>
      <c r="Z64" s="4">
        <v>24969.31</v>
      </c>
      <c r="AA64" s="4">
        <v>619.77</v>
      </c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>
        <v>88710.239999999991</v>
      </c>
      <c r="AM64" s="4">
        <v>9634.14</v>
      </c>
      <c r="AN64" s="4">
        <v>894.81000000000006</v>
      </c>
      <c r="AO64" s="4">
        <v>738.89</v>
      </c>
      <c r="AP64" s="4">
        <v>1401.5</v>
      </c>
      <c r="AQ64" s="4">
        <v>-12669.34</v>
      </c>
      <c r="AR64" s="4"/>
      <c r="AS64" s="4"/>
      <c r="AT64" s="4"/>
      <c r="AU64" s="4"/>
      <c r="AV64" s="4"/>
      <c r="AW64" s="4"/>
      <c r="AX64" s="4">
        <v>27487.82</v>
      </c>
      <c r="AY64" s="4">
        <v>76.070000000000007</v>
      </c>
      <c r="AZ64" s="4">
        <v>509.37</v>
      </c>
      <c r="BA64" s="4">
        <v>-431.83</v>
      </c>
      <c r="BB64" s="4"/>
      <c r="BC64" s="4"/>
      <c r="BD64" s="4"/>
      <c r="BE64" s="4"/>
      <c r="BF64" s="4"/>
      <c r="BG64" s="4"/>
      <c r="BH64" s="4"/>
      <c r="BI64" s="4"/>
      <c r="BJ64" s="4">
        <v>0.18</v>
      </c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>
        <v>200788.82</v>
      </c>
    </row>
    <row r="65" spans="1:81" x14ac:dyDescent="0.25">
      <c r="A65" s="2" t="s">
        <v>127</v>
      </c>
      <c r="B65" s="3" t="s">
        <v>128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0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>
        <v>0</v>
      </c>
    </row>
    <row r="66" spans="1:81" x14ac:dyDescent="0.25">
      <c r="A66" s="2" t="s">
        <v>129</v>
      </c>
      <c r="B66" s="3" t="s">
        <v>130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>
        <v>0</v>
      </c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>
        <v>0</v>
      </c>
    </row>
    <row r="67" spans="1:81" x14ac:dyDescent="0.25">
      <c r="A67" s="2" t="s">
        <v>131</v>
      </c>
      <c r="B67" s="3" t="s">
        <v>132</v>
      </c>
      <c r="C67" s="4"/>
      <c r="D67" s="4"/>
      <c r="E67" s="4"/>
      <c r="F67" s="4"/>
      <c r="G67" s="4"/>
      <c r="H67" s="4"/>
      <c r="I67" s="4"/>
      <c r="J67" s="4"/>
      <c r="K67" s="4"/>
      <c r="L67" s="4"/>
      <c r="M67" s="4">
        <v>0</v>
      </c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>
        <v>0</v>
      </c>
    </row>
    <row r="68" spans="1:81" x14ac:dyDescent="0.25">
      <c r="A68" s="2" t="s">
        <v>133</v>
      </c>
      <c r="B68" s="3" t="s">
        <v>134</v>
      </c>
      <c r="C68" s="4">
        <v>-99642.390000000014</v>
      </c>
      <c r="D68" s="4">
        <v>165282.65</v>
      </c>
      <c r="E68" s="4">
        <v>38707.229999999996</v>
      </c>
      <c r="F68" s="4">
        <v>0</v>
      </c>
      <c r="G68" s="4">
        <v>177.01</v>
      </c>
      <c r="H68" s="4">
        <v>1886.04</v>
      </c>
      <c r="I68" s="4">
        <v>17874.420000000002</v>
      </c>
      <c r="J68" s="4">
        <v>-1117.76</v>
      </c>
      <c r="K68" s="4">
        <v>-586.69000000000005</v>
      </c>
      <c r="L68" s="4">
        <v>0</v>
      </c>
      <c r="M68" s="4"/>
      <c r="N68" s="4">
        <v>-3534.17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>
        <v>6752.5</v>
      </c>
      <c r="AL68" s="4">
        <v>12.170000000000002</v>
      </c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>
        <v>-513.32000000000005</v>
      </c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>
        <v>125297.68999999996</v>
      </c>
    </row>
    <row r="69" spans="1:81" x14ac:dyDescent="0.25">
      <c r="A69" s="2" t="s">
        <v>135</v>
      </c>
      <c r="B69" s="3" t="s">
        <v>136</v>
      </c>
      <c r="C69" s="4">
        <v>-1050.8399999999965</v>
      </c>
      <c r="D69" s="4">
        <v>1598.1</v>
      </c>
      <c r="E69" s="4">
        <v>5923.02</v>
      </c>
      <c r="F69" s="4">
        <v>4129.03</v>
      </c>
      <c r="G69" s="4">
        <v>6562.64</v>
      </c>
      <c r="H69" s="4">
        <v>2665.89</v>
      </c>
      <c r="I69" s="4"/>
      <c r="J69" s="4"/>
      <c r="K69" s="4"/>
      <c r="L69" s="4"/>
      <c r="M69" s="4"/>
      <c r="N69" s="4">
        <v>-1592.82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>
        <v>18235.020000000004</v>
      </c>
    </row>
    <row r="70" spans="1:81" x14ac:dyDescent="0.25">
      <c r="A70" s="2" t="s">
        <v>137</v>
      </c>
      <c r="B70" s="3" t="s">
        <v>138</v>
      </c>
      <c r="C70" s="4">
        <v>9988.65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>
        <v>9988.65</v>
      </c>
    </row>
    <row r="71" spans="1:81" x14ac:dyDescent="0.25">
      <c r="A71" s="2" t="s">
        <v>139</v>
      </c>
      <c r="B71" s="3" t="s">
        <v>140</v>
      </c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>
        <v>2719682.74</v>
      </c>
      <c r="AB71" s="4">
        <v>-20202.12</v>
      </c>
      <c r="AC71" s="4">
        <v>316086.83</v>
      </c>
      <c r="AD71" s="4">
        <v>24501.07</v>
      </c>
      <c r="AE71" s="4">
        <v>1063900.28</v>
      </c>
      <c r="AF71" s="4">
        <v>429.17</v>
      </c>
      <c r="AG71" s="4">
        <v>26208</v>
      </c>
      <c r="AH71" s="4"/>
      <c r="AI71" s="4"/>
      <c r="AJ71" s="4"/>
      <c r="AK71" s="4">
        <v>968.35</v>
      </c>
      <c r="AL71" s="4">
        <v>0</v>
      </c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>
        <v>4131574.32</v>
      </c>
    </row>
    <row r="72" spans="1:81" x14ac:dyDescent="0.25">
      <c r="A72" s="2" t="s">
        <v>141</v>
      </c>
      <c r="B72" s="3" t="s">
        <v>142</v>
      </c>
      <c r="C72" s="4">
        <v>586302.27</v>
      </c>
      <c r="D72" s="4">
        <v>9852.2200000000012</v>
      </c>
      <c r="E72" s="4">
        <v>3802.37</v>
      </c>
      <c r="F72" s="4">
        <v>13260.460000000001</v>
      </c>
      <c r="G72" s="4">
        <v>0</v>
      </c>
      <c r="H72" s="4"/>
      <c r="I72" s="4">
        <v>8663.68</v>
      </c>
      <c r="J72" s="4"/>
      <c r="K72" s="4"/>
      <c r="L72" s="4">
        <v>0</v>
      </c>
      <c r="M72" s="4"/>
      <c r="N72" s="4">
        <v>-147.03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>
        <v>630.4</v>
      </c>
      <c r="AL72" s="4">
        <v>5.37</v>
      </c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>
        <v>622369.74</v>
      </c>
    </row>
    <row r="73" spans="1:81" x14ac:dyDescent="0.25">
      <c r="A73" s="2" t="s">
        <v>143</v>
      </c>
      <c r="B73" s="3" t="s">
        <v>144</v>
      </c>
      <c r="C73" s="4">
        <v>41376.160000000003</v>
      </c>
      <c r="D73" s="4">
        <v>89432.76</v>
      </c>
      <c r="E73" s="4">
        <v>37346.050000000003</v>
      </c>
      <c r="F73" s="4">
        <v>1356.72</v>
      </c>
      <c r="G73" s="4"/>
      <c r="H73" s="4">
        <v>-4833.05</v>
      </c>
      <c r="I73" s="4"/>
      <c r="J73" s="4">
        <v>0.01</v>
      </c>
      <c r="K73" s="4">
        <v>0</v>
      </c>
      <c r="L73" s="4"/>
      <c r="M73" s="4"/>
      <c r="N73" s="4">
        <v>-2794.95</v>
      </c>
      <c r="O73" s="4">
        <v>-0.01</v>
      </c>
      <c r="P73" s="4"/>
      <c r="Q73" s="4"/>
      <c r="R73" s="4"/>
      <c r="S73" s="4">
        <v>7967.06</v>
      </c>
      <c r="T73" s="4"/>
      <c r="U73" s="4"/>
      <c r="V73" s="4">
        <v>2490.2200000000003</v>
      </c>
      <c r="W73" s="4"/>
      <c r="X73" s="4"/>
      <c r="Y73" s="4"/>
      <c r="Z73" s="4">
        <v>92.28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>
        <v>172433.25</v>
      </c>
    </row>
    <row r="74" spans="1:81" x14ac:dyDescent="0.25">
      <c r="A74" s="2" t="s">
        <v>145</v>
      </c>
      <c r="B74" s="3" t="s">
        <v>146</v>
      </c>
      <c r="C74" s="4"/>
      <c r="D74" s="4"/>
      <c r="E74" s="4">
        <v>7.61</v>
      </c>
      <c r="F74" s="4">
        <v>-7.61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>
        <v>0</v>
      </c>
    </row>
    <row r="75" spans="1:81" x14ac:dyDescent="0.25">
      <c r="A75" s="2" t="s">
        <v>147</v>
      </c>
      <c r="B75" s="3" t="s">
        <v>148</v>
      </c>
      <c r="C75" s="4">
        <v>22581.370000000003</v>
      </c>
      <c r="D75" s="4">
        <v>0</v>
      </c>
      <c r="E75" s="4">
        <v>24559.86</v>
      </c>
      <c r="F75" s="4">
        <v>16436.77</v>
      </c>
      <c r="G75" s="4">
        <v>0</v>
      </c>
      <c r="H75" s="4"/>
      <c r="I75" s="4"/>
      <c r="J75" s="4">
        <v>3908.09</v>
      </c>
      <c r="K75" s="4">
        <v>4134.3599999999997</v>
      </c>
      <c r="L75" s="4">
        <v>18959.13</v>
      </c>
      <c r="M75" s="4">
        <v>12227.69</v>
      </c>
      <c r="N75" s="4">
        <v>241371.29</v>
      </c>
      <c r="O75" s="4">
        <v>20322.95</v>
      </c>
      <c r="P75" s="4">
        <v>1078.8200000000002</v>
      </c>
      <c r="Q75" s="4">
        <v>86896.790000000008</v>
      </c>
      <c r="R75" s="4">
        <v>2163.2600000000002</v>
      </c>
      <c r="S75" s="4">
        <v>1228.21</v>
      </c>
      <c r="T75" s="4">
        <v>0</v>
      </c>
      <c r="U75" s="4">
        <v>0</v>
      </c>
      <c r="V75" s="4">
        <v>0</v>
      </c>
      <c r="W75" s="4"/>
      <c r="X75" s="4">
        <v>13576.41</v>
      </c>
      <c r="Y75" s="4">
        <v>113294.14</v>
      </c>
      <c r="Z75" s="4">
        <v>276784.59000000003</v>
      </c>
      <c r="AA75" s="4">
        <v>8986.2800000000007</v>
      </c>
      <c r="AB75" s="4">
        <v>30086.160000000003</v>
      </c>
      <c r="AC75" s="4">
        <v>390.91</v>
      </c>
      <c r="AD75" s="4">
        <v>16070.710000000001</v>
      </c>
      <c r="AE75" s="4"/>
      <c r="AF75" s="4">
        <v>90401.57</v>
      </c>
      <c r="AG75" s="4">
        <v>136768.64000000001</v>
      </c>
      <c r="AH75" s="4">
        <v>556.82999999999993</v>
      </c>
      <c r="AI75" s="4">
        <v>200.52</v>
      </c>
      <c r="AJ75" s="4">
        <v>-373.03999999999996</v>
      </c>
      <c r="AK75" s="4"/>
      <c r="AL75" s="4">
        <v>2081.9799999999996</v>
      </c>
      <c r="AM75" s="4">
        <v>0</v>
      </c>
      <c r="AN75" s="4">
        <v>0</v>
      </c>
      <c r="AO75" s="4">
        <v>0</v>
      </c>
      <c r="AP75" s="4"/>
      <c r="AQ75" s="4"/>
      <c r="AR75" s="4"/>
      <c r="AS75" s="4"/>
      <c r="AT75" s="4">
        <v>185645.7</v>
      </c>
      <c r="AU75" s="4"/>
      <c r="AV75" s="4">
        <v>470.03000000000003</v>
      </c>
      <c r="AW75" s="4">
        <v>-467.11</v>
      </c>
      <c r="AX75" s="4">
        <v>6042.5400000000009</v>
      </c>
      <c r="AY75" s="4"/>
      <c r="AZ75" s="4">
        <v>100264.07</v>
      </c>
      <c r="BA75" s="4">
        <v>5954.9400000000005</v>
      </c>
      <c r="BB75" s="4">
        <v>-2.61</v>
      </c>
      <c r="BC75" s="4">
        <v>7095.8700000000008</v>
      </c>
      <c r="BD75" s="4">
        <v>3754.18</v>
      </c>
      <c r="BE75" s="4">
        <v>3712.38</v>
      </c>
      <c r="BF75" s="4">
        <v>6662.2199999999993</v>
      </c>
      <c r="BG75" s="4">
        <v>0</v>
      </c>
      <c r="BH75" s="4">
        <v>4094.4900000000002</v>
      </c>
      <c r="BI75" s="4">
        <v>161.80000000000001</v>
      </c>
      <c r="BJ75" s="4">
        <v>-383.06</v>
      </c>
      <c r="BK75" s="4"/>
      <c r="BL75" s="4">
        <v>0</v>
      </c>
      <c r="BM75" s="4"/>
      <c r="BN75" s="4"/>
      <c r="BO75" s="4"/>
      <c r="BP75" s="4"/>
      <c r="BQ75" s="4"/>
      <c r="BR75" s="4">
        <v>5640.51</v>
      </c>
      <c r="BS75" s="4">
        <v>3589.7000000000003</v>
      </c>
      <c r="BT75" s="4">
        <v>13520.23</v>
      </c>
      <c r="BU75" s="4">
        <v>128467.11</v>
      </c>
      <c r="BV75" s="4">
        <v>161455.54</v>
      </c>
      <c r="BW75" s="4">
        <v>58874.39</v>
      </c>
      <c r="BX75" s="4">
        <v>0</v>
      </c>
      <c r="BY75" s="4">
        <v>-58041.19</v>
      </c>
      <c r="BZ75" s="4">
        <v>0</v>
      </c>
      <c r="CA75" s="4"/>
      <c r="CB75" s="4"/>
      <c r="CC75" s="4">
        <v>1781206.0199999998</v>
      </c>
    </row>
    <row r="76" spans="1:81" x14ac:dyDescent="0.25">
      <c r="A76" s="2" t="s">
        <v>149</v>
      </c>
      <c r="B76" s="3" t="s">
        <v>150</v>
      </c>
      <c r="C76" s="4">
        <v>6992.12</v>
      </c>
      <c r="D76" s="4">
        <v>6430.34</v>
      </c>
      <c r="E76" s="4">
        <v>5011.1500000000005</v>
      </c>
      <c r="F76" s="4">
        <v>-10243.469999999999</v>
      </c>
      <c r="G76" s="4"/>
      <c r="H76" s="4"/>
      <c r="I76" s="4">
        <v>13.38</v>
      </c>
      <c r="J76" s="4">
        <v>40.15</v>
      </c>
      <c r="K76" s="4">
        <v>80.31</v>
      </c>
      <c r="L76" s="4">
        <v>93.11</v>
      </c>
      <c r="M76" s="4">
        <v>-46.92</v>
      </c>
      <c r="N76" s="4">
        <v>65.41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>
        <v>8435.58</v>
      </c>
    </row>
    <row r="77" spans="1:81" x14ac:dyDescent="0.25">
      <c r="A77" s="2" t="s">
        <v>151</v>
      </c>
      <c r="B77" s="3" t="s">
        <v>152</v>
      </c>
      <c r="C77" s="4"/>
      <c r="D77" s="4">
        <v>221.96</v>
      </c>
      <c r="E77" s="4"/>
      <c r="F77" s="4"/>
      <c r="G77" s="4"/>
      <c r="H77" s="4"/>
      <c r="I77" s="4"/>
      <c r="J77" s="4"/>
      <c r="K77" s="4"/>
      <c r="L77" s="4"/>
      <c r="M77" s="4"/>
      <c r="N77" s="4">
        <v>-3.77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>
        <v>218.19</v>
      </c>
    </row>
    <row r="78" spans="1:81" x14ac:dyDescent="0.25">
      <c r="A78" s="2" t="s">
        <v>153</v>
      </c>
      <c r="B78" s="3" t="s">
        <v>154</v>
      </c>
      <c r="C78" s="4">
        <v>63.32</v>
      </c>
      <c r="D78" s="4">
        <v>0</v>
      </c>
      <c r="E78" s="4"/>
      <c r="F78" s="4"/>
      <c r="G78" s="4"/>
      <c r="H78" s="4"/>
      <c r="I78" s="4"/>
      <c r="J78" s="4"/>
      <c r="K78" s="4"/>
      <c r="L78" s="4"/>
      <c r="M78" s="4"/>
      <c r="N78" s="4">
        <v>145.27999999999884</v>
      </c>
      <c r="O78" s="4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>
        <v>47036.270000000004</v>
      </c>
      <c r="AA78" s="4"/>
      <c r="AB78" s="4">
        <v>3235.36</v>
      </c>
      <c r="AC78" s="4">
        <v>789.64</v>
      </c>
      <c r="AD78" s="4"/>
      <c r="AE78" s="4">
        <v>0</v>
      </c>
      <c r="AF78" s="4"/>
      <c r="AG78" s="4"/>
      <c r="AH78" s="4"/>
      <c r="AI78" s="4"/>
      <c r="AJ78" s="4"/>
      <c r="AK78" s="4"/>
      <c r="AL78" s="4">
        <v>29.03</v>
      </c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>
        <v>141389.25</v>
      </c>
      <c r="BP78" s="4"/>
      <c r="BQ78" s="4"/>
      <c r="BR78" s="4"/>
      <c r="BS78" s="4"/>
      <c r="BT78" s="4"/>
      <c r="BU78" s="4"/>
      <c r="BV78" s="4">
        <v>-889.72</v>
      </c>
      <c r="BW78" s="4"/>
      <c r="BX78" s="4"/>
      <c r="BY78" s="4"/>
      <c r="BZ78" s="4"/>
      <c r="CA78" s="4"/>
      <c r="CB78" s="4"/>
      <c r="CC78" s="4">
        <v>191798.43</v>
      </c>
    </row>
    <row r="79" spans="1:81" x14ac:dyDescent="0.25">
      <c r="A79" s="2" t="s">
        <v>155</v>
      </c>
      <c r="B79" s="3" t="s">
        <v>156</v>
      </c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>
        <v>5749367.2800000003</v>
      </c>
      <c r="AM79" s="4"/>
      <c r="AN79" s="4"/>
      <c r="AO79" s="4"/>
      <c r="AP79" s="4"/>
      <c r="AQ79" s="4"/>
      <c r="AR79" s="4"/>
      <c r="AS79" s="4"/>
      <c r="AT79" s="4"/>
      <c r="AU79" s="4">
        <v>-289351.27</v>
      </c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>
        <v>5460016.0099999998</v>
      </c>
    </row>
    <row r="80" spans="1:81" x14ac:dyDescent="0.25">
      <c r="A80" s="2" t="s">
        <v>157</v>
      </c>
      <c r="B80" s="3" t="s">
        <v>158</v>
      </c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>
        <v>31795.08</v>
      </c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>
        <v>31795.08</v>
      </c>
    </row>
    <row r="81" spans="1:81" x14ac:dyDescent="0.25">
      <c r="A81" s="2" t="s">
        <v>159</v>
      </c>
      <c r="B81" s="3" t="s">
        <v>160</v>
      </c>
      <c r="C81" s="4"/>
      <c r="D81" s="4">
        <v>-22398.69</v>
      </c>
      <c r="E81" s="4"/>
      <c r="F81" s="4"/>
      <c r="G81" s="4"/>
      <c r="H81" s="4">
        <v>-4125.84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>
        <v>-26524.53</v>
      </c>
    </row>
    <row r="82" spans="1:81" x14ac:dyDescent="0.25">
      <c r="A82" s="2" t="s">
        <v>161</v>
      </c>
      <c r="B82" s="3" t="s">
        <v>162</v>
      </c>
      <c r="C82" s="4">
        <v>8570.6</v>
      </c>
      <c r="D82" s="4">
        <v>89.75</v>
      </c>
      <c r="E82" s="4">
        <v>10481.76</v>
      </c>
      <c r="F82" s="4"/>
      <c r="G82" s="4">
        <v>926.89</v>
      </c>
      <c r="H82" s="4"/>
      <c r="I82" s="4"/>
      <c r="J82" s="4"/>
      <c r="K82" s="4">
        <v>0</v>
      </c>
      <c r="L82" s="4"/>
      <c r="M82" s="4"/>
      <c r="N82" s="4">
        <v>-340.61</v>
      </c>
      <c r="O82" s="4">
        <v>-0.12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>
        <v>19728.27</v>
      </c>
    </row>
    <row r="83" spans="1:81" x14ac:dyDescent="0.25">
      <c r="A83" s="2" t="s">
        <v>163</v>
      </c>
      <c r="B83" s="3" t="s">
        <v>164</v>
      </c>
      <c r="C83" s="4"/>
      <c r="D83" s="4"/>
      <c r="E83" s="4">
        <v>-136.82</v>
      </c>
      <c r="F83" s="4"/>
      <c r="G83" s="4"/>
      <c r="H83" s="4"/>
      <c r="I83" s="4"/>
      <c r="J83" s="4"/>
      <c r="K83" s="4"/>
      <c r="L83" s="4">
        <v>92930.57</v>
      </c>
      <c r="M83" s="4">
        <v>19122</v>
      </c>
      <c r="N83" s="4">
        <v>29327.200000000001</v>
      </c>
      <c r="O83" s="4">
        <v>-141379.76999999999</v>
      </c>
      <c r="P83" s="4"/>
      <c r="Q83" s="4">
        <v>68868.039999999994</v>
      </c>
      <c r="R83" s="4">
        <v>-73281.350000000006</v>
      </c>
      <c r="S83" s="4"/>
      <c r="T83" s="4"/>
      <c r="U83" s="4"/>
      <c r="V83" s="4"/>
      <c r="W83" s="4"/>
      <c r="X83" s="4"/>
      <c r="Y83" s="4">
        <v>4413.3099999999995</v>
      </c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>
        <v>-136.81999999999061</v>
      </c>
    </row>
    <row r="84" spans="1:81" x14ac:dyDescent="0.25">
      <c r="A84" s="2" t="s">
        <v>165</v>
      </c>
      <c r="B84" s="3" t="s">
        <v>166</v>
      </c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>
        <v>-107895</v>
      </c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>
        <v>-107895</v>
      </c>
    </row>
    <row r="85" spans="1:81" x14ac:dyDescent="0.25">
      <c r="A85" s="2" t="s">
        <v>167</v>
      </c>
      <c r="B85" s="3" t="s">
        <v>168</v>
      </c>
      <c r="C85" s="4"/>
      <c r="D85" s="4"/>
      <c r="E85" s="4"/>
      <c r="F85" s="4"/>
      <c r="G85" s="4"/>
      <c r="H85" s="4"/>
      <c r="I85" s="4"/>
      <c r="J85" s="4">
        <v>-320.77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>
        <v>-320.77</v>
      </c>
    </row>
    <row r="86" spans="1:81" x14ac:dyDescent="0.25">
      <c r="A86" s="2" t="s">
        <v>169</v>
      </c>
      <c r="B86" s="3" t="s">
        <v>170</v>
      </c>
      <c r="C86" s="4"/>
      <c r="D86" s="4"/>
      <c r="E86" s="4"/>
      <c r="F86" s="4"/>
      <c r="G86" s="4"/>
      <c r="H86" s="4"/>
      <c r="I86" s="4"/>
      <c r="J86" s="4"/>
      <c r="K86" s="4"/>
      <c r="L86" s="4"/>
      <c r="M86" s="4">
        <v>0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>
        <v>0</v>
      </c>
    </row>
    <row r="87" spans="1:81" x14ac:dyDescent="0.25">
      <c r="A87" s="2" t="s">
        <v>171</v>
      </c>
      <c r="B87" s="3" t="s">
        <v>172</v>
      </c>
      <c r="C87" s="4"/>
      <c r="D87" s="4"/>
      <c r="E87" s="4"/>
      <c r="F87" s="4"/>
      <c r="G87" s="4"/>
      <c r="H87" s="4"/>
      <c r="I87" s="4"/>
      <c r="J87" s="4"/>
      <c r="K87" s="4">
        <v>48384.32</v>
      </c>
      <c r="L87" s="4">
        <v>49373.01</v>
      </c>
      <c r="M87" s="4"/>
      <c r="N87" s="4">
        <v>306.43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>
        <v>37111.22</v>
      </c>
      <c r="AA87" s="4"/>
      <c r="AB87" s="4"/>
      <c r="AC87" s="4"/>
      <c r="AD87" s="4"/>
      <c r="AE87" s="4">
        <v>0</v>
      </c>
      <c r="AF87" s="4"/>
      <c r="AG87" s="4">
        <v>0</v>
      </c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>
        <v>135174.97999999998</v>
      </c>
    </row>
    <row r="88" spans="1:81" x14ac:dyDescent="0.25">
      <c r="A88" s="2" t="s">
        <v>173</v>
      </c>
      <c r="B88" s="3" t="s">
        <v>174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>
        <v>71730.559999999998</v>
      </c>
      <c r="AB88" s="4">
        <v>74993.64</v>
      </c>
      <c r="AC88" s="4">
        <v>92977.040000000008</v>
      </c>
      <c r="AD88" s="4">
        <v>6416.49</v>
      </c>
      <c r="AE88" s="4">
        <v>5091.5200000000004</v>
      </c>
      <c r="AF88" s="4">
        <v>4459.09</v>
      </c>
      <c r="AG88" s="4">
        <v>4221.6000000000004</v>
      </c>
      <c r="AH88" s="4">
        <v>10842.47</v>
      </c>
      <c r="AI88" s="4">
        <v>5173.18</v>
      </c>
      <c r="AJ88" s="4">
        <v>21273.040000000001</v>
      </c>
      <c r="AK88" s="4">
        <v>8438.08</v>
      </c>
      <c r="AL88" s="4">
        <v>6812.07</v>
      </c>
      <c r="AM88" s="4">
        <v>7044.82</v>
      </c>
      <c r="AN88" s="4">
        <v>-7044.68</v>
      </c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>
        <v>312428.92</v>
      </c>
    </row>
    <row r="89" spans="1:81" x14ac:dyDescent="0.25">
      <c r="A89" s="2" t="s">
        <v>175</v>
      </c>
      <c r="B89" s="3" t="s">
        <v>176</v>
      </c>
      <c r="C89" s="4"/>
      <c r="D89" s="4"/>
      <c r="E89" s="4"/>
      <c r="F89" s="4"/>
      <c r="G89" s="4"/>
      <c r="H89" s="4"/>
      <c r="I89" s="4"/>
      <c r="J89" s="4">
        <v>-28060.97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>
        <v>-28060.97</v>
      </c>
    </row>
    <row r="90" spans="1:81" x14ac:dyDescent="0.25">
      <c r="A90" s="2" t="s">
        <v>177</v>
      </c>
      <c r="B90" s="3" t="s">
        <v>178</v>
      </c>
      <c r="C90" s="4"/>
      <c r="D90" s="4"/>
      <c r="E90" s="4"/>
      <c r="F90" s="4"/>
      <c r="G90" s="4"/>
      <c r="H90" s="4"/>
      <c r="I90" s="4"/>
      <c r="J90" s="4">
        <v>-28079.4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>
        <v>-28079.4</v>
      </c>
    </row>
    <row r="91" spans="1:81" x14ac:dyDescent="0.25">
      <c r="A91" s="2" t="s">
        <v>179</v>
      </c>
      <c r="B91" s="3" t="s">
        <v>180</v>
      </c>
      <c r="C91" s="4"/>
      <c r="D91" s="4"/>
      <c r="E91" s="4">
        <v>9625.11</v>
      </c>
      <c r="F91" s="4"/>
      <c r="G91" s="4"/>
      <c r="H91" s="4">
        <v>0</v>
      </c>
      <c r="I91" s="4"/>
      <c r="J91" s="4"/>
      <c r="K91" s="4"/>
      <c r="L91" s="4"/>
      <c r="M91" s="4"/>
      <c r="N91" s="4">
        <v>-163.36000000000001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>
        <v>9461.75</v>
      </c>
    </row>
    <row r="92" spans="1:81" x14ac:dyDescent="0.25">
      <c r="A92" s="2" t="s">
        <v>181</v>
      </c>
      <c r="B92" s="3" t="s">
        <v>182</v>
      </c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>
        <v>329120.01</v>
      </c>
      <c r="X92" s="4">
        <v>186.6</v>
      </c>
      <c r="Y92" s="4">
        <v>33625.32</v>
      </c>
      <c r="Z92" s="4">
        <v>2588.48</v>
      </c>
      <c r="AA92" s="4"/>
      <c r="AB92" s="4"/>
      <c r="AC92" s="4">
        <v>25181.71</v>
      </c>
      <c r="AD92" s="4"/>
      <c r="AE92" s="4"/>
      <c r="AF92" s="4"/>
      <c r="AG92" s="4"/>
      <c r="AH92" s="4"/>
      <c r="AI92" s="4"/>
      <c r="AJ92" s="4"/>
      <c r="AK92" s="4"/>
      <c r="AL92" s="4">
        <v>181.6</v>
      </c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>
        <v>390883.72</v>
      </c>
    </row>
    <row r="93" spans="1:81" x14ac:dyDescent="0.25">
      <c r="A93" s="2" t="s">
        <v>183</v>
      </c>
      <c r="B93" s="3" t="s">
        <v>184</v>
      </c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>
        <v>4898744.95</v>
      </c>
      <c r="AM93" s="4">
        <v>4369.51</v>
      </c>
      <c r="AN93" s="4"/>
      <c r="AO93" s="4">
        <v>160.97</v>
      </c>
      <c r="AP93" s="4">
        <v>164225.56</v>
      </c>
      <c r="AQ93" s="4"/>
      <c r="AR93" s="4"/>
      <c r="AS93" s="4">
        <v>0</v>
      </c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>
        <v>5067500.9899999993</v>
      </c>
    </row>
    <row r="94" spans="1:81" x14ac:dyDescent="0.25">
      <c r="A94" s="2" t="s">
        <v>185</v>
      </c>
      <c r="B94" s="3" t="s">
        <v>186</v>
      </c>
      <c r="C94" s="4"/>
      <c r="D94" s="4"/>
      <c r="E94" s="4"/>
      <c r="F94" s="4"/>
      <c r="G94" s="4"/>
      <c r="H94" s="4"/>
      <c r="I94" s="4"/>
      <c r="J94" s="4"/>
      <c r="K94" s="4"/>
      <c r="L94" s="4">
        <v>145.12</v>
      </c>
      <c r="M94" s="4"/>
      <c r="N94" s="4">
        <v>-2.3199999999999998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>
        <v>142.80000000000001</v>
      </c>
    </row>
    <row r="95" spans="1:81" x14ac:dyDescent="0.25">
      <c r="A95" s="2" t="s">
        <v>187</v>
      </c>
      <c r="B95" s="3" t="s">
        <v>188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>
        <v>1215221.07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12145.27</v>
      </c>
      <c r="AX95" s="4">
        <v>-127</v>
      </c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>
        <v>1227239.3400000001</v>
      </c>
    </row>
    <row r="96" spans="1:81" x14ac:dyDescent="0.25">
      <c r="A96" s="2" t="s">
        <v>189</v>
      </c>
      <c r="B96" s="3" t="s">
        <v>190</v>
      </c>
      <c r="C96" s="4">
        <v>2981.63</v>
      </c>
      <c r="D96" s="4"/>
      <c r="E96" s="4"/>
      <c r="F96" s="4"/>
      <c r="G96" s="4"/>
      <c r="H96" s="4"/>
      <c r="I96" s="4"/>
      <c r="J96" s="4">
        <v>-17597.86</v>
      </c>
      <c r="K96" s="4"/>
      <c r="L96" s="4">
        <v>0.01</v>
      </c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>
        <v>-14616.22</v>
      </c>
    </row>
    <row r="97" spans="1:81" x14ac:dyDescent="0.25">
      <c r="A97" s="2" t="s">
        <v>191</v>
      </c>
      <c r="B97" s="3" t="s">
        <v>192</v>
      </c>
      <c r="C97" s="4"/>
      <c r="D97" s="4">
        <v>0.01</v>
      </c>
      <c r="E97" s="4"/>
      <c r="F97" s="4"/>
      <c r="G97" s="4"/>
      <c r="H97" s="4"/>
      <c r="I97" s="4"/>
      <c r="J97" s="4">
        <v>0.01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>
        <v>0.02</v>
      </c>
    </row>
    <row r="98" spans="1:81" x14ac:dyDescent="0.25">
      <c r="A98" s="2" t="s">
        <v>193</v>
      </c>
      <c r="B98" s="3" t="s">
        <v>194</v>
      </c>
      <c r="C98" s="4"/>
      <c r="D98" s="4"/>
      <c r="E98" s="4"/>
      <c r="F98" s="4"/>
      <c r="G98" s="4"/>
      <c r="H98" s="4"/>
      <c r="I98" s="4"/>
      <c r="J98" s="4">
        <v>164485.73000000001</v>
      </c>
      <c r="K98" s="4"/>
      <c r="L98" s="4"/>
      <c r="M98" s="4">
        <v>-164485.73000000001</v>
      </c>
      <c r="N98" s="4"/>
      <c r="O98" s="4"/>
      <c r="P98" s="4"/>
      <c r="Q98" s="4"/>
      <c r="R98" s="4">
        <v>2802712.18</v>
      </c>
      <c r="S98" s="4">
        <v>25913.670000000002</v>
      </c>
      <c r="T98" s="4">
        <v>143.11000000000001</v>
      </c>
      <c r="U98" s="4">
        <v>3176.66</v>
      </c>
      <c r="V98" s="4">
        <v>1844.33</v>
      </c>
      <c r="W98" s="4">
        <v>390.83</v>
      </c>
      <c r="X98" s="4"/>
      <c r="Y98" s="4">
        <v>0</v>
      </c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>
        <v>2834180.7800000003</v>
      </c>
    </row>
    <row r="99" spans="1:81" x14ac:dyDescent="0.25">
      <c r="A99" s="2" t="s">
        <v>195</v>
      </c>
      <c r="B99" s="3" t="s">
        <v>196</v>
      </c>
      <c r="C99" s="4"/>
      <c r="D99" s="4"/>
      <c r="E99" s="4"/>
      <c r="F99" s="4"/>
      <c r="G99" s="4"/>
      <c r="H99" s="4">
        <v>1072.82</v>
      </c>
      <c r="I99" s="4"/>
      <c r="J99" s="4"/>
      <c r="K99" s="4"/>
      <c r="L99" s="4"/>
      <c r="M99" s="4"/>
      <c r="N99" s="4">
        <v>-18.21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>
        <v>1054.6099999999999</v>
      </c>
    </row>
    <row r="100" spans="1:81" x14ac:dyDescent="0.25">
      <c r="A100" s="2" t="s">
        <v>197</v>
      </c>
      <c r="B100" s="3" t="s">
        <v>198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>
        <v>538641.27</v>
      </c>
      <c r="X100" s="4"/>
      <c r="Y100" s="4"/>
      <c r="Z100" s="4">
        <v>-8832.89</v>
      </c>
      <c r="AA100" s="4"/>
      <c r="AB100" s="4"/>
      <c r="AC100" s="4"/>
      <c r="AD100" s="4">
        <v>0</v>
      </c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>
        <v>3715520.93</v>
      </c>
      <c r="AY100" s="4">
        <v>61129.380000000005</v>
      </c>
      <c r="AZ100" s="4">
        <v>44787.61</v>
      </c>
      <c r="BA100" s="4">
        <v>8190.09</v>
      </c>
      <c r="BB100" s="4"/>
      <c r="BC100" s="4"/>
      <c r="BD100" s="4">
        <v>3523</v>
      </c>
      <c r="BE100" s="4">
        <v>24848.86</v>
      </c>
      <c r="BF100" s="4"/>
      <c r="BG100" s="4"/>
      <c r="BH100" s="4"/>
      <c r="BI100" s="4"/>
      <c r="BJ100" s="4">
        <v>45621.22</v>
      </c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>
        <v>4433429.4700000007</v>
      </c>
    </row>
    <row r="101" spans="1:81" x14ac:dyDescent="0.25">
      <c r="A101" s="2" t="s">
        <v>199</v>
      </c>
      <c r="B101" s="3" t="s">
        <v>200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>
        <v>139888.09</v>
      </c>
      <c r="X101" s="4"/>
      <c r="Y101" s="4">
        <v>33359.61</v>
      </c>
      <c r="Z101" s="4">
        <v>251873.31</v>
      </c>
      <c r="AA101" s="4"/>
      <c r="AB101" s="4"/>
      <c r="AC101" s="4"/>
      <c r="AD101" s="4">
        <v>0</v>
      </c>
      <c r="AE101" s="4"/>
      <c r="AF101" s="4"/>
      <c r="AG101" s="4">
        <v>64733.87</v>
      </c>
      <c r="AH101" s="4">
        <v>0</v>
      </c>
      <c r="AI101" s="4"/>
      <c r="AJ101" s="4"/>
      <c r="AK101" s="4"/>
      <c r="AL101" s="4">
        <v>1245.3700000000001</v>
      </c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>
        <v>491100.25</v>
      </c>
    </row>
    <row r="102" spans="1:81" x14ac:dyDescent="0.25">
      <c r="A102" s="2" t="s">
        <v>201</v>
      </c>
      <c r="B102" s="3" t="s">
        <v>202</v>
      </c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>
        <v>494163.98</v>
      </c>
      <c r="AO102" s="4">
        <v>247.09</v>
      </c>
      <c r="AP102" s="4"/>
      <c r="AQ102" s="4"/>
      <c r="AR102" s="4">
        <v>23643.82</v>
      </c>
      <c r="AS102" s="4"/>
      <c r="AT102" s="4">
        <v>-518054.89</v>
      </c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>
        <v>0</v>
      </c>
    </row>
    <row r="103" spans="1:81" x14ac:dyDescent="0.25">
      <c r="A103" s="2" t="s">
        <v>203</v>
      </c>
      <c r="B103" s="3" t="s">
        <v>204</v>
      </c>
      <c r="C103" s="4"/>
      <c r="D103" s="4"/>
      <c r="E103" s="4"/>
      <c r="F103" s="4"/>
      <c r="G103" s="4"/>
      <c r="H103" s="4">
        <v>2089014.91</v>
      </c>
      <c r="I103" s="4">
        <v>1301716.1099999999</v>
      </c>
      <c r="J103" s="4">
        <v>1316623.82</v>
      </c>
      <c r="K103" s="4">
        <v>159701.53</v>
      </c>
      <c r="L103" s="4">
        <v>1351280.65</v>
      </c>
      <c r="M103" s="4">
        <v>873558.92</v>
      </c>
      <c r="N103" s="4">
        <v>2993434.5</v>
      </c>
      <c r="O103" s="4">
        <v>47405.06</v>
      </c>
      <c r="P103" s="4">
        <v>4615.3500000000004</v>
      </c>
      <c r="Q103" s="4">
        <v>-48938.94</v>
      </c>
      <c r="R103" s="4">
        <v>4572.03</v>
      </c>
      <c r="S103" s="4">
        <v>3669.51</v>
      </c>
      <c r="T103" s="4">
        <v>-11322.79</v>
      </c>
      <c r="U103" s="4"/>
      <c r="V103" s="4"/>
      <c r="W103" s="4"/>
      <c r="X103" s="4"/>
      <c r="Y103" s="4"/>
      <c r="Z103" s="4">
        <v>0</v>
      </c>
      <c r="AA103" s="4">
        <v>364.66</v>
      </c>
      <c r="AB103" s="4"/>
      <c r="AC103" s="4">
        <v>-364.66</v>
      </c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>
        <v>10085330.66</v>
      </c>
    </row>
    <row r="104" spans="1:81" x14ac:dyDescent="0.25">
      <c r="A104" s="2" t="s">
        <v>205</v>
      </c>
      <c r="B104" s="3" t="s">
        <v>206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>
        <v>99359.78</v>
      </c>
      <c r="P104" s="4">
        <v>176181.02</v>
      </c>
      <c r="Q104" s="4">
        <v>844085.75</v>
      </c>
      <c r="R104" s="4">
        <v>274278.15000000002</v>
      </c>
      <c r="S104" s="4">
        <v>404671.89</v>
      </c>
      <c r="T104" s="4">
        <v>932676.11</v>
      </c>
      <c r="U104" s="4">
        <v>960192.36</v>
      </c>
      <c r="V104" s="4">
        <v>508528.68</v>
      </c>
      <c r="W104" s="4">
        <v>216058.94</v>
      </c>
      <c r="X104" s="4">
        <v>370642.69</v>
      </c>
      <c r="Y104" s="4">
        <v>240229.47</v>
      </c>
      <c r="Z104" s="4">
        <v>-1301995.25</v>
      </c>
      <c r="AA104" s="4">
        <v>-31934.38</v>
      </c>
      <c r="AB104" s="4">
        <v>-620561.34</v>
      </c>
      <c r="AC104" s="4">
        <v>-19047.5</v>
      </c>
      <c r="AD104" s="4">
        <v>0</v>
      </c>
      <c r="AE104" s="4"/>
      <c r="AF104" s="4"/>
      <c r="AG104" s="4"/>
      <c r="AH104" s="4">
        <v>-6977.42</v>
      </c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>
        <v>3046388.9500000011</v>
      </c>
    </row>
    <row r="105" spans="1:81" x14ac:dyDescent="0.25">
      <c r="A105" s="2" t="s">
        <v>207</v>
      </c>
      <c r="B105" s="3" t="s">
        <v>208</v>
      </c>
      <c r="C105" s="4"/>
      <c r="D105" s="4">
        <v>-1681.3400000000001</v>
      </c>
      <c r="E105" s="4"/>
      <c r="F105" s="4"/>
      <c r="G105" s="4"/>
      <c r="H105" s="4">
        <v>0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>
        <v>-1681.3400000000001</v>
      </c>
    </row>
    <row r="106" spans="1:81" x14ac:dyDescent="0.25">
      <c r="A106" s="2" t="s">
        <v>209</v>
      </c>
      <c r="B106" s="3" t="s">
        <v>210</v>
      </c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>
        <v>-2150036.33</v>
      </c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>
        <v>-2150036.33</v>
      </c>
    </row>
    <row r="107" spans="1:81" x14ac:dyDescent="0.25">
      <c r="A107" s="2" t="s">
        <v>211</v>
      </c>
      <c r="B107" s="3" t="s">
        <v>212</v>
      </c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>
        <v>-1986.32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>
        <v>-1986.32</v>
      </c>
    </row>
    <row r="108" spans="1:81" x14ac:dyDescent="0.25">
      <c r="A108" s="2" t="s">
        <v>213</v>
      </c>
      <c r="B108" s="3" t="s">
        <v>214</v>
      </c>
      <c r="C108" s="4"/>
      <c r="D108" s="4"/>
      <c r="E108" s="4"/>
      <c r="F108" s="4"/>
      <c r="G108" s="4"/>
      <c r="H108" s="4">
        <v>553480.27</v>
      </c>
      <c r="I108" s="4">
        <v>0</v>
      </c>
      <c r="J108" s="4"/>
      <c r="K108" s="4"/>
      <c r="L108" s="4"/>
      <c r="M108" s="4"/>
      <c r="N108" s="4">
        <v>658.21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>
        <v>554138.48</v>
      </c>
    </row>
    <row r="109" spans="1:81" x14ac:dyDescent="0.25">
      <c r="A109" s="2" t="s">
        <v>215</v>
      </c>
      <c r="B109" s="3" t="s">
        <v>216</v>
      </c>
      <c r="C109" s="4">
        <v>2118.02</v>
      </c>
      <c r="D109" s="4">
        <v>694.28</v>
      </c>
      <c r="E109" s="4"/>
      <c r="F109" s="4"/>
      <c r="G109" s="4"/>
      <c r="H109" s="4">
        <v>0</v>
      </c>
      <c r="I109" s="4"/>
      <c r="J109" s="4"/>
      <c r="K109" s="4"/>
      <c r="L109" s="4"/>
      <c r="M109" s="4"/>
      <c r="N109" s="4">
        <v>-47.730000000000004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>
        <v>2764.57</v>
      </c>
    </row>
    <row r="110" spans="1:81" x14ac:dyDescent="0.25">
      <c r="A110" s="2" t="s">
        <v>217</v>
      </c>
      <c r="B110" s="3" t="s">
        <v>218</v>
      </c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>
        <v>30839.33</v>
      </c>
      <c r="AM110" s="4">
        <v>1571.93</v>
      </c>
      <c r="AN110" s="4">
        <v>68.44</v>
      </c>
      <c r="AO110" s="4">
        <v>3154.92</v>
      </c>
      <c r="AP110" s="4"/>
      <c r="AQ110" s="4"/>
      <c r="AR110" s="4"/>
      <c r="AS110" s="4">
        <v>-2061.0100000000002</v>
      </c>
      <c r="AT110" s="4"/>
      <c r="AU110" s="4"/>
      <c r="AV110" s="4"/>
      <c r="AW110" s="4"/>
      <c r="AX110" s="4">
        <v>89.02</v>
      </c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>
        <v>33662.629999999997</v>
      </c>
    </row>
    <row r="111" spans="1:81" x14ac:dyDescent="0.25">
      <c r="A111" s="2" t="s">
        <v>219</v>
      </c>
      <c r="B111" s="3" t="s">
        <v>220</v>
      </c>
      <c r="C111" s="4"/>
      <c r="D111" s="4"/>
      <c r="E111" s="4"/>
      <c r="F111" s="4"/>
      <c r="G111" s="4"/>
      <c r="H111" s="4">
        <v>0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>
        <v>0</v>
      </c>
    </row>
    <row r="112" spans="1:81" x14ac:dyDescent="0.25">
      <c r="A112" s="2" t="s">
        <v>221</v>
      </c>
      <c r="B112" s="3" t="s">
        <v>222</v>
      </c>
      <c r="C112" s="4"/>
      <c r="D112" s="4"/>
      <c r="E112" s="4"/>
      <c r="F112" s="4"/>
      <c r="G112" s="4"/>
      <c r="H112" s="4">
        <v>0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>
        <v>0</v>
      </c>
    </row>
    <row r="113" spans="1:81" x14ac:dyDescent="0.25">
      <c r="A113" s="2" t="s">
        <v>223</v>
      </c>
      <c r="B113" s="3" t="s">
        <v>224</v>
      </c>
      <c r="C113" s="4">
        <v>1742.27</v>
      </c>
      <c r="D113" s="4"/>
      <c r="E113" s="4"/>
      <c r="F113" s="4"/>
      <c r="G113" s="4"/>
      <c r="H113" s="4"/>
      <c r="I113" s="4"/>
      <c r="J113" s="4">
        <v>-16723.05</v>
      </c>
      <c r="K113" s="4"/>
      <c r="L113" s="4">
        <v>-0.03</v>
      </c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>
        <v>-14980.81</v>
      </c>
    </row>
    <row r="114" spans="1:81" x14ac:dyDescent="0.25">
      <c r="A114" s="2" t="s">
        <v>225</v>
      </c>
      <c r="B114" s="3" t="s">
        <v>226</v>
      </c>
      <c r="C114" s="4">
        <v>785.71</v>
      </c>
      <c r="D114" s="4"/>
      <c r="E114" s="4">
        <v>1969.57</v>
      </c>
      <c r="F114" s="4"/>
      <c r="G114" s="4"/>
      <c r="H114" s="4"/>
      <c r="I114" s="4"/>
      <c r="J114" s="4"/>
      <c r="K114" s="4">
        <v>0</v>
      </c>
      <c r="L114" s="4"/>
      <c r="M114" s="4"/>
      <c r="N114" s="4">
        <v>-46.75</v>
      </c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>
        <v>10991.24</v>
      </c>
      <c r="AC114" s="4"/>
      <c r="AD114" s="4"/>
      <c r="AE114" s="4"/>
      <c r="AF114" s="4"/>
      <c r="AG114" s="4"/>
      <c r="AH114" s="4"/>
      <c r="AI114" s="4"/>
      <c r="AJ114" s="4"/>
      <c r="AK114" s="4"/>
      <c r="AL114" s="4">
        <v>79.27</v>
      </c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>
        <v>13779.04</v>
      </c>
    </row>
    <row r="115" spans="1:81" x14ac:dyDescent="0.25">
      <c r="A115" s="2" t="s">
        <v>227</v>
      </c>
      <c r="B115" s="3" t="s">
        <v>228</v>
      </c>
      <c r="C115" s="4">
        <v>1107.32</v>
      </c>
      <c r="D115" s="4">
        <v>1723.4</v>
      </c>
      <c r="E115" s="4">
        <v>295.49</v>
      </c>
      <c r="F115" s="4">
        <v>945.15</v>
      </c>
      <c r="G115" s="4">
        <v>269474.51</v>
      </c>
      <c r="H115" s="4">
        <v>28.41</v>
      </c>
      <c r="I115" s="4">
        <v>650.94000000000005</v>
      </c>
      <c r="J115" s="4">
        <v>121.54</v>
      </c>
      <c r="K115" s="4">
        <v>173.14000000000001</v>
      </c>
      <c r="L115" s="4"/>
      <c r="M115" s="4"/>
      <c r="N115" s="4">
        <v>2149.8000000000002</v>
      </c>
      <c r="O115" s="4">
        <v>-4.22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>
        <v>276665.48</v>
      </c>
    </row>
    <row r="116" spans="1:81" x14ac:dyDescent="0.25">
      <c r="A116" s="2" t="s">
        <v>229</v>
      </c>
      <c r="B116" s="3" t="s">
        <v>230</v>
      </c>
      <c r="C116" s="4"/>
      <c r="D116" s="4"/>
      <c r="E116" s="4"/>
      <c r="F116" s="4"/>
      <c r="G116" s="4"/>
      <c r="H116" s="4"/>
      <c r="I116" s="4"/>
      <c r="J116" s="4"/>
      <c r="K116" s="4"/>
      <c r="L116" s="4">
        <v>1950062.65</v>
      </c>
      <c r="M116" s="4">
        <v>501275.17</v>
      </c>
      <c r="N116" s="4">
        <v>-289201.69</v>
      </c>
      <c r="O116" s="4">
        <v>-3726.64</v>
      </c>
      <c r="P116" s="4">
        <v>379.38</v>
      </c>
      <c r="Q116" s="4"/>
      <c r="R116" s="4">
        <v>3248.14</v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>
        <v>2162037.0099999998</v>
      </c>
    </row>
    <row r="117" spans="1:81" x14ac:dyDescent="0.25">
      <c r="A117" s="2" t="s">
        <v>231</v>
      </c>
      <c r="B117" s="3" t="s">
        <v>232</v>
      </c>
      <c r="C117" s="4"/>
      <c r="D117" s="4">
        <v>107.84</v>
      </c>
      <c r="E117" s="4">
        <v>19.86</v>
      </c>
      <c r="F117" s="4"/>
      <c r="G117" s="4">
        <v>0</v>
      </c>
      <c r="H117" s="4"/>
      <c r="I117" s="4"/>
      <c r="J117" s="4"/>
      <c r="K117" s="4"/>
      <c r="L117" s="4"/>
      <c r="M117" s="4"/>
      <c r="N117" s="4">
        <v>-2.17</v>
      </c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>
        <v>125.53</v>
      </c>
    </row>
    <row r="118" spans="1:81" x14ac:dyDescent="0.25">
      <c r="A118" s="2" t="s">
        <v>233</v>
      </c>
      <c r="B118" s="3" t="s">
        <v>234</v>
      </c>
      <c r="C118" s="4"/>
      <c r="D118" s="4"/>
      <c r="E118" s="4"/>
      <c r="F118" s="4"/>
      <c r="G118" s="4">
        <v>0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>
        <v>0</v>
      </c>
    </row>
    <row r="119" spans="1:81" x14ac:dyDescent="0.25">
      <c r="A119" s="2" t="s">
        <v>235</v>
      </c>
      <c r="B119" s="3" t="s">
        <v>236</v>
      </c>
      <c r="C119" s="4"/>
      <c r="D119" s="4"/>
      <c r="E119" s="4"/>
      <c r="F119" s="4"/>
      <c r="G119" s="4">
        <v>0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>
        <v>0</v>
      </c>
    </row>
    <row r="120" spans="1:81" x14ac:dyDescent="0.25">
      <c r="A120" s="2" t="s">
        <v>237</v>
      </c>
      <c r="B120" s="3" t="s">
        <v>238</v>
      </c>
      <c r="C120" s="4"/>
      <c r="D120" s="4"/>
      <c r="E120" s="4">
        <v>1539.97</v>
      </c>
      <c r="F120" s="4"/>
      <c r="G120" s="4"/>
      <c r="H120" s="4"/>
      <c r="I120" s="4"/>
      <c r="J120" s="4"/>
      <c r="K120" s="4"/>
      <c r="L120" s="4"/>
      <c r="M120" s="4"/>
      <c r="N120" s="4">
        <v>-26.14</v>
      </c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>
        <v>1513.83</v>
      </c>
    </row>
    <row r="121" spans="1:81" x14ac:dyDescent="0.25">
      <c r="A121" s="2" t="s">
        <v>239</v>
      </c>
      <c r="B121" s="3" t="s">
        <v>240</v>
      </c>
      <c r="C121" s="4">
        <v>24545.7</v>
      </c>
      <c r="D121" s="4">
        <v>19260.93</v>
      </c>
      <c r="E121" s="4">
        <v>8547.27</v>
      </c>
      <c r="F121" s="4">
        <v>3770.2400000000002</v>
      </c>
      <c r="G121" s="4">
        <v>2207.59</v>
      </c>
      <c r="H121" s="4">
        <v>451.8</v>
      </c>
      <c r="I121" s="4"/>
      <c r="J121" s="4"/>
      <c r="K121" s="4"/>
      <c r="L121" s="4"/>
      <c r="M121" s="4">
        <v>707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>
        <v>59490.530000000013</v>
      </c>
    </row>
    <row r="122" spans="1:81" x14ac:dyDescent="0.25">
      <c r="A122" s="2" t="s">
        <v>241</v>
      </c>
      <c r="B122" s="3" t="s">
        <v>242</v>
      </c>
      <c r="C122" s="4"/>
      <c r="D122" s="4"/>
      <c r="E122" s="4"/>
      <c r="F122" s="4"/>
      <c r="G122" s="4"/>
      <c r="H122" s="4"/>
      <c r="I122" s="4"/>
      <c r="J122" s="4">
        <v>-28125.62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>
        <v>-28125.62</v>
      </c>
    </row>
    <row r="123" spans="1:81" x14ac:dyDescent="0.25">
      <c r="A123" s="2" t="s">
        <v>243</v>
      </c>
      <c r="B123" s="3" t="s">
        <v>244</v>
      </c>
      <c r="C123" s="4"/>
      <c r="D123" s="4"/>
      <c r="E123" s="4">
        <v>6408.08</v>
      </c>
      <c r="F123" s="4">
        <v>23150.73</v>
      </c>
      <c r="G123" s="4"/>
      <c r="H123" s="4">
        <v>0</v>
      </c>
      <c r="I123" s="4"/>
      <c r="J123" s="4"/>
      <c r="K123" s="4"/>
      <c r="L123" s="4"/>
      <c r="M123" s="4"/>
      <c r="N123" s="4">
        <v>-501.67</v>
      </c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>
        <v>29057.14</v>
      </c>
    </row>
    <row r="124" spans="1:81" x14ac:dyDescent="0.25">
      <c r="A124" s="2" t="s">
        <v>245</v>
      </c>
      <c r="B124" s="3" t="s">
        <v>246</v>
      </c>
      <c r="C124" s="4"/>
      <c r="D124" s="4"/>
      <c r="E124" s="4"/>
      <c r="F124" s="4"/>
      <c r="G124" s="4"/>
      <c r="H124" s="4">
        <v>0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>
        <v>0</v>
      </c>
    </row>
    <row r="125" spans="1:81" x14ac:dyDescent="0.25">
      <c r="A125" s="2" t="s">
        <v>247</v>
      </c>
      <c r="B125" s="3" t="s">
        <v>248</v>
      </c>
      <c r="C125" s="4"/>
      <c r="D125" s="4"/>
      <c r="E125" s="4"/>
      <c r="F125" s="4"/>
      <c r="G125" s="4">
        <v>0</v>
      </c>
      <c r="H125" s="4"/>
      <c r="I125" s="4"/>
      <c r="J125" s="4"/>
      <c r="K125" s="4"/>
      <c r="L125" s="4">
        <v>-1330.57</v>
      </c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>
        <v>-1330.57</v>
      </c>
    </row>
    <row r="126" spans="1:81" x14ac:dyDescent="0.25">
      <c r="A126" s="2" t="s">
        <v>249</v>
      </c>
      <c r="B126" s="3" t="s">
        <v>250</v>
      </c>
      <c r="C126" s="4"/>
      <c r="D126" s="4"/>
      <c r="E126" s="4">
        <v>3042.04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>
        <v>3042.04</v>
      </c>
    </row>
    <row r="127" spans="1:81" x14ac:dyDescent="0.25">
      <c r="A127" s="2" t="s">
        <v>251</v>
      </c>
      <c r="B127" s="3" t="s">
        <v>252</v>
      </c>
      <c r="C127" s="4"/>
      <c r="D127" s="4"/>
      <c r="E127" s="4"/>
      <c r="F127" s="4">
        <v>0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>
        <v>0</v>
      </c>
    </row>
    <row r="128" spans="1:81" x14ac:dyDescent="0.25">
      <c r="A128" s="2" t="s">
        <v>253</v>
      </c>
      <c r="B128" s="3" t="s">
        <v>254</v>
      </c>
      <c r="C128" s="4"/>
      <c r="D128" s="4">
        <v>160.34</v>
      </c>
      <c r="E128" s="4">
        <v>-2.2000000000000002</v>
      </c>
      <c r="F128" s="4"/>
      <c r="G128" s="4"/>
      <c r="H128" s="4"/>
      <c r="I128" s="4"/>
      <c r="J128" s="4"/>
      <c r="K128" s="4"/>
      <c r="L128" s="4"/>
      <c r="M128" s="4"/>
      <c r="N128" s="4">
        <v>-2.69</v>
      </c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>
        <v>155.45000000000002</v>
      </c>
    </row>
    <row r="129" spans="1:81" x14ac:dyDescent="0.25">
      <c r="A129" s="2" t="s">
        <v>255</v>
      </c>
      <c r="B129" s="3" t="s">
        <v>256</v>
      </c>
      <c r="C129" s="4">
        <v>32424.73</v>
      </c>
      <c r="D129" s="4"/>
      <c r="E129" s="4"/>
      <c r="F129" s="4"/>
      <c r="G129" s="4"/>
      <c r="H129" s="4"/>
      <c r="I129" s="4"/>
      <c r="J129" s="4">
        <v>0</v>
      </c>
      <c r="K129" s="4"/>
      <c r="L129" s="4"/>
      <c r="M129" s="4"/>
      <c r="N129" s="4">
        <v>-550.31000000000006</v>
      </c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>
        <v>31874.42</v>
      </c>
    </row>
    <row r="130" spans="1:81" x14ac:dyDescent="0.25">
      <c r="A130" s="2" t="s">
        <v>257</v>
      </c>
      <c r="B130" s="3" t="s">
        <v>258</v>
      </c>
      <c r="C130" s="4"/>
      <c r="D130" s="4"/>
      <c r="E130" s="4"/>
      <c r="F130" s="4"/>
      <c r="G130" s="4"/>
      <c r="H130" s="4"/>
      <c r="I130" s="4"/>
      <c r="J130" s="4"/>
      <c r="K130" s="4">
        <v>0</v>
      </c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>
        <v>0</v>
      </c>
    </row>
    <row r="131" spans="1:81" x14ac:dyDescent="0.25">
      <c r="A131" s="2" t="s">
        <v>259</v>
      </c>
      <c r="B131" s="3" t="s">
        <v>260</v>
      </c>
      <c r="C131" s="4"/>
      <c r="D131" s="4"/>
      <c r="E131" s="4"/>
      <c r="F131" s="4"/>
      <c r="G131" s="4"/>
      <c r="H131" s="4"/>
      <c r="I131" s="4"/>
      <c r="J131" s="4"/>
      <c r="K131" s="4"/>
      <c r="L131" s="4">
        <v>0</v>
      </c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>
        <v>0</v>
      </c>
    </row>
    <row r="132" spans="1:81" x14ac:dyDescent="0.25">
      <c r="A132" s="2" t="s">
        <v>261</v>
      </c>
      <c r="B132" s="3" t="s">
        <v>262</v>
      </c>
      <c r="C132" s="4"/>
      <c r="D132" s="4"/>
      <c r="E132" s="4"/>
      <c r="F132" s="4"/>
      <c r="G132" s="4"/>
      <c r="H132" s="4"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>
        <v>0</v>
      </c>
    </row>
    <row r="133" spans="1:81" x14ac:dyDescent="0.25">
      <c r="A133" s="2" t="s">
        <v>263</v>
      </c>
      <c r="B133" s="3" t="s">
        <v>264</v>
      </c>
      <c r="C133" s="4"/>
      <c r="D133" s="4"/>
      <c r="E133" s="4"/>
      <c r="F133" s="4"/>
      <c r="G133" s="4">
        <v>0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>
        <v>0</v>
      </c>
    </row>
    <row r="134" spans="1:81" x14ac:dyDescent="0.25">
      <c r="A134" s="2" t="s">
        <v>265</v>
      </c>
      <c r="B134" s="3" t="s">
        <v>266</v>
      </c>
      <c r="C134" s="4">
        <v>47395.97</v>
      </c>
      <c r="D134" s="4"/>
      <c r="E134" s="4"/>
      <c r="F134" s="4"/>
      <c r="G134" s="4"/>
      <c r="H134" s="4"/>
      <c r="I134" s="4"/>
      <c r="J134" s="4"/>
      <c r="K134" s="4">
        <v>0</v>
      </c>
      <c r="L134" s="4"/>
      <c r="M134" s="4"/>
      <c r="N134" s="4">
        <v>-153.6</v>
      </c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>
        <v>47242.37</v>
      </c>
    </row>
    <row r="135" spans="1:81" x14ac:dyDescent="0.25">
      <c r="A135" s="2" t="s">
        <v>267</v>
      </c>
      <c r="B135" s="3" t="s">
        <v>268</v>
      </c>
      <c r="C135" s="4">
        <v>44713.46</v>
      </c>
      <c r="D135" s="4"/>
      <c r="E135" s="4"/>
      <c r="F135" s="4"/>
      <c r="G135" s="4"/>
      <c r="H135" s="4">
        <v>0</v>
      </c>
      <c r="I135" s="4"/>
      <c r="J135" s="4"/>
      <c r="K135" s="4"/>
      <c r="L135" s="4"/>
      <c r="M135" s="4"/>
      <c r="N135" s="4">
        <v>-758.88</v>
      </c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>
        <v>43954.58</v>
      </c>
    </row>
    <row r="136" spans="1:81" x14ac:dyDescent="0.25">
      <c r="A136" s="2" t="s">
        <v>269</v>
      </c>
      <c r="B136" s="3" t="s">
        <v>270</v>
      </c>
      <c r="C136" s="4">
        <v>459.01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>
        <v>42216.719999999994</v>
      </c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>
        <v>57217.630000000005</v>
      </c>
      <c r="AA136" s="4">
        <v>2760.43</v>
      </c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>
        <v>2.13</v>
      </c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>
        <v>102655.92</v>
      </c>
    </row>
    <row r="137" spans="1:81" x14ac:dyDescent="0.25">
      <c r="A137" s="2" t="s">
        <v>271</v>
      </c>
      <c r="B137" s="3" t="s">
        <v>272</v>
      </c>
      <c r="C137" s="4">
        <v>-44198.99</v>
      </c>
      <c r="D137" s="4"/>
      <c r="E137" s="4"/>
      <c r="F137" s="4">
        <v>0</v>
      </c>
      <c r="G137" s="4"/>
      <c r="H137" s="4"/>
      <c r="I137" s="4">
        <v>0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>
        <v>-44198.99</v>
      </c>
    </row>
    <row r="138" spans="1:81" x14ac:dyDescent="0.25">
      <c r="A138" s="2" t="s">
        <v>273</v>
      </c>
      <c r="B138" s="3" t="s">
        <v>274</v>
      </c>
      <c r="C138" s="4"/>
      <c r="D138" s="4"/>
      <c r="E138" s="4"/>
      <c r="F138" s="4"/>
      <c r="G138" s="4">
        <v>0</v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>
        <v>0</v>
      </c>
    </row>
    <row r="139" spans="1:81" x14ac:dyDescent="0.25">
      <c r="A139" s="2" t="s">
        <v>275</v>
      </c>
      <c r="B139" s="3" t="s">
        <v>276</v>
      </c>
      <c r="C139" s="4">
        <v>990.25</v>
      </c>
      <c r="D139" s="4"/>
      <c r="E139" s="4"/>
      <c r="F139" s="4"/>
      <c r="G139" s="4"/>
      <c r="H139" s="4"/>
      <c r="I139" s="4"/>
      <c r="J139" s="4"/>
      <c r="K139" s="4">
        <v>0</v>
      </c>
      <c r="L139" s="4"/>
      <c r="M139" s="4"/>
      <c r="N139" s="4">
        <v>-16.8</v>
      </c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>
        <v>973.45</v>
      </c>
    </row>
    <row r="140" spans="1:81" x14ac:dyDescent="0.25">
      <c r="A140" s="2" t="s">
        <v>277</v>
      </c>
      <c r="B140" s="3" t="s">
        <v>278</v>
      </c>
      <c r="C140" s="4"/>
      <c r="D140" s="4"/>
      <c r="E140" s="4"/>
      <c r="F140" s="4"/>
      <c r="G140" s="4"/>
      <c r="H140" s="4">
        <v>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>
        <v>0</v>
      </c>
    </row>
    <row r="141" spans="1:81" x14ac:dyDescent="0.25">
      <c r="A141" s="2" t="s">
        <v>279</v>
      </c>
      <c r="B141" s="3" t="s">
        <v>280</v>
      </c>
      <c r="C141" s="4"/>
      <c r="D141" s="4"/>
      <c r="E141" s="4"/>
      <c r="F141" s="4"/>
      <c r="G141" s="4"/>
      <c r="H141" s="4">
        <v>0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>
        <v>0</v>
      </c>
    </row>
    <row r="142" spans="1:81" x14ac:dyDescent="0.25">
      <c r="A142" s="2" t="s">
        <v>281</v>
      </c>
      <c r="B142" s="3" t="s">
        <v>282</v>
      </c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>
        <v>2908.82</v>
      </c>
      <c r="O142" s="4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>
        <v>2908.82</v>
      </c>
    </row>
    <row r="143" spans="1:81" x14ac:dyDescent="0.25">
      <c r="A143" s="2" t="s">
        <v>283</v>
      </c>
      <c r="B143" s="3" t="s">
        <v>284</v>
      </c>
      <c r="C143" s="4">
        <v>71902.710000000006</v>
      </c>
      <c r="D143" s="4"/>
      <c r="E143" s="4">
        <v>36.83</v>
      </c>
      <c r="F143" s="4">
        <v>442.51</v>
      </c>
      <c r="G143" s="4">
        <v>442.51</v>
      </c>
      <c r="H143" s="4">
        <v>0</v>
      </c>
      <c r="I143" s="4"/>
      <c r="J143" s="4"/>
      <c r="K143" s="4"/>
      <c r="L143" s="4"/>
      <c r="M143" s="4"/>
      <c r="N143" s="4">
        <v>-1235.99</v>
      </c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>
        <v>71588.569999999992</v>
      </c>
    </row>
    <row r="144" spans="1:81" x14ac:dyDescent="0.25">
      <c r="A144" s="2" t="s">
        <v>285</v>
      </c>
      <c r="B144" s="3" t="s">
        <v>286</v>
      </c>
      <c r="C144" s="4"/>
      <c r="D144" s="4"/>
      <c r="E144" s="4"/>
      <c r="F144" s="4">
        <v>4995.57</v>
      </c>
      <c r="G144" s="4"/>
      <c r="H144" s="4"/>
      <c r="I144" s="4"/>
      <c r="J144" s="4">
        <v>0</v>
      </c>
      <c r="K144" s="4"/>
      <c r="L144" s="4"/>
      <c r="M144" s="4"/>
      <c r="N144" s="4">
        <v>39.119999999999997</v>
      </c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>
        <v>5034.6899999999996</v>
      </c>
    </row>
    <row r="145" spans="1:81" x14ac:dyDescent="0.25">
      <c r="A145" s="2" t="s">
        <v>287</v>
      </c>
      <c r="B145" s="3" t="s">
        <v>288</v>
      </c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>
        <v>2435986.46</v>
      </c>
      <c r="BY145" s="4">
        <v>552365.11</v>
      </c>
      <c r="BZ145" s="4">
        <v>-82961.66</v>
      </c>
      <c r="CA145" s="4">
        <v>-18213.82</v>
      </c>
      <c r="CB145" s="4"/>
      <c r="CC145" s="4">
        <v>2887176.09</v>
      </c>
    </row>
    <row r="146" spans="1:81" x14ac:dyDescent="0.25">
      <c r="A146" s="2" t="s">
        <v>289</v>
      </c>
      <c r="B146" s="3" t="s">
        <v>290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>
        <v>107721.74</v>
      </c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>
        <v>107721.74</v>
      </c>
    </row>
    <row r="147" spans="1:81" x14ac:dyDescent="0.25">
      <c r="A147" s="2" t="s">
        <v>291</v>
      </c>
      <c r="B147" s="3" t="s">
        <v>292</v>
      </c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>
        <v>2909117.5300000003</v>
      </c>
      <c r="BM147" s="4">
        <v>307194.81</v>
      </c>
      <c r="BN147" s="4">
        <v>505004.54000000004</v>
      </c>
      <c r="BO147" s="4">
        <v>2843.01</v>
      </c>
      <c r="BP147" s="4"/>
      <c r="BQ147" s="4"/>
      <c r="BR147" s="4">
        <v>84.83</v>
      </c>
      <c r="BS147" s="4"/>
      <c r="BT147" s="4"/>
      <c r="BU147" s="4"/>
      <c r="BV147" s="4">
        <v>-1141.18</v>
      </c>
      <c r="BW147" s="4"/>
      <c r="BX147" s="4">
        <v>-24677.119999999999</v>
      </c>
      <c r="BY147" s="4"/>
      <c r="BZ147" s="4"/>
      <c r="CA147" s="4"/>
      <c r="CB147" s="4"/>
      <c r="CC147" s="4">
        <v>3698426.42</v>
      </c>
    </row>
    <row r="148" spans="1:81" x14ac:dyDescent="0.25">
      <c r="A148" s="2" t="s">
        <v>293</v>
      </c>
      <c r="B148" s="3" t="s">
        <v>294</v>
      </c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>
        <v>4249588.47</v>
      </c>
      <c r="BW148" s="4">
        <v>387717.21</v>
      </c>
      <c r="BX148" s="4">
        <v>45779</v>
      </c>
      <c r="BY148" s="4">
        <v>3370</v>
      </c>
      <c r="BZ148" s="4">
        <v>84559.77</v>
      </c>
      <c r="CA148" s="4">
        <v>-3601.42</v>
      </c>
      <c r="CB148" s="4"/>
      <c r="CC148" s="4">
        <v>4767413.0299999993</v>
      </c>
    </row>
    <row r="149" spans="1:81" x14ac:dyDescent="0.25">
      <c r="A149" s="2" t="s">
        <v>295</v>
      </c>
      <c r="B149" s="3" t="s">
        <v>296</v>
      </c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>
        <v>945924.58000000007</v>
      </c>
      <c r="AN149" s="4">
        <v>-308227.99</v>
      </c>
      <c r="AO149" s="4"/>
      <c r="AP149" s="4">
        <v>-7003.33</v>
      </c>
      <c r="AQ149" s="4">
        <v>16764.07</v>
      </c>
      <c r="AR149" s="4">
        <v>161.91</v>
      </c>
      <c r="AS149" s="4">
        <v>0</v>
      </c>
      <c r="AT149" s="4"/>
      <c r="AU149" s="4"/>
      <c r="AV149" s="4"/>
      <c r="AW149" s="4"/>
      <c r="AX149" s="4">
        <v>7576.58</v>
      </c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>
        <v>655195.82000000007</v>
      </c>
    </row>
    <row r="150" spans="1:81" x14ac:dyDescent="0.25">
      <c r="A150" s="2" t="s">
        <v>297</v>
      </c>
      <c r="B150" s="3" t="s">
        <v>298</v>
      </c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>
        <v>2717273.48</v>
      </c>
      <c r="AJ150" s="4">
        <v>228078.45</v>
      </c>
      <c r="AK150" s="4">
        <v>675.76</v>
      </c>
      <c r="AL150" s="4">
        <v>13973.78</v>
      </c>
      <c r="AM150" s="4">
        <v>1855.67</v>
      </c>
      <c r="AN150" s="4"/>
      <c r="AO150" s="4">
        <v>-10553.880000000001</v>
      </c>
      <c r="AP150" s="4">
        <v>0</v>
      </c>
      <c r="AQ150" s="4">
        <v>399.02</v>
      </c>
      <c r="AR150" s="4"/>
      <c r="AS150" s="4"/>
      <c r="AT150" s="4">
        <v>428.84000000000003</v>
      </c>
      <c r="AU150" s="4"/>
      <c r="AV150" s="4">
        <v>8562.1200000000008</v>
      </c>
      <c r="AW150" s="4"/>
      <c r="AX150" s="4">
        <v>-399.02</v>
      </c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>
        <v>-2137.27</v>
      </c>
      <c r="BT150" s="4"/>
      <c r="BU150" s="4"/>
      <c r="BV150" s="4"/>
      <c r="BW150" s="4"/>
      <c r="BX150" s="4"/>
      <c r="BY150" s="4"/>
      <c r="BZ150" s="4"/>
      <c r="CA150" s="4"/>
      <c r="CB150" s="4"/>
      <c r="CC150" s="4">
        <v>2958156.9499999997</v>
      </c>
    </row>
    <row r="151" spans="1:81" x14ac:dyDescent="0.25">
      <c r="A151" s="2" t="s">
        <v>299</v>
      </c>
      <c r="B151" s="3" t="s">
        <v>300</v>
      </c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>
        <v>3884326.15</v>
      </c>
      <c r="BC151" s="4">
        <v>51864.450000000004</v>
      </c>
      <c r="BD151" s="4">
        <v>158934.46</v>
      </c>
      <c r="BE151" s="4"/>
      <c r="BF151" s="4">
        <v>8809.81</v>
      </c>
      <c r="BG151" s="4"/>
      <c r="BH151" s="4">
        <v>-546.70000000000005</v>
      </c>
      <c r="BI151" s="4">
        <v>136268.66</v>
      </c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>
        <v>4239656.83</v>
      </c>
    </row>
    <row r="152" spans="1:81" x14ac:dyDescent="0.25">
      <c r="A152" s="2" t="s">
        <v>301</v>
      </c>
      <c r="B152" s="3" t="s">
        <v>302</v>
      </c>
      <c r="C152" s="4"/>
      <c r="D152" s="4"/>
      <c r="E152" s="4"/>
      <c r="F152" s="4"/>
      <c r="G152" s="4">
        <v>1090197.8400000001</v>
      </c>
      <c r="H152" s="4">
        <v>691.45</v>
      </c>
      <c r="I152" s="4">
        <v>50379.21</v>
      </c>
      <c r="J152" s="4">
        <v>143685.36000000002</v>
      </c>
      <c r="K152" s="4">
        <v>-26017.24</v>
      </c>
      <c r="L152" s="4">
        <v>4421.8500000000004</v>
      </c>
      <c r="M152" s="4">
        <v>-648.54</v>
      </c>
      <c r="N152" s="4">
        <v>-21314.350000000002</v>
      </c>
      <c r="O152" s="4">
        <v>278807.8</v>
      </c>
      <c r="P152" s="4">
        <v>0</v>
      </c>
      <c r="Q152" s="4"/>
      <c r="R152" s="4"/>
      <c r="S152" s="4"/>
      <c r="T152" s="4"/>
      <c r="U152" s="4"/>
      <c r="V152" s="4"/>
      <c r="W152" s="4"/>
      <c r="X152" s="4"/>
      <c r="Y152" s="4"/>
      <c r="Z152" s="4">
        <v>1988.49</v>
      </c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>
        <v>1522191.87</v>
      </c>
    </row>
    <row r="153" spans="1:81" x14ac:dyDescent="0.25">
      <c r="A153" s="2" t="s">
        <v>303</v>
      </c>
      <c r="B153" s="3" t="s">
        <v>304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>
        <v>3644185.6</v>
      </c>
      <c r="O153" s="4">
        <v>161935.36000000002</v>
      </c>
      <c r="P153" s="4">
        <v>94873.600000000006</v>
      </c>
      <c r="Q153" s="4">
        <v>3360.89</v>
      </c>
      <c r="R153" s="4">
        <v>128638.93000000001</v>
      </c>
      <c r="S153" s="4">
        <v>-5325.14</v>
      </c>
      <c r="T153" s="4">
        <v>6921.32</v>
      </c>
      <c r="U153" s="4">
        <v>746.45</v>
      </c>
      <c r="V153" s="4">
        <v>890.81000000000006</v>
      </c>
      <c r="W153" s="4">
        <v>631.16</v>
      </c>
      <c r="X153" s="4">
        <v>6540.9000000000005</v>
      </c>
      <c r="Y153" s="4">
        <v>3302.98</v>
      </c>
      <c r="Z153" s="4">
        <v>3202.4900000000002</v>
      </c>
      <c r="AA153" s="4"/>
      <c r="AB153" s="4">
        <v>1277.55</v>
      </c>
      <c r="AC153" s="4">
        <v>75.75</v>
      </c>
      <c r="AD153" s="4"/>
      <c r="AE153" s="4"/>
      <c r="AF153" s="4">
        <v>1669.01</v>
      </c>
      <c r="AG153" s="4">
        <v>571.04</v>
      </c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>
        <v>4053498.7</v>
      </c>
    </row>
    <row r="154" spans="1:81" x14ac:dyDescent="0.25">
      <c r="A154" s="2" t="s">
        <v>305</v>
      </c>
      <c r="B154" s="3" t="s">
        <v>306</v>
      </c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>
        <v>182536.78</v>
      </c>
      <c r="AV154" s="4"/>
      <c r="AW154" s="4">
        <v>5303.1500000000005</v>
      </c>
      <c r="AX154" s="4">
        <v>-187839.93</v>
      </c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>
        <v>0</v>
      </c>
    </row>
    <row r="155" spans="1:81" x14ac:dyDescent="0.25">
      <c r="A155" s="2" t="s">
        <v>307</v>
      </c>
      <c r="B155" s="3" t="s">
        <v>308</v>
      </c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>
        <v>203502.44</v>
      </c>
      <c r="AW155" s="4">
        <v>13415.460000000001</v>
      </c>
      <c r="AX155" s="4">
        <v>11099.85</v>
      </c>
      <c r="AY155" s="4"/>
      <c r="AZ155" s="4"/>
      <c r="BA155" s="4"/>
      <c r="BB155" s="4"/>
      <c r="BC155" s="4"/>
      <c r="BD155" s="4"/>
      <c r="BE155" s="4"/>
      <c r="BF155" s="4"/>
      <c r="BG155" s="4"/>
      <c r="BH155" s="4">
        <v>-3164.75</v>
      </c>
      <c r="BI155" s="4">
        <v>0</v>
      </c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>
        <v>224853</v>
      </c>
    </row>
    <row r="156" spans="1:81" x14ac:dyDescent="0.25">
      <c r="A156" s="2" t="s">
        <v>309</v>
      </c>
      <c r="B156" s="3" t="s">
        <v>310</v>
      </c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>
        <v>3774658</v>
      </c>
      <c r="BN156" s="4">
        <v>37587</v>
      </c>
      <c r="BO156" s="4">
        <v>761792.4</v>
      </c>
      <c r="BP156" s="4">
        <v>140437.26999999999</v>
      </c>
      <c r="BQ156" s="4">
        <v>536733.49</v>
      </c>
      <c r="BR156" s="4">
        <v>6295.39</v>
      </c>
      <c r="BS156" s="4">
        <v>82470.150000000009</v>
      </c>
      <c r="BT156" s="4">
        <v>18030</v>
      </c>
      <c r="BU156" s="4"/>
      <c r="BV156" s="4">
        <v>-8800.43</v>
      </c>
      <c r="BW156" s="4">
        <v>1112.28</v>
      </c>
      <c r="BX156" s="4"/>
      <c r="BY156" s="4">
        <v>2095.2800000000002</v>
      </c>
      <c r="BZ156" s="4"/>
      <c r="CA156" s="4"/>
      <c r="CB156" s="4">
        <v>0</v>
      </c>
      <c r="CC156" s="4">
        <v>5352410.830000001</v>
      </c>
    </row>
    <row r="157" spans="1:81" x14ac:dyDescent="0.25">
      <c r="A157" s="2" t="s">
        <v>311</v>
      </c>
      <c r="B157" s="3" t="s">
        <v>312</v>
      </c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>
        <v>206540.81</v>
      </c>
      <c r="AY157" s="4">
        <v>7078.64</v>
      </c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>
        <v>8.26</v>
      </c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>
        <v>213627.71000000002</v>
      </c>
    </row>
    <row r="158" spans="1:81" x14ac:dyDescent="0.25">
      <c r="A158" s="2" t="s">
        <v>313</v>
      </c>
      <c r="B158" s="3" t="s">
        <v>314</v>
      </c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>
        <v>59499.55</v>
      </c>
      <c r="AA158" s="4">
        <v>1211.8399999999999</v>
      </c>
      <c r="AB158" s="4"/>
      <c r="AC158" s="4"/>
      <c r="AD158" s="4"/>
      <c r="AE158" s="4">
        <v>0</v>
      </c>
      <c r="AF158" s="4"/>
      <c r="AG158" s="4"/>
      <c r="AH158" s="4"/>
      <c r="AI158" s="4"/>
      <c r="AJ158" s="4"/>
      <c r="AK158" s="4"/>
      <c r="AL158" s="4">
        <v>8.74</v>
      </c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>
        <v>60720.13</v>
      </c>
    </row>
    <row r="159" spans="1:81" x14ac:dyDescent="0.25">
      <c r="A159" s="2" t="s">
        <v>315</v>
      </c>
      <c r="B159" s="3" t="s">
        <v>316</v>
      </c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>
        <v>169988.86000000002</v>
      </c>
      <c r="U159" s="4">
        <v>0.09</v>
      </c>
      <c r="V159" s="4">
        <v>1077.96</v>
      </c>
      <c r="W159" s="4"/>
      <c r="X159" s="4"/>
      <c r="Y159" s="4"/>
      <c r="Z159" s="4">
        <v>1014.4300000000001</v>
      </c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>
        <v>0</v>
      </c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>
        <v>172081.34</v>
      </c>
    </row>
    <row r="160" spans="1:81" x14ac:dyDescent="0.25">
      <c r="A160" s="2" t="s">
        <v>317</v>
      </c>
      <c r="B160" s="3" t="s">
        <v>318</v>
      </c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>
        <v>38546.22</v>
      </c>
      <c r="AD160" s="4">
        <v>1243.49</v>
      </c>
      <c r="AE160" s="4">
        <v>776.41</v>
      </c>
      <c r="AF160" s="4"/>
      <c r="AG160" s="4">
        <v>23348.3</v>
      </c>
      <c r="AH160" s="4">
        <v>1873.46</v>
      </c>
      <c r="AI160" s="4"/>
      <c r="AJ160" s="4"/>
      <c r="AK160" s="4"/>
      <c r="AL160" s="4">
        <v>381.29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>
        <v>66169.17</v>
      </c>
    </row>
    <row r="161" spans="1:81" x14ac:dyDescent="0.25">
      <c r="A161" s="2" t="s">
        <v>319</v>
      </c>
      <c r="B161" s="3" t="s">
        <v>320</v>
      </c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>
        <v>33124.51</v>
      </c>
      <c r="X161" s="4">
        <v>-176.99</v>
      </c>
      <c r="Y161" s="4"/>
      <c r="Z161" s="4">
        <v>69.150000000000006</v>
      </c>
      <c r="AA161" s="4">
        <v>0</v>
      </c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>
        <v>33016.670000000006</v>
      </c>
    </row>
    <row r="162" spans="1:81" x14ac:dyDescent="0.25">
      <c r="A162" s="2" t="s">
        <v>321</v>
      </c>
      <c r="B162" s="3" t="s">
        <v>322</v>
      </c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>
        <v>249774.78</v>
      </c>
      <c r="U162" s="4">
        <v>10615.15</v>
      </c>
      <c r="V162" s="4"/>
      <c r="W162" s="4"/>
      <c r="X162" s="4"/>
      <c r="Y162" s="4"/>
      <c r="Z162" s="4">
        <v>1857.15</v>
      </c>
      <c r="AA162" s="4"/>
      <c r="AB162" s="4"/>
      <c r="AC162" s="4"/>
      <c r="AD162" s="4"/>
      <c r="AE162" s="4">
        <v>0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>
        <v>262247.08</v>
      </c>
    </row>
    <row r="163" spans="1:81" x14ac:dyDescent="0.25">
      <c r="A163" s="2" t="s">
        <v>323</v>
      </c>
      <c r="B163" s="3" t="s">
        <v>324</v>
      </c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>
        <v>79497.02</v>
      </c>
      <c r="O163" s="4">
        <v>8430.27</v>
      </c>
      <c r="P163" s="4">
        <v>1251.17</v>
      </c>
      <c r="Q163" s="4">
        <v>76540.009999999995</v>
      </c>
      <c r="R163" s="4"/>
      <c r="S163" s="4">
        <v>0</v>
      </c>
      <c r="T163" s="4"/>
      <c r="U163" s="4"/>
      <c r="V163" s="4"/>
      <c r="W163" s="4"/>
      <c r="X163" s="4"/>
      <c r="Y163" s="4"/>
      <c r="Z163" s="4">
        <v>614.96</v>
      </c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>
        <v>166333.43</v>
      </c>
    </row>
    <row r="164" spans="1:81" x14ac:dyDescent="0.25">
      <c r="A164" s="2" t="s">
        <v>325</v>
      </c>
      <c r="B164" s="3" t="s">
        <v>326</v>
      </c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>
        <v>332999.37</v>
      </c>
      <c r="O164" s="4">
        <v>-161491.51</v>
      </c>
      <c r="P164" s="4">
        <v>3869.59</v>
      </c>
      <c r="Q164" s="4">
        <v>26911.3</v>
      </c>
      <c r="R164" s="4"/>
      <c r="S164" s="4"/>
      <c r="T164" s="4"/>
      <c r="U164" s="4">
        <v>281.27</v>
      </c>
      <c r="V164" s="4"/>
      <c r="W164" s="4"/>
      <c r="X164" s="4"/>
      <c r="Y164" s="4"/>
      <c r="Z164" s="4">
        <v>191.86</v>
      </c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>
        <v>202761.87999999995</v>
      </c>
    </row>
    <row r="165" spans="1:81" x14ac:dyDescent="0.25">
      <c r="A165" s="2" t="s">
        <v>327</v>
      </c>
      <c r="B165" s="3" t="s">
        <v>328</v>
      </c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>
        <v>169777.65</v>
      </c>
      <c r="Z165" s="4">
        <v>1318.74</v>
      </c>
      <c r="AA165" s="4"/>
      <c r="AB165" s="4"/>
      <c r="AC165" s="4">
        <v>200.43</v>
      </c>
      <c r="AD165" s="4"/>
      <c r="AE165" s="4">
        <v>0</v>
      </c>
      <c r="AF165" s="4"/>
      <c r="AG165" s="4"/>
      <c r="AH165" s="4"/>
      <c r="AI165" s="4">
        <v>1913.55</v>
      </c>
      <c r="AJ165" s="4"/>
      <c r="AK165" s="4"/>
      <c r="AL165" s="4">
        <v>17.75</v>
      </c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>
        <v>173228.11999999997</v>
      </c>
    </row>
    <row r="166" spans="1:81" x14ac:dyDescent="0.25">
      <c r="A166" s="2" t="s">
        <v>329</v>
      </c>
      <c r="B166" s="3" t="s">
        <v>330</v>
      </c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>
        <v>727378.45000000007</v>
      </c>
      <c r="AM166" s="4">
        <v>1760.47</v>
      </c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-14.58</v>
      </c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>
        <v>729124.34000000008</v>
      </c>
    </row>
    <row r="167" spans="1:81" x14ac:dyDescent="0.25">
      <c r="A167" s="2" t="s">
        <v>331</v>
      </c>
      <c r="B167" s="3" t="s">
        <v>332</v>
      </c>
      <c r="C167" s="4"/>
      <c r="D167" s="4"/>
      <c r="E167" s="4"/>
      <c r="F167" s="4">
        <v>262238.96000000002</v>
      </c>
      <c r="G167" s="4">
        <v>-96117.540000000008</v>
      </c>
      <c r="H167" s="4">
        <v>-16883.54</v>
      </c>
      <c r="I167" s="4">
        <v>31719.510000000002</v>
      </c>
      <c r="J167" s="4"/>
      <c r="K167" s="4"/>
      <c r="L167" s="4"/>
      <c r="M167" s="4"/>
      <c r="N167" s="4">
        <v>-1886.46</v>
      </c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>
        <v>179070.93000000002</v>
      </c>
    </row>
    <row r="168" spans="1:81" x14ac:dyDescent="0.25">
      <c r="A168" s="2" t="s">
        <v>333</v>
      </c>
      <c r="B168" s="3" t="s">
        <v>334</v>
      </c>
      <c r="C168" s="4"/>
      <c r="D168" s="4"/>
      <c r="E168" s="4"/>
      <c r="F168" s="4"/>
      <c r="G168" s="4">
        <v>55822.05</v>
      </c>
      <c r="H168" s="4">
        <v>286.3</v>
      </c>
      <c r="I168" s="4"/>
      <c r="J168" s="4"/>
      <c r="K168" s="4"/>
      <c r="L168" s="4">
        <v>0</v>
      </c>
      <c r="M168" s="4"/>
      <c r="N168" s="4">
        <v>-952.28</v>
      </c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>
        <v>55156.070000000007</v>
      </c>
    </row>
    <row r="169" spans="1:81" x14ac:dyDescent="0.25">
      <c r="A169" s="2" t="s">
        <v>335</v>
      </c>
      <c r="B169" s="3" t="s">
        <v>336</v>
      </c>
      <c r="C169" s="4"/>
      <c r="D169" s="4"/>
      <c r="E169" s="4"/>
      <c r="F169" s="4"/>
      <c r="G169" s="4"/>
      <c r="H169" s="4"/>
      <c r="I169" s="4"/>
      <c r="J169" s="4"/>
      <c r="K169" s="4">
        <v>33258.639999999999</v>
      </c>
      <c r="L169" s="4">
        <v>134644.15</v>
      </c>
      <c r="M169" s="4">
        <v>592.96</v>
      </c>
      <c r="N169" s="4">
        <v>-4794.1500000000005</v>
      </c>
      <c r="O169" s="4">
        <v>81.05</v>
      </c>
      <c r="P169" s="4"/>
      <c r="Q169" s="4"/>
      <c r="R169" s="4"/>
      <c r="S169" s="4">
        <v>0</v>
      </c>
      <c r="T169" s="4"/>
      <c r="U169" s="4"/>
      <c r="V169" s="4"/>
      <c r="W169" s="4"/>
      <c r="X169" s="4"/>
      <c r="Y169" s="4"/>
      <c r="Z169" s="4">
        <v>0.57999999999999996</v>
      </c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>
        <v>960.99</v>
      </c>
      <c r="BH169" s="4"/>
      <c r="BI169" s="4"/>
      <c r="BJ169" s="4">
        <v>-3.77</v>
      </c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>
        <v>164740.44999999995</v>
      </c>
    </row>
    <row r="170" spans="1:81" x14ac:dyDescent="0.25">
      <c r="A170" s="2" t="s">
        <v>337</v>
      </c>
      <c r="B170" s="3" t="s">
        <v>338</v>
      </c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>
        <v>43677.48</v>
      </c>
      <c r="X170" s="4">
        <v>1369.66</v>
      </c>
      <c r="Y170" s="4">
        <v>155334.17000000001</v>
      </c>
      <c r="Z170" s="4">
        <v>1264.33</v>
      </c>
      <c r="AA170" s="4"/>
      <c r="AB170" s="4"/>
      <c r="AC170" s="4"/>
      <c r="AD170" s="4">
        <v>2203.66</v>
      </c>
      <c r="AE170" s="4">
        <v>53.97</v>
      </c>
      <c r="AF170" s="4"/>
      <c r="AG170" s="4"/>
      <c r="AH170" s="4"/>
      <c r="AI170" s="4">
        <v>107.88</v>
      </c>
      <c r="AJ170" s="4"/>
      <c r="AK170" s="4">
        <v>53.93</v>
      </c>
      <c r="AL170" s="4">
        <v>43.74</v>
      </c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>
        <v>204108.82</v>
      </c>
    </row>
    <row r="171" spans="1:81" x14ac:dyDescent="0.25">
      <c r="A171" s="2" t="s">
        <v>339</v>
      </c>
      <c r="B171" s="3" t="s">
        <v>340</v>
      </c>
      <c r="C171" s="4"/>
      <c r="D171" s="4"/>
      <c r="E171" s="4"/>
      <c r="F171" s="4"/>
      <c r="G171" s="4"/>
      <c r="H171" s="4"/>
      <c r="I171" s="4"/>
      <c r="J171" s="4"/>
      <c r="K171" s="4">
        <v>104493.96</v>
      </c>
      <c r="L171" s="4">
        <v>-0.01</v>
      </c>
      <c r="M171" s="4">
        <v>3132.09</v>
      </c>
      <c r="N171" s="4">
        <v>-1823.58</v>
      </c>
      <c r="O171" s="4"/>
      <c r="P171" s="4">
        <v>1948.99</v>
      </c>
      <c r="Q171" s="4">
        <v>442.48</v>
      </c>
      <c r="R171" s="4">
        <v>0</v>
      </c>
      <c r="S171" s="4"/>
      <c r="T171" s="4"/>
      <c r="U171" s="4"/>
      <c r="V171" s="4">
        <v>-2590.6</v>
      </c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>
        <v>105603.33</v>
      </c>
    </row>
    <row r="172" spans="1:81" x14ac:dyDescent="0.25">
      <c r="A172" s="2" t="s">
        <v>341</v>
      </c>
      <c r="B172" s="3" t="s">
        <v>342</v>
      </c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>
        <v>393221.88</v>
      </c>
      <c r="U172" s="4">
        <v>29560.190000000002</v>
      </c>
      <c r="V172" s="4">
        <v>77604.490000000005</v>
      </c>
      <c r="W172" s="4"/>
      <c r="X172" s="4">
        <v>499.91</v>
      </c>
      <c r="Y172" s="4"/>
      <c r="Z172" s="4">
        <v>2517.92</v>
      </c>
      <c r="AA172" s="4">
        <v>17000.34</v>
      </c>
      <c r="AB172" s="4">
        <v>0</v>
      </c>
      <c r="AC172" s="4"/>
      <c r="AD172" s="4"/>
      <c r="AE172" s="4">
        <v>3490.66</v>
      </c>
      <c r="AF172" s="4"/>
      <c r="AG172" s="4"/>
      <c r="AH172" s="4"/>
      <c r="AI172" s="4"/>
      <c r="AJ172" s="4"/>
      <c r="AK172" s="4"/>
      <c r="AL172" s="4">
        <v>152.35</v>
      </c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>
        <v>524047.73999999993</v>
      </c>
    </row>
    <row r="173" spans="1:81" x14ac:dyDescent="0.25">
      <c r="A173" s="2" t="s">
        <v>343</v>
      </c>
      <c r="B173" s="3" t="s">
        <v>344</v>
      </c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>
        <v>15822.720000000001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>
        <v>15822.720000000001</v>
      </c>
    </row>
    <row r="174" spans="1:81" x14ac:dyDescent="0.25">
      <c r="A174" s="2" t="s">
        <v>345</v>
      </c>
      <c r="B174" s="3" t="s">
        <v>346</v>
      </c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v>75894.58</v>
      </c>
      <c r="S174" s="4"/>
      <c r="T174" s="4">
        <v>140.24</v>
      </c>
      <c r="U174" s="4"/>
      <c r="V174" s="4">
        <v>490.85</v>
      </c>
      <c r="W174" s="4"/>
      <c r="X174" s="4"/>
      <c r="Y174" s="4"/>
      <c r="Z174" s="4"/>
      <c r="AA174" s="4"/>
      <c r="AB174" s="4">
        <v>-337.73</v>
      </c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>
        <v>76187.940000000017</v>
      </c>
    </row>
    <row r="175" spans="1:81" x14ac:dyDescent="0.25">
      <c r="A175" s="2" t="s">
        <v>347</v>
      </c>
      <c r="B175" s="3" t="s">
        <v>348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>
        <v>514424.77</v>
      </c>
      <c r="BV175" s="4">
        <v>-130</v>
      </c>
      <c r="BW175" s="4"/>
      <c r="BX175" s="4"/>
      <c r="BY175" s="4"/>
      <c r="BZ175" s="4"/>
      <c r="CA175" s="4"/>
      <c r="CB175" s="4"/>
      <c r="CC175" s="4">
        <v>514294.77</v>
      </c>
    </row>
    <row r="176" spans="1:81" x14ac:dyDescent="0.25">
      <c r="A176" s="2" t="s">
        <v>349</v>
      </c>
      <c r="B176" s="3" t="s">
        <v>350</v>
      </c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>
        <v>346512.58</v>
      </c>
      <c r="AA176" s="4">
        <v>26657.420000000002</v>
      </c>
      <c r="AB176" s="4"/>
      <c r="AC176" s="4">
        <v>336.54</v>
      </c>
      <c r="AD176" s="4"/>
      <c r="AE176" s="4">
        <v>57.72</v>
      </c>
      <c r="AF176" s="4"/>
      <c r="AG176" s="4"/>
      <c r="AH176" s="4"/>
      <c r="AI176" s="4"/>
      <c r="AJ176" s="4"/>
      <c r="AK176" s="4">
        <v>-31407.86</v>
      </c>
      <c r="AL176" s="4"/>
      <c r="AM176" s="4"/>
      <c r="AN176" s="4"/>
      <c r="AO176" s="4"/>
      <c r="AP176" s="4">
        <v>0</v>
      </c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>
        <v>342156.39999999997</v>
      </c>
    </row>
    <row r="177" spans="1:81" x14ac:dyDescent="0.25">
      <c r="A177" s="2" t="s">
        <v>351</v>
      </c>
      <c r="B177" s="3" t="s">
        <v>352</v>
      </c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>
        <v>66038.36</v>
      </c>
      <c r="N177" s="4">
        <v>-1061.03</v>
      </c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>
        <v>64977.33</v>
      </c>
    </row>
    <row r="178" spans="1:81" x14ac:dyDescent="0.25">
      <c r="A178" s="2" t="s">
        <v>353</v>
      </c>
      <c r="B178" s="3" t="s">
        <v>354</v>
      </c>
      <c r="C178" s="4"/>
      <c r="D178" s="4"/>
      <c r="E178" s="4"/>
      <c r="F178" s="4">
        <v>578823.15</v>
      </c>
      <c r="G178" s="4">
        <v>-0.2</v>
      </c>
      <c r="H178" s="4"/>
      <c r="I178" s="4"/>
      <c r="J178" s="4"/>
      <c r="K178" s="4"/>
      <c r="L178" s="4"/>
      <c r="M178" s="4"/>
      <c r="N178" s="4">
        <v>-9823.86</v>
      </c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>
        <v>568999.09000000008</v>
      </c>
    </row>
    <row r="179" spans="1:81" x14ac:dyDescent="0.25">
      <c r="A179" s="2" t="s">
        <v>355</v>
      </c>
      <c r="B179" s="3" t="s">
        <v>146</v>
      </c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>
        <v>72109.850000000006</v>
      </c>
      <c r="AM179" s="4">
        <v>591.08000000000004</v>
      </c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>
        <v>-4.9000000000000004</v>
      </c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>
        <v>72696.030000000013</v>
      </c>
    </row>
    <row r="180" spans="1:81" x14ac:dyDescent="0.25">
      <c r="A180" s="2" t="s">
        <v>356</v>
      </c>
      <c r="B180" s="3" t="s">
        <v>357</v>
      </c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>
        <v>655758.52</v>
      </c>
      <c r="BD180" s="4">
        <v>4776.91</v>
      </c>
      <c r="BE180" s="4">
        <v>148684.24000000002</v>
      </c>
      <c r="BF180" s="4">
        <v>10651.42</v>
      </c>
      <c r="BG180" s="4">
        <v>11690.69</v>
      </c>
      <c r="BH180" s="4">
        <v>443026.82</v>
      </c>
      <c r="BI180" s="4">
        <v>293868.22000000003</v>
      </c>
      <c r="BJ180" s="4">
        <v>-7654.34</v>
      </c>
      <c r="BK180" s="4">
        <v>28124.260000000002</v>
      </c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>
        <v>-176.98</v>
      </c>
      <c r="BW180" s="4"/>
      <c r="BX180" s="4"/>
      <c r="BY180" s="4">
        <v>22281.93</v>
      </c>
      <c r="BZ180" s="4"/>
      <c r="CA180" s="4"/>
      <c r="CB180" s="4"/>
      <c r="CC180" s="4">
        <v>1611031.69</v>
      </c>
    </row>
    <row r="181" spans="1:81" x14ac:dyDescent="0.25">
      <c r="A181" s="2" t="s">
        <v>358</v>
      </c>
      <c r="B181" s="3" t="s">
        <v>359</v>
      </c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>
        <v>10366335.619999999</v>
      </c>
      <c r="BR181" s="4">
        <v>1096788.3899999999</v>
      </c>
      <c r="BS181" s="4">
        <v>934194.22</v>
      </c>
      <c r="BT181" s="4">
        <v>58050.91</v>
      </c>
      <c r="BU181" s="4"/>
      <c r="BV181" s="4">
        <v>392.88</v>
      </c>
      <c r="BW181" s="4"/>
      <c r="BX181" s="4"/>
      <c r="BY181" s="4"/>
      <c r="BZ181" s="4">
        <v>0</v>
      </c>
      <c r="CA181" s="4"/>
      <c r="CB181" s="4">
        <v>1522172.22</v>
      </c>
      <c r="CC181" s="4">
        <v>13977934.240000002</v>
      </c>
    </row>
    <row r="182" spans="1:81" x14ac:dyDescent="0.25">
      <c r="A182" s="2" t="s">
        <v>360</v>
      </c>
      <c r="B182" s="3" t="s">
        <v>361</v>
      </c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>
        <v>38883.410000000003</v>
      </c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>
        <v>58051.880000000005</v>
      </c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>
        <v>0</v>
      </c>
      <c r="AL182" s="4">
        <v>123597.26000000001</v>
      </c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>
        <v>133128.79999999999</v>
      </c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>
        <v>140492.58000000002</v>
      </c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>
        <v>126491.46</v>
      </c>
      <c r="BW182" s="4"/>
      <c r="BX182" s="4"/>
      <c r="BY182" s="4"/>
      <c r="BZ182" s="4"/>
      <c r="CA182" s="4"/>
      <c r="CB182" s="4"/>
      <c r="CC182" s="4">
        <v>620645.39</v>
      </c>
    </row>
    <row r="183" spans="1:81" x14ac:dyDescent="0.25">
      <c r="A183" s="2" t="s">
        <v>362</v>
      </c>
      <c r="B183" s="3" t="s">
        <v>363</v>
      </c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>
        <v>126059.26000000001</v>
      </c>
      <c r="Z183" s="4">
        <v>-1010.24</v>
      </c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>
        <v>125049.02</v>
      </c>
    </row>
    <row r="184" spans="1:81" x14ac:dyDescent="0.25">
      <c r="A184" s="2" t="s">
        <v>364</v>
      </c>
      <c r="B184" s="3" t="s">
        <v>365</v>
      </c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>
        <v>18403.75</v>
      </c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>
        <v>18403.75</v>
      </c>
    </row>
    <row r="185" spans="1:81" x14ac:dyDescent="0.25">
      <c r="A185" s="2" t="s">
        <v>366</v>
      </c>
      <c r="B185" s="3" t="s">
        <v>367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>
        <v>46862.75</v>
      </c>
      <c r="N185" s="4">
        <v>349.21</v>
      </c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>
        <v>47211.96</v>
      </c>
    </row>
    <row r="186" spans="1:81" x14ac:dyDescent="0.25">
      <c r="A186" s="2" t="s">
        <v>368</v>
      </c>
      <c r="B186" s="3" t="s">
        <v>369</v>
      </c>
      <c r="C186" s="4"/>
      <c r="D186" s="4">
        <v>794.61</v>
      </c>
      <c r="E186" s="4">
        <v>-31.330000000000002</v>
      </c>
      <c r="F186" s="4"/>
      <c r="G186" s="4"/>
      <c r="H186" s="4">
        <v>0</v>
      </c>
      <c r="I186" s="4"/>
      <c r="J186" s="4"/>
      <c r="K186" s="4"/>
      <c r="L186" s="4"/>
      <c r="M186" s="4"/>
      <c r="N186" s="4">
        <v>-12.96</v>
      </c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>
        <v>750.31999999999994</v>
      </c>
    </row>
    <row r="187" spans="1:81" x14ac:dyDescent="0.25">
      <c r="A187" s="2" t="s">
        <v>370</v>
      </c>
      <c r="B187" s="3" t="s">
        <v>371</v>
      </c>
      <c r="C187" s="4">
        <v>4313.5</v>
      </c>
      <c r="D187" s="4"/>
      <c r="E187" s="4">
        <v>21911.05</v>
      </c>
      <c r="F187" s="4"/>
      <c r="G187" s="4">
        <v>0</v>
      </c>
      <c r="H187" s="4"/>
      <c r="I187" s="4"/>
      <c r="J187" s="4"/>
      <c r="K187" s="4"/>
      <c r="L187" s="4"/>
      <c r="M187" s="4"/>
      <c r="N187" s="4">
        <v>-418.07</v>
      </c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>
        <v>25806.48</v>
      </c>
    </row>
    <row r="188" spans="1:81" x14ac:dyDescent="0.25">
      <c r="A188" s="2" t="s">
        <v>372</v>
      </c>
      <c r="B188" s="3" t="s">
        <v>373</v>
      </c>
      <c r="C188" s="4">
        <v>42784.11</v>
      </c>
      <c r="D188" s="4"/>
      <c r="E188" s="4"/>
      <c r="F188" s="4"/>
      <c r="G188" s="4"/>
      <c r="H188" s="4">
        <v>0</v>
      </c>
      <c r="I188" s="4"/>
      <c r="J188" s="4"/>
      <c r="K188" s="4"/>
      <c r="L188" s="4"/>
      <c r="M188" s="4"/>
      <c r="N188" s="4">
        <v>-715.61</v>
      </c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>
        <v>42068.5</v>
      </c>
    </row>
    <row r="189" spans="1:81" x14ac:dyDescent="0.25">
      <c r="A189" s="2" t="s">
        <v>374</v>
      </c>
      <c r="B189" s="3" t="s">
        <v>375</v>
      </c>
      <c r="C189" s="4"/>
      <c r="D189" s="4"/>
      <c r="E189" s="4"/>
      <c r="F189" s="4"/>
      <c r="G189" s="4"/>
      <c r="H189" s="4"/>
      <c r="I189" s="4"/>
      <c r="J189" s="4">
        <v>204732.44</v>
      </c>
      <c r="K189" s="4"/>
      <c r="L189" s="4"/>
      <c r="M189" s="4"/>
      <c r="N189" s="4">
        <v>1591.63</v>
      </c>
      <c r="O189" s="4"/>
      <c r="P189" s="4"/>
      <c r="Q189" s="4"/>
      <c r="R189" s="4"/>
      <c r="S189" s="4"/>
      <c r="T189" s="4"/>
      <c r="U189" s="4">
        <v>887.2</v>
      </c>
      <c r="V189" s="4"/>
      <c r="W189" s="4"/>
      <c r="X189" s="4"/>
      <c r="Y189" s="4"/>
      <c r="Z189" s="4">
        <v>-14.700000000000001</v>
      </c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>
        <v>207196.57</v>
      </c>
    </row>
    <row r="190" spans="1:81" x14ac:dyDescent="0.25">
      <c r="A190" s="2" t="s">
        <v>376</v>
      </c>
      <c r="B190" s="3" t="s">
        <v>377</v>
      </c>
      <c r="C190" s="4"/>
      <c r="D190" s="4"/>
      <c r="E190" s="4"/>
      <c r="F190" s="4"/>
      <c r="G190" s="4"/>
      <c r="H190" s="4"/>
      <c r="I190" s="4"/>
      <c r="J190" s="4"/>
      <c r="K190" s="4">
        <v>113811.48</v>
      </c>
      <c r="L190" s="4"/>
      <c r="M190" s="4"/>
      <c r="N190" s="4">
        <v>891.27</v>
      </c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>
        <v>114702.75</v>
      </c>
    </row>
    <row r="191" spans="1:81" x14ac:dyDescent="0.25">
      <c r="A191" s="2" t="s">
        <v>378</v>
      </c>
      <c r="B191" s="3" t="s">
        <v>379</v>
      </c>
      <c r="C191" s="4">
        <v>6060.9400000000005</v>
      </c>
      <c r="D191" s="4"/>
      <c r="E191" s="4"/>
      <c r="F191" s="4"/>
      <c r="G191" s="4"/>
      <c r="H191" s="4">
        <v>0</v>
      </c>
      <c r="I191" s="4"/>
      <c r="J191" s="4"/>
      <c r="K191" s="4"/>
      <c r="L191" s="4"/>
      <c r="M191" s="4"/>
      <c r="N191" s="4">
        <v>-102.86</v>
      </c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>
        <v>5958.0800000000008</v>
      </c>
    </row>
    <row r="192" spans="1:81" x14ac:dyDescent="0.25">
      <c r="A192" s="2" t="s">
        <v>380</v>
      </c>
      <c r="B192" s="3" t="s">
        <v>381</v>
      </c>
      <c r="C192" s="4">
        <v>435.06</v>
      </c>
      <c r="D192" s="4">
        <v>80033.460000000006</v>
      </c>
      <c r="E192" s="4">
        <v>15949.37</v>
      </c>
      <c r="F192" s="4">
        <v>1558.26</v>
      </c>
      <c r="G192" s="4"/>
      <c r="H192" s="4">
        <v>55.96</v>
      </c>
      <c r="I192" s="4"/>
      <c r="J192" s="4"/>
      <c r="K192" s="4"/>
      <c r="L192" s="4"/>
      <c r="M192" s="4">
        <v>37363.58</v>
      </c>
      <c r="N192" s="4">
        <v>-2261.39</v>
      </c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>
        <v>133134.29999999999</v>
      </c>
    </row>
    <row r="193" spans="1:81" x14ac:dyDescent="0.25">
      <c r="A193" s="2" t="s">
        <v>382</v>
      </c>
      <c r="B193" s="3" t="s">
        <v>383</v>
      </c>
      <c r="C193" s="4"/>
      <c r="D193" s="4"/>
      <c r="E193" s="4"/>
      <c r="F193" s="4"/>
      <c r="G193" s="4"/>
      <c r="H193" s="4">
        <v>0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>
        <v>0</v>
      </c>
    </row>
    <row r="194" spans="1:81" x14ac:dyDescent="0.25">
      <c r="A194" s="2" t="s">
        <v>384</v>
      </c>
      <c r="B194" s="3" t="s">
        <v>385</v>
      </c>
      <c r="C194" s="4"/>
      <c r="D194" s="4"/>
      <c r="E194" s="4"/>
      <c r="F194" s="4"/>
      <c r="G194" s="4"/>
      <c r="H194" s="4"/>
      <c r="I194" s="4"/>
      <c r="J194" s="4"/>
      <c r="K194" s="4">
        <v>3953841.21</v>
      </c>
      <c r="L194" s="4">
        <v>817902.21</v>
      </c>
      <c r="M194" s="4">
        <v>639.4</v>
      </c>
      <c r="N194" s="4">
        <v>-30147.63</v>
      </c>
      <c r="O194" s="4"/>
      <c r="P194" s="4"/>
      <c r="Q194" s="4">
        <v>27410.440000000002</v>
      </c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>
        <v>4769645.6300000008</v>
      </c>
    </row>
    <row r="195" spans="1:81" x14ac:dyDescent="0.25">
      <c r="A195" s="2" t="s">
        <v>386</v>
      </c>
      <c r="B195" s="3" t="s">
        <v>387</v>
      </c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>
        <v>2118643.7000000002</v>
      </c>
      <c r="Z195" s="4">
        <v>244798.04</v>
      </c>
      <c r="AA195" s="4">
        <v>39.82</v>
      </c>
      <c r="AB195" s="4">
        <v>32632.06</v>
      </c>
      <c r="AC195" s="4">
        <v>134400.01</v>
      </c>
      <c r="AD195" s="4">
        <v>0.01</v>
      </c>
      <c r="AE195" s="4">
        <v>0</v>
      </c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>
        <v>2530513.6399999997</v>
      </c>
    </row>
    <row r="196" spans="1:81" x14ac:dyDescent="0.25">
      <c r="A196" s="2" t="s">
        <v>388</v>
      </c>
      <c r="B196" s="3" t="s">
        <v>389</v>
      </c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>
        <v>3776849.79</v>
      </c>
      <c r="AL196" s="4">
        <v>737657.1</v>
      </c>
      <c r="AM196" s="4">
        <v>4420.55</v>
      </c>
      <c r="AN196" s="4">
        <v>72087.17</v>
      </c>
      <c r="AO196" s="4">
        <v>9001.44</v>
      </c>
      <c r="AP196" s="4">
        <v>10978.67</v>
      </c>
      <c r="AQ196" s="4">
        <v>3588.86</v>
      </c>
      <c r="AR196" s="4">
        <v>-1736.57</v>
      </c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>
        <v>4612847.01</v>
      </c>
    </row>
    <row r="197" spans="1:81" x14ac:dyDescent="0.25">
      <c r="A197" s="2" t="s">
        <v>390</v>
      </c>
      <c r="B197" s="3" t="s">
        <v>391</v>
      </c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>
        <v>2532242.9699999997</v>
      </c>
      <c r="AW197" s="4">
        <v>594090.72</v>
      </c>
      <c r="AX197" s="4">
        <v>1384166.08</v>
      </c>
      <c r="AY197" s="4">
        <v>-808386.83000000007</v>
      </c>
      <c r="AZ197" s="4"/>
      <c r="BA197" s="4">
        <v>17328.89</v>
      </c>
      <c r="BB197" s="4"/>
      <c r="BC197" s="4"/>
      <c r="BD197" s="4"/>
      <c r="BE197" s="4">
        <v>326264.05</v>
      </c>
      <c r="BF197" s="4">
        <v>8964.2800000000007</v>
      </c>
      <c r="BG197" s="4"/>
      <c r="BH197" s="4"/>
      <c r="BI197" s="4"/>
      <c r="BJ197" s="4"/>
      <c r="BK197" s="4">
        <v>1199.55</v>
      </c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>
        <v>4055869.709999999</v>
      </c>
    </row>
    <row r="198" spans="1:81" x14ac:dyDescent="0.25">
      <c r="A198" s="2" t="s">
        <v>392</v>
      </c>
      <c r="B198" s="3" t="s">
        <v>393</v>
      </c>
      <c r="C198" s="4">
        <v>2962.14</v>
      </c>
      <c r="D198" s="4">
        <v>54220.800000000003</v>
      </c>
      <c r="E198" s="4"/>
      <c r="F198" s="4"/>
      <c r="G198" s="4"/>
      <c r="H198" s="4"/>
      <c r="I198" s="4"/>
      <c r="J198" s="4"/>
      <c r="K198" s="4"/>
      <c r="L198" s="4">
        <v>0</v>
      </c>
      <c r="M198" s="4"/>
      <c r="N198" s="4">
        <v>-953.75</v>
      </c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>
        <v>56229.19</v>
      </c>
    </row>
    <row r="199" spans="1:81" x14ac:dyDescent="0.25">
      <c r="A199" s="2" t="s">
        <v>394</v>
      </c>
      <c r="B199" s="3" t="s">
        <v>395</v>
      </c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>
        <v>1676860.44</v>
      </c>
      <c r="AA199" s="4">
        <v>803953.74</v>
      </c>
      <c r="AB199" s="4">
        <v>2674.39</v>
      </c>
      <c r="AC199" s="4">
        <v>-43443.69</v>
      </c>
      <c r="AD199" s="4">
        <v>6766.8600000000006</v>
      </c>
      <c r="AE199" s="4">
        <v>0</v>
      </c>
      <c r="AF199" s="4"/>
      <c r="AG199" s="4"/>
      <c r="AH199" s="4">
        <v>-0.01</v>
      </c>
      <c r="AI199" s="4"/>
      <c r="AJ199" s="4">
        <v>10680.98</v>
      </c>
      <c r="AK199" s="4"/>
      <c r="AL199" s="4"/>
      <c r="AM199" s="4"/>
      <c r="AN199" s="4">
        <v>11421.27</v>
      </c>
      <c r="AO199" s="4">
        <v>0.43</v>
      </c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>
        <v>2468914.41</v>
      </c>
    </row>
    <row r="200" spans="1:81" x14ac:dyDescent="0.25">
      <c r="A200" s="2" t="s">
        <v>396</v>
      </c>
      <c r="B200" s="3" t="s">
        <v>397</v>
      </c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>
        <v>996195.20000000007</v>
      </c>
      <c r="AP200" s="4">
        <v>146708.89000000001</v>
      </c>
      <c r="AQ200" s="4">
        <v>0.28000000000000003</v>
      </c>
      <c r="AR200" s="4"/>
      <c r="AS200" s="4"/>
      <c r="AT200" s="4"/>
      <c r="AU200" s="4">
        <v>14814.87</v>
      </c>
      <c r="AV200" s="4"/>
      <c r="AW200" s="4">
        <v>0</v>
      </c>
      <c r="AX200" s="4">
        <v>19233.55</v>
      </c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>
        <v>1176952.7900000003</v>
      </c>
    </row>
    <row r="201" spans="1:81" x14ac:dyDescent="0.25">
      <c r="A201" s="2" t="s">
        <v>398</v>
      </c>
      <c r="B201" s="3" t="s">
        <v>399</v>
      </c>
      <c r="C201" s="4"/>
      <c r="D201" s="4"/>
      <c r="E201" s="4"/>
      <c r="F201" s="4">
        <v>116544.46</v>
      </c>
      <c r="G201" s="4"/>
      <c r="H201" s="4"/>
      <c r="I201" s="4"/>
      <c r="J201" s="4">
        <v>0</v>
      </c>
      <c r="K201" s="4"/>
      <c r="L201" s="4"/>
      <c r="M201" s="4"/>
      <c r="N201" s="4">
        <v>-1816.82</v>
      </c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>
        <v>114727.64</v>
      </c>
    </row>
    <row r="202" spans="1:81" x14ac:dyDescent="0.25">
      <c r="A202" s="2" t="s">
        <v>400</v>
      </c>
      <c r="B202" s="3" t="s">
        <v>401</v>
      </c>
      <c r="C202" s="4"/>
      <c r="D202" s="4"/>
      <c r="E202" s="4"/>
      <c r="F202" s="4">
        <v>337789.37</v>
      </c>
      <c r="G202" s="4">
        <v>6493.82</v>
      </c>
      <c r="H202" s="4"/>
      <c r="I202" s="4"/>
      <c r="J202" s="4"/>
      <c r="K202" s="4">
        <v>0</v>
      </c>
      <c r="L202" s="4"/>
      <c r="M202" s="4"/>
      <c r="N202" s="4">
        <v>-5842.67</v>
      </c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>
        <v>338440.52</v>
      </c>
    </row>
    <row r="203" spans="1:81" x14ac:dyDescent="0.25">
      <c r="A203" s="2" t="s">
        <v>402</v>
      </c>
      <c r="B203" s="3" t="s">
        <v>403</v>
      </c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>
        <v>1010778.48</v>
      </c>
      <c r="AI203" s="4">
        <v>15028.09</v>
      </c>
      <c r="AJ203" s="4">
        <v>2803.35</v>
      </c>
      <c r="AK203" s="4">
        <v>529.98</v>
      </c>
      <c r="AL203" s="4">
        <v>5017.17</v>
      </c>
      <c r="AM203" s="4"/>
      <c r="AN203" s="4">
        <v>144.54</v>
      </c>
      <c r="AO203" s="4"/>
      <c r="AP203" s="4"/>
      <c r="AQ203" s="4">
        <v>0</v>
      </c>
      <c r="AR203" s="4"/>
      <c r="AS203" s="4"/>
      <c r="AT203" s="4"/>
      <c r="AU203" s="4"/>
      <c r="AV203" s="4"/>
      <c r="AW203" s="4"/>
      <c r="AX203" s="4">
        <v>5.74</v>
      </c>
      <c r="AY203" s="4"/>
      <c r="AZ203" s="4"/>
      <c r="BA203" s="4"/>
      <c r="BB203" s="4"/>
      <c r="BC203" s="4">
        <v>2473.39</v>
      </c>
      <c r="BD203" s="4"/>
      <c r="BE203" s="4"/>
      <c r="BF203" s="4"/>
      <c r="BG203" s="4"/>
      <c r="BH203" s="4"/>
      <c r="BI203" s="4"/>
      <c r="BJ203" s="4">
        <v>-9.7100000000000009</v>
      </c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>
        <v>1036771.03</v>
      </c>
    </row>
    <row r="204" spans="1:81" x14ac:dyDescent="0.25">
      <c r="A204" s="2" t="s">
        <v>404</v>
      </c>
      <c r="B204" s="3" t="s">
        <v>405</v>
      </c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>
        <v>1484844.57</v>
      </c>
      <c r="AM204" s="4">
        <v>7279.34</v>
      </c>
      <c r="AN204" s="4">
        <v>3568.8</v>
      </c>
      <c r="AO204" s="4">
        <v>619.59</v>
      </c>
      <c r="AP204" s="4">
        <v>7517.76</v>
      </c>
      <c r="AQ204" s="4"/>
      <c r="AR204" s="4">
        <v>0</v>
      </c>
      <c r="AS204" s="4"/>
      <c r="AT204" s="4"/>
      <c r="AU204" s="4"/>
      <c r="AV204" s="4"/>
      <c r="AW204" s="4"/>
      <c r="AX204" s="4">
        <v>617.94000000000005</v>
      </c>
      <c r="AY204" s="4"/>
      <c r="AZ204" s="4"/>
      <c r="BA204" s="4"/>
      <c r="BB204" s="4"/>
      <c r="BC204" s="4">
        <v>10941.62</v>
      </c>
      <c r="BD204" s="4"/>
      <c r="BE204" s="4"/>
      <c r="BF204" s="4"/>
      <c r="BG204" s="4"/>
      <c r="BH204" s="4"/>
      <c r="BI204" s="4"/>
      <c r="BJ204" s="4">
        <v>-42.92</v>
      </c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>
        <v>1515346.7000000004</v>
      </c>
    </row>
    <row r="205" spans="1:81" x14ac:dyDescent="0.25">
      <c r="A205" s="2" t="s">
        <v>406</v>
      </c>
      <c r="B205" s="3" t="s">
        <v>407</v>
      </c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>
        <v>1174322.96</v>
      </c>
      <c r="AM205" s="4">
        <v>3210.1800000000003</v>
      </c>
      <c r="AN205" s="4">
        <v>56643.020000000004</v>
      </c>
      <c r="AO205" s="4"/>
      <c r="AP205" s="4">
        <v>-191306.36000000002</v>
      </c>
      <c r="AQ205" s="4"/>
      <c r="AR205" s="4"/>
      <c r="AS205" s="4">
        <v>0</v>
      </c>
      <c r="AT205" s="4"/>
      <c r="AU205" s="4">
        <v>11446.65</v>
      </c>
      <c r="AV205" s="4">
        <v>722.28</v>
      </c>
      <c r="AW205" s="4">
        <v>9712.2100000000009</v>
      </c>
      <c r="AX205" s="4">
        <v>8716.42</v>
      </c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>
        <v>1073467.3599999999</v>
      </c>
    </row>
    <row r="206" spans="1:81" x14ac:dyDescent="0.25">
      <c r="A206" s="2" t="s">
        <v>408</v>
      </c>
      <c r="B206" s="3" t="s">
        <v>409</v>
      </c>
      <c r="C206" s="4"/>
      <c r="D206" s="4"/>
      <c r="E206" s="4"/>
      <c r="F206" s="4"/>
      <c r="G206" s="4"/>
      <c r="H206" s="4">
        <v>0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>
        <v>0</v>
      </c>
    </row>
    <row r="207" spans="1:81" x14ac:dyDescent="0.25">
      <c r="A207" s="2" t="s">
        <v>410</v>
      </c>
      <c r="B207" s="3" t="s">
        <v>411</v>
      </c>
      <c r="C207" s="4">
        <v>122.17</v>
      </c>
      <c r="D207" s="4"/>
      <c r="E207" s="4"/>
      <c r="F207" s="4"/>
      <c r="G207" s="4"/>
      <c r="H207" s="4">
        <v>0</v>
      </c>
      <c r="I207" s="4"/>
      <c r="J207" s="4"/>
      <c r="K207" s="4"/>
      <c r="L207" s="4"/>
      <c r="M207" s="4"/>
      <c r="N207" s="4">
        <v>-2.0699999999999998</v>
      </c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>
        <v>120.10000000000001</v>
      </c>
    </row>
    <row r="208" spans="1:81" x14ac:dyDescent="0.25">
      <c r="A208" s="2" t="s">
        <v>412</v>
      </c>
      <c r="B208" s="3" t="s">
        <v>413</v>
      </c>
      <c r="C208" s="4">
        <v>40987.86</v>
      </c>
      <c r="D208" s="4"/>
      <c r="E208" s="4"/>
      <c r="F208" s="4"/>
      <c r="G208" s="4"/>
      <c r="H208" s="4">
        <v>0</v>
      </c>
      <c r="I208" s="4"/>
      <c r="J208" s="4"/>
      <c r="K208" s="4"/>
      <c r="L208" s="4"/>
      <c r="M208" s="4"/>
      <c r="N208" s="4">
        <v>-695.65</v>
      </c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>
        <v>40292.21</v>
      </c>
    </row>
    <row r="209" spans="1:81" x14ac:dyDescent="0.25">
      <c r="A209" s="2" t="s">
        <v>414</v>
      </c>
      <c r="B209" s="3" t="s">
        <v>415</v>
      </c>
      <c r="C209" s="4"/>
      <c r="D209" s="4"/>
      <c r="E209" s="4"/>
      <c r="F209" s="4"/>
      <c r="G209" s="4"/>
      <c r="H209" s="4"/>
      <c r="I209" s="4"/>
      <c r="J209" s="4">
        <v>63433.760000000002</v>
      </c>
      <c r="K209" s="4">
        <v>11563.34</v>
      </c>
      <c r="L209" s="4"/>
      <c r="M209" s="4"/>
      <c r="N209" s="4">
        <v>-1169.74</v>
      </c>
      <c r="O209" s="4"/>
      <c r="P209" s="4">
        <v>0</v>
      </c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>
        <v>73827.360000000001</v>
      </c>
    </row>
    <row r="210" spans="1:81" x14ac:dyDescent="0.25">
      <c r="A210" s="2" t="s">
        <v>416</v>
      </c>
      <c r="B210" s="3" t="s">
        <v>417</v>
      </c>
      <c r="C210" s="4"/>
      <c r="D210" s="4"/>
      <c r="E210" s="4">
        <v>67347.38</v>
      </c>
      <c r="F210" s="4">
        <v>1632.04</v>
      </c>
      <c r="G210" s="4"/>
      <c r="H210" s="4"/>
      <c r="I210" s="4"/>
      <c r="J210" s="4">
        <v>3038.93</v>
      </c>
      <c r="K210" s="4"/>
      <c r="L210" s="4">
        <v>0</v>
      </c>
      <c r="M210" s="4"/>
      <c r="N210" s="4">
        <v>-1216.95</v>
      </c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>
        <v>70801.399999999994</v>
      </c>
    </row>
    <row r="211" spans="1:81" x14ac:dyDescent="0.25">
      <c r="A211" s="2" t="s">
        <v>418</v>
      </c>
      <c r="B211" s="3" t="s">
        <v>419</v>
      </c>
      <c r="C211" s="4"/>
      <c r="D211" s="4">
        <v>2314.89</v>
      </c>
      <c r="E211" s="4"/>
      <c r="F211" s="4"/>
      <c r="G211" s="4"/>
      <c r="H211" s="4">
        <v>0</v>
      </c>
      <c r="I211" s="4"/>
      <c r="J211" s="4"/>
      <c r="K211" s="4"/>
      <c r="L211" s="4">
        <v>1096.05</v>
      </c>
      <c r="M211" s="4"/>
      <c r="N211" s="4">
        <v>-56.82</v>
      </c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>
        <v>3354.1199999999994</v>
      </c>
    </row>
    <row r="212" spans="1:81" x14ac:dyDescent="0.25">
      <c r="A212" s="2" t="s">
        <v>420</v>
      </c>
      <c r="B212" s="3" t="s">
        <v>421</v>
      </c>
      <c r="C212" s="4"/>
      <c r="D212" s="4"/>
      <c r="E212" s="4"/>
      <c r="F212" s="4">
        <v>219.25</v>
      </c>
      <c r="G212" s="4"/>
      <c r="H212" s="4"/>
      <c r="I212" s="4"/>
      <c r="J212" s="4">
        <v>0</v>
      </c>
      <c r="K212" s="4"/>
      <c r="L212" s="4"/>
      <c r="M212" s="4"/>
      <c r="N212" s="4">
        <v>-3.73</v>
      </c>
      <c r="O212" s="4"/>
      <c r="P212" s="4"/>
      <c r="Q212" s="4"/>
      <c r="R212" s="4"/>
      <c r="S212" s="4">
        <v>10497.77</v>
      </c>
      <c r="T212" s="4"/>
      <c r="U212" s="4"/>
      <c r="V212" s="4"/>
      <c r="W212" s="4"/>
      <c r="X212" s="4"/>
      <c r="Y212" s="4"/>
      <c r="Z212" s="4">
        <v>74.87</v>
      </c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>
        <v>10788.160000000002</v>
      </c>
    </row>
    <row r="213" spans="1:81" x14ac:dyDescent="0.25">
      <c r="A213" s="2" t="s">
        <v>422</v>
      </c>
      <c r="B213" s="3" t="s">
        <v>423</v>
      </c>
      <c r="C213" s="4"/>
      <c r="D213" s="4"/>
      <c r="E213" s="4">
        <v>52254.07</v>
      </c>
      <c r="F213" s="4">
        <v>213825.21</v>
      </c>
      <c r="G213" s="4">
        <v>82543.13</v>
      </c>
      <c r="H213" s="4">
        <v>5739.85</v>
      </c>
      <c r="I213" s="4"/>
      <c r="J213" s="4"/>
      <c r="K213" s="4"/>
      <c r="L213" s="4">
        <v>-5153.8900000000003</v>
      </c>
      <c r="M213" s="4"/>
      <c r="N213" s="4">
        <v>-6114.56</v>
      </c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>
        <v>343093.80999999994</v>
      </c>
    </row>
    <row r="214" spans="1:81" x14ac:dyDescent="0.25">
      <c r="A214" s="2" t="s">
        <v>424</v>
      </c>
      <c r="B214" s="3" t="s">
        <v>425</v>
      </c>
      <c r="C214" s="4"/>
      <c r="D214" s="4"/>
      <c r="E214" s="4"/>
      <c r="F214" s="4"/>
      <c r="G214" s="4"/>
      <c r="H214" s="4"/>
      <c r="I214" s="4"/>
      <c r="J214" s="4"/>
      <c r="K214" s="4">
        <v>51909.99</v>
      </c>
      <c r="L214" s="4">
        <v>3578.06</v>
      </c>
      <c r="M214" s="4"/>
      <c r="N214" s="4">
        <v>420.63</v>
      </c>
      <c r="O214" s="4"/>
      <c r="P214" s="4"/>
      <c r="Q214" s="4">
        <v>0</v>
      </c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>
        <v>55908.679999999993</v>
      </c>
    </row>
    <row r="215" spans="1:81" x14ac:dyDescent="0.25">
      <c r="A215" s="2" t="s">
        <v>426</v>
      </c>
      <c r="B215" s="3" t="s">
        <v>427</v>
      </c>
      <c r="C215" s="4"/>
      <c r="D215" s="4"/>
      <c r="E215" s="4">
        <v>24640.89</v>
      </c>
      <c r="F215" s="4">
        <v>12257.19</v>
      </c>
      <c r="G215" s="4"/>
      <c r="H215" s="4"/>
      <c r="I215" s="4"/>
      <c r="J215" s="4"/>
      <c r="K215" s="4"/>
      <c r="L215" s="4"/>
      <c r="M215" s="4"/>
      <c r="N215" s="4">
        <v>-625.99</v>
      </c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>
        <v>36272.090000000004</v>
      </c>
    </row>
    <row r="216" spans="1:81" x14ac:dyDescent="0.25">
      <c r="A216" s="2" t="s">
        <v>428</v>
      </c>
      <c r="B216" s="3" t="s">
        <v>429</v>
      </c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>
        <v>9734805.6300000008</v>
      </c>
      <c r="AM216" s="4">
        <v>40821.51</v>
      </c>
      <c r="AN216" s="4">
        <v>3411.57</v>
      </c>
      <c r="AO216" s="4">
        <v>8098.63</v>
      </c>
      <c r="AP216" s="4">
        <v>22937.16</v>
      </c>
      <c r="AQ216" s="4"/>
      <c r="AR216" s="4">
        <v>1372.47</v>
      </c>
      <c r="AS216" s="4"/>
      <c r="AT216" s="4">
        <v>1.34</v>
      </c>
      <c r="AU216" s="4"/>
      <c r="AV216" s="4"/>
      <c r="AW216" s="4"/>
      <c r="AX216" s="4">
        <v>0</v>
      </c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>
        <v>9811448.3100000024</v>
      </c>
    </row>
    <row r="217" spans="1:81" x14ac:dyDescent="0.25">
      <c r="A217" s="2" t="s">
        <v>430</v>
      </c>
      <c r="B217" s="3" t="s">
        <v>431</v>
      </c>
      <c r="C217" s="4"/>
      <c r="D217" s="4"/>
      <c r="E217" s="4">
        <v>86093.119999999995</v>
      </c>
      <c r="F217" s="4">
        <v>2418.08</v>
      </c>
      <c r="G217" s="4"/>
      <c r="H217" s="4"/>
      <c r="I217" s="4"/>
      <c r="J217" s="4">
        <v>0</v>
      </c>
      <c r="K217" s="4"/>
      <c r="L217" s="4"/>
      <c r="M217" s="4"/>
      <c r="N217" s="4">
        <v>-1502.23</v>
      </c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>
        <v>87008.97</v>
      </c>
    </row>
    <row r="218" spans="1:81" x14ac:dyDescent="0.25">
      <c r="A218" s="2" t="s">
        <v>432</v>
      </c>
      <c r="B218" s="3" t="s">
        <v>433</v>
      </c>
      <c r="C218" s="4"/>
      <c r="D218" s="4"/>
      <c r="E218" s="4"/>
      <c r="F218" s="4">
        <v>577622.66</v>
      </c>
      <c r="G218" s="4">
        <v>12554.12</v>
      </c>
      <c r="H218" s="4">
        <v>13233.34</v>
      </c>
      <c r="I218" s="4">
        <v>0</v>
      </c>
      <c r="J218" s="4">
        <v>-154105.07</v>
      </c>
      <c r="K218" s="4">
        <v>26488.49</v>
      </c>
      <c r="L218" s="4">
        <v>-4418.34</v>
      </c>
      <c r="M218" s="4">
        <v>51368.130000000005</v>
      </c>
      <c r="N218" s="4">
        <v>-8745.58</v>
      </c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>
        <v>513997.74999999994</v>
      </c>
    </row>
    <row r="219" spans="1:81" x14ac:dyDescent="0.25">
      <c r="A219" s="2" t="s">
        <v>434</v>
      </c>
      <c r="B219" s="3" t="s">
        <v>435</v>
      </c>
      <c r="C219" s="4"/>
      <c r="D219" s="4"/>
      <c r="E219" s="4"/>
      <c r="F219" s="4">
        <v>323475.44</v>
      </c>
      <c r="G219" s="4">
        <v>35362.800000000003</v>
      </c>
      <c r="H219" s="4">
        <v>1313.21</v>
      </c>
      <c r="I219" s="4">
        <v>633.23</v>
      </c>
      <c r="J219" s="4">
        <v>-112398.87</v>
      </c>
      <c r="K219" s="4">
        <v>17745.41</v>
      </c>
      <c r="L219" s="4">
        <v>-2718.81</v>
      </c>
      <c r="M219" s="4">
        <v>-6601.56</v>
      </c>
      <c r="N219" s="4">
        <v>-4352.17</v>
      </c>
      <c r="O219" s="4"/>
      <c r="P219" s="4"/>
      <c r="Q219" s="4">
        <v>534.23</v>
      </c>
      <c r="R219" s="4"/>
      <c r="S219" s="4"/>
      <c r="T219" s="4"/>
      <c r="U219" s="4"/>
      <c r="V219" s="4"/>
      <c r="W219" s="4"/>
      <c r="X219" s="4"/>
      <c r="Y219" s="4"/>
      <c r="Z219" s="4">
        <v>3.81</v>
      </c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>
        <v>252996.71999999997</v>
      </c>
    </row>
    <row r="220" spans="1:81" x14ac:dyDescent="0.25">
      <c r="A220" s="2" t="s">
        <v>436</v>
      </c>
      <c r="B220" s="3" t="s">
        <v>437</v>
      </c>
      <c r="C220" s="4"/>
      <c r="D220" s="4"/>
      <c r="E220" s="4"/>
      <c r="F220" s="4"/>
      <c r="G220" s="4"/>
      <c r="H220" s="4"/>
      <c r="I220" s="4"/>
      <c r="J220" s="4">
        <v>1839503.4</v>
      </c>
      <c r="K220" s="4">
        <v>-43438.61</v>
      </c>
      <c r="L220" s="4">
        <v>-1441.73</v>
      </c>
      <c r="M220" s="4">
        <v>164270.55000000002</v>
      </c>
      <c r="N220" s="4">
        <v>-29927.75</v>
      </c>
      <c r="O220" s="4">
        <v>-456435.41000000003</v>
      </c>
      <c r="P220" s="4">
        <v>-24405.84</v>
      </c>
      <c r="Q220" s="4">
        <v>4594.18</v>
      </c>
      <c r="R220" s="4">
        <v>691.30000000000007</v>
      </c>
      <c r="S220" s="4">
        <v>1999.1100000000001</v>
      </c>
      <c r="T220" s="4"/>
      <c r="U220" s="4"/>
      <c r="V220" s="4"/>
      <c r="W220" s="4"/>
      <c r="X220" s="4"/>
      <c r="Y220" s="4"/>
      <c r="Z220" s="4">
        <v>272.74</v>
      </c>
      <c r="AA220" s="4"/>
      <c r="AB220" s="4"/>
      <c r="AC220" s="4"/>
      <c r="AD220" s="4"/>
      <c r="AE220" s="4">
        <v>0</v>
      </c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>
        <v>1455681.9399999997</v>
      </c>
    </row>
    <row r="221" spans="1:81" x14ac:dyDescent="0.25">
      <c r="A221" s="2" t="s">
        <v>438</v>
      </c>
      <c r="B221" s="3" t="s">
        <v>439</v>
      </c>
      <c r="C221" s="4"/>
      <c r="D221" s="4"/>
      <c r="E221" s="4"/>
      <c r="F221" s="4"/>
      <c r="G221" s="4"/>
      <c r="H221" s="4"/>
      <c r="I221" s="4"/>
      <c r="J221" s="4">
        <v>812849.46</v>
      </c>
      <c r="K221" s="4">
        <v>7128.88</v>
      </c>
      <c r="L221" s="4">
        <v>-1256.8800000000001</v>
      </c>
      <c r="M221" s="4">
        <v>104653.58</v>
      </c>
      <c r="N221" s="4">
        <v>-30652.41</v>
      </c>
      <c r="O221" s="4">
        <v>203287.38</v>
      </c>
      <c r="P221" s="4">
        <v>-41644.53</v>
      </c>
      <c r="Q221" s="4"/>
      <c r="R221" s="4">
        <v>3031.82</v>
      </c>
      <c r="S221" s="4">
        <v>206.12</v>
      </c>
      <c r="T221" s="4"/>
      <c r="U221" s="4"/>
      <c r="V221" s="4"/>
      <c r="W221" s="4"/>
      <c r="X221" s="4"/>
      <c r="Y221" s="4"/>
      <c r="Z221" s="4">
        <v>1175.96</v>
      </c>
      <c r="AA221" s="4"/>
      <c r="AB221" s="4"/>
      <c r="AC221" s="4"/>
      <c r="AD221" s="4">
        <v>-809.29</v>
      </c>
      <c r="AE221" s="4">
        <v>0</v>
      </c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>
        <v>1057970.0899999999</v>
      </c>
    </row>
    <row r="222" spans="1:81" x14ac:dyDescent="0.25">
      <c r="A222" s="2" t="s">
        <v>440</v>
      </c>
      <c r="B222" s="3" t="s">
        <v>441</v>
      </c>
      <c r="C222" s="4"/>
      <c r="D222" s="4"/>
      <c r="E222" s="4"/>
      <c r="F222" s="4"/>
      <c r="G222" s="4">
        <v>214877.74</v>
      </c>
      <c r="H222" s="4">
        <v>236.88</v>
      </c>
      <c r="I222" s="4">
        <v>5145.7700000000004</v>
      </c>
      <c r="J222" s="4">
        <v>144129.99</v>
      </c>
      <c r="K222" s="4">
        <v>-23954.560000000001</v>
      </c>
      <c r="L222" s="4">
        <v>3863.89</v>
      </c>
      <c r="M222" s="4">
        <v>-520.20000000000005</v>
      </c>
      <c r="N222" s="4">
        <v>-5762.49</v>
      </c>
      <c r="O222" s="4">
        <v>-105633.01000000001</v>
      </c>
      <c r="P222" s="4">
        <v>0</v>
      </c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>
        <v>232384.01</v>
      </c>
    </row>
    <row r="223" spans="1:81" x14ac:dyDescent="0.25">
      <c r="A223" s="2" t="s">
        <v>442</v>
      </c>
      <c r="B223" s="3" t="s">
        <v>443</v>
      </c>
      <c r="C223" s="4"/>
      <c r="D223" s="4"/>
      <c r="E223" s="4"/>
      <c r="F223" s="4"/>
      <c r="G223" s="4"/>
      <c r="H223" s="4"/>
      <c r="I223" s="4"/>
      <c r="J223" s="4"/>
      <c r="K223" s="4">
        <v>641591.67000000004</v>
      </c>
      <c r="L223" s="4">
        <v>-0.01</v>
      </c>
      <c r="M223" s="4">
        <v>39374.090000000004</v>
      </c>
      <c r="N223" s="4">
        <v>49683.43</v>
      </c>
      <c r="O223" s="4"/>
      <c r="P223" s="4"/>
      <c r="Q223" s="4">
        <v>468.27</v>
      </c>
      <c r="R223" s="4"/>
      <c r="S223" s="4">
        <v>0</v>
      </c>
      <c r="T223" s="4"/>
      <c r="U223" s="4"/>
      <c r="V223" s="4"/>
      <c r="W223" s="4"/>
      <c r="X223" s="4"/>
      <c r="Y223" s="4"/>
      <c r="Z223" s="4">
        <v>3.34</v>
      </c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>
        <v>731120.79</v>
      </c>
    </row>
    <row r="224" spans="1:81" x14ac:dyDescent="0.25">
      <c r="A224" s="2" t="s">
        <v>444</v>
      </c>
      <c r="B224" s="3" t="s">
        <v>445</v>
      </c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>
        <v>188258.81</v>
      </c>
      <c r="O224" s="4">
        <v>446.27</v>
      </c>
      <c r="P224" s="4"/>
      <c r="Q224" s="4"/>
      <c r="R224" s="4">
        <v>10470.99</v>
      </c>
      <c r="S224" s="4">
        <v>1695</v>
      </c>
      <c r="T224" s="4"/>
      <c r="U224" s="4"/>
      <c r="V224" s="4"/>
      <c r="W224" s="4"/>
      <c r="X224" s="4"/>
      <c r="Y224" s="4"/>
      <c r="Z224" s="4">
        <v>89.95</v>
      </c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>
        <v>200961.02</v>
      </c>
    </row>
    <row r="225" spans="1:81" x14ac:dyDescent="0.25">
      <c r="A225" s="2" t="s">
        <v>446</v>
      </c>
      <c r="B225" s="3" t="s">
        <v>447</v>
      </c>
      <c r="C225" s="4"/>
      <c r="D225" s="4"/>
      <c r="E225" s="4"/>
      <c r="F225" s="4"/>
      <c r="G225" s="4"/>
      <c r="H225" s="4">
        <v>26554.880000000001</v>
      </c>
      <c r="I225" s="4">
        <v>16836.23</v>
      </c>
      <c r="J225" s="4"/>
      <c r="K225" s="4">
        <v>97849.31</v>
      </c>
      <c r="L225" s="4">
        <v>94.52</v>
      </c>
      <c r="M225" s="4">
        <v>17.21</v>
      </c>
      <c r="N225" s="4">
        <v>-2398.94</v>
      </c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>
        <v>138953.20999999996</v>
      </c>
    </row>
    <row r="226" spans="1:81" x14ac:dyDescent="0.25">
      <c r="A226" s="2" t="s">
        <v>448</v>
      </c>
      <c r="B226" s="3" t="s">
        <v>449</v>
      </c>
      <c r="C226" s="4"/>
      <c r="D226" s="4"/>
      <c r="E226" s="4"/>
      <c r="F226" s="4"/>
      <c r="G226" s="4">
        <v>2338.09</v>
      </c>
      <c r="H226" s="4">
        <v>92471.47</v>
      </c>
      <c r="I226" s="4">
        <v>17096.439999999999</v>
      </c>
      <c r="J226" s="4"/>
      <c r="K226" s="4"/>
      <c r="L226" s="4">
        <v>0</v>
      </c>
      <c r="M226" s="4"/>
      <c r="N226" s="4">
        <v>-1899.28</v>
      </c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>
        <v>110006.72</v>
      </c>
    </row>
    <row r="227" spans="1:81" x14ac:dyDescent="0.25">
      <c r="A227" s="2" t="s">
        <v>450</v>
      </c>
      <c r="B227" s="3" t="s">
        <v>451</v>
      </c>
      <c r="C227" s="4"/>
      <c r="D227" s="4"/>
      <c r="E227" s="4"/>
      <c r="F227" s="4"/>
      <c r="G227" s="4"/>
      <c r="H227" s="4"/>
      <c r="I227" s="4"/>
      <c r="J227" s="4"/>
      <c r="K227" s="4">
        <v>736827.94000000006</v>
      </c>
      <c r="L227" s="4">
        <v>41064.03</v>
      </c>
      <c r="M227" s="4"/>
      <c r="N227" s="4">
        <v>-4168.46</v>
      </c>
      <c r="O227" s="4"/>
      <c r="P227" s="4"/>
      <c r="Q227" s="4"/>
      <c r="R227" s="4">
        <v>66.95</v>
      </c>
      <c r="S227" s="4">
        <v>0</v>
      </c>
      <c r="T227" s="4"/>
      <c r="U227" s="4"/>
      <c r="V227" s="4">
        <v>3184.48</v>
      </c>
      <c r="W227" s="4"/>
      <c r="X227" s="4"/>
      <c r="Y227" s="4"/>
      <c r="Z227" s="4">
        <v>23.2</v>
      </c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>
        <v>776998.14</v>
      </c>
    </row>
    <row r="228" spans="1:81" x14ac:dyDescent="0.25">
      <c r="A228" s="2" t="s">
        <v>452</v>
      </c>
      <c r="B228" s="3" t="s">
        <v>453</v>
      </c>
      <c r="C228" s="4"/>
      <c r="D228" s="4"/>
      <c r="E228" s="4"/>
      <c r="F228" s="4"/>
      <c r="G228" s="4"/>
      <c r="H228" s="4"/>
      <c r="I228" s="4"/>
      <c r="J228" s="4"/>
      <c r="K228" s="4">
        <v>533224.03</v>
      </c>
      <c r="L228" s="4">
        <v>45759.92</v>
      </c>
      <c r="M228" s="4">
        <v>31188.06</v>
      </c>
      <c r="N228" s="4">
        <v>-7323.96</v>
      </c>
      <c r="O228" s="4">
        <v>63411.43</v>
      </c>
      <c r="P228" s="4"/>
      <c r="Q228" s="4">
        <v>434.37</v>
      </c>
      <c r="R228" s="4">
        <v>238.48000000000002</v>
      </c>
      <c r="S228" s="4">
        <v>67512.210000000006</v>
      </c>
      <c r="T228" s="4"/>
      <c r="U228" s="4"/>
      <c r="V228" s="4"/>
      <c r="W228" s="4">
        <v>2454.19</v>
      </c>
      <c r="X228" s="4"/>
      <c r="Y228" s="4"/>
      <c r="Z228" s="4">
        <v>956.07</v>
      </c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>
        <v>737854.8</v>
      </c>
    </row>
    <row r="229" spans="1:81" x14ac:dyDescent="0.25">
      <c r="A229" s="2" t="s">
        <v>454</v>
      </c>
      <c r="B229" s="3" t="s">
        <v>455</v>
      </c>
      <c r="C229" s="4"/>
      <c r="D229" s="4"/>
      <c r="E229" s="4"/>
      <c r="F229" s="4"/>
      <c r="G229" s="4"/>
      <c r="H229" s="4"/>
      <c r="I229" s="4"/>
      <c r="J229" s="4"/>
      <c r="K229" s="4"/>
      <c r="L229" s="4">
        <v>648147.28</v>
      </c>
      <c r="M229" s="4">
        <v>99.44</v>
      </c>
      <c r="N229" s="4">
        <v>-8213.69</v>
      </c>
      <c r="O229" s="4">
        <v>3074.29</v>
      </c>
      <c r="P229" s="4">
        <v>3622.7000000000003</v>
      </c>
      <c r="Q229" s="4"/>
      <c r="R229" s="4"/>
      <c r="S229" s="4"/>
      <c r="T229" s="4"/>
      <c r="U229" s="4"/>
      <c r="V229" s="4"/>
      <c r="W229" s="4"/>
      <c r="X229" s="4"/>
      <c r="Y229" s="4">
        <v>-0.01</v>
      </c>
      <c r="Z229" s="4">
        <v>231.94</v>
      </c>
      <c r="AA229" s="4"/>
      <c r="AB229" s="4"/>
      <c r="AC229" s="4"/>
      <c r="AD229" s="4">
        <v>0</v>
      </c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>
        <v>646961.94999999995</v>
      </c>
    </row>
    <row r="230" spans="1:81" x14ac:dyDescent="0.25">
      <c r="A230" s="2" t="s">
        <v>456</v>
      </c>
      <c r="B230" s="3" t="s">
        <v>457</v>
      </c>
      <c r="C230" s="4"/>
      <c r="D230" s="4"/>
      <c r="E230" s="4"/>
      <c r="F230" s="4"/>
      <c r="G230" s="4"/>
      <c r="H230" s="4"/>
      <c r="I230" s="4"/>
      <c r="J230" s="4">
        <v>370953.18</v>
      </c>
      <c r="K230" s="4">
        <v>11235.27</v>
      </c>
      <c r="L230" s="4">
        <v>6190.06</v>
      </c>
      <c r="M230" s="4">
        <v>20199.62</v>
      </c>
      <c r="N230" s="4">
        <v>-6908.62</v>
      </c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>
        <v>401669.51</v>
      </c>
    </row>
    <row r="231" spans="1:81" x14ac:dyDescent="0.25">
      <c r="A231" s="2" t="s">
        <v>458</v>
      </c>
      <c r="B231" s="3" t="s">
        <v>459</v>
      </c>
      <c r="C231" s="4"/>
      <c r="D231" s="4"/>
      <c r="E231" s="4"/>
      <c r="F231" s="4"/>
      <c r="G231" s="4"/>
      <c r="H231" s="4"/>
      <c r="I231" s="4"/>
      <c r="J231" s="4"/>
      <c r="K231" s="4">
        <v>52678.19</v>
      </c>
      <c r="L231" s="4">
        <v>354346.66000000003</v>
      </c>
      <c r="M231" s="4">
        <v>20546.13</v>
      </c>
      <c r="N231" s="4">
        <v>-6889.01</v>
      </c>
      <c r="O231" s="4">
        <v>2905.63</v>
      </c>
      <c r="P231" s="4"/>
      <c r="Q231" s="4"/>
      <c r="R231" s="4">
        <v>32.340000000000003</v>
      </c>
      <c r="S231" s="4"/>
      <c r="T231" s="4"/>
      <c r="U231" s="4">
        <v>9545.94</v>
      </c>
      <c r="V231" s="4"/>
      <c r="W231" s="4"/>
      <c r="X231" s="4"/>
      <c r="Y231" s="4"/>
      <c r="Z231" s="4">
        <v>89.03</v>
      </c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>
        <v>433254.91000000009</v>
      </c>
    </row>
    <row r="232" spans="1:81" x14ac:dyDescent="0.25">
      <c r="A232" s="2" t="s">
        <v>460</v>
      </c>
      <c r="B232" s="3" t="s">
        <v>461</v>
      </c>
      <c r="C232" s="4"/>
      <c r="D232" s="4"/>
      <c r="E232" s="4"/>
      <c r="F232" s="4"/>
      <c r="G232" s="4"/>
      <c r="H232" s="4"/>
      <c r="I232" s="4"/>
      <c r="J232" s="4"/>
      <c r="K232" s="4">
        <v>126950.11</v>
      </c>
      <c r="L232" s="4">
        <v>99588.99</v>
      </c>
      <c r="M232" s="4">
        <v>58298.1</v>
      </c>
      <c r="N232" s="4">
        <v>-4058.06</v>
      </c>
      <c r="O232" s="4">
        <v>759.03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>
        <v>5.42</v>
      </c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>
        <v>281543.59000000003</v>
      </c>
    </row>
    <row r="233" spans="1:81" x14ac:dyDescent="0.25">
      <c r="A233" s="2" t="s">
        <v>462</v>
      </c>
      <c r="B233" s="3" t="s">
        <v>463</v>
      </c>
      <c r="C233" s="4"/>
      <c r="D233" s="4"/>
      <c r="E233" s="4"/>
      <c r="F233" s="4"/>
      <c r="G233" s="4"/>
      <c r="H233" s="4"/>
      <c r="I233" s="4"/>
      <c r="J233" s="4"/>
      <c r="K233" s="4"/>
      <c r="L233" s="4">
        <v>62656.270000000004</v>
      </c>
      <c r="M233" s="4"/>
      <c r="N233" s="4">
        <v>-1012.19</v>
      </c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>
        <v>61644.08</v>
      </c>
    </row>
    <row r="234" spans="1:81" x14ac:dyDescent="0.25">
      <c r="A234" s="2" t="s">
        <v>464</v>
      </c>
      <c r="B234" s="3" t="s">
        <v>465</v>
      </c>
      <c r="C234" s="4"/>
      <c r="D234" s="4"/>
      <c r="E234" s="4"/>
      <c r="F234" s="4"/>
      <c r="G234" s="4"/>
      <c r="H234" s="4"/>
      <c r="I234" s="4"/>
      <c r="J234" s="4"/>
      <c r="K234" s="4"/>
      <c r="L234" s="4">
        <v>75713.63</v>
      </c>
      <c r="M234" s="4"/>
      <c r="N234" s="4">
        <v>592.91999999999996</v>
      </c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>
        <v>76306.55</v>
      </c>
    </row>
    <row r="235" spans="1:81" x14ac:dyDescent="0.25">
      <c r="A235" s="2" t="s">
        <v>466</v>
      </c>
      <c r="B235" s="3" t="s">
        <v>467</v>
      </c>
      <c r="C235" s="4"/>
      <c r="D235" s="4"/>
      <c r="E235" s="4"/>
      <c r="F235" s="4"/>
      <c r="G235" s="4"/>
      <c r="H235" s="4"/>
      <c r="I235" s="4"/>
      <c r="J235" s="4">
        <v>539909.11</v>
      </c>
      <c r="K235" s="4">
        <v>18667.850000000002</v>
      </c>
      <c r="L235" s="4">
        <v>156812.55000000002</v>
      </c>
      <c r="M235" s="4">
        <v>182669.87</v>
      </c>
      <c r="N235" s="4">
        <v>-14889.75</v>
      </c>
      <c r="O235" s="4">
        <v>16088.29</v>
      </c>
      <c r="P235" s="4">
        <v>3007.76</v>
      </c>
      <c r="Q235" s="4"/>
      <c r="R235" s="4"/>
      <c r="S235" s="4"/>
      <c r="T235" s="4"/>
      <c r="U235" s="4"/>
      <c r="V235" s="4"/>
      <c r="W235" s="4"/>
      <c r="X235" s="4"/>
      <c r="Y235" s="4"/>
      <c r="Z235" s="4">
        <v>136.19</v>
      </c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>
        <v>902401.87</v>
      </c>
    </row>
    <row r="236" spans="1:81" x14ac:dyDescent="0.25">
      <c r="A236" s="2" t="s">
        <v>468</v>
      </c>
      <c r="B236" s="3" t="s">
        <v>469</v>
      </c>
      <c r="C236" s="4"/>
      <c r="D236" s="4"/>
      <c r="E236" s="4"/>
      <c r="F236" s="4"/>
      <c r="G236" s="4"/>
      <c r="H236" s="4">
        <v>64753.67</v>
      </c>
      <c r="I236" s="4">
        <v>30232.45</v>
      </c>
      <c r="J236" s="4"/>
      <c r="K236" s="4">
        <v>283009.45</v>
      </c>
      <c r="L236" s="4">
        <v>202.09</v>
      </c>
      <c r="M236" s="4">
        <v>350.77</v>
      </c>
      <c r="N236" s="4">
        <v>-6399.58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>
        <v>372148.85000000003</v>
      </c>
    </row>
    <row r="237" spans="1:81" x14ac:dyDescent="0.25">
      <c r="A237" s="2" t="s">
        <v>470</v>
      </c>
      <c r="B237" s="3" t="s">
        <v>471</v>
      </c>
      <c r="C237" s="4"/>
      <c r="D237" s="4"/>
      <c r="E237" s="4"/>
      <c r="F237" s="4"/>
      <c r="G237" s="4"/>
      <c r="H237" s="4"/>
      <c r="I237" s="4"/>
      <c r="J237" s="4"/>
      <c r="K237" s="4"/>
      <c r="L237" s="4">
        <v>337.55</v>
      </c>
      <c r="M237" s="4">
        <v>18425.25</v>
      </c>
      <c r="N237" s="4">
        <v>-300.35000000000002</v>
      </c>
      <c r="O237" s="4">
        <v>500.21000000000004</v>
      </c>
      <c r="P237" s="4">
        <v>6731.59</v>
      </c>
      <c r="Q237" s="4">
        <v>123053.12</v>
      </c>
      <c r="R237" s="4"/>
      <c r="S237" s="4">
        <v>1122.8</v>
      </c>
      <c r="T237" s="4"/>
      <c r="U237" s="4"/>
      <c r="V237" s="4"/>
      <c r="W237" s="4"/>
      <c r="X237" s="4"/>
      <c r="Y237" s="4"/>
      <c r="Z237" s="4">
        <v>937.22</v>
      </c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>
        <v>150807.38999999998</v>
      </c>
    </row>
    <row r="238" spans="1:81" x14ac:dyDescent="0.25">
      <c r="A238" s="2" t="s">
        <v>472</v>
      </c>
      <c r="B238" s="3" t="s">
        <v>473</v>
      </c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>
        <v>208594.63</v>
      </c>
      <c r="O238" s="4">
        <v>16571.52</v>
      </c>
      <c r="P238" s="4"/>
      <c r="Q238" s="4">
        <v>2170.86</v>
      </c>
      <c r="R238" s="4"/>
      <c r="S238" s="4"/>
      <c r="T238" s="4">
        <v>0</v>
      </c>
      <c r="U238" s="4"/>
      <c r="V238" s="4"/>
      <c r="W238" s="4"/>
      <c r="X238" s="4"/>
      <c r="Y238" s="4"/>
      <c r="Z238" s="4">
        <v>133.79</v>
      </c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>
        <v>227470.8</v>
      </c>
    </row>
    <row r="239" spans="1:81" x14ac:dyDescent="0.25">
      <c r="A239" s="2" t="s">
        <v>474</v>
      </c>
      <c r="B239" s="3" t="s">
        <v>475</v>
      </c>
      <c r="C239" s="4"/>
      <c r="D239" s="4"/>
      <c r="E239" s="4"/>
      <c r="F239" s="4"/>
      <c r="G239" s="4"/>
      <c r="H239" s="4"/>
      <c r="I239" s="4"/>
      <c r="J239" s="4"/>
      <c r="K239" s="4">
        <v>80192.39</v>
      </c>
      <c r="L239" s="4"/>
      <c r="M239" s="4">
        <v>7162.28</v>
      </c>
      <c r="N239" s="4">
        <v>-1475.55</v>
      </c>
      <c r="O239" s="4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>
        <v>85879.12</v>
      </c>
    </row>
    <row r="240" spans="1:81" x14ac:dyDescent="0.25">
      <c r="A240" s="2" t="s">
        <v>476</v>
      </c>
      <c r="B240" s="3" t="s">
        <v>477</v>
      </c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>
        <v>111553.95</v>
      </c>
      <c r="N240" s="4">
        <v>-1784.74</v>
      </c>
      <c r="O240" s="4">
        <v>14414.83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>
        <v>102.81</v>
      </c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>
        <v>124286.84999999999</v>
      </c>
    </row>
    <row r="241" spans="1:81" x14ac:dyDescent="0.25">
      <c r="A241" s="2" t="s">
        <v>478</v>
      </c>
      <c r="B241" s="3" t="s">
        <v>479</v>
      </c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>
        <v>248838.07</v>
      </c>
      <c r="O241" s="4">
        <v>1453.21</v>
      </c>
      <c r="P241" s="4">
        <v>193.24</v>
      </c>
      <c r="Q241" s="4"/>
      <c r="R241" s="4">
        <v>217.28</v>
      </c>
      <c r="S241" s="4"/>
      <c r="T241" s="4"/>
      <c r="U241" s="4">
        <v>5432.4800000000005</v>
      </c>
      <c r="V241" s="4"/>
      <c r="W241" s="4"/>
      <c r="X241" s="4"/>
      <c r="Y241" s="4"/>
      <c r="Z241" s="4">
        <v>52.04</v>
      </c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>
        <v>256186.32</v>
      </c>
    </row>
    <row r="242" spans="1:81" x14ac:dyDescent="0.25">
      <c r="A242" s="2" t="s">
        <v>480</v>
      </c>
      <c r="B242" s="3" t="s">
        <v>481</v>
      </c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>
        <v>158751.56</v>
      </c>
      <c r="AG242" s="4"/>
      <c r="AH242" s="4"/>
      <c r="AI242" s="4">
        <v>-12738.44</v>
      </c>
      <c r="AJ242" s="4">
        <v>-4490.3900000000003</v>
      </c>
      <c r="AK242" s="4">
        <v>2611.96</v>
      </c>
      <c r="AL242" s="4">
        <v>537.23</v>
      </c>
      <c r="AM242" s="4"/>
      <c r="AN242" s="4">
        <v>4125.25</v>
      </c>
      <c r="AO242" s="4"/>
      <c r="AP242" s="4"/>
      <c r="AQ242" s="4"/>
      <c r="AR242" s="4"/>
      <c r="AS242" s="4"/>
      <c r="AT242" s="4"/>
      <c r="AU242" s="4"/>
      <c r="AV242" s="4"/>
      <c r="AW242" s="4"/>
      <c r="AX242" s="4">
        <v>134.27000000000001</v>
      </c>
      <c r="AY242" s="4">
        <v>0.01</v>
      </c>
      <c r="AZ242" s="4">
        <v>0</v>
      </c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>
        <v>148931.44999999998</v>
      </c>
    </row>
    <row r="243" spans="1:81" x14ac:dyDescent="0.25">
      <c r="A243" s="2" t="s">
        <v>482</v>
      </c>
      <c r="B243" s="3" t="s">
        <v>483</v>
      </c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>
        <v>150081.35</v>
      </c>
      <c r="AG243" s="4">
        <v>808.34</v>
      </c>
      <c r="AH243" s="4">
        <v>3105.23</v>
      </c>
      <c r="AI243" s="4">
        <v>-12299.2</v>
      </c>
      <c r="AJ243" s="4">
        <v>-4981.67</v>
      </c>
      <c r="AK243" s="4"/>
      <c r="AL243" s="4">
        <v>479.92</v>
      </c>
      <c r="AM243" s="4"/>
      <c r="AN243" s="4">
        <v>4046.65</v>
      </c>
      <c r="AO243" s="4"/>
      <c r="AP243" s="4"/>
      <c r="AQ243" s="4"/>
      <c r="AR243" s="4"/>
      <c r="AS243" s="4"/>
      <c r="AT243" s="4"/>
      <c r="AU243" s="4">
        <v>0</v>
      </c>
      <c r="AV243" s="4"/>
      <c r="AW243" s="4"/>
      <c r="AX243" s="4">
        <v>131.71</v>
      </c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>
        <v>141372.32999999999</v>
      </c>
    </row>
    <row r="244" spans="1:81" x14ac:dyDescent="0.25">
      <c r="A244" s="2" t="s">
        <v>484</v>
      </c>
      <c r="B244" s="3" t="s">
        <v>485</v>
      </c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>
        <v>2937.4900000000002</v>
      </c>
      <c r="R244" s="4"/>
      <c r="S244" s="4">
        <v>0</v>
      </c>
      <c r="T244" s="4"/>
      <c r="U244" s="4"/>
      <c r="V244" s="4"/>
      <c r="W244" s="4"/>
      <c r="X244" s="4"/>
      <c r="Y244" s="4"/>
      <c r="Z244" s="4">
        <v>-48.68</v>
      </c>
      <c r="AA244" s="4"/>
      <c r="AB244" s="4"/>
      <c r="AC244" s="4"/>
      <c r="AD244" s="4"/>
      <c r="AE244" s="4"/>
      <c r="AF244" s="4"/>
      <c r="AG244" s="4"/>
      <c r="AH244" s="4"/>
      <c r="AI244" s="4">
        <v>25704.37</v>
      </c>
      <c r="AJ244" s="4">
        <v>900.36</v>
      </c>
      <c r="AK244" s="4">
        <v>0</v>
      </c>
      <c r="AL244" s="4">
        <v>25.560000000000002</v>
      </c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>
        <v>1595.69</v>
      </c>
      <c r="BM244" s="4"/>
      <c r="BN244" s="4"/>
      <c r="BO244" s="4">
        <v>904.07</v>
      </c>
      <c r="BP244" s="4">
        <v>34.270000000000003</v>
      </c>
      <c r="BQ244" s="4"/>
      <c r="BR244" s="4"/>
      <c r="BS244" s="4"/>
      <c r="BT244" s="4"/>
      <c r="BU244" s="4"/>
      <c r="BV244" s="4">
        <v>-10.26</v>
      </c>
      <c r="BW244" s="4"/>
      <c r="BX244" s="4"/>
      <c r="BY244" s="4">
        <v>0</v>
      </c>
      <c r="BZ244" s="4">
        <v>0</v>
      </c>
      <c r="CA244" s="4"/>
      <c r="CB244" s="4"/>
      <c r="CC244" s="4">
        <v>32042.870000000003</v>
      </c>
    </row>
    <row r="245" spans="1:81" x14ac:dyDescent="0.25">
      <c r="A245" s="2" t="s">
        <v>486</v>
      </c>
      <c r="B245" s="3" t="s">
        <v>487</v>
      </c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>
        <v>52267.66</v>
      </c>
      <c r="P245" s="4"/>
      <c r="Q245" s="4"/>
      <c r="R245" s="4"/>
      <c r="S245" s="4"/>
      <c r="T245" s="4"/>
      <c r="U245" s="4"/>
      <c r="V245" s="4">
        <v>0</v>
      </c>
      <c r="W245" s="4"/>
      <c r="X245" s="4"/>
      <c r="Y245" s="4"/>
      <c r="Z245" s="4">
        <v>372.36</v>
      </c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>
        <v>52640.020000000004</v>
      </c>
    </row>
    <row r="246" spans="1:81" x14ac:dyDescent="0.25">
      <c r="A246" s="2" t="s">
        <v>488</v>
      </c>
      <c r="B246" s="3" t="s">
        <v>489</v>
      </c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>
        <v>250292.43</v>
      </c>
      <c r="AA246" s="4"/>
      <c r="AB246" s="4">
        <v>2393.23</v>
      </c>
      <c r="AC246" s="4"/>
      <c r="AD246" s="4"/>
      <c r="AE246" s="4"/>
      <c r="AF246" s="4"/>
      <c r="AG246" s="4">
        <v>2652.67</v>
      </c>
      <c r="AH246" s="4"/>
      <c r="AI246" s="4"/>
      <c r="AJ246" s="4"/>
      <c r="AK246" s="4"/>
      <c r="AL246" s="4">
        <v>4.4000000000000004</v>
      </c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>
        <v>255342.73</v>
      </c>
    </row>
    <row r="247" spans="1:81" x14ac:dyDescent="0.25">
      <c r="A247" s="2" t="s">
        <v>490</v>
      </c>
      <c r="B247" s="3" t="s">
        <v>491</v>
      </c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>
        <v>115371.29000000001</v>
      </c>
      <c r="Z247" s="4">
        <v>53871.5</v>
      </c>
      <c r="AA247" s="4">
        <v>8532.0300000000007</v>
      </c>
      <c r="AB247" s="4">
        <v>470.54</v>
      </c>
      <c r="AC247" s="4">
        <v>289.84000000000003</v>
      </c>
      <c r="AD247" s="4"/>
      <c r="AE247" s="4"/>
      <c r="AF247" s="4"/>
      <c r="AG247" s="4"/>
      <c r="AH247" s="4"/>
      <c r="AI247" s="4"/>
      <c r="AJ247" s="4"/>
      <c r="AK247" s="4"/>
      <c r="AL247" s="4">
        <v>67.010000000000005</v>
      </c>
      <c r="AM247" s="4">
        <v>-1156.08</v>
      </c>
      <c r="AN247" s="4"/>
      <c r="AO247" s="4">
        <v>0</v>
      </c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>
        <v>177446.13000000003</v>
      </c>
    </row>
    <row r="248" spans="1:81" x14ac:dyDescent="0.25">
      <c r="A248" s="2" t="s">
        <v>492</v>
      </c>
      <c r="B248" s="3" t="s">
        <v>493</v>
      </c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>
        <v>7419230.8300000001</v>
      </c>
      <c r="AY248" s="4">
        <v>-474982.73</v>
      </c>
      <c r="AZ248" s="4">
        <v>-38345.56</v>
      </c>
      <c r="BA248" s="4">
        <v>189171.59</v>
      </c>
      <c r="BB248" s="4"/>
      <c r="BC248" s="4"/>
      <c r="BD248" s="4"/>
      <c r="BE248" s="4">
        <v>28247.13</v>
      </c>
      <c r="BF248" s="4">
        <v>1353.75</v>
      </c>
      <c r="BG248" s="4">
        <v>3402.57</v>
      </c>
      <c r="BH248" s="4"/>
      <c r="BI248" s="4">
        <v>7358554.7000000002</v>
      </c>
      <c r="BJ248" s="4">
        <v>146793.68</v>
      </c>
      <c r="BK248" s="4">
        <v>0.45</v>
      </c>
      <c r="BL248" s="4"/>
      <c r="BM248" s="4"/>
      <c r="BN248" s="4">
        <v>0.39</v>
      </c>
      <c r="BO248" s="4">
        <v>6360.1900000000005</v>
      </c>
      <c r="BP248" s="4"/>
      <c r="BQ248" s="4"/>
      <c r="BR248" s="4"/>
      <c r="BS248" s="4"/>
      <c r="BT248" s="4"/>
      <c r="BU248" s="4"/>
      <c r="BV248" s="4">
        <v>0</v>
      </c>
      <c r="BW248" s="4"/>
      <c r="BX248" s="4"/>
      <c r="BY248" s="4"/>
      <c r="BZ248" s="4"/>
      <c r="CA248" s="4"/>
      <c r="CB248" s="4"/>
      <c r="CC248" s="4">
        <v>14639786.99</v>
      </c>
    </row>
    <row r="249" spans="1:81" x14ac:dyDescent="0.25">
      <c r="A249" s="2" t="s">
        <v>494</v>
      </c>
      <c r="B249" s="3" t="s">
        <v>495</v>
      </c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>
        <v>3265359.7</v>
      </c>
      <c r="BI249" s="4">
        <v>299419.92</v>
      </c>
      <c r="BJ249" s="4">
        <v>487446.44</v>
      </c>
      <c r="BK249" s="4">
        <v>39526.82</v>
      </c>
      <c r="BL249" s="4"/>
      <c r="BM249" s="4"/>
      <c r="BN249" s="4"/>
      <c r="BO249" s="4">
        <v>-33215.599999999999</v>
      </c>
      <c r="BP249" s="4">
        <v>26088.100000000002</v>
      </c>
      <c r="BQ249" s="4">
        <v>-5.25</v>
      </c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>
        <v>4084620.13</v>
      </c>
    </row>
    <row r="250" spans="1:81" x14ac:dyDescent="0.25">
      <c r="A250" s="2" t="s">
        <v>496</v>
      </c>
      <c r="B250" s="3" t="s">
        <v>497</v>
      </c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>
        <v>2283487.11</v>
      </c>
      <c r="AV250" s="4">
        <v>142395.01999999999</v>
      </c>
      <c r="AW250" s="4">
        <v>-6824.09</v>
      </c>
      <c r="AX250" s="4">
        <v>48469.840000000004</v>
      </c>
      <c r="AY250" s="4">
        <v>69347</v>
      </c>
      <c r="AZ250" s="4">
        <v>46173.16</v>
      </c>
      <c r="BA250" s="4"/>
      <c r="BB250" s="4">
        <v>3149.03</v>
      </c>
      <c r="BC250" s="4">
        <v>0</v>
      </c>
      <c r="BD250" s="4"/>
      <c r="BE250" s="4"/>
      <c r="BF250" s="4"/>
      <c r="BG250" s="4"/>
      <c r="BH250" s="4"/>
      <c r="BI250" s="4"/>
      <c r="BJ250" s="4">
        <v>232.85</v>
      </c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>
        <v>2586429.92</v>
      </c>
    </row>
    <row r="251" spans="1:81" x14ac:dyDescent="0.25">
      <c r="A251" s="2" t="s">
        <v>498</v>
      </c>
      <c r="B251" s="3" t="s">
        <v>499</v>
      </c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>
        <v>35444.25</v>
      </c>
      <c r="T251" s="4">
        <v>2244.21</v>
      </c>
      <c r="U251" s="4">
        <v>10886.630000000001</v>
      </c>
      <c r="V251" s="4">
        <v>164959.99</v>
      </c>
      <c r="W251" s="4">
        <v>59.22</v>
      </c>
      <c r="X251" s="4"/>
      <c r="Y251" s="4">
        <v>-13302.880000000001</v>
      </c>
      <c r="Z251" s="4">
        <v>14826.27</v>
      </c>
      <c r="AA251" s="4"/>
      <c r="AB251" s="4"/>
      <c r="AC251" s="4"/>
      <c r="AD251" s="4"/>
      <c r="AE251" s="4">
        <v>0</v>
      </c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>
        <v>215117.68999999997</v>
      </c>
    </row>
    <row r="252" spans="1:81" x14ac:dyDescent="0.25">
      <c r="A252" s="2" t="s">
        <v>500</v>
      </c>
      <c r="B252" s="3" t="s">
        <v>501</v>
      </c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>
        <v>289683.75</v>
      </c>
      <c r="AA252" s="4">
        <v>1447.27</v>
      </c>
      <c r="AB252" s="4">
        <v>1905.99</v>
      </c>
      <c r="AC252" s="4"/>
      <c r="AD252" s="4"/>
      <c r="AE252" s="4">
        <v>4882.26</v>
      </c>
      <c r="AF252" s="4"/>
      <c r="AG252" s="4"/>
      <c r="AH252" s="4"/>
      <c r="AI252" s="4"/>
      <c r="AJ252" s="4"/>
      <c r="AK252" s="4"/>
      <c r="AL252" s="4">
        <v>65.81</v>
      </c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>
        <v>297985.08</v>
      </c>
    </row>
    <row r="253" spans="1:81" x14ac:dyDescent="0.25">
      <c r="A253" s="2" t="s">
        <v>502</v>
      </c>
      <c r="B253" s="3" t="s">
        <v>503</v>
      </c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>
        <v>268864.8</v>
      </c>
      <c r="AA253" s="4">
        <v>16868.66</v>
      </c>
      <c r="AB253" s="4">
        <v>10641.58</v>
      </c>
      <c r="AC253" s="4">
        <v>9623.16</v>
      </c>
      <c r="AD253" s="4"/>
      <c r="AE253" s="4"/>
      <c r="AF253" s="4">
        <v>523.76</v>
      </c>
      <c r="AG253" s="4">
        <v>-903.07</v>
      </c>
      <c r="AH253" s="4">
        <v>81484.63</v>
      </c>
      <c r="AI253" s="4">
        <v>0</v>
      </c>
      <c r="AJ253" s="4"/>
      <c r="AK253" s="4"/>
      <c r="AL253" s="4">
        <v>959.57</v>
      </c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>
        <v>388063.08999999997</v>
      </c>
    </row>
    <row r="254" spans="1:81" x14ac:dyDescent="0.25">
      <c r="A254" s="2" t="s">
        <v>504</v>
      </c>
      <c r="B254" s="3" t="s">
        <v>505</v>
      </c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>
        <v>2453670.41</v>
      </c>
      <c r="BH254" s="4">
        <v>10990.1</v>
      </c>
      <c r="BI254" s="4">
        <v>10416.969999999999</v>
      </c>
      <c r="BJ254" s="4">
        <v>2098.7200000000003</v>
      </c>
      <c r="BK254" s="4">
        <v>9.76</v>
      </c>
      <c r="BL254" s="4">
        <v>299.60000000000002</v>
      </c>
      <c r="BM254" s="4">
        <v>49019.17</v>
      </c>
      <c r="BN254" s="4">
        <v>11376.86</v>
      </c>
      <c r="BO254" s="4">
        <v>17069.62</v>
      </c>
      <c r="BP254" s="4"/>
      <c r="BQ254" s="4"/>
      <c r="BR254" s="4"/>
      <c r="BS254" s="4"/>
      <c r="BT254" s="4">
        <v>-757701.39</v>
      </c>
      <c r="BU254" s="4"/>
      <c r="BV254" s="4">
        <v>0</v>
      </c>
      <c r="BW254" s="4">
        <v>25109.360000000001</v>
      </c>
      <c r="BX254" s="4"/>
      <c r="BY254" s="4"/>
      <c r="BZ254" s="4"/>
      <c r="CA254" s="4"/>
      <c r="CB254" s="4"/>
      <c r="CC254" s="4">
        <v>1822359.1800000004</v>
      </c>
    </row>
    <row r="255" spans="1:81" x14ac:dyDescent="0.25">
      <c r="A255" s="2" t="s">
        <v>506</v>
      </c>
      <c r="B255" s="3" t="s">
        <v>507</v>
      </c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>
        <v>153390.07</v>
      </c>
      <c r="AX255" s="4">
        <v>-107.26</v>
      </c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>
        <v>153282.81</v>
      </c>
    </row>
    <row r="256" spans="1:81" x14ac:dyDescent="0.25">
      <c r="A256" s="2" t="s">
        <v>508</v>
      </c>
      <c r="B256" s="3" t="s">
        <v>509</v>
      </c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>
        <v>24926.010000000002</v>
      </c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>
        <v>24926.010000000002</v>
      </c>
    </row>
    <row r="257" spans="1:81" x14ac:dyDescent="0.25">
      <c r="A257" s="2" t="s">
        <v>510</v>
      </c>
      <c r="B257" s="3" t="s">
        <v>511</v>
      </c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>
        <v>13452.84</v>
      </c>
      <c r="V257" s="4"/>
      <c r="W257" s="4"/>
      <c r="X257" s="4"/>
      <c r="Y257" s="4"/>
      <c r="Z257" s="4">
        <v>-222.15</v>
      </c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>
        <v>13230.69</v>
      </c>
    </row>
    <row r="258" spans="1:81" x14ac:dyDescent="0.25">
      <c r="A258" s="2" t="s">
        <v>512</v>
      </c>
      <c r="B258" s="3" t="s">
        <v>513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>
        <v>1346973.99</v>
      </c>
      <c r="AB258" s="4">
        <v>298804.5</v>
      </c>
      <c r="AC258" s="4">
        <v>32945.870000000003</v>
      </c>
      <c r="AD258" s="4">
        <v>-174983.64</v>
      </c>
      <c r="AE258" s="4"/>
      <c r="AF258" s="4"/>
      <c r="AG258" s="4">
        <v>2978.01</v>
      </c>
      <c r="AH258" s="4"/>
      <c r="AI258" s="4"/>
      <c r="AJ258" s="4"/>
      <c r="AK258" s="4"/>
      <c r="AL258" s="4">
        <v>62237.57</v>
      </c>
      <c r="AM258" s="4"/>
      <c r="AN258" s="4"/>
      <c r="AO258" s="4"/>
      <c r="AP258" s="4"/>
      <c r="AQ258" s="4"/>
      <c r="AR258" s="4"/>
      <c r="AS258" s="4"/>
      <c r="AT258" s="4">
        <v>0</v>
      </c>
      <c r="AU258" s="4"/>
      <c r="AV258" s="4"/>
      <c r="AW258" s="4"/>
      <c r="AX258" s="4">
        <v>25228.84</v>
      </c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>
        <v>1594185.1400000004</v>
      </c>
    </row>
    <row r="259" spans="1:81" x14ac:dyDescent="0.25">
      <c r="A259" s="2" t="s">
        <v>514</v>
      </c>
      <c r="B259" s="3" t="s">
        <v>515</v>
      </c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>
        <v>107845.99</v>
      </c>
      <c r="BF259" s="4"/>
      <c r="BG259" s="4">
        <v>0</v>
      </c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>
        <v>107845.99</v>
      </c>
    </row>
    <row r="260" spans="1:81" x14ac:dyDescent="0.25">
      <c r="A260" s="2" t="s">
        <v>516</v>
      </c>
      <c r="B260" s="3" t="s">
        <v>517</v>
      </c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>
        <v>2749618.94</v>
      </c>
      <c r="BU260" s="4">
        <v>690812.68</v>
      </c>
      <c r="BV260" s="4">
        <v>-7274.04</v>
      </c>
      <c r="BW260" s="4">
        <v>356.79</v>
      </c>
      <c r="BX260" s="4"/>
      <c r="BY260" s="4"/>
      <c r="BZ260" s="4">
        <v>296751.82</v>
      </c>
      <c r="CA260" s="4">
        <v>0</v>
      </c>
      <c r="CB260" s="4"/>
      <c r="CC260" s="4">
        <v>3730266.19</v>
      </c>
    </row>
    <row r="261" spans="1:81" x14ac:dyDescent="0.25">
      <c r="A261" s="2" t="s">
        <v>518</v>
      </c>
      <c r="B261" s="3" t="s">
        <v>519</v>
      </c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>
        <v>1689570.96</v>
      </c>
      <c r="BV261" s="4">
        <v>73643.100000000006</v>
      </c>
      <c r="BW261" s="4">
        <v>102941.1</v>
      </c>
      <c r="BX261" s="4"/>
      <c r="BY261" s="4"/>
      <c r="BZ261" s="4"/>
      <c r="CA261" s="4"/>
      <c r="CB261" s="4"/>
      <c r="CC261" s="4">
        <v>1866155.1600000001</v>
      </c>
    </row>
    <row r="262" spans="1:81" x14ac:dyDescent="0.25">
      <c r="A262" s="2" t="s">
        <v>520</v>
      </c>
      <c r="B262" s="3" t="s">
        <v>521</v>
      </c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>
        <v>59769.35</v>
      </c>
      <c r="AA262" s="4"/>
      <c r="AB262" s="4"/>
      <c r="AC262" s="4"/>
      <c r="AD262" s="4"/>
      <c r="AE262" s="4"/>
      <c r="AF262" s="4">
        <v>-3607.75</v>
      </c>
      <c r="AG262" s="4"/>
      <c r="AH262" s="4"/>
      <c r="AI262" s="4"/>
      <c r="AJ262" s="4"/>
      <c r="AK262" s="4"/>
      <c r="AL262" s="4">
        <v>58519.28</v>
      </c>
      <c r="AM262" s="4"/>
      <c r="AN262" s="4"/>
      <c r="AO262" s="4"/>
      <c r="AP262" s="4"/>
      <c r="AQ262" s="4"/>
      <c r="AR262" s="4"/>
      <c r="AS262" s="4"/>
      <c r="AT262" s="4"/>
      <c r="AU262" s="4">
        <v>63833.760000000002</v>
      </c>
      <c r="AV262" s="4"/>
      <c r="AW262" s="4"/>
      <c r="AX262" s="4">
        <v>-528.75</v>
      </c>
      <c r="AY262" s="4"/>
      <c r="AZ262" s="4"/>
      <c r="BA262" s="4"/>
      <c r="BB262" s="4">
        <v>0</v>
      </c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>
        <v>177985.89</v>
      </c>
    </row>
    <row r="263" spans="1:81" x14ac:dyDescent="0.25">
      <c r="A263" s="2" t="s">
        <v>522</v>
      </c>
      <c r="B263" s="3" t="s">
        <v>523</v>
      </c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>
        <v>126720.74</v>
      </c>
      <c r="AA263" s="4"/>
      <c r="AB263" s="4"/>
      <c r="AC263" s="4">
        <v>1084.8600000000001</v>
      </c>
      <c r="AD263" s="4"/>
      <c r="AE263" s="4">
        <v>241.62</v>
      </c>
      <c r="AF263" s="4"/>
      <c r="AG263" s="4"/>
      <c r="AH263" s="4"/>
      <c r="AI263" s="4"/>
      <c r="AJ263" s="4"/>
      <c r="AK263" s="4"/>
      <c r="AL263" s="4">
        <v>1.07</v>
      </c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>
        <v>128048.29000000001</v>
      </c>
    </row>
    <row r="264" spans="1:81" x14ac:dyDescent="0.25">
      <c r="A264" s="2" t="s">
        <v>524</v>
      </c>
      <c r="B264" s="3" t="s">
        <v>525</v>
      </c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>
        <v>26897.24</v>
      </c>
      <c r="AA264" s="4"/>
      <c r="AB264" s="4"/>
      <c r="AC264" s="4">
        <v>0</v>
      </c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>
        <v>26897.24</v>
      </c>
    </row>
    <row r="265" spans="1:81" x14ac:dyDescent="0.25">
      <c r="A265" s="2" t="s">
        <v>526</v>
      </c>
      <c r="B265" s="3" t="s">
        <v>527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>
        <v>301153.42</v>
      </c>
      <c r="Z265" s="4">
        <v>72380.86</v>
      </c>
      <c r="AA265" s="4">
        <v>4662.67</v>
      </c>
      <c r="AB265" s="4"/>
      <c r="AC265" s="4">
        <v>76.33</v>
      </c>
      <c r="AD265" s="4"/>
      <c r="AE265" s="4"/>
      <c r="AF265" s="4">
        <v>-5149.74</v>
      </c>
      <c r="AG265" s="4">
        <v>0</v>
      </c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>
        <v>2371.7800000000002</v>
      </c>
      <c r="AV265" s="4"/>
      <c r="AW265" s="4"/>
      <c r="AX265" s="4">
        <v>77.2</v>
      </c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>
        <v>375572.52</v>
      </c>
    </row>
    <row r="266" spans="1:81" x14ac:dyDescent="0.25">
      <c r="A266" s="2" t="s">
        <v>528</v>
      </c>
      <c r="B266" s="3" t="s">
        <v>529</v>
      </c>
      <c r="C266" s="4"/>
      <c r="D266" s="4"/>
      <c r="E266" s="4"/>
      <c r="F266" s="4"/>
      <c r="G266" s="4"/>
      <c r="H266" s="4"/>
      <c r="I266" s="4"/>
      <c r="J266" s="4"/>
      <c r="K266" s="4">
        <v>123123.79000000001</v>
      </c>
      <c r="L266" s="4">
        <v>1975.19</v>
      </c>
      <c r="M266" s="4">
        <v>4254.6900000000005</v>
      </c>
      <c r="N266" s="4">
        <v>883.69</v>
      </c>
      <c r="O266" s="4">
        <v>2459.67</v>
      </c>
      <c r="P266" s="4"/>
      <c r="Q266" s="4"/>
      <c r="R266" s="4">
        <v>-486.89</v>
      </c>
      <c r="S266" s="4"/>
      <c r="T266" s="4"/>
      <c r="U266" s="4"/>
      <c r="V266" s="4"/>
      <c r="W266" s="4"/>
      <c r="X266" s="4"/>
      <c r="Y266" s="4"/>
      <c r="Z266" s="4">
        <v>17.54</v>
      </c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>
        <v>132227.68000000002</v>
      </c>
    </row>
    <row r="267" spans="1:81" x14ac:dyDescent="0.25">
      <c r="A267" s="2" t="s">
        <v>530</v>
      </c>
      <c r="B267" s="3" t="s">
        <v>531</v>
      </c>
      <c r="C267" s="4"/>
      <c r="D267" s="4"/>
      <c r="E267" s="4"/>
      <c r="F267" s="4"/>
      <c r="G267" s="4"/>
      <c r="H267" s="4"/>
      <c r="I267" s="4"/>
      <c r="J267" s="4"/>
      <c r="K267" s="4"/>
      <c r="L267" s="4">
        <v>54616.800000000003</v>
      </c>
      <c r="M267" s="4"/>
      <c r="N267" s="4">
        <v>-882.66</v>
      </c>
      <c r="O267" s="4">
        <v>0</v>
      </c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>
        <v>53734.14</v>
      </c>
    </row>
    <row r="268" spans="1:81" x14ac:dyDescent="0.25">
      <c r="A268" s="2" t="s">
        <v>532</v>
      </c>
      <c r="B268" s="3" t="s">
        <v>533</v>
      </c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>
        <v>137365.68</v>
      </c>
      <c r="N268" s="4">
        <v>-2300.0700000000002</v>
      </c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>
        <v>135065.60999999999</v>
      </c>
    </row>
    <row r="269" spans="1:81" x14ac:dyDescent="0.25">
      <c r="A269" s="2" t="s">
        <v>534</v>
      </c>
      <c r="B269" s="3" t="s">
        <v>535</v>
      </c>
      <c r="C269" s="4"/>
      <c r="D269" s="4"/>
      <c r="E269" s="4"/>
      <c r="F269" s="4"/>
      <c r="G269" s="4"/>
      <c r="H269" s="4"/>
      <c r="I269" s="4"/>
      <c r="J269" s="4"/>
      <c r="K269" s="4"/>
      <c r="L269" s="4">
        <v>3090.1</v>
      </c>
      <c r="M269" s="4">
        <v>0</v>
      </c>
      <c r="N269" s="4">
        <v>14.96</v>
      </c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>
        <v>3105.06</v>
      </c>
    </row>
    <row r="270" spans="1:81" x14ac:dyDescent="0.25">
      <c r="A270" s="2" t="s">
        <v>536</v>
      </c>
      <c r="B270" s="3" t="s">
        <v>537</v>
      </c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>
        <v>15243.69</v>
      </c>
      <c r="AX270" s="4">
        <v>1292.53</v>
      </c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>
        <v>16536.22</v>
      </c>
    </row>
    <row r="271" spans="1:81" x14ac:dyDescent="0.25">
      <c r="A271" s="2" t="s">
        <v>538</v>
      </c>
      <c r="B271" s="3" t="s">
        <v>539</v>
      </c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>
        <v>51053.79</v>
      </c>
      <c r="P271" s="4">
        <v>29299.24</v>
      </c>
      <c r="Q271" s="4">
        <v>4015.38</v>
      </c>
      <c r="R271" s="4">
        <v>-573.39</v>
      </c>
      <c r="S271" s="4">
        <v>3617.34</v>
      </c>
      <c r="T271" s="4">
        <v>-2335.7000000000003</v>
      </c>
      <c r="U271" s="4"/>
      <c r="V271" s="4"/>
      <c r="W271" s="4"/>
      <c r="X271" s="4"/>
      <c r="Y271" s="4"/>
      <c r="Z271" s="4">
        <v>505.8</v>
      </c>
      <c r="AA271" s="4">
        <v>0</v>
      </c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>
        <v>85582.46</v>
      </c>
    </row>
    <row r="272" spans="1:81" x14ac:dyDescent="0.25">
      <c r="A272" s="2" t="s">
        <v>540</v>
      </c>
      <c r="B272" s="3" t="s">
        <v>541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>
        <v>7162.33</v>
      </c>
      <c r="O272" s="4"/>
      <c r="P272" s="4"/>
      <c r="Q272" s="4"/>
      <c r="R272" s="4"/>
      <c r="S272" s="4"/>
      <c r="T272" s="4">
        <v>-443.37</v>
      </c>
      <c r="U272" s="4"/>
      <c r="V272" s="4"/>
      <c r="W272" s="4"/>
      <c r="X272" s="4"/>
      <c r="Y272" s="4"/>
      <c r="Z272" s="4">
        <v>0</v>
      </c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>
        <v>6718.96</v>
      </c>
    </row>
    <row r="273" spans="1:81" x14ac:dyDescent="0.25">
      <c r="A273" s="2" t="s">
        <v>542</v>
      </c>
      <c r="B273" s="3" t="s">
        <v>543</v>
      </c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>
        <v>15008.710000000001</v>
      </c>
      <c r="O273" s="4">
        <v>0.39</v>
      </c>
      <c r="P273" s="4"/>
      <c r="Q273" s="4"/>
      <c r="R273" s="4"/>
      <c r="S273" s="4"/>
      <c r="T273" s="4"/>
      <c r="U273" s="4"/>
      <c r="V273" s="4"/>
      <c r="W273" s="4">
        <v>76.59</v>
      </c>
      <c r="X273" s="4">
        <v>0</v>
      </c>
      <c r="Y273" s="4"/>
      <c r="Z273" s="4">
        <v>-1.28</v>
      </c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>
        <v>15084.41</v>
      </c>
    </row>
    <row r="274" spans="1:81" x14ac:dyDescent="0.25">
      <c r="A274" s="2" t="s">
        <v>544</v>
      </c>
      <c r="B274" s="3" t="s">
        <v>545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>
        <v>892536.09</v>
      </c>
      <c r="AM274" s="4"/>
      <c r="AN274" s="4"/>
      <c r="AO274" s="4"/>
      <c r="AP274" s="4"/>
      <c r="AQ274" s="4"/>
      <c r="AR274" s="4"/>
      <c r="AS274" s="4">
        <v>-60978.22</v>
      </c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>
        <v>831557.87</v>
      </c>
    </row>
    <row r="275" spans="1:81" x14ac:dyDescent="0.25">
      <c r="A275" s="2" t="s">
        <v>546</v>
      </c>
      <c r="B275" s="3" t="s">
        <v>547</v>
      </c>
      <c r="C275" s="4"/>
      <c r="D275" s="4"/>
      <c r="E275" s="4"/>
      <c r="F275" s="4"/>
      <c r="G275" s="4"/>
      <c r="H275" s="4"/>
      <c r="I275" s="4"/>
      <c r="J275" s="4"/>
      <c r="K275" s="4"/>
      <c r="L275" s="4">
        <v>2427.4299999999998</v>
      </c>
      <c r="M275" s="4">
        <v>0</v>
      </c>
      <c r="N275" s="4">
        <v>-183.46</v>
      </c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>
        <v>2243.9699999999998</v>
      </c>
    </row>
    <row r="276" spans="1:81" x14ac:dyDescent="0.25">
      <c r="A276" s="2" t="s">
        <v>548</v>
      </c>
      <c r="B276" s="3" t="s">
        <v>549</v>
      </c>
      <c r="C276" s="4"/>
      <c r="D276" s="4"/>
      <c r="E276" s="4"/>
      <c r="F276" s="4"/>
      <c r="G276" s="4"/>
      <c r="H276" s="4"/>
      <c r="I276" s="4"/>
      <c r="J276" s="4"/>
      <c r="K276" s="4"/>
      <c r="L276" s="4">
        <v>4026.51</v>
      </c>
      <c r="M276" s="4">
        <v>0</v>
      </c>
      <c r="N276" s="4">
        <v>21.76</v>
      </c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>
        <v>4048.2700000000004</v>
      </c>
    </row>
    <row r="277" spans="1:81" x14ac:dyDescent="0.25">
      <c r="A277" s="2" t="s">
        <v>550</v>
      </c>
      <c r="B277" s="3" t="s">
        <v>551</v>
      </c>
      <c r="C277" s="4"/>
      <c r="D277" s="4"/>
      <c r="E277" s="4"/>
      <c r="F277" s="4"/>
      <c r="G277" s="4"/>
      <c r="H277" s="4"/>
      <c r="I277" s="4"/>
      <c r="J277" s="4"/>
      <c r="K277" s="4"/>
      <c r="L277" s="4">
        <v>12376.94</v>
      </c>
      <c r="M277" s="4">
        <v>112670.94</v>
      </c>
      <c r="N277" s="4">
        <v>-192.27</v>
      </c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>
        <v>124855.61</v>
      </c>
    </row>
    <row r="278" spans="1:81" x14ac:dyDescent="0.25">
      <c r="A278" s="2" t="s">
        <v>552</v>
      </c>
      <c r="B278" s="3" t="s">
        <v>553</v>
      </c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>
        <v>8270.7199999999993</v>
      </c>
      <c r="N278" s="4">
        <v>40.050000000000004</v>
      </c>
      <c r="O278" s="4"/>
      <c r="P278" s="4"/>
      <c r="Q278" s="4">
        <v>0</v>
      </c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>
        <v>8310.7699999999986</v>
      </c>
    </row>
    <row r="279" spans="1:81" x14ac:dyDescent="0.25">
      <c r="A279" s="2" t="s">
        <v>554</v>
      </c>
      <c r="B279" s="3" t="s">
        <v>555</v>
      </c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>
        <v>56.300000000000004</v>
      </c>
      <c r="O279" s="4">
        <v>255845.32</v>
      </c>
      <c r="P279" s="4"/>
      <c r="Q279" s="4">
        <v>925.57</v>
      </c>
      <c r="R279" s="4"/>
      <c r="S279" s="4"/>
      <c r="T279" s="4"/>
      <c r="U279" s="4">
        <v>68436.040000000008</v>
      </c>
      <c r="V279" s="4"/>
      <c r="W279" s="4"/>
      <c r="X279" s="4"/>
      <c r="Y279" s="4">
        <v>20602.740000000002</v>
      </c>
      <c r="Z279" s="4">
        <v>2466.35</v>
      </c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>
        <v>348332.31999999995</v>
      </c>
    </row>
    <row r="280" spans="1:81" x14ac:dyDescent="0.25">
      <c r="A280" s="2" t="s">
        <v>556</v>
      </c>
      <c r="B280" s="3" t="s">
        <v>557</v>
      </c>
      <c r="C280" s="4"/>
      <c r="D280" s="4"/>
      <c r="E280" s="4"/>
      <c r="F280" s="4"/>
      <c r="G280" s="4"/>
      <c r="H280" s="4"/>
      <c r="I280" s="4"/>
      <c r="J280" s="4"/>
      <c r="K280" s="4"/>
      <c r="L280" s="4">
        <v>1881.96</v>
      </c>
      <c r="M280" s="4">
        <v>7690.78</v>
      </c>
      <c r="N280" s="4">
        <v>102308.40000000001</v>
      </c>
      <c r="O280" s="4">
        <v>0</v>
      </c>
      <c r="P280" s="4">
        <v>0</v>
      </c>
      <c r="Q280" s="4">
        <v>8455.69</v>
      </c>
      <c r="R280" s="4"/>
      <c r="S280" s="4"/>
      <c r="T280" s="4"/>
      <c r="U280" s="4"/>
      <c r="V280" s="4">
        <v>115.93</v>
      </c>
      <c r="W280" s="4"/>
      <c r="X280" s="4">
        <v>-80.84</v>
      </c>
      <c r="Y280" s="4"/>
      <c r="Z280" s="4">
        <v>60.54</v>
      </c>
      <c r="AA280" s="4">
        <v>0</v>
      </c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>
        <v>120432.46</v>
      </c>
    </row>
    <row r="281" spans="1:81" x14ac:dyDescent="0.25">
      <c r="A281" s="2" t="s">
        <v>558</v>
      </c>
      <c r="B281" s="3" t="s">
        <v>559</v>
      </c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>
        <v>111427.37</v>
      </c>
      <c r="P281" s="4"/>
      <c r="Q281" s="4"/>
      <c r="R281" s="4"/>
      <c r="S281" s="4"/>
      <c r="T281" s="4">
        <v>1556.78</v>
      </c>
      <c r="U281" s="4">
        <v>0</v>
      </c>
      <c r="V281" s="4"/>
      <c r="W281" s="4"/>
      <c r="X281" s="4"/>
      <c r="Y281" s="4"/>
      <c r="Z281" s="4">
        <v>801.63</v>
      </c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>
        <v>113785.78</v>
      </c>
    </row>
    <row r="282" spans="1:81" x14ac:dyDescent="0.25">
      <c r="A282" s="2" t="s">
        <v>560</v>
      </c>
      <c r="B282" s="3" t="s">
        <v>561</v>
      </c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>
        <v>5297.61</v>
      </c>
      <c r="R282" s="4"/>
      <c r="S282" s="4">
        <v>0</v>
      </c>
      <c r="T282" s="4"/>
      <c r="U282" s="4"/>
      <c r="V282" s="4"/>
      <c r="W282" s="4"/>
      <c r="X282" s="4"/>
      <c r="Y282" s="4"/>
      <c r="Z282" s="4">
        <v>-87.8</v>
      </c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>
        <v>5209.8099999999995</v>
      </c>
    </row>
    <row r="283" spans="1:81" x14ac:dyDescent="0.25">
      <c r="A283" s="2" t="s">
        <v>562</v>
      </c>
      <c r="B283" s="3" t="s">
        <v>563</v>
      </c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>
        <v>7480.4000000000005</v>
      </c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>
        <v>7480.4000000000005</v>
      </c>
    </row>
    <row r="284" spans="1:81" x14ac:dyDescent="0.25">
      <c r="A284" s="2" t="s">
        <v>564</v>
      </c>
      <c r="B284" s="3" t="s">
        <v>565</v>
      </c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>
        <v>564915.09</v>
      </c>
      <c r="T284" s="4">
        <v>34546.720000000001</v>
      </c>
      <c r="U284" s="4">
        <v>-1540.16</v>
      </c>
      <c r="V284" s="4">
        <v>1341.88</v>
      </c>
      <c r="W284" s="4">
        <v>13407.18</v>
      </c>
      <c r="X284" s="4">
        <v>3165.9500000000003</v>
      </c>
      <c r="Y284" s="4"/>
      <c r="Z284" s="4">
        <v>4401.9400000000005</v>
      </c>
      <c r="AA284" s="4">
        <v>224.18</v>
      </c>
      <c r="AB284" s="4"/>
      <c r="AC284" s="4"/>
      <c r="AD284" s="4">
        <v>0</v>
      </c>
      <c r="AE284" s="4"/>
      <c r="AF284" s="4"/>
      <c r="AG284" s="4"/>
      <c r="AH284" s="4"/>
      <c r="AI284" s="4"/>
      <c r="AJ284" s="4"/>
      <c r="AK284" s="4"/>
      <c r="AL284" s="4">
        <v>1.61</v>
      </c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>
        <v>620464.3899999999</v>
      </c>
    </row>
    <row r="285" spans="1:81" x14ac:dyDescent="0.25">
      <c r="A285" s="2" t="s">
        <v>566</v>
      </c>
      <c r="B285" s="3" t="s">
        <v>567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>
        <v>49498.85</v>
      </c>
      <c r="X285" s="4">
        <v>24394.31</v>
      </c>
      <c r="Y285" s="4">
        <v>10150.75</v>
      </c>
      <c r="Z285" s="4">
        <v>5797.11</v>
      </c>
      <c r="AA285" s="4">
        <v>26305.07</v>
      </c>
      <c r="AB285" s="4"/>
      <c r="AC285" s="4"/>
      <c r="AD285" s="4"/>
      <c r="AE285" s="4"/>
      <c r="AF285" s="4">
        <v>5602.21</v>
      </c>
      <c r="AG285" s="4"/>
      <c r="AH285" s="4"/>
      <c r="AI285" s="4"/>
      <c r="AJ285" s="4">
        <v>4118.55</v>
      </c>
      <c r="AK285" s="4">
        <v>778.89</v>
      </c>
      <c r="AL285" s="4">
        <v>279.19</v>
      </c>
      <c r="AM285" s="4"/>
      <c r="AN285" s="4"/>
      <c r="AO285" s="4">
        <v>0</v>
      </c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>
        <v>126924.93000000001</v>
      </c>
    </row>
    <row r="286" spans="1:81" x14ac:dyDescent="0.25">
      <c r="A286" s="2" t="s">
        <v>568</v>
      </c>
      <c r="B286" s="3" t="s">
        <v>569</v>
      </c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>
        <v>2934.15</v>
      </c>
      <c r="R286" s="4"/>
      <c r="S286" s="4">
        <v>0</v>
      </c>
      <c r="T286" s="4"/>
      <c r="U286" s="4"/>
      <c r="V286" s="4"/>
      <c r="W286" s="4"/>
      <c r="X286" s="4"/>
      <c r="Y286" s="4"/>
      <c r="Z286" s="4">
        <v>-48.63</v>
      </c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>
        <v>2885.52</v>
      </c>
    </row>
    <row r="287" spans="1:81" x14ac:dyDescent="0.25">
      <c r="A287" s="2" t="s">
        <v>570</v>
      </c>
      <c r="B287" s="3" t="s">
        <v>571</v>
      </c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>
        <v>303269.91000000003</v>
      </c>
      <c r="V287" s="4">
        <v>-271945.67</v>
      </c>
      <c r="W287" s="4">
        <v>-1499.69</v>
      </c>
      <c r="X287" s="4">
        <v>-5500.43</v>
      </c>
      <c r="Y287" s="4"/>
      <c r="Z287" s="4">
        <v>2079.41</v>
      </c>
      <c r="AA287" s="4"/>
      <c r="AB287" s="4">
        <v>0</v>
      </c>
      <c r="AC287" s="4"/>
      <c r="AD287" s="4"/>
      <c r="AE287" s="4"/>
      <c r="AF287" s="4"/>
      <c r="AG287" s="4"/>
      <c r="AH287" s="4"/>
      <c r="AI287" s="4"/>
      <c r="AJ287" s="4">
        <v>4997.91</v>
      </c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>
        <v>31401.44000000005</v>
      </c>
    </row>
    <row r="288" spans="1:81" x14ac:dyDescent="0.25">
      <c r="A288" s="2" t="s">
        <v>572</v>
      </c>
      <c r="B288" s="3" t="s">
        <v>573</v>
      </c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>
        <v>120505.23</v>
      </c>
      <c r="T288" s="4">
        <v>28013.65</v>
      </c>
      <c r="U288" s="4">
        <v>-291.35000000000002</v>
      </c>
      <c r="V288" s="4"/>
      <c r="W288" s="4">
        <v>527.53</v>
      </c>
      <c r="X288" s="4">
        <v>8538.75</v>
      </c>
      <c r="Y288" s="4"/>
      <c r="Z288" s="4">
        <v>1121.8399999999999</v>
      </c>
      <c r="AA288" s="4"/>
      <c r="AB288" s="4"/>
      <c r="AC288" s="4">
        <v>0</v>
      </c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>
        <v>158415.65</v>
      </c>
    </row>
    <row r="289" spans="1:81" x14ac:dyDescent="0.25">
      <c r="A289" s="2" t="s">
        <v>574</v>
      </c>
      <c r="B289" s="3" t="s">
        <v>575</v>
      </c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>
        <v>2322.7000000000003</v>
      </c>
      <c r="Q289" s="4">
        <v>32.980000000000004</v>
      </c>
      <c r="R289" s="4">
        <v>0</v>
      </c>
      <c r="S289" s="4"/>
      <c r="T289" s="4"/>
      <c r="U289" s="4"/>
      <c r="V289" s="4"/>
      <c r="W289" s="4"/>
      <c r="X289" s="4"/>
      <c r="Y289" s="4"/>
      <c r="Z289" s="4">
        <v>-39.04</v>
      </c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>
        <v>2316.6400000000003</v>
      </c>
    </row>
    <row r="290" spans="1:81" x14ac:dyDescent="0.25">
      <c r="A290" s="2" t="s">
        <v>576</v>
      </c>
      <c r="B290" s="3" t="s">
        <v>577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>
        <v>132796.62</v>
      </c>
      <c r="Y290" s="4"/>
      <c r="Z290" s="4">
        <v>5221.25</v>
      </c>
      <c r="AA290" s="4"/>
      <c r="AB290" s="4"/>
      <c r="AC290" s="4">
        <v>0</v>
      </c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>
        <v>138017.87</v>
      </c>
    </row>
    <row r="291" spans="1:81" x14ac:dyDescent="0.25">
      <c r="A291" s="2" t="s">
        <v>578</v>
      </c>
      <c r="B291" s="3" t="s">
        <v>579</v>
      </c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>
        <v>3033.2400000000002</v>
      </c>
      <c r="U291" s="4"/>
      <c r="V291" s="4"/>
      <c r="W291" s="4">
        <v>0</v>
      </c>
      <c r="X291" s="4"/>
      <c r="Y291" s="4"/>
      <c r="Z291" s="4">
        <v>-50.27</v>
      </c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>
        <v>2982.9700000000003</v>
      </c>
    </row>
    <row r="292" spans="1:81" x14ac:dyDescent="0.25">
      <c r="A292" s="2" t="s">
        <v>580</v>
      </c>
      <c r="B292" s="3" t="s">
        <v>581</v>
      </c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>
        <v>38666.43</v>
      </c>
      <c r="U292" s="4"/>
      <c r="V292" s="4">
        <v>1.57</v>
      </c>
      <c r="W292" s="4"/>
      <c r="X292" s="4"/>
      <c r="Y292" s="4"/>
      <c r="Z292" s="4">
        <v>275.33</v>
      </c>
      <c r="AA292" s="4"/>
      <c r="AB292" s="4"/>
      <c r="AC292" s="4"/>
      <c r="AD292" s="4">
        <v>0</v>
      </c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>
        <v>38943.33</v>
      </c>
    </row>
    <row r="293" spans="1:81" x14ac:dyDescent="0.25">
      <c r="A293" s="2" t="s">
        <v>582</v>
      </c>
      <c r="B293" s="3" t="s">
        <v>583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>
        <v>5641.13</v>
      </c>
      <c r="Q293" s="4"/>
      <c r="R293" s="4"/>
      <c r="S293" s="4"/>
      <c r="T293" s="4"/>
      <c r="U293" s="4">
        <v>0</v>
      </c>
      <c r="V293" s="4"/>
      <c r="W293" s="4"/>
      <c r="X293" s="4"/>
      <c r="Y293" s="4"/>
      <c r="Z293" s="4">
        <v>-93.49</v>
      </c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>
        <v>5547.64</v>
      </c>
    </row>
    <row r="294" spans="1:81" x14ac:dyDescent="0.25">
      <c r="A294" s="2" t="s">
        <v>584</v>
      </c>
      <c r="B294" s="3" t="s">
        <v>585</v>
      </c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>
        <v>46879.92</v>
      </c>
      <c r="Y294" s="4">
        <v>0</v>
      </c>
      <c r="Z294" s="4">
        <v>-776.93000000000006</v>
      </c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>
        <v>46102.99</v>
      </c>
    </row>
    <row r="295" spans="1:81" x14ac:dyDescent="0.25">
      <c r="A295" s="2" t="s">
        <v>586</v>
      </c>
      <c r="B295" s="3" t="s">
        <v>587</v>
      </c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>
        <v>445179.92</v>
      </c>
      <c r="X295" s="4">
        <v>4184.6099999999997</v>
      </c>
      <c r="Y295" s="4">
        <v>1390.07</v>
      </c>
      <c r="Z295" s="4">
        <v>13722.220000000001</v>
      </c>
      <c r="AA295" s="4"/>
      <c r="AB295" s="4">
        <v>132447.83000000002</v>
      </c>
      <c r="AC295" s="4">
        <v>4770.16</v>
      </c>
      <c r="AD295" s="4">
        <v>0.02</v>
      </c>
      <c r="AE295" s="4">
        <v>0</v>
      </c>
      <c r="AF295" s="4"/>
      <c r="AG295" s="4"/>
      <c r="AH295" s="4"/>
      <c r="AI295" s="4"/>
      <c r="AJ295" s="4"/>
      <c r="AK295" s="4"/>
      <c r="AL295" s="4">
        <v>989.55000000000007</v>
      </c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>
        <v>19313.34</v>
      </c>
      <c r="BB295" s="4"/>
      <c r="BC295" s="4"/>
      <c r="BD295" s="4"/>
      <c r="BE295" s="4"/>
      <c r="BF295" s="4"/>
      <c r="BG295" s="4"/>
      <c r="BH295" s="4"/>
      <c r="BI295" s="4"/>
      <c r="BJ295" s="4">
        <v>-75.760000000000005</v>
      </c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>
        <v>621921.96</v>
      </c>
    </row>
    <row r="296" spans="1:81" x14ac:dyDescent="0.25">
      <c r="A296" s="2" t="s">
        <v>588</v>
      </c>
      <c r="B296" s="3" t="s">
        <v>589</v>
      </c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>
        <v>315402.98</v>
      </c>
      <c r="W296" s="4">
        <v>58202.16</v>
      </c>
      <c r="X296" s="4"/>
      <c r="Y296" s="4"/>
      <c r="Z296" s="4">
        <v>2664.5</v>
      </c>
      <c r="AA296" s="4">
        <v>1361.14</v>
      </c>
      <c r="AB296" s="4">
        <v>9755.24</v>
      </c>
      <c r="AC296" s="4"/>
      <c r="AD296" s="4">
        <v>0</v>
      </c>
      <c r="AE296" s="4"/>
      <c r="AF296" s="4"/>
      <c r="AG296" s="4"/>
      <c r="AH296" s="4"/>
      <c r="AI296" s="4"/>
      <c r="AJ296" s="4"/>
      <c r="AK296" s="4"/>
      <c r="AL296" s="4">
        <v>80.16</v>
      </c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>
        <v>387466.18</v>
      </c>
    </row>
    <row r="297" spans="1:81" x14ac:dyDescent="0.25">
      <c r="A297" s="2" t="s">
        <v>590</v>
      </c>
      <c r="B297" s="3" t="s">
        <v>591</v>
      </c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v>120024.57</v>
      </c>
      <c r="S297" s="4">
        <v>618.32000000000005</v>
      </c>
      <c r="T297" s="4"/>
      <c r="U297" s="4"/>
      <c r="V297" s="4"/>
      <c r="W297" s="4"/>
      <c r="X297" s="4"/>
      <c r="Y297" s="4"/>
      <c r="Z297" s="4">
        <v>860.24</v>
      </c>
      <c r="AA297" s="4"/>
      <c r="AB297" s="4"/>
      <c r="AC297" s="4">
        <v>0</v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>
        <v>121503.13000000002</v>
      </c>
    </row>
    <row r="298" spans="1:81" x14ac:dyDescent="0.25">
      <c r="A298" s="2" t="s">
        <v>592</v>
      </c>
      <c r="B298" s="3" t="s">
        <v>593</v>
      </c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v>92609.37</v>
      </c>
      <c r="S298" s="4">
        <v>157990.93</v>
      </c>
      <c r="T298" s="4">
        <v>-83632.009999999995</v>
      </c>
      <c r="U298" s="4">
        <v>16458.330000000002</v>
      </c>
      <c r="V298" s="4">
        <v>5339.53</v>
      </c>
      <c r="W298" s="4">
        <v>0</v>
      </c>
      <c r="X298" s="4">
        <v>10410.08</v>
      </c>
      <c r="Y298" s="4"/>
      <c r="Z298" s="4">
        <v>1420.56</v>
      </c>
      <c r="AA298" s="4"/>
      <c r="AB298" s="4"/>
      <c r="AC298" s="4"/>
      <c r="AD298" s="4">
        <v>-315.8</v>
      </c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>
        <v>200280.99</v>
      </c>
    </row>
    <row r="299" spans="1:81" x14ac:dyDescent="0.25">
      <c r="A299" s="2" t="s">
        <v>594</v>
      </c>
      <c r="B299" s="3" t="s">
        <v>595</v>
      </c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>
        <v>41244.35</v>
      </c>
      <c r="T299" s="4"/>
      <c r="U299" s="4"/>
      <c r="V299" s="4"/>
      <c r="W299" s="4"/>
      <c r="X299" s="4"/>
      <c r="Y299" s="4"/>
      <c r="Z299" s="4">
        <v>294.17</v>
      </c>
      <c r="AA299" s="4"/>
      <c r="AB299" s="4"/>
      <c r="AC299" s="4">
        <v>0</v>
      </c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>
        <v>41538.519999999997</v>
      </c>
    </row>
    <row r="300" spans="1:81" x14ac:dyDescent="0.25">
      <c r="A300" s="2" t="s">
        <v>596</v>
      </c>
      <c r="B300" s="3" t="s">
        <v>597</v>
      </c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>
        <v>1164183.71</v>
      </c>
      <c r="Y300" s="4">
        <v>19450.38</v>
      </c>
      <c r="Z300" s="4">
        <v>89244.49</v>
      </c>
      <c r="AA300" s="4"/>
      <c r="AB300" s="4">
        <v>283.63</v>
      </c>
      <c r="AC300" s="4">
        <v>133643.91</v>
      </c>
      <c r="AD300" s="4">
        <v>74.960000000000008</v>
      </c>
      <c r="AE300" s="4">
        <v>20911.650000000001</v>
      </c>
      <c r="AF300" s="4"/>
      <c r="AG300" s="4">
        <v>0</v>
      </c>
      <c r="AH300" s="4"/>
      <c r="AI300" s="4"/>
      <c r="AJ300" s="4"/>
      <c r="AK300" s="4"/>
      <c r="AL300" s="4">
        <v>1144.72</v>
      </c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>
        <v>1428937.4499999995</v>
      </c>
    </row>
    <row r="301" spans="1:81" x14ac:dyDescent="0.25">
      <c r="A301" s="2" t="s">
        <v>598</v>
      </c>
      <c r="B301" s="3" t="s">
        <v>599</v>
      </c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>
        <v>443804.45</v>
      </c>
      <c r="X301" s="4">
        <v>153236.44</v>
      </c>
      <c r="Y301" s="4">
        <v>-58219.87</v>
      </c>
      <c r="Z301" s="4">
        <v>565790.84</v>
      </c>
      <c r="AA301" s="4">
        <v>41353.18</v>
      </c>
      <c r="AB301" s="4">
        <v>0.01</v>
      </c>
      <c r="AC301" s="4"/>
      <c r="AD301" s="4">
        <v>0</v>
      </c>
      <c r="AE301" s="4"/>
      <c r="AF301" s="4"/>
      <c r="AG301" s="4"/>
      <c r="AH301" s="4"/>
      <c r="AI301" s="4"/>
      <c r="AJ301" s="4"/>
      <c r="AK301" s="4"/>
      <c r="AL301" s="4">
        <v>298.22000000000003</v>
      </c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>
        <v>1146263.2699999998</v>
      </c>
    </row>
    <row r="302" spans="1:81" x14ac:dyDescent="0.25">
      <c r="A302" s="2" t="s">
        <v>600</v>
      </c>
      <c r="B302" s="3" t="s">
        <v>601</v>
      </c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>
        <v>995272.58000000007</v>
      </c>
      <c r="X302" s="4">
        <v>21939.7</v>
      </c>
      <c r="Y302" s="4">
        <v>-198821.71</v>
      </c>
      <c r="Z302" s="4">
        <v>28696.59</v>
      </c>
      <c r="AA302" s="4">
        <v>1964.1100000000001</v>
      </c>
      <c r="AB302" s="4"/>
      <c r="AC302" s="4">
        <v>36.44</v>
      </c>
      <c r="AD302" s="4">
        <v>31221.86</v>
      </c>
      <c r="AE302" s="4">
        <v>74.710000000000008</v>
      </c>
      <c r="AF302" s="4">
        <v>-8371.5</v>
      </c>
      <c r="AG302" s="4"/>
      <c r="AH302" s="4"/>
      <c r="AI302" s="4"/>
      <c r="AJ302" s="4"/>
      <c r="AK302" s="4"/>
      <c r="AL302" s="4">
        <v>209.85</v>
      </c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>
        <v>872222.62999999989</v>
      </c>
    </row>
    <row r="303" spans="1:81" x14ac:dyDescent="0.25">
      <c r="A303" s="2" t="s">
        <v>602</v>
      </c>
      <c r="B303" s="3" t="s">
        <v>603</v>
      </c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>
        <v>0</v>
      </c>
      <c r="AE303" s="4"/>
      <c r="AF303" s="4"/>
      <c r="AG303" s="4"/>
      <c r="AH303" s="4"/>
      <c r="AI303" s="4"/>
      <c r="AJ303" s="4"/>
      <c r="AK303" s="4">
        <v>616806.40000000002</v>
      </c>
      <c r="AL303" s="4">
        <v>181741.03</v>
      </c>
      <c r="AM303" s="4">
        <v>1309.8399999999999</v>
      </c>
      <c r="AN303" s="4"/>
      <c r="AO303" s="4"/>
      <c r="AP303" s="4">
        <v>5417.42</v>
      </c>
      <c r="AQ303" s="4"/>
      <c r="AR303" s="4"/>
      <c r="AS303" s="4">
        <v>0</v>
      </c>
      <c r="AT303" s="4"/>
      <c r="AU303" s="4"/>
      <c r="AV303" s="4"/>
      <c r="AW303" s="4"/>
      <c r="AX303" s="4">
        <v>218.96</v>
      </c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>
        <v>805493.65</v>
      </c>
    </row>
    <row r="304" spans="1:81" x14ac:dyDescent="0.25">
      <c r="A304" s="2" t="s">
        <v>604</v>
      </c>
      <c r="B304" s="3" t="s">
        <v>605</v>
      </c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>
        <v>592340.18000000005</v>
      </c>
      <c r="AA304" s="4"/>
      <c r="AB304" s="4">
        <v>16807.920000000002</v>
      </c>
      <c r="AC304" s="4">
        <v>0</v>
      </c>
      <c r="AD304" s="4"/>
      <c r="AE304" s="4">
        <v>19153.78</v>
      </c>
      <c r="AF304" s="4">
        <v>74183.62</v>
      </c>
      <c r="AG304" s="4"/>
      <c r="AH304" s="4"/>
      <c r="AI304" s="4"/>
      <c r="AJ304" s="4"/>
      <c r="AK304" s="4"/>
      <c r="AL304" s="4">
        <v>916.88</v>
      </c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>
        <v>703402.38000000012</v>
      </c>
    </row>
    <row r="305" spans="1:81" x14ac:dyDescent="0.25">
      <c r="A305" s="2" t="s">
        <v>606</v>
      </c>
      <c r="B305" s="3" t="s">
        <v>607</v>
      </c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>
        <v>415441.04000000004</v>
      </c>
      <c r="Y305" s="4">
        <v>-22569.02</v>
      </c>
      <c r="Z305" s="4">
        <v>39555.06</v>
      </c>
      <c r="AA305" s="4">
        <v>9775.02</v>
      </c>
      <c r="AB305" s="4">
        <v>27631.68</v>
      </c>
      <c r="AC305" s="4">
        <v>17651.13</v>
      </c>
      <c r="AD305" s="4"/>
      <c r="AE305" s="4">
        <v>28052.73</v>
      </c>
      <c r="AF305" s="4"/>
      <c r="AG305" s="4">
        <v>0</v>
      </c>
      <c r="AH305" s="4"/>
      <c r="AI305" s="4"/>
      <c r="AJ305" s="4"/>
      <c r="AK305" s="4"/>
      <c r="AL305" s="4">
        <v>636.19000000000005</v>
      </c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>
        <v>516173.83</v>
      </c>
    </row>
    <row r="306" spans="1:81" x14ac:dyDescent="0.25">
      <c r="A306" s="2" t="s">
        <v>608</v>
      </c>
      <c r="B306" s="3" t="s">
        <v>609</v>
      </c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>
        <v>171536.46</v>
      </c>
      <c r="X306" s="4">
        <v>14919.6</v>
      </c>
      <c r="Y306" s="4">
        <v>82.87</v>
      </c>
      <c r="Z306" s="4">
        <v>1528.28</v>
      </c>
      <c r="AA306" s="4"/>
      <c r="AB306" s="4"/>
      <c r="AC306" s="4">
        <v>102.9</v>
      </c>
      <c r="AD306" s="4"/>
      <c r="AE306" s="4">
        <v>0</v>
      </c>
      <c r="AF306" s="4"/>
      <c r="AG306" s="4"/>
      <c r="AH306" s="4"/>
      <c r="AI306" s="4"/>
      <c r="AJ306" s="4"/>
      <c r="AK306" s="4"/>
      <c r="AL306" s="4">
        <v>0.67</v>
      </c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>
        <v>188170.78</v>
      </c>
    </row>
    <row r="307" spans="1:81" x14ac:dyDescent="0.25">
      <c r="A307" s="2" t="s">
        <v>610</v>
      </c>
      <c r="B307" s="3" t="s">
        <v>611</v>
      </c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>
        <v>0</v>
      </c>
      <c r="AE307" s="4"/>
      <c r="AF307" s="4"/>
      <c r="AG307" s="4"/>
      <c r="AH307" s="4"/>
      <c r="AI307" s="4"/>
      <c r="AJ307" s="4"/>
      <c r="AK307" s="4">
        <v>117811.34</v>
      </c>
      <c r="AL307" s="4">
        <v>49012.75</v>
      </c>
      <c r="AM307" s="4">
        <v>304.11</v>
      </c>
      <c r="AN307" s="4"/>
      <c r="AO307" s="4"/>
      <c r="AP307" s="4"/>
      <c r="AQ307" s="4"/>
      <c r="AR307" s="4"/>
      <c r="AS307" s="4">
        <v>-0.06</v>
      </c>
      <c r="AT307" s="4"/>
      <c r="AU307" s="4"/>
      <c r="AV307" s="4"/>
      <c r="AW307" s="4"/>
      <c r="AX307" s="4">
        <v>9.9</v>
      </c>
      <c r="AY307" s="4"/>
      <c r="AZ307" s="4"/>
      <c r="BA307" s="4">
        <v>30.580000000000002</v>
      </c>
      <c r="BB307" s="4"/>
      <c r="BC307" s="4"/>
      <c r="BD307" s="4"/>
      <c r="BE307" s="4"/>
      <c r="BF307" s="4"/>
      <c r="BG307" s="4"/>
      <c r="BH307" s="4"/>
      <c r="BI307" s="4"/>
      <c r="BJ307" s="4">
        <v>-0.15</v>
      </c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>
        <v>167168.46999999997</v>
      </c>
    </row>
    <row r="308" spans="1:81" x14ac:dyDescent="0.25">
      <c r="A308" s="2" t="s">
        <v>612</v>
      </c>
      <c r="B308" s="3" t="s">
        <v>613</v>
      </c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>
        <v>282111.03000000003</v>
      </c>
      <c r="AA308" s="4">
        <v>277373.83</v>
      </c>
      <c r="AB308" s="4">
        <v>8002.22</v>
      </c>
      <c r="AC308" s="4">
        <v>48040.9</v>
      </c>
      <c r="AD308" s="4">
        <v>109.87</v>
      </c>
      <c r="AE308" s="4">
        <v>878.21</v>
      </c>
      <c r="AF308" s="4"/>
      <c r="AG308" s="4">
        <v>0</v>
      </c>
      <c r="AH308" s="4"/>
      <c r="AI308" s="4"/>
      <c r="AJ308" s="4"/>
      <c r="AK308" s="4"/>
      <c r="AL308" s="4">
        <v>2412.87</v>
      </c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>
        <v>618928.93000000005</v>
      </c>
    </row>
    <row r="309" spans="1:81" x14ac:dyDescent="0.25">
      <c r="A309" s="2" t="s">
        <v>614</v>
      </c>
      <c r="B309" s="3" t="s">
        <v>615</v>
      </c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>
        <v>116370.93000000001</v>
      </c>
      <c r="AP309" s="4"/>
      <c r="AQ309" s="4">
        <v>1470.23</v>
      </c>
      <c r="AR309" s="4"/>
      <c r="AS309" s="4"/>
      <c r="AT309" s="4">
        <v>7209.25</v>
      </c>
      <c r="AU309" s="4"/>
      <c r="AV309" s="4"/>
      <c r="AW309" s="4"/>
      <c r="AX309" s="4">
        <v>282.5</v>
      </c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>
        <v>125332.91</v>
      </c>
    </row>
    <row r="310" spans="1:81" x14ac:dyDescent="0.25">
      <c r="A310" s="2" t="s">
        <v>616</v>
      </c>
      <c r="B310" s="3" t="s">
        <v>617</v>
      </c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>
        <v>878.19</v>
      </c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>
        <v>878.19</v>
      </c>
    </row>
    <row r="311" spans="1:81" x14ac:dyDescent="0.25">
      <c r="A311" s="2" t="s">
        <v>618</v>
      </c>
      <c r="B311" s="3" t="s">
        <v>619</v>
      </c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v>9875.880000000001</v>
      </c>
      <c r="S311" s="4"/>
      <c r="T311" s="4"/>
      <c r="U311" s="4"/>
      <c r="V311" s="4"/>
      <c r="W311" s="4">
        <v>0</v>
      </c>
      <c r="X311" s="4"/>
      <c r="Y311" s="4"/>
      <c r="Z311" s="4">
        <v>-163.68</v>
      </c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>
        <v>9712.2000000000007</v>
      </c>
    </row>
    <row r="312" spans="1:81" x14ac:dyDescent="0.25">
      <c r="A312" s="2" t="s">
        <v>620</v>
      </c>
      <c r="B312" s="3" t="s">
        <v>621</v>
      </c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>
        <v>62648.07</v>
      </c>
      <c r="AA312" s="4"/>
      <c r="AB312" s="4">
        <v>1585.08</v>
      </c>
      <c r="AC312" s="4"/>
      <c r="AD312" s="4"/>
      <c r="AE312" s="4"/>
      <c r="AF312" s="4"/>
      <c r="AG312" s="4"/>
      <c r="AH312" s="4"/>
      <c r="AI312" s="4"/>
      <c r="AJ312" s="4"/>
      <c r="AK312" s="4"/>
      <c r="AL312" s="4">
        <v>11.42</v>
      </c>
      <c r="AM312" s="4"/>
      <c r="AN312" s="4"/>
      <c r="AO312" s="4"/>
      <c r="AP312" s="4"/>
      <c r="AQ312" s="4"/>
      <c r="AR312" s="4"/>
      <c r="AS312" s="4"/>
      <c r="AT312" s="4">
        <v>0</v>
      </c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>
        <v>64244.57</v>
      </c>
    </row>
    <row r="313" spans="1:81" x14ac:dyDescent="0.25">
      <c r="A313" s="2" t="s">
        <v>622</v>
      </c>
      <c r="B313" s="3" t="s">
        <v>623</v>
      </c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>
        <v>164653.57</v>
      </c>
      <c r="X313" s="4">
        <v>11860.130000000001</v>
      </c>
      <c r="Y313" s="4">
        <v>18241.68</v>
      </c>
      <c r="Z313" s="4">
        <v>16218.31</v>
      </c>
      <c r="AA313" s="4"/>
      <c r="AB313" s="4"/>
      <c r="AC313" s="4">
        <v>118.28</v>
      </c>
      <c r="AD313" s="4"/>
      <c r="AE313" s="4">
        <v>0</v>
      </c>
      <c r="AF313" s="4"/>
      <c r="AG313" s="4"/>
      <c r="AH313" s="4"/>
      <c r="AI313" s="4"/>
      <c r="AJ313" s="4"/>
      <c r="AK313" s="4"/>
      <c r="AL313" s="4">
        <v>0.77</v>
      </c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>
        <v>211092.74</v>
      </c>
    </row>
    <row r="314" spans="1:81" x14ac:dyDescent="0.25">
      <c r="A314" s="2" t="s">
        <v>624</v>
      </c>
      <c r="B314" s="3" t="s">
        <v>625</v>
      </c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>
        <v>36868.04</v>
      </c>
      <c r="Z314" s="4">
        <v>1067.32</v>
      </c>
      <c r="AA314" s="4"/>
      <c r="AB314" s="4"/>
      <c r="AC314" s="4">
        <v>47.63</v>
      </c>
      <c r="AD314" s="4"/>
      <c r="AE314" s="4">
        <v>0</v>
      </c>
      <c r="AF314" s="4"/>
      <c r="AG314" s="4"/>
      <c r="AH314" s="4"/>
      <c r="AI314" s="4"/>
      <c r="AJ314" s="4"/>
      <c r="AK314" s="4"/>
      <c r="AL314" s="4">
        <v>0.31</v>
      </c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>
        <v>37983.299999999996</v>
      </c>
    </row>
    <row r="315" spans="1:81" x14ac:dyDescent="0.25">
      <c r="A315" s="2" t="s">
        <v>626</v>
      </c>
      <c r="B315" s="3" t="s">
        <v>627</v>
      </c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>
        <v>1094.3800000000001</v>
      </c>
      <c r="U315" s="4"/>
      <c r="V315" s="4">
        <v>0</v>
      </c>
      <c r="W315" s="4"/>
      <c r="X315" s="4"/>
      <c r="Y315" s="4"/>
      <c r="Z315" s="4">
        <v>-18.14</v>
      </c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>
        <v>1076.24</v>
      </c>
    </row>
    <row r="316" spans="1:81" x14ac:dyDescent="0.25">
      <c r="A316" s="2" t="s">
        <v>628</v>
      </c>
      <c r="B316" s="3" t="s">
        <v>629</v>
      </c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>
        <v>160895.94</v>
      </c>
      <c r="BS316" s="4">
        <v>-54.76</v>
      </c>
      <c r="BT316" s="4">
        <v>64.430000000000007</v>
      </c>
      <c r="BU316" s="4">
        <v>14482.800000000001</v>
      </c>
      <c r="BV316" s="4">
        <v>-956.02</v>
      </c>
      <c r="BW316" s="4">
        <v>1933.75</v>
      </c>
      <c r="BX316" s="4">
        <v>18080.510000000002</v>
      </c>
      <c r="BY316" s="4">
        <v>376.44</v>
      </c>
      <c r="BZ316" s="4">
        <v>5854.11</v>
      </c>
      <c r="CA316" s="4"/>
      <c r="CB316" s="4"/>
      <c r="CC316" s="4">
        <v>200677.19999999998</v>
      </c>
    </row>
    <row r="317" spans="1:81" x14ac:dyDescent="0.25">
      <c r="A317" s="2" t="s">
        <v>630</v>
      </c>
      <c r="B317" s="3" t="s">
        <v>631</v>
      </c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>
        <v>73648.62</v>
      </c>
      <c r="W317" s="4">
        <v>166482.1</v>
      </c>
      <c r="X317" s="4">
        <v>1165.76</v>
      </c>
      <c r="Y317" s="4"/>
      <c r="Z317" s="4">
        <v>17848.03</v>
      </c>
      <c r="AA317" s="4">
        <v>2895.69</v>
      </c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>
        <v>20.88</v>
      </c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>
        <v>262061.08000000002</v>
      </c>
    </row>
    <row r="318" spans="1:81" x14ac:dyDescent="0.25">
      <c r="A318" s="2" t="s">
        <v>632</v>
      </c>
      <c r="B318" s="3" t="s">
        <v>633</v>
      </c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>
        <v>747.91</v>
      </c>
      <c r="V318" s="4">
        <v>216.85</v>
      </c>
      <c r="W318" s="4">
        <v>4386.9800000000005</v>
      </c>
      <c r="X318" s="4"/>
      <c r="Y318" s="4"/>
      <c r="Z318" s="4">
        <v>38.18</v>
      </c>
      <c r="AA318" s="4">
        <v>0</v>
      </c>
      <c r="AB318" s="4"/>
      <c r="AC318" s="4">
        <v>108.72</v>
      </c>
      <c r="AD318" s="4"/>
      <c r="AE318" s="4"/>
      <c r="AF318" s="4"/>
      <c r="AG318" s="4"/>
      <c r="AH318" s="4"/>
      <c r="AI318" s="4"/>
      <c r="AJ318" s="4"/>
      <c r="AK318" s="4"/>
      <c r="AL318" s="4">
        <v>0.71</v>
      </c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>
        <v>5499.3500000000013</v>
      </c>
    </row>
    <row r="319" spans="1:81" x14ac:dyDescent="0.25">
      <c r="A319" s="2" t="s">
        <v>634</v>
      </c>
      <c r="B319" s="3" t="s">
        <v>635</v>
      </c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>
        <v>2521.15</v>
      </c>
      <c r="T319" s="4"/>
      <c r="U319" s="4"/>
      <c r="V319" s="4">
        <v>-5.57</v>
      </c>
      <c r="W319" s="4"/>
      <c r="X319" s="4"/>
      <c r="Y319" s="4"/>
      <c r="Z319" s="4">
        <v>-41.69</v>
      </c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>
        <v>2473.89</v>
      </c>
    </row>
    <row r="320" spans="1:81" x14ac:dyDescent="0.25">
      <c r="A320" s="2" t="s">
        <v>636</v>
      </c>
      <c r="B320" s="3" t="s">
        <v>637</v>
      </c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>
        <v>6361.47</v>
      </c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>
        <v>6361.47</v>
      </c>
    </row>
    <row r="321" spans="1:81" x14ac:dyDescent="0.25">
      <c r="A321" s="2" t="s">
        <v>638</v>
      </c>
      <c r="B321" s="3" t="s">
        <v>639</v>
      </c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>
        <v>1216.6100000000001</v>
      </c>
      <c r="X321" s="4"/>
      <c r="Y321" s="4"/>
      <c r="Z321" s="4">
        <v>-20.16</v>
      </c>
      <c r="AA321" s="4"/>
      <c r="AB321" s="4">
        <v>0</v>
      </c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>
        <v>1196.45</v>
      </c>
    </row>
    <row r="322" spans="1:81" x14ac:dyDescent="0.25">
      <c r="A322" s="2" t="s">
        <v>640</v>
      </c>
      <c r="B322" s="3" t="s">
        <v>641</v>
      </c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>
        <v>183104.56</v>
      </c>
      <c r="W322" s="4">
        <v>5045.92</v>
      </c>
      <c r="X322" s="4">
        <v>3330.64</v>
      </c>
      <c r="Y322" s="4">
        <v>408.19</v>
      </c>
      <c r="Z322" s="4">
        <v>7692.32</v>
      </c>
      <c r="AA322" s="4"/>
      <c r="AB322" s="4"/>
      <c r="AC322" s="4">
        <v>0</v>
      </c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>
        <v>199581.63000000003</v>
      </c>
    </row>
    <row r="323" spans="1:81" x14ac:dyDescent="0.25">
      <c r="A323" s="2" t="s">
        <v>642</v>
      </c>
      <c r="B323" s="3" t="s">
        <v>643</v>
      </c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>
        <v>0</v>
      </c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>
        <v>10433.620000000001</v>
      </c>
      <c r="AD323" s="4"/>
      <c r="AE323" s="4">
        <v>0</v>
      </c>
      <c r="AF323" s="4">
        <v>12879.02</v>
      </c>
      <c r="AG323" s="4"/>
      <c r="AH323" s="4">
        <v>48290.170000000006</v>
      </c>
      <c r="AI323" s="4">
        <v>61724.149999999994</v>
      </c>
      <c r="AJ323" s="4">
        <v>20099.11</v>
      </c>
      <c r="AK323" s="4">
        <v>61670.930000000008</v>
      </c>
      <c r="AL323" s="4">
        <v>4859.01</v>
      </c>
      <c r="AM323" s="4">
        <v>9046.5400000000009</v>
      </c>
      <c r="AN323" s="4">
        <v>18246.95</v>
      </c>
      <c r="AO323" s="4">
        <v>15678.32</v>
      </c>
      <c r="AP323" s="4">
        <v>40571.340000000004</v>
      </c>
      <c r="AQ323" s="4">
        <v>36253.33</v>
      </c>
      <c r="AR323" s="4">
        <v>5879.9000000000005</v>
      </c>
      <c r="AS323" s="4">
        <v>15204.79</v>
      </c>
      <c r="AT323" s="4">
        <v>26801.489999999998</v>
      </c>
      <c r="AU323" s="4">
        <v>12481.5</v>
      </c>
      <c r="AV323" s="4">
        <v>17239.989999999998</v>
      </c>
      <c r="AW323" s="4">
        <v>19462.32</v>
      </c>
      <c r="AX323" s="4">
        <v>15985.99</v>
      </c>
      <c r="AY323" s="4">
        <v>8003.31</v>
      </c>
      <c r="AZ323" s="4">
        <v>24843.54</v>
      </c>
      <c r="BA323" s="4"/>
      <c r="BB323" s="4">
        <v>0</v>
      </c>
      <c r="BC323" s="4">
        <v>1.67</v>
      </c>
      <c r="BD323" s="4">
        <v>25697.89</v>
      </c>
      <c r="BE323" s="4">
        <v>4843.9500000000007</v>
      </c>
      <c r="BF323" s="4"/>
      <c r="BG323" s="4">
        <v>968.95999999999981</v>
      </c>
      <c r="BH323" s="4">
        <v>29042.720000000001</v>
      </c>
      <c r="BI323" s="4">
        <v>903.7</v>
      </c>
      <c r="BJ323" s="4">
        <v>4588.3300000000008</v>
      </c>
      <c r="BK323" s="4"/>
      <c r="BL323" s="4"/>
      <c r="BM323" s="4">
        <v>9503.6200000000008</v>
      </c>
      <c r="BN323" s="4"/>
      <c r="BO323" s="4">
        <v>0</v>
      </c>
      <c r="BP323" s="4">
        <v>0</v>
      </c>
      <c r="BQ323" s="4">
        <v>-3755.4</v>
      </c>
      <c r="BR323" s="4">
        <v>6680.53</v>
      </c>
      <c r="BS323" s="4">
        <v>-5995.4000000000005</v>
      </c>
      <c r="BT323" s="4">
        <v>3192.75</v>
      </c>
      <c r="BU323" s="4">
        <v>7526.06</v>
      </c>
      <c r="BV323" s="4">
        <v>5792.61</v>
      </c>
      <c r="BW323" s="4"/>
      <c r="BX323" s="4"/>
      <c r="BY323" s="4"/>
      <c r="BZ323" s="4">
        <v>2146.17</v>
      </c>
      <c r="CA323" s="4"/>
      <c r="CB323" s="4">
        <v>0</v>
      </c>
      <c r="CC323" s="4">
        <v>576793.48</v>
      </c>
    </row>
    <row r="324" spans="1:81" x14ac:dyDescent="0.25">
      <c r="A324" s="2" t="s">
        <v>644</v>
      </c>
      <c r="B324" s="3" t="s">
        <v>645</v>
      </c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>
        <v>1195.3700000000001</v>
      </c>
      <c r="AB324" s="4">
        <v>0.01</v>
      </c>
      <c r="AC324" s="4">
        <v>0</v>
      </c>
      <c r="AD324" s="4"/>
      <c r="AE324" s="4"/>
      <c r="AF324" s="4">
        <v>4629.93</v>
      </c>
      <c r="AG324" s="4"/>
      <c r="AH324" s="4">
        <v>5492.09</v>
      </c>
      <c r="AI324" s="4">
        <v>1226.9000000000001</v>
      </c>
      <c r="AJ324" s="4">
        <v>0</v>
      </c>
      <c r="AK324" s="4"/>
      <c r="AL324" s="4">
        <v>7632.35</v>
      </c>
      <c r="AM324" s="4">
        <v>58511.03</v>
      </c>
      <c r="AN324" s="4"/>
      <c r="AO324" s="4"/>
      <c r="AP324" s="4">
        <v>4225.43</v>
      </c>
      <c r="AQ324" s="4">
        <v>73030.680000000008</v>
      </c>
      <c r="AR324" s="4">
        <v>47321.39</v>
      </c>
      <c r="AS324" s="4">
        <v>7525.93</v>
      </c>
      <c r="AT324" s="4">
        <v>12268.23</v>
      </c>
      <c r="AU324" s="4">
        <v>40812.520000000004</v>
      </c>
      <c r="AV324" s="4">
        <v>-0.01</v>
      </c>
      <c r="AW324" s="4">
        <v>0</v>
      </c>
      <c r="AX324" s="4">
        <v>71247.81</v>
      </c>
      <c r="AY324" s="4">
        <v>44034.65</v>
      </c>
      <c r="AZ324" s="4"/>
      <c r="BA324" s="4">
        <v>28665.23</v>
      </c>
      <c r="BB324" s="4">
        <v>23722.769999999997</v>
      </c>
      <c r="BC324" s="4">
        <v>5947.34</v>
      </c>
      <c r="BD324" s="4">
        <v>-16900.47</v>
      </c>
      <c r="BE324" s="4">
        <v>6103.26</v>
      </c>
      <c r="BF324" s="4">
        <v>34117.870000000003</v>
      </c>
      <c r="BG324" s="4">
        <v>0</v>
      </c>
      <c r="BH324" s="4">
        <v>0</v>
      </c>
      <c r="BI324" s="4"/>
      <c r="BJ324" s="4">
        <v>-459.7</v>
      </c>
      <c r="BK324" s="4">
        <v>0</v>
      </c>
      <c r="BL324" s="4"/>
      <c r="BM324" s="4"/>
      <c r="BN324" s="4"/>
      <c r="BO324" s="4">
        <v>28143.3</v>
      </c>
      <c r="BP324" s="4"/>
      <c r="BQ324" s="4">
        <v>1316.07</v>
      </c>
      <c r="BR324" s="4"/>
      <c r="BS324" s="4">
        <v>963.96</v>
      </c>
      <c r="BT324" s="4">
        <v>0</v>
      </c>
      <c r="BU324" s="4"/>
      <c r="BV324" s="4">
        <v>1594.09</v>
      </c>
      <c r="BW324" s="4">
        <v>-19.990000000000002</v>
      </c>
      <c r="BX324" s="4">
        <v>67.150000000000006</v>
      </c>
      <c r="BY324" s="4">
        <v>3952.59</v>
      </c>
      <c r="BZ324" s="4">
        <v>6972.12</v>
      </c>
      <c r="CA324" s="4"/>
      <c r="CB324" s="4">
        <v>5184.3200000000006</v>
      </c>
      <c r="CC324" s="4">
        <v>508524.22000000015</v>
      </c>
    </row>
    <row r="325" spans="1:81" x14ac:dyDescent="0.25">
      <c r="A325" s="2" t="s">
        <v>646</v>
      </c>
      <c r="B325" s="3" t="s">
        <v>647</v>
      </c>
      <c r="C325" s="4">
        <v>60143.41</v>
      </c>
      <c r="D325" s="4">
        <v>118033.09000000001</v>
      </c>
      <c r="E325" s="4">
        <v>135774.58000000002</v>
      </c>
      <c r="F325" s="4">
        <v>124936.02</v>
      </c>
      <c r="G325" s="4">
        <v>76492.86</v>
      </c>
      <c r="H325" s="4">
        <v>77044.36</v>
      </c>
      <c r="I325" s="4">
        <v>177292.68</v>
      </c>
      <c r="J325" s="4">
        <v>88634.020000000019</v>
      </c>
      <c r="K325" s="4">
        <v>50592.06</v>
      </c>
      <c r="L325" s="4">
        <v>112104.28</v>
      </c>
      <c r="M325" s="4">
        <v>70610.290000000008</v>
      </c>
      <c r="N325" s="4">
        <v>25028.03</v>
      </c>
      <c r="O325" s="4">
        <v>50077.599999999999</v>
      </c>
      <c r="P325" s="4">
        <v>40816.04</v>
      </c>
      <c r="Q325" s="4">
        <v>15737.689999999999</v>
      </c>
      <c r="R325" s="4">
        <v>80432.099999999991</v>
      </c>
      <c r="S325" s="4">
        <v>117513.03</v>
      </c>
      <c r="T325" s="4">
        <v>46599.229999999996</v>
      </c>
      <c r="U325" s="4">
        <v>38918</v>
      </c>
      <c r="V325" s="4">
        <v>18576.100000000002</v>
      </c>
      <c r="W325" s="4">
        <v>18114.97</v>
      </c>
      <c r="X325" s="4">
        <v>71064.13</v>
      </c>
      <c r="Y325" s="4">
        <v>7729.51</v>
      </c>
      <c r="Z325" s="4">
        <v>106238.16</v>
      </c>
      <c r="AA325" s="4">
        <v>32899.660000000003</v>
      </c>
      <c r="AB325" s="4">
        <v>26219.89</v>
      </c>
      <c r="AC325" s="4">
        <v>48100.98</v>
      </c>
      <c r="AD325" s="4">
        <v>39952.380000000005</v>
      </c>
      <c r="AE325" s="4">
        <v>23612.17</v>
      </c>
      <c r="AF325" s="4">
        <v>107730.93999999999</v>
      </c>
      <c r="AG325" s="4">
        <v>21432.329999999998</v>
      </c>
      <c r="AH325" s="4">
        <v>52862.73</v>
      </c>
      <c r="AI325" s="4">
        <v>57465.51</v>
      </c>
      <c r="AJ325" s="4">
        <v>6480.9800000000005</v>
      </c>
      <c r="AK325" s="4">
        <v>72311.780000000013</v>
      </c>
      <c r="AL325" s="4">
        <v>33186.129999999997</v>
      </c>
      <c r="AM325" s="4">
        <v>99453.02</v>
      </c>
      <c r="AN325" s="4">
        <v>26624.320000000003</v>
      </c>
      <c r="AO325" s="4">
        <v>70228.760000000009</v>
      </c>
      <c r="AP325" s="4">
        <v>32124.390000000003</v>
      </c>
      <c r="AQ325" s="4">
        <v>68362.38</v>
      </c>
      <c r="AR325" s="4">
        <v>27625.72</v>
      </c>
      <c r="AS325" s="4">
        <v>33533.56</v>
      </c>
      <c r="AT325" s="4">
        <v>64855.750000000007</v>
      </c>
      <c r="AU325" s="4">
        <v>24003.390000000003</v>
      </c>
      <c r="AV325" s="4">
        <v>24375.420000000002</v>
      </c>
      <c r="AW325" s="4">
        <v>24774.95</v>
      </c>
      <c r="AX325" s="4">
        <v>41596.929999999993</v>
      </c>
      <c r="AY325" s="4">
        <v>15543.6</v>
      </c>
      <c r="AZ325" s="4">
        <v>22475.239999999998</v>
      </c>
      <c r="BA325" s="4">
        <v>20684.61</v>
      </c>
      <c r="BB325" s="4">
        <v>17283.32</v>
      </c>
      <c r="BC325" s="4">
        <v>34928.29</v>
      </c>
      <c r="BD325" s="4">
        <v>16143.640000000001</v>
      </c>
      <c r="BE325" s="4">
        <v>45265.5</v>
      </c>
      <c r="BF325" s="4">
        <v>15739.44</v>
      </c>
      <c r="BG325" s="4">
        <v>12873.2</v>
      </c>
      <c r="BH325" s="4">
        <v>37449.079999999994</v>
      </c>
      <c r="BI325" s="4">
        <v>16833.18</v>
      </c>
      <c r="BJ325" s="4">
        <v>11305.09</v>
      </c>
      <c r="BK325" s="4">
        <v>37657.230000000003</v>
      </c>
      <c r="BL325" s="4">
        <v>23135.57</v>
      </c>
      <c r="BM325" s="4">
        <v>27952.29</v>
      </c>
      <c r="BN325" s="4">
        <v>5388.1100000000006</v>
      </c>
      <c r="BO325" s="4">
        <v>14994.77</v>
      </c>
      <c r="BP325" s="4">
        <v>5436.5700000000006</v>
      </c>
      <c r="BQ325" s="4">
        <v>-3305.75</v>
      </c>
      <c r="BR325" s="4">
        <v>19066.05</v>
      </c>
      <c r="BS325" s="4">
        <v>11110.050000000001</v>
      </c>
      <c r="BT325" s="4">
        <v>11950.75</v>
      </c>
      <c r="BU325" s="4">
        <v>4412.3599999999997</v>
      </c>
      <c r="BV325" s="4">
        <v>12380.619999999999</v>
      </c>
      <c r="BW325" s="4">
        <v>6202.06</v>
      </c>
      <c r="BX325" s="4">
        <v>22385.040000000001</v>
      </c>
      <c r="BY325" s="4">
        <v>31857.73</v>
      </c>
      <c r="BZ325" s="4">
        <v>12613.54</v>
      </c>
      <c r="CA325" s="4">
        <v>7728.1900000000005</v>
      </c>
      <c r="CB325" s="4">
        <v>6353.3700000000008</v>
      </c>
      <c r="CC325" s="4">
        <v>3312159.05</v>
      </c>
    </row>
    <row r="326" spans="1:81" x14ac:dyDescent="0.25">
      <c r="A326" s="2" t="s">
        <v>648</v>
      </c>
      <c r="B326" s="3" t="s">
        <v>649</v>
      </c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>
        <v>2650.82</v>
      </c>
      <c r="AB326" s="4">
        <v>2022.4499999999998</v>
      </c>
      <c r="AC326" s="4">
        <v>10988.04</v>
      </c>
      <c r="AD326" s="4">
        <v>3993.8500000000004</v>
      </c>
      <c r="AE326" s="4">
        <v>16080.43</v>
      </c>
      <c r="AF326" s="4">
        <v>26771.54</v>
      </c>
      <c r="AG326" s="4">
        <v>6531.61</v>
      </c>
      <c r="AH326" s="4">
        <v>31932.700000000004</v>
      </c>
      <c r="AI326" s="4">
        <v>41867.040000000001</v>
      </c>
      <c r="AJ326" s="4">
        <v>13298.150000000001</v>
      </c>
      <c r="AK326" s="4">
        <v>43190.64</v>
      </c>
      <c r="AL326" s="4">
        <v>15910.449999999997</v>
      </c>
      <c r="AM326" s="4">
        <v>27274.22</v>
      </c>
      <c r="AN326" s="4">
        <v>3484.03</v>
      </c>
      <c r="AO326" s="4">
        <v>0</v>
      </c>
      <c r="AP326" s="4">
        <v>336.83</v>
      </c>
      <c r="AQ326" s="4">
        <v>43318.910000000011</v>
      </c>
      <c r="AR326" s="4">
        <v>25294.910000000003</v>
      </c>
      <c r="AS326" s="4">
        <v>19810.350000000002</v>
      </c>
      <c r="AT326" s="4">
        <v>13287.850000000004</v>
      </c>
      <c r="AU326" s="4">
        <v>45366.97</v>
      </c>
      <c r="AV326" s="4">
        <v>13876.589999999998</v>
      </c>
      <c r="AW326" s="4">
        <v>27406.37</v>
      </c>
      <c r="AX326" s="4">
        <v>9629.9299999999985</v>
      </c>
      <c r="AY326" s="4">
        <v>1657.76</v>
      </c>
      <c r="AZ326" s="4">
        <v>21014.120000000003</v>
      </c>
      <c r="BA326" s="4">
        <v>13684.35</v>
      </c>
      <c r="BB326" s="4">
        <v>-3396.4700000000003</v>
      </c>
      <c r="BC326" s="4">
        <v>5133.9600000000009</v>
      </c>
      <c r="BD326" s="4">
        <v>23634.74</v>
      </c>
      <c r="BE326" s="4">
        <v>15092.91</v>
      </c>
      <c r="BF326" s="4">
        <v>13145.240000000002</v>
      </c>
      <c r="BG326" s="4">
        <v>512.45000000000005</v>
      </c>
      <c r="BH326" s="4">
        <v>10514.24</v>
      </c>
      <c r="BI326" s="4">
        <v>3551.1400000000003</v>
      </c>
      <c r="BJ326" s="4">
        <v>18257.460000000014</v>
      </c>
      <c r="BK326" s="4">
        <v>3300.38</v>
      </c>
      <c r="BL326" s="4">
        <v>16880.510000000002</v>
      </c>
      <c r="BM326" s="4">
        <v>18868.509999999995</v>
      </c>
      <c r="BN326" s="4">
        <v>11149.36</v>
      </c>
      <c r="BO326" s="4">
        <v>15988.36</v>
      </c>
      <c r="BP326" s="4">
        <v>9946.6200000000026</v>
      </c>
      <c r="BQ326" s="4">
        <v>38884.210000000006</v>
      </c>
      <c r="BR326" s="4">
        <v>17195.3</v>
      </c>
      <c r="BS326" s="4">
        <v>3459.9300000000003</v>
      </c>
      <c r="BT326" s="4">
        <v>14097.199999999999</v>
      </c>
      <c r="BU326" s="4">
        <v>14878.010000000002</v>
      </c>
      <c r="BV326" s="4">
        <v>6317.3799999999992</v>
      </c>
      <c r="BW326" s="4">
        <v>1593.57</v>
      </c>
      <c r="BX326" s="4">
        <v>1524.76</v>
      </c>
      <c r="BY326" s="4">
        <v>5663.5300000000007</v>
      </c>
      <c r="BZ326" s="4">
        <v>10574.72</v>
      </c>
      <c r="CA326" s="4">
        <v>1179.9100000000001</v>
      </c>
      <c r="CB326" s="4">
        <v>15336.599999999999</v>
      </c>
      <c r="CC326" s="4">
        <v>773965.43999999983</v>
      </c>
    </row>
    <row r="327" spans="1:81" x14ac:dyDescent="0.25">
      <c r="A327" s="2" t="s">
        <v>650</v>
      </c>
      <c r="B327" s="3" t="s">
        <v>651</v>
      </c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>
        <v>3959.67</v>
      </c>
      <c r="AH327" s="4">
        <v>1370.05</v>
      </c>
      <c r="AI327" s="4"/>
      <c r="AJ327" s="4"/>
      <c r="AK327" s="4"/>
      <c r="AL327" s="4">
        <v>45.44</v>
      </c>
      <c r="AM327" s="4"/>
      <c r="AN327" s="4"/>
      <c r="AO327" s="4"/>
      <c r="AP327" s="4"/>
      <c r="AQ327" s="4"/>
      <c r="AR327" s="4"/>
      <c r="AS327" s="4">
        <v>6777.03</v>
      </c>
      <c r="AT327" s="4"/>
      <c r="AU327" s="4"/>
      <c r="AV327" s="4"/>
      <c r="AW327" s="4"/>
      <c r="AX327" s="4">
        <v>5688.43</v>
      </c>
      <c r="AY327" s="4">
        <v>1256.8900000000001</v>
      </c>
      <c r="AZ327" s="4"/>
      <c r="BA327" s="4"/>
      <c r="BB327" s="4"/>
      <c r="BC327" s="4">
        <v>0</v>
      </c>
      <c r="BD327" s="4"/>
      <c r="BE327" s="4"/>
      <c r="BF327" s="4"/>
      <c r="BG327" s="4"/>
      <c r="BH327" s="4"/>
      <c r="BI327" s="4"/>
      <c r="BJ327" s="4">
        <v>-4.93</v>
      </c>
      <c r="BK327" s="4"/>
      <c r="BL327" s="4"/>
      <c r="BM327" s="4"/>
      <c r="BN327" s="4"/>
      <c r="BO327" s="4"/>
      <c r="BP327" s="4"/>
      <c r="BQ327" s="4"/>
      <c r="BR327" s="4"/>
      <c r="BS327" s="4"/>
      <c r="BT327" s="4">
        <v>1557.76</v>
      </c>
      <c r="BU327" s="4">
        <v>-1741.3999999999999</v>
      </c>
      <c r="BV327" s="4">
        <v>-7.19</v>
      </c>
      <c r="BW327" s="4">
        <v>-11.73</v>
      </c>
      <c r="BX327" s="4"/>
      <c r="BY327" s="4"/>
      <c r="BZ327" s="4"/>
      <c r="CA327" s="4">
        <v>0</v>
      </c>
      <c r="CB327" s="4">
        <v>0</v>
      </c>
      <c r="CC327" s="4">
        <v>18890.019999999997</v>
      </c>
    </row>
    <row r="328" spans="1:81" x14ac:dyDescent="0.25">
      <c r="A328" s="2" t="s">
        <v>652</v>
      </c>
      <c r="B328" s="3" t="s">
        <v>653</v>
      </c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>
        <v>9088.48</v>
      </c>
      <c r="BC328" s="4">
        <v>708.43000000000006</v>
      </c>
      <c r="BD328" s="4"/>
      <c r="BE328" s="4"/>
      <c r="BF328" s="4"/>
      <c r="BG328" s="4">
        <v>1967.98</v>
      </c>
      <c r="BH328" s="4">
        <v>603.34</v>
      </c>
      <c r="BI328" s="4">
        <v>3788.8399999999997</v>
      </c>
      <c r="BJ328" s="4">
        <v>135.89000000000001</v>
      </c>
      <c r="BK328" s="4">
        <v>31.17</v>
      </c>
      <c r="BL328" s="4"/>
      <c r="BM328" s="4">
        <v>0</v>
      </c>
      <c r="BN328" s="4"/>
      <c r="BO328" s="4"/>
      <c r="BP328" s="4"/>
      <c r="BQ328" s="4"/>
      <c r="BR328" s="4"/>
      <c r="BS328" s="4">
        <v>2157.71</v>
      </c>
      <c r="BT328" s="4">
        <v>6386.9699999999993</v>
      </c>
      <c r="BU328" s="4">
        <v>203.53</v>
      </c>
      <c r="BV328" s="4">
        <v>2174.6099999999997</v>
      </c>
      <c r="BW328" s="4">
        <v>7.0000000000000007E-2</v>
      </c>
      <c r="BX328" s="4"/>
      <c r="BY328" s="4"/>
      <c r="BZ328" s="4">
        <v>358.58</v>
      </c>
      <c r="CA328" s="4">
        <v>0</v>
      </c>
      <c r="CB328" s="4"/>
      <c r="CC328" s="4">
        <v>27605.599999999999</v>
      </c>
    </row>
    <row r="329" spans="1:81" x14ac:dyDescent="0.25">
      <c r="A329" s="2" t="s">
        <v>654</v>
      </c>
      <c r="B329" s="3" t="s">
        <v>655</v>
      </c>
      <c r="C329" s="4">
        <v>7305.84</v>
      </c>
      <c r="D329" s="4">
        <v>6616.2199999999993</v>
      </c>
      <c r="E329" s="4">
        <v>9741.9</v>
      </c>
      <c r="F329" s="4">
        <v>3743.46</v>
      </c>
      <c r="G329" s="4">
        <v>4094.04</v>
      </c>
      <c r="H329" s="4">
        <v>12168.67</v>
      </c>
      <c r="I329" s="4">
        <v>4757.33</v>
      </c>
      <c r="J329" s="4">
        <v>9402.2400000000016</v>
      </c>
      <c r="K329" s="4">
        <v>15445.3</v>
      </c>
      <c r="L329" s="4">
        <v>26361.559999999998</v>
      </c>
      <c r="M329" s="4">
        <v>20518.43</v>
      </c>
      <c r="N329" s="4">
        <v>7297.090000000002</v>
      </c>
      <c r="O329" s="4">
        <v>19863.010000000002</v>
      </c>
      <c r="P329" s="4">
        <v>3255.67</v>
      </c>
      <c r="Q329" s="4">
        <v>10123.200000000001</v>
      </c>
      <c r="R329" s="4">
        <v>18950.29</v>
      </c>
      <c r="S329" s="4">
        <v>13073.61</v>
      </c>
      <c r="T329" s="4">
        <v>7024.6</v>
      </c>
      <c r="U329" s="4">
        <v>26709.56</v>
      </c>
      <c r="V329" s="4">
        <v>6623.5199999999995</v>
      </c>
      <c r="W329" s="4">
        <v>6180.9599999999991</v>
      </c>
      <c r="X329" s="4">
        <v>6583.56</v>
      </c>
      <c r="Y329" s="4">
        <v>4087.3</v>
      </c>
      <c r="Z329" s="4">
        <v>902.06000000000006</v>
      </c>
      <c r="AA329" s="4">
        <v>4947.1000000000004</v>
      </c>
      <c r="AB329" s="4">
        <v>9898.0499999999993</v>
      </c>
      <c r="AC329" s="4">
        <v>16559.52</v>
      </c>
      <c r="AD329" s="4">
        <v>2298.7000000000003</v>
      </c>
      <c r="AE329" s="4">
        <v>4658.07</v>
      </c>
      <c r="AF329" s="4">
        <v>20920.710000000003</v>
      </c>
      <c r="AG329" s="4">
        <v>-13877.380000000001</v>
      </c>
      <c r="AH329" s="4">
        <v>10035.35</v>
      </c>
      <c r="AI329" s="4">
        <v>9241.0800000000017</v>
      </c>
      <c r="AJ329" s="4">
        <v>12096.830000000002</v>
      </c>
      <c r="AK329" s="4">
        <v>9556.01</v>
      </c>
      <c r="AL329" s="4">
        <v>6673.68</v>
      </c>
      <c r="AM329" s="4">
        <v>6502.0300000000007</v>
      </c>
      <c r="AN329" s="4">
        <v>8565.18</v>
      </c>
      <c r="AO329" s="4">
        <v>8147.79</v>
      </c>
      <c r="AP329" s="4">
        <v>-451.79999999999973</v>
      </c>
      <c r="AQ329" s="4">
        <v>15947.1</v>
      </c>
      <c r="AR329" s="4">
        <v>23355.070000000003</v>
      </c>
      <c r="AS329" s="4">
        <v>6592.2799999999988</v>
      </c>
      <c r="AT329" s="4">
        <v>26652.01</v>
      </c>
      <c r="AU329" s="4">
        <v>415.68</v>
      </c>
      <c r="AV329" s="4">
        <v>5309.9500000000007</v>
      </c>
      <c r="AW329" s="4">
        <v>23325.42</v>
      </c>
      <c r="AX329" s="4">
        <v>17775.650000000001</v>
      </c>
      <c r="AY329" s="4">
        <v>4034.53</v>
      </c>
      <c r="AZ329" s="4">
        <v>3163.62</v>
      </c>
      <c r="BA329" s="4">
        <v>820.68</v>
      </c>
      <c r="BB329" s="4">
        <v>2563.0500000000002</v>
      </c>
      <c r="BC329" s="4">
        <v>1039.9000000000001</v>
      </c>
      <c r="BD329" s="4"/>
      <c r="BE329" s="4">
        <v>739.24</v>
      </c>
      <c r="BF329" s="4">
        <v>666.35</v>
      </c>
      <c r="BG329" s="4">
        <v>9512.3700000000008</v>
      </c>
      <c r="BH329" s="4">
        <v>13716.87</v>
      </c>
      <c r="BI329" s="4">
        <v>11739.750000000002</v>
      </c>
      <c r="BJ329" s="4">
        <v>16918.04</v>
      </c>
      <c r="BK329" s="4">
        <v>12571.94</v>
      </c>
      <c r="BL329" s="4"/>
      <c r="BM329" s="4">
        <v>3341.06</v>
      </c>
      <c r="BN329" s="4">
        <v>1576.67</v>
      </c>
      <c r="BO329" s="4">
        <v>3266.02</v>
      </c>
      <c r="BP329" s="4">
        <v>4094.29</v>
      </c>
      <c r="BQ329" s="4">
        <v>1704.64</v>
      </c>
      <c r="BR329" s="4">
        <v>5664.2500000000009</v>
      </c>
      <c r="BS329" s="4">
        <v>6253.49</v>
      </c>
      <c r="BT329" s="4">
        <v>26579.870000000003</v>
      </c>
      <c r="BU329" s="4">
        <v>11128.419999999998</v>
      </c>
      <c r="BV329" s="4">
        <v>11455.67</v>
      </c>
      <c r="BW329" s="4">
        <v>-7771.7</v>
      </c>
      <c r="BX329" s="4">
        <v>10092.48</v>
      </c>
      <c r="BY329" s="4">
        <v>3002.73</v>
      </c>
      <c r="BZ329" s="4">
        <v>2716.4800000000005</v>
      </c>
      <c r="CA329" s="4">
        <v>6454.0000000000009</v>
      </c>
      <c r="CB329" s="4">
        <v>-9766.76</v>
      </c>
      <c r="CC329" s="4">
        <v>643251.4500000003</v>
      </c>
    </row>
    <row r="330" spans="1:81" x14ac:dyDescent="0.25">
      <c r="A330" s="2" t="s">
        <v>656</v>
      </c>
      <c r="B330" s="3" t="s">
        <v>657</v>
      </c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>
        <v>1656.17</v>
      </c>
      <c r="BJ330" s="4">
        <v>-10.68</v>
      </c>
      <c r="BK330" s="4"/>
      <c r="BL330" s="4"/>
      <c r="BM330" s="4"/>
      <c r="BN330" s="4"/>
      <c r="BO330" s="4"/>
      <c r="BP330" s="4">
        <v>0</v>
      </c>
      <c r="BQ330" s="4"/>
      <c r="BR330" s="4"/>
      <c r="BS330" s="4"/>
      <c r="BT330" s="4"/>
      <c r="BU330" s="4"/>
      <c r="BV330" s="4">
        <v>374.74</v>
      </c>
      <c r="BW330" s="4">
        <v>-61.51</v>
      </c>
      <c r="BX330" s="4">
        <v>6142.79</v>
      </c>
      <c r="BY330" s="4"/>
      <c r="BZ330" s="4">
        <v>1137.57</v>
      </c>
      <c r="CA330" s="4">
        <v>2199.7599999999998</v>
      </c>
      <c r="CB330" s="4">
        <v>1675.29</v>
      </c>
      <c r="CC330" s="4">
        <v>13114.130000000001</v>
      </c>
    </row>
    <row r="331" spans="1:81" x14ac:dyDescent="0.25">
      <c r="A331" s="2" t="s">
        <v>658</v>
      </c>
      <c r="B331" s="3" t="s">
        <v>659</v>
      </c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>
        <v>0</v>
      </c>
      <c r="O331" s="4"/>
      <c r="P331" s="4"/>
      <c r="Q331" s="4">
        <v>-1188</v>
      </c>
      <c r="R331" s="4"/>
      <c r="S331" s="4"/>
      <c r="T331" s="4"/>
      <c r="U331" s="4"/>
      <c r="V331" s="4"/>
      <c r="W331" s="4"/>
      <c r="X331" s="4"/>
      <c r="Y331" s="4"/>
      <c r="Z331" s="4">
        <v>0</v>
      </c>
      <c r="AA331" s="4"/>
      <c r="AB331" s="4"/>
      <c r="AC331" s="4">
        <v>50674.65</v>
      </c>
      <c r="AD331" s="4"/>
      <c r="AE331" s="4">
        <v>58.910000000000004</v>
      </c>
      <c r="AF331" s="4"/>
      <c r="AG331" s="4">
        <v>11970.68</v>
      </c>
      <c r="AH331" s="4"/>
      <c r="AI331" s="4">
        <v>-6700.57</v>
      </c>
      <c r="AJ331" s="4">
        <v>82176.600000000006</v>
      </c>
      <c r="AK331" s="4">
        <v>69072.81</v>
      </c>
      <c r="AL331" s="4">
        <v>60927.740000000005</v>
      </c>
      <c r="AM331" s="4">
        <v>19956.240000000002</v>
      </c>
      <c r="AN331" s="4">
        <v>34225.56</v>
      </c>
      <c r="AO331" s="4">
        <v>47151.32</v>
      </c>
      <c r="AP331" s="4">
        <v>8216.93</v>
      </c>
      <c r="AQ331" s="4">
        <v>46084.34</v>
      </c>
      <c r="AR331" s="4">
        <v>21639.310000000005</v>
      </c>
      <c r="AS331" s="4">
        <v>11261.720000000001</v>
      </c>
      <c r="AT331" s="4">
        <v>81688.680000000008</v>
      </c>
      <c r="AU331" s="4">
        <v>1378.6000000000001</v>
      </c>
      <c r="AV331" s="4">
        <v>39342.300000000003</v>
      </c>
      <c r="AW331" s="4">
        <v>8986.0300000000007</v>
      </c>
      <c r="AX331" s="4">
        <v>67263.130000000019</v>
      </c>
      <c r="AY331" s="4">
        <v>29770.34</v>
      </c>
      <c r="AZ331" s="4"/>
      <c r="BA331" s="4">
        <v>70536.44</v>
      </c>
      <c r="BB331" s="4">
        <v>10355.049999999999</v>
      </c>
      <c r="BC331" s="4">
        <v>1732.09</v>
      </c>
      <c r="BD331" s="4"/>
      <c r="BE331" s="4">
        <v>8717.98</v>
      </c>
      <c r="BF331" s="4">
        <v>0</v>
      </c>
      <c r="BG331" s="4">
        <v>32917.630000000005</v>
      </c>
      <c r="BH331" s="4">
        <v>36320.619999999995</v>
      </c>
      <c r="BI331" s="4">
        <v>143.36000000000001</v>
      </c>
      <c r="BJ331" s="4">
        <v>9531.2899999999991</v>
      </c>
      <c r="BK331" s="4"/>
      <c r="BL331" s="4">
        <v>31770.750000000004</v>
      </c>
      <c r="BM331" s="4">
        <v>22522.800000000003</v>
      </c>
      <c r="BN331" s="4">
        <v>547.11</v>
      </c>
      <c r="BO331" s="4">
        <v>0</v>
      </c>
      <c r="BP331" s="4">
        <v>0</v>
      </c>
      <c r="BQ331" s="4">
        <v>17896.21</v>
      </c>
      <c r="BR331" s="4">
        <v>47019.33</v>
      </c>
      <c r="BS331" s="4">
        <v>14927.37</v>
      </c>
      <c r="BT331" s="4">
        <v>0</v>
      </c>
      <c r="BU331" s="4">
        <v>0</v>
      </c>
      <c r="BV331" s="4">
        <v>-880.42000000000007</v>
      </c>
      <c r="BW331" s="4"/>
      <c r="BX331" s="4"/>
      <c r="BY331" s="4"/>
      <c r="BZ331" s="4">
        <v>0</v>
      </c>
      <c r="CA331" s="4"/>
      <c r="CB331" s="4">
        <v>-1326.46</v>
      </c>
      <c r="CC331" s="4">
        <v>986688.47</v>
      </c>
    </row>
    <row r="332" spans="1:81" x14ac:dyDescent="0.25">
      <c r="A332" s="2" t="s">
        <v>660</v>
      </c>
      <c r="B332" s="3" t="s">
        <v>661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>
        <v>6678.1900000000005</v>
      </c>
      <c r="AE332" s="4">
        <v>-0.01</v>
      </c>
      <c r="AF332" s="4">
        <v>25342.04</v>
      </c>
      <c r="AG332" s="4"/>
      <c r="AH332" s="4">
        <v>48772.450000000004</v>
      </c>
      <c r="AI332" s="4">
        <v>14041.019999999999</v>
      </c>
      <c r="AJ332" s="4">
        <v>38793.9</v>
      </c>
      <c r="AK332" s="4"/>
      <c r="AL332" s="4">
        <v>31035.520000000008</v>
      </c>
      <c r="AM332" s="4">
        <v>13567.970000000001</v>
      </c>
      <c r="AN332" s="4">
        <v>7098.74</v>
      </c>
      <c r="AO332" s="4">
        <v>1695.8700000000001</v>
      </c>
      <c r="AP332" s="4">
        <v>-1353.58</v>
      </c>
      <c r="AQ332" s="4">
        <v>6770.6100000000006</v>
      </c>
      <c r="AR332" s="4">
        <v>1188.56</v>
      </c>
      <c r="AS332" s="4"/>
      <c r="AT332" s="4">
        <v>19605.21</v>
      </c>
      <c r="AU332" s="4">
        <v>883.64</v>
      </c>
      <c r="AV332" s="4"/>
      <c r="AW332" s="4">
        <v>2693.0699999999997</v>
      </c>
      <c r="AX332" s="4">
        <v>8180.1899999999987</v>
      </c>
      <c r="AY332" s="4">
        <v>65164.49</v>
      </c>
      <c r="AZ332" s="4"/>
      <c r="BA332" s="4">
        <v>0</v>
      </c>
      <c r="BB332" s="4">
        <v>18926.510000000002</v>
      </c>
      <c r="BC332" s="4">
        <v>0</v>
      </c>
      <c r="BD332" s="4"/>
      <c r="BE332" s="4">
        <v>5492.02</v>
      </c>
      <c r="BF332" s="4">
        <v>3836.38</v>
      </c>
      <c r="BG332" s="4">
        <v>305.61</v>
      </c>
      <c r="BH332" s="4">
        <v>179.15</v>
      </c>
      <c r="BI332" s="4">
        <v>40133.160000000003</v>
      </c>
      <c r="BJ332" s="4">
        <v>9835.81</v>
      </c>
      <c r="BK332" s="4">
        <v>3308.66</v>
      </c>
      <c r="BL332" s="4">
        <v>18892.07</v>
      </c>
      <c r="BM332" s="4">
        <v>28102.200000000004</v>
      </c>
      <c r="BN332" s="4">
        <v>681.95</v>
      </c>
      <c r="BO332" s="4">
        <v>59830.51</v>
      </c>
      <c r="BP332" s="4">
        <v>50340.740000000005</v>
      </c>
      <c r="BQ332" s="4">
        <v>46671.91</v>
      </c>
      <c r="BR332" s="4">
        <v>5556</v>
      </c>
      <c r="BS332" s="4">
        <v>209.54000000000002</v>
      </c>
      <c r="BT332" s="4">
        <v>0</v>
      </c>
      <c r="BU332" s="4">
        <v>0</v>
      </c>
      <c r="BV332" s="4">
        <v>-1344.1000000000001</v>
      </c>
      <c r="BW332" s="4"/>
      <c r="BX332" s="4">
        <v>8606.7900000000009</v>
      </c>
      <c r="BY332" s="4">
        <v>426.45</v>
      </c>
      <c r="BZ332" s="4">
        <v>996.22</v>
      </c>
      <c r="CA332" s="4">
        <v>-185.62</v>
      </c>
      <c r="CB332" s="4"/>
      <c r="CC332" s="4">
        <v>590959.8400000002</v>
      </c>
    </row>
    <row r="333" spans="1:81" x14ac:dyDescent="0.25">
      <c r="A333" s="2" t="s">
        <v>662</v>
      </c>
      <c r="B333" s="3" t="s">
        <v>663</v>
      </c>
      <c r="C333" s="4">
        <v>81395.839999999982</v>
      </c>
      <c r="D333" s="4">
        <v>44111.53</v>
      </c>
      <c r="E333" s="4">
        <v>88826.68</v>
      </c>
      <c r="F333" s="4">
        <v>39437.550000000003</v>
      </c>
      <c r="G333" s="4">
        <v>81633.58</v>
      </c>
      <c r="H333" s="4">
        <v>146771.63</v>
      </c>
      <c r="I333" s="4">
        <v>144602.97</v>
      </c>
      <c r="J333" s="4">
        <v>124914.15999999999</v>
      </c>
      <c r="K333" s="4">
        <v>130069.39000000003</v>
      </c>
      <c r="L333" s="4">
        <v>139246.54999999999</v>
      </c>
      <c r="M333" s="4">
        <v>82800.510000000009</v>
      </c>
      <c r="N333" s="4">
        <v>162112.64000000004</v>
      </c>
      <c r="O333" s="4">
        <v>179370.38999999998</v>
      </c>
      <c r="P333" s="4">
        <v>33448.93</v>
      </c>
      <c r="Q333" s="4">
        <v>58950.189999999995</v>
      </c>
      <c r="R333" s="4">
        <v>92871.73000000001</v>
      </c>
      <c r="S333" s="4">
        <v>77391.649999999994</v>
      </c>
      <c r="T333" s="4">
        <v>153350.06999999998</v>
      </c>
      <c r="U333" s="4">
        <v>77801.11</v>
      </c>
      <c r="V333" s="4">
        <v>84705.800000000017</v>
      </c>
      <c r="W333" s="4">
        <v>55210.85</v>
      </c>
      <c r="X333" s="4">
        <v>222479.81000000003</v>
      </c>
      <c r="Y333" s="4">
        <v>138715.55000000002</v>
      </c>
      <c r="Z333" s="4">
        <v>225212.57</v>
      </c>
      <c r="AA333" s="4">
        <v>129019.16</v>
      </c>
      <c r="AB333" s="4">
        <v>76372.319999999992</v>
      </c>
      <c r="AC333" s="4">
        <v>70059.33</v>
      </c>
      <c r="AD333" s="4">
        <v>69408.73</v>
      </c>
      <c r="AE333" s="4">
        <v>6643.79</v>
      </c>
      <c r="AF333" s="4">
        <v>209490.54</v>
      </c>
      <c r="AG333" s="4">
        <v>135600.08000000002</v>
      </c>
      <c r="AH333" s="4">
        <v>84679.55</v>
      </c>
      <c r="AI333" s="4">
        <v>122306.97000000002</v>
      </c>
      <c r="AJ333" s="4">
        <v>96763.1</v>
      </c>
      <c r="AK333" s="4">
        <v>61598.53</v>
      </c>
      <c r="AL333" s="4">
        <v>140614.66000000003</v>
      </c>
      <c r="AM333" s="4">
        <v>99455.060000000012</v>
      </c>
      <c r="AN333" s="4">
        <v>22764.580000000005</v>
      </c>
      <c r="AO333" s="4">
        <v>78523.240000000005</v>
      </c>
      <c r="AP333" s="4">
        <v>34737.200000000004</v>
      </c>
      <c r="AQ333" s="4">
        <v>78355.86</v>
      </c>
      <c r="AR333" s="4">
        <v>81570.13</v>
      </c>
      <c r="AS333" s="4">
        <v>46898.94000000001</v>
      </c>
      <c r="AT333" s="4">
        <v>92423.720000000016</v>
      </c>
      <c r="AU333" s="4">
        <v>102168.25</v>
      </c>
      <c r="AV333" s="4">
        <v>100030.7</v>
      </c>
      <c r="AW333" s="4">
        <v>44914.2</v>
      </c>
      <c r="AX333" s="4">
        <v>137569.68</v>
      </c>
      <c r="AY333" s="4">
        <v>30502.05</v>
      </c>
      <c r="AZ333" s="4">
        <v>30009.390000000003</v>
      </c>
      <c r="BA333" s="4">
        <v>127688.11000000003</v>
      </c>
      <c r="BB333" s="4">
        <v>120932.89000000001</v>
      </c>
      <c r="BC333" s="4">
        <v>24966.74</v>
      </c>
      <c r="BD333" s="4">
        <v>56084.470000000008</v>
      </c>
      <c r="BE333" s="4">
        <v>51166.909999999996</v>
      </c>
      <c r="BF333" s="4">
        <v>45003.540000000008</v>
      </c>
      <c r="BG333" s="4">
        <v>23959.430000000004</v>
      </c>
      <c r="BH333" s="4">
        <v>73135.040000000008</v>
      </c>
      <c r="BI333" s="4">
        <v>52063.83</v>
      </c>
      <c r="BJ333" s="4">
        <v>24741.67</v>
      </c>
      <c r="BK333" s="4">
        <v>28576.579999999998</v>
      </c>
      <c r="BL333" s="4">
        <v>60358.700000000004</v>
      </c>
      <c r="BM333" s="4">
        <v>45199.74</v>
      </c>
      <c r="BN333" s="4">
        <v>60908.579999999994</v>
      </c>
      <c r="BO333" s="4">
        <v>24437.79</v>
      </c>
      <c r="BP333" s="4">
        <v>49957.460000000006</v>
      </c>
      <c r="BQ333" s="4">
        <v>18787.600000000002</v>
      </c>
      <c r="BR333" s="4">
        <v>22181.73</v>
      </c>
      <c r="BS333" s="4">
        <v>80886.09</v>
      </c>
      <c r="BT333" s="4">
        <v>46162.93</v>
      </c>
      <c r="BU333" s="4">
        <v>156235.31</v>
      </c>
      <c r="BV333" s="4">
        <v>91225.890000000014</v>
      </c>
      <c r="BW333" s="4">
        <v>11423.230000000001</v>
      </c>
      <c r="BX333" s="4">
        <v>28714.69</v>
      </c>
      <c r="BY333" s="4">
        <v>42952.850000000006</v>
      </c>
      <c r="BZ333" s="4">
        <v>20886.399999999998</v>
      </c>
      <c r="CA333" s="4">
        <v>35249.97</v>
      </c>
      <c r="CB333" s="4">
        <v>65603.930000000008</v>
      </c>
      <c r="CC333" s="4">
        <v>6337403.54</v>
      </c>
    </row>
    <row r="334" spans="1:81" x14ac:dyDescent="0.25">
      <c r="A334" s="2" t="s">
        <v>664</v>
      </c>
      <c r="B334" s="3" t="s">
        <v>665</v>
      </c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>
        <v>3600.01</v>
      </c>
      <c r="AG334" s="4">
        <v>2054.66</v>
      </c>
      <c r="AH334" s="4">
        <v>2580.04</v>
      </c>
      <c r="AI334" s="4">
        <v>-489.76</v>
      </c>
      <c r="AJ334" s="4">
        <v>3662.1900000000005</v>
      </c>
      <c r="AK334" s="4">
        <v>804.54000000000008</v>
      </c>
      <c r="AL334" s="4">
        <v>3787.28</v>
      </c>
      <c r="AM334" s="4">
        <v>10344.68</v>
      </c>
      <c r="AN334" s="4">
        <v>0</v>
      </c>
      <c r="AO334" s="4">
        <v>4781.43</v>
      </c>
      <c r="AP334" s="4">
        <v>5908.64</v>
      </c>
      <c r="AQ334" s="4">
        <v>13614.97</v>
      </c>
      <c r="AR334" s="4">
        <v>-1399.4099999999999</v>
      </c>
      <c r="AS334" s="4">
        <v>0</v>
      </c>
      <c r="AT334" s="4">
        <v>1839.26</v>
      </c>
      <c r="AU334" s="4">
        <v>1928.71</v>
      </c>
      <c r="AV334" s="4">
        <v>-0.01</v>
      </c>
      <c r="AW334" s="4">
        <v>65.430000000000007</v>
      </c>
      <c r="AX334" s="4">
        <v>15987.54</v>
      </c>
      <c r="AY334" s="4">
        <v>11973.220000000001</v>
      </c>
      <c r="AZ334" s="4">
        <v>3608.2700000000009</v>
      </c>
      <c r="BA334" s="4">
        <v>12354.17</v>
      </c>
      <c r="BB334" s="4">
        <v>7995.7200000000012</v>
      </c>
      <c r="BC334" s="4">
        <v>31825.610000000004</v>
      </c>
      <c r="BD334" s="4">
        <v>13307.48</v>
      </c>
      <c r="BE334" s="4">
        <v>10586.039999999999</v>
      </c>
      <c r="BF334" s="4">
        <v>17385.600000000002</v>
      </c>
      <c r="BG334" s="4">
        <v>4451.37</v>
      </c>
      <c r="BH334" s="4">
        <v>-5398.05</v>
      </c>
      <c r="BI334" s="4">
        <v>2641.66</v>
      </c>
      <c r="BJ334" s="4">
        <v>-294</v>
      </c>
      <c r="BK334" s="4">
        <v>260.64999999999998</v>
      </c>
      <c r="BL334" s="4">
        <v>-0.71</v>
      </c>
      <c r="BM334" s="4">
        <v>11723.810000000001</v>
      </c>
      <c r="BN334" s="4">
        <v>870.39</v>
      </c>
      <c r="BO334" s="4">
        <v>11280.58</v>
      </c>
      <c r="BP334" s="4">
        <v>972.85</v>
      </c>
      <c r="BQ334" s="4">
        <v>57.910000000000004</v>
      </c>
      <c r="BR334" s="4">
        <v>11331.460000000001</v>
      </c>
      <c r="BS334" s="4">
        <v>-2242.5500000000002</v>
      </c>
      <c r="BT334" s="4">
        <v>3719.2000000000003</v>
      </c>
      <c r="BU334" s="4">
        <v>6706.46</v>
      </c>
      <c r="BV334" s="4">
        <v>-268.50999999999993</v>
      </c>
      <c r="BW334" s="4"/>
      <c r="BX334" s="4"/>
      <c r="BY334" s="4">
        <v>2530.86</v>
      </c>
      <c r="BZ334" s="4"/>
      <c r="CA334" s="4">
        <v>2690.11</v>
      </c>
      <c r="CB334" s="4">
        <v>629.35</v>
      </c>
      <c r="CC334" s="4">
        <v>229769.15000000005</v>
      </c>
    </row>
    <row r="335" spans="1:81" x14ac:dyDescent="0.25">
      <c r="A335" s="2" t="s">
        <v>666</v>
      </c>
      <c r="B335" s="3" t="s">
        <v>667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>
        <v>0</v>
      </c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>
        <v>-581.74</v>
      </c>
      <c r="AH335" s="4">
        <v>18006.43</v>
      </c>
      <c r="AI335" s="4">
        <v>93.42</v>
      </c>
      <c r="AJ335" s="4"/>
      <c r="AK335" s="4">
        <v>0</v>
      </c>
      <c r="AL335" s="4">
        <v>161.45000000000002</v>
      </c>
      <c r="AM335" s="4">
        <v>-3663.21</v>
      </c>
      <c r="AN335" s="4">
        <v>11433.880000000001</v>
      </c>
      <c r="AO335" s="4"/>
      <c r="AP335" s="4">
        <v>4040.13</v>
      </c>
      <c r="AQ335" s="4">
        <v>0</v>
      </c>
      <c r="AR335" s="4"/>
      <c r="AS335" s="4"/>
      <c r="AT335" s="4"/>
      <c r="AU335" s="4"/>
      <c r="AV335" s="4"/>
      <c r="AW335" s="4"/>
      <c r="AX335" s="4">
        <v>523.47</v>
      </c>
      <c r="AY335" s="4">
        <v>-4219.51</v>
      </c>
      <c r="AZ335" s="4">
        <v>-4916.37</v>
      </c>
      <c r="BA335" s="4">
        <v>19343.04</v>
      </c>
      <c r="BB335" s="4">
        <v>6993.39</v>
      </c>
      <c r="BC335" s="4">
        <v>66.320000000000007</v>
      </c>
      <c r="BD335" s="4"/>
      <c r="BE335" s="4">
        <v>7001.9000000000005</v>
      </c>
      <c r="BF335" s="4">
        <v>2673.2000000000003</v>
      </c>
      <c r="BG335" s="4">
        <v>-2597.1</v>
      </c>
      <c r="BH335" s="4">
        <v>71636.03</v>
      </c>
      <c r="BI335" s="4">
        <v>1210.8499999999999</v>
      </c>
      <c r="BJ335" s="4">
        <v>-620</v>
      </c>
      <c r="BK335" s="4">
        <v>38181.550000000003</v>
      </c>
      <c r="BL335" s="4"/>
      <c r="BM335" s="4">
        <v>9366.32</v>
      </c>
      <c r="BN335" s="4">
        <v>8017.1100000000006</v>
      </c>
      <c r="BO335" s="4"/>
      <c r="BP335" s="4">
        <v>9421.17</v>
      </c>
      <c r="BQ335" s="4">
        <v>4805.8900000000003</v>
      </c>
      <c r="BR335" s="4">
        <v>-5194.09</v>
      </c>
      <c r="BS335" s="4"/>
      <c r="BT335" s="4"/>
      <c r="BU335" s="4"/>
      <c r="BV335" s="4">
        <v>-438.29999999999995</v>
      </c>
      <c r="BW335" s="4"/>
      <c r="BX335" s="4"/>
      <c r="BY335" s="4"/>
      <c r="BZ335" s="4">
        <v>1582.95</v>
      </c>
      <c r="CA335" s="4"/>
      <c r="CB335" s="4"/>
      <c r="CC335" s="4">
        <v>192328.18000000005</v>
      </c>
    </row>
    <row r="336" spans="1:81" x14ac:dyDescent="0.25">
      <c r="A336" s="2" t="s">
        <v>668</v>
      </c>
      <c r="B336" s="3" t="s">
        <v>669</v>
      </c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>
        <v>3269.4700000000003</v>
      </c>
      <c r="AG336" s="4">
        <v>95.68</v>
      </c>
      <c r="AH336" s="4"/>
      <c r="AI336" s="4"/>
      <c r="AJ336" s="4">
        <v>-5582.06</v>
      </c>
      <c r="AK336" s="4"/>
      <c r="AL336" s="4">
        <v>28.69</v>
      </c>
      <c r="AM336" s="4"/>
      <c r="AN336" s="4">
        <v>0</v>
      </c>
      <c r="AO336" s="4"/>
      <c r="AP336" s="4"/>
      <c r="AQ336" s="4"/>
      <c r="AR336" s="4"/>
      <c r="AS336" s="4"/>
      <c r="AT336" s="4">
        <v>2779.4900000000002</v>
      </c>
      <c r="AU336" s="4">
        <v>58.47</v>
      </c>
      <c r="AV336" s="4"/>
      <c r="AW336" s="4"/>
      <c r="AX336" s="4">
        <v>92.37</v>
      </c>
      <c r="AY336" s="4">
        <v>1651.39</v>
      </c>
      <c r="AZ336" s="4">
        <v>306.88</v>
      </c>
      <c r="BA336" s="4">
        <v>11745.42</v>
      </c>
      <c r="BB336" s="4"/>
      <c r="BC336" s="4">
        <v>0</v>
      </c>
      <c r="BD336" s="4">
        <v>18410.989999999998</v>
      </c>
      <c r="BE336" s="4">
        <v>-7460.16</v>
      </c>
      <c r="BF336" s="4">
        <v>-1613.81</v>
      </c>
      <c r="BG336" s="4"/>
      <c r="BH336" s="4">
        <v>1542.77</v>
      </c>
      <c r="BI336" s="4">
        <v>0</v>
      </c>
      <c r="BJ336" s="4">
        <v>-1633.3999999999999</v>
      </c>
      <c r="BK336" s="4"/>
      <c r="BL336" s="4">
        <v>8154.81</v>
      </c>
      <c r="BM336" s="4">
        <v>-3436.6800000000003</v>
      </c>
      <c r="BN336" s="4"/>
      <c r="BO336" s="4"/>
      <c r="BP336" s="4"/>
      <c r="BQ336" s="4">
        <v>0</v>
      </c>
      <c r="BR336" s="4">
        <v>47189.35</v>
      </c>
      <c r="BS336" s="4">
        <v>3994.2200000000003</v>
      </c>
      <c r="BT336" s="4">
        <v>91.29</v>
      </c>
      <c r="BU336" s="4">
        <v>0</v>
      </c>
      <c r="BV336" s="4">
        <v>-381.56000000000006</v>
      </c>
      <c r="BW336" s="4">
        <v>7498.6500000000005</v>
      </c>
      <c r="BX336" s="4"/>
      <c r="BY336" s="4"/>
      <c r="BZ336" s="4"/>
      <c r="CA336" s="4"/>
      <c r="CB336" s="4"/>
      <c r="CC336" s="4">
        <v>86802.269999999975</v>
      </c>
    </row>
    <row r="337" spans="1:81" x14ac:dyDescent="0.25">
      <c r="A337" s="2" t="s">
        <v>670</v>
      </c>
      <c r="B337" s="3" t="s">
        <v>671</v>
      </c>
      <c r="C337" s="4">
        <v>60059.159999999996</v>
      </c>
      <c r="D337" s="4">
        <v>35117.880000000005</v>
      </c>
      <c r="E337" s="4">
        <v>46112.210000000006</v>
      </c>
      <c r="F337" s="4">
        <v>55160.090000000004</v>
      </c>
      <c r="G337" s="4">
        <v>33325.539999999994</v>
      </c>
      <c r="H337" s="4">
        <v>36008.26</v>
      </c>
      <c r="I337" s="4">
        <v>41490.119999999995</v>
      </c>
      <c r="J337" s="4">
        <v>29621.739999999998</v>
      </c>
      <c r="K337" s="4">
        <v>23486.55</v>
      </c>
      <c r="L337" s="4">
        <v>20512.34</v>
      </c>
      <c r="M337" s="4">
        <v>59785.36</v>
      </c>
      <c r="N337" s="4">
        <v>31871.410000000007</v>
      </c>
      <c r="O337" s="4">
        <v>32906.67</v>
      </c>
      <c r="P337" s="4">
        <v>42993.94</v>
      </c>
      <c r="Q337" s="4">
        <v>51780.89</v>
      </c>
      <c r="R337" s="4">
        <v>9732.4599999999991</v>
      </c>
      <c r="S337" s="4">
        <v>7734.7300000000005</v>
      </c>
      <c r="T337" s="4">
        <v>49930.71</v>
      </c>
      <c r="U337" s="4">
        <v>20053.810000000001</v>
      </c>
      <c r="V337" s="4">
        <v>41706.670000000006</v>
      </c>
      <c r="W337" s="4">
        <v>40715.550000000003</v>
      </c>
      <c r="X337" s="4">
        <v>12694</v>
      </c>
      <c r="Y337" s="4">
        <v>18252.91</v>
      </c>
      <c r="Z337" s="4">
        <v>65059.509999999995</v>
      </c>
      <c r="AA337" s="4">
        <v>28032.9</v>
      </c>
      <c r="AB337" s="4">
        <v>17666.61</v>
      </c>
      <c r="AC337" s="4">
        <v>30146.999999999996</v>
      </c>
      <c r="AD337" s="4">
        <v>38044.47</v>
      </c>
      <c r="AE337" s="4">
        <v>2520.96</v>
      </c>
      <c r="AF337" s="4">
        <v>1029.3399999999983</v>
      </c>
      <c r="AG337" s="4">
        <v>19041.71</v>
      </c>
      <c r="AH337" s="4">
        <v>75604.61</v>
      </c>
      <c r="AI337" s="4">
        <v>783.8900000000001</v>
      </c>
      <c r="AJ337" s="4">
        <v>80758.64</v>
      </c>
      <c r="AK337" s="4">
        <v>45635.299999999996</v>
      </c>
      <c r="AL337" s="4">
        <v>31639.49</v>
      </c>
      <c r="AM337" s="4">
        <v>29524.120000000003</v>
      </c>
      <c r="AN337" s="4">
        <v>8013.26</v>
      </c>
      <c r="AO337" s="4">
        <v>6736.94</v>
      </c>
      <c r="AP337" s="4">
        <v>20249.48</v>
      </c>
      <c r="AQ337" s="4">
        <v>34741.130000000005</v>
      </c>
      <c r="AR337" s="4">
        <v>10195.39</v>
      </c>
      <c r="AS337" s="4">
        <v>29856.950000000004</v>
      </c>
      <c r="AT337" s="4">
        <v>6252.68</v>
      </c>
      <c r="AU337" s="4">
        <v>26633.840000000004</v>
      </c>
      <c r="AV337" s="4">
        <v>2422.2200000000003</v>
      </c>
      <c r="AW337" s="4">
        <v>1629.63</v>
      </c>
      <c r="AX337" s="4">
        <v>74669.709999999992</v>
      </c>
      <c r="AY337" s="4">
        <v>-2501.3600000000006</v>
      </c>
      <c r="AZ337" s="4">
        <v>5657.33</v>
      </c>
      <c r="BA337" s="4">
        <v>46701.570000000007</v>
      </c>
      <c r="BB337" s="4">
        <v>48160.43</v>
      </c>
      <c r="BC337" s="4">
        <v>5907.8600000000006</v>
      </c>
      <c r="BD337" s="4">
        <v>12233.330000000002</v>
      </c>
      <c r="BE337" s="4">
        <v>22961.010000000002</v>
      </c>
      <c r="BF337" s="4">
        <v>11050.920000000002</v>
      </c>
      <c r="BG337" s="4">
        <v>8333.4700000000012</v>
      </c>
      <c r="BH337" s="4">
        <v>9172.61</v>
      </c>
      <c r="BI337" s="4">
        <v>13035.570000000002</v>
      </c>
      <c r="BJ337" s="4">
        <v>17353.919999999998</v>
      </c>
      <c r="BK337" s="4">
        <v>8656.39</v>
      </c>
      <c r="BL337" s="4">
        <v>16170.65</v>
      </c>
      <c r="BM337" s="4">
        <v>3924.7799999999997</v>
      </c>
      <c r="BN337" s="4">
        <v>4977.97</v>
      </c>
      <c r="BO337" s="4">
        <v>38389.07</v>
      </c>
      <c r="BP337" s="4">
        <v>296108.14</v>
      </c>
      <c r="BQ337" s="4">
        <v>-237411.45</v>
      </c>
      <c r="BR337" s="4">
        <v>57236.930000000008</v>
      </c>
      <c r="BS337" s="4">
        <v>-17221.21</v>
      </c>
      <c r="BT337" s="4">
        <v>26532.32</v>
      </c>
      <c r="BU337" s="4">
        <v>22709.55</v>
      </c>
      <c r="BV337" s="4">
        <v>2881.31</v>
      </c>
      <c r="BW337" s="4">
        <v>10157.4</v>
      </c>
      <c r="BX337" s="4">
        <v>11512.81</v>
      </c>
      <c r="BY337" s="4">
        <v>26338.510000000002</v>
      </c>
      <c r="BZ337" s="4">
        <v>12676.869999999999</v>
      </c>
      <c r="CA337" s="4">
        <v>13945.56</v>
      </c>
      <c r="CB337" s="4">
        <v>23818.18</v>
      </c>
      <c r="CC337" s="4">
        <v>2007413.2199999997</v>
      </c>
    </row>
    <row r="338" spans="1:81" x14ac:dyDescent="0.25">
      <c r="A338" s="2" t="s">
        <v>672</v>
      </c>
      <c r="B338" s="3" t="s">
        <v>673</v>
      </c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>
        <v>684.28</v>
      </c>
      <c r="AJ338" s="4">
        <v>3579.08</v>
      </c>
      <c r="AK338" s="4"/>
      <c r="AL338" s="4">
        <v>36.35</v>
      </c>
      <c r="AM338" s="4"/>
      <c r="AN338" s="4"/>
      <c r="AO338" s="4"/>
      <c r="AP338" s="4"/>
      <c r="AQ338" s="4"/>
      <c r="AR338" s="4"/>
      <c r="AS338" s="4"/>
      <c r="AT338" s="4">
        <v>836.91000000000008</v>
      </c>
      <c r="AU338" s="4">
        <v>7556.05</v>
      </c>
      <c r="AV338" s="4">
        <v>1094.25</v>
      </c>
      <c r="AW338" s="4">
        <v>1413.45</v>
      </c>
      <c r="AX338" s="4">
        <v>8651.76</v>
      </c>
      <c r="AY338" s="4">
        <v>428.31</v>
      </c>
      <c r="AZ338" s="4">
        <v>1700.0900000000001</v>
      </c>
      <c r="BA338" s="4">
        <v>24158.240000000002</v>
      </c>
      <c r="BB338" s="4">
        <v>95215.790000000008</v>
      </c>
      <c r="BC338" s="4">
        <v>2360.14</v>
      </c>
      <c r="BD338" s="4">
        <v>322.84000000000003</v>
      </c>
      <c r="BE338" s="4">
        <v>2213.5700000000002</v>
      </c>
      <c r="BF338" s="4">
        <v>9215.14</v>
      </c>
      <c r="BG338" s="4">
        <v>2944.0600000000004</v>
      </c>
      <c r="BH338" s="4">
        <v>34569.89</v>
      </c>
      <c r="BI338" s="4">
        <v>1291.23</v>
      </c>
      <c r="BJ338" s="4">
        <v>1450.3200000000011</v>
      </c>
      <c r="BK338" s="4">
        <v>30.46</v>
      </c>
      <c r="BL338" s="4">
        <v>-1250.3</v>
      </c>
      <c r="BM338" s="4">
        <v>0</v>
      </c>
      <c r="BN338" s="4"/>
      <c r="BO338" s="4">
        <v>3045.4</v>
      </c>
      <c r="BP338" s="4">
        <v>2824.52</v>
      </c>
      <c r="BQ338" s="4"/>
      <c r="BR338" s="4"/>
      <c r="BS338" s="4"/>
      <c r="BT338" s="4"/>
      <c r="BU338" s="4"/>
      <c r="BV338" s="4">
        <v>-38.64</v>
      </c>
      <c r="BW338" s="4"/>
      <c r="BX338" s="4"/>
      <c r="BY338" s="4"/>
      <c r="BZ338" s="4"/>
      <c r="CA338" s="4"/>
      <c r="CB338" s="4"/>
      <c r="CC338" s="4">
        <v>204333.19</v>
      </c>
    </row>
    <row r="339" spans="1:81" x14ac:dyDescent="0.25">
      <c r="A339" s="2" t="s">
        <v>674</v>
      </c>
      <c r="B339" s="3" t="s">
        <v>675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>
        <v>0</v>
      </c>
      <c r="O339" s="4"/>
      <c r="P339" s="4"/>
      <c r="Q339" s="4">
        <v>-6534.01</v>
      </c>
      <c r="R339" s="4"/>
      <c r="S339" s="4"/>
      <c r="T339" s="4"/>
      <c r="U339" s="4"/>
      <c r="V339" s="4"/>
      <c r="W339" s="4"/>
      <c r="X339" s="4"/>
      <c r="Y339" s="4"/>
      <c r="Z339" s="4">
        <v>0</v>
      </c>
      <c r="AA339" s="4"/>
      <c r="AB339" s="4">
        <v>16086.710000000001</v>
      </c>
      <c r="AC339" s="4">
        <v>45803.69</v>
      </c>
      <c r="AD339" s="4">
        <v>1800.97</v>
      </c>
      <c r="AE339" s="4">
        <v>0</v>
      </c>
      <c r="AF339" s="4">
        <v>8572.8499999999985</v>
      </c>
      <c r="AG339" s="4">
        <v>28486.6</v>
      </c>
      <c r="AH339" s="4">
        <v>343.44</v>
      </c>
      <c r="AI339" s="4">
        <v>46321.51</v>
      </c>
      <c r="AJ339" s="4">
        <v>74344.31</v>
      </c>
      <c r="AK339" s="4">
        <v>1957.76</v>
      </c>
      <c r="AL339" s="4">
        <v>19691.62</v>
      </c>
      <c r="AM339" s="4">
        <v>12425.6</v>
      </c>
      <c r="AN339" s="4">
        <v>41070.870000000003</v>
      </c>
      <c r="AO339" s="4">
        <v>7016.1100000000006</v>
      </c>
      <c r="AP339" s="4">
        <v>68887.500000000015</v>
      </c>
      <c r="AQ339" s="4">
        <v>25114.36</v>
      </c>
      <c r="AR339" s="4">
        <v>67231.790000000008</v>
      </c>
      <c r="AS339" s="4">
        <v>7324.45</v>
      </c>
      <c r="AT339" s="4">
        <v>185356.9</v>
      </c>
      <c r="AU339" s="4">
        <v>1210.44</v>
      </c>
      <c r="AV339" s="4">
        <v>160112.57999999999</v>
      </c>
      <c r="AW339" s="4">
        <v>3891.2000000000003</v>
      </c>
      <c r="AX339" s="4">
        <v>62986.19</v>
      </c>
      <c r="AY339" s="4">
        <v>3121.25</v>
      </c>
      <c r="AZ339" s="4">
        <v>17489.920000000002</v>
      </c>
      <c r="BA339" s="4">
        <v>70906.929999999993</v>
      </c>
      <c r="BB339" s="4">
        <v>14119.16</v>
      </c>
      <c r="BC339" s="4">
        <v>470.40999999999997</v>
      </c>
      <c r="BD339" s="4">
        <v>54979.040000000001</v>
      </c>
      <c r="BE339" s="4">
        <v>40787.799999999996</v>
      </c>
      <c r="BF339" s="4"/>
      <c r="BG339" s="4">
        <v>3929.3</v>
      </c>
      <c r="BH339" s="4">
        <v>55803.38</v>
      </c>
      <c r="BI339" s="4">
        <v>8664.74</v>
      </c>
      <c r="BJ339" s="4">
        <v>136571.46000000002</v>
      </c>
      <c r="BK339" s="4">
        <v>23559.89</v>
      </c>
      <c r="BL339" s="4">
        <v>72.930000000000007</v>
      </c>
      <c r="BM339" s="4">
        <v>37770.35</v>
      </c>
      <c r="BN339" s="4">
        <v>17007.68</v>
      </c>
      <c r="BO339" s="4">
        <v>8127.8000000000011</v>
      </c>
      <c r="BP339" s="4">
        <v>6985.3</v>
      </c>
      <c r="BQ339" s="4">
        <v>12848.550000000001</v>
      </c>
      <c r="BR339" s="4">
        <v>2694.8700000000003</v>
      </c>
      <c r="BS339" s="4">
        <v>78686.63</v>
      </c>
      <c r="BT339" s="4">
        <v>28893.010000000002</v>
      </c>
      <c r="BU339" s="4">
        <v>4687.29</v>
      </c>
      <c r="BV339" s="4">
        <v>9495.1600000000017</v>
      </c>
      <c r="BW339" s="4">
        <v>24217.08</v>
      </c>
      <c r="BX339" s="4">
        <v>-108.88</v>
      </c>
      <c r="BY339" s="4">
        <v>-3944.66</v>
      </c>
      <c r="BZ339" s="4">
        <v>2424.71</v>
      </c>
      <c r="CA339" s="4">
        <v>11729.65</v>
      </c>
      <c r="CB339" s="4">
        <v>11058.130000000001</v>
      </c>
      <c r="CC339" s="4">
        <v>1562552.3200000001</v>
      </c>
    </row>
    <row r="340" spans="1:81" x14ac:dyDescent="0.25">
      <c r="A340" s="2" t="s">
        <v>676</v>
      </c>
      <c r="B340" s="3" t="s">
        <v>677</v>
      </c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>
        <v>148378.21000000002</v>
      </c>
      <c r="AG340" s="4">
        <v>335.46</v>
      </c>
      <c r="AH340" s="4">
        <v>110.58</v>
      </c>
      <c r="AI340" s="4">
        <v>53162.490000000005</v>
      </c>
      <c r="AJ340" s="4">
        <v>58592.73</v>
      </c>
      <c r="AK340" s="4">
        <v>54756.71</v>
      </c>
      <c r="AL340" s="4">
        <v>4006.3300000000004</v>
      </c>
      <c r="AM340" s="4">
        <v>2511.2400000000002</v>
      </c>
      <c r="AN340" s="4">
        <v>13275.32</v>
      </c>
      <c r="AO340" s="4">
        <v>47865.13</v>
      </c>
      <c r="AP340" s="4">
        <v>257.17</v>
      </c>
      <c r="AQ340" s="4">
        <v>27844.710000000003</v>
      </c>
      <c r="AR340" s="4"/>
      <c r="AS340" s="4">
        <v>261.81</v>
      </c>
      <c r="AT340" s="4">
        <v>0</v>
      </c>
      <c r="AU340" s="4">
        <v>0</v>
      </c>
      <c r="AV340" s="4">
        <v>3523.12</v>
      </c>
      <c r="AW340" s="4"/>
      <c r="AX340" s="4">
        <v>59150.669999999991</v>
      </c>
      <c r="AY340" s="4"/>
      <c r="AZ340" s="4">
        <v>8699.17</v>
      </c>
      <c r="BA340" s="4">
        <v>0</v>
      </c>
      <c r="BB340" s="4">
        <v>8141.27</v>
      </c>
      <c r="BC340" s="4"/>
      <c r="BD340" s="4">
        <v>136576.18000000002</v>
      </c>
      <c r="BE340" s="4">
        <v>46157.289999999994</v>
      </c>
      <c r="BF340" s="4">
        <v>53313.760000000002</v>
      </c>
      <c r="BG340" s="4">
        <v>286.14999999999998</v>
      </c>
      <c r="BH340" s="4">
        <v>8388.3799999999992</v>
      </c>
      <c r="BI340" s="4">
        <v>27052.49</v>
      </c>
      <c r="BJ340" s="4">
        <v>125.04000000000002</v>
      </c>
      <c r="BK340" s="4">
        <v>-543.19000000000005</v>
      </c>
      <c r="BL340" s="4"/>
      <c r="BM340" s="4"/>
      <c r="BN340" s="4">
        <v>16476.77</v>
      </c>
      <c r="BO340" s="4">
        <v>168280.6</v>
      </c>
      <c r="BP340" s="4">
        <v>21231.45</v>
      </c>
      <c r="BQ340" s="4"/>
      <c r="BR340" s="4">
        <v>3482</v>
      </c>
      <c r="BS340" s="4">
        <v>16170.98</v>
      </c>
      <c r="BT340" s="4">
        <v>5331.22</v>
      </c>
      <c r="BU340" s="4">
        <v>1009.44</v>
      </c>
      <c r="BV340" s="4">
        <v>52604.950000000019</v>
      </c>
      <c r="BW340" s="4">
        <v>44094.78</v>
      </c>
      <c r="BX340" s="4"/>
      <c r="BY340" s="4">
        <v>8747.36</v>
      </c>
      <c r="BZ340" s="4">
        <v>23012.26</v>
      </c>
      <c r="CA340" s="4">
        <v>105672.79000000001</v>
      </c>
      <c r="CB340" s="4">
        <v>78.850000000000009</v>
      </c>
      <c r="CC340" s="4">
        <v>1228421.6700000004</v>
      </c>
    </row>
    <row r="341" spans="1:81" x14ac:dyDescent="0.25">
      <c r="A341" s="2" t="s">
        <v>678</v>
      </c>
      <c r="B341" s="3" t="s">
        <v>679</v>
      </c>
      <c r="C341" s="4">
        <v>82734.920000000013</v>
      </c>
      <c r="D341" s="4">
        <v>52107.98</v>
      </c>
      <c r="E341" s="4">
        <v>67811.090000000011</v>
      </c>
      <c r="F341" s="4">
        <v>130423.74</v>
      </c>
      <c r="G341" s="4">
        <v>77696.799999999988</v>
      </c>
      <c r="H341" s="4">
        <v>130369.91999999998</v>
      </c>
      <c r="I341" s="4">
        <v>104086.5</v>
      </c>
      <c r="J341" s="4">
        <v>88113.72</v>
      </c>
      <c r="K341" s="4">
        <v>158355.28</v>
      </c>
      <c r="L341" s="4">
        <v>326201.21000000002</v>
      </c>
      <c r="M341" s="4">
        <v>184811.51</v>
      </c>
      <c r="N341" s="4">
        <v>113537.63000000002</v>
      </c>
      <c r="O341" s="4">
        <v>145696.06</v>
      </c>
      <c r="P341" s="4">
        <v>140617.23000000001</v>
      </c>
      <c r="Q341" s="4">
        <v>99046.35</v>
      </c>
      <c r="R341" s="4">
        <v>60836.799999999996</v>
      </c>
      <c r="S341" s="4">
        <v>146953.9</v>
      </c>
      <c r="T341" s="4">
        <v>275730.34999999998</v>
      </c>
      <c r="U341" s="4">
        <v>230279.25</v>
      </c>
      <c r="V341" s="4">
        <v>149926.57999999999</v>
      </c>
      <c r="W341" s="4">
        <v>163232.82999999999</v>
      </c>
      <c r="X341" s="4">
        <v>159037.39000000001</v>
      </c>
      <c r="Y341" s="4">
        <v>141288.11000000002</v>
      </c>
      <c r="Z341" s="4">
        <v>340555.89999999991</v>
      </c>
      <c r="AA341" s="4">
        <v>61645.05</v>
      </c>
      <c r="AB341" s="4">
        <v>143383.76999999999</v>
      </c>
      <c r="AC341" s="4">
        <v>184518.78</v>
      </c>
      <c r="AD341" s="4">
        <v>109070.76</v>
      </c>
      <c r="AE341" s="4">
        <v>35675.96</v>
      </c>
      <c r="AF341" s="4">
        <v>189166.54000000004</v>
      </c>
      <c r="AG341" s="4">
        <v>117691.23000000001</v>
      </c>
      <c r="AH341" s="4">
        <v>77940.73</v>
      </c>
      <c r="AI341" s="4">
        <v>115976.17000000001</v>
      </c>
      <c r="AJ341" s="4">
        <v>157447.56</v>
      </c>
      <c r="AK341" s="4">
        <v>94317.82</v>
      </c>
      <c r="AL341" s="4">
        <v>121027.66999999998</v>
      </c>
      <c r="AM341" s="4">
        <v>89963.150000000009</v>
      </c>
      <c r="AN341" s="4">
        <v>55824.369999999995</v>
      </c>
      <c r="AO341" s="4">
        <v>97760.48000000001</v>
      </c>
      <c r="AP341" s="4">
        <v>128294.07</v>
      </c>
      <c r="AQ341" s="4">
        <v>84933.23</v>
      </c>
      <c r="AR341" s="4">
        <v>63818.73</v>
      </c>
      <c r="AS341" s="4">
        <v>109509.48000000003</v>
      </c>
      <c r="AT341" s="4">
        <v>152499.71</v>
      </c>
      <c r="AU341" s="4">
        <v>88673.73000000001</v>
      </c>
      <c r="AV341" s="4">
        <v>50474.130000000005</v>
      </c>
      <c r="AW341" s="4">
        <v>30106.989999999998</v>
      </c>
      <c r="AX341" s="4">
        <v>155890.21999999997</v>
      </c>
      <c r="AY341" s="4">
        <v>82283.080000000016</v>
      </c>
      <c r="AZ341" s="4">
        <v>109837.3</v>
      </c>
      <c r="BA341" s="4">
        <v>103126.33000000002</v>
      </c>
      <c r="BB341" s="4">
        <v>102069.86</v>
      </c>
      <c r="BC341" s="4">
        <v>80358.13</v>
      </c>
      <c r="BD341" s="4">
        <v>103202.33000000002</v>
      </c>
      <c r="BE341" s="4">
        <v>106695.05000000002</v>
      </c>
      <c r="BF341" s="4">
        <v>88026.16</v>
      </c>
      <c r="BG341" s="4">
        <v>104864.16</v>
      </c>
      <c r="BH341" s="4">
        <v>144763.97</v>
      </c>
      <c r="BI341" s="4">
        <v>115865.34999999999</v>
      </c>
      <c r="BJ341" s="4">
        <v>54576.35</v>
      </c>
      <c r="BK341" s="4">
        <v>94525.1</v>
      </c>
      <c r="BL341" s="4">
        <v>-18157.060000000005</v>
      </c>
      <c r="BM341" s="4">
        <v>73984.760000000009</v>
      </c>
      <c r="BN341" s="4">
        <v>86786.59</v>
      </c>
      <c r="BO341" s="4">
        <v>74554.45</v>
      </c>
      <c r="BP341" s="4">
        <v>61316.490000000005</v>
      </c>
      <c r="BQ341" s="4">
        <v>91173.55</v>
      </c>
      <c r="BR341" s="4">
        <v>59919.950000000012</v>
      </c>
      <c r="BS341" s="4">
        <v>41426.47</v>
      </c>
      <c r="BT341" s="4">
        <v>66655.16</v>
      </c>
      <c r="BU341" s="4">
        <v>70129.25</v>
      </c>
      <c r="BV341" s="4">
        <v>81647.92</v>
      </c>
      <c r="BW341" s="4">
        <v>53245.360000000008</v>
      </c>
      <c r="BX341" s="4">
        <v>38998.530000000006</v>
      </c>
      <c r="BY341" s="4">
        <v>59047.51</v>
      </c>
      <c r="BZ341" s="4">
        <v>53738.530000000006</v>
      </c>
      <c r="CA341" s="4">
        <v>59166.240000000005</v>
      </c>
      <c r="CB341" s="4">
        <v>53895.220000000008</v>
      </c>
      <c r="CC341" s="4">
        <v>8382783.4700000035</v>
      </c>
    </row>
    <row r="342" spans="1:81" x14ac:dyDescent="0.25">
      <c r="A342" s="2" t="s">
        <v>680</v>
      </c>
      <c r="B342" s="3" t="s">
        <v>681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>
        <v>1134.96</v>
      </c>
      <c r="AD342" s="4">
        <v>4095.9500000000007</v>
      </c>
      <c r="AE342" s="4">
        <v>1733.0100000000002</v>
      </c>
      <c r="AF342" s="4">
        <v>22305.39</v>
      </c>
      <c r="AG342" s="4">
        <v>6953.41</v>
      </c>
      <c r="AH342" s="4">
        <v>35162.86</v>
      </c>
      <c r="AI342" s="4">
        <v>12905</v>
      </c>
      <c r="AJ342" s="4">
        <v>2108.27</v>
      </c>
      <c r="AK342" s="4">
        <v>4320.93</v>
      </c>
      <c r="AL342" s="4">
        <v>1614.1699999999998</v>
      </c>
      <c r="AM342" s="4">
        <v>8541.43</v>
      </c>
      <c r="AN342" s="4">
        <v>1359.39</v>
      </c>
      <c r="AO342" s="4">
        <v>911.01</v>
      </c>
      <c r="AP342" s="4">
        <v>9403.67</v>
      </c>
      <c r="AQ342" s="4">
        <v>2717.11</v>
      </c>
      <c r="AR342" s="4">
        <v>4356.26</v>
      </c>
      <c r="AS342" s="4">
        <v>26883.94</v>
      </c>
      <c r="AT342" s="4">
        <v>19347.830000000002</v>
      </c>
      <c r="AU342" s="4">
        <v>17837.13</v>
      </c>
      <c r="AV342" s="4">
        <v>6921.16</v>
      </c>
      <c r="AW342" s="4">
        <v>1547.3200000000002</v>
      </c>
      <c r="AX342" s="4">
        <v>4695.3000000000011</v>
      </c>
      <c r="AY342" s="4">
        <v>5148.7999999999993</v>
      </c>
      <c r="AZ342" s="4">
        <v>1174.92</v>
      </c>
      <c r="BA342" s="4">
        <v>5330.12</v>
      </c>
      <c r="BB342" s="4">
        <v>7919.15</v>
      </c>
      <c r="BC342" s="4">
        <v>8032.51</v>
      </c>
      <c r="BD342" s="4">
        <v>25891.409999999996</v>
      </c>
      <c r="BE342" s="4">
        <v>3615.5000000000005</v>
      </c>
      <c r="BF342" s="4">
        <v>8424.84</v>
      </c>
      <c r="BG342" s="4">
        <v>1438.23</v>
      </c>
      <c r="BH342" s="4">
        <v>3169.77</v>
      </c>
      <c r="BI342" s="4">
        <v>11837.590000000002</v>
      </c>
      <c r="BJ342" s="4">
        <v>7721.3300000000017</v>
      </c>
      <c r="BK342" s="4">
        <v>8232.15</v>
      </c>
      <c r="BL342" s="4">
        <v>4298.7199999999993</v>
      </c>
      <c r="BM342" s="4">
        <v>20282.29</v>
      </c>
      <c r="BN342" s="4">
        <v>11488.650000000001</v>
      </c>
      <c r="BO342" s="4">
        <v>12681.77</v>
      </c>
      <c r="BP342" s="4">
        <v>10787.810000000001</v>
      </c>
      <c r="BQ342" s="4">
        <v>8599.3300000000017</v>
      </c>
      <c r="BR342" s="4">
        <v>28271.61</v>
      </c>
      <c r="BS342" s="4">
        <v>12719.38</v>
      </c>
      <c r="BT342" s="4">
        <v>6.8</v>
      </c>
      <c r="BU342" s="4">
        <v>2693.82</v>
      </c>
      <c r="BV342" s="4">
        <v>3887.2000000000003</v>
      </c>
      <c r="BW342" s="4">
        <v>62237.880000000005</v>
      </c>
      <c r="BX342" s="4">
        <v>25086.18</v>
      </c>
      <c r="BY342" s="4">
        <v>2635.62</v>
      </c>
      <c r="BZ342" s="4">
        <v>10031.14</v>
      </c>
      <c r="CA342" s="4">
        <v>19929.669999999998</v>
      </c>
      <c r="CB342" s="4">
        <v>5757.68</v>
      </c>
      <c r="CC342" s="4">
        <v>536187.37000000011</v>
      </c>
    </row>
    <row r="343" spans="1:81" x14ac:dyDescent="0.25">
      <c r="A343" s="2" t="s">
        <v>682</v>
      </c>
      <c r="B343" s="3" t="s">
        <v>683</v>
      </c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>
        <v>0</v>
      </c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>
        <v>-4583.57</v>
      </c>
      <c r="AB343" s="4">
        <v>19469.310000000001</v>
      </c>
      <c r="AC343" s="4">
        <v>12733.920000000002</v>
      </c>
      <c r="AD343" s="4">
        <v>81666.38</v>
      </c>
      <c r="AE343" s="4"/>
      <c r="AF343" s="4"/>
      <c r="AG343" s="4">
        <v>13632.07</v>
      </c>
      <c r="AH343" s="4"/>
      <c r="AI343" s="4"/>
      <c r="AJ343" s="4"/>
      <c r="AK343" s="4"/>
      <c r="AL343" s="4">
        <v>69428.079999999987</v>
      </c>
      <c r="AM343" s="4">
        <v>836.77</v>
      </c>
      <c r="AN343" s="4">
        <v>107960.42000000001</v>
      </c>
      <c r="AO343" s="4">
        <v>17601.990000000002</v>
      </c>
      <c r="AP343" s="4">
        <v>6404.58</v>
      </c>
      <c r="AQ343" s="4">
        <v>34841.4</v>
      </c>
      <c r="AR343" s="4">
        <v>67280.28</v>
      </c>
      <c r="AS343" s="4">
        <v>314.88000000000011</v>
      </c>
      <c r="AT343" s="4">
        <v>51662.28</v>
      </c>
      <c r="AU343" s="4">
        <v>2947.97</v>
      </c>
      <c r="AV343" s="4">
        <v>473.88</v>
      </c>
      <c r="AW343" s="4">
        <v>2893.57</v>
      </c>
      <c r="AX343" s="4">
        <v>13457.630000000005</v>
      </c>
      <c r="AY343" s="4">
        <v>61910.47</v>
      </c>
      <c r="AZ343" s="4">
        <v>36446.680000000008</v>
      </c>
      <c r="BA343" s="4">
        <v>8104.0499999999993</v>
      </c>
      <c r="BB343" s="4">
        <v>20390.62</v>
      </c>
      <c r="BC343" s="4">
        <v>94957.63</v>
      </c>
      <c r="BD343" s="4">
        <v>60335.68</v>
      </c>
      <c r="BE343" s="4">
        <v>2998.08</v>
      </c>
      <c r="BF343" s="4">
        <v>33297.89</v>
      </c>
      <c r="BG343" s="4">
        <v>167480.69</v>
      </c>
      <c r="BH343" s="4">
        <v>25573.16</v>
      </c>
      <c r="BI343" s="4">
        <v>540.1</v>
      </c>
      <c r="BJ343" s="4">
        <v>185026.70000000004</v>
      </c>
      <c r="BK343" s="4">
        <v>50112.06</v>
      </c>
      <c r="BL343" s="4">
        <v>979.37</v>
      </c>
      <c r="BM343" s="4">
        <v>437.19</v>
      </c>
      <c r="BN343" s="4">
        <v>5638.3100000000022</v>
      </c>
      <c r="BO343" s="4">
        <v>24264.36</v>
      </c>
      <c r="BP343" s="4">
        <v>7568.9800000000014</v>
      </c>
      <c r="BQ343" s="4">
        <v>1910.3200000000002</v>
      </c>
      <c r="BR343" s="4">
        <v>51295.850000000006</v>
      </c>
      <c r="BS343" s="4">
        <v>19006.740000000002</v>
      </c>
      <c r="BT343" s="4">
        <v>-52387.59</v>
      </c>
      <c r="BU343" s="4">
        <v>20105.489999999998</v>
      </c>
      <c r="BV343" s="4">
        <v>-1542.8200000000002</v>
      </c>
      <c r="BW343" s="4">
        <v>-6663.6</v>
      </c>
      <c r="BX343" s="4">
        <v>97.05</v>
      </c>
      <c r="BY343" s="4">
        <v>1680.31</v>
      </c>
      <c r="BZ343" s="4"/>
      <c r="CA343" s="4"/>
      <c r="CB343" s="4">
        <v>480.90000000000003</v>
      </c>
      <c r="CC343" s="4">
        <v>1319066.5100000002</v>
      </c>
    </row>
    <row r="344" spans="1:81" x14ac:dyDescent="0.25">
      <c r="A344" s="2" t="s">
        <v>684</v>
      </c>
      <c r="B344" s="3" t="s">
        <v>685</v>
      </c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>
        <v>7080.71</v>
      </c>
      <c r="AG344" s="4"/>
      <c r="AH344" s="4"/>
      <c r="AI344" s="4"/>
      <c r="AJ344" s="4"/>
      <c r="AK344" s="4"/>
      <c r="AL344" s="4">
        <v>37600.230000000003</v>
      </c>
      <c r="AM344" s="4">
        <v>8072.89</v>
      </c>
      <c r="AN344" s="4">
        <v>15591.539999999999</v>
      </c>
      <c r="AO344" s="4">
        <v>36172.21</v>
      </c>
      <c r="AP344" s="4">
        <v>18765.560000000001</v>
      </c>
      <c r="AQ344" s="4">
        <v>-1706.9700000000003</v>
      </c>
      <c r="AR344" s="4">
        <v>886.87</v>
      </c>
      <c r="AS344" s="4">
        <v>39186.79</v>
      </c>
      <c r="AT344" s="4">
        <v>-8023.3499999999985</v>
      </c>
      <c r="AU344" s="4">
        <v>5002.38</v>
      </c>
      <c r="AV344" s="4">
        <v>382.12</v>
      </c>
      <c r="AW344" s="4">
        <v>16011.64</v>
      </c>
      <c r="AX344" s="4">
        <v>4709.0499999999993</v>
      </c>
      <c r="AY344" s="4">
        <v>30733.07</v>
      </c>
      <c r="AZ344" s="4">
        <v>43130.86</v>
      </c>
      <c r="BA344" s="4">
        <v>7312.24</v>
      </c>
      <c r="BB344" s="4">
        <v>35941.33</v>
      </c>
      <c r="BC344" s="4">
        <v>28649.15</v>
      </c>
      <c r="BD344" s="4">
        <v>182.47</v>
      </c>
      <c r="BE344" s="4">
        <v>2483.7800000000002</v>
      </c>
      <c r="BF344" s="4">
        <v>-17352.279999999995</v>
      </c>
      <c r="BG344" s="4"/>
      <c r="BH344" s="4"/>
      <c r="BI344" s="4">
        <v>0</v>
      </c>
      <c r="BJ344" s="4">
        <v>8944.3900000000012</v>
      </c>
      <c r="BK344" s="4"/>
      <c r="BL344" s="4"/>
      <c r="BM344" s="4">
        <v>38743.300000000003</v>
      </c>
      <c r="BN344" s="4">
        <v>134.86000000000001</v>
      </c>
      <c r="BO344" s="4">
        <v>-580.66</v>
      </c>
      <c r="BP344" s="4"/>
      <c r="BQ344" s="4"/>
      <c r="BR344" s="4"/>
      <c r="BS344" s="4"/>
      <c r="BT344" s="4">
        <v>0</v>
      </c>
      <c r="BU344" s="4"/>
      <c r="BV344" s="4">
        <v>14648.13</v>
      </c>
      <c r="BW344" s="4">
        <v>-163.49</v>
      </c>
      <c r="BX344" s="4">
        <v>13523.130000000001</v>
      </c>
      <c r="BY344" s="4"/>
      <c r="BZ344" s="4"/>
      <c r="CA344" s="4"/>
      <c r="CB344" s="4">
        <v>60.11</v>
      </c>
      <c r="CC344" s="4">
        <v>386122.06000000006</v>
      </c>
    </row>
    <row r="345" spans="1:81" x14ac:dyDescent="0.25">
      <c r="A345" s="2" t="s">
        <v>686</v>
      </c>
      <c r="B345" s="3" t="s">
        <v>687</v>
      </c>
      <c r="C345" s="4">
        <v>302001.91000000003</v>
      </c>
      <c r="D345" s="4">
        <v>287207.83</v>
      </c>
      <c r="E345" s="4">
        <v>204340.72999999998</v>
      </c>
      <c r="F345" s="4">
        <v>307260.09999999998</v>
      </c>
      <c r="G345" s="4">
        <v>152966.52000000002</v>
      </c>
      <c r="H345" s="4">
        <v>196756.38999999998</v>
      </c>
      <c r="I345" s="4">
        <v>97161.62</v>
      </c>
      <c r="J345" s="4">
        <v>163911.80000000002</v>
      </c>
      <c r="K345" s="4">
        <v>263671.67</v>
      </c>
      <c r="L345" s="4">
        <v>473920.15</v>
      </c>
      <c r="M345" s="4">
        <v>254127.08000000002</v>
      </c>
      <c r="N345" s="4">
        <v>223416.29000000004</v>
      </c>
      <c r="O345" s="4">
        <v>484533.61</v>
      </c>
      <c r="P345" s="4">
        <v>217888.78</v>
      </c>
      <c r="Q345" s="4">
        <v>281216.63</v>
      </c>
      <c r="R345" s="4">
        <v>323800.64</v>
      </c>
      <c r="S345" s="4">
        <v>377997.80000000005</v>
      </c>
      <c r="T345" s="4">
        <v>287818.84000000003</v>
      </c>
      <c r="U345" s="4">
        <v>207809.83000000002</v>
      </c>
      <c r="V345" s="4">
        <v>348911.04</v>
      </c>
      <c r="W345" s="4">
        <v>164439.01000000004</v>
      </c>
      <c r="X345" s="4">
        <v>59442.590000000004</v>
      </c>
      <c r="Y345" s="4">
        <v>304325.11</v>
      </c>
      <c r="Z345" s="4">
        <v>194848.95</v>
      </c>
      <c r="AA345" s="4">
        <v>70169.66</v>
      </c>
      <c r="AB345" s="4">
        <v>178418.04</v>
      </c>
      <c r="AC345" s="4">
        <v>160084.88</v>
      </c>
      <c r="AD345" s="4">
        <v>156227.46</v>
      </c>
      <c r="AE345" s="4">
        <v>8669.27</v>
      </c>
      <c r="AF345" s="4">
        <v>150199.61000000002</v>
      </c>
      <c r="AG345" s="4">
        <v>196335.93000000002</v>
      </c>
      <c r="AH345" s="4">
        <v>49994.39</v>
      </c>
      <c r="AI345" s="4">
        <v>99706.13</v>
      </c>
      <c r="AJ345" s="4">
        <v>234537.44999999998</v>
      </c>
      <c r="AK345" s="4">
        <v>155745.33000000002</v>
      </c>
      <c r="AL345" s="4">
        <v>239375.76</v>
      </c>
      <c r="AM345" s="4">
        <v>158292.17000000001</v>
      </c>
      <c r="AN345" s="4">
        <v>144704.37</v>
      </c>
      <c r="AO345" s="4">
        <v>190352.95</v>
      </c>
      <c r="AP345" s="4">
        <v>172396.55</v>
      </c>
      <c r="AQ345" s="4">
        <v>129683.13</v>
      </c>
      <c r="AR345" s="4">
        <v>158214.90000000002</v>
      </c>
      <c r="AS345" s="4">
        <v>69059.69</v>
      </c>
      <c r="AT345" s="4">
        <v>111768.93</v>
      </c>
      <c r="AU345" s="4">
        <v>153987.26999999999</v>
      </c>
      <c r="AV345" s="4">
        <v>70614.95</v>
      </c>
      <c r="AW345" s="4">
        <v>70950.179999999993</v>
      </c>
      <c r="AX345" s="4">
        <v>176885.27000000002</v>
      </c>
      <c r="AY345" s="4">
        <v>127699.22</v>
      </c>
      <c r="AZ345" s="4">
        <v>95887.11</v>
      </c>
      <c r="BA345" s="4">
        <v>315080.43</v>
      </c>
      <c r="BB345" s="4">
        <v>30026.020000000004</v>
      </c>
      <c r="BC345" s="4">
        <v>237754.81999999998</v>
      </c>
      <c r="BD345" s="4">
        <v>254364.9</v>
      </c>
      <c r="BE345" s="4">
        <v>101112.59</v>
      </c>
      <c r="BF345" s="4">
        <v>34683.279999999999</v>
      </c>
      <c r="BG345" s="4">
        <v>126085.16</v>
      </c>
      <c r="BH345" s="4">
        <v>96947.67</v>
      </c>
      <c r="BI345" s="4">
        <v>143242.29</v>
      </c>
      <c r="BJ345" s="4">
        <v>123877.3</v>
      </c>
      <c r="BK345" s="4">
        <v>57266.810000000005</v>
      </c>
      <c r="BL345" s="4">
        <v>153525.29</v>
      </c>
      <c r="BM345" s="4">
        <v>148385.49</v>
      </c>
      <c r="BN345" s="4">
        <v>122277.51000000001</v>
      </c>
      <c r="BO345" s="4">
        <v>164697.60000000001</v>
      </c>
      <c r="BP345" s="4">
        <v>139593.49000000002</v>
      </c>
      <c r="BQ345" s="4">
        <v>99765.499999999985</v>
      </c>
      <c r="BR345" s="4">
        <v>113157.47</v>
      </c>
      <c r="BS345" s="4">
        <v>-1217.4000000000026</v>
      </c>
      <c r="BT345" s="4">
        <v>203045.61000000002</v>
      </c>
      <c r="BU345" s="4">
        <v>85368.62</v>
      </c>
      <c r="BV345" s="4">
        <v>152359.63</v>
      </c>
      <c r="BW345" s="4">
        <v>100514.92000000001</v>
      </c>
      <c r="BX345" s="4">
        <v>34172.270000000004</v>
      </c>
      <c r="BY345" s="4">
        <v>149016.24999999997</v>
      </c>
      <c r="BZ345" s="4">
        <v>156655.61000000002</v>
      </c>
      <c r="CA345" s="4">
        <v>275976.85000000003</v>
      </c>
      <c r="CB345" s="4">
        <v>118266.29999999999</v>
      </c>
      <c r="CC345" s="4">
        <v>13445737.799999995</v>
      </c>
    </row>
    <row r="346" spans="1:81" x14ac:dyDescent="0.25">
      <c r="A346" s="2" t="s">
        <v>688</v>
      </c>
      <c r="B346" s="3" t="s">
        <v>689</v>
      </c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>
        <v>983.64</v>
      </c>
      <c r="AD346" s="4">
        <v>2029.5800000000002</v>
      </c>
      <c r="AE346" s="4">
        <v>0</v>
      </c>
      <c r="AF346" s="4">
        <v>1044.57</v>
      </c>
      <c r="AG346" s="4"/>
      <c r="AH346" s="4">
        <v>3934.59</v>
      </c>
      <c r="AI346" s="4">
        <v>175.39000000000001</v>
      </c>
      <c r="AJ346" s="4"/>
      <c r="AK346" s="4"/>
      <c r="AL346" s="4">
        <v>1262.3699999999999</v>
      </c>
      <c r="AM346" s="4"/>
      <c r="AN346" s="4"/>
      <c r="AO346" s="4">
        <v>0</v>
      </c>
      <c r="AP346" s="4"/>
      <c r="AQ346" s="4"/>
      <c r="AR346" s="4"/>
      <c r="AS346" s="4"/>
      <c r="AT346" s="4"/>
      <c r="AU346" s="4">
        <v>7066.27</v>
      </c>
      <c r="AV346" s="4">
        <v>2668.76</v>
      </c>
      <c r="AW346" s="4"/>
      <c r="AX346" s="4">
        <v>2044.3300000000002</v>
      </c>
      <c r="AY346" s="4"/>
      <c r="AZ346" s="4"/>
      <c r="BA346" s="4">
        <v>0</v>
      </c>
      <c r="BB346" s="4"/>
      <c r="BC346" s="4"/>
      <c r="BD346" s="4"/>
      <c r="BE346" s="4"/>
      <c r="BF346" s="4"/>
      <c r="BG346" s="4">
        <v>7031.87</v>
      </c>
      <c r="BH346" s="4">
        <v>6963.77</v>
      </c>
      <c r="BI346" s="4">
        <v>1450.2</v>
      </c>
      <c r="BJ346" s="4">
        <v>-1203.98</v>
      </c>
      <c r="BK346" s="4"/>
      <c r="BL346" s="4">
        <v>3979.08</v>
      </c>
      <c r="BM346" s="4">
        <v>0</v>
      </c>
      <c r="BN346" s="4"/>
      <c r="BO346" s="4">
        <v>7147.6</v>
      </c>
      <c r="BP346" s="4"/>
      <c r="BQ346" s="4"/>
      <c r="BR346" s="4"/>
      <c r="BS346" s="4"/>
      <c r="BT346" s="4"/>
      <c r="BU346" s="4">
        <v>0</v>
      </c>
      <c r="BV346" s="4">
        <v>17141.009999999998</v>
      </c>
      <c r="BW346" s="4">
        <v>1008.49</v>
      </c>
      <c r="BX346" s="4">
        <v>1395.21</v>
      </c>
      <c r="BY346" s="4">
        <v>4633.54</v>
      </c>
      <c r="BZ346" s="4">
        <v>-7634.17</v>
      </c>
      <c r="CA346" s="4"/>
      <c r="CB346" s="4"/>
      <c r="CC346" s="4">
        <v>63122.119999999981</v>
      </c>
    </row>
    <row r="347" spans="1:81" x14ac:dyDescent="0.25">
      <c r="A347" s="2" t="s">
        <v>690</v>
      </c>
      <c r="B347" s="3" t="s">
        <v>691</v>
      </c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>
        <v>-5194.2</v>
      </c>
      <c r="X347" s="4"/>
      <c r="Y347" s="4"/>
      <c r="Z347" s="4">
        <v>0</v>
      </c>
      <c r="AA347" s="4"/>
      <c r="AB347" s="4">
        <v>2072.39</v>
      </c>
      <c r="AC347" s="4">
        <v>66709.760000000009</v>
      </c>
      <c r="AD347" s="4">
        <v>14117.380000000001</v>
      </c>
      <c r="AE347" s="4"/>
      <c r="AF347" s="4">
        <v>204.02</v>
      </c>
      <c r="AG347" s="4">
        <v>9070.31</v>
      </c>
      <c r="AH347" s="4">
        <v>18866.27</v>
      </c>
      <c r="AI347" s="4"/>
      <c r="AJ347" s="4"/>
      <c r="AK347" s="4">
        <v>-26535.77</v>
      </c>
      <c r="AL347" s="4">
        <v>1187.56</v>
      </c>
      <c r="AM347" s="4"/>
      <c r="AN347" s="4">
        <v>0</v>
      </c>
      <c r="AO347" s="4">
        <v>21185.360000000001</v>
      </c>
      <c r="AP347" s="4">
        <v>269.84000000000003</v>
      </c>
      <c r="AQ347" s="4">
        <v>18265.3</v>
      </c>
      <c r="AR347" s="4">
        <v>21796.04</v>
      </c>
      <c r="AS347" s="4">
        <v>41095.630000000005</v>
      </c>
      <c r="AT347" s="4">
        <v>73772.86</v>
      </c>
      <c r="AU347" s="4">
        <v>-1777.26</v>
      </c>
      <c r="AV347" s="4">
        <v>410.74</v>
      </c>
      <c r="AW347" s="4">
        <v>2014.88</v>
      </c>
      <c r="AX347" s="4">
        <v>156975.69999999998</v>
      </c>
      <c r="AY347" s="4">
        <v>6587.26</v>
      </c>
      <c r="AZ347" s="4">
        <v>298.60000000000002</v>
      </c>
      <c r="BA347" s="4">
        <v>4226.7</v>
      </c>
      <c r="BB347" s="4">
        <v>15987.56</v>
      </c>
      <c r="BC347" s="4">
        <v>2400.8200000000002</v>
      </c>
      <c r="BD347" s="4"/>
      <c r="BE347" s="4">
        <v>84963.34</v>
      </c>
      <c r="BF347" s="4">
        <v>0</v>
      </c>
      <c r="BG347" s="4"/>
      <c r="BH347" s="4">
        <v>17996.3</v>
      </c>
      <c r="BI347" s="4">
        <v>33321.980000000003</v>
      </c>
      <c r="BJ347" s="4">
        <v>2759.76</v>
      </c>
      <c r="BK347" s="4">
        <v>146.79</v>
      </c>
      <c r="BL347" s="4">
        <v>2706.27</v>
      </c>
      <c r="BM347" s="4"/>
      <c r="BN347" s="4">
        <v>0</v>
      </c>
      <c r="BO347" s="4">
        <v>7706.96</v>
      </c>
      <c r="BP347" s="4">
        <v>15130.76</v>
      </c>
      <c r="BQ347" s="4">
        <v>10063.07</v>
      </c>
      <c r="BR347" s="4"/>
      <c r="BS347" s="4">
        <v>-34970.199999999997</v>
      </c>
      <c r="BT347" s="4">
        <v>-8029.6</v>
      </c>
      <c r="BU347" s="4">
        <v>7087.7300000000005</v>
      </c>
      <c r="BV347" s="4">
        <v>1958.09</v>
      </c>
      <c r="BW347" s="4">
        <v>62897.69</v>
      </c>
      <c r="BX347" s="4"/>
      <c r="BY347" s="4">
        <v>1506.91</v>
      </c>
      <c r="BZ347" s="4">
        <v>3685.44</v>
      </c>
      <c r="CA347" s="4">
        <v>5531</v>
      </c>
      <c r="CB347" s="4">
        <v>0</v>
      </c>
      <c r="CC347" s="4">
        <v>658470.03999999992</v>
      </c>
    </row>
    <row r="348" spans="1:81" x14ac:dyDescent="0.25">
      <c r="A348" s="2" t="s">
        <v>692</v>
      </c>
      <c r="B348" s="3" t="s">
        <v>693</v>
      </c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>
        <v>5503.58</v>
      </c>
      <c r="AG348" s="4"/>
      <c r="AH348" s="4"/>
      <c r="AI348" s="4"/>
      <c r="AJ348" s="4">
        <v>0</v>
      </c>
      <c r="AK348" s="4"/>
      <c r="AL348" s="4">
        <v>46.91</v>
      </c>
      <c r="AM348" s="4">
        <v>19213.990000000002</v>
      </c>
      <c r="AN348" s="4"/>
      <c r="AO348" s="4"/>
      <c r="AP348" s="4"/>
      <c r="AQ348" s="4">
        <v>0</v>
      </c>
      <c r="AR348" s="4"/>
      <c r="AS348" s="4"/>
      <c r="AT348" s="4"/>
      <c r="AU348" s="4"/>
      <c r="AV348" s="4"/>
      <c r="AW348" s="4"/>
      <c r="AX348" s="4">
        <v>11000.18</v>
      </c>
      <c r="AY348" s="4"/>
      <c r="AZ348" s="4">
        <v>2169.12</v>
      </c>
      <c r="BA348" s="4"/>
      <c r="BB348" s="4">
        <v>2670</v>
      </c>
      <c r="BC348" s="4"/>
      <c r="BD348" s="4"/>
      <c r="BE348" s="4"/>
      <c r="BF348" s="4"/>
      <c r="BG348" s="4"/>
      <c r="BH348" s="4">
        <v>13207.09</v>
      </c>
      <c r="BI348" s="4">
        <v>0</v>
      </c>
      <c r="BJ348" s="4">
        <v>10984.340000000002</v>
      </c>
      <c r="BK348" s="4">
        <v>13108.32</v>
      </c>
      <c r="BL348" s="4"/>
      <c r="BM348" s="4">
        <v>35405.74</v>
      </c>
      <c r="BN348" s="4">
        <v>38.6</v>
      </c>
      <c r="BO348" s="4">
        <v>209959</v>
      </c>
      <c r="BP348" s="4">
        <v>13827.25</v>
      </c>
      <c r="BQ348" s="4">
        <v>0</v>
      </c>
      <c r="BR348" s="4">
        <v>-7579.6900000000005</v>
      </c>
      <c r="BS348" s="4">
        <v>0</v>
      </c>
      <c r="BT348" s="4"/>
      <c r="BU348" s="4"/>
      <c r="BV348" s="4">
        <v>-1664.2900000000002</v>
      </c>
      <c r="BW348" s="4"/>
      <c r="BX348" s="4"/>
      <c r="BY348" s="4"/>
      <c r="BZ348" s="4"/>
      <c r="CA348" s="4"/>
      <c r="CB348" s="4"/>
      <c r="CC348" s="4">
        <v>327890.14</v>
      </c>
    </row>
    <row r="349" spans="1:81" x14ac:dyDescent="0.25">
      <c r="A349" s="2" t="s">
        <v>694</v>
      </c>
      <c r="B349" s="3" t="s">
        <v>695</v>
      </c>
      <c r="C349" s="4">
        <v>70706.099999999991</v>
      </c>
      <c r="D349" s="4">
        <v>127962.45000000004</v>
      </c>
      <c r="E349" s="4">
        <v>51037.979999999996</v>
      </c>
      <c r="F349" s="4">
        <v>142350.63</v>
      </c>
      <c r="G349" s="4">
        <v>94896.13</v>
      </c>
      <c r="H349" s="4">
        <v>29745.359999999993</v>
      </c>
      <c r="I349" s="4">
        <v>68347.69</v>
      </c>
      <c r="J349" s="4">
        <v>48639.220000000008</v>
      </c>
      <c r="K349" s="4">
        <v>17089.120000000003</v>
      </c>
      <c r="L349" s="4">
        <v>105241.52999999998</v>
      </c>
      <c r="M349" s="4">
        <v>19895.66</v>
      </c>
      <c r="N349" s="4">
        <v>82506.689999999988</v>
      </c>
      <c r="O349" s="4">
        <v>40519.129999999997</v>
      </c>
      <c r="P349" s="4">
        <v>116023.55999999998</v>
      </c>
      <c r="Q349" s="4">
        <v>80297.37</v>
      </c>
      <c r="R349" s="4">
        <v>6607.08</v>
      </c>
      <c r="S349" s="4">
        <v>132825.5</v>
      </c>
      <c r="T349" s="4">
        <v>101452.1</v>
      </c>
      <c r="U349" s="4">
        <v>38261.909999999996</v>
      </c>
      <c r="V349" s="4">
        <v>106424.5</v>
      </c>
      <c r="W349" s="4">
        <v>44601.52</v>
      </c>
      <c r="X349" s="4">
        <v>43129.29</v>
      </c>
      <c r="Y349" s="4">
        <v>57822.22</v>
      </c>
      <c r="Z349" s="4">
        <v>92862.39</v>
      </c>
      <c r="AA349" s="4">
        <v>13301.640000000001</v>
      </c>
      <c r="AB349" s="4">
        <v>15631.060000000001</v>
      </c>
      <c r="AC349" s="4">
        <v>68584.430000000022</v>
      </c>
      <c r="AD349" s="4">
        <v>25429.660000000003</v>
      </c>
      <c r="AE349" s="4">
        <v>19847.05</v>
      </c>
      <c r="AF349" s="4">
        <v>29783.4</v>
      </c>
      <c r="AG349" s="4">
        <v>34123.4</v>
      </c>
      <c r="AH349" s="4">
        <v>15135.72</v>
      </c>
      <c r="AI349" s="4">
        <v>33411.270000000004</v>
      </c>
      <c r="AJ349" s="4">
        <v>104617.59999999999</v>
      </c>
      <c r="AK349" s="4">
        <v>39816.839999999997</v>
      </c>
      <c r="AL349" s="4">
        <v>94675.329999999987</v>
      </c>
      <c r="AM349" s="4">
        <v>25204.22</v>
      </c>
      <c r="AN349" s="4">
        <v>70985.179999999993</v>
      </c>
      <c r="AO349" s="4">
        <v>46138.16</v>
      </c>
      <c r="AP349" s="4">
        <v>1264.2500000000002</v>
      </c>
      <c r="AQ349" s="4">
        <v>75058.73000000001</v>
      </c>
      <c r="AR349" s="4">
        <v>-1191.5999999999995</v>
      </c>
      <c r="AS349" s="4">
        <v>9121.7800000000007</v>
      </c>
      <c r="AT349" s="4">
        <v>31908.03</v>
      </c>
      <c r="AU349" s="4">
        <v>10162.31</v>
      </c>
      <c r="AV349" s="4">
        <v>23505.51</v>
      </c>
      <c r="AW349" s="4">
        <v>1303.44</v>
      </c>
      <c r="AX349" s="4">
        <v>23570.07</v>
      </c>
      <c r="AY349" s="4">
        <v>88040.960000000006</v>
      </c>
      <c r="AZ349" s="4">
        <v>33070.17</v>
      </c>
      <c r="BA349" s="4">
        <v>45197.38</v>
      </c>
      <c r="BB349" s="4">
        <v>103362.28</v>
      </c>
      <c r="BC349" s="4">
        <v>42667.13</v>
      </c>
      <c r="BD349" s="4">
        <v>39185.350000000006</v>
      </c>
      <c r="BE349" s="4">
        <v>25667.010000000002</v>
      </c>
      <c r="BF349" s="4">
        <v>24109.300000000003</v>
      </c>
      <c r="BG349" s="4">
        <v>19850.55</v>
      </c>
      <c r="BH349" s="4">
        <v>29315.360000000001</v>
      </c>
      <c r="BI349" s="4">
        <v>14478.220000000001</v>
      </c>
      <c r="BJ349" s="4">
        <v>25632.989999999998</v>
      </c>
      <c r="BK349" s="4">
        <v>71714.989999999991</v>
      </c>
      <c r="BL349" s="4">
        <v>-5573.27</v>
      </c>
      <c r="BM349" s="4">
        <v>26381.210000000003</v>
      </c>
      <c r="BN349" s="4">
        <v>69399.290000000008</v>
      </c>
      <c r="BO349" s="4">
        <v>59186.409999999996</v>
      </c>
      <c r="BP349" s="4">
        <v>32511.090000000007</v>
      </c>
      <c r="BQ349" s="4">
        <v>13539.51</v>
      </c>
      <c r="BR349" s="4">
        <v>35685.230000000003</v>
      </c>
      <c r="BS349" s="4">
        <v>15708.3</v>
      </c>
      <c r="BT349" s="4">
        <v>32133.29</v>
      </c>
      <c r="BU349" s="4">
        <v>13244.84</v>
      </c>
      <c r="BV349" s="4">
        <v>13116.17</v>
      </c>
      <c r="BW349" s="4">
        <v>8169.9600000000009</v>
      </c>
      <c r="BX349" s="4">
        <v>7153</v>
      </c>
      <c r="BY349" s="4">
        <v>16295.45</v>
      </c>
      <c r="BZ349" s="4">
        <v>24506.690000000002</v>
      </c>
      <c r="CA349" s="4">
        <v>25137.919999999998</v>
      </c>
      <c r="CB349" s="4">
        <v>19916.960000000003</v>
      </c>
      <c r="CC349" s="4">
        <v>3499436.3499999982</v>
      </c>
    </row>
    <row r="350" spans="1:81" x14ac:dyDescent="0.25">
      <c r="A350" s="2" t="s">
        <v>696</v>
      </c>
      <c r="B350" s="3" t="s">
        <v>697</v>
      </c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>
        <v>-2211.21</v>
      </c>
      <c r="AE350" s="4">
        <v>2211.21</v>
      </c>
      <c r="AF350" s="4"/>
      <c r="AG350" s="4"/>
      <c r="AH350" s="4"/>
      <c r="AI350" s="4"/>
      <c r="AJ350" s="4"/>
      <c r="AK350" s="4"/>
      <c r="AL350" s="4"/>
      <c r="AM350" s="4">
        <v>661.84</v>
      </c>
      <c r="AN350" s="4"/>
      <c r="AO350" s="4">
        <v>124.57000000000001</v>
      </c>
      <c r="AP350" s="4">
        <v>-124.57000000000001</v>
      </c>
      <c r="AQ350" s="4"/>
      <c r="AR350" s="4"/>
      <c r="AS350" s="4">
        <v>145.61000000000001</v>
      </c>
      <c r="AT350" s="4">
        <v>39746.560000000005</v>
      </c>
      <c r="AU350" s="4">
        <v>1167.25</v>
      </c>
      <c r="AV350" s="4">
        <v>97.65</v>
      </c>
      <c r="AW350" s="4">
        <v>299.03000000000003</v>
      </c>
      <c r="AX350" s="4">
        <v>1373.3200000000002</v>
      </c>
      <c r="AY350" s="4"/>
      <c r="AZ350" s="4"/>
      <c r="BA350" s="4">
        <v>6424.17</v>
      </c>
      <c r="BB350" s="4"/>
      <c r="BC350" s="4"/>
      <c r="BD350" s="4"/>
      <c r="BE350" s="4">
        <v>5705.26</v>
      </c>
      <c r="BF350" s="4">
        <v>629.33000000000004</v>
      </c>
      <c r="BG350" s="4"/>
      <c r="BH350" s="4">
        <v>1859.39</v>
      </c>
      <c r="BI350" s="4"/>
      <c r="BJ350" s="4">
        <v>-62.07</v>
      </c>
      <c r="BK350" s="4"/>
      <c r="BL350" s="4"/>
      <c r="BM350" s="4">
        <v>1569.39</v>
      </c>
      <c r="BN350" s="4">
        <v>0</v>
      </c>
      <c r="BO350" s="4"/>
      <c r="BP350" s="4">
        <v>722.11</v>
      </c>
      <c r="BQ350" s="4">
        <v>6152.37</v>
      </c>
      <c r="BR350" s="4"/>
      <c r="BS350" s="4">
        <v>-115.41</v>
      </c>
      <c r="BT350" s="4"/>
      <c r="BU350" s="4">
        <v>0</v>
      </c>
      <c r="BV350" s="4">
        <v>-52.410000000000004</v>
      </c>
      <c r="BW350" s="4"/>
      <c r="BX350" s="4"/>
      <c r="BY350" s="4"/>
      <c r="BZ350" s="4">
        <v>3707.13</v>
      </c>
      <c r="CA350" s="4"/>
      <c r="CB350" s="4"/>
      <c r="CC350" s="4">
        <v>70030.52</v>
      </c>
    </row>
    <row r="351" spans="1:81" x14ac:dyDescent="0.25">
      <c r="A351" s="2" t="s">
        <v>698</v>
      </c>
      <c r="B351" s="3" t="s">
        <v>699</v>
      </c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>
        <v>0</v>
      </c>
      <c r="O351" s="4"/>
      <c r="P351" s="4"/>
      <c r="Q351" s="4"/>
      <c r="R351" s="4"/>
      <c r="S351" s="4"/>
      <c r="T351" s="4"/>
      <c r="U351" s="4"/>
      <c r="V351" s="4"/>
      <c r="W351" s="4">
        <v>-2770.39</v>
      </c>
      <c r="X351" s="4"/>
      <c r="Y351" s="4"/>
      <c r="Z351" s="4">
        <v>0</v>
      </c>
      <c r="AA351" s="4"/>
      <c r="AB351" s="4">
        <v>30476.95</v>
      </c>
      <c r="AC351" s="4"/>
      <c r="AD351" s="4">
        <v>0</v>
      </c>
      <c r="AE351" s="4"/>
      <c r="AF351" s="4">
        <v>8285.5300000000007</v>
      </c>
      <c r="AG351" s="4">
        <v>61871.79</v>
      </c>
      <c r="AH351" s="4">
        <v>54637.070000000007</v>
      </c>
      <c r="AI351" s="4">
        <v>9746.02</v>
      </c>
      <c r="AJ351" s="4">
        <v>53367.17</v>
      </c>
      <c r="AK351" s="4">
        <v>10451.619999999999</v>
      </c>
      <c r="AL351" s="4">
        <v>26389.380000000005</v>
      </c>
      <c r="AM351" s="4">
        <v>460.9</v>
      </c>
      <c r="AN351" s="4">
        <v>45960.55</v>
      </c>
      <c r="AO351" s="4">
        <v>117658.35</v>
      </c>
      <c r="AP351" s="4">
        <v>32681.63</v>
      </c>
      <c r="AQ351" s="4">
        <v>36742.620000000003</v>
      </c>
      <c r="AR351" s="4">
        <v>28870.770000000004</v>
      </c>
      <c r="AS351" s="4">
        <v>45416.93</v>
      </c>
      <c r="AT351" s="4">
        <v>20109.420000000002</v>
      </c>
      <c r="AU351" s="4">
        <v>8791.7100000000009</v>
      </c>
      <c r="AV351" s="4">
        <v>1761.83</v>
      </c>
      <c r="AW351" s="4">
        <v>979.59</v>
      </c>
      <c r="AX351" s="4">
        <v>164428.22999999998</v>
      </c>
      <c r="AY351" s="4">
        <v>-18350.420000000002</v>
      </c>
      <c r="AZ351" s="4">
        <v>18006.509999999998</v>
      </c>
      <c r="BA351" s="4">
        <v>45843.759999999995</v>
      </c>
      <c r="BB351" s="4">
        <v>22866.63</v>
      </c>
      <c r="BC351" s="4">
        <v>15692.27</v>
      </c>
      <c r="BD351" s="4">
        <v>16229.58</v>
      </c>
      <c r="BE351" s="4">
        <v>45388.99</v>
      </c>
      <c r="BF351" s="4">
        <v>8452.0400000000009</v>
      </c>
      <c r="BG351" s="4">
        <v>87337.300000000017</v>
      </c>
      <c r="BH351" s="4">
        <v>11766.95</v>
      </c>
      <c r="BI351" s="4">
        <v>62359.070000000007</v>
      </c>
      <c r="BJ351" s="4">
        <v>47565.790000000008</v>
      </c>
      <c r="BK351" s="4">
        <v>12725.23</v>
      </c>
      <c r="BL351" s="4">
        <v>13119.14</v>
      </c>
      <c r="BM351" s="4">
        <v>52219.54</v>
      </c>
      <c r="BN351" s="4">
        <v>730.24</v>
      </c>
      <c r="BO351" s="4">
        <v>37783.590000000004</v>
      </c>
      <c r="BP351" s="4">
        <v>17312.400000000001</v>
      </c>
      <c r="BQ351" s="4">
        <v>0</v>
      </c>
      <c r="BR351" s="4">
        <v>16182.49</v>
      </c>
      <c r="BS351" s="4">
        <v>2238.17</v>
      </c>
      <c r="BT351" s="4">
        <v>-8830.17</v>
      </c>
      <c r="BU351" s="4">
        <v>23065.66</v>
      </c>
      <c r="BV351" s="4">
        <v>6109.41</v>
      </c>
      <c r="BW351" s="4">
        <v>9335.07</v>
      </c>
      <c r="BX351" s="4"/>
      <c r="BY351" s="4">
        <v>-8889.26</v>
      </c>
      <c r="BZ351" s="4">
        <v>0</v>
      </c>
      <c r="CA351" s="4"/>
      <c r="CB351" s="4">
        <v>69633.13</v>
      </c>
      <c r="CC351" s="4">
        <v>1362210.7799999998</v>
      </c>
    </row>
    <row r="352" spans="1:81" x14ac:dyDescent="0.25">
      <c r="A352" s="2" t="s">
        <v>700</v>
      </c>
      <c r="B352" s="3" t="s">
        <v>701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>
        <v>6723.67</v>
      </c>
      <c r="AD352" s="4">
        <v>631.24</v>
      </c>
      <c r="AE352" s="4">
        <v>10799.48</v>
      </c>
      <c r="AF352" s="4">
        <v>40132.120000000003</v>
      </c>
      <c r="AG352" s="4"/>
      <c r="AH352" s="4">
        <v>0</v>
      </c>
      <c r="AI352" s="4"/>
      <c r="AJ352" s="4">
        <v>1730.79</v>
      </c>
      <c r="AK352" s="4"/>
      <c r="AL352" s="4">
        <v>8517.0400000000009</v>
      </c>
      <c r="AM352" s="4">
        <v>1081.81</v>
      </c>
      <c r="AN352" s="4">
        <v>-6871.43</v>
      </c>
      <c r="AO352" s="4">
        <v>9321.15</v>
      </c>
      <c r="AP352" s="4">
        <v>45914.770000000004</v>
      </c>
      <c r="AQ352" s="4"/>
      <c r="AR352" s="4">
        <v>1384.18</v>
      </c>
      <c r="AS352" s="4"/>
      <c r="AT352" s="4">
        <v>0</v>
      </c>
      <c r="AU352" s="4"/>
      <c r="AV352" s="4">
        <v>28526.42</v>
      </c>
      <c r="AW352" s="4">
        <v>61.78</v>
      </c>
      <c r="AX352" s="4">
        <v>21439.959999999995</v>
      </c>
      <c r="AY352" s="4">
        <v>608.59</v>
      </c>
      <c r="AZ352" s="4"/>
      <c r="BA352" s="4">
        <v>0</v>
      </c>
      <c r="BB352" s="4">
        <v>43614.26</v>
      </c>
      <c r="BC352" s="4">
        <v>0</v>
      </c>
      <c r="BD352" s="4">
        <v>424.67</v>
      </c>
      <c r="BE352" s="4">
        <v>6961.4900000000007</v>
      </c>
      <c r="BF352" s="4">
        <v>14119.210000000001</v>
      </c>
      <c r="BG352" s="4">
        <v>2352.5</v>
      </c>
      <c r="BH352" s="4"/>
      <c r="BI352" s="4">
        <v>17320.73</v>
      </c>
      <c r="BJ352" s="4">
        <v>20599.22</v>
      </c>
      <c r="BK352" s="4">
        <v>24454.62</v>
      </c>
      <c r="BL352" s="4"/>
      <c r="BM352" s="4">
        <v>25129.64</v>
      </c>
      <c r="BN352" s="4">
        <v>14624.22</v>
      </c>
      <c r="BO352" s="4">
        <v>100242.48999999999</v>
      </c>
      <c r="BP352" s="4">
        <v>4694.55</v>
      </c>
      <c r="BQ352" s="4">
        <v>5208.510000000002</v>
      </c>
      <c r="BR352" s="4">
        <v>6878.6800000000012</v>
      </c>
      <c r="BS352" s="4">
        <v>-1572.94</v>
      </c>
      <c r="BT352" s="4">
        <v>5799.9000000000005</v>
      </c>
      <c r="BU352" s="4">
        <v>68315.53</v>
      </c>
      <c r="BV352" s="4">
        <v>74113.63</v>
      </c>
      <c r="BW352" s="4">
        <v>45906.669999999991</v>
      </c>
      <c r="BX352" s="4">
        <v>32647.200000000001</v>
      </c>
      <c r="BY352" s="4">
        <v>13039.37</v>
      </c>
      <c r="BZ352" s="4">
        <v>82.55</v>
      </c>
      <c r="CA352" s="4">
        <v>0</v>
      </c>
      <c r="CB352" s="4">
        <v>250.13</v>
      </c>
      <c r="CC352" s="4">
        <v>695208.4</v>
      </c>
    </row>
    <row r="353" spans="1:81" x14ac:dyDescent="0.25">
      <c r="A353" s="2" t="s">
        <v>702</v>
      </c>
      <c r="B353" s="3" t="s">
        <v>703</v>
      </c>
      <c r="C353" s="4">
        <v>130363.5</v>
      </c>
      <c r="D353" s="4">
        <v>136767.86000000002</v>
      </c>
      <c r="E353" s="4">
        <v>104691.72</v>
      </c>
      <c r="F353" s="4">
        <v>120002.86</v>
      </c>
      <c r="G353" s="4">
        <v>186903.32</v>
      </c>
      <c r="H353" s="4">
        <v>95859.19</v>
      </c>
      <c r="I353" s="4">
        <v>110925.41999999998</v>
      </c>
      <c r="J353" s="4">
        <v>189281.83999999997</v>
      </c>
      <c r="K353" s="4">
        <v>157557.87000000002</v>
      </c>
      <c r="L353" s="4">
        <v>212661.87000000002</v>
      </c>
      <c r="M353" s="4">
        <v>208141.13</v>
      </c>
      <c r="N353" s="4">
        <v>92772.540000000023</v>
      </c>
      <c r="O353" s="4">
        <v>118704.88999999998</v>
      </c>
      <c r="P353" s="4">
        <v>97703.88</v>
      </c>
      <c r="Q353" s="4">
        <v>168931.35</v>
      </c>
      <c r="R353" s="4">
        <v>149578.15</v>
      </c>
      <c r="S353" s="4">
        <v>153063.18000000002</v>
      </c>
      <c r="T353" s="4">
        <v>84539.969999999987</v>
      </c>
      <c r="U353" s="4">
        <v>181189.66000000003</v>
      </c>
      <c r="V353" s="4">
        <v>64803.89</v>
      </c>
      <c r="W353" s="4">
        <v>163526.96000000002</v>
      </c>
      <c r="X353" s="4">
        <v>157962.04999999996</v>
      </c>
      <c r="Y353" s="4">
        <v>79693.330000000016</v>
      </c>
      <c r="Z353" s="4">
        <v>194688.51</v>
      </c>
      <c r="AA353" s="4">
        <v>83567.97</v>
      </c>
      <c r="AB353" s="4">
        <v>70950.55</v>
      </c>
      <c r="AC353" s="4">
        <v>194638.16999999998</v>
      </c>
      <c r="AD353" s="4">
        <v>105014.13</v>
      </c>
      <c r="AE353" s="4">
        <v>78472.460000000006</v>
      </c>
      <c r="AF353" s="4">
        <v>107127.91</v>
      </c>
      <c r="AG353" s="4">
        <v>109633.52</v>
      </c>
      <c r="AH353" s="4">
        <v>91956.75</v>
      </c>
      <c r="AI353" s="4">
        <v>144893.97000000003</v>
      </c>
      <c r="AJ353" s="4">
        <v>120215.40000000001</v>
      </c>
      <c r="AK353" s="4">
        <v>130821.07</v>
      </c>
      <c r="AL353" s="4">
        <v>180416.73</v>
      </c>
      <c r="AM353" s="4">
        <v>77841.959999999992</v>
      </c>
      <c r="AN353" s="4">
        <v>36680.180000000008</v>
      </c>
      <c r="AO353" s="4">
        <v>127655.09</v>
      </c>
      <c r="AP353" s="4">
        <v>83395.41</v>
      </c>
      <c r="AQ353" s="4">
        <v>94132.98000000001</v>
      </c>
      <c r="AR353" s="4">
        <v>60120.950000000019</v>
      </c>
      <c r="AS353" s="4">
        <v>66772.77</v>
      </c>
      <c r="AT353" s="4">
        <v>164990.72</v>
      </c>
      <c r="AU353" s="4">
        <v>56527.840000000004</v>
      </c>
      <c r="AV353" s="4">
        <v>63298.299999999996</v>
      </c>
      <c r="AW353" s="4">
        <v>64133.399999999994</v>
      </c>
      <c r="AX353" s="4">
        <v>193435.61</v>
      </c>
      <c r="AY353" s="4">
        <v>76280.55</v>
      </c>
      <c r="AZ353" s="4">
        <v>80040.710000000006</v>
      </c>
      <c r="BA353" s="4">
        <v>127189.47</v>
      </c>
      <c r="BB353" s="4">
        <v>69700.12000000001</v>
      </c>
      <c r="BC353" s="4">
        <v>70597.320000000007</v>
      </c>
      <c r="BD353" s="4">
        <v>46717.780000000006</v>
      </c>
      <c r="BE353" s="4">
        <v>33807.85</v>
      </c>
      <c r="BF353" s="4">
        <v>74087.540000000008</v>
      </c>
      <c r="BG353" s="4">
        <v>21641.200000000001</v>
      </c>
      <c r="BH353" s="4">
        <v>26066.739999999998</v>
      </c>
      <c r="BI353" s="4">
        <v>71459.409999999989</v>
      </c>
      <c r="BJ353" s="4">
        <v>40076.47</v>
      </c>
      <c r="BK353" s="4">
        <v>45548.490000000005</v>
      </c>
      <c r="BL353" s="4">
        <v>44438.62</v>
      </c>
      <c r="BM353" s="4">
        <v>92311.41</v>
      </c>
      <c r="BN353" s="4">
        <v>89909.489999999991</v>
      </c>
      <c r="BO353" s="4">
        <v>54883.93</v>
      </c>
      <c r="BP353" s="4">
        <v>75429.820000000007</v>
      </c>
      <c r="BQ353" s="4">
        <v>28517.359999999997</v>
      </c>
      <c r="BR353" s="4">
        <v>68452.01999999999</v>
      </c>
      <c r="BS353" s="4">
        <v>43045.240000000005</v>
      </c>
      <c r="BT353" s="4">
        <v>74568.17</v>
      </c>
      <c r="BU353" s="4">
        <v>52702.76</v>
      </c>
      <c r="BV353" s="4">
        <v>70067.260000000009</v>
      </c>
      <c r="BW353" s="4">
        <v>24220.95</v>
      </c>
      <c r="BX353" s="4">
        <v>23021.22</v>
      </c>
      <c r="BY353" s="4">
        <v>58304.52</v>
      </c>
      <c r="BZ353" s="4">
        <v>25159.539999999997</v>
      </c>
      <c r="CA353" s="4">
        <v>32211.1</v>
      </c>
      <c r="CB353" s="4">
        <v>14555.56</v>
      </c>
      <c r="CC353" s="4">
        <v>7522021.4000000004</v>
      </c>
    </row>
    <row r="354" spans="1:81" x14ac:dyDescent="0.25">
      <c r="A354" s="2" t="s">
        <v>704</v>
      </c>
      <c r="B354" s="3" t="s">
        <v>705</v>
      </c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>
        <v>292.83</v>
      </c>
      <c r="AC354" s="4">
        <v>6018.4</v>
      </c>
      <c r="AD354" s="4">
        <v>14177.300000000001</v>
      </c>
      <c r="AE354" s="4">
        <v>6166.920000000001</v>
      </c>
      <c r="AF354" s="4">
        <v>56418.75</v>
      </c>
      <c r="AG354" s="4">
        <v>5093.6200000000008</v>
      </c>
      <c r="AH354" s="4">
        <v>39095.26</v>
      </c>
      <c r="AI354" s="4">
        <v>4432.0200000000004</v>
      </c>
      <c r="AJ354" s="4">
        <v>60257.18</v>
      </c>
      <c r="AK354" s="4">
        <v>-16184.840000000002</v>
      </c>
      <c r="AL354" s="4">
        <v>47559.79</v>
      </c>
      <c r="AM354" s="4">
        <v>3169.9300000000003</v>
      </c>
      <c r="AN354" s="4">
        <v>7734.93</v>
      </c>
      <c r="AO354" s="4">
        <v>14724.25</v>
      </c>
      <c r="AP354" s="4">
        <v>20219.859999999997</v>
      </c>
      <c r="AQ354" s="4">
        <v>9196.4700000000012</v>
      </c>
      <c r="AR354" s="4">
        <v>8209.26</v>
      </c>
      <c r="AS354" s="4">
        <v>2077.1</v>
      </c>
      <c r="AT354" s="4">
        <v>7286.8900000000012</v>
      </c>
      <c r="AU354" s="4">
        <v>12669.3</v>
      </c>
      <c r="AV354" s="4">
        <v>12996.51</v>
      </c>
      <c r="AW354" s="4">
        <v>0</v>
      </c>
      <c r="AX354" s="4">
        <v>6587.1899999999969</v>
      </c>
      <c r="AY354" s="4">
        <v>247.43</v>
      </c>
      <c r="AZ354" s="4">
        <v>15715.45</v>
      </c>
      <c r="BA354" s="4">
        <v>515.01</v>
      </c>
      <c r="BB354" s="4">
        <v>4548.17</v>
      </c>
      <c r="BC354" s="4">
        <v>924.15</v>
      </c>
      <c r="BD354" s="4">
        <v>9939.0399999999991</v>
      </c>
      <c r="BE354" s="4">
        <v>8930.76</v>
      </c>
      <c r="BF354" s="4">
        <v>5575.1900000000005</v>
      </c>
      <c r="BG354" s="4">
        <v>13317.240000000002</v>
      </c>
      <c r="BH354" s="4">
        <v>0.01</v>
      </c>
      <c r="BI354" s="4">
        <v>3074.08</v>
      </c>
      <c r="BJ354" s="4">
        <v>7322.6799999999994</v>
      </c>
      <c r="BK354" s="4">
        <v>8076.16</v>
      </c>
      <c r="BL354" s="4">
        <v>20794.75</v>
      </c>
      <c r="BM354" s="4">
        <v>2087.44</v>
      </c>
      <c r="BN354" s="4">
        <v>7540.33</v>
      </c>
      <c r="BO354" s="4">
        <v>8494.52</v>
      </c>
      <c r="BP354" s="4">
        <v>2339.5200000000004</v>
      </c>
      <c r="BQ354" s="4">
        <v>4714.8100000000004</v>
      </c>
      <c r="BR354" s="4">
        <v>3173.3200000000006</v>
      </c>
      <c r="BS354" s="4">
        <v>18017.900000000001</v>
      </c>
      <c r="BT354" s="4">
        <v>7573.8099999999995</v>
      </c>
      <c r="BU354" s="4">
        <v>1623.4800000000002</v>
      </c>
      <c r="BV354" s="4">
        <v>-311.70000000000005</v>
      </c>
      <c r="BW354" s="4">
        <v>5836.94</v>
      </c>
      <c r="BX354" s="4">
        <v>10447.51</v>
      </c>
      <c r="BY354" s="4">
        <v>245.39000000000001</v>
      </c>
      <c r="BZ354" s="4">
        <v>2503.17</v>
      </c>
      <c r="CA354" s="4">
        <v>6923.6900000000005</v>
      </c>
      <c r="CB354" s="4">
        <v>9802.51</v>
      </c>
      <c r="CC354" s="4">
        <v>518191.68</v>
      </c>
    </row>
    <row r="355" spans="1:81" x14ac:dyDescent="0.25">
      <c r="A355" s="2" t="s">
        <v>706</v>
      </c>
      <c r="B355" s="3" t="s">
        <v>707</v>
      </c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>
        <v>9372.48</v>
      </c>
      <c r="AF355" s="4"/>
      <c r="AG355" s="4">
        <v>0</v>
      </c>
      <c r="AH355" s="4"/>
      <c r="AI355" s="4">
        <v>1917.8000000000002</v>
      </c>
      <c r="AJ355" s="4"/>
      <c r="AK355" s="4"/>
      <c r="AL355" s="4">
        <v>10.48</v>
      </c>
      <c r="AM355" s="4"/>
      <c r="AN355" s="4"/>
      <c r="AO355" s="4"/>
      <c r="AP355" s="4"/>
      <c r="AQ355" s="4"/>
      <c r="AR355" s="4">
        <v>14498.26</v>
      </c>
      <c r="AS355" s="4">
        <v>7326.96</v>
      </c>
      <c r="AT355" s="4">
        <v>0</v>
      </c>
      <c r="AU355" s="4">
        <v>13683.89</v>
      </c>
      <c r="AV355" s="4"/>
      <c r="AW355" s="4"/>
      <c r="AX355" s="4">
        <v>9357.0199999999986</v>
      </c>
      <c r="AY355" s="4">
        <v>2635.3000000000006</v>
      </c>
      <c r="AZ355" s="4">
        <v>2778.84</v>
      </c>
      <c r="BA355" s="4">
        <v>-2.94</v>
      </c>
      <c r="BB355" s="4">
        <v>0</v>
      </c>
      <c r="BC355" s="4"/>
      <c r="BD355" s="4">
        <v>2609.04</v>
      </c>
      <c r="BE355" s="4">
        <v>0</v>
      </c>
      <c r="BF355" s="4"/>
      <c r="BG355" s="4"/>
      <c r="BH355" s="4">
        <v>4584.9000000000005</v>
      </c>
      <c r="BI355" s="4">
        <v>245.82</v>
      </c>
      <c r="BJ355" s="4">
        <v>22329.890000000003</v>
      </c>
      <c r="BK355" s="4"/>
      <c r="BL355" s="4">
        <v>0</v>
      </c>
      <c r="BM355" s="4"/>
      <c r="BN355" s="4"/>
      <c r="BO355" s="4"/>
      <c r="BP355" s="4"/>
      <c r="BQ355" s="4"/>
      <c r="BR355" s="4"/>
      <c r="BS355" s="4"/>
      <c r="BT355" s="4">
        <v>15549.800000000001</v>
      </c>
      <c r="BU355" s="4">
        <v>5009.91</v>
      </c>
      <c r="BV355" s="4">
        <v>8411.0600000000013</v>
      </c>
      <c r="BW355" s="4"/>
      <c r="BX355" s="4">
        <v>0</v>
      </c>
      <c r="BY355" s="4"/>
      <c r="BZ355" s="4">
        <v>0</v>
      </c>
      <c r="CA355" s="4"/>
      <c r="CB355" s="4"/>
      <c r="CC355" s="4">
        <v>120318.51000000001</v>
      </c>
    </row>
    <row r="356" spans="1:81" x14ac:dyDescent="0.25">
      <c r="A356" s="2" t="s">
        <v>708</v>
      </c>
      <c r="B356" s="3" t="s">
        <v>709</v>
      </c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>
        <v>0</v>
      </c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>
        <v>14290.75</v>
      </c>
      <c r="AB356" s="4">
        <v>57509.07</v>
      </c>
      <c r="AC356" s="4"/>
      <c r="AD356" s="4">
        <v>73423.55</v>
      </c>
      <c r="AE356" s="4">
        <v>6866.77</v>
      </c>
      <c r="AF356" s="4">
        <v>186990.61000000002</v>
      </c>
      <c r="AG356" s="4">
        <v>127170.20999999999</v>
      </c>
      <c r="AH356" s="4">
        <v>206867.75</v>
      </c>
      <c r="AI356" s="4">
        <v>159875.99000000002</v>
      </c>
      <c r="AJ356" s="4">
        <v>60217.38</v>
      </c>
      <c r="AK356" s="4">
        <v>181868.06000000003</v>
      </c>
      <c r="AL356" s="4">
        <v>150234.59</v>
      </c>
      <c r="AM356" s="4">
        <v>85511.41</v>
      </c>
      <c r="AN356" s="4">
        <v>100620.28</v>
      </c>
      <c r="AO356" s="4">
        <v>80600.899999999994</v>
      </c>
      <c r="AP356" s="4">
        <v>112469.06</v>
      </c>
      <c r="AQ356" s="4">
        <v>26616.01</v>
      </c>
      <c r="AR356" s="4">
        <v>42136.78</v>
      </c>
      <c r="AS356" s="4">
        <v>82204.48000000001</v>
      </c>
      <c r="AT356" s="4">
        <v>98687.59</v>
      </c>
      <c r="AU356" s="4">
        <v>55716.59</v>
      </c>
      <c r="AV356" s="4">
        <v>37476.560000000005</v>
      </c>
      <c r="AW356" s="4">
        <v>27586.58</v>
      </c>
      <c r="AX356" s="4">
        <v>142122.18</v>
      </c>
      <c r="AY356" s="4">
        <v>167464.78</v>
      </c>
      <c r="AZ356" s="4">
        <v>83417.510000000009</v>
      </c>
      <c r="BA356" s="4">
        <v>87097.180000000008</v>
      </c>
      <c r="BB356" s="4">
        <v>6764.74</v>
      </c>
      <c r="BC356" s="4">
        <v>177857.79000000004</v>
      </c>
      <c r="BD356" s="4">
        <v>104152.25</v>
      </c>
      <c r="BE356" s="4">
        <v>10925.44</v>
      </c>
      <c r="BF356" s="4">
        <v>143754.56</v>
      </c>
      <c r="BG356" s="4">
        <v>141380.82</v>
      </c>
      <c r="BH356" s="4">
        <v>306219.12</v>
      </c>
      <c r="BI356" s="4">
        <v>119751.39</v>
      </c>
      <c r="BJ356" s="4">
        <v>54849.529999999992</v>
      </c>
      <c r="BK356" s="4">
        <v>11905.380000000001</v>
      </c>
      <c r="BL356" s="4">
        <v>139904.97</v>
      </c>
      <c r="BM356" s="4">
        <v>530.93999999999994</v>
      </c>
      <c r="BN356" s="4">
        <v>55252.69</v>
      </c>
      <c r="BO356" s="4">
        <v>24670.530000000002</v>
      </c>
      <c r="BP356" s="4">
        <v>13879.010000000006</v>
      </c>
      <c r="BQ356" s="4">
        <v>47017.070000000007</v>
      </c>
      <c r="BR356" s="4">
        <v>86055.090000000011</v>
      </c>
      <c r="BS356" s="4">
        <v>401239.45</v>
      </c>
      <c r="BT356" s="4">
        <v>42072.34</v>
      </c>
      <c r="BU356" s="4">
        <v>33138.43</v>
      </c>
      <c r="BV356" s="4">
        <v>134693.67999999991</v>
      </c>
      <c r="BW356" s="4">
        <v>28984.970000000005</v>
      </c>
      <c r="BX356" s="4">
        <v>4739.71</v>
      </c>
      <c r="BY356" s="4">
        <v>98963.109999999986</v>
      </c>
      <c r="BZ356" s="4">
        <v>124432.34</v>
      </c>
      <c r="CA356" s="4">
        <v>11313.900000000001</v>
      </c>
      <c r="CB356" s="4">
        <v>16973.09</v>
      </c>
      <c r="CC356" s="4">
        <v>4796464.959999999</v>
      </c>
    </row>
    <row r="357" spans="1:81" x14ac:dyDescent="0.25">
      <c r="A357" s="2" t="s">
        <v>710</v>
      </c>
      <c r="B357" s="3" t="s">
        <v>711</v>
      </c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>
        <v>10614.54</v>
      </c>
      <c r="AC357" s="4"/>
      <c r="AD357" s="4"/>
      <c r="AE357" s="4">
        <v>64472.68</v>
      </c>
      <c r="AF357" s="4">
        <v>4406.59</v>
      </c>
      <c r="AG357" s="4"/>
      <c r="AH357" s="4">
        <v>89.73</v>
      </c>
      <c r="AI357" s="4">
        <v>8566.48</v>
      </c>
      <c r="AJ357" s="4">
        <v>0</v>
      </c>
      <c r="AK357" s="4">
        <v>0</v>
      </c>
      <c r="AL357" s="4">
        <v>652.83999999999992</v>
      </c>
      <c r="AM357" s="4"/>
      <c r="AN357" s="4"/>
      <c r="AO357" s="4"/>
      <c r="AP357" s="4">
        <v>1439.07</v>
      </c>
      <c r="AQ357" s="4">
        <v>18816.219999999998</v>
      </c>
      <c r="AR357" s="4">
        <v>-8633.1200000000008</v>
      </c>
      <c r="AS357" s="4">
        <v>56.94</v>
      </c>
      <c r="AT357" s="4">
        <v>-58.04</v>
      </c>
      <c r="AU357" s="4"/>
      <c r="AV357" s="4"/>
      <c r="AW357" s="4"/>
      <c r="AX357" s="4">
        <v>141737.82</v>
      </c>
      <c r="AY357" s="4">
        <v>950.8</v>
      </c>
      <c r="AZ357" s="4"/>
      <c r="BA357" s="4">
        <v>1.31</v>
      </c>
      <c r="BB357" s="4">
        <v>-0.22</v>
      </c>
      <c r="BC357" s="4">
        <v>0</v>
      </c>
      <c r="BD357" s="4">
        <v>86751.47</v>
      </c>
      <c r="BE357" s="4"/>
      <c r="BF357" s="4">
        <v>-16383.210000000001</v>
      </c>
      <c r="BG357" s="4">
        <v>36005.120000000003</v>
      </c>
      <c r="BH357" s="4">
        <v>6666.3700000000008</v>
      </c>
      <c r="BI357" s="4">
        <v>29546.550000000003</v>
      </c>
      <c r="BJ357" s="4">
        <v>-757.98</v>
      </c>
      <c r="BK357" s="4">
        <v>3188.6400000000003</v>
      </c>
      <c r="BL357" s="4"/>
      <c r="BM357" s="4">
        <v>59683.82</v>
      </c>
      <c r="BN357" s="4"/>
      <c r="BO357" s="4">
        <v>16291.7</v>
      </c>
      <c r="BP357" s="4">
        <v>19392.580000000002</v>
      </c>
      <c r="BQ357" s="4">
        <v>183.29</v>
      </c>
      <c r="BR357" s="4">
        <v>8.77</v>
      </c>
      <c r="BS357" s="4">
        <v>4547.97</v>
      </c>
      <c r="BT357" s="4"/>
      <c r="BU357" s="4">
        <v>80.460000000000008</v>
      </c>
      <c r="BV357" s="4">
        <v>349.55999999999995</v>
      </c>
      <c r="BW357" s="4">
        <v>-25.88</v>
      </c>
      <c r="BX357" s="4">
        <v>7593.79</v>
      </c>
      <c r="BY357" s="4">
        <v>0</v>
      </c>
      <c r="BZ357" s="4"/>
      <c r="CA357" s="4">
        <v>1654.1000000000001</v>
      </c>
      <c r="CB357" s="4">
        <v>55489.4</v>
      </c>
      <c r="CC357" s="4">
        <v>553380.15999999992</v>
      </c>
    </row>
    <row r="358" spans="1:81" x14ac:dyDescent="0.25">
      <c r="A358" s="2" t="s">
        <v>712</v>
      </c>
      <c r="B358" s="3" t="s">
        <v>713</v>
      </c>
      <c r="C358" s="4">
        <v>313950.01</v>
      </c>
      <c r="D358" s="4">
        <v>98429.659999999989</v>
      </c>
      <c r="E358" s="4">
        <v>199237.85000000003</v>
      </c>
      <c r="F358" s="4">
        <v>189219.71999999997</v>
      </c>
      <c r="G358" s="4">
        <v>317979.04000000004</v>
      </c>
      <c r="H358" s="4">
        <v>430310.84</v>
      </c>
      <c r="I358" s="4">
        <v>187398.35</v>
      </c>
      <c r="J358" s="4">
        <v>306453.32</v>
      </c>
      <c r="K358" s="4">
        <v>184274.50000000003</v>
      </c>
      <c r="L358" s="4">
        <v>238927.53000000003</v>
      </c>
      <c r="M358" s="4">
        <v>204927.46000000005</v>
      </c>
      <c r="N358" s="4">
        <v>191301.66000000003</v>
      </c>
      <c r="O358" s="4">
        <v>147986.94</v>
      </c>
      <c r="P358" s="4">
        <v>109877.29000000001</v>
      </c>
      <c r="Q358" s="4">
        <v>97138.81</v>
      </c>
      <c r="R358" s="4">
        <v>142407.88</v>
      </c>
      <c r="S358" s="4">
        <v>373289.86000000004</v>
      </c>
      <c r="T358" s="4">
        <v>307134.49</v>
      </c>
      <c r="U358" s="4">
        <v>230621.47000000003</v>
      </c>
      <c r="V358" s="4">
        <v>235274.40000000002</v>
      </c>
      <c r="W358" s="4">
        <v>208791.94</v>
      </c>
      <c r="X358" s="4">
        <v>463103.1</v>
      </c>
      <c r="Y358" s="4">
        <v>180347.94999999998</v>
      </c>
      <c r="Z358" s="4">
        <v>467805.15</v>
      </c>
      <c r="AA358" s="4">
        <v>253208.72</v>
      </c>
      <c r="AB358" s="4">
        <v>164643.85</v>
      </c>
      <c r="AC358" s="4">
        <v>134996.41999999998</v>
      </c>
      <c r="AD358" s="4">
        <v>-7167.2200000000012</v>
      </c>
      <c r="AE358" s="4">
        <v>150063.75999999998</v>
      </c>
      <c r="AF358" s="4">
        <v>348188.74000000005</v>
      </c>
      <c r="AG358" s="4">
        <v>194870.22</v>
      </c>
      <c r="AH358" s="4">
        <v>257044.37</v>
      </c>
      <c r="AI358" s="4">
        <v>276963.87</v>
      </c>
      <c r="AJ358" s="4">
        <v>250503.44</v>
      </c>
      <c r="AK358" s="4">
        <v>307604.92000000004</v>
      </c>
      <c r="AL358" s="4">
        <v>444766.3</v>
      </c>
      <c r="AM358" s="4">
        <v>228553.74000000005</v>
      </c>
      <c r="AN358" s="4">
        <v>120325.57</v>
      </c>
      <c r="AO358" s="4">
        <v>243814.16</v>
      </c>
      <c r="AP358" s="4">
        <v>247828.26000000004</v>
      </c>
      <c r="AQ358" s="4">
        <v>135031.21000000002</v>
      </c>
      <c r="AR358" s="4">
        <v>166096.67000000001</v>
      </c>
      <c r="AS358" s="4">
        <v>75824.19</v>
      </c>
      <c r="AT358" s="4">
        <v>192741.68000000002</v>
      </c>
      <c r="AU358" s="4">
        <v>96444.310000000012</v>
      </c>
      <c r="AV358" s="4">
        <v>195989.34000000003</v>
      </c>
      <c r="AW358" s="4">
        <v>204259.53</v>
      </c>
      <c r="AX358" s="4">
        <v>210145.57000000004</v>
      </c>
      <c r="AY358" s="4">
        <v>82403.259999999995</v>
      </c>
      <c r="AZ358" s="4">
        <v>64924.30000000001</v>
      </c>
      <c r="BA358" s="4">
        <v>158856.07</v>
      </c>
      <c r="BB358" s="4">
        <v>151828.74</v>
      </c>
      <c r="BC358" s="4">
        <v>150991.84</v>
      </c>
      <c r="BD358" s="4">
        <v>205087.05000000002</v>
      </c>
      <c r="BE358" s="4">
        <v>119019.65000000001</v>
      </c>
      <c r="BF358" s="4">
        <v>189514.00000000003</v>
      </c>
      <c r="BG358" s="4">
        <v>119930.88</v>
      </c>
      <c r="BH358" s="4">
        <v>233139.5</v>
      </c>
      <c r="BI358" s="4">
        <v>117525.57</v>
      </c>
      <c r="BJ358" s="4">
        <v>101340.82</v>
      </c>
      <c r="BK358" s="4">
        <v>25364.91</v>
      </c>
      <c r="BL358" s="4">
        <v>89818.2</v>
      </c>
      <c r="BM358" s="4">
        <v>142261.02000000002</v>
      </c>
      <c r="BN358" s="4">
        <v>72175.399999999994</v>
      </c>
      <c r="BO358" s="4">
        <v>127948.55</v>
      </c>
      <c r="BP358" s="4">
        <v>121597.35</v>
      </c>
      <c r="BQ358" s="4">
        <v>103234.68000000001</v>
      </c>
      <c r="BR358" s="4">
        <v>116457.51000000001</v>
      </c>
      <c r="BS358" s="4">
        <v>151969.62</v>
      </c>
      <c r="BT358" s="4">
        <v>152667.70000000001</v>
      </c>
      <c r="BU358" s="4">
        <v>114330.23</v>
      </c>
      <c r="BV358" s="4">
        <v>83071.86</v>
      </c>
      <c r="BW358" s="4">
        <v>68748.210000000006</v>
      </c>
      <c r="BX358" s="4">
        <v>101657.49</v>
      </c>
      <c r="BY358" s="4">
        <v>143840.85</v>
      </c>
      <c r="BZ358" s="4">
        <v>50318.479999999996</v>
      </c>
      <c r="CA358" s="4">
        <v>102203.81000000001</v>
      </c>
      <c r="CB358" s="4">
        <v>55742.37</v>
      </c>
      <c r="CC358" s="4">
        <v>14236900.760000004</v>
      </c>
    </row>
    <row r="359" spans="1:81" x14ac:dyDescent="0.25">
      <c r="A359" s="2" t="s">
        <v>714</v>
      </c>
      <c r="B359" s="3" t="s">
        <v>715</v>
      </c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>
        <v>1763.28</v>
      </c>
      <c r="AR359" s="4">
        <v>45.57</v>
      </c>
      <c r="AS359" s="4">
        <v>119.06</v>
      </c>
      <c r="AT359" s="4">
        <v>17706.36</v>
      </c>
      <c r="AU359" s="4"/>
      <c r="AV359" s="4"/>
      <c r="AW359" s="4"/>
      <c r="AX359" s="4">
        <v>11593.82</v>
      </c>
      <c r="AY359" s="4">
        <v>30057.74</v>
      </c>
      <c r="AZ359" s="4"/>
      <c r="BA359" s="4">
        <v>0</v>
      </c>
      <c r="BB359" s="4">
        <v>57926.71</v>
      </c>
      <c r="BC359" s="4">
        <v>4140.32</v>
      </c>
      <c r="BD359" s="4">
        <v>1263.44</v>
      </c>
      <c r="BE359" s="4"/>
      <c r="BF359" s="4">
        <v>577.4</v>
      </c>
      <c r="BG359" s="4"/>
      <c r="BH359" s="4"/>
      <c r="BI359" s="4"/>
      <c r="BJ359" s="4">
        <v>-329.36</v>
      </c>
      <c r="BK359" s="4"/>
      <c r="BL359" s="4"/>
      <c r="BM359" s="4"/>
      <c r="BN359" s="4"/>
      <c r="BO359" s="4"/>
      <c r="BP359" s="4">
        <v>91011.25</v>
      </c>
      <c r="BQ359" s="4">
        <v>-68.16</v>
      </c>
      <c r="BR359" s="4">
        <v>47796.53</v>
      </c>
      <c r="BS359" s="4">
        <v>36594.899999999994</v>
      </c>
      <c r="BT359" s="4">
        <v>-1204.76</v>
      </c>
      <c r="BU359" s="4">
        <v>63179.289999999994</v>
      </c>
      <c r="BV359" s="4">
        <v>-1328.12</v>
      </c>
      <c r="BW359" s="4">
        <v>120.61999999999999</v>
      </c>
      <c r="BX359" s="4">
        <v>22990.95</v>
      </c>
      <c r="BY359" s="4">
        <v>12277.99</v>
      </c>
      <c r="BZ359" s="4"/>
      <c r="CA359" s="4">
        <v>6029.52</v>
      </c>
      <c r="CB359" s="4"/>
      <c r="CC359" s="4">
        <v>402264.35</v>
      </c>
    </row>
    <row r="360" spans="1:81" x14ac:dyDescent="0.25">
      <c r="A360" s="2" t="s">
        <v>716</v>
      </c>
      <c r="B360" s="3" t="s">
        <v>717</v>
      </c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>
        <v>5292.99</v>
      </c>
      <c r="AA360" s="4">
        <v>40806.559999999998</v>
      </c>
      <c r="AB360" s="4">
        <v>37.69</v>
      </c>
      <c r="AC360" s="4">
        <v>41387.870000000003</v>
      </c>
      <c r="AD360" s="4">
        <v>60824.33</v>
      </c>
      <c r="AE360" s="4">
        <v>27265.08</v>
      </c>
      <c r="AF360" s="4">
        <v>2330967.2000000002</v>
      </c>
      <c r="AG360" s="4">
        <v>2156523.7000000002</v>
      </c>
      <c r="AH360" s="4">
        <v>52986.29</v>
      </c>
      <c r="AI360" s="4">
        <v>1147548.44</v>
      </c>
      <c r="AJ360" s="4">
        <v>238070.69</v>
      </c>
      <c r="AK360" s="4">
        <v>28259.260000000002</v>
      </c>
      <c r="AL360" s="4">
        <v>315688.36</v>
      </c>
      <c r="AM360" s="4">
        <v>56445.29</v>
      </c>
      <c r="AN360" s="4">
        <v>25590.010000000002</v>
      </c>
      <c r="AO360" s="4">
        <v>230388.61</v>
      </c>
      <c r="AP360" s="4">
        <v>110390.86</v>
      </c>
      <c r="AQ360" s="4">
        <v>67667.38</v>
      </c>
      <c r="AR360" s="4">
        <v>41034.720000000001</v>
      </c>
      <c r="AS360" s="4">
        <v>496915.64</v>
      </c>
      <c r="AT360" s="4">
        <v>793902.93</v>
      </c>
      <c r="AU360" s="4">
        <v>-143999.41</v>
      </c>
      <c r="AV360" s="4">
        <v>-312112.74</v>
      </c>
      <c r="AW360" s="4">
        <v>20988.83</v>
      </c>
      <c r="AX360" s="4">
        <v>92866.83</v>
      </c>
      <c r="AY360" s="4">
        <v>45851.02</v>
      </c>
      <c r="AZ360" s="4">
        <v>32541.190000000002</v>
      </c>
      <c r="BA360" s="4">
        <v>807947.19000000006</v>
      </c>
      <c r="BB360" s="4">
        <v>-306899.27</v>
      </c>
      <c r="BC360" s="4">
        <v>45754.380000000005</v>
      </c>
      <c r="BD360" s="4">
        <v>432786.58999999997</v>
      </c>
      <c r="BE360" s="4">
        <v>-59214.080000000002</v>
      </c>
      <c r="BF360" s="4">
        <v>17971.800000000003</v>
      </c>
      <c r="BG360" s="4">
        <v>609565.07000000007</v>
      </c>
      <c r="BH360" s="4">
        <v>30024.97</v>
      </c>
      <c r="BI360" s="4">
        <v>636.51</v>
      </c>
      <c r="BJ360" s="4">
        <v>344708.13</v>
      </c>
      <c r="BK360" s="4">
        <v>-0.01</v>
      </c>
      <c r="BL360" s="4">
        <v>73195.58</v>
      </c>
      <c r="BM360" s="4">
        <v>78588.36</v>
      </c>
      <c r="BN360" s="4">
        <v>16215.11</v>
      </c>
      <c r="BO360" s="4">
        <v>93604.3</v>
      </c>
      <c r="BP360" s="4">
        <v>349696.18</v>
      </c>
      <c r="BQ360" s="4">
        <v>307904.64000000001</v>
      </c>
      <c r="BR360" s="4">
        <v>938369.72</v>
      </c>
      <c r="BS360" s="4">
        <v>619078.64</v>
      </c>
      <c r="BT360" s="4">
        <v>590283.9</v>
      </c>
      <c r="BU360" s="4">
        <v>89401.87</v>
      </c>
      <c r="BV360" s="4">
        <v>994937.68</v>
      </c>
      <c r="BW360" s="4">
        <v>140682.49</v>
      </c>
      <c r="BX360" s="4">
        <v>51640.45</v>
      </c>
      <c r="BY360" s="4">
        <v>299750.56</v>
      </c>
      <c r="BZ360" s="4">
        <v>320004.99</v>
      </c>
      <c r="CA360" s="4">
        <v>99889.37</v>
      </c>
      <c r="CB360" s="4">
        <v>67341.14</v>
      </c>
      <c r="CC360" s="4">
        <v>15057995.880000005</v>
      </c>
    </row>
    <row r="361" spans="1:81" x14ac:dyDescent="0.25">
      <c r="A361" s="2" t="s">
        <v>718</v>
      </c>
      <c r="B361" s="3" t="s">
        <v>719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>
        <v>30447.39</v>
      </c>
      <c r="AE361" s="4">
        <v>62313.82</v>
      </c>
      <c r="AF361" s="4">
        <v>223989.36000000002</v>
      </c>
      <c r="AG361" s="4">
        <v>349152.73</v>
      </c>
      <c r="AH361" s="4">
        <v>295126.5</v>
      </c>
      <c r="AI361" s="4">
        <v>152175.70000000001</v>
      </c>
      <c r="AJ361" s="4">
        <v>-17333.09</v>
      </c>
      <c r="AK361" s="4">
        <v>33558.43</v>
      </c>
      <c r="AL361" s="4">
        <v>55449.36</v>
      </c>
      <c r="AM361" s="4">
        <v>23879.78</v>
      </c>
      <c r="AN361" s="4">
        <v>12220.06</v>
      </c>
      <c r="AO361" s="4">
        <v>143585.66999999998</v>
      </c>
      <c r="AP361" s="4">
        <v>4261.95</v>
      </c>
      <c r="AQ361" s="4">
        <v>56734.34</v>
      </c>
      <c r="AR361" s="4">
        <v>312.42</v>
      </c>
      <c r="AS361" s="4"/>
      <c r="AT361" s="4">
        <v>231.91</v>
      </c>
      <c r="AU361" s="4">
        <v>21365.7</v>
      </c>
      <c r="AV361" s="4">
        <v>40966.97</v>
      </c>
      <c r="AW361" s="4">
        <v>51118.15</v>
      </c>
      <c r="AX361" s="4">
        <v>24374.25</v>
      </c>
      <c r="AY361" s="4">
        <v>37107.660000000003</v>
      </c>
      <c r="AZ361" s="4">
        <v>7675.91</v>
      </c>
      <c r="BA361" s="4">
        <v>1898.46</v>
      </c>
      <c r="BB361" s="4">
        <v>419158.58</v>
      </c>
      <c r="BC361" s="4">
        <v>21235.899999999998</v>
      </c>
      <c r="BD361" s="4">
        <v>169964.03999999998</v>
      </c>
      <c r="BE361" s="4">
        <v>35316.910000000003</v>
      </c>
      <c r="BF361" s="4">
        <v>15913.22</v>
      </c>
      <c r="BG361" s="4">
        <v>161307.36000000002</v>
      </c>
      <c r="BH361" s="4">
        <v>31295.56</v>
      </c>
      <c r="BI361" s="4">
        <v>918.31000000000006</v>
      </c>
      <c r="BJ361" s="4">
        <v>-3618.79</v>
      </c>
      <c r="BK361" s="4">
        <v>61.7</v>
      </c>
      <c r="BL361" s="4">
        <v>1306.9000000000001</v>
      </c>
      <c r="BM361" s="4">
        <v>111178.1</v>
      </c>
      <c r="BN361" s="4">
        <v>2088.11</v>
      </c>
      <c r="BO361" s="4">
        <v>9483.3000000000011</v>
      </c>
      <c r="BP361" s="4">
        <v>38457.35</v>
      </c>
      <c r="BQ361" s="4">
        <v>17576.059999999998</v>
      </c>
      <c r="BR361" s="4">
        <v>51951.100000000006</v>
      </c>
      <c r="BS361" s="4">
        <v>183145.62000000002</v>
      </c>
      <c r="BT361" s="4">
        <v>83907.88</v>
      </c>
      <c r="BU361" s="4">
        <v>194200.63</v>
      </c>
      <c r="BV361" s="4">
        <v>376260.88</v>
      </c>
      <c r="BW361" s="4">
        <v>75666.570000000007</v>
      </c>
      <c r="BX361" s="4">
        <v>-21631.660000000003</v>
      </c>
      <c r="BY361" s="4"/>
      <c r="BZ361" s="4">
        <v>434.5</v>
      </c>
      <c r="CA361" s="4">
        <v>24.52</v>
      </c>
      <c r="CB361" s="4">
        <v>7118.71</v>
      </c>
      <c r="CC361" s="4">
        <v>3593334.7899999991</v>
      </c>
    </row>
    <row r="362" spans="1:81" x14ac:dyDescent="0.25">
      <c r="A362" s="2" t="s">
        <v>720</v>
      </c>
      <c r="B362" s="3" t="s">
        <v>721</v>
      </c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>
        <v>277442.19</v>
      </c>
      <c r="AY362" s="4">
        <v>41325.79</v>
      </c>
      <c r="AZ362" s="4"/>
      <c r="BA362" s="4"/>
      <c r="BB362" s="4">
        <v>0</v>
      </c>
      <c r="BC362" s="4"/>
      <c r="BD362" s="4"/>
      <c r="BE362" s="4"/>
      <c r="BF362" s="4"/>
      <c r="BG362" s="4"/>
      <c r="BH362" s="4"/>
      <c r="BI362" s="4"/>
      <c r="BJ362" s="4">
        <v>378850.91</v>
      </c>
      <c r="BK362" s="4">
        <v>372.42</v>
      </c>
      <c r="BL362" s="4">
        <v>0</v>
      </c>
      <c r="BM362" s="4"/>
      <c r="BN362" s="4"/>
      <c r="BO362" s="4"/>
      <c r="BP362" s="4"/>
      <c r="BQ362" s="4"/>
      <c r="BR362" s="4"/>
      <c r="BS362" s="4"/>
      <c r="BT362" s="4"/>
      <c r="BU362" s="4"/>
      <c r="BV362" s="4">
        <v>1838466.8</v>
      </c>
      <c r="BW362" s="4">
        <v>1644.48</v>
      </c>
      <c r="BX362" s="4">
        <v>-743.45</v>
      </c>
      <c r="BY362" s="4"/>
      <c r="BZ362" s="4"/>
      <c r="CA362" s="4">
        <v>1229.17</v>
      </c>
      <c r="CB362" s="4"/>
      <c r="CC362" s="4">
        <v>2538588.3099999996</v>
      </c>
    </row>
    <row r="363" spans="1:81" x14ac:dyDescent="0.25">
      <c r="A363" s="2" t="s">
        <v>722</v>
      </c>
      <c r="B363" s="3" t="s">
        <v>723</v>
      </c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>
        <v>4900.34</v>
      </c>
      <c r="BZ363" s="4"/>
      <c r="CA363" s="4"/>
      <c r="CB363" s="4">
        <v>0</v>
      </c>
      <c r="CC363" s="4">
        <v>4900.34</v>
      </c>
    </row>
    <row r="364" spans="1:81" x14ac:dyDescent="0.25">
      <c r="A364" s="2" t="s">
        <v>724</v>
      </c>
      <c r="B364" s="3" t="s">
        <v>725</v>
      </c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>
        <v>918271.79</v>
      </c>
      <c r="AA364" s="4">
        <v>116182.86</v>
      </c>
      <c r="AB364" s="4"/>
      <c r="AC364" s="4"/>
      <c r="AD364" s="4">
        <v>361.28000000000003</v>
      </c>
      <c r="AE364" s="4"/>
      <c r="AF364" s="4"/>
      <c r="AG364" s="4"/>
      <c r="AH364" s="4"/>
      <c r="AI364" s="4"/>
      <c r="AJ364" s="4"/>
      <c r="AK364" s="4"/>
      <c r="AL364" s="4">
        <v>-155050.39000000001</v>
      </c>
      <c r="AM364" s="4">
        <v>126692.71</v>
      </c>
      <c r="AN364" s="4"/>
      <c r="AO364" s="4"/>
      <c r="AP364" s="4">
        <v>-27653.4</v>
      </c>
      <c r="AQ364" s="4"/>
      <c r="AR364" s="4"/>
      <c r="AS364" s="4"/>
      <c r="AT364" s="4"/>
      <c r="AU364" s="4"/>
      <c r="AV364" s="4"/>
      <c r="AW364" s="4"/>
      <c r="AX364" s="4">
        <v>3223.56</v>
      </c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>
        <v>982028.41</v>
      </c>
    </row>
    <row r="365" spans="1:81" x14ac:dyDescent="0.25">
      <c r="A365" s="2" t="s">
        <v>726</v>
      </c>
      <c r="B365" s="3" t="s">
        <v>727</v>
      </c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>
        <v>45899.89</v>
      </c>
      <c r="W365" s="4">
        <v>8086.7300000000005</v>
      </c>
      <c r="X365" s="4">
        <v>228.54</v>
      </c>
      <c r="Y365" s="4"/>
      <c r="Z365" s="4">
        <v>386.67</v>
      </c>
      <c r="AA365" s="4">
        <v>0</v>
      </c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>
        <v>54601.83</v>
      </c>
    </row>
    <row r="366" spans="1:81" x14ac:dyDescent="0.25">
      <c r="A366" s="2" t="s">
        <v>728</v>
      </c>
      <c r="B366" s="3" t="s">
        <v>729</v>
      </c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>
        <v>11280.06</v>
      </c>
      <c r="AV366" s="4">
        <v>0</v>
      </c>
      <c r="AW366" s="4"/>
      <c r="AX366" s="4">
        <v>-93.44</v>
      </c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>
        <v>11186.619999999999</v>
      </c>
    </row>
    <row r="367" spans="1:81" x14ac:dyDescent="0.25">
      <c r="A367" s="2" t="s">
        <v>730</v>
      </c>
      <c r="B367" s="3" t="s">
        <v>731</v>
      </c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>
        <v>7013.41</v>
      </c>
      <c r="AK367" s="4">
        <v>0</v>
      </c>
      <c r="AL367" s="4">
        <v>6.74</v>
      </c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>
        <v>7020.15</v>
      </c>
    </row>
    <row r="368" spans="1:81" x14ac:dyDescent="0.25">
      <c r="A368" s="2" t="s">
        <v>732</v>
      </c>
      <c r="B368" s="3" t="s">
        <v>733</v>
      </c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>
        <v>380822.34</v>
      </c>
      <c r="Z368" s="4">
        <v>115778.6</v>
      </c>
      <c r="AA368" s="4">
        <v>39273.340000000004</v>
      </c>
      <c r="AB368" s="4">
        <v>65.87</v>
      </c>
      <c r="AC368" s="4">
        <v>717.22</v>
      </c>
      <c r="AD368" s="4">
        <v>6157.87</v>
      </c>
      <c r="AE368" s="4">
        <v>17691.47</v>
      </c>
      <c r="AF368" s="4"/>
      <c r="AG368" s="4">
        <v>0</v>
      </c>
      <c r="AH368" s="4"/>
      <c r="AI368" s="4"/>
      <c r="AJ368" s="4"/>
      <c r="AK368" s="4"/>
      <c r="AL368" s="4">
        <v>492.17</v>
      </c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>
        <v>560998.88</v>
      </c>
    </row>
    <row r="369" spans="1:81" x14ac:dyDescent="0.25">
      <c r="A369" s="2" t="s">
        <v>734</v>
      </c>
      <c r="B369" s="3" t="s">
        <v>735</v>
      </c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>
        <v>98800.86</v>
      </c>
      <c r="AD369" s="4">
        <v>11733.03</v>
      </c>
      <c r="AE369" s="4">
        <v>7502.56</v>
      </c>
      <c r="AF369" s="4"/>
      <c r="AG369" s="4"/>
      <c r="AH369" s="4"/>
      <c r="AI369" s="4"/>
      <c r="AJ369" s="4">
        <v>0</v>
      </c>
      <c r="AK369" s="4"/>
      <c r="AL369" s="4">
        <v>361.63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>
        <v>118398.08</v>
      </c>
    </row>
    <row r="370" spans="1:81" x14ac:dyDescent="0.25">
      <c r="A370" s="2" t="s">
        <v>736</v>
      </c>
      <c r="B370" s="3" t="s">
        <v>737</v>
      </c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>
        <v>781146.13</v>
      </c>
      <c r="AM370" s="4"/>
      <c r="AN370" s="4"/>
      <c r="AO370" s="4"/>
      <c r="AP370" s="4"/>
      <c r="AQ370" s="4"/>
      <c r="AR370" s="4"/>
      <c r="AS370" s="4"/>
      <c r="AT370" s="4">
        <v>-0.01</v>
      </c>
      <c r="AU370" s="4"/>
      <c r="AV370" s="4"/>
      <c r="AW370" s="4"/>
      <c r="AX370" s="4"/>
      <c r="AY370" s="4"/>
      <c r="AZ370" s="4"/>
      <c r="BA370" s="4">
        <v>0</v>
      </c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>
        <v>781146.12</v>
      </c>
    </row>
    <row r="371" spans="1:81" x14ac:dyDescent="0.25">
      <c r="A371" s="2" t="s">
        <v>738</v>
      </c>
      <c r="B371" s="3" t="s">
        <v>739</v>
      </c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>
        <v>40076.020000000004</v>
      </c>
      <c r="AA371" s="4"/>
      <c r="AB371" s="4"/>
      <c r="AC371" s="4"/>
      <c r="AD371" s="4">
        <v>0</v>
      </c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>
        <v>40076.020000000004</v>
      </c>
    </row>
    <row r="372" spans="1:81" x14ac:dyDescent="0.25">
      <c r="A372" s="2" t="s">
        <v>740</v>
      </c>
      <c r="B372" s="3" t="s">
        <v>741</v>
      </c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>
        <v>137498.59</v>
      </c>
      <c r="AE372" s="4">
        <v>74669.88</v>
      </c>
      <c r="AF372" s="4">
        <v>1.84</v>
      </c>
      <c r="AG372" s="4"/>
      <c r="AH372" s="4"/>
      <c r="AI372" s="4">
        <v>0</v>
      </c>
      <c r="AJ372" s="4"/>
      <c r="AK372" s="4"/>
      <c r="AL372" s="4">
        <v>1787.28</v>
      </c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>
        <v>213957.59</v>
      </c>
    </row>
    <row r="373" spans="1:81" x14ac:dyDescent="0.25">
      <c r="A373" s="2" t="s">
        <v>742</v>
      </c>
      <c r="B373" s="3" t="s">
        <v>743</v>
      </c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>
        <v>102575.14</v>
      </c>
      <c r="Y373" s="4">
        <v>209.37</v>
      </c>
      <c r="Z373" s="4">
        <v>6519.26</v>
      </c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>
        <v>109303.76999999999</v>
      </c>
    </row>
    <row r="374" spans="1:81" x14ac:dyDescent="0.25">
      <c r="A374" s="2" t="s">
        <v>744</v>
      </c>
      <c r="B374" s="3" t="s">
        <v>745</v>
      </c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>
        <v>35799.01</v>
      </c>
      <c r="AL374" s="4">
        <v>98983.27</v>
      </c>
      <c r="AM374" s="4">
        <v>96.42</v>
      </c>
      <c r="AN374" s="4">
        <v>802.2</v>
      </c>
      <c r="AO374" s="4">
        <v>42.38</v>
      </c>
      <c r="AP374" s="4"/>
      <c r="AQ374" s="4"/>
      <c r="AR374" s="4">
        <v>2698.27</v>
      </c>
      <c r="AS374" s="4"/>
      <c r="AT374" s="4"/>
      <c r="AU374" s="4"/>
      <c r="AV374" s="4"/>
      <c r="AW374" s="4">
        <v>9051.2199999999993</v>
      </c>
      <c r="AX374" s="4">
        <v>468.68</v>
      </c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>
        <v>0</v>
      </c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>
        <v>3845.46</v>
      </c>
      <c r="BZ374" s="4"/>
      <c r="CA374" s="4"/>
      <c r="CB374" s="4"/>
      <c r="CC374" s="4">
        <v>151786.91</v>
      </c>
    </row>
    <row r="375" spans="1:81" x14ac:dyDescent="0.25">
      <c r="A375" s="2" t="s">
        <v>746</v>
      </c>
      <c r="B375" s="3" t="s">
        <v>747</v>
      </c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>
        <v>5213.41</v>
      </c>
      <c r="BD375" s="4">
        <v>557.1</v>
      </c>
      <c r="BE375" s="4"/>
      <c r="BF375" s="4"/>
      <c r="BG375" s="4"/>
      <c r="BH375" s="4"/>
      <c r="BI375" s="4">
        <v>18811.79</v>
      </c>
      <c r="BJ375" s="4">
        <v>-178.95000000000002</v>
      </c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>
        <v>24403.350000000002</v>
      </c>
    </row>
    <row r="376" spans="1:81" x14ac:dyDescent="0.25">
      <c r="A376" s="2" t="s">
        <v>748</v>
      </c>
      <c r="B376" s="3" t="s">
        <v>749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>
        <v>118814.28</v>
      </c>
      <c r="AM376" s="4">
        <v>-88308.88</v>
      </c>
      <c r="AN376" s="4"/>
      <c r="AO376" s="4"/>
      <c r="AP376" s="4"/>
      <c r="AQ376" s="4">
        <v>11177.36</v>
      </c>
      <c r="AR376" s="4">
        <v>0</v>
      </c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>
        <v>41682.759999999995</v>
      </c>
    </row>
    <row r="377" spans="1:81" x14ac:dyDescent="0.25">
      <c r="A377" s="2" t="s">
        <v>750</v>
      </c>
      <c r="B377" s="3" t="s">
        <v>751</v>
      </c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>
        <v>249968.18</v>
      </c>
      <c r="BR377" s="4"/>
      <c r="BS377" s="4"/>
      <c r="BT377" s="4"/>
      <c r="BU377" s="4"/>
      <c r="BV377" s="4">
        <v>-1276.29</v>
      </c>
      <c r="BW377" s="4"/>
      <c r="BX377" s="4"/>
      <c r="BY377" s="4"/>
      <c r="BZ377" s="4"/>
      <c r="CA377" s="4"/>
      <c r="CB377" s="4"/>
      <c r="CC377" s="4">
        <v>248691.88999999998</v>
      </c>
    </row>
    <row r="378" spans="1:81" x14ac:dyDescent="0.25">
      <c r="A378" s="2" t="s">
        <v>752</v>
      </c>
      <c r="B378" s="3" t="s">
        <v>753</v>
      </c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>
        <v>329795.90000000002</v>
      </c>
      <c r="AK378" s="4">
        <v>42238.96</v>
      </c>
      <c r="AL378" s="4">
        <v>30933.71</v>
      </c>
      <c r="AM378" s="4"/>
      <c r="AN378" s="4"/>
      <c r="AO378" s="4">
        <v>-23035.9</v>
      </c>
      <c r="AP378" s="4"/>
      <c r="AQ378" s="4"/>
      <c r="AR378" s="4">
        <v>0</v>
      </c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>
        <v>379932.67000000004</v>
      </c>
    </row>
    <row r="379" spans="1:81" x14ac:dyDescent="0.25">
      <c r="A379" s="2" t="s">
        <v>754</v>
      </c>
      <c r="B379" s="3" t="s">
        <v>755</v>
      </c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>
        <v>55896.57</v>
      </c>
      <c r="BH379" s="4"/>
      <c r="BI379" s="4"/>
      <c r="BJ379" s="4">
        <v>17.98</v>
      </c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>
        <v>55914.55</v>
      </c>
    </row>
    <row r="380" spans="1:81" x14ac:dyDescent="0.25">
      <c r="A380" s="2" t="s">
        <v>756</v>
      </c>
      <c r="B380" s="3" t="s">
        <v>757</v>
      </c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>
        <v>1859885.17</v>
      </c>
      <c r="BT380" s="4"/>
      <c r="BU380" s="4">
        <v>40.69</v>
      </c>
      <c r="BV380" s="4">
        <v>-10813.73</v>
      </c>
      <c r="BW380" s="4">
        <v>-63.6</v>
      </c>
      <c r="BX380" s="4"/>
      <c r="BY380" s="4"/>
      <c r="BZ380" s="4">
        <v>0</v>
      </c>
      <c r="CA380" s="4"/>
      <c r="CB380" s="4"/>
      <c r="CC380" s="4">
        <v>1849048.5299999998</v>
      </c>
    </row>
    <row r="381" spans="1:81" x14ac:dyDescent="0.25">
      <c r="A381" s="2" t="s">
        <v>758</v>
      </c>
      <c r="B381" s="3" t="s">
        <v>759</v>
      </c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>
        <v>35723.85</v>
      </c>
      <c r="BQ381" s="4">
        <v>91807.66</v>
      </c>
      <c r="BR381" s="4"/>
      <c r="BS381" s="4"/>
      <c r="BT381" s="4"/>
      <c r="BU381" s="4"/>
      <c r="BV381" s="4">
        <v>-578.1</v>
      </c>
      <c r="BW381" s="4"/>
      <c r="BX381" s="4"/>
      <c r="BY381" s="4"/>
      <c r="BZ381" s="4"/>
      <c r="CA381" s="4"/>
      <c r="CB381" s="4"/>
      <c r="CC381" s="4">
        <v>126953.41</v>
      </c>
    </row>
    <row r="382" spans="1:81" x14ac:dyDescent="0.25">
      <c r="A382" s="2" t="s">
        <v>760</v>
      </c>
      <c r="B382" s="3" t="s">
        <v>761</v>
      </c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>
        <v>139247.74</v>
      </c>
      <c r="AM382" s="4">
        <v>3355.36</v>
      </c>
      <c r="AN382" s="4"/>
      <c r="AO382" s="4"/>
      <c r="AP382" s="4"/>
      <c r="AQ382" s="4"/>
      <c r="AR382" s="4"/>
      <c r="AS382" s="4">
        <v>0</v>
      </c>
      <c r="AT382" s="4"/>
      <c r="AU382" s="4"/>
      <c r="AV382" s="4"/>
      <c r="AW382" s="4"/>
      <c r="AX382" s="4">
        <v>109.21000000000001</v>
      </c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>
        <v>142712.30999999997</v>
      </c>
    </row>
    <row r="383" spans="1:81" x14ac:dyDescent="0.25">
      <c r="A383" s="2" t="s">
        <v>762</v>
      </c>
      <c r="B383" s="3" t="s">
        <v>763</v>
      </c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>
        <v>123979.13</v>
      </c>
      <c r="AM383" s="4">
        <v>2519.62</v>
      </c>
      <c r="AN383" s="4"/>
      <c r="AO383" s="4"/>
      <c r="AP383" s="4"/>
      <c r="AQ383" s="4"/>
      <c r="AR383" s="4"/>
      <c r="AS383" s="4">
        <v>0</v>
      </c>
      <c r="AT383" s="4"/>
      <c r="AU383" s="4"/>
      <c r="AV383" s="4"/>
      <c r="AW383" s="4"/>
      <c r="AX383" s="4">
        <v>82.01</v>
      </c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>
        <v>126580.76</v>
      </c>
    </row>
    <row r="384" spans="1:81" x14ac:dyDescent="0.25">
      <c r="A384" s="2" t="s">
        <v>764</v>
      </c>
      <c r="B384" s="3" t="s">
        <v>765</v>
      </c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>
        <v>224636.9</v>
      </c>
      <c r="AW384" s="4">
        <v>3322.17</v>
      </c>
      <c r="AX384" s="4">
        <v>11360.45</v>
      </c>
      <c r="AY384" s="4">
        <v>7221.81</v>
      </c>
      <c r="AZ384" s="4"/>
      <c r="BA384" s="4">
        <v>35401.21</v>
      </c>
      <c r="BB384" s="4"/>
      <c r="BC384" s="4"/>
      <c r="BD384" s="4"/>
      <c r="BE384" s="4"/>
      <c r="BF384" s="4"/>
      <c r="BG384" s="4">
        <v>4057.25</v>
      </c>
      <c r="BH384" s="4"/>
      <c r="BI384" s="4"/>
      <c r="BJ384" s="4">
        <v>-183.12</v>
      </c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>
        <v>285816.67000000004</v>
      </c>
    </row>
    <row r="385" spans="1:81" x14ac:dyDescent="0.25">
      <c r="A385" s="2" t="s">
        <v>766</v>
      </c>
      <c r="B385" s="3" t="s">
        <v>767</v>
      </c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>
        <v>2615760.9300000002</v>
      </c>
      <c r="AY385" s="4">
        <v>85000</v>
      </c>
      <c r="AZ385" s="4">
        <v>0</v>
      </c>
      <c r="BA385" s="4">
        <v>123000</v>
      </c>
      <c r="BB385" s="4">
        <v>31300</v>
      </c>
      <c r="BC385" s="4">
        <v>282600</v>
      </c>
      <c r="BD385" s="4">
        <v>-287900</v>
      </c>
      <c r="BE385" s="4">
        <v>0</v>
      </c>
      <c r="BF385" s="4">
        <v>0</v>
      </c>
      <c r="BG385" s="4">
        <v>0</v>
      </c>
      <c r="BH385" s="4">
        <v>0</v>
      </c>
      <c r="BI385" s="4">
        <v>0</v>
      </c>
      <c r="BJ385" s="4">
        <v>0</v>
      </c>
      <c r="BK385" s="4">
        <v>-10628.26</v>
      </c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>
        <v>2839132.6700000004</v>
      </c>
    </row>
    <row r="386" spans="1:81" x14ac:dyDescent="0.25">
      <c r="A386" s="2" t="s">
        <v>768</v>
      </c>
      <c r="B386" s="3" t="s">
        <v>769</v>
      </c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>
        <v>546006.05000000005</v>
      </c>
      <c r="AX386" s="4">
        <v>247595.48</v>
      </c>
      <c r="AY386" s="4">
        <v>533.18000000000006</v>
      </c>
      <c r="AZ386" s="4"/>
      <c r="BA386" s="4">
        <v>23820.68</v>
      </c>
      <c r="BB386" s="4">
        <v>281736.44</v>
      </c>
      <c r="BC386" s="4">
        <v>-68755.509999999995</v>
      </c>
      <c r="BD386" s="4">
        <v>131008.03</v>
      </c>
      <c r="BE386" s="4"/>
      <c r="BF386" s="4">
        <v>8118.1100000000006</v>
      </c>
      <c r="BG386" s="4">
        <v>633.25</v>
      </c>
      <c r="BH386" s="4">
        <v>11760.050000000001</v>
      </c>
      <c r="BI386" s="4"/>
      <c r="BJ386" s="4">
        <v>-33601.85</v>
      </c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>
        <v>-322.59000000000003</v>
      </c>
      <c r="BY386" s="4"/>
      <c r="BZ386" s="4"/>
      <c r="CA386" s="4"/>
      <c r="CB386" s="4"/>
      <c r="CC386" s="4">
        <v>1148531.32</v>
      </c>
    </row>
    <row r="387" spans="1:81" x14ac:dyDescent="0.25">
      <c r="A387" s="2" t="s">
        <v>770</v>
      </c>
      <c r="B387" s="3" t="s">
        <v>771</v>
      </c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>
        <v>1392314.26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0</v>
      </c>
      <c r="AS387" s="4">
        <v>0</v>
      </c>
      <c r="AT387" s="4">
        <v>9953.880000000001</v>
      </c>
      <c r="AU387" s="4">
        <v>549143</v>
      </c>
      <c r="AV387" s="4">
        <v>0.26</v>
      </c>
      <c r="AW387" s="4">
        <v>-549143</v>
      </c>
      <c r="AX387" s="4">
        <v>-82.460000000000008</v>
      </c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>
        <v>-4140.67</v>
      </c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>
        <v>1398045.27</v>
      </c>
    </row>
    <row r="388" spans="1:81" x14ac:dyDescent="0.25">
      <c r="A388" s="2" t="s">
        <v>772</v>
      </c>
      <c r="B388" s="3" t="s">
        <v>773</v>
      </c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>
        <v>193745.13</v>
      </c>
      <c r="AM388" s="4">
        <v>422.05</v>
      </c>
      <c r="AN388" s="4">
        <v>581.87</v>
      </c>
      <c r="AO388" s="4">
        <v>-1008.5500000000001</v>
      </c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>
        <v>193740.5</v>
      </c>
    </row>
    <row r="389" spans="1:81" x14ac:dyDescent="0.25">
      <c r="A389" s="2" t="s">
        <v>774</v>
      </c>
      <c r="B389" s="3" t="s">
        <v>775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>
        <v>445427.88</v>
      </c>
      <c r="AJ389" s="4">
        <v>36252.559999999998</v>
      </c>
      <c r="AK389" s="4">
        <v>12474.6</v>
      </c>
      <c r="AL389" s="4">
        <v>10800.53</v>
      </c>
      <c r="AM389" s="4">
        <v>2679.37</v>
      </c>
      <c r="AN389" s="4">
        <v>32154</v>
      </c>
      <c r="AO389" s="4">
        <v>29.92</v>
      </c>
      <c r="AP389" s="4"/>
      <c r="AQ389" s="4"/>
      <c r="AR389" s="4"/>
      <c r="AS389" s="4"/>
      <c r="AT389" s="4"/>
      <c r="AU389" s="4"/>
      <c r="AV389" s="4"/>
      <c r="AW389" s="4"/>
      <c r="AX389" s="4">
        <v>1134.74</v>
      </c>
      <c r="AY389" s="4"/>
      <c r="AZ389" s="4"/>
      <c r="BA389" s="4">
        <v>3128.07</v>
      </c>
      <c r="BB389" s="4"/>
      <c r="BC389" s="4">
        <v>1639.48</v>
      </c>
      <c r="BD389" s="4"/>
      <c r="BE389" s="4"/>
      <c r="BF389" s="4"/>
      <c r="BG389" s="4"/>
      <c r="BH389" s="4"/>
      <c r="BI389" s="4"/>
      <c r="BJ389" s="4">
        <v>-18.7</v>
      </c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>
        <v>545702.44999999995</v>
      </c>
    </row>
    <row r="390" spans="1:81" x14ac:dyDescent="0.25">
      <c r="A390" s="2" t="s">
        <v>776</v>
      </c>
      <c r="B390" s="3" t="s">
        <v>777</v>
      </c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>
        <v>9227.58</v>
      </c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>
        <v>9227.58</v>
      </c>
    </row>
    <row r="391" spans="1:81" x14ac:dyDescent="0.25">
      <c r="A391" s="2" t="s">
        <v>778</v>
      </c>
      <c r="B391" s="3" t="s">
        <v>779</v>
      </c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>
        <v>31272.850000000002</v>
      </c>
      <c r="AE391" s="4">
        <v>31652.06</v>
      </c>
      <c r="AF391" s="4">
        <v>-31272.850000000002</v>
      </c>
      <c r="AG391" s="4">
        <v>0.76</v>
      </c>
      <c r="AH391" s="4">
        <v>6.45</v>
      </c>
      <c r="AI391" s="4"/>
      <c r="AJ391" s="4"/>
      <c r="AK391" s="4"/>
      <c r="AL391" s="4">
        <v>30.41</v>
      </c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>
        <v>31689.68</v>
      </c>
    </row>
    <row r="392" spans="1:81" x14ac:dyDescent="0.25">
      <c r="A392" s="2" t="s">
        <v>780</v>
      </c>
      <c r="B392" s="3" t="s">
        <v>781</v>
      </c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>
        <v>31272.850000000002</v>
      </c>
      <c r="AE392" s="4">
        <v>31652.06</v>
      </c>
      <c r="AF392" s="4">
        <v>-31272.850000000002</v>
      </c>
      <c r="AG392" s="4">
        <v>0</v>
      </c>
      <c r="AH392" s="4">
        <v>6.45</v>
      </c>
      <c r="AI392" s="4"/>
      <c r="AJ392" s="4"/>
      <c r="AK392" s="4"/>
      <c r="AL392" s="4">
        <v>30.41</v>
      </c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>
        <v>31688.920000000002</v>
      </c>
    </row>
    <row r="393" spans="1:81" x14ac:dyDescent="0.25">
      <c r="A393" s="2" t="s">
        <v>782</v>
      </c>
      <c r="B393" s="3" t="s">
        <v>783</v>
      </c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>
        <v>4958.99</v>
      </c>
      <c r="AJ393" s="4"/>
      <c r="AK393" s="4"/>
      <c r="AL393" s="4">
        <v>4.7700000000000005</v>
      </c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>
        <v>4963.76</v>
      </c>
    </row>
    <row r="394" spans="1:81" x14ac:dyDescent="0.25">
      <c r="A394" s="2" t="s">
        <v>784</v>
      </c>
      <c r="B394" s="3" t="s">
        <v>785</v>
      </c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>
        <v>32242.41</v>
      </c>
      <c r="AL394" s="4">
        <v>30.970000000000002</v>
      </c>
      <c r="AM394" s="4">
        <v>2361.21</v>
      </c>
      <c r="AN394" s="4"/>
      <c r="AO394" s="4"/>
      <c r="AP394" s="4">
        <v>0</v>
      </c>
      <c r="AQ394" s="4"/>
      <c r="AR394" s="4"/>
      <c r="AS394" s="4"/>
      <c r="AT394" s="4"/>
      <c r="AU394" s="4"/>
      <c r="AV394" s="4"/>
      <c r="AW394" s="4"/>
      <c r="AX394" s="4">
        <v>-19.559999999999999</v>
      </c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>
        <v>34615.030000000006</v>
      </c>
    </row>
    <row r="395" spans="1:81" x14ac:dyDescent="0.25">
      <c r="A395" s="2" t="s">
        <v>786</v>
      </c>
      <c r="B395" s="3" t="s">
        <v>787</v>
      </c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>
        <v>3416936.97</v>
      </c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>
        <v>-128467.37000000001</v>
      </c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>
        <v>3288469.6</v>
      </c>
    </row>
    <row r="396" spans="1:81" x14ac:dyDescent="0.25">
      <c r="A396" s="2" t="s">
        <v>788</v>
      </c>
      <c r="B396" s="3" t="s">
        <v>789</v>
      </c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>
        <v>952108.14</v>
      </c>
      <c r="BK396" s="4"/>
      <c r="BL396" s="4"/>
      <c r="BM396" s="4"/>
      <c r="BN396" s="4"/>
      <c r="BO396" s="4"/>
      <c r="BP396" s="4"/>
      <c r="BQ396" s="4"/>
      <c r="BR396" s="4"/>
      <c r="BS396" s="4"/>
      <c r="BT396" s="4">
        <v>632377.64</v>
      </c>
      <c r="BU396" s="4"/>
      <c r="BV396" s="4"/>
      <c r="BW396" s="4"/>
      <c r="BX396" s="4"/>
      <c r="BY396" s="4"/>
      <c r="BZ396" s="4"/>
      <c r="CA396" s="4"/>
      <c r="CB396" s="4"/>
      <c r="CC396" s="4">
        <v>1584485.78</v>
      </c>
    </row>
    <row r="397" spans="1:81" x14ac:dyDescent="0.25">
      <c r="A397" s="2" t="s">
        <v>790</v>
      </c>
      <c r="B397" s="3" t="s">
        <v>791</v>
      </c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>
        <v>25281.9</v>
      </c>
      <c r="BR397" s="4"/>
      <c r="BS397" s="4"/>
      <c r="BT397" s="4"/>
      <c r="BU397" s="4"/>
      <c r="BV397" s="4">
        <v>-159.09</v>
      </c>
      <c r="BW397" s="4"/>
      <c r="BX397" s="4"/>
      <c r="BY397" s="4"/>
      <c r="BZ397" s="4"/>
      <c r="CA397" s="4"/>
      <c r="CB397" s="4"/>
      <c r="CC397" s="4">
        <v>25122.81</v>
      </c>
    </row>
    <row r="398" spans="1:81" x14ac:dyDescent="0.25">
      <c r="A398" s="2" t="s">
        <v>792</v>
      </c>
      <c r="B398" s="3" t="s">
        <v>793</v>
      </c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>
        <v>359061.14</v>
      </c>
      <c r="BS398" s="4">
        <v>8569.2100000000009</v>
      </c>
      <c r="BT398" s="4">
        <v>526</v>
      </c>
      <c r="BU398" s="4">
        <v>847.35</v>
      </c>
      <c r="BV398" s="4">
        <v>38387.06</v>
      </c>
      <c r="BW398" s="4"/>
      <c r="BX398" s="4"/>
      <c r="BY398" s="4"/>
      <c r="BZ398" s="4">
        <v>25309.53</v>
      </c>
      <c r="CA398" s="4"/>
      <c r="CB398" s="4">
        <v>7808.89</v>
      </c>
      <c r="CC398" s="4">
        <v>440509.18000000005</v>
      </c>
    </row>
    <row r="399" spans="1:81" x14ac:dyDescent="0.25">
      <c r="A399" s="2" t="s">
        <v>794</v>
      </c>
      <c r="B399" s="3" t="s">
        <v>795</v>
      </c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>
        <v>60421.89</v>
      </c>
      <c r="AM399" s="4">
        <v>0</v>
      </c>
      <c r="AN399" s="4"/>
      <c r="AO399" s="4">
        <v>1115.01</v>
      </c>
      <c r="AP399" s="4"/>
      <c r="AQ399" s="4"/>
      <c r="AR399" s="4"/>
      <c r="AS399" s="4"/>
      <c r="AT399" s="4"/>
      <c r="AU399" s="4"/>
      <c r="AV399" s="4"/>
      <c r="AW399" s="4"/>
      <c r="AX399" s="4">
        <v>-9.23</v>
      </c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>
        <v>61527.67</v>
      </c>
    </row>
    <row r="400" spans="1:81" x14ac:dyDescent="0.25">
      <c r="A400" s="2" t="s">
        <v>796</v>
      </c>
      <c r="B400" s="3" t="s">
        <v>797</v>
      </c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>
        <v>61847.56</v>
      </c>
      <c r="AL400" s="4">
        <v>-27837.79</v>
      </c>
      <c r="AM400" s="4"/>
      <c r="AN400" s="4"/>
      <c r="AO400" s="4"/>
      <c r="AP400" s="4">
        <v>0</v>
      </c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>
        <v>34009.769999999997</v>
      </c>
    </row>
    <row r="401" spans="1:81" x14ac:dyDescent="0.25">
      <c r="A401" s="2" t="s">
        <v>798</v>
      </c>
      <c r="B401" s="3" t="s">
        <v>799</v>
      </c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>
        <v>4707.62</v>
      </c>
      <c r="AI401" s="4">
        <v>0</v>
      </c>
      <c r="AJ401" s="4"/>
      <c r="AK401" s="4"/>
      <c r="AL401" s="4">
        <v>3.16</v>
      </c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>
        <v>4710.78</v>
      </c>
    </row>
    <row r="402" spans="1:81" x14ac:dyDescent="0.25">
      <c r="A402" s="2" t="s">
        <v>800</v>
      </c>
      <c r="B402" s="3" t="s">
        <v>801</v>
      </c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>
        <v>95897.430000000008</v>
      </c>
      <c r="AM402" s="4">
        <v>-95897.430000000008</v>
      </c>
      <c r="AN402" s="4"/>
      <c r="AO402" s="4"/>
      <c r="AP402" s="4">
        <v>595930.23</v>
      </c>
      <c r="AQ402" s="4">
        <v>35986.33</v>
      </c>
      <c r="AR402" s="4">
        <v>-6580.22</v>
      </c>
      <c r="AS402" s="4"/>
      <c r="AT402" s="4"/>
      <c r="AU402" s="4">
        <v>27351.850000000002</v>
      </c>
      <c r="AV402" s="4"/>
      <c r="AW402" s="4"/>
      <c r="AX402" s="4">
        <v>18099.64</v>
      </c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>
        <v>670787.82999999996</v>
      </c>
    </row>
    <row r="403" spans="1:81" x14ac:dyDescent="0.25">
      <c r="A403" s="2" t="s">
        <v>802</v>
      </c>
      <c r="B403" s="3" t="s">
        <v>803</v>
      </c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>
        <v>9414898.1600000001</v>
      </c>
      <c r="BT403" s="4">
        <v>665265.77</v>
      </c>
      <c r="BU403" s="4">
        <v>-741973.47</v>
      </c>
      <c r="BV403" s="4">
        <v>1188712.8700000001</v>
      </c>
      <c r="BW403" s="4">
        <v>129629.22</v>
      </c>
      <c r="BX403" s="4">
        <v>7604.6500000000005</v>
      </c>
      <c r="BY403" s="4">
        <v>2635.04</v>
      </c>
      <c r="BZ403" s="4">
        <v>301.25</v>
      </c>
      <c r="CA403" s="4">
        <v>363</v>
      </c>
      <c r="CB403" s="4">
        <v>34506.04</v>
      </c>
      <c r="CC403" s="4">
        <v>10701942.529999997</v>
      </c>
    </row>
    <row r="404" spans="1:81" x14ac:dyDescent="0.25">
      <c r="A404" s="2" t="s">
        <v>804</v>
      </c>
      <c r="B404" s="3" t="s">
        <v>805</v>
      </c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>
        <v>156796.31</v>
      </c>
      <c r="AM404" s="4">
        <v>799.65</v>
      </c>
      <c r="AN404" s="4">
        <v>26172.27</v>
      </c>
      <c r="AO404" s="4">
        <v>691.99</v>
      </c>
      <c r="AP404" s="4"/>
      <c r="AQ404" s="4"/>
      <c r="AR404" s="4"/>
      <c r="AS404" s="4"/>
      <c r="AT404" s="4">
        <v>-0.02</v>
      </c>
      <c r="AU404" s="4"/>
      <c r="AV404" s="4">
        <v>0</v>
      </c>
      <c r="AW404" s="4"/>
      <c r="AX404" s="4">
        <v>900.4</v>
      </c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>
        <v>13375.17</v>
      </c>
      <c r="BW404" s="4"/>
      <c r="BX404" s="4"/>
      <c r="BY404" s="4"/>
      <c r="BZ404" s="4"/>
      <c r="CA404" s="4"/>
      <c r="CB404" s="4"/>
      <c r="CC404" s="4">
        <v>198735.77</v>
      </c>
    </row>
    <row r="405" spans="1:81" x14ac:dyDescent="0.25">
      <c r="A405" s="2" t="s">
        <v>806</v>
      </c>
      <c r="B405" s="3" t="s">
        <v>807</v>
      </c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>
        <v>1751141.9100000001</v>
      </c>
      <c r="AM405" s="4">
        <v>13435.25</v>
      </c>
      <c r="AN405" s="4"/>
      <c r="AO405" s="4"/>
      <c r="AP405" s="4">
        <v>23336.9</v>
      </c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>
        <v>1787914.06</v>
      </c>
    </row>
    <row r="406" spans="1:81" x14ac:dyDescent="0.25">
      <c r="A406" s="2" t="s">
        <v>808</v>
      </c>
      <c r="B406" s="3" t="s">
        <v>809</v>
      </c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>
        <v>75871.16</v>
      </c>
      <c r="Z406" s="4">
        <v>4931.1400000000003</v>
      </c>
      <c r="AA406" s="4"/>
      <c r="AB406" s="4"/>
      <c r="AC406" s="4">
        <v>0</v>
      </c>
      <c r="AD406" s="4"/>
      <c r="AE406" s="4"/>
      <c r="AF406" s="4">
        <v>2248.58</v>
      </c>
      <c r="AG406" s="4"/>
      <c r="AH406" s="4"/>
      <c r="AI406" s="4"/>
      <c r="AJ406" s="4"/>
      <c r="AK406" s="4"/>
      <c r="AL406" s="4">
        <v>19.16</v>
      </c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>
        <v>83070.040000000008</v>
      </c>
    </row>
    <row r="407" spans="1:81" x14ac:dyDescent="0.25">
      <c r="A407" s="2" t="s">
        <v>810</v>
      </c>
      <c r="B407" s="3" t="s">
        <v>811</v>
      </c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>
        <v>107806.52</v>
      </c>
      <c r="AE407" s="4"/>
      <c r="AF407" s="4">
        <v>-107806.52</v>
      </c>
      <c r="AG407" s="4"/>
      <c r="AH407" s="4"/>
      <c r="AI407" s="4"/>
      <c r="AJ407" s="4"/>
      <c r="AK407" s="4"/>
      <c r="AL407" s="4"/>
      <c r="AM407" s="4"/>
      <c r="AN407" s="4">
        <v>107845.41</v>
      </c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>
        <v>107845.41</v>
      </c>
    </row>
    <row r="408" spans="1:81" x14ac:dyDescent="0.25">
      <c r="A408" s="2" t="s">
        <v>812</v>
      </c>
      <c r="B408" s="3" t="s">
        <v>813</v>
      </c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>
        <v>46161.94</v>
      </c>
      <c r="W408" s="4">
        <v>6303.42</v>
      </c>
      <c r="X408" s="4">
        <v>3353.78</v>
      </c>
      <c r="Y408" s="4"/>
      <c r="Z408" s="4">
        <v>3801.87</v>
      </c>
      <c r="AA408" s="4"/>
      <c r="AB408" s="4"/>
      <c r="AC408" s="4">
        <v>0</v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>
        <v>59621.01</v>
      </c>
    </row>
    <row r="409" spans="1:81" x14ac:dyDescent="0.25">
      <c r="A409" s="2" t="s">
        <v>814</v>
      </c>
      <c r="B409" s="3" t="s">
        <v>815</v>
      </c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>
        <v>20835.82</v>
      </c>
      <c r="AJ409" s="4"/>
      <c r="AK409" s="4"/>
      <c r="AL409" s="4">
        <v>16.080000000000002</v>
      </c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>
        <v>20851.900000000001</v>
      </c>
    </row>
    <row r="410" spans="1:81" x14ac:dyDescent="0.25">
      <c r="A410" s="2" t="s">
        <v>816</v>
      </c>
      <c r="B410" s="3" t="s">
        <v>817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>
        <v>12197.27</v>
      </c>
      <c r="AJ410" s="4"/>
      <c r="AK410" s="4"/>
      <c r="AL410" s="4">
        <v>9.42</v>
      </c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>
        <v>12206.69</v>
      </c>
    </row>
    <row r="411" spans="1:81" x14ac:dyDescent="0.25">
      <c r="A411" s="2" t="s">
        <v>818</v>
      </c>
      <c r="B411" s="3" t="s">
        <v>819</v>
      </c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>
        <v>3132.53</v>
      </c>
      <c r="AJ411" s="4"/>
      <c r="AK411" s="4"/>
      <c r="AL411" s="4">
        <v>3.0100000000000002</v>
      </c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>
        <v>3135.5400000000004</v>
      </c>
    </row>
    <row r="412" spans="1:81" x14ac:dyDescent="0.25">
      <c r="A412" s="2" t="s">
        <v>820</v>
      </c>
      <c r="B412" s="3" t="s">
        <v>821</v>
      </c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>
        <v>6506.88</v>
      </c>
      <c r="AJ412" s="4"/>
      <c r="AK412" s="4"/>
      <c r="AL412" s="4">
        <v>51.43</v>
      </c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>
        <v>6558.31</v>
      </c>
    </row>
    <row r="413" spans="1:81" x14ac:dyDescent="0.25">
      <c r="A413" s="2" t="s">
        <v>822</v>
      </c>
      <c r="B413" s="3" t="s">
        <v>823</v>
      </c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>
        <v>4216.7</v>
      </c>
      <c r="AE413" s="4">
        <v>0</v>
      </c>
      <c r="AF413" s="4"/>
      <c r="AG413" s="4"/>
      <c r="AH413" s="4"/>
      <c r="AI413" s="4"/>
      <c r="AJ413" s="4"/>
      <c r="AK413" s="4"/>
      <c r="AL413" s="4">
        <v>4.05</v>
      </c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>
        <v>4220.75</v>
      </c>
    </row>
    <row r="414" spans="1:81" x14ac:dyDescent="0.25">
      <c r="A414" s="2" t="s">
        <v>824</v>
      </c>
      <c r="B414" s="3" t="s">
        <v>825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>
        <v>2221.2400000000002</v>
      </c>
      <c r="AE414" s="4">
        <v>0</v>
      </c>
      <c r="AF414" s="4"/>
      <c r="AG414" s="4"/>
      <c r="AH414" s="4"/>
      <c r="AI414" s="4"/>
      <c r="AJ414" s="4"/>
      <c r="AK414" s="4"/>
      <c r="AL414" s="4">
        <v>1.71</v>
      </c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>
        <v>2222.9500000000003</v>
      </c>
    </row>
    <row r="415" spans="1:81" x14ac:dyDescent="0.25">
      <c r="A415" s="2" t="s">
        <v>826</v>
      </c>
      <c r="B415" s="3" t="s">
        <v>827</v>
      </c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>
        <v>12713.52</v>
      </c>
      <c r="AJ415" s="4">
        <v>75666.720000000001</v>
      </c>
      <c r="AK415" s="4">
        <v>132046.93</v>
      </c>
      <c r="AL415" s="4">
        <v>1879.0500000000002</v>
      </c>
      <c r="AM415" s="4"/>
      <c r="AN415" s="4"/>
      <c r="AO415" s="4">
        <v>3063.56</v>
      </c>
      <c r="AP415" s="4"/>
      <c r="AQ415" s="4">
        <v>19778.71</v>
      </c>
      <c r="AR415" s="4">
        <v>74028.22</v>
      </c>
      <c r="AS415" s="4">
        <v>1677.1200000000001</v>
      </c>
      <c r="AT415" s="4">
        <v>32008.39</v>
      </c>
      <c r="AU415" s="4">
        <v>511.5</v>
      </c>
      <c r="AV415" s="4"/>
      <c r="AW415" s="4"/>
      <c r="AX415" s="4">
        <v>16164.839999999998</v>
      </c>
      <c r="AY415" s="4">
        <v>38257.530000000006</v>
      </c>
      <c r="AZ415" s="4">
        <v>0</v>
      </c>
      <c r="BA415" s="4"/>
      <c r="BB415" s="4">
        <v>4921.51</v>
      </c>
      <c r="BC415" s="4">
        <v>0</v>
      </c>
      <c r="BD415" s="4"/>
      <c r="BE415" s="4">
        <v>845.12</v>
      </c>
      <c r="BF415" s="4"/>
      <c r="BG415" s="4"/>
      <c r="BH415" s="4">
        <v>-1362.38</v>
      </c>
      <c r="BI415" s="4">
        <v>53990.74</v>
      </c>
      <c r="BJ415" s="4">
        <v>5151.17</v>
      </c>
      <c r="BK415" s="4"/>
      <c r="BL415" s="4"/>
      <c r="BM415" s="4">
        <v>8671.74</v>
      </c>
      <c r="BN415" s="4">
        <v>83993.8</v>
      </c>
      <c r="BO415" s="4">
        <v>7778</v>
      </c>
      <c r="BP415" s="4">
        <v>42723.51</v>
      </c>
      <c r="BQ415" s="4"/>
      <c r="BR415" s="4"/>
      <c r="BS415" s="4"/>
      <c r="BT415" s="4">
        <v>0</v>
      </c>
      <c r="BU415" s="4">
        <v>-259.67</v>
      </c>
      <c r="BV415" s="4">
        <v>-895.49</v>
      </c>
      <c r="BW415" s="4"/>
      <c r="BX415" s="4"/>
      <c r="BY415" s="4"/>
      <c r="BZ415" s="4"/>
      <c r="CA415" s="4"/>
      <c r="CB415" s="4"/>
      <c r="CC415" s="4">
        <v>613354.14</v>
      </c>
    </row>
    <row r="416" spans="1:81" x14ac:dyDescent="0.25">
      <c r="A416" s="2" t="s">
        <v>828</v>
      </c>
      <c r="B416" s="3" t="s">
        <v>829</v>
      </c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>
        <v>14106.11</v>
      </c>
      <c r="AQ416" s="4"/>
      <c r="AR416" s="4"/>
      <c r="AS416" s="4"/>
      <c r="AT416" s="4">
        <v>23058.62</v>
      </c>
      <c r="AU416" s="4">
        <v>21077.56</v>
      </c>
      <c r="AV416" s="4">
        <v>16343.17</v>
      </c>
      <c r="AW416" s="4">
        <v>8783.2100000000009</v>
      </c>
      <c r="AX416" s="4">
        <v>72033.790000000008</v>
      </c>
      <c r="AY416" s="4"/>
      <c r="AZ416" s="4"/>
      <c r="BA416" s="4"/>
      <c r="BB416" s="4">
        <v>632.38</v>
      </c>
      <c r="BC416" s="4">
        <v>0</v>
      </c>
      <c r="BD416" s="4"/>
      <c r="BE416" s="4"/>
      <c r="BF416" s="4"/>
      <c r="BG416" s="4"/>
      <c r="BH416" s="4">
        <v>3096.58</v>
      </c>
      <c r="BI416" s="4">
        <v>51467.98</v>
      </c>
      <c r="BJ416" s="4">
        <v>-353.79</v>
      </c>
      <c r="BK416" s="4">
        <v>36838.020000000004</v>
      </c>
      <c r="BL416" s="4">
        <v>2946.89</v>
      </c>
      <c r="BM416" s="4">
        <v>10093.09</v>
      </c>
      <c r="BN416" s="4">
        <v>140455.86000000002</v>
      </c>
      <c r="BO416" s="4">
        <v>8668.26</v>
      </c>
      <c r="BP416" s="4">
        <v>18063.91</v>
      </c>
      <c r="BQ416" s="4"/>
      <c r="BR416" s="4"/>
      <c r="BS416" s="4">
        <v>0</v>
      </c>
      <c r="BT416" s="4"/>
      <c r="BU416" s="4">
        <v>221.19</v>
      </c>
      <c r="BV416" s="4">
        <v>-40901.600000000006</v>
      </c>
      <c r="BW416" s="4"/>
      <c r="BX416" s="4"/>
      <c r="BY416" s="4">
        <v>47578.67</v>
      </c>
      <c r="BZ416" s="4"/>
      <c r="CA416" s="4"/>
      <c r="CB416" s="4"/>
      <c r="CC416" s="4">
        <v>434209.89999999997</v>
      </c>
    </row>
    <row r="417" spans="1:81" x14ac:dyDescent="0.25">
      <c r="A417" s="2" t="s">
        <v>830</v>
      </c>
      <c r="B417" s="3" t="s">
        <v>831</v>
      </c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>
        <v>620699.09</v>
      </c>
      <c r="AM417" s="4">
        <v>5367.54</v>
      </c>
      <c r="AN417" s="4">
        <v>-32768.28</v>
      </c>
      <c r="AO417" s="4">
        <v>-830.35</v>
      </c>
      <c r="AP417" s="4">
        <v>-38699.370000000003</v>
      </c>
      <c r="AQ417" s="4"/>
      <c r="AR417" s="4"/>
      <c r="AS417" s="4">
        <v>0</v>
      </c>
      <c r="AT417" s="4"/>
      <c r="AU417" s="4"/>
      <c r="AV417" s="4"/>
      <c r="AW417" s="4">
        <v>10166.09</v>
      </c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>
        <v>563934.71999999997</v>
      </c>
    </row>
    <row r="418" spans="1:81" x14ac:dyDescent="0.25">
      <c r="A418" s="2" t="s">
        <v>832</v>
      </c>
      <c r="B418" s="3" t="s">
        <v>833</v>
      </c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>
        <v>11269.7</v>
      </c>
      <c r="AF418" s="4">
        <v>231.86</v>
      </c>
      <c r="AG418" s="4"/>
      <c r="AH418" s="4"/>
      <c r="AI418" s="4"/>
      <c r="AJ418" s="4"/>
      <c r="AK418" s="4"/>
      <c r="AL418" s="4">
        <v>11.05</v>
      </c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>
        <v>11512.61</v>
      </c>
    </row>
    <row r="419" spans="1:81" x14ac:dyDescent="0.25">
      <c r="A419" s="2" t="s">
        <v>834</v>
      </c>
      <c r="B419" s="3" t="s">
        <v>835</v>
      </c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>
        <v>254791.84</v>
      </c>
      <c r="AC419" s="4">
        <v>-62292.19</v>
      </c>
      <c r="AD419" s="4">
        <v>12192.45</v>
      </c>
      <c r="AE419" s="4">
        <v>2685.63</v>
      </c>
      <c r="AF419" s="4"/>
      <c r="AG419" s="4">
        <v>0</v>
      </c>
      <c r="AH419" s="4"/>
      <c r="AI419" s="4"/>
      <c r="AJ419" s="4"/>
      <c r="AK419" s="4"/>
      <c r="AL419" s="4">
        <v>113.52</v>
      </c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>
        <v>207491.25</v>
      </c>
    </row>
    <row r="420" spans="1:81" x14ac:dyDescent="0.25">
      <c r="A420" s="2" t="s">
        <v>836</v>
      </c>
      <c r="B420" s="3" t="s">
        <v>837</v>
      </c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>
        <v>17393.75</v>
      </c>
      <c r="AP420" s="4"/>
      <c r="AQ420" s="4"/>
      <c r="AR420" s="4"/>
      <c r="AS420" s="4"/>
      <c r="AT420" s="4"/>
      <c r="AU420" s="4"/>
      <c r="AV420" s="4"/>
      <c r="AW420" s="4"/>
      <c r="AX420" s="4">
        <v>-15.8</v>
      </c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>
        <v>17377.95</v>
      </c>
    </row>
    <row r="421" spans="1:81" x14ac:dyDescent="0.25">
      <c r="A421" s="2" t="s">
        <v>838</v>
      </c>
      <c r="B421" s="3" t="s">
        <v>839</v>
      </c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>
        <v>-191553.76</v>
      </c>
      <c r="AI421" s="4">
        <v>-116540.81</v>
      </c>
      <c r="AJ421" s="4">
        <v>11513.14</v>
      </c>
      <c r="AK421" s="4">
        <v>525446.12</v>
      </c>
      <c r="AL421" s="4">
        <v>26630.48</v>
      </c>
      <c r="AM421" s="4"/>
      <c r="AN421" s="4">
        <v>31698.77</v>
      </c>
      <c r="AO421" s="4"/>
      <c r="AP421" s="4"/>
      <c r="AQ421" s="4">
        <v>1255.76</v>
      </c>
      <c r="AR421" s="4"/>
      <c r="AS421" s="4"/>
      <c r="AT421" s="4"/>
      <c r="AU421" s="4"/>
      <c r="AV421" s="4"/>
      <c r="AW421" s="4"/>
      <c r="AX421" s="4">
        <v>1072.6200000000001</v>
      </c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>
        <v>289522.32</v>
      </c>
    </row>
    <row r="422" spans="1:81" x14ac:dyDescent="0.25">
      <c r="A422" s="2" t="s">
        <v>840</v>
      </c>
      <c r="B422" s="3" t="s">
        <v>841</v>
      </c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>
        <v>9399.59</v>
      </c>
      <c r="X422" s="4">
        <v>30.29</v>
      </c>
      <c r="Y422" s="4">
        <v>58489.770000000004</v>
      </c>
      <c r="Z422" s="4">
        <v>484.42</v>
      </c>
      <c r="AA422" s="4"/>
      <c r="AB422" s="4">
        <v>-2310.48</v>
      </c>
      <c r="AC422" s="4">
        <v>0</v>
      </c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>
        <v>66093.590000000011</v>
      </c>
    </row>
    <row r="423" spans="1:81" x14ac:dyDescent="0.25">
      <c r="A423" s="2" t="s">
        <v>842</v>
      </c>
      <c r="B423" s="3" t="s">
        <v>843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>
        <v>181732.08000000002</v>
      </c>
      <c r="AR423" s="4"/>
      <c r="AS423" s="4">
        <v>3378.92</v>
      </c>
      <c r="AT423" s="4"/>
      <c r="AU423" s="4"/>
      <c r="AV423" s="4"/>
      <c r="AW423" s="4"/>
      <c r="AX423" s="4">
        <v>1603.75</v>
      </c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>
        <v>186714.75000000003</v>
      </c>
    </row>
    <row r="424" spans="1:81" x14ac:dyDescent="0.25">
      <c r="A424" s="2" t="s">
        <v>844</v>
      </c>
      <c r="B424" s="3" t="s">
        <v>845</v>
      </c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>
        <v>750244.19000000006</v>
      </c>
      <c r="AA424" s="4">
        <v>2417.29</v>
      </c>
      <c r="AB424" s="4">
        <v>10803.880000000001</v>
      </c>
      <c r="AC424" s="4"/>
      <c r="AD424" s="4"/>
      <c r="AE424" s="4">
        <v>-10637.57</v>
      </c>
      <c r="AF424" s="4"/>
      <c r="AG424" s="4"/>
      <c r="AH424" s="4"/>
      <c r="AI424" s="4"/>
      <c r="AJ424" s="4"/>
      <c r="AK424" s="4"/>
      <c r="AL424" s="4">
        <v>66190.11</v>
      </c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>
        <v>819017.90000000014</v>
      </c>
    </row>
    <row r="425" spans="1:81" x14ac:dyDescent="0.25">
      <c r="A425" s="2" t="s">
        <v>846</v>
      </c>
      <c r="B425" s="3" t="s">
        <v>847</v>
      </c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>
        <v>296774.03999999998</v>
      </c>
      <c r="Y425" s="4">
        <v>-18427.91</v>
      </c>
      <c r="Z425" s="4">
        <v>8538.48</v>
      </c>
      <c r="AA425" s="4">
        <v>9364.9</v>
      </c>
      <c r="AB425" s="4">
        <v>0.01</v>
      </c>
      <c r="AC425" s="4">
        <v>0</v>
      </c>
      <c r="AD425" s="4">
        <v>115338.82</v>
      </c>
      <c r="AE425" s="4">
        <v>23863.49</v>
      </c>
      <c r="AF425" s="4"/>
      <c r="AG425" s="4"/>
      <c r="AH425" s="4"/>
      <c r="AI425" s="4"/>
      <c r="AJ425" s="4"/>
      <c r="AK425" s="4"/>
      <c r="AL425" s="4">
        <v>1254.17</v>
      </c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>
        <v>436706</v>
      </c>
    </row>
    <row r="426" spans="1:81" x14ac:dyDescent="0.25">
      <c r="A426" s="2" t="s">
        <v>848</v>
      </c>
      <c r="B426" s="3" t="s">
        <v>849</v>
      </c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>
        <v>193018.12</v>
      </c>
      <c r="Y426" s="4">
        <v>17858.060000000001</v>
      </c>
      <c r="Z426" s="4">
        <v>8791.15</v>
      </c>
      <c r="AA426" s="4">
        <v>9290.86</v>
      </c>
      <c r="AB426" s="4">
        <v>200.14000000000001</v>
      </c>
      <c r="AC426" s="4">
        <v>122.96000000000001</v>
      </c>
      <c r="AD426" s="4">
        <v>-69377.02</v>
      </c>
      <c r="AE426" s="4">
        <v>6758.92</v>
      </c>
      <c r="AF426" s="4"/>
      <c r="AG426" s="4"/>
      <c r="AH426" s="4">
        <v>0</v>
      </c>
      <c r="AI426" s="4"/>
      <c r="AJ426" s="4"/>
      <c r="AK426" s="4">
        <v>935.75</v>
      </c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>
        <v>167598.94000000003</v>
      </c>
    </row>
    <row r="427" spans="1:81" x14ac:dyDescent="0.25">
      <c r="A427" s="2" t="s">
        <v>850</v>
      </c>
      <c r="B427" s="3" t="s">
        <v>851</v>
      </c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>
        <v>47343.61</v>
      </c>
      <c r="AA427" s="4">
        <v>980.35</v>
      </c>
      <c r="AB427" s="4"/>
      <c r="AC427" s="4"/>
      <c r="AD427" s="4">
        <v>11195.22</v>
      </c>
      <c r="AE427" s="4"/>
      <c r="AF427" s="4">
        <v>95450.66</v>
      </c>
      <c r="AG427" s="4"/>
      <c r="AH427" s="4"/>
      <c r="AI427" s="4">
        <v>2061.91</v>
      </c>
      <c r="AJ427" s="4"/>
      <c r="AK427" s="4">
        <v>0</v>
      </c>
      <c r="AL427" s="4">
        <v>933.75</v>
      </c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>
        <v>157965.5</v>
      </c>
    </row>
    <row r="428" spans="1:81" x14ac:dyDescent="0.25">
      <c r="A428" s="2" t="s">
        <v>852</v>
      </c>
      <c r="B428" s="3" t="s">
        <v>853</v>
      </c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>
        <v>5441.49</v>
      </c>
      <c r="AA428" s="4"/>
      <c r="AB428" s="4"/>
      <c r="AC428" s="4"/>
      <c r="AD428" s="4">
        <v>0</v>
      </c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>
        <v>5441.49</v>
      </c>
    </row>
    <row r="429" spans="1:81" x14ac:dyDescent="0.25">
      <c r="A429" s="2" t="s">
        <v>854</v>
      </c>
      <c r="B429" s="3" t="s">
        <v>855</v>
      </c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>
        <v>1667180.25</v>
      </c>
      <c r="AL429" s="4">
        <v>11704.08</v>
      </c>
      <c r="AM429" s="4">
        <v>-1185.23</v>
      </c>
      <c r="AN429" s="4">
        <v>-2299.5100000000002</v>
      </c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>
        <v>1675399.59</v>
      </c>
    </row>
    <row r="430" spans="1:81" x14ac:dyDescent="0.25">
      <c r="A430" s="2" t="s">
        <v>856</v>
      </c>
      <c r="B430" s="3" t="s">
        <v>857</v>
      </c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>
        <v>10955.17</v>
      </c>
      <c r="AA430" s="4">
        <v>309.93</v>
      </c>
      <c r="AB430" s="4">
        <v>659.31000000000006</v>
      </c>
      <c r="AC430" s="4">
        <v>85.17</v>
      </c>
      <c r="AD430" s="4"/>
      <c r="AE430" s="4">
        <v>44.42</v>
      </c>
      <c r="AF430" s="4"/>
      <c r="AG430" s="4"/>
      <c r="AH430" s="4"/>
      <c r="AI430" s="4"/>
      <c r="AJ430" s="4"/>
      <c r="AK430" s="4"/>
      <c r="AL430" s="4">
        <v>0.86</v>
      </c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>
        <v>12054.86</v>
      </c>
    </row>
    <row r="431" spans="1:81" x14ac:dyDescent="0.25">
      <c r="A431" s="2" t="s">
        <v>858</v>
      </c>
      <c r="B431" s="3" t="s">
        <v>859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>
        <v>306021.57</v>
      </c>
      <c r="AV431" s="4"/>
      <c r="AW431" s="4"/>
      <c r="AX431" s="4">
        <v>0</v>
      </c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>
        <v>306021.57</v>
      </c>
    </row>
    <row r="432" spans="1:81" x14ac:dyDescent="0.25">
      <c r="A432" s="2" t="s">
        <v>860</v>
      </c>
      <c r="B432" s="3" t="s">
        <v>861</v>
      </c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>
        <v>150846.84</v>
      </c>
      <c r="AV432" s="4"/>
      <c r="AW432" s="4"/>
      <c r="AX432" s="4">
        <v>-0.02</v>
      </c>
      <c r="AY432" s="4"/>
      <c r="AZ432" s="4">
        <v>0</v>
      </c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>
        <v>150846.82</v>
      </c>
    </row>
    <row r="433" spans="1:81" x14ac:dyDescent="0.25">
      <c r="A433" s="2" t="s">
        <v>862</v>
      </c>
      <c r="B433" s="3" t="s">
        <v>863</v>
      </c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>
        <v>306263.44</v>
      </c>
      <c r="AR433" s="4">
        <v>3289.63</v>
      </c>
      <c r="AS433" s="4"/>
      <c r="AT433" s="4"/>
      <c r="AU433" s="4"/>
      <c r="AV433" s="4"/>
      <c r="AW433" s="4"/>
      <c r="AX433" s="4">
        <v>6031.38</v>
      </c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>
        <v>315584.45</v>
      </c>
    </row>
    <row r="434" spans="1:81" x14ac:dyDescent="0.25">
      <c r="A434" s="2" t="s">
        <v>864</v>
      </c>
      <c r="B434" s="3" t="s">
        <v>865</v>
      </c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>
        <v>2515.58</v>
      </c>
      <c r="X434" s="4"/>
      <c r="Y434" s="4"/>
      <c r="Z434" s="4">
        <v>-41.69</v>
      </c>
      <c r="AA434" s="4"/>
      <c r="AB434" s="4"/>
      <c r="AC434" s="4"/>
      <c r="AD434" s="4">
        <v>0</v>
      </c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>
        <v>2473.89</v>
      </c>
    </row>
    <row r="435" spans="1:81" x14ac:dyDescent="0.25">
      <c r="A435" s="2" t="s">
        <v>866</v>
      </c>
      <c r="B435" s="3" t="s">
        <v>867</v>
      </c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>
        <v>525162.76</v>
      </c>
      <c r="Y435" s="4">
        <v>36118.81</v>
      </c>
      <c r="Z435" s="4">
        <v>31303.97</v>
      </c>
      <c r="AA435" s="4"/>
      <c r="AB435" s="4"/>
      <c r="AC435" s="4"/>
      <c r="AD435" s="4"/>
      <c r="AE435" s="4">
        <v>0</v>
      </c>
      <c r="AF435" s="4">
        <v>-29498.75</v>
      </c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>
        <v>563086.79</v>
      </c>
    </row>
    <row r="436" spans="1:81" x14ac:dyDescent="0.25">
      <c r="A436" s="2" t="s">
        <v>868</v>
      </c>
      <c r="B436" s="3" t="s">
        <v>869</v>
      </c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>
        <v>272104.93</v>
      </c>
      <c r="AB436" s="4"/>
      <c r="AC436" s="4">
        <v>146.27000000000001</v>
      </c>
      <c r="AD436" s="4">
        <v>40782.94</v>
      </c>
      <c r="AE436" s="4">
        <v>0</v>
      </c>
      <c r="AF436" s="4"/>
      <c r="AG436" s="4"/>
      <c r="AH436" s="4"/>
      <c r="AI436" s="4"/>
      <c r="AJ436" s="4"/>
      <c r="AK436" s="4"/>
      <c r="AL436" s="4">
        <v>2302.7400000000002</v>
      </c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>
        <v>84748.23</v>
      </c>
      <c r="AX436" s="4">
        <v>3279.34</v>
      </c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>
        <v>403364.45</v>
      </c>
    </row>
    <row r="437" spans="1:81" x14ac:dyDescent="0.25">
      <c r="A437" s="2" t="s">
        <v>870</v>
      </c>
      <c r="B437" s="3" t="s">
        <v>871</v>
      </c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>
        <v>156427.89000000001</v>
      </c>
      <c r="AG437" s="4">
        <v>-156427.89000000001</v>
      </c>
      <c r="AH437" s="4"/>
      <c r="AI437" s="4">
        <v>189121.78</v>
      </c>
      <c r="AJ437" s="4"/>
      <c r="AK437" s="4"/>
      <c r="AL437" s="4">
        <v>1769.24</v>
      </c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>
        <v>190891.02</v>
      </c>
    </row>
    <row r="438" spans="1:81" x14ac:dyDescent="0.25">
      <c r="A438" s="2" t="s">
        <v>872</v>
      </c>
      <c r="B438" s="3" t="s">
        <v>873</v>
      </c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>
        <v>-15491.31</v>
      </c>
      <c r="AI438" s="4"/>
      <c r="AJ438" s="4"/>
      <c r="AK438" s="4"/>
      <c r="AL438" s="4">
        <v>332.44</v>
      </c>
      <c r="AM438" s="4"/>
      <c r="AN438" s="4">
        <v>0</v>
      </c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>
        <v>-15158.869999999999</v>
      </c>
    </row>
    <row r="439" spans="1:81" x14ac:dyDescent="0.25">
      <c r="A439" s="2" t="s">
        <v>874</v>
      </c>
      <c r="B439" s="3" t="s">
        <v>875</v>
      </c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>
        <v>10297.24</v>
      </c>
      <c r="AI439" s="4">
        <v>0</v>
      </c>
      <c r="AJ439" s="4"/>
      <c r="AK439" s="4"/>
      <c r="AL439" s="4">
        <v>4.74</v>
      </c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>
        <v>10301.98</v>
      </c>
    </row>
    <row r="440" spans="1:81" x14ac:dyDescent="0.25">
      <c r="A440" s="2" t="s">
        <v>876</v>
      </c>
      <c r="B440" s="3" t="s">
        <v>877</v>
      </c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>
        <v>6159.1</v>
      </c>
      <c r="AB440" s="4"/>
      <c r="AC440" s="4">
        <v>0</v>
      </c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>
        <v>6159.1</v>
      </c>
    </row>
    <row r="441" spans="1:81" x14ac:dyDescent="0.25">
      <c r="A441" s="2" t="s">
        <v>878</v>
      </c>
      <c r="B441" s="3" t="s">
        <v>879</v>
      </c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>
        <v>1025.04</v>
      </c>
      <c r="AA441" s="4"/>
      <c r="AB441" s="4"/>
      <c r="AC441" s="4"/>
      <c r="AD441" s="4">
        <v>0</v>
      </c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>
        <v>1025.04</v>
      </c>
    </row>
    <row r="442" spans="1:81" x14ac:dyDescent="0.25">
      <c r="A442" s="2" t="s">
        <v>880</v>
      </c>
      <c r="B442" s="3" t="s">
        <v>881</v>
      </c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>
        <v>102871.51000000001</v>
      </c>
      <c r="AK442" s="4">
        <v>8784.76</v>
      </c>
      <c r="AL442" s="4">
        <v>35067.950000000004</v>
      </c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>
        <v>146724.22</v>
      </c>
    </row>
    <row r="443" spans="1:81" x14ac:dyDescent="0.25">
      <c r="A443" s="2" t="s">
        <v>882</v>
      </c>
      <c r="B443" s="3" t="s">
        <v>883</v>
      </c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>
        <v>5022.62</v>
      </c>
      <c r="AI443" s="4">
        <v>0</v>
      </c>
      <c r="AJ443" s="4"/>
      <c r="AK443" s="4"/>
      <c r="AL443" s="4">
        <v>3.88</v>
      </c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>
        <v>5026.5</v>
      </c>
    </row>
    <row r="444" spans="1:81" x14ac:dyDescent="0.25">
      <c r="A444" s="2" t="s">
        <v>884</v>
      </c>
      <c r="B444" s="3" t="s">
        <v>885</v>
      </c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>
        <v>3859.73</v>
      </c>
      <c r="AB444" s="4">
        <v>143989.70000000001</v>
      </c>
      <c r="AC444" s="4">
        <v>423.28000000000003</v>
      </c>
      <c r="AD444" s="4"/>
      <c r="AE444" s="4"/>
      <c r="AF444" s="4"/>
      <c r="AG444" s="4">
        <v>0</v>
      </c>
      <c r="AH444" s="4"/>
      <c r="AI444" s="4"/>
      <c r="AJ444" s="4"/>
      <c r="AK444" s="4"/>
      <c r="AL444" s="4">
        <v>1069.27</v>
      </c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>
        <v>149341.98000000001</v>
      </c>
    </row>
    <row r="445" spans="1:81" x14ac:dyDescent="0.25">
      <c r="A445" s="2" t="s">
        <v>886</v>
      </c>
      <c r="B445" s="3" t="s">
        <v>887</v>
      </c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>
        <v>56177.43</v>
      </c>
      <c r="AJ445" s="4"/>
      <c r="AK445" s="4"/>
      <c r="AL445" s="4">
        <v>48.1</v>
      </c>
      <c r="AM445" s="4">
        <v>0</v>
      </c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>
        <v>56225.53</v>
      </c>
    </row>
    <row r="446" spans="1:81" x14ac:dyDescent="0.25">
      <c r="A446" s="2" t="s">
        <v>888</v>
      </c>
      <c r="B446" s="3" t="s">
        <v>889</v>
      </c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>
        <v>114050.90000000001</v>
      </c>
      <c r="AI446" s="4"/>
      <c r="AJ446" s="4"/>
      <c r="AK446" s="4"/>
      <c r="AL446" s="4">
        <v>88.04</v>
      </c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>
        <v>114138.94</v>
      </c>
    </row>
    <row r="447" spans="1:81" x14ac:dyDescent="0.25">
      <c r="A447" s="2" t="s">
        <v>890</v>
      </c>
      <c r="B447" s="3" t="s">
        <v>891</v>
      </c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>
        <v>6109.66</v>
      </c>
      <c r="AJ447" s="4"/>
      <c r="AK447" s="4">
        <v>0</v>
      </c>
      <c r="AL447" s="4">
        <v>4.72</v>
      </c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>
        <v>6114.38</v>
      </c>
    </row>
    <row r="448" spans="1:81" x14ac:dyDescent="0.25">
      <c r="A448" s="2" t="s">
        <v>892</v>
      </c>
      <c r="B448" s="3" t="s">
        <v>893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>
        <v>2827.35</v>
      </c>
      <c r="AC448" s="4">
        <v>161</v>
      </c>
      <c r="AD448" s="4"/>
      <c r="AE448" s="4"/>
      <c r="AF448" s="4"/>
      <c r="AG448" s="4"/>
      <c r="AH448" s="4"/>
      <c r="AI448" s="4"/>
      <c r="AJ448" s="4"/>
      <c r="AK448" s="4"/>
      <c r="AL448" s="4">
        <v>2.31</v>
      </c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>
        <v>2990.66</v>
      </c>
    </row>
    <row r="449" spans="1:81" x14ac:dyDescent="0.25">
      <c r="A449" s="2" t="s">
        <v>894</v>
      </c>
      <c r="B449" s="3" t="s">
        <v>895</v>
      </c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>
        <v>2074.14</v>
      </c>
      <c r="AE449" s="4">
        <v>0</v>
      </c>
      <c r="AF449" s="4"/>
      <c r="AG449" s="4"/>
      <c r="AH449" s="4"/>
      <c r="AI449" s="4"/>
      <c r="AJ449" s="4"/>
      <c r="AK449" s="4"/>
      <c r="AL449" s="4">
        <v>1.6</v>
      </c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>
        <v>2075.7399999999998</v>
      </c>
    </row>
    <row r="450" spans="1:81" x14ac:dyDescent="0.25">
      <c r="A450" s="2" t="s">
        <v>896</v>
      </c>
      <c r="B450" s="3" t="s">
        <v>897</v>
      </c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>
        <v>9961.7900000000009</v>
      </c>
      <c r="AE450" s="4"/>
      <c r="AF450" s="4"/>
      <c r="AG450" s="4">
        <v>0</v>
      </c>
      <c r="AH450" s="4"/>
      <c r="AI450" s="4"/>
      <c r="AJ450" s="4"/>
      <c r="AK450" s="4"/>
      <c r="AL450" s="4">
        <v>7.69</v>
      </c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>
        <v>9969.4800000000014</v>
      </c>
    </row>
    <row r="451" spans="1:81" x14ac:dyDescent="0.25">
      <c r="A451" s="2" t="s">
        <v>898</v>
      </c>
      <c r="B451" s="3" t="s">
        <v>899</v>
      </c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>
        <v>10218.030000000001</v>
      </c>
      <c r="AD451" s="4">
        <v>159951.20000000001</v>
      </c>
      <c r="AE451" s="4">
        <v>0</v>
      </c>
      <c r="AF451" s="4"/>
      <c r="AG451" s="4"/>
      <c r="AH451" s="4"/>
      <c r="AI451" s="4">
        <v>0</v>
      </c>
      <c r="AJ451" s="4"/>
      <c r="AK451" s="4"/>
      <c r="AL451" s="4">
        <v>1437.2</v>
      </c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>
        <v>171606.43000000002</v>
      </c>
    </row>
    <row r="452" spans="1:81" x14ac:dyDescent="0.25">
      <c r="A452" s="2" t="s">
        <v>900</v>
      </c>
      <c r="B452" s="3" t="s">
        <v>901</v>
      </c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>
        <v>180929.01</v>
      </c>
      <c r="AD452" s="4">
        <v>-146901.56</v>
      </c>
      <c r="AE452" s="4">
        <v>-13791.7</v>
      </c>
      <c r="AF452" s="4"/>
      <c r="AG452" s="4"/>
      <c r="AH452" s="4"/>
      <c r="AI452" s="4">
        <v>0</v>
      </c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>
        <v>20235.750000000011</v>
      </c>
    </row>
    <row r="453" spans="1:81" x14ac:dyDescent="0.25">
      <c r="A453" s="2" t="s">
        <v>902</v>
      </c>
      <c r="B453" s="3" t="s">
        <v>903</v>
      </c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>
        <v>189583.07</v>
      </c>
      <c r="AL453" s="4">
        <v>8878.49</v>
      </c>
      <c r="AM453" s="4">
        <v>985.52</v>
      </c>
      <c r="AN453" s="4"/>
      <c r="AO453" s="4"/>
      <c r="AP453" s="4">
        <v>117.88</v>
      </c>
      <c r="AQ453" s="4"/>
      <c r="AR453" s="4"/>
      <c r="AS453" s="4"/>
      <c r="AT453" s="4"/>
      <c r="AU453" s="4"/>
      <c r="AV453" s="4"/>
      <c r="AW453" s="4"/>
      <c r="AX453" s="4">
        <v>35.910000000000004</v>
      </c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>
        <v>199600.87</v>
      </c>
    </row>
    <row r="454" spans="1:81" x14ac:dyDescent="0.25">
      <c r="A454" s="2" t="s">
        <v>904</v>
      </c>
      <c r="B454" s="3" t="s">
        <v>905</v>
      </c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>
        <v>1797.3700000000001</v>
      </c>
      <c r="AD454" s="4">
        <v>0</v>
      </c>
      <c r="AE454" s="4"/>
      <c r="AF454" s="4"/>
      <c r="AG454" s="4"/>
      <c r="AH454" s="4"/>
      <c r="AI454" s="4"/>
      <c r="AJ454" s="4"/>
      <c r="AK454" s="4"/>
      <c r="AL454" s="4">
        <v>1.3900000000000001</v>
      </c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>
        <v>1798.7600000000002</v>
      </c>
    </row>
    <row r="455" spans="1:81" x14ac:dyDescent="0.25">
      <c r="A455" s="2" t="s">
        <v>906</v>
      </c>
      <c r="B455" s="3" t="s">
        <v>907</v>
      </c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>
        <v>209616.4</v>
      </c>
      <c r="AL455" s="4">
        <v>15015.29</v>
      </c>
      <c r="AM455" s="4">
        <v>-117.2</v>
      </c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>
        <v>224514.49</v>
      </c>
    </row>
    <row r="456" spans="1:81" x14ac:dyDescent="0.25">
      <c r="A456" s="2" t="s">
        <v>908</v>
      </c>
      <c r="B456" s="3" t="s">
        <v>909</v>
      </c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>
        <v>127459.63</v>
      </c>
      <c r="AM456" s="4">
        <v>0</v>
      </c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>
        <v>127459.63</v>
      </c>
    </row>
    <row r="457" spans="1:81" x14ac:dyDescent="0.25">
      <c r="A457" s="2" t="s">
        <v>910</v>
      </c>
      <c r="B457" s="3" t="s">
        <v>911</v>
      </c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>
        <v>3576.4700000000003</v>
      </c>
      <c r="AF457" s="4">
        <v>0</v>
      </c>
      <c r="AG457" s="4"/>
      <c r="AH457" s="4"/>
      <c r="AI457" s="4"/>
      <c r="AJ457" s="4"/>
      <c r="AK457" s="4"/>
      <c r="AL457" s="4">
        <v>3.43</v>
      </c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>
        <v>3579.9</v>
      </c>
    </row>
    <row r="458" spans="1:81" x14ac:dyDescent="0.25">
      <c r="A458" s="2" t="s">
        <v>912</v>
      </c>
      <c r="B458" s="3" t="s">
        <v>913</v>
      </c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>
        <v>11694.08</v>
      </c>
      <c r="AE458" s="4">
        <v>0</v>
      </c>
      <c r="AF458" s="4"/>
      <c r="AG458" s="4"/>
      <c r="AH458" s="4"/>
      <c r="AI458" s="4"/>
      <c r="AJ458" s="4"/>
      <c r="AK458" s="4"/>
      <c r="AL458" s="4">
        <v>9.0299999999999994</v>
      </c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>
        <v>11703.11</v>
      </c>
    </row>
    <row r="459" spans="1:81" x14ac:dyDescent="0.25">
      <c r="A459" s="2" t="s">
        <v>914</v>
      </c>
      <c r="B459" s="3" t="s">
        <v>915</v>
      </c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>
        <v>60417.3</v>
      </c>
      <c r="AL459" s="4">
        <v>58.04</v>
      </c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>
        <v>60475.340000000004</v>
      </c>
    </row>
    <row r="460" spans="1:81" x14ac:dyDescent="0.25">
      <c r="A460" s="2" t="s">
        <v>916</v>
      </c>
      <c r="B460" s="3" t="s">
        <v>917</v>
      </c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>
        <v>1102.01</v>
      </c>
      <c r="AD460" s="4">
        <v>0</v>
      </c>
      <c r="AE460" s="4"/>
      <c r="AF460" s="4"/>
      <c r="AG460" s="4"/>
      <c r="AH460" s="4"/>
      <c r="AI460" s="4"/>
      <c r="AJ460" s="4"/>
      <c r="AK460" s="4"/>
      <c r="AL460" s="4">
        <v>0.85</v>
      </c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>
        <v>1102.8599999999999</v>
      </c>
    </row>
    <row r="461" spans="1:81" x14ac:dyDescent="0.25">
      <c r="A461" s="2" t="s">
        <v>918</v>
      </c>
      <c r="B461" s="3" t="s">
        <v>919</v>
      </c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>
        <v>516418.01</v>
      </c>
      <c r="AN461" s="4">
        <v>-8825.880000000001</v>
      </c>
      <c r="AO461" s="4">
        <v>4729.9800000000005</v>
      </c>
      <c r="AP461" s="4">
        <v>532.08000000000004</v>
      </c>
      <c r="AQ461" s="4">
        <v>72072.259999999995</v>
      </c>
      <c r="AR461" s="4">
        <v>0</v>
      </c>
      <c r="AS461" s="4">
        <v>0.01</v>
      </c>
      <c r="AT461" s="4"/>
      <c r="AU461" s="4"/>
      <c r="AV461" s="4"/>
      <c r="AW461" s="4"/>
      <c r="AX461" s="4">
        <v>13253.720000000001</v>
      </c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>
        <v>598180.17999999993</v>
      </c>
    </row>
    <row r="462" spans="1:81" x14ac:dyDescent="0.25">
      <c r="A462" s="2" t="s">
        <v>920</v>
      </c>
      <c r="B462" s="3" t="s">
        <v>921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>
        <v>62130.87</v>
      </c>
      <c r="AN462" s="4">
        <v>54840.24</v>
      </c>
      <c r="AO462" s="4"/>
      <c r="AP462" s="4"/>
      <c r="AQ462" s="4"/>
      <c r="AR462" s="4"/>
      <c r="AS462" s="4"/>
      <c r="AT462" s="4"/>
      <c r="AU462" s="4"/>
      <c r="AV462" s="4"/>
      <c r="AW462" s="4"/>
      <c r="AX462" s="4">
        <v>-3727.8</v>
      </c>
      <c r="AY462" s="4">
        <v>0</v>
      </c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>
        <v>113243.31</v>
      </c>
    </row>
    <row r="463" spans="1:81" x14ac:dyDescent="0.25">
      <c r="A463" s="2" t="s">
        <v>922</v>
      </c>
      <c r="B463" s="3" t="s">
        <v>923</v>
      </c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>
        <v>82508.930000000008</v>
      </c>
      <c r="AJ463" s="4">
        <v>413320.99</v>
      </c>
      <c r="AK463" s="4">
        <v>-40014.160000000003</v>
      </c>
      <c r="AL463" s="4">
        <v>23587.79</v>
      </c>
      <c r="AM463" s="4"/>
      <c r="AN463" s="4"/>
      <c r="AO463" s="4">
        <v>-9389.84</v>
      </c>
      <c r="AP463" s="4"/>
      <c r="AQ463" s="4"/>
      <c r="AR463" s="4"/>
      <c r="AS463" s="4"/>
      <c r="AT463" s="4"/>
      <c r="AU463" s="4">
        <v>-245166.81</v>
      </c>
      <c r="AV463" s="4"/>
      <c r="AW463" s="4"/>
      <c r="AX463" s="4">
        <v>0</v>
      </c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>
        <v>224846.89999999997</v>
      </c>
    </row>
    <row r="464" spans="1:81" x14ac:dyDescent="0.25">
      <c r="A464" s="2" t="s">
        <v>924</v>
      </c>
      <c r="B464" s="3" t="s">
        <v>925</v>
      </c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>
        <v>52476.55</v>
      </c>
      <c r="AI464" s="4">
        <v>173727.78</v>
      </c>
      <c r="AJ464" s="4">
        <v>13950.89</v>
      </c>
      <c r="AK464" s="4">
        <v>-99551.03</v>
      </c>
      <c r="AL464" s="4">
        <v>1198.04</v>
      </c>
      <c r="AM464" s="4"/>
      <c r="AN464" s="4">
        <v>11066.550000000001</v>
      </c>
      <c r="AO464" s="4">
        <v>940.66</v>
      </c>
      <c r="AP464" s="4"/>
      <c r="AQ464" s="4"/>
      <c r="AR464" s="4"/>
      <c r="AS464" s="4">
        <v>85930.930000000008</v>
      </c>
      <c r="AT464" s="4">
        <v>25042.14</v>
      </c>
      <c r="AU464" s="4">
        <v>171.51</v>
      </c>
      <c r="AV464" s="4">
        <v>-0.02</v>
      </c>
      <c r="AW464" s="4"/>
      <c r="AX464" s="4">
        <v>-26379.45</v>
      </c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>
        <v>238574.55000000005</v>
      </c>
    </row>
    <row r="465" spans="1:81" x14ac:dyDescent="0.25">
      <c r="A465" s="2" t="s">
        <v>926</v>
      </c>
      <c r="B465" s="3" t="s">
        <v>927</v>
      </c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>
        <v>27461.760000000002</v>
      </c>
      <c r="AJ465" s="4"/>
      <c r="AK465" s="4">
        <v>0</v>
      </c>
      <c r="AL465" s="4">
        <v>26.38</v>
      </c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>
        <v>27488.140000000003</v>
      </c>
    </row>
    <row r="466" spans="1:81" x14ac:dyDescent="0.25">
      <c r="A466" s="2" t="s">
        <v>928</v>
      </c>
      <c r="B466" s="3" t="s">
        <v>929</v>
      </c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>
        <v>6413.79</v>
      </c>
      <c r="AL466" s="4">
        <v>6.16</v>
      </c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>
        <v>6419.95</v>
      </c>
    </row>
    <row r="467" spans="1:81" x14ac:dyDescent="0.25">
      <c r="A467" s="2" t="s">
        <v>930</v>
      </c>
      <c r="B467" s="3" t="s">
        <v>931</v>
      </c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>
        <v>18328.12</v>
      </c>
      <c r="AH467" s="4"/>
      <c r="AI467" s="4">
        <v>0</v>
      </c>
      <c r="AJ467" s="4"/>
      <c r="AK467" s="4"/>
      <c r="AL467" s="4">
        <v>17.61</v>
      </c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>
        <v>18345.73</v>
      </c>
    </row>
    <row r="468" spans="1:81" x14ac:dyDescent="0.25">
      <c r="A468" s="2" t="s">
        <v>932</v>
      </c>
      <c r="B468" s="3" t="s">
        <v>933</v>
      </c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>
        <v>18640.66</v>
      </c>
      <c r="AI468" s="4"/>
      <c r="AJ468" s="4"/>
      <c r="AK468" s="4"/>
      <c r="AL468" s="4">
        <v>17.91</v>
      </c>
      <c r="AM468" s="4"/>
      <c r="AN468" s="4"/>
      <c r="AO468" s="4"/>
      <c r="AP468" s="4">
        <v>0</v>
      </c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>
        <v>18658.57</v>
      </c>
    </row>
    <row r="469" spans="1:81" x14ac:dyDescent="0.25">
      <c r="A469" s="2" t="s">
        <v>934</v>
      </c>
      <c r="B469" s="3" t="s">
        <v>935</v>
      </c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>
        <v>32000.04</v>
      </c>
      <c r="AU469" s="4">
        <v>374.27</v>
      </c>
      <c r="AV469" s="4"/>
      <c r="AW469" s="4"/>
      <c r="AX469" s="4">
        <v>488.44</v>
      </c>
      <c r="AY469" s="4"/>
      <c r="AZ469" s="4"/>
      <c r="BA469" s="4"/>
      <c r="BB469" s="4">
        <v>2536.37</v>
      </c>
      <c r="BC469" s="4"/>
      <c r="BD469" s="4"/>
      <c r="BE469" s="4"/>
      <c r="BF469" s="4"/>
      <c r="BG469" s="4"/>
      <c r="BH469" s="4"/>
      <c r="BI469" s="4"/>
      <c r="BJ469" s="4">
        <v>-9.9500000000000011</v>
      </c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>
        <v>35389.170000000006</v>
      </c>
    </row>
    <row r="470" spans="1:81" x14ac:dyDescent="0.25">
      <c r="A470" s="2" t="s">
        <v>936</v>
      </c>
      <c r="B470" s="3" t="s">
        <v>937</v>
      </c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>
        <v>154144.85</v>
      </c>
      <c r="AW470" s="4">
        <v>73273.98</v>
      </c>
      <c r="AX470" s="4">
        <v>6425.26</v>
      </c>
      <c r="AY470" s="4">
        <v>892.88</v>
      </c>
      <c r="AZ470" s="4"/>
      <c r="BA470" s="4"/>
      <c r="BB470" s="4">
        <v>11633.12</v>
      </c>
      <c r="BC470" s="4">
        <v>0.53</v>
      </c>
      <c r="BD470" s="4"/>
      <c r="BE470" s="4"/>
      <c r="BF470" s="4"/>
      <c r="BG470" s="4"/>
      <c r="BH470" s="4"/>
      <c r="BI470" s="4"/>
      <c r="BJ470" s="4">
        <v>-49.14</v>
      </c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>
        <v>246321.48</v>
      </c>
    </row>
    <row r="471" spans="1:81" x14ac:dyDescent="0.25">
      <c r="A471" s="2" t="s">
        <v>938</v>
      </c>
      <c r="B471" s="3" t="s">
        <v>939</v>
      </c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>
        <v>-231324.72</v>
      </c>
      <c r="AJ471" s="4"/>
      <c r="AK471" s="4">
        <v>508248.8</v>
      </c>
      <c r="AL471" s="4">
        <v>202421.09</v>
      </c>
      <c r="AM471" s="4"/>
      <c r="AN471" s="4"/>
      <c r="AO471" s="4">
        <v>0</v>
      </c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>
        <v>479345.16999999993</v>
      </c>
    </row>
    <row r="472" spans="1:81" x14ac:dyDescent="0.25">
      <c r="A472" s="2" t="s">
        <v>940</v>
      </c>
      <c r="B472" s="3" t="s">
        <v>941</v>
      </c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>
        <v>42414.23</v>
      </c>
      <c r="AX472" s="4">
        <v>-303.19</v>
      </c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>
        <v>42111.040000000001</v>
      </c>
    </row>
    <row r="473" spans="1:81" x14ac:dyDescent="0.25">
      <c r="A473" s="2" t="s">
        <v>942</v>
      </c>
      <c r="B473" s="3" t="s">
        <v>943</v>
      </c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>
        <v>3792.9700000000003</v>
      </c>
      <c r="AL473" s="4">
        <v>3.64</v>
      </c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>
        <v>3796.61</v>
      </c>
    </row>
    <row r="474" spans="1:81" x14ac:dyDescent="0.25">
      <c r="A474" s="2" t="s">
        <v>944</v>
      </c>
      <c r="B474" s="3" t="s">
        <v>945</v>
      </c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>
        <v>59066.14</v>
      </c>
      <c r="AG474" s="4">
        <v>6310.6100000000006</v>
      </c>
      <c r="AH474" s="4">
        <v>3534.3</v>
      </c>
      <c r="AI474" s="4">
        <v>12631.65</v>
      </c>
      <c r="AJ474" s="4">
        <v>69430.27</v>
      </c>
      <c r="AK474" s="4">
        <v>-150972.97</v>
      </c>
      <c r="AL474" s="4"/>
      <c r="AM474" s="4">
        <v>170366.47</v>
      </c>
      <c r="AN474" s="4">
        <v>-3483.14</v>
      </c>
      <c r="AO474" s="4">
        <v>4298.4800000000005</v>
      </c>
      <c r="AP474" s="4"/>
      <c r="AQ474" s="4">
        <v>2223.39</v>
      </c>
      <c r="AR474" s="4"/>
      <c r="AS474" s="4"/>
      <c r="AT474" s="4"/>
      <c r="AU474" s="4"/>
      <c r="AV474" s="4"/>
      <c r="AW474" s="4"/>
      <c r="AX474" s="4">
        <v>98.9</v>
      </c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>
        <v>173504.1</v>
      </c>
    </row>
    <row r="475" spans="1:81" x14ac:dyDescent="0.25">
      <c r="A475" s="2" t="s">
        <v>946</v>
      </c>
      <c r="B475" s="3" t="s">
        <v>947</v>
      </c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>
        <v>-152653.34</v>
      </c>
      <c r="AJ475" s="4">
        <v>365751.53</v>
      </c>
      <c r="AK475" s="4">
        <v>681745.39</v>
      </c>
      <c r="AL475" s="4">
        <v>24722.71</v>
      </c>
      <c r="AM475" s="4"/>
      <c r="AN475" s="4"/>
      <c r="AO475" s="4">
        <v>6827.6500000000005</v>
      </c>
      <c r="AP475" s="4"/>
      <c r="AQ475" s="4"/>
      <c r="AR475" s="4"/>
      <c r="AS475" s="4"/>
      <c r="AT475" s="4"/>
      <c r="AU475" s="4"/>
      <c r="AV475" s="4"/>
      <c r="AW475" s="4"/>
      <c r="AX475" s="4">
        <v>222.24</v>
      </c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>
        <v>926616.18</v>
      </c>
    </row>
    <row r="476" spans="1:81" x14ac:dyDescent="0.25">
      <c r="A476" s="2" t="s">
        <v>948</v>
      </c>
      <c r="B476" s="3" t="s">
        <v>949</v>
      </c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>
        <v>18117.22</v>
      </c>
      <c r="AN476" s="4">
        <v>170748.88</v>
      </c>
      <c r="AO476" s="4">
        <v>16736.920000000002</v>
      </c>
      <c r="AP476" s="4"/>
      <c r="AQ476" s="4"/>
      <c r="AR476" s="4">
        <v>0</v>
      </c>
      <c r="AS476" s="4"/>
      <c r="AT476" s="4"/>
      <c r="AU476" s="4"/>
      <c r="AV476" s="4"/>
      <c r="AW476" s="4"/>
      <c r="AX476" s="4">
        <v>6149.95</v>
      </c>
      <c r="AY476" s="4">
        <v>1678.54</v>
      </c>
      <c r="AZ476" s="4"/>
      <c r="BA476" s="4">
        <v>-1905.83</v>
      </c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>
        <v>211525.68000000005</v>
      </c>
    </row>
    <row r="477" spans="1:81" x14ac:dyDescent="0.25">
      <c r="A477" s="2" t="s">
        <v>950</v>
      </c>
      <c r="B477" s="3" t="s">
        <v>951</v>
      </c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>
        <v>5594.37</v>
      </c>
      <c r="AJ477" s="4"/>
      <c r="AK477" s="4">
        <v>0</v>
      </c>
      <c r="AL477" s="4">
        <v>5.37</v>
      </c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>
        <v>5599.74</v>
      </c>
    </row>
    <row r="478" spans="1:81" x14ac:dyDescent="0.25">
      <c r="A478" s="2" t="s">
        <v>952</v>
      </c>
      <c r="B478" s="3" t="s">
        <v>953</v>
      </c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>
        <v>25721.05</v>
      </c>
      <c r="AJ478" s="4">
        <v>1094.6200000000001</v>
      </c>
      <c r="AK478" s="4">
        <v>3904.2200000000003</v>
      </c>
      <c r="AL478" s="4">
        <v>129.94</v>
      </c>
      <c r="AM478" s="4">
        <v>2244.52</v>
      </c>
      <c r="AN478" s="4">
        <v>97.73</v>
      </c>
      <c r="AO478" s="4"/>
      <c r="AP478" s="4"/>
      <c r="AQ478" s="4">
        <v>4.99</v>
      </c>
      <c r="AR478" s="4"/>
      <c r="AS478" s="4"/>
      <c r="AT478" s="4"/>
      <c r="AU478" s="4">
        <v>0</v>
      </c>
      <c r="AV478" s="4">
        <v>11503.82</v>
      </c>
      <c r="AW478" s="4"/>
      <c r="AX478" s="4">
        <v>521.54999999999995</v>
      </c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>
        <v>45222.44</v>
      </c>
    </row>
    <row r="479" spans="1:81" x14ac:dyDescent="0.25">
      <c r="A479" s="2" t="s">
        <v>954</v>
      </c>
      <c r="B479" s="3" t="s">
        <v>955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>
        <v>85.59</v>
      </c>
      <c r="AM479" s="4">
        <v>71351.31</v>
      </c>
      <c r="AN479" s="4">
        <v>8308.2800000000007</v>
      </c>
      <c r="AO479" s="4">
        <v>1514.92</v>
      </c>
      <c r="AP479" s="4"/>
      <c r="AQ479" s="4">
        <v>0</v>
      </c>
      <c r="AR479" s="4"/>
      <c r="AS479" s="4"/>
      <c r="AT479" s="4"/>
      <c r="AU479" s="4"/>
      <c r="AV479" s="4"/>
      <c r="AW479" s="4"/>
      <c r="AX479" s="4">
        <v>2642.09</v>
      </c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>
        <v>83902.189999999988</v>
      </c>
    </row>
    <row r="480" spans="1:81" x14ac:dyDescent="0.25">
      <c r="A480" s="2" t="s">
        <v>956</v>
      </c>
      <c r="B480" s="3" t="s">
        <v>957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>
        <v>1200.77</v>
      </c>
      <c r="AJ480" s="4">
        <v>0</v>
      </c>
      <c r="AK480" s="4"/>
      <c r="AL480" s="4">
        <v>1.1500000000000001</v>
      </c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>
        <v>1201.92</v>
      </c>
    </row>
    <row r="481" spans="1:81" x14ac:dyDescent="0.25">
      <c r="A481" s="2" t="s">
        <v>958</v>
      </c>
      <c r="B481" s="3" t="s">
        <v>959</v>
      </c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>
        <v>22109.439999999999</v>
      </c>
      <c r="AR481" s="4"/>
      <c r="AS481" s="4">
        <v>0</v>
      </c>
      <c r="AT481" s="4"/>
      <c r="AU481" s="4"/>
      <c r="AV481" s="4"/>
      <c r="AW481" s="4"/>
      <c r="AX481" s="4">
        <v>-183.14000000000001</v>
      </c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>
        <v>21926.3</v>
      </c>
    </row>
    <row r="482" spans="1:81" x14ac:dyDescent="0.25">
      <c r="A482" s="2" t="s">
        <v>960</v>
      </c>
      <c r="B482" s="3" t="s">
        <v>961</v>
      </c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>
        <v>2105.9299999999998</v>
      </c>
      <c r="AR482" s="4"/>
      <c r="AS482" s="4">
        <v>0</v>
      </c>
      <c r="AT482" s="4"/>
      <c r="AU482" s="4"/>
      <c r="AV482" s="4"/>
      <c r="AW482" s="4"/>
      <c r="AX482" s="4">
        <v>-17.440000000000001</v>
      </c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>
        <v>2088.4899999999998</v>
      </c>
    </row>
    <row r="483" spans="1:81" x14ac:dyDescent="0.25">
      <c r="A483" s="2" t="s">
        <v>962</v>
      </c>
      <c r="B483" s="3" t="s">
        <v>963</v>
      </c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>
        <v>3849.4900000000002</v>
      </c>
      <c r="AR483" s="4"/>
      <c r="AS483" s="4">
        <v>0</v>
      </c>
      <c r="AT483" s="4"/>
      <c r="AU483" s="4"/>
      <c r="AV483" s="4"/>
      <c r="AW483" s="4"/>
      <c r="AX483" s="4">
        <v>-31.900000000000002</v>
      </c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>
        <v>3817.59</v>
      </c>
    </row>
    <row r="484" spans="1:81" x14ac:dyDescent="0.25">
      <c r="A484" s="2" t="s">
        <v>964</v>
      </c>
      <c r="B484" s="3" t="s">
        <v>965</v>
      </c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>
        <v>16853.88</v>
      </c>
      <c r="AR484" s="4"/>
      <c r="AS484" s="4">
        <v>0</v>
      </c>
      <c r="AT484" s="4"/>
      <c r="AU484" s="4"/>
      <c r="AV484" s="4"/>
      <c r="AW484" s="4"/>
      <c r="AX484" s="4">
        <v>-139.6</v>
      </c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>
        <v>16714.280000000002</v>
      </c>
    </row>
    <row r="485" spans="1:81" x14ac:dyDescent="0.25">
      <c r="A485" s="2" t="s">
        <v>966</v>
      </c>
      <c r="B485" s="3" t="s">
        <v>967</v>
      </c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>
        <v>6275.1100000000006</v>
      </c>
      <c r="AR485" s="4"/>
      <c r="AS485" s="4">
        <v>0</v>
      </c>
      <c r="AT485" s="4"/>
      <c r="AU485" s="4"/>
      <c r="AV485" s="4"/>
      <c r="AW485" s="4"/>
      <c r="AX485" s="4">
        <v>-51.99</v>
      </c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>
        <v>6223.1200000000008</v>
      </c>
    </row>
    <row r="486" spans="1:81" x14ac:dyDescent="0.25">
      <c r="A486" s="2" t="s">
        <v>968</v>
      </c>
      <c r="B486" s="3" t="s">
        <v>969</v>
      </c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>
        <v>247558.32</v>
      </c>
      <c r="BK486" s="4">
        <v>1902.65</v>
      </c>
      <c r="BL486" s="4">
        <v>-37.58</v>
      </c>
      <c r="BM486" s="4">
        <v>176.17000000000002</v>
      </c>
      <c r="BN486" s="4">
        <v>117.82000000000001</v>
      </c>
      <c r="BO486" s="4"/>
      <c r="BP486" s="4"/>
      <c r="BQ486" s="4"/>
      <c r="BR486" s="4"/>
      <c r="BS486" s="4"/>
      <c r="BT486" s="4"/>
      <c r="BU486" s="4"/>
      <c r="BV486" s="4">
        <v>-8.75</v>
      </c>
      <c r="BW486" s="4"/>
      <c r="BX486" s="4"/>
      <c r="BY486" s="4"/>
      <c r="BZ486" s="4"/>
      <c r="CA486" s="4"/>
      <c r="CB486" s="4"/>
      <c r="CC486" s="4">
        <v>249708.63000000003</v>
      </c>
    </row>
    <row r="487" spans="1:81" x14ac:dyDescent="0.25">
      <c r="A487" s="2" t="s">
        <v>970</v>
      </c>
      <c r="B487" s="3" t="s">
        <v>971</v>
      </c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>
        <v>57847.53</v>
      </c>
      <c r="BG487" s="4">
        <v>-182.19</v>
      </c>
      <c r="BH487" s="4">
        <v>137.92000000000002</v>
      </c>
      <c r="BI487" s="4"/>
      <c r="BJ487" s="4">
        <v>-171.19</v>
      </c>
      <c r="BK487" s="4"/>
      <c r="BL487" s="4">
        <v>0</v>
      </c>
      <c r="BM487" s="4"/>
      <c r="BN487" s="4">
        <v>11448.300000000001</v>
      </c>
      <c r="BO487" s="4"/>
      <c r="BP487" s="4"/>
      <c r="BQ487" s="4"/>
      <c r="BR487" s="4"/>
      <c r="BS487" s="4"/>
      <c r="BT487" s="4"/>
      <c r="BU487" s="4"/>
      <c r="BV487" s="4">
        <v>-72.040000000000006</v>
      </c>
      <c r="BW487" s="4"/>
      <c r="BX487" s="4"/>
      <c r="BY487" s="4"/>
      <c r="BZ487" s="4"/>
      <c r="CA487" s="4"/>
      <c r="CB487" s="4"/>
      <c r="CC487" s="4">
        <v>69008.33</v>
      </c>
    </row>
    <row r="488" spans="1:81" x14ac:dyDescent="0.25">
      <c r="A488" s="2" t="s">
        <v>972</v>
      </c>
      <c r="B488" s="3" t="s">
        <v>973</v>
      </c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>
        <v>14944.93</v>
      </c>
      <c r="AQ488" s="4"/>
      <c r="AR488" s="4"/>
      <c r="AS488" s="4"/>
      <c r="AT488" s="4"/>
      <c r="AU488" s="4">
        <v>0</v>
      </c>
      <c r="AV488" s="4"/>
      <c r="AW488" s="4"/>
      <c r="AX488" s="4">
        <v>-123.79</v>
      </c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>
        <v>14821.14</v>
      </c>
    </row>
    <row r="489" spans="1:81" x14ac:dyDescent="0.25">
      <c r="A489" s="2" t="s">
        <v>974</v>
      </c>
      <c r="B489" s="3" t="s">
        <v>975</v>
      </c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>
        <v>439028.72000000003</v>
      </c>
      <c r="BK489" s="4">
        <v>16220.69</v>
      </c>
      <c r="BL489" s="4">
        <v>3368.57</v>
      </c>
      <c r="BM489" s="4">
        <v>5897.97</v>
      </c>
      <c r="BN489" s="4"/>
      <c r="BO489" s="4"/>
      <c r="BP489" s="4"/>
      <c r="BQ489" s="4">
        <v>604.09</v>
      </c>
      <c r="BR489" s="4"/>
      <c r="BS489" s="4">
        <v>-12.24</v>
      </c>
      <c r="BT489" s="4"/>
      <c r="BU489" s="4">
        <v>23555.9</v>
      </c>
      <c r="BV489" s="4">
        <v>10926.37</v>
      </c>
      <c r="BW489" s="4"/>
      <c r="BX489" s="4"/>
      <c r="BY489" s="4"/>
      <c r="BZ489" s="4"/>
      <c r="CA489" s="4"/>
      <c r="CB489" s="4"/>
      <c r="CC489" s="4">
        <v>499590.07000000007</v>
      </c>
    </row>
    <row r="490" spans="1:81" x14ac:dyDescent="0.25">
      <c r="A490" s="2" t="s">
        <v>976</v>
      </c>
      <c r="B490" s="3" t="s">
        <v>977</v>
      </c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>
        <v>200942.30000000002</v>
      </c>
      <c r="AT490" s="4">
        <v>3450.73</v>
      </c>
      <c r="AU490" s="4"/>
      <c r="AV490" s="4"/>
      <c r="AW490" s="4">
        <v>185.89000000000001</v>
      </c>
      <c r="AX490" s="4">
        <v>6659.58</v>
      </c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>
        <v>211238.50000000003</v>
      </c>
    </row>
    <row r="491" spans="1:81" x14ac:dyDescent="0.25">
      <c r="A491" s="2" t="s">
        <v>978</v>
      </c>
      <c r="B491" s="3" t="s">
        <v>979</v>
      </c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>
        <v>7233.03</v>
      </c>
      <c r="AQ491" s="4"/>
      <c r="AR491" s="4">
        <v>0</v>
      </c>
      <c r="AS491" s="4"/>
      <c r="AT491" s="4"/>
      <c r="AU491" s="4"/>
      <c r="AV491" s="4"/>
      <c r="AW491" s="4"/>
      <c r="AX491" s="4">
        <v>-59.910000000000004</v>
      </c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>
        <v>7173.12</v>
      </c>
    </row>
    <row r="492" spans="1:81" x14ac:dyDescent="0.25">
      <c r="A492" s="2" t="s">
        <v>980</v>
      </c>
      <c r="B492" s="3" t="s">
        <v>981</v>
      </c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>
        <v>62459.75</v>
      </c>
      <c r="BH492" s="4">
        <v>148955.94</v>
      </c>
      <c r="BI492" s="4">
        <v>-417.74</v>
      </c>
      <c r="BJ492" s="4">
        <v>-1043.0899999999999</v>
      </c>
      <c r="BK492" s="4">
        <v>8648.0499999999993</v>
      </c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>
        <v>-54.42</v>
      </c>
      <c r="BW492" s="4"/>
      <c r="BX492" s="4"/>
      <c r="BY492" s="4"/>
      <c r="BZ492" s="4"/>
      <c r="CA492" s="4"/>
      <c r="CB492" s="4"/>
      <c r="CC492" s="4">
        <v>218548.49</v>
      </c>
    </row>
    <row r="493" spans="1:81" x14ac:dyDescent="0.25">
      <c r="A493" s="2" t="s">
        <v>982</v>
      </c>
      <c r="B493" s="3" t="s">
        <v>983</v>
      </c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>
        <v>20438.600000000002</v>
      </c>
      <c r="AS493" s="4"/>
      <c r="AT493" s="4">
        <v>-786.1</v>
      </c>
      <c r="AU493" s="4"/>
      <c r="AV493" s="4"/>
      <c r="AW493" s="4"/>
      <c r="AX493" s="4">
        <v>639.66</v>
      </c>
      <c r="AY493" s="4"/>
      <c r="AZ493" s="4"/>
      <c r="BA493" s="4">
        <v>0</v>
      </c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>
        <v>20292.160000000003</v>
      </c>
    </row>
    <row r="494" spans="1:81" x14ac:dyDescent="0.25">
      <c r="A494" s="2" t="s">
        <v>984</v>
      </c>
      <c r="B494" s="3" t="s">
        <v>985</v>
      </c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>
        <v>312100.5</v>
      </c>
      <c r="BW494" s="4">
        <v>27333.03</v>
      </c>
      <c r="BX494" s="4">
        <v>285</v>
      </c>
      <c r="BY494" s="4"/>
      <c r="BZ494" s="4"/>
      <c r="CA494" s="4"/>
      <c r="CB494" s="4">
        <v>0</v>
      </c>
      <c r="CC494" s="4">
        <v>339718.53</v>
      </c>
    </row>
    <row r="495" spans="1:81" x14ac:dyDescent="0.25">
      <c r="A495" s="2" t="s">
        <v>986</v>
      </c>
      <c r="B495" s="3" t="s">
        <v>987</v>
      </c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>
        <v>25515.95</v>
      </c>
      <c r="AV495" s="4"/>
      <c r="AW495" s="4">
        <v>-18967.16</v>
      </c>
      <c r="AX495" s="4">
        <v>19025.54</v>
      </c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>
        <v>25574.33</v>
      </c>
    </row>
    <row r="496" spans="1:81" x14ac:dyDescent="0.25">
      <c r="A496" s="2" t="s">
        <v>988</v>
      </c>
      <c r="B496" s="3" t="s">
        <v>989</v>
      </c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>
        <v>2639.34</v>
      </c>
      <c r="AY496" s="4"/>
      <c r="AZ496" s="4"/>
      <c r="BA496" s="4"/>
      <c r="BB496" s="4"/>
      <c r="BC496" s="4"/>
      <c r="BD496" s="4"/>
      <c r="BE496" s="4">
        <v>0</v>
      </c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>
        <v>2639.34</v>
      </c>
    </row>
    <row r="497" spans="1:81" x14ac:dyDescent="0.25">
      <c r="A497" s="2" t="s">
        <v>990</v>
      </c>
      <c r="B497" s="3" t="s">
        <v>991</v>
      </c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>
        <v>3441.9700000000003</v>
      </c>
      <c r="AS497" s="4"/>
      <c r="AT497" s="4"/>
      <c r="AU497" s="4"/>
      <c r="AV497" s="4"/>
      <c r="AW497" s="4"/>
      <c r="AX497" s="4">
        <v>-28.51</v>
      </c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>
        <v>3413.46</v>
      </c>
    </row>
    <row r="498" spans="1:81" x14ac:dyDescent="0.25">
      <c r="A498" s="2" t="s">
        <v>992</v>
      </c>
      <c r="B498" s="3" t="s">
        <v>993</v>
      </c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>
        <v>21254.29</v>
      </c>
      <c r="AL498" s="4"/>
      <c r="AM498" s="4"/>
      <c r="AN498" s="4">
        <v>20.38</v>
      </c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>
        <v>21274.670000000002</v>
      </c>
    </row>
    <row r="499" spans="1:81" x14ac:dyDescent="0.25">
      <c r="A499" s="2" t="s">
        <v>994</v>
      </c>
      <c r="B499" s="3" t="s">
        <v>995</v>
      </c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>
        <v>2174.4499999999998</v>
      </c>
      <c r="AU499" s="4">
        <v>0</v>
      </c>
      <c r="AV499" s="4"/>
      <c r="AW499" s="4"/>
      <c r="AX499" s="4">
        <v>-18.010000000000002</v>
      </c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>
        <v>2156.4399999999996</v>
      </c>
    </row>
    <row r="500" spans="1:81" x14ac:dyDescent="0.25">
      <c r="A500" s="2" t="s">
        <v>996</v>
      </c>
      <c r="B500" s="3" t="s">
        <v>997</v>
      </c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>
        <v>80999.070000000007</v>
      </c>
      <c r="BH500" s="4">
        <v>160245.95000000001</v>
      </c>
      <c r="BI500" s="4">
        <v>12831.45</v>
      </c>
      <c r="BJ500" s="4">
        <v>-1429.19</v>
      </c>
      <c r="BK500" s="4">
        <v>2494.58</v>
      </c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>
        <v>-15.700000000000001</v>
      </c>
      <c r="BW500" s="4"/>
      <c r="BX500" s="4"/>
      <c r="BY500" s="4"/>
      <c r="BZ500" s="4"/>
      <c r="CA500" s="4"/>
      <c r="CB500" s="4"/>
      <c r="CC500" s="4">
        <v>255126.16</v>
      </c>
    </row>
    <row r="501" spans="1:81" x14ac:dyDescent="0.25">
      <c r="A501" s="2" t="s">
        <v>998</v>
      </c>
      <c r="B501" s="3" t="s">
        <v>999</v>
      </c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>
        <v>9703.7199999999993</v>
      </c>
      <c r="AS501" s="4"/>
      <c r="AT501" s="4"/>
      <c r="AU501" s="4"/>
      <c r="AV501" s="4"/>
      <c r="AW501" s="4"/>
      <c r="AX501" s="4">
        <v>-80.38</v>
      </c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>
        <v>9623.34</v>
      </c>
    </row>
    <row r="502" spans="1:81" x14ac:dyDescent="0.25">
      <c r="A502" s="2" t="s">
        <v>1000</v>
      </c>
      <c r="B502" s="3" t="s">
        <v>1001</v>
      </c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>
        <v>86104.17</v>
      </c>
      <c r="AI502" s="4">
        <v>22766.13</v>
      </c>
      <c r="AJ502" s="4">
        <v>27.67</v>
      </c>
      <c r="AK502" s="4"/>
      <c r="AL502" s="4">
        <v>928.31000000000006</v>
      </c>
      <c r="AM502" s="4"/>
      <c r="AN502" s="4"/>
      <c r="AO502" s="4"/>
      <c r="AP502" s="4">
        <v>1409.33</v>
      </c>
      <c r="AQ502" s="4"/>
      <c r="AR502" s="4"/>
      <c r="AS502" s="4"/>
      <c r="AT502" s="4"/>
      <c r="AU502" s="4"/>
      <c r="AV502" s="4"/>
      <c r="AW502" s="4"/>
      <c r="AX502" s="4">
        <v>45.88</v>
      </c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>
        <v>111281.49</v>
      </c>
    </row>
    <row r="503" spans="1:81" x14ac:dyDescent="0.25">
      <c r="A503" s="2" t="s">
        <v>1002</v>
      </c>
      <c r="B503" s="3" t="s">
        <v>1003</v>
      </c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>
        <v>23355.19</v>
      </c>
      <c r="AT503" s="4">
        <v>50483.32</v>
      </c>
      <c r="AU503" s="4">
        <v>-50483.32</v>
      </c>
      <c r="AV503" s="4"/>
      <c r="AW503" s="4"/>
      <c r="AX503" s="4">
        <v>-193.46</v>
      </c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>
        <v>23161.729999999996</v>
      </c>
    </row>
    <row r="504" spans="1:81" x14ac:dyDescent="0.25">
      <c r="A504" s="2" t="s">
        <v>1004</v>
      </c>
      <c r="B504" s="3" t="s">
        <v>1001</v>
      </c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>
        <v>112935.94</v>
      </c>
      <c r="AI504" s="4">
        <v>30036.46</v>
      </c>
      <c r="AJ504" s="4">
        <v>28.37</v>
      </c>
      <c r="AK504" s="4"/>
      <c r="AL504" s="4">
        <v>1219.02</v>
      </c>
      <c r="AM504" s="4"/>
      <c r="AN504" s="4"/>
      <c r="AO504" s="4"/>
      <c r="AP504" s="4">
        <v>16602.89</v>
      </c>
      <c r="AQ504" s="4"/>
      <c r="AR504" s="4">
        <v>1907.3400000000001</v>
      </c>
      <c r="AS504" s="4"/>
      <c r="AT504" s="4"/>
      <c r="AU504" s="4"/>
      <c r="AV504" s="4"/>
      <c r="AW504" s="4"/>
      <c r="AX504" s="4">
        <v>602.47</v>
      </c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>
        <v>163332.49</v>
      </c>
    </row>
    <row r="505" spans="1:81" x14ac:dyDescent="0.25">
      <c r="A505" s="2" t="s">
        <v>1005</v>
      </c>
      <c r="B505" s="3" t="s">
        <v>1006</v>
      </c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>
        <v>4823.67</v>
      </c>
      <c r="AP505" s="4"/>
      <c r="AQ505" s="4">
        <v>0</v>
      </c>
      <c r="AR505" s="4"/>
      <c r="AS505" s="4"/>
      <c r="AT505" s="4"/>
      <c r="AU505" s="4"/>
      <c r="AV505" s="4"/>
      <c r="AW505" s="4"/>
      <c r="AX505" s="4">
        <v>-39.96</v>
      </c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>
        <v>4783.71</v>
      </c>
    </row>
    <row r="506" spans="1:81" x14ac:dyDescent="0.25">
      <c r="A506" s="2" t="s">
        <v>1007</v>
      </c>
      <c r="B506" s="3" t="s">
        <v>1008</v>
      </c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>
        <v>47329.4</v>
      </c>
      <c r="AV506" s="4"/>
      <c r="AW506" s="4">
        <v>0</v>
      </c>
      <c r="AX506" s="4">
        <v>-392.05</v>
      </c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>
        <v>46937.35</v>
      </c>
    </row>
    <row r="507" spans="1:81" x14ac:dyDescent="0.25">
      <c r="A507" s="2" t="s">
        <v>1009</v>
      </c>
      <c r="B507" s="3" t="s">
        <v>1010</v>
      </c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>
        <v>5299.82</v>
      </c>
      <c r="AW507" s="4">
        <v>0</v>
      </c>
      <c r="AX507" s="4">
        <v>-43.9</v>
      </c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>
        <v>5255.92</v>
      </c>
    </row>
    <row r="508" spans="1:81" x14ac:dyDescent="0.25">
      <c r="A508" s="2" t="s">
        <v>1011</v>
      </c>
      <c r="B508" s="3" t="s">
        <v>1012</v>
      </c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>
        <v>4699.43</v>
      </c>
      <c r="AO508" s="4"/>
      <c r="AP508" s="4"/>
      <c r="AQ508" s="4">
        <v>0</v>
      </c>
      <c r="AR508" s="4"/>
      <c r="AS508" s="4"/>
      <c r="AT508" s="4"/>
      <c r="AU508" s="4"/>
      <c r="AV508" s="4"/>
      <c r="AW508" s="4"/>
      <c r="AX508" s="4">
        <v>-38.94</v>
      </c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>
        <v>4660.4900000000007</v>
      </c>
    </row>
    <row r="509" spans="1:81" x14ac:dyDescent="0.25">
      <c r="A509" s="2" t="s">
        <v>1013</v>
      </c>
      <c r="B509" s="3" t="s">
        <v>1014</v>
      </c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>
        <v>2576.9500000000003</v>
      </c>
      <c r="AR509" s="4">
        <v>146.06</v>
      </c>
      <c r="AS509" s="4"/>
      <c r="AT509" s="4"/>
      <c r="AU509" s="4"/>
      <c r="AV509" s="4"/>
      <c r="AW509" s="4"/>
      <c r="AX509" s="4">
        <v>-22.56</v>
      </c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>
        <v>2700.4500000000003</v>
      </c>
    </row>
    <row r="510" spans="1:81" x14ac:dyDescent="0.25">
      <c r="A510" s="2" t="s">
        <v>1015</v>
      </c>
      <c r="B510" s="3" t="s">
        <v>1016</v>
      </c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>
        <v>58934.32</v>
      </c>
      <c r="AM510" s="4">
        <v>46260.800000000003</v>
      </c>
      <c r="AN510" s="4"/>
      <c r="AO510" s="4"/>
      <c r="AP510" s="4"/>
      <c r="AQ510" s="4">
        <v>1295.8399999999999</v>
      </c>
      <c r="AR510" s="4">
        <v>0</v>
      </c>
      <c r="AS510" s="4"/>
      <c r="AT510" s="4"/>
      <c r="AU510" s="4"/>
      <c r="AV510" s="4"/>
      <c r="AW510" s="4"/>
      <c r="AX510" s="4">
        <v>1547.88</v>
      </c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>
        <v>108038.84</v>
      </c>
    </row>
    <row r="511" spans="1:81" x14ac:dyDescent="0.25">
      <c r="A511" s="2" t="s">
        <v>1017</v>
      </c>
      <c r="B511" s="3" t="s">
        <v>1018</v>
      </c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>
        <v>1265399.23</v>
      </c>
      <c r="BN511" s="4">
        <v>54832.82</v>
      </c>
      <c r="BO511" s="4">
        <v>10304.800000000001</v>
      </c>
      <c r="BP511" s="4"/>
      <c r="BQ511" s="4"/>
      <c r="BR511" s="4"/>
      <c r="BS511" s="4"/>
      <c r="BT511" s="4"/>
      <c r="BU511" s="4"/>
      <c r="BV511" s="4">
        <v>-7831.08</v>
      </c>
      <c r="BW511" s="4"/>
      <c r="BX511" s="4">
        <v>115.01</v>
      </c>
      <c r="BY511" s="4"/>
      <c r="BZ511" s="4"/>
      <c r="CA511" s="4"/>
      <c r="CB511" s="4"/>
      <c r="CC511" s="4">
        <v>1322820.78</v>
      </c>
    </row>
    <row r="512" spans="1:81" x14ac:dyDescent="0.25">
      <c r="A512" s="2" t="s">
        <v>1019</v>
      </c>
      <c r="B512" s="3" t="s">
        <v>1020</v>
      </c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>
        <v>35488.42</v>
      </c>
      <c r="AS512" s="4"/>
      <c r="AT512" s="4"/>
      <c r="AU512" s="4"/>
      <c r="AV512" s="4"/>
      <c r="AW512" s="4"/>
      <c r="AX512" s="4">
        <v>-293.97000000000003</v>
      </c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>
        <v>35194.449999999997</v>
      </c>
    </row>
    <row r="513" spans="1:81" x14ac:dyDescent="0.25">
      <c r="A513" s="2" t="s">
        <v>1021</v>
      </c>
      <c r="B513" s="3" t="s">
        <v>1022</v>
      </c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>
        <v>91645.78</v>
      </c>
      <c r="AL513" s="4">
        <v>781.24</v>
      </c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>
        <v>92427.02</v>
      </c>
    </row>
    <row r="514" spans="1:81" x14ac:dyDescent="0.25">
      <c r="A514" s="2" t="s">
        <v>1023</v>
      </c>
      <c r="B514" s="3" t="s">
        <v>1024</v>
      </c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>
        <v>0</v>
      </c>
      <c r="AI514" s="4"/>
      <c r="AJ514" s="4"/>
      <c r="AK514" s="4"/>
      <c r="AL514" s="4"/>
      <c r="AM514" s="4"/>
      <c r="AN514" s="4"/>
      <c r="AO514" s="4"/>
      <c r="AP514" s="4"/>
      <c r="AQ514" s="4"/>
      <c r="AR514" s="4">
        <v>96857.77</v>
      </c>
      <c r="AS514" s="4"/>
      <c r="AT514" s="4"/>
      <c r="AU514" s="4"/>
      <c r="AV514" s="4"/>
      <c r="AW514" s="4">
        <v>0</v>
      </c>
      <c r="AX514" s="4">
        <v>981.75</v>
      </c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>
        <v>97839.52</v>
      </c>
    </row>
    <row r="515" spans="1:81" x14ac:dyDescent="0.25">
      <c r="A515" s="2" t="s">
        <v>1025</v>
      </c>
      <c r="B515" s="3" t="s">
        <v>1026</v>
      </c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>
        <v>2903.51</v>
      </c>
      <c r="AP515" s="4"/>
      <c r="AQ515" s="4">
        <v>0</v>
      </c>
      <c r="AR515" s="4"/>
      <c r="AS515" s="4"/>
      <c r="AT515" s="4"/>
      <c r="AU515" s="4"/>
      <c r="AV515" s="4"/>
      <c r="AW515" s="4"/>
      <c r="AX515" s="4">
        <v>-24.05</v>
      </c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>
        <v>2879.46</v>
      </c>
    </row>
    <row r="516" spans="1:81" x14ac:dyDescent="0.25">
      <c r="A516" s="2" t="s">
        <v>1027</v>
      </c>
      <c r="B516" s="3" t="s">
        <v>1028</v>
      </c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>
        <v>3828.92</v>
      </c>
      <c r="AQ516" s="4">
        <v>0</v>
      </c>
      <c r="AR516" s="4"/>
      <c r="AS516" s="4"/>
      <c r="AT516" s="4"/>
      <c r="AU516" s="4"/>
      <c r="AV516" s="4"/>
      <c r="AW516" s="4"/>
      <c r="AX516" s="4">
        <v>-31.71</v>
      </c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>
        <v>3797.21</v>
      </c>
    </row>
    <row r="517" spans="1:81" x14ac:dyDescent="0.25">
      <c r="A517" s="2" t="s">
        <v>1029</v>
      </c>
      <c r="B517" s="3" t="s">
        <v>1030</v>
      </c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>
        <v>30595.190000000002</v>
      </c>
      <c r="AV517" s="4">
        <v>97.7</v>
      </c>
      <c r="AW517" s="4"/>
      <c r="AX517" s="4">
        <v>-254.45000000000002</v>
      </c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>
        <v>30438.440000000002</v>
      </c>
    </row>
    <row r="518" spans="1:81" x14ac:dyDescent="0.25">
      <c r="A518" s="2" t="s">
        <v>1031</v>
      </c>
      <c r="B518" s="3" t="s">
        <v>1032</v>
      </c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>
        <v>78170.91</v>
      </c>
      <c r="AY518" s="4"/>
      <c r="AZ518" s="4">
        <v>4813.4400000000005</v>
      </c>
      <c r="BA518" s="4"/>
      <c r="BB518" s="4"/>
      <c r="BC518" s="4"/>
      <c r="BD518" s="4"/>
      <c r="BE518" s="4"/>
      <c r="BF518" s="4"/>
      <c r="BG518" s="4"/>
      <c r="BH518" s="4"/>
      <c r="BI518" s="4"/>
      <c r="BJ518" s="4">
        <v>5.62</v>
      </c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>
        <v>82989.97</v>
      </c>
    </row>
    <row r="519" spans="1:81" x14ac:dyDescent="0.25">
      <c r="A519" s="2" t="s">
        <v>1033</v>
      </c>
      <c r="B519" s="3" t="s">
        <v>1034</v>
      </c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>
        <v>2790.23</v>
      </c>
      <c r="AP519" s="4"/>
      <c r="AQ519" s="4">
        <v>0</v>
      </c>
      <c r="AR519" s="4"/>
      <c r="AS519" s="4"/>
      <c r="AT519" s="4"/>
      <c r="AU519" s="4"/>
      <c r="AV519" s="4"/>
      <c r="AW519" s="4"/>
      <c r="AX519" s="4">
        <v>-23.11</v>
      </c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>
        <v>2767.12</v>
      </c>
    </row>
    <row r="520" spans="1:81" x14ac:dyDescent="0.25">
      <c r="A520" s="2" t="s">
        <v>1035</v>
      </c>
      <c r="B520" s="3" t="s">
        <v>1036</v>
      </c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>
        <v>3033.64</v>
      </c>
      <c r="AY520" s="4">
        <v>0</v>
      </c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>
        <v>3033.64</v>
      </c>
    </row>
    <row r="521" spans="1:81" x14ac:dyDescent="0.25">
      <c r="A521" s="2" t="s">
        <v>1037</v>
      </c>
      <c r="B521" s="3" t="s">
        <v>1038</v>
      </c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>
        <v>2792.79</v>
      </c>
      <c r="AP521" s="4"/>
      <c r="AQ521" s="4">
        <v>0</v>
      </c>
      <c r="AR521" s="4"/>
      <c r="AS521" s="4"/>
      <c r="AT521" s="4"/>
      <c r="AU521" s="4"/>
      <c r="AV521" s="4"/>
      <c r="AW521" s="4"/>
      <c r="AX521" s="4">
        <v>-23.13</v>
      </c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>
        <v>2769.66</v>
      </c>
    </row>
    <row r="522" spans="1:81" x14ac:dyDescent="0.25">
      <c r="A522" s="2" t="s">
        <v>1039</v>
      </c>
      <c r="B522" s="3" t="s">
        <v>1040</v>
      </c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>
        <v>12986.39</v>
      </c>
      <c r="AY522" s="4">
        <v>1841.97</v>
      </c>
      <c r="AZ522" s="4">
        <v>107490.11</v>
      </c>
      <c r="BA522" s="4">
        <v>62.38</v>
      </c>
      <c r="BB522" s="4">
        <v>-2363.08</v>
      </c>
      <c r="BC522" s="4">
        <v>-11434.25</v>
      </c>
      <c r="BD522" s="4">
        <v>0</v>
      </c>
      <c r="BE522" s="4">
        <v>10576.07</v>
      </c>
      <c r="BF522" s="4"/>
      <c r="BG522" s="4"/>
      <c r="BH522" s="4"/>
      <c r="BI522" s="4"/>
      <c r="BJ522" s="4">
        <v>-416.49</v>
      </c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>
        <v>118743.09999999999</v>
      </c>
    </row>
    <row r="523" spans="1:81" x14ac:dyDescent="0.25">
      <c r="A523" s="2" t="s">
        <v>1041</v>
      </c>
      <c r="B523" s="3" t="s">
        <v>1042</v>
      </c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>
        <v>23920.25</v>
      </c>
      <c r="BA523" s="4">
        <v>94198.76</v>
      </c>
      <c r="BB523" s="4">
        <v>11764.32</v>
      </c>
      <c r="BC523" s="4"/>
      <c r="BD523" s="4">
        <v>195.24</v>
      </c>
      <c r="BE523" s="4"/>
      <c r="BF523" s="4">
        <v>0</v>
      </c>
      <c r="BG523" s="4"/>
      <c r="BH523" s="4"/>
      <c r="BI523" s="4"/>
      <c r="BJ523" s="4">
        <v>-510.26</v>
      </c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>
        <v>129568.31</v>
      </c>
    </row>
    <row r="524" spans="1:81" x14ac:dyDescent="0.25">
      <c r="A524" s="2" t="s">
        <v>1043</v>
      </c>
      <c r="B524" s="3" t="s">
        <v>1044</v>
      </c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>
        <v>96017.06</v>
      </c>
      <c r="BT524" s="4">
        <v>1623.1000000000001</v>
      </c>
      <c r="BU524" s="4">
        <v>8046</v>
      </c>
      <c r="BV524" s="4">
        <v>-460.37</v>
      </c>
      <c r="BW524" s="4">
        <v>6487.7</v>
      </c>
      <c r="BX524" s="4"/>
      <c r="BY524" s="4">
        <v>7410.64</v>
      </c>
      <c r="BZ524" s="4"/>
      <c r="CA524" s="4"/>
      <c r="CB524" s="4"/>
      <c r="CC524" s="4">
        <v>119124.13</v>
      </c>
    </row>
    <row r="525" spans="1:81" x14ac:dyDescent="0.25">
      <c r="A525" s="2" t="s">
        <v>1045</v>
      </c>
      <c r="B525" s="3" t="s">
        <v>1046</v>
      </c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>
        <v>371321.93</v>
      </c>
      <c r="AS525" s="4">
        <v>0.01</v>
      </c>
      <c r="AT525" s="4">
        <v>40444.06</v>
      </c>
      <c r="AU525" s="4">
        <v>11926.26</v>
      </c>
      <c r="AV525" s="4"/>
      <c r="AW525" s="4">
        <v>0</v>
      </c>
      <c r="AX525" s="4">
        <v>13790.43</v>
      </c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>
        <v>437482.69</v>
      </c>
    </row>
    <row r="526" spans="1:81" x14ac:dyDescent="0.25">
      <c r="A526" s="2" t="s">
        <v>1047</v>
      </c>
      <c r="B526" s="3" t="s">
        <v>1048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>
        <v>3357.7200000000003</v>
      </c>
      <c r="BB526" s="4"/>
      <c r="BC526" s="4">
        <v>14041.94</v>
      </c>
      <c r="BD526" s="4">
        <v>13409.82</v>
      </c>
      <c r="BE526" s="4">
        <v>0</v>
      </c>
      <c r="BF526" s="4"/>
      <c r="BG526" s="4">
        <v>129727.92</v>
      </c>
      <c r="BH526" s="4">
        <v>-3770.94</v>
      </c>
      <c r="BI526" s="4"/>
      <c r="BJ526" s="4">
        <v>-122.31</v>
      </c>
      <c r="BK526" s="4"/>
      <c r="BL526" s="4"/>
      <c r="BM526" s="4"/>
      <c r="BN526" s="4"/>
      <c r="BO526" s="4"/>
      <c r="BP526" s="4"/>
      <c r="BQ526" s="4"/>
      <c r="BR526" s="4">
        <v>1168.05</v>
      </c>
      <c r="BS526" s="4"/>
      <c r="BT526" s="4"/>
      <c r="BU526" s="4"/>
      <c r="BV526" s="4">
        <v>-7.3500000000000005</v>
      </c>
      <c r="BW526" s="4"/>
      <c r="BX526" s="4"/>
      <c r="BY526" s="4"/>
      <c r="BZ526" s="4"/>
      <c r="CA526" s="4"/>
      <c r="CB526" s="4"/>
      <c r="CC526" s="4">
        <v>157804.84999999998</v>
      </c>
    </row>
    <row r="527" spans="1:81" x14ac:dyDescent="0.25">
      <c r="A527" s="2" t="s">
        <v>1049</v>
      </c>
      <c r="B527" s="3" t="s">
        <v>1050</v>
      </c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>
        <v>498038.68</v>
      </c>
      <c r="AM527" s="4">
        <v>3695.08</v>
      </c>
      <c r="AN527" s="4">
        <v>22189.97</v>
      </c>
      <c r="AO527" s="4"/>
      <c r="AP527" s="4">
        <v>1427.24</v>
      </c>
      <c r="AQ527" s="4"/>
      <c r="AR527" s="4">
        <v>18447.36</v>
      </c>
      <c r="AS527" s="4"/>
      <c r="AT527" s="4"/>
      <c r="AU527" s="4"/>
      <c r="AV527" s="4"/>
      <c r="AW527" s="4"/>
      <c r="AX527" s="4">
        <v>1489.4</v>
      </c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>
        <v>545287.73</v>
      </c>
    </row>
    <row r="528" spans="1:81" x14ac:dyDescent="0.25">
      <c r="A528" s="2" t="s">
        <v>1051</v>
      </c>
      <c r="B528" s="3" t="s">
        <v>1052</v>
      </c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>
        <v>9142.5300000000007</v>
      </c>
      <c r="AU528" s="4"/>
      <c r="AV528" s="4"/>
      <c r="AW528" s="4"/>
      <c r="AX528" s="4">
        <v>297.57</v>
      </c>
      <c r="AY528" s="4"/>
      <c r="AZ528" s="4"/>
      <c r="BA528" s="4"/>
      <c r="BB528" s="4"/>
      <c r="BC528" s="4"/>
      <c r="BD528" s="4">
        <v>0</v>
      </c>
      <c r="BE528" s="4"/>
      <c r="BF528" s="4"/>
      <c r="BG528" s="4"/>
      <c r="BH528" s="4"/>
      <c r="BI528" s="4"/>
      <c r="BJ528" s="4"/>
      <c r="BK528" s="4"/>
      <c r="BL528" s="4">
        <v>237800.03</v>
      </c>
      <c r="BM528" s="4">
        <v>-117696.26000000001</v>
      </c>
      <c r="BN528" s="4">
        <v>46999.700000000004</v>
      </c>
      <c r="BO528" s="4">
        <v>28592.95</v>
      </c>
      <c r="BP528" s="4">
        <v>-11320.76</v>
      </c>
      <c r="BQ528" s="4"/>
      <c r="BR528" s="4"/>
      <c r="BS528" s="4">
        <v>27463.95</v>
      </c>
      <c r="BT528" s="4">
        <v>8471.2999999999993</v>
      </c>
      <c r="BU528" s="4"/>
      <c r="BV528" s="4">
        <v>-2538.73</v>
      </c>
      <c r="BW528" s="4"/>
      <c r="BX528" s="4">
        <v>4200.3999999999996</v>
      </c>
      <c r="BY528" s="4"/>
      <c r="BZ528" s="4"/>
      <c r="CA528" s="4"/>
      <c r="CB528" s="4"/>
      <c r="CC528" s="4">
        <v>231412.68</v>
      </c>
    </row>
    <row r="529" spans="1:81" x14ac:dyDescent="0.25">
      <c r="A529" s="2" t="s">
        <v>1053</v>
      </c>
      <c r="B529" s="3" t="s">
        <v>1054</v>
      </c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>
        <v>19086.75</v>
      </c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>
        <v>19086.75</v>
      </c>
    </row>
    <row r="530" spans="1:81" x14ac:dyDescent="0.25">
      <c r="A530" s="2" t="s">
        <v>1055</v>
      </c>
      <c r="B530" s="3" t="s">
        <v>1056</v>
      </c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>
        <v>168141.27</v>
      </c>
      <c r="AP530" s="4">
        <v>55666.15</v>
      </c>
      <c r="AQ530" s="4">
        <v>433.06</v>
      </c>
      <c r="AR530" s="4">
        <v>2935.26</v>
      </c>
      <c r="AS530" s="4">
        <v>49.83</v>
      </c>
      <c r="AT530" s="4">
        <v>-0.01</v>
      </c>
      <c r="AU530" s="4">
        <v>15626.07</v>
      </c>
      <c r="AV530" s="4"/>
      <c r="AW530" s="4">
        <v>0</v>
      </c>
      <c r="AX530" s="4">
        <v>7668.97</v>
      </c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>
        <v>250520.59999999998</v>
      </c>
    </row>
    <row r="531" spans="1:81" x14ac:dyDescent="0.25">
      <c r="A531" s="2" t="s">
        <v>1057</v>
      </c>
      <c r="B531" s="3" t="s">
        <v>1058</v>
      </c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>
        <v>45602.15</v>
      </c>
      <c r="AL531" s="4">
        <v>5227</v>
      </c>
      <c r="AM531" s="4">
        <v>404.78000000000003</v>
      </c>
      <c r="AN531" s="4"/>
      <c r="AO531" s="4">
        <v>0</v>
      </c>
      <c r="AP531" s="4"/>
      <c r="AQ531" s="4"/>
      <c r="AR531" s="4">
        <v>8108.52</v>
      </c>
      <c r="AS531" s="4"/>
      <c r="AT531" s="4"/>
      <c r="AU531" s="4"/>
      <c r="AV531" s="4"/>
      <c r="AW531" s="4"/>
      <c r="AX531" s="4">
        <v>277.10000000000002</v>
      </c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>
        <v>59619.549999999996</v>
      </c>
    </row>
    <row r="532" spans="1:81" x14ac:dyDescent="0.25">
      <c r="A532" s="2" t="s">
        <v>1059</v>
      </c>
      <c r="B532" s="3" t="s">
        <v>1060</v>
      </c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>
        <v>2626.9500000000003</v>
      </c>
      <c r="AI532" s="4">
        <v>0</v>
      </c>
      <c r="AJ532" s="4"/>
      <c r="AK532" s="4"/>
      <c r="AL532" s="4">
        <v>2.52</v>
      </c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>
        <v>2629.4700000000003</v>
      </c>
    </row>
    <row r="533" spans="1:81" x14ac:dyDescent="0.25">
      <c r="A533" s="2" t="s">
        <v>1061</v>
      </c>
      <c r="B533" s="3" t="s">
        <v>1062</v>
      </c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>
        <v>224451.38</v>
      </c>
      <c r="AY533" s="4">
        <v>11692.130000000001</v>
      </c>
      <c r="AZ533" s="4">
        <v>-3022.05</v>
      </c>
      <c r="BA533" s="4"/>
      <c r="BB533" s="4"/>
      <c r="BC533" s="4"/>
      <c r="BD533" s="4">
        <v>8051.4000000000005</v>
      </c>
      <c r="BE533" s="4"/>
      <c r="BF533" s="4"/>
      <c r="BG533" s="4"/>
      <c r="BH533" s="4"/>
      <c r="BI533" s="4"/>
      <c r="BJ533" s="4">
        <v>-65.599999999999994</v>
      </c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>
        <v>241107.26</v>
      </c>
    </row>
    <row r="534" spans="1:81" x14ac:dyDescent="0.25">
      <c r="A534" s="2" t="s">
        <v>1063</v>
      </c>
      <c r="B534" s="3" t="s">
        <v>1064</v>
      </c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>
        <v>48415.35</v>
      </c>
      <c r="AL534" s="4">
        <v>4388.32</v>
      </c>
      <c r="AM534" s="4">
        <v>613.91</v>
      </c>
      <c r="AN534" s="4"/>
      <c r="AO534" s="4"/>
      <c r="AP534" s="4">
        <v>0</v>
      </c>
      <c r="AQ534" s="4"/>
      <c r="AR534" s="4"/>
      <c r="AS534" s="4"/>
      <c r="AT534" s="4"/>
      <c r="AU534" s="4"/>
      <c r="AV534" s="4"/>
      <c r="AW534" s="4"/>
      <c r="AX534" s="4">
        <v>19.990000000000002</v>
      </c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>
        <v>53437.57</v>
      </c>
    </row>
    <row r="535" spans="1:81" x14ac:dyDescent="0.25">
      <c r="A535" s="2" t="s">
        <v>1065</v>
      </c>
      <c r="B535" s="3" t="s">
        <v>1066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>
        <v>2219.0100000000002</v>
      </c>
      <c r="AJ535" s="4">
        <v>0</v>
      </c>
      <c r="AK535" s="4"/>
      <c r="AL535" s="4">
        <v>2.13</v>
      </c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>
        <v>2221.1400000000003</v>
      </c>
    </row>
    <row r="536" spans="1:81" x14ac:dyDescent="0.25">
      <c r="A536" s="2" t="s">
        <v>1067</v>
      </c>
      <c r="B536" s="3" t="s">
        <v>1068</v>
      </c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>
        <v>105347.64</v>
      </c>
      <c r="AR536" s="4">
        <v>2364.11</v>
      </c>
      <c r="AS536" s="4"/>
      <c r="AT536" s="4">
        <v>11117.1</v>
      </c>
      <c r="AU536" s="4">
        <v>7363.32</v>
      </c>
      <c r="AV536" s="4">
        <v>5010.75</v>
      </c>
      <c r="AW536" s="4"/>
      <c r="AX536" s="4">
        <v>3697.91</v>
      </c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>
        <v>134900.83000000002</v>
      </c>
    </row>
    <row r="537" spans="1:81" x14ac:dyDescent="0.25">
      <c r="A537" s="2" t="s">
        <v>1069</v>
      </c>
      <c r="B537" s="3" t="s">
        <v>1070</v>
      </c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>
        <v>75994.81</v>
      </c>
      <c r="AR537" s="4">
        <v>441.78000000000003</v>
      </c>
      <c r="AS537" s="4"/>
      <c r="AT537" s="4">
        <v>110.24000000000001</v>
      </c>
      <c r="AU537" s="4">
        <v>1573.99</v>
      </c>
      <c r="AV537" s="4">
        <v>-3875.2400000000002</v>
      </c>
      <c r="AW537" s="4"/>
      <c r="AX537" s="4">
        <v>1508.52</v>
      </c>
      <c r="AY537" s="4"/>
      <c r="AZ537" s="4"/>
      <c r="BA537" s="4">
        <v>0</v>
      </c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>
        <v>75754.100000000006</v>
      </c>
    </row>
    <row r="538" spans="1:81" x14ac:dyDescent="0.25">
      <c r="A538" s="2" t="s">
        <v>1071</v>
      </c>
      <c r="B538" s="3" t="s">
        <v>1072</v>
      </c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>
        <v>9025.3700000000008</v>
      </c>
      <c r="AJ538" s="4">
        <v>0</v>
      </c>
      <c r="AK538" s="4"/>
      <c r="AL538" s="4">
        <v>8.67</v>
      </c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>
        <v>9034.0400000000009</v>
      </c>
    </row>
    <row r="539" spans="1:81" x14ac:dyDescent="0.25">
      <c r="A539" s="2" t="s">
        <v>1073</v>
      </c>
      <c r="B539" s="3" t="s">
        <v>1074</v>
      </c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>
        <v>88574.48</v>
      </c>
      <c r="BE539" s="4">
        <v>1450.07</v>
      </c>
      <c r="BF539" s="4">
        <v>951.17000000000007</v>
      </c>
      <c r="BG539" s="4"/>
      <c r="BH539" s="4"/>
      <c r="BI539" s="4"/>
      <c r="BJ539" s="4">
        <v>-291.51</v>
      </c>
      <c r="BK539" s="4"/>
      <c r="BL539" s="4">
        <v>35173.980000000003</v>
      </c>
      <c r="BM539" s="4"/>
      <c r="BN539" s="4"/>
      <c r="BO539" s="4"/>
      <c r="BP539" s="4"/>
      <c r="BQ539" s="4"/>
      <c r="BR539" s="4"/>
      <c r="BS539" s="4"/>
      <c r="BT539" s="4"/>
      <c r="BU539" s="4"/>
      <c r="BV539" s="4">
        <v>-221.34</v>
      </c>
      <c r="BW539" s="4"/>
      <c r="BX539" s="4"/>
      <c r="BY539" s="4"/>
      <c r="BZ539" s="4"/>
      <c r="CA539" s="4"/>
      <c r="CB539" s="4"/>
      <c r="CC539" s="4">
        <v>125636.85</v>
      </c>
    </row>
    <row r="540" spans="1:81" x14ac:dyDescent="0.25">
      <c r="A540" s="2" t="s">
        <v>1075</v>
      </c>
      <c r="B540" s="3" t="s">
        <v>1076</v>
      </c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>
        <v>103127.33</v>
      </c>
      <c r="AO540" s="4"/>
      <c r="AP540" s="4"/>
      <c r="AQ540" s="4">
        <v>1303.04</v>
      </c>
      <c r="AR540" s="4"/>
      <c r="AS540" s="4"/>
      <c r="AT540" s="4"/>
      <c r="AU540" s="4"/>
      <c r="AV540" s="4"/>
      <c r="AW540" s="4"/>
      <c r="AX540" s="4">
        <v>1527.24</v>
      </c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>
        <v>105957.61</v>
      </c>
    </row>
    <row r="541" spans="1:81" x14ac:dyDescent="0.25">
      <c r="A541" s="2" t="s">
        <v>1077</v>
      </c>
      <c r="B541" s="3" t="s">
        <v>1078</v>
      </c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>
        <v>118940.42</v>
      </c>
      <c r="AM541" s="4"/>
      <c r="AN541" s="4"/>
      <c r="AO541" s="4"/>
      <c r="AP541" s="4"/>
      <c r="AQ541" s="4"/>
      <c r="AR541" s="4">
        <v>6612.05</v>
      </c>
      <c r="AS541" s="4"/>
      <c r="AT541" s="4">
        <v>0</v>
      </c>
      <c r="AU541" s="4"/>
      <c r="AV541" s="4"/>
      <c r="AW541" s="4"/>
      <c r="AX541" s="4">
        <v>215.22</v>
      </c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>
        <v>125767.69</v>
      </c>
    </row>
    <row r="542" spans="1:81" x14ac:dyDescent="0.25">
      <c r="A542" s="2" t="s">
        <v>1079</v>
      </c>
      <c r="B542" s="3" t="s">
        <v>1080</v>
      </c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>
        <v>82450.259999999995</v>
      </c>
      <c r="BQ542" s="4">
        <v>309568.09000000003</v>
      </c>
      <c r="BR542" s="4">
        <v>-58995.450000000004</v>
      </c>
      <c r="BS542" s="4">
        <v>3592.66</v>
      </c>
      <c r="BT542" s="4">
        <v>928.41</v>
      </c>
      <c r="BU542" s="4">
        <v>18290.21</v>
      </c>
      <c r="BV542" s="4">
        <v>-2214.36</v>
      </c>
      <c r="BW542" s="4"/>
      <c r="BX542" s="4"/>
      <c r="BY542" s="4"/>
      <c r="BZ542" s="4"/>
      <c r="CA542" s="4"/>
      <c r="CB542" s="4"/>
      <c r="CC542" s="4">
        <v>353619.82</v>
      </c>
    </row>
    <row r="543" spans="1:81" x14ac:dyDescent="0.25">
      <c r="A543" s="2" t="s">
        <v>1081</v>
      </c>
      <c r="B543" s="3" t="s">
        <v>1082</v>
      </c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>
        <v>2290.09</v>
      </c>
      <c r="AK543" s="4"/>
      <c r="AL543" s="4">
        <v>2.2000000000000002</v>
      </c>
      <c r="AM543" s="4"/>
      <c r="AN543" s="4"/>
      <c r="AO543" s="4"/>
      <c r="AP543" s="4"/>
      <c r="AQ543" s="4"/>
      <c r="AR543" s="4">
        <v>0</v>
      </c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>
        <v>2292.29</v>
      </c>
    </row>
    <row r="544" spans="1:81" x14ac:dyDescent="0.25">
      <c r="A544" s="2" t="s">
        <v>1083</v>
      </c>
      <c r="B544" s="3" t="s">
        <v>1084</v>
      </c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>
        <v>60081.630000000005</v>
      </c>
      <c r="AQ544" s="4">
        <v>443.71000000000004</v>
      </c>
      <c r="AR544" s="4"/>
      <c r="AS544" s="4"/>
      <c r="AT544" s="4">
        <v>0</v>
      </c>
      <c r="AU544" s="4"/>
      <c r="AV544" s="4"/>
      <c r="AW544" s="4"/>
      <c r="AX544" s="4">
        <v>1969.8300000000002</v>
      </c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>
        <v>62495.170000000006</v>
      </c>
    </row>
    <row r="545" spans="1:81" x14ac:dyDescent="0.25">
      <c r="A545" s="2" t="s">
        <v>1085</v>
      </c>
      <c r="B545" s="3" t="s">
        <v>1086</v>
      </c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>
        <v>10650.35</v>
      </c>
      <c r="AR545" s="4"/>
      <c r="AS545" s="4"/>
      <c r="AT545" s="4">
        <v>1388.57</v>
      </c>
      <c r="AU545" s="4"/>
      <c r="AV545" s="4"/>
      <c r="AW545" s="4">
        <v>0</v>
      </c>
      <c r="AX545" s="4">
        <v>-11.51</v>
      </c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>
        <v>12027.41</v>
      </c>
    </row>
    <row r="546" spans="1:81" x14ac:dyDescent="0.25">
      <c r="A546" s="2" t="s">
        <v>1087</v>
      </c>
      <c r="B546" s="3" t="s">
        <v>1088</v>
      </c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>
        <v>-54863.83</v>
      </c>
      <c r="AR546" s="4">
        <v>54.160000000000004</v>
      </c>
      <c r="AS546" s="4"/>
      <c r="AT546" s="4"/>
      <c r="AU546" s="4">
        <v>52663.51</v>
      </c>
      <c r="AV546" s="4"/>
      <c r="AW546" s="4">
        <v>0</v>
      </c>
      <c r="AX546" s="4">
        <v>308.43</v>
      </c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>
        <v>-1837.7299999999962</v>
      </c>
    </row>
    <row r="547" spans="1:81" x14ac:dyDescent="0.25">
      <c r="A547" s="2" t="s">
        <v>1089</v>
      </c>
      <c r="B547" s="3" t="s">
        <v>1090</v>
      </c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>
        <v>48447.37</v>
      </c>
      <c r="AS547" s="4">
        <v>194.96</v>
      </c>
      <c r="AT547" s="4"/>
      <c r="AU547" s="4"/>
      <c r="AV547" s="4">
        <v>0</v>
      </c>
      <c r="AW547" s="4">
        <v>176.23</v>
      </c>
      <c r="AX547" s="4">
        <v>1590.05</v>
      </c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>
        <v>50408.610000000008</v>
      </c>
    </row>
    <row r="548" spans="1:81" x14ac:dyDescent="0.25">
      <c r="A548" s="2" t="s">
        <v>1091</v>
      </c>
      <c r="B548" s="3" t="s">
        <v>1092</v>
      </c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>
        <v>1072.52</v>
      </c>
      <c r="AK548" s="4"/>
      <c r="AL548" s="4">
        <v>1.03</v>
      </c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>
        <v>-1073.55</v>
      </c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>
        <v>0</v>
      </c>
    </row>
    <row r="549" spans="1:81" x14ac:dyDescent="0.25">
      <c r="A549" s="2" t="s">
        <v>1093</v>
      </c>
      <c r="B549" s="3" t="s">
        <v>1094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>
        <v>457208.62</v>
      </c>
      <c r="AL549" s="4">
        <v>3897.51</v>
      </c>
      <c r="AM549" s="4"/>
      <c r="AN549" s="4"/>
      <c r="AO549" s="4"/>
      <c r="AP549" s="4"/>
      <c r="AQ549" s="4"/>
      <c r="AR549" s="4">
        <v>-12197.6</v>
      </c>
      <c r="AS549" s="4"/>
      <c r="AT549" s="4">
        <v>0</v>
      </c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>
        <v>448908.53</v>
      </c>
    </row>
    <row r="550" spans="1:81" x14ac:dyDescent="0.25">
      <c r="A550" s="2" t="s">
        <v>1095</v>
      </c>
      <c r="B550" s="3" t="s">
        <v>1096</v>
      </c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>
        <v>107833.82</v>
      </c>
      <c r="AL550" s="4">
        <v>919.23</v>
      </c>
      <c r="AM550" s="4"/>
      <c r="AN550" s="4"/>
      <c r="AO550" s="4"/>
      <c r="AP550" s="4"/>
      <c r="AQ550" s="4"/>
      <c r="AR550" s="4">
        <v>0</v>
      </c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>
        <v>108753.05</v>
      </c>
    </row>
    <row r="551" spans="1:81" x14ac:dyDescent="0.25">
      <c r="A551" s="2" t="s">
        <v>1097</v>
      </c>
      <c r="B551" s="3" t="s">
        <v>1098</v>
      </c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>
        <v>99361.900000000009</v>
      </c>
      <c r="AQ551" s="4">
        <v>1190.05</v>
      </c>
      <c r="AR551" s="4"/>
      <c r="AS551" s="4">
        <v>4821.09</v>
      </c>
      <c r="AT551" s="4">
        <v>0</v>
      </c>
      <c r="AU551" s="4"/>
      <c r="AV551" s="4"/>
      <c r="AW551" s="4"/>
      <c r="AX551" s="4">
        <v>3399.8</v>
      </c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>
        <v>108772.84000000001</v>
      </c>
    </row>
    <row r="552" spans="1:81" x14ac:dyDescent="0.25">
      <c r="A552" s="2" t="s">
        <v>1099</v>
      </c>
      <c r="B552" s="3" t="s">
        <v>1100</v>
      </c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>
        <v>13660.49</v>
      </c>
      <c r="AM552" s="4">
        <v>33435.31</v>
      </c>
      <c r="AN552" s="4"/>
      <c r="AO552" s="4"/>
      <c r="AP552" s="4">
        <v>176.53</v>
      </c>
      <c r="AQ552" s="4"/>
      <c r="AR552" s="4"/>
      <c r="AS552" s="4"/>
      <c r="AT552" s="4"/>
      <c r="AU552" s="4"/>
      <c r="AV552" s="4"/>
      <c r="AW552" s="4"/>
      <c r="AX552" s="4">
        <v>1094</v>
      </c>
      <c r="AY552" s="4">
        <v>0</v>
      </c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>
        <v>48366.329999999994</v>
      </c>
    </row>
    <row r="553" spans="1:81" x14ac:dyDescent="0.25">
      <c r="A553" s="2" t="s">
        <v>1101</v>
      </c>
      <c r="B553" s="3" t="s">
        <v>1102</v>
      </c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>
        <v>76771.03</v>
      </c>
      <c r="AY553" s="4">
        <v>746.33</v>
      </c>
      <c r="AZ553" s="4">
        <v>19765.07</v>
      </c>
      <c r="BA553" s="4"/>
      <c r="BB553" s="4">
        <v>6159.82</v>
      </c>
      <c r="BC553" s="4"/>
      <c r="BD553" s="4"/>
      <c r="BE553" s="4"/>
      <c r="BF553" s="4">
        <v>0</v>
      </c>
      <c r="BG553" s="4">
        <v>6897.68</v>
      </c>
      <c r="BH553" s="4"/>
      <c r="BI553" s="4"/>
      <c r="BJ553" s="4">
        <v>-131.69</v>
      </c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>
        <v>110208.23999999999</v>
      </c>
    </row>
    <row r="554" spans="1:81" x14ac:dyDescent="0.25">
      <c r="A554" s="2" t="s">
        <v>1103</v>
      </c>
      <c r="B554" s="3" t="s">
        <v>1104</v>
      </c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>
        <v>2565.77</v>
      </c>
      <c r="AN554" s="4">
        <v>50.24</v>
      </c>
      <c r="AO554" s="4"/>
      <c r="AP554" s="4"/>
      <c r="AQ554" s="4"/>
      <c r="AR554" s="4"/>
      <c r="AS554" s="4"/>
      <c r="AT554" s="4"/>
      <c r="AU554" s="4"/>
      <c r="AV554" s="4"/>
      <c r="AW554" s="4"/>
      <c r="AX554" s="4">
        <v>-21.67</v>
      </c>
      <c r="AY554" s="4">
        <v>0</v>
      </c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>
        <v>2594.3399999999997</v>
      </c>
    </row>
    <row r="555" spans="1:81" x14ac:dyDescent="0.25">
      <c r="A555" s="2" t="s">
        <v>1105</v>
      </c>
      <c r="B555" s="3" t="s">
        <v>1106</v>
      </c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>
        <v>212693</v>
      </c>
      <c r="AV555" s="4">
        <v>4822.6500000000005</v>
      </c>
      <c r="AW555" s="4">
        <v>2973.1</v>
      </c>
      <c r="AX555" s="4">
        <v>7754.74</v>
      </c>
      <c r="AY555" s="4">
        <v>371.75</v>
      </c>
      <c r="AZ555" s="4">
        <v>2284.48</v>
      </c>
      <c r="BA555" s="4"/>
      <c r="BB555" s="4">
        <v>0</v>
      </c>
      <c r="BC555" s="4"/>
      <c r="BD555" s="4"/>
      <c r="BE555" s="4"/>
      <c r="BF555" s="4"/>
      <c r="BG555" s="4"/>
      <c r="BH555" s="4"/>
      <c r="BI555" s="4"/>
      <c r="BJ555" s="4">
        <v>-10.42</v>
      </c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>
        <v>230889.3</v>
      </c>
    </row>
    <row r="556" spans="1:81" x14ac:dyDescent="0.25">
      <c r="A556" s="2" t="s">
        <v>1107</v>
      </c>
      <c r="B556" s="3" t="s">
        <v>1108</v>
      </c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>
        <v>824110.02</v>
      </c>
      <c r="AO556" s="4">
        <v>100174.64</v>
      </c>
      <c r="AP556" s="4">
        <v>48300.639999999999</v>
      </c>
      <c r="AQ556" s="4">
        <v>510.96000000000004</v>
      </c>
      <c r="AR556" s="4"/>
      <c r="AS556" s="4"/>
      <c r="AT556" s="4"/>
      <c r="AU556" s="4"/>
      <c r="AV556" s="4"/>
      <c r="AW556" s="4"/>
      <c r="AX556" s="4">
        <v>30561.32</v>
      </c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>
        <v>1003657.58</v>
      </c>
    </row>
    <row r="557" spans="1:81" x14ac:dyDescent="0.25">
      <c r="A557" s="2" t="s">
        <v>1109</v>
      </c>
      <c r="B557" s="3" t="s">
        <v>1110</v>
      </c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>
        <v>97335.33</v>
      </c>
      <c r="AT557" s="4"/>
      <c r="AU557" s="4">
        <v>-5424.38</v>
      </c>
      <c r="AV557" s="4"/>
      <c r="AW557" s="4"/>
      <c r="AX557" s="4">
        <v>2990.17</v>
      </c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>
        <v>94901.119999999995</v>
      </c>
    </row>
    <row r="558" spans="1:81" x14ac:dyDescent="0.25">
      <c r="A558" s="2" t="s">
        <v>1111</v>
      </c>
      <c r="B558" s="3" t="s">
        <v>1112</v>
      </c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>
        <v>70192.02</v>
      </c>
      <c r="AQ558" s="4">
        <v>3723.53</v>
      </c>
      <c r="AR558" s="4"/>
      <c r="AS558" s="4"/>
      <c r="AT558" s="4">
        <v>0</v>
      </c>
      <c r="AU558" s="4"/>
      <c r="AV558" s="4"/>
      <c r="AW558" s="4"/>
      <c r="AX558" s="4">
        <v>2405.81</v>
      </c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>
        <v>76321.36</v>
      </c>
    </row>
    <row r="559" spans="1:81" x14ac:dyDescent="0.25">
      <c r="A559" s="2" t="s">
        <v>1113</v>
      </c>
      <c r="B559" s="3" t="s">
        <v>1114</v>
      </c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>
        <v>1814017.37</v>
      </c>
      <c r="BL559" s="4">
        <v>417616.79000000004</v>
      </c>
      <c r="BM559" s="4">
        <v>-483640.65</v>
      </c>
      <c r="BN559" s="4">
        <v>-239005.15</v>
      </c>
      <c r="BO559" s="4">
        <v>57289.48</v>
      </c>
      <c r="BP559" s="4">
        <v>-9036.7100000000009</v>
      </c>
      <c r="BQ559" s="4">
        <v>1508.6200000000001</v>
      </c>
      <c r="BR559" s="4"/>
      <c r="BS559" s="4">
        <v>3349.6</v>
      </c>
      <c r="BT559" s="4">
        <v>0</v>
      </c>
      <c r="BU559" s="4"/>
      <c r="BV559" s="4">
        <v>-2830.09</v>
      </c>
      <c r="BW559" s="4"/>
      <c r="BX559" s="4">
        <v>61497.130000000005</v>
      </c>
      <c r="BY559" s="4"/>
      <c r="BZ559" s="4"/>
      <c r="CA559" s="4"/>
      <c r="CB559" s="4"/>
      <c r="CC559" s="4">
        <v>1620766.3900000006</v>
      </c>
    </row>
    <row r="560" spans="1:81" x14ac:dyDescent="0.25">
      <c r="A560" s="2" t="s">
        <v>1115</v>
      </c>
      <c r="B560" s="3" t="s">
        <v>1116</v>
      </c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>
        <v>9900.6200000000008</v>
      </c>
      <c r="AS560" s="4"/>
      <c r="AT560" s="4">
        <v>-0.02</v>
      </c>
      <c r="AU560" s="4">
        <v>0</v>
      </c>
      <c r="AV560" s="4"/>
      <c r="AW560" s="4"/>
      <c r="AX560" s="4">
        <v>-82.02</v>
      </c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>
        <v>9818.58</v>
      </c>
    </row>
    <row r="561" spans="1:81" x14ac:dyDescent="0.25">
      <c r="A561" s="2" t="s">
        <v>1117</v>
      </c>
      <c r="B561" s="3" t="s">
        <v>1118</v>
      </c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>
        <v>3631.48</v>
      </c>
      <c r="AO561" s="4">
        <v>0</v>
      </c>
      <c r="AP561" s="4"/>
      <c r="AQ561" s="4"/>
      <c r="AR561" s="4"/>
      <c r="AS561" s="4"/>
      <c r="AT561" s="4"/>
      <c r="AU561" s="4"/>
      <c r="AV561" s="4"/>
      <c r="AW561" s="4"/>
      <c r="AX561" s="4">
        <v>-30.09</v>
      </c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>
        <v>3601.39</v>
      </c>
    </row>
    <row r="562" spans="1:81" x14ac:dyDescent="0.25">
      <c r="A562" s="2" t="s">
        <v>1119</v>
      </c>
      <c r="B562" s="3" t="s">
        <v>1120</v>
      </c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>
        <v>256182.66</v>
      </c>
      <c r="AQ562" s="4">
        <v>858.14</v>
      </c>
      <c r="AR562" s="4"/>
      <c r="AS562" s="4"/>
      <c r="AT562" s="4"/>
      <c r="AU562" s="4"/>
      <c r="AV562" s="4"/>
      <c r="AW562" s="4">
        <v>0</v>
      </c>
      <c r="AX562" s="4">
        <v>8366.23</v>
      </c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>
        <v>265407.03000000003</v>
      </c>
    </row>
    <row r="563" spans="1:81" x14ac:dyDescent="0.25">
      <c r="A563" s="2" t="s">
        <v>1121</v>
      </c>
      <c r="B563" s="3" t="s">
        <v>1122</v>
      </c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>
        <v>3418.64</v>
      </c>
      <c r="AO563" s="4"/>
      <c r="AP563" s="4">
        <v>0</v>
      </c>
      <c r="AQ563" s="4"/>
      <c r="AR563" s="4"/>
      <c r="AS563" s="4"/>
      <c r="AT563" s="4"/>
      <c r="AU563" s="4"/>
      <c r="AV563" s="4"/>
      <c r="AW563" s="4"/>
      <c r="AX563" s="4">
        <v>-28.310000000000002</v>
      </c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>
        <v>3390.33</v>
      </c>
    </row>
    <row r="564" spans="1:81" x14ac:dyDescent="0.25">
      <c r="A564" s="2" t="s">
        <v>1123</v>
      </c>
      <c r="B564" s="3" t="s">
        <v>1124</v>
      </c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>
        <v>487483.67</v>
      </c>
      <c r="AX564" s="4">
        <v>33473.99</v>
      </c>
      <c r="AY564" s="4">
        <v>3479.1800000000003</v>
      </c>
      <c r="AZ564" s="4"/>
      <c r="BA564" s="4"/>
      <c r="BB564" s="4">
        <v>362.75</v>
      </c>
      <c r="BC564" s="4"/>
      <c r="BD564" s="4"/>
      <c r="BE564" s="4">
        <v>-9380.3000000000011</v>
      </c>
      <c r="BF564" s="4">
        <v>63108.6</v>
      </c>
      <c r="BG564" s="4">
        <v>-63108.6</v>
      </c>
      <c r="BH564" s="4">
        <v>63947.07</v>
      </c>
      <c r="BI564" s="4">
        <v>-63831.950000000004</v>
      </c>
      <c r="BJ564" s="4">
        <v>0</v>
      </c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>
        <v>515534.41</v>
      </c>
    </row>
    <row r="565" spans="1:81" x14ac:dyDescent="0.25">
      <c r="A565" s="2" t="s">
        <v>1125</v>
      </c>
      <c r="B565" s="3" t="s">
        <v>1126</v>
      </c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>
        <v>2370.23</v>
      </c>
      <c r="AP565" s="4">
        <v>0</v>
      </c>
      <c r="AQ565" s="4"/>
      <c r="AR565" s="4"/>
      <c r="AS565" s="4"/>
      <c r="AT565" s="4"/>
      <c r="AU565" s="4"/>
      <c r="AV565" s="4"/>
      <c r="AW565" s="4"/>
      <c r="AX565" s="4">
        <v>-19.64</v>
      </c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>
        <v>2350.59</v>
      </c>
    </row>
    <row r="566" spans="1:81" x14ac:dyDescent="0.25">
      <c r="A566" s="2" t="s">
        <v>1127</v>
      </c>
      <c r="B566" s="3" t="s">
        <v>1128</v>
      </c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>
        <v>279443.68</v>
      </c>
      <c r="AS566" s="4">
        <v>4355.9400000000005</v>
      </c>
      <c r="AT566" s="4"/>
      <c r="AU566" s="4"/>
      <c r="AV566" s="4"/>
      <c r="AW566" s="4"/>
      <c r="AX566" s="4">
        <v>9237.16</v>
      </c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>
        <v>293036.77999999997</v>
      </c>
    </row>
    <row r="567" spans="1:81" x14ac:dyDescent="0.25">
      <c r="A567" s="2" t="s">
        <v>1129</v>
      </c>
      <c r="B567" s="3" t="s">
        <v>1130</v>
      </c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>
        <v>188655.01</v>
      </c>
      <c r="AT567" s="4">
        <v>1283.79</v>
      </c>
      <c r="AU567" s="4"/>
      <c r="AV567" s="4"/>
      <c r="AW567" s="4">
        <v>0</v>
      </c>
      <c r="AX567" s="4">
        <v>6182.16</v>
      </c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>
        <v>196120.96000000002</v>
      </c>
    </row>
    <row r="568" spans="1:81" x14ac:dyDescent="0.25">
      <c r="A568" s="2" t="s">
        <v>1131</v>
      </c>
      <c r="B568" s="3" t="s">
        <v>1132</v>
      </c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>
        <v>1236.68</v>
      </c>
      <c r="AP568" s="4">
        <v>46.03</v>
      </c>
      <c r="AQ568" s="4">
        <v>0</v>
      </c>
      <c r="AR568" s="4"/>
      <c r="AS568" s="4"/>
      <c r="AT568" s="4"/>
      <c r="AU568" s="4"/>
      <c r="AV568" s="4"/>
      <c r="AW568" s="4"/>
      <c r="AX568" s="4">
        <v>-10.620000000000001</v>
      </c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>
        <v>1272.0900000000001</v>
      </c>
    </row>
    <row r="569" spans="1:81" x14ac:dyDescent="0.25">
      <c r="A569" s="2" t="s">
        <v>1133</v>
      </c>
      <c r="B569" s="3" t="s">
        <v>1134</v>
      </c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>
        <v>1418.24</v>
      </c>
      <c r="AQ569" s="4">
        <v>1175.92</v>
      </c>
      <c r="AR569" s="4">
        <v>-1054.25</v>
      </c>
      <c r="AS569" s="4">
        <v>60.32</v>
      </c>
      <c r="AT569" s="4">
        <v>0</v>
      </c>
      <c r="AU569" s="4"/>
      <c r="AV569" s="4"/>
      <c r="AW569" s="4"/>
      <c r="AX569" s="4">
        <v>-13.26</v>
      </c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>
        <v>1586.9699999999998</v>
      </c>
    </row>
    <row r="570" spans="1:81" x14ac:dyDescent="0.25">
      <c r="A570" s="2" t="s">
        <v>1135</v>
      </c>
      <c r="B570" s="3" t="s">
        <v>1136</v>
      </c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>
        <v>1478.57</v>
      </c>
      <c r="AS570" s="4">
        <v>-60.32</v>
      </c>
      <c r="AT570" s="4">
        <v>0</v>
      </c>
      <c r="AU570" s="4"/>
      <c r="AV570" s="4"/>
      <c r="AW570" s="4"/>
      <c r="AX570" s="4">
        <v>-11.75</v>
      </c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>
        <v>1406.5</v>
      </c>
    </row>
    <row r="571" spans="1:81" x14ac:dyDescent="0.25">
      <c r="A571" s="2" t="s">
        <v>1137</v>
      </c>
      <c r="B571" s="3" t="s">
        <v>1138</v>
      </c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>
        <v>1273.74</v>
      </c>
      <c r="AP571" s="4"/>
      <c r="AQ571" s="4">
        <v>0</v>
      </c>
      <c r="AR571" s="4"/>
      <c r="AS571" s="4"/>
      <c r="AT571" s="4"/>
      <c r="AU571" s="4"/>
      <c r="AV571" s="4"/>
      <c r="AW571" s="4"/>
      <c r="AX571" s="4">
        <v>-10.56</v>
      </c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>
        <v>1263.18</v>
      </c>
    </row>
    <row r="572" spans="1:81" x14ac:dyDescent="0.25">
      <c r="A572" s="2" t="s">
        <v>1139</v>
      </c>
      <c r="B572" s="3" t="s">
        <v>1140</v>
      </c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>
        <v>3449.71</v>
      </c>
      <c r="AT572" s="4"/>
      <c r="AU572" s="4"/>
      <c r="AV572" s="4"/>
      <c r="AW572" s="4">
        <v>0</v>
      </c>
      <c r="AX572" s="4">
        <v>-28.580000000000002</v>
      </c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>
        <v>3421.13</v>
      </c>
    </row>
    <row r="573" spans="1:81" x14ac:dyDescent="0.25">
      <c r="A573" s="2" t="s">
        <v>1141</v>
      </c>
      <c r="B573" s="3" t="s">
        <v>1142</v>
      </c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>
        <v>365977.51</v>
      </c>
      <c r="AU573" s="4"/>
      <c r="AV573" s="4">
        <v>1469.9</v>
      </c>
      <c r="AW573" s="4"/>
      <c r="AX573" s="4">
        <v>11967.1</v>
      </c>
      <c r="AY573" s="4">
        <v>30728.41</v>
      </c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>
        <v>-120.54</v>
      </c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>
        <v>410022.38</v>
      </c>
    </row>
    <row r="574" spans="1:81" x14ac:dyDescent="0.25">
      <c r="A574" s="2" t="s">
        <v>1143</v>
      </c>
      <c r="B574" s="3" t="s">
        <v>1144</v>
      </c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>
        <v>3477.2400000000002</v>
      </c>
      <c r="AP574" s="4">
        <v>0</v>
      </c>
      <c r="AQ574" s="4"/>
      <c r="AR574" s="4"/>
      <c r="AS574" s="4"/>
      <c r="AT574" s="4"/>
      <c r="AU574" s="4"/>
      <c r="AV574" s="4"/>
      <c r="AW574" s="4"/>
      <c r="AX574" s="4">
        <v>-28.8</v>
      </c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>
        <v>3448.44</v>
      </c>
    </row>
    <row r="575" spans="1:81" x14ac:dyDescent="0.25">
      <c r="A575" s="2" t="s">
        <v>1145</v>
      </c>
      <c r="B575" s="3" t="s">
        <v>1146</v>
      </c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>
        <v>11706.17</v>
      </c>
      <c r="AT575" s="4">
        <v>2410.6</v>
      </c>
      <c r="AU575" s="4"/>
      <c r="AV575" s="4"/>
      <c r="AW575" s="4">
        <v>1417.71</v>
      </c>
      <c r="AX575" s="4">
        <v>514.31000000000006</v>
      </c>
      <c r="AY575" s="4"/>
      <c r="AZ575" s="4"/>
      <c r="BA575" s="4">
        <v>51.45</v>
      </c>
      <c r="BB575" s="4"/>
      <c r="BC575" s="4"/>
      <c r="BD575" s="4">
        <v>0</v>
      </c>
      <c r="BE575" s="4"/>
      <c r="BF575" s="4"/>
      <c r="BG575" s="4"/>
      <c r="BH575" s="4"/>
      <c r="BI575" s="4"/>
      <c r="BJ575" s="4">
        <v>-0.25</v>
      </c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>
        <v>16099.99</v>
      </c>
    </row>
    <row r="576" spans="1:81" x14ac:dyDescent="0.25">
      <c r="A576" s="2" t="s">
        <v>1147</v>
      </c>
      <c r="B576" s="3" t="s">
        <v>1148</v>
      </c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>
        <v>78531.94</v>
      </c>
      <c r="AU576" s="4">
        <v>0</v>
      </c>
      <c r="AV576" s="4"/>
      <c r="AW576" s="4"/>
      <c r="AX576" s="4">
        <v>-650.51</v>
      </c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>
        <v>77881.430000000008</v>
      </c>
    </row>
    <row r="577" spans="1:81" x14ac:dyDescent="0.25">
      <c r="A577" s="2" t="s">
        <v>1149</v>
      </c>
      <c r="B577" s="3" t="s">
        <v>1150</v>
      </c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>
        <v>137984.08000000002</v>
      </c>
      <c r="AQ577" s="4">
        <v>8646.2000000000007</v>
      </c>
      <c r="AR577" s="4"/>
      <c r="AS577" s="4"/>
      <c r="AT577" s="4">
        <v>0</v>
      </c>
      <c r="AU577" s="4"/>
      <c r="AV577" s="4"/>
      <c r="AW577" s="4"/>
      <c r="AX577" s="4">
        <v>4772.55</v>
      </c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>
        <v>151402.83000000002</v>
      </c>
    </row>
    <row r="578" spans="1:81" x14ac:dyDescent="0.25">
      <c r="A578" s="2" t="s">
        <v>1151</v>
      </c>
      <c r="B578" s="3" t="s">
        <v>1152</v>
      </c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>
        <v>96045.02</v>
      </c>
      <c r="BH578" s="4"/>
      <c r="BI578" s="4"/>
      <c r="BJ578" s="4">
        <v>26.75</v>
      </c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>
        <v>96071.77</v>
      </c>
    </row>
    <row r="579" spans="1:81" x14ac:dyDescent="0.25">
      <c r="A579" s="2" t="s">
        <v>1153</v>
      </c>
      <c r="B579" s="3" t="s">
        <v>1154</v>
      </c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>
        <v>18111.400000000001</v>
      </c>
      <c r="AU579" s="4">
        <v>0</v>
      </c>
      <c r="AV579" s="4"/>
      <c r="AW579" s="4"/>
      <c r="AX579" s="4">
        <v>-150.01</v>
      </c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>
        <v>17961.390000000003</v>
      </c>
    </row>
    <row r="580" spans="1:81" x14ac:dyDescent="0.25">
      <c r="A580" s="2" t="s">
        <v>1155</v>
      </c>
      <c r="B580" s="3" t="s">
        <v>1156</v>
      </c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>
        <v>295245.66000000003</v>
      </c>
      <c r="AS580" s="4">
        <v>20972.34</v>
      </c>
      <c r="AT580" s="4">
        <v>1826.74</v>
      </c>
      <c r="AU580" s="4">
        <v>5535.1</v>
      </c>
      <c r="AV580" s="4">
        <v>13493.15</v>
      </c>
      <c r="AW580" s="4"/>
      <c r="AX580" s="4">
        <v>11054.07</v>
      </c>
      <c r="AY580" s="4"/>
      <c r="AZ580" s="4"/>
      <c r="BA580" s="4"/>
      <c r="BB580" s="4"/>
      <c r="BC580" s="4">
        <v>0</v>
      </c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>
        <v>348127.06000000006</v>
      </c>
    </row>
    <row r="581" spans="1:81" x14ac:dyDescent="0.25">
      <c r="A581" s="2" t="s">
        <v>1157</v>
      </c>
      <c r="B581" s="3" t="s">
        <v>1158</v>
      </c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>
        <v>121181.95</v>
      </c>
      <c r="AS581" s="4">
        <v>10635.25</v>
      </c>
      <c r="AT581" s="4"/>
      <c r="AU581" s="4">
        <v>4794.54</v>
      </c>
      <c r="AV581" s="4"/>
      <c r="AW581" s="4">
        <v>0</v>
      </c>
      <c r="AX581" s="4">
        <v>4446.47</v>
      </c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>
        <v>141058.21000000002</v>
      </c>
    </row>
    <row r="582" spans="1:81" x14ac:dyDescent="0.25">
      <c r="A582" s="2" t="s">
        <v>1159</v>
      </c>
      <c r="B582" s="3" t="s">
        <v>1160</v>
      </c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>
        <v>178502.88</v>
      </c>
      <c r="AU582" s="4"/>
      <c r="AV582" s="4"/>
      <c r="AW582" s="4"/>
      <c r="AX582" s="4">
        <v>-1478.6100000000001</v>
      </c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>
        <v>177024.27000000002</v>
      </c>
    </row>
    <row r="583" spans="1:81" x14ac:dyDescent="0.25">
      <c r="A583" s="2" t="s">
        <v>1161</v>
      </c>
      <c r="B583" s="3" t="s">
        <v>1162</v>
      </c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>
        <v>1450.34</v>
      </c>
      <c r="AS583" s="4"/>
      <c r="AT583" s="4"/>
      <c r="AU583" s="4"/>
      <c r="AV583" s="4"/>
      <c r="AW583" s="4">
        <v>0</v>
      </c>
      <c r="AX583" s="4">
        <v>-12.02</v>
      </c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>
        <v>1438.32</v>
      </c>
    </row>
    <row r="584" spans="1:81" x14ac:dyDescent="0.25">
      <c r="A584" s="2" t="s">
        <v>1163</v>
      </c>
      <c r="B584" s="3" t="s">
        <v>1164</v>
      </c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>
        <v>93936.88</v>
      </c>
      <c r="AY584" s="4">
        <v>-2363.52</v>
      </c>
      <c r="AZ584" s="4">
        <v>-61.22</v>
      </c>
      <c r="BA584" s="4">
        <v>7213.26</v>
      </c>
      <c r="BB584" s="4"/>
      <c r="BC584" s="4"/>
      <c r="BD584" s="4"/>
      <c r="BE584" s="4"/>
      <c r="BF584" s="4"/>
      <c r="BG584" s="4">
        <v>0</v>
      </c>
      <c r="BH584" s="4"/>
      <c r="BI584" s="4"/>
      <c r="BJ584" s="4">
        <v>5.59</v>
      </c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>
        <v>98730.989999999991</v>
      </c>
    </row>
    <row r="585" spans="1:81" x14ac:dyDescent="0.25">
      <c r="A585" s="2" t="s">
        <v>1165</v>
      </c>
      <c r="B585" s="3" t="s">
        <v>1166</v>
      </c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>
        <v>240501.68</v>
      </c>
      <c r="AY585" s="4">
        <v>38203.81</v>
      </c>
      <c r="AZ585" s="4"/>
      <c r="BA585" s="4"/>
      <c r="BB585" s="4"/>
      <c r="BC585" s="4">
        <v>12150.34</v>
      </c>
      <c r="BD585" s="4"/>
      <c r="BE585" s="4"/>
      <c r="BF585" s="4"/>
      <c r="BG585" s="4">
        <v>0</v>
      </c>
      <c r="BH585" s="4"/>
      <c r="BI585" s="4"/>
      <c r="BJ585" s="4">
        <v>-197.53</v>
      </c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>
        <v>290658.3</v>
      </c>
    </row>
    <row r="586" spans="1:81" x14ac:dyDescent="0.25">
      <c r="A586" s="2" t="s">
        <v>1167</v>
      </c>
      <c r="B586" s="3" t="s">
        <v>1168</v>
      </c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>
        <v>80244.89</v>
      </c>
      <c r="BN586" s="4"/>
      <c r="BO586" s="4">
        <v>213.46</v>
      </c>
      <c r="BP586" s="4">
        <v>0</v>
      </c>
      <c r="BQ586" s="4"/>
      <c r="BR586" s="4"/>
      <c r="BS586" s="4"/>
      <c r="BT586" s="4"/>
      <c r="BU586" s="4"/>
      <c r="BV586" s="4">
        <v>-459.68</v>
      </c>
      <c r="BW586" s="4"/>
      <c r="BX586" s="4"/>
      <c r="BY586" s="4"/>
      <c r="BZ586" s="4"/>
      <c r="CA586" s="4"/>
      <c r="CB586" s="4"/>
      <c r="CC586" s="4">
        <v>79998.670000000013</v>
      </c>
    </row>
    <row r="587" spans="1:81" x14ac:dyDescent="0.25">
      <c r="A587" s="2" t="s">
        <v>1169</v>
      </c>
      <c r="B587" s="3" t="s">
        <v>1170</v>
      </c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>
        <v>8964.02</v>
      </c>
      <c r="BK587" s="4">
        <v>0</v>
      </c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>
        <v>8964.02</v>
      </c>
    </row>
    <row r="588" spans="1:81" x14ac:dyDescent="0.25">
      <c r="A588" s="2" t="s">
        <v>1171</v>
      </c>
      <c r="B588" s="3" t="s">
        <v>1172</v>
      </c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>
        <v>151374.57</v>
      </c>
      <c r="AY588" s="4"/>
      <c r="AZ588" s="4"/>
      <c r="BA588" s="4"/>
      <c r="BB588" s="4"/>
      <c r="BC588" s="4">
        <v>0</v>
      </c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>
        <v>151374.57</v>
      </c>
    </row>
    <row r="589" spans="1:81" x14ac:dyDescent="0.25">
      <c r="A589" s="2" t="s">
        <v>1173</v>
      </c>
      <c r="B589" s="3" t="s">
        <v>1174</v>
      </c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>
        <v>46672.11</v>
      </c>
      <c r="AY589" s="4"/>
      <c r="AZ589" s="4"/>
      <c r="BA589" s="4"/>
      <c r="BB589" s="4"/>
      <c r="BC589" s="4">
        <v>0</v>
      </c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>
        <v>46672.11</v>
      </c>
    </row>
    <row r="590" spans="1:81" x14ac:dyDescent="0.25">
      <c r="A590" s="2" t="s">
        <v>1175</v>
      </c>
      <c r="B590" s="3" t="s">
        <v>1176</v>
      </c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>
        <v>3299.52</v>
      </c>
      <c r="AT590" s="4"/>
      <c r="AU590" s="4"/>
      <c r="AV590" s="4"/>
      <c r="AW590" s="4"/>
      <c r="AX590" s="4">
        <v>1204.01</v>
      </c>
      <c r="AY590" s="4"/>
      <c r="AZ590" s="4"/>
      <c r="BA590" s="4">
        <v>0</v>
      </c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>
        <v>4503.53</v>
      </c>
    </row>
    <row r="591" spans="1:81" x14ac:dyDescent="0.25">
      <c r="A591" s="2" t="s">
        <v>1177</v>
      </c>
      <c r="B591" s="3" t="s">
        <v>1178</v>
      </c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>
        <v>220839.02000000002</v>
      </c>
      <c r="AX591" s="4">
        <v>8468.84</v>
      </c>
      <c r="AY591" s="4"/>
      <c r="AZ591" s="4"/>
      <c r="BA591" s="4"/>
      <c r="BB591" s="4"/>
      <c r="BC591" s="4"/>
      <c r="BD591" s="4">
        <v>-3842.2400000000002</v>
      </c>
      <c r="BE591" s="4"/>
      <c r="BF591" s="4"/>
      <c r="BG591" s="4">
        <v>44015.020000000004</v>
      </c>
      <c r="BH591" s="4">
        <v>6208.39</v>
      </c>
      <c r="BI591" s="4"/>
      <c r="BJ591" s="4">
        <v>-197.61</v>
      </c>
      <c r="BK591" s="4"/>
      <c r="BL591" s="4"/>
      <c r="BM591" s="4"/>
      <c r="BN591" s="4"/>
      <c r="BO591" s="4">
        <v>8968.1</v>
      </c>
      <c r="BP591" s="4"/>
      <c r="BQ591" s="4"/>
      <c r="BR591" s="4"/>
      <c r="BS591" s="4"/>
      <c r="BT591" s="4"/>
      <c r="BU591" s="4"/>
      <c r="BV591" s="4">
        <v>-56.43</v>
      </c>
      <c r="BW591" s="4"/>
      <c r="BX591" s="4"/>
      <c r="BY591" s="4"/>
      <c r="BZ591" s="4"/>
      <c r="CA591" s="4"/>
      <c r="CB591" s="4"/>
      <c r="CC591" s="4">
        <v>284403.09000000003</v>
      </c>
    </row>
    <row r="592" spans="1:81" x14ac:dyDescent="0.25">
      <c r="A592" s="2" t="s">
        <v>1179</v>
      </c>
      <c r="B592" s="3" t="s">
        <v>1180</v>
      </c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>
        <v>18302.189999999999</v>
      </c>
      <c r="AR592" s="4">
        <v>0</v>
      </c>
      <c r="AS592" s="4"/>
      <c r="AT592" s="4"/>
      <c r="AU592" s="4"/>
      <c r="AV592" s="4"/>
      <c r="AW592" s="4"/>
      <c r="AX592" s="4">
        <v>-151.6</v>
      </c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>
        <v>18150.59</v>
      </c>
    </row>
    <row r="593" spans="1:81" x14ac:dyDescent="0.25">
      <c r="A593" s="2" t="s">
        <v>1181</v>
      </c>
      <c r="B593" s="3" t="s">
        <v>1182</v>
      </c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>
        <v>19966.13</v>
      </c>
      <c r="BL593" s="4"/>
      <c r="BM593" s="4">
        <v>0</v>
      </c>
      <c r="BN593" s="4"/>
      <c r="BO593" s="4"/>
      <c r="BP593" s="4"/>
      <c r="BQ593" s="4"/>
      <c r="BR593" s="4"/>
      <c r="BS593" s="4"/>
      <c r="BT593" s="4"/>
      <c r="BU593" s="4"/>
      <c r="BV593" s="4">
        <v>-14.32</v>
      </c>
      <c r="BW593" s="4"/>
      <c r="BX593" s="4"/>
      <c r="BY593" s="4"/>
      <c r="BZ593" s="4"/>
      <c r="CA593" s="4"/>
      <c r="CB593" s="4"/>
      <c r="CC593" s="4">
        <v>19951.810000000001</v>
      </c>
    </row>
    <row r="594" spans="1:81" x14ac:dyDescent="0.25">
      <c r="A594" s="2" t="s">
        <v>1183</v>
      </c>
      <c r="B594" s="3" t="s">
        <v>1184</v>
      </c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>
        <v>1678.19</v>
      </c>
      <c r="BD594" s="4">
        <v>90.05</v>
      </c>
      <c r="BE594" s="4">
        <v>0</v>
      </c>
      <c r="BF594" s="4"/>
      <c r="BG594" s="4"/>
      <c r="BH594" s="4"/>
      <c r="BI594" s="4"/>
      <c r="BJ594" s="4">
        <v>2.06</v>
      </c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>
        <v>1770.3</v>
      </c>
    </row>
    <row r="595" spans="1:81" x14ac:dyDescent="0.25">
      <c r="A595" s="2" t="s">
        <v>1185</v>
      </c>
      <c r="B595" s="3" t="s">
        <v>1186</v>
      </c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>
        <v>4194.6900000000005</v>
      </c>
      <c r="BE595" s="4">
        <v>0</v>
      </c>
      <c r="BF595" s="4"/>
      <c r="BG595" s="4"/>
      <c r="BH595" s="4"/>
      <c r="BI595" s="4"/>
      <c r="BJ595" s="4">
        <v>4.8899999999999997</v>
      </c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>
        <v>4199.5800000000008</v>
      </c>
    </row>
    <row r="596" spans="1:81" x14ac:dyDescent="0.25">
      <c r="A596" s="2" t="s">
        <v>1187</v>
      </c>
      <c r="B596" s="3" t="s">
        <v>1188</v>
      </c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>
        <v>1379</v>
      </c>
      <c r="BE596" s="4">
        <v>0</v>
      </c>
      <c r="BF596" s="4"/>
      <c r="BG596" s="4"/>
      <c r="BH596" s="4"/>
      <c r="BI596" s="4"/>
      <c r="BJ596" s="4">
        <v>1.61</v>
      </c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>
        <v>1380.61</v>
      </c>
    </row>
    <row r="597" spans="1:81" x14ac:dyDescent="0.25">
      <c r="A597" s="2" t="s">
        <v>1189</v>
      </c>
      <c r="B597" s="3" t="s">
        <v>1190</v>
      </c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>
        <v>3315.63</v>
      </c>
      <c r="BE597" s="4">
        <v>0</v>
      </c>
      <c r="BF597" s="4"/>
      <c r="BG597" s="4"/>
      <c r="BH597" s="4"/>
      <c r="BI597" s="4"/>
      <c r="BJ597" s="4">
        <v>3.87</v>
      </c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>
        <v>3319.5</v>
      </c>
    </row>
    <row r="598" spans="1:81" x14ac:dyDescent="0.25">
      <c r="A598" s="2" t="s">
        <v>1191</v>
      </c>
      <c r="B598" s="3" t="s">
        <v>1192</v>
      </c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>
        <v>10409.74</v>
      </c>
      <c r="BF598" s="4"/>
      <c r="BG598" s="4"/>
      <c r="BH598" s="4"/>
      <c r="BI598" s="4"/>
      <c r="BJ598" s="4">
        <v>12.15</v>
      </c>
      <c r="BK598" s="4">
        <v>0</v>
      </c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>
        <v>10421.89</v>
      </c>
    </row>
    <row r="599" spans="1:81" x14ac:dyDescent="0.25">
      <c r="A599" s="2" t="s">
        <v>1193</v>
      </c>
      <c r="B599" s="3" t="s">
        <v>1194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>
        <v>16605.8</v>
      </c>
      <c r="BK599" s="4"/>
      <c r="BL599" s="4">
        <v>0</v>
      </c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>
        <v>16605.8</v>
      </c>
    </row>
    <row r="600" spans="1:81" x14ac:dyDescent="0.25">
      <c r="A600" s="2" t="s">
        <v>1195</v>
      </c>
      <c r="B600" s="3" t="s">
        <v>1196</v>
      </c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>
        <v>4402.53</v>
      </c>
      <c r="BB600" s="4"/>
      <c r="BC600" s="4">
        <v>0</v>
      </c>
      <c r="BD600" s="4"/>
      <c r="BE600" s="4"/>
      <c r="BF600" s="4"/>
      <c r="BG600" s="4"/>
      <c r="BH600" s="4"/>
      <c r="BI600" s="4"/>
      <c r="BJ600" s="4">
        <v>5.14</v>
      </c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>
        <v>4407.67</v>
      </c>
    </row>
    <row r="601" spans="1:81" x14ac:dyDescent="0.25">
      <c r="A601" s="2" t="s">
        <v>1197</v>
      </c>
      <c r="B601" s="3" t="s">
        <v>1198</v>
      </c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>
        <v>32225.420000000002</v>
      </c>
      <c r="BK601" s="4">
        <v>1301.42</v>
      </c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>
        <v>28401.59</v>
      </c>
      <c r="BW601" s="4">
        <v>202.15</v>
      </c>
      <c r="BX601" s="4"/>
      <c r="BY601" s="4"/>
      <c r="BZ601" s="4"/>
      <c r="CA601" s="4"/>
      <c r="CB601" s="4"/>
      <c r="CC601" s="4">
        <v>62130.580000000009</v>
      </c>
    </row>
    <row r="602" spans="1:81" x14ac:dyDescent="0.25">
      <c r="A602" s="2" t="s">
        <v>1199</v>
      </c>
      <c r="B602" s="3" t="s">
        <v>1200</v>
      </c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>
        <v>5031.38</v>
      </c>
      <c r="BA602" s="4"/>
      <c r="BB602" s="4">
        <v>0</v>
      </c>
      <c r="BC602" s="4"/>
      <c r="BD602" s="4"/>
      <c r="BE602" s="4"/>
      <c r="BF602" s="4"/>
      <c r="BG602" s="4"/>
      <c r="BH602" s="4"/>
      <c r="BI602" s="4"/>
      <c r="BJ602" s="4">
        <v>5.87</v>
      </c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>
        <v>5037.25</v>
      </c>
    </row>
    <row r="603" spans="1:81" x14ac:dyDescent="0.25">
      <c r="A603" s="2" t="s">
        <v>1201</v>
      </c>
      <c r="B603" s="3" t="s">
        <v>1202</v>
      </c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>
        <v>1387.66</v>
      </c>
      <c r="BA603" s="4"/>
      <c r="BB603" s="4">
        <v>0</v>
      </c>
      <c r="BC603" s="4"/>
      <c r="BD603" s="4"/>
      <c r="BE603" s="4"/>
      <c r="BF603" s="4"/>
      <c r="BG603" s="4"/>
      <c r="BH603" s="4"/>
      <c r="BI603" s="4"/>
      <c r="BJ603" s="4">
        <v>1.62</v>
      </c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>
        <v>1389.28</v>
      </c>
    </row>
    <row r="604" spans="1:81" x14ac:dyDescent="0.25">
      <c r="A604" s="2" t="s">
        <v>1203</v>
      </c>
      <c r="B604" s="3" t="s">
        <v>1204</v>
      </c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>
        <v>3166.87</v>
      </c>
      <c r="BB604" s="4">
        <v>0</v>
      </c>
      <c r="BC604" s="4"/>
      <c r="BD604" s="4"/>
      <c r="BE604" s="4"/>
      <c r="BF604" s="4"/>
      <c r="BG604" s="4"/>
      <c r="BH604" s="4"/>
      <c r="BI604" s="4"/>
      <c r="BJ604" s="4">
        <v>3.7</v>
      </c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>
        <v>3170.5699999999997</v>
      </c>
    </row>
    <row r="605" spans="1:81" x14ac:dyDescent="0.25">
      <c r="A605" s="2" t="s">
        <v>1205</v>
      </c>
      <c r="B605" s="3" t="s">
        <v>1206</v>
      </c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>
        <v>6293.04</v>
      </c>
      <c r="BT605" s="4">
        <v>325436.56</v>
      </c>
      <c r="BU605" s="4">
        <v>21724</v>
      </c>
      <c r="BV605" s="4">
        <v>379.64</v>
      </c>
      <c r="BW605" s="4"/>
      <c r="BX605" s="4"/>
      <c r="BY605" s="4"/>
      <c r="BZ605" s="4">
        <v>0</v>
      </c>
      <c r="CA605" s="4"/>
      <c r="CB605" s="4"/>
      <c r="CC605" s="4">
        <v>353833.24</v>
      </c>
    </row>
    <row r="606" spans="1:81" x14ac:dyDescent="0.25">
      <c r="A606" s="2" t="s">
        <v>1207</v>
      </c>
      <c r="B606" s="3" t="s">
        <v>1208</v>
      </c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>
        <v>9182.7800000000007</v>
      </c>
      <c r="AU606" s="4"/>
      <c r="AV606" s="4"/>
      <c r="AW606" s="4"/>
      <c r="AX606" s="4">
        <v>-76.06</v>
      </c>
      <c r="AY606" s="4">
        <v>0</v>
      </c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>
        <v>9106.7200000000012</v>
      </c>
    </row>
    <row r="607" spans="1:81" x14ac:dyDescent="0.25">
      <c r="A607" s="2" t="s">
        <v>1209</v>
      </c>
      <c r="B607" s="3" t="s">
        <v>1210</v>
      </c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>
        <v>2700.56</v>
      </c>
      <c r="AT607" s="4"/>
      <c r="AU607" s="4">
        <v>0</v>
      </c>
      <c r="AV607" s="4"/>
      <c r="AW607" s="4"/>
      <c r="AX607" s="4">
        <v>-22.37</v>
      </c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>
        <v>2678.19</v>
      </c>
    </row>
    <row r="608" spans="1:81" x14ac:dyDescent="0.25">
      <c r="A608" s="2" t="s">
        <v>1211</v>
      </c>
      <c r="B608" s="3" t="s">
        <v>1212</v>
      </c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>
        <v>-214121.63</v>
      </c>
      <c r="AV608" s="4">
        <v>696739.78</v>
      </c>
      <c r="AW608" s="4"/>
      <c r="AX608" s="4">
        <v>15712.91</v>
      </c>
      <c r="AY608" s="4"/>
      <c r="AZ608" s="4"/>
      <c r="BA608" s="4"/>
      <c r="BB608" s="4"/>
      <c r="BC608" s="4"/>
      <c r="BD608" s="4"/>
      <c r="BE608" s="4"/>
      <c r="BF608" s="4">
        <v>0</v>
      </c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>
        <v>498331.06</v>
      </c>
    </row>
    <row r="609" spans="1:81" x14ac:dyDescent="0.25">
      <c r="A609" s="2" t="s">
        <v>1213</v>
      </c>
      <c r="B609" s="3" t="s">
        <v>959</v>
      </c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>
        <v>11409.19</v>
      </c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>
        <v>0</v>
      </c>
      <c r="BW609" s="4"/>
      <c r="BX609" s="4"/>
      <c r="BY609" s="4"/>
      <c r="BZ609" s="4"/>
      <c r="CA609" s="4"/>
      <c r="CB609" s="4"/>
      <c r="CC609" s="4">
        <v>11409.19</v>
      </c>
    </row>
    <row r="610" spans="1:81" x14ac:dyDescent="0.25">
      <c r="A610" s="2" t="s">
        <v>1214</v>
      </c>
      <c r="B610" s="3" t="s">
        <v>1215</v>
      </c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>
        <v>442936.02</v>
      </c>
      <c r="AY610" s="4">
        <v>1673.65</v>
      </c>
      <c r="AZ610" s="4"/>
      <c r="BA610" s="4"/>
      <c r="BB610" s="4"/>
      <c r="BC610" s="4">
        <v>0</v>
      </c>
      <c r="BD610" s="4"/>
      <c r="BE610" s="4"/>
      <c r="BF610" s="4"/>
      <c r="BG610" s="4"/>
      <c r="BH610" s="4"/>
      <c r="BI610" s="4"/>
      <c r="BJ610" s="4">
        <v>-6.5600000000000005</v>
      </c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>
        <v>444603.11000000004</v>
      </c>
    </row>
    <row r="611" spans="1:81" x14ac:dyDescent="0.25">
      <c r="A611" s="2" t="s">
        <v>1216</v>
      </c>
      <c r="B611" s="3" t="s">
        <v>1217</v>
      </c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>
        <v>211086.26</v>
      </c>
      <c r="BT611" s="4"/>
      <c r="BU611" s="4">
        <v>0</v>
      </c>
      <c r="BV611" s="4">
        <v>-854.73</v>
      </c>
      <c r="BW611" s="4"/>
      <c r="BX611" s="4"/>
      <c r="BY611" s="4"/>
      <c r="BZ611" s="4"/>
      <c r="CA611" s="4"/>
      <c r="CB611" s="4"/>
      <c r="CC611" s="4">
        <v>210231.53</v>
      </c>
    </row>
    <row r="612" spans="1:81" x14ac:dyDescent="0.25">
      <c r="A612" s="2" t="s">
        <v>1218</v>
      </c>
      <c r="B612" s="3" t="s">
        <v>1219</v>
      </c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>
        <v>53087.65</v>
      </c>
      <c r="BQ612" s="4"/>
      <c r="BR612" s="4"/>
      <c r="BS612" s="4"/>
      <c r="BT612" s="4"/>
      <c r="BU612" s="4">
        <v>0</v>
      </c>
      <c r="BV612" s="4">
        <v>-79.22</v>
      </c>
      <c r="BW612" s="4"/>
      <c r="BX612" s="4"/>
      <c r="BY612" s="4"/>
      <c r="BZ612" s="4"/>
      <c r="CA612" s="4"/>
      <c r="CB612" s="4"/>
      <c r="CC612" s="4">
        <v>53008.43</v>
      </c>
    </row>
    <row r="613" spans="1:81" x14ac:dyDescent="0.25">
      <c r="A613" s="2" t="s">
        <v>1220</v>
      </c>
      <c r="B613" s="3" t="s">
        <v>1221</v>
      </c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>
        <v>3150250.17</v>
      </c>
      <c r="BK613" s="4">
        <v>81749.460000000006</v>
      </c>
      <c r="BL613" s="4">
        <v>230890.26</v>
      </c>
      <c r="BM613" s="4">
        <v>146632.99</v>
      </c>
      <c r="BN613" s="4"/>
      <c r="BO613" s="4">
        <v>25094.27</v>
      </c>
      <c r="BP613" s="4">
        <v>440869.58</v>
      </c>
      <c r="BQ613" s="4">
        <v>-419395.18</v>
      </c>
      <c r="BR613" s="4">
        <v>-0.36</v>
      </c>
      <c r="BS613" s="4">
        <v>36947.800000000003</v>
      </c>
      <c r="BT613" s="4">
        <v>7095.7</v>
      </c>
      <c r="BU613" s="4">
        <v>214834.49</v>
      </c>
      <c r="BV613" s="4">
        <v>366506.65</v>
      </c>
      <c r="BW613" s="4">
        <v>-245573.85</v>
      </c>
      <c r="BX613" s="4">
        <v>353156.16000000003</v>
      </c>
      <c r="BY613" s="4">
        <v>5830.86</v>
      </c>
      <c r="BZ613" s="4">
        <v>5773.51</v>
      </c>
      <c r="CA613" s="4"/>
      <c r="CB613" s="4">
        <v>-132022.59</v>
      </c>
      <c r="CC613" s="4">
        <v>4268639.92</v>
      </c>
    </row>
    <row r="614" spans="1:81" x14ac:dyDescent="0.25">
      <c r="A614" s="2" t="s">
        <v>1222</v>
      </c>
      <c r="B614" s="3" t="s">
        <v>1223</v>
      </c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>
        <v>3496.8</v>
      </c>
      <c r="BK614" s="4"/>
      <c r="BL614" s="4">
        <v>0</v>
      </c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>
        <v>3496.8</v>
      </c>
    </row>
    <row r="615" spans="1:81" x14ac:dyDescent="0.25">
      <c r="A615" s="2" t="s">
        <v>1224</v>
      </c>
      <c r="B615" s="3" t="s">
        <v>1225</v>
      </c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>
        <v>92727.27</v>
      </c>
      <c r="BK615" s="4">
        <v>695.24</v>
      </c>
      <c r="BL615" s="4">
        <v>929.6</v>
      </c>
      <c r="BM615" s="4"/>
      <c r="BN615" s="4">
        <v>0</v>
      </c>
      <c r="BO615" s="4">
        <v>11280.22</v>
      </c>
      <c r="BP615" s="4">
        <v>924.55000000000007</v>
      </c>
      <c r="BQ615" s="4"/>
      <c r="BR615" s="4">
        <v>6749.31</v>
      </c>
      <c r="BS615" s="4"/>
      <c r="BT615" s="4"/>
      <c r="BU615" s="4"/>
      <c r="BV615" s="4">
        <v>-129.49</v>
      </c>
      <c r="BW615" s="4"/>
      <c r="BX615" s="4"/>
      <c r="BY615" s="4"/>
      <c r="BZ615" s="4"/>
      <c r="CA615" s="4"/>
      <c r="CB615" s="4"/>
      <c r="CC615" s="4">
        <v>113176.70000000001</v>
      </c>
    </row>
    <row r="616" spans="1:81" x14ac:dyDescent="0.25">
      <c r="A616" s="2" t="s">
        <v>1226</v>
      </c>
      <c r="B616" s="3" t="s">
        <v>1227</v>
      </c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>
        <v>14270.04</v>
      </c>
      <c r="BB616" s="4">
        <v>1626.92</v>
      </c>
      <c r="BC616" s="4">
        <v>113.9</v>
      </c>
      <c r="BD616" s="4"/>
      <c r="BE616" s="4"/>
      <c r="BF616" s="4"/>
      <c r="BG616" s="4"/>
      <c r="BH616" s="4"/>
      <c r="BI616" s="4"/>
      <c r="BJ616" s="4">
        <v>18.68</v>
      </c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>
        <v>16029.54</v>
      </c>
    </row>
    <row r="617" spans="1:81" x14ac:dyDescent="0.25">
      <c r="A617" s="2" t="s">
        <v>1228</v>
      </c>
      <c r="B617" s="3" t="s">
        <v>1229</v>
      </c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>
        <v>8006.08</v>
      </c>
      <c r="BC617" s="4"/>
      <c r="BD617" s="4"/>
      <c r="BE617" s="4"/>
      <c r="BF617" s="4"/>
      <c r="BG617" s="4"/>
      <c r="BH617" s="4"/>
      <c r="BI617" s="4">
        <v>0</v>
      </c>
      <c r="BJ617" s="4">
        <v>9.34</v>
      </c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>
        <v>8015.42</v>
      </c>
    </row>
    <row r="618" spans="1:81" x14ac:dyDescent="0.25">
      <c r="A618" s="2" t="s">
        <v>1230</v>
      </c>
      <c r="B618" s="3" t="s">
        <v>1231</v>
      </c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>
        <v>10175.33</v>
      </c>
      <c r="BH618" s="4">
        <v>0</v>
      </c>
      <c r="BI618" s="4"/>
      <c r="BJ618" s="4">
        <v>11.870000000000001</v>
      </c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>
        <v>10187.200000000001</v>
      </c>
    </row>
    <row r="619" spans="1:81" x14ac:dyDescent="0.25">
      <c r="A619" s="2" t="s">
        <v>1232</v>
      </c>
      <c r="B619" s="3" t="s">
        <v>1233</v>
      </c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>
        <v>1829.6200000000001</v>
      </c>
      <c r="BE619" s="4"/>
      <c r="BF619" s="4"/>
      <c r="BG619" s="4"/>
      <c r="BH619" s="4">
        <v>0</v>
      </c>
      <c r="BI619" s="4"/>
      <c r="BJ619" s="4">
        <v>2.14</v>
      </c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>
        <v>1831.7600000000002</v>
      </c>
    </row>
    <row r="620" spans="1:81" x14ac:dyDescent="0.25">
      <c r="A620" s="2" t="s">
        <v>1234</v>
      </c>
      <c r="B620" s="3" t="s">
        <v>1235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>
        <v>46417.99</v>
      </c>
      <c r="BG620" s="4"/>
      <c r="BH620" s="4">
        <v>0</v>
      </c>
      <c r="BI620" s="4"/>
      <c r="BJ620" s="4">
        <v>54.17</v>
      </c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>
        <v>46472.159999999996</v>
      </c>
    </row>
    <row r="621" spans="1:81" x14ac:dyDescent="0.25">
      <c r="A621" s="2" t="s">
        <v>1236</v>
      </c>
      <c r="B621" s="3" t="s">
        <v>1237</v>
      </c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>
        <v>111290.73</v>
      </c>
      <c r="BQ621" s="4"/>
      <c r="BR621" s="4"/>
      <c r="BS621" s="4"/>
      <c r="BT621" s="4">
        <v>0</v>
      </c>
      <c r="BU621" s="4"/>
      <c r="BV621" s="4">
        <v>-125.43</v>
      </c>
      <c r="BW621" s="4"/>
      <c r="BX621" s="4"/>
      <c r="BY621" s="4"/>
      <c r="BZ621" s="4"/>
      <c r="CA621" s="4"/>
      <c r="CB621" s="4"/>
      <c r="CC621" s="4">
        <v>111165.3</v>
      </c>
    </row>
    <row r="622" spans="1:81" x14ac:dyDescent="0.25">
      <c r="A622" s="2" t="s">
        <v>1238</v>
      </c>
      <c r="B622" s="3" t="s">
        <v>1239</v>
      </c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>
        <v>16747.88</v>
      </c>
      <c r="BA622" s="4">
        <v>53.21</v>
      </c>
      <c r="BB622" s="4">
        <v>0</v>
      </c>
      <c r="BC622" s="4"/>
      <c r="BD622" s="4"/>
      <c r="BE622" s="4"/>
      <c r="BF622" s="4"/>
      <c r="BG622" s="4"/>
      <c r="BH622" s="4"/>
      <c r="BI622" s="4"/>
      <c r="BJ622" s="4">
        <v>19.61</v>
      </c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>
        <v>16820.7</v>
      </c>
    </row>
    <row r="623" spans="1:81" x14ac:dyDescent="0.25">
      <c r="A623" s="2" t="s">
        <v>1240</v>
      </c>
      <c r="B623" s="3" t="s">
        <v>1241</v>
      </c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>
        <v>18412.86</v>
      </c>
      <c r="BN623" s="4">
        <v>0</v>
      </c>
      <c r="BO623" s="4"/>
      <c r="BP623" s="4"/>
      <c r="BQ623" s="4"/>
      <c r="BR623" s="4"/>
      <c r="BS623" s="4"/>
      <c r="BT623" s="4"/>
      <c r="BU623" s="4"/>
      <c r="BV623" s="4">
        <v>-74.56</v>
      </c>
      <c r="BW623" s="4"/>
      <c r="BX623" s="4"/>
      <c r="BY623" s="4"/>
      <c r="BZ623" s="4"/>
      <c r="CA623" s="4"/>
      <c r="CB623" s="4"/>
      <c r="CC623" s="4">
        <v>18338.3</v>
      </c>
    </row>
    <row r="624" spans="1:81" x14ac:dyDescent="0.25">
      <c r="A624" s="2" t="s">
        <v>1242</v>
      </c>
      <c r="B624" s="3" t="s">
        <v>1243</v>
      </c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>
        <v>131774.79</v>
      </c>
      <c r="BT624" s="4"/>
      <c r="BU624" s="4">
        <v>15268.54</v>
      </c>
      <c r="BV624" s="4">
        <v>-444.74</v>
      </c>
      <c r="BW624" s="4"/>
      <c r="BX624" s="4"/>
      <c r="BY624" s="4"/>
      <c r="BZ624" s="4"/>
      <c r="CA624" s="4"/>
      <c r="CB624" s="4"/>
      <c r="CC624" s="4">
        <v>146598.59000000003</v>
      </c>
    </row>
    <row r="625" spans="1:81" x14ac:dyDescent="0.25">
      <c r="A625" s="2" t="s">
        <v>1244</v>
      </c>
      <c r="B625" s="3" t="s">
        <v>1245</v>
      </c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>
        <v>110400.02</v>
      </c>
      <c r="BD625" s="4"/>
      <c r="BE625" s="4">
        <v>11660.18</v>
      </c>
      <c r="BF625" s="4"/>
      <c r="BG625" s="4"/>
      <c r="BH625" s="4"/>
      <c r="BI625" s="4"/>
      <c r="BJ625" s="4">
        <v>24373.61</v>
      </c>
      <c r="BK625" s="4"/>
      <c r="BL625" s="4"/>
      <c r="BM625" s="4"/>
      <c r="BN625" s="4">
        <v>22136.58</v>
      </c>
      <c r="BO625" s="4"/>
      <c r="BP625" s="4"/>
      <c r="BQ625" s="4"/>
      <c r="BR625" s="4"/>
      <c r="BS625" s="4"/>
      <c r="BT625" s="4"/>
      <c r="BU625" s="4"/>
      <c r="BV625" s="4">
        <v>-89.63</v>
      </c>
      <c r="BW625" s="4"/>
      <c r="BX625" s="4"/>
      <c r="BY625" s="4"/>
      <c r="BZ625" s="4"/>
      <c r="CA625" s="4"/>
      <c r="CB625" s="4"/>
      <c r="CC625" s="4">
        <v>168480.76</v>
      </c>
    </row>
    <row r="626" spans="1:81" x14ac:dyDescent="0.25">
      <c r="A626" s="2" t="s">
        <v>1246</v>
      </c>
      <c r="B626" s="3" t="s">
        <v>1247</v>
      </c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>
        <v>20388.18</v>
      </c>
      <c r="BH626" s="4">
        <v>-0.14000000000000001</v>
      </c>
      <c r="BI626" s="4">
        <v>0</v>
      </c>
      <c r="BJ626" s="4">
        <v>23.79</v>
      </c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>
        <v>20411.830000000002</v>
      </c>
    </row>
    <row r="627" spans="1:81" x14ac:dyDescent="0.25">
      <c r="A627" s="2" t="s">
        <v>1248</v>
      </c>
      <c r="B627" s="3" t="s">
        <v>1249</v>
      </c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>
        <v>17028.43</v>
      </c>
      <c r="AY627" s="4">
        <v>-0.45</v>
      </c>
      <c r="AZ627" s="4">
        <v>0</v>
      </c>
      <c r="BA627" s="4"/>
      <c r="BB627" s="4">
        <v>0.44</v>
      </c>
      <c r="BC627" s="4">
        <v>-737.03</v>
      </c>
      <c r="BD627" s="4"/>
      <c r="BE627" s="4"/>
      <c r="BF627" s="4"/>
      <c r="BG627" s="4">
        <v>736.24</v>
      </c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>
        <v>17027.629999999997</v>
      </c>
    </row>
    <row r="628" spans="1:81" x14ac:dyDescent="0.25">
      <c r="A628" s="2" t="s">
        <v>1250</v>
      </c>
      <c r="B628" s="3" t="s">
        <v>1251</v>
      </c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>
        <v>16855.73</v>
      </c>
      <c r="AY628" s="4">
        <v>-0.38</v>
      </c>
      <c r="AZ628" s="4">
        <v>0</v>
      </c>
      <c r="BA628" s="4"/>
      <c r="BB628" s="4">
        <v>-0.12</v>
      </c>
      <c r="BC628" s="4">
        <v>-768.55000000000007</v>
      </c>
      <c r="BD628" s="4"/>
      <c r="BE628" s="4"/>
      <c r="BF628" s="4"/>
      <c r="BG628" s="4">
        <v>761.1</v>
      </c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>
        <v>16847.78</v>
      </c>
    </row>
    <row r="629" spans="1:81" x14ac:dyDescent="0.25">
      <c r="A629" s="2" t="s">
        <v>1252</v>
      </c>
      <c r="B629" s="3" t="s">
        <v>1253</v>
      </c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>
        <v>46017.4</v>
      </c>
      <c r="BK629" s="4"/>
      <c r="BL629" s="4"/>
      <c r="BM629" s="4"/>
      <c r="BN629" s="4"/>
      <c r="BO629" s="4"/>
      <c r="BP629" s="4"/>
      <c r="BQ629" s="4"/>
      <c r="BR629" s="4"/>
      <c r="BS629" s="4"/>
      <c r="BT629" s="4">
        <v>0</v>
      </c>
      <c r="BU629" s="4"/>
      <c r="BV629" s="4"/>
      <c r="BW629" s="4"/>
      <c r="BX629" s="4"/>
      <c r="BY629" s="4"/>
      <c r="BZ629" s="4"/>
      <c r="CA629" s="4"/>
      <c r="CB629" s="4"/>
      <c r="CC629" s="4">
        <v>46017.4</v>
      </c>
    </row>
    <row r="630" spans="1:81" x14ac:dyDescent="0.25">
      <c r="A630" s="2" t="s">
        <v>1254</v>
      </c>
      <c r="B630" s="3" t="s">
        <v>1255</v>
      </c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>
        <v>44949.520000000004</v>
      </c>
      <c r="BE630" s="4"/>
      <c r="BF630" s="4">
        <v>0</v>
      </c>
      <c r="BG630" s="4"/>
      <c r="BH630" s="4"/>
      <c r="BI630" s="4"/>
      <c r="BJ630" s="4">
        <v>52.45</v>
      </c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>
        <v>45001.97</v>
      </c>
    </row>
    <row r="631" spans="1:81" x14ac:dyDescent="0.25">
      <c r="A631" s="2" t="s">
        <v>1256</v>
      </c>
      <c r="B631" s="3" t="s">
        <v>1257</v>
      </c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>
        <v>30203.61</v>
      </c>
      <c r="BH631" s="4">
        <v>0</v>
      </c>
      <c r="BI631" s="4"/>
      <c r="BJ631" s="4">
        <v>35.25</v>
      </c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>
        <v>30238.86</v>
      </c>
    </row>
    <row r="632" spans="1:81" x14ac:dyDescent="0.25">
      <c r="A632" s="2" t="s">
        <v>1258</v>
      </c>
      <c r="B632" s="3" t="s">
        <v>1259</v>
      </c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>
        <v>720356.96</v>
      </c>
      <c r="BT632" s="4"/>
      <c r="BU632" s="4"/>
      <c r="BV632" s="4">
        <v>-1620.3500000000001</v>
      </c>
      <c r="BW632" s="4"/>
      <c r="BX632" s="4"/>
      <c r="BY632" s="4"/>
      <c r="BZ632" s="4"/>
      <c r="CA632" s="4"/>
      <c r="CB632" s="4"/>
      <c r="CC632" s="4">
        <v>718736.61</v>
      </c>
    </row>
    <row r="633" spans="1:81" x14ac:dyDescent="0.25">
      <c r="A633" s="2" t="s">
        <v>1260</v>
      </c>
      <c r="B633" s="3" t="s">
        <v>1261</v>
      </c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>
        <v>43567.43</v>
      </c>
      <c r="BW633" s="4"/>
      <c r="BX633" s="4">
        <v>0</v>
      </c>
      <c r="BY633" s="4"/>
      <c r="BZ633" s="4"/>
      <c r="CA633" s="4"/>
      <c r="CB633" s="4"/>
      <c r="CC633" s="4">
        <v>43567.43</v>
      </c>
    </row>
    <row r="634" spans="1:81" x14ac:dyDescent="0.25">
      <c r="A634" s="2" t="s">
        <v>1262</v>
      </c>
      <c r="B634" s="3" t="s">
        <v>1263</v>
      </c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>
        <v>12355.15</v>
      </c>
      <c r="AY634" s="4">
        <v>0.23</v>
      </c>
      <c r="AZ634" s="4">
        <v>0</v>
      </c>
      <c r="BA634" s="4"/>
      <c r="BB634" s="4">
        <v>1010.09</v>
      </c>
      <c r="BC634" s="4">
        <v>1727.82</v>
      </c>
      <c r="BD634" s="4">
        <v>0.77</v>
      </c>
      <c r="BE634" s="4"/>
      <c r="BF634" s="4"/>
      <c r="BG634" s="4">
        <v>641.52</v>
      </c>
      <c r="BH634" s="4"/>
      <c r="BI634" s="4"/>
      <c r="BJ634" s="4">
        <v>3.94</v>
      </c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>
        <v>15739.52</v>
      </c>
    </row>
    <row r="635" spans="1:81" x14ac:dyDescent="0.25">
      <c r="A635" s="2" t="s">
        <v>1264</v>
      </c>
      <c r="B635" s="3" t="s">
        <v>1265</v>
      </c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>
        <v>3237.61</v>
      </c>
      <c r="BH635" s="4"/>
      <c r="BI635" s="4"/>
      <c r="BJ635" s="4">
        <v>277.58</v>
      </c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>
        <v>3515.19</v>
      </c>
    </row>
    <row r="636" spans="1:81" x14ac:dyDescent="0.25">
      <c r="A636" s="2" t="s">
        <v>1266</v>
      </c>
      <c r="B636" s="3" t="s">
        <v>1267</v>
      </c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>
        <v>19079.54</v>
      </c>
      <c r="BJ636" s="4">
        <v>8.2900000000000009</v>
      </c>
      <c r="BK636" s="4">
        <v>0</v>
      </c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>
        <v>19087.830000000002</v>
      </c>
    </row>
    <row r="637" spans="1:81" x14ac:dyDescent="0.25">
      <c r="A637" s="2" t="s">
        <v>1268</v>
      </c>
      <c r="B637" s="3" t="s">
        <v>1269</v>
      </c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>
        <v>917283.8</v>
      </c>
      <c r="BX637" s="4">
        <v>162711.49</v>
      </c>
      <c r="BY637" s="4">
        <v>456427.24</v>
      </c>
      <c r="BZ637" s="4"/>
      <c r="CA637" s="4">
        <v>355856.14</v>
      </c>
      <c r="CB637" s="4">
        <v>26834.73</v>
      </c>
      <c r="CC637" s="4">
        <v>1919113.4</v>
      </c>
    </row>
    <row r="638" spans="1:81" x14ac:dyDescent="0.25">
      <c r="A638" s="2" t="s">
        <v>1270</v>
      </c>
      <c r="B638" s="3" t="s">
        <v>1271</v>
      </c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>
        <v>1307310.31</v>
      </c>
      <c r="BL638" s="4">
        <v>-214895.16</v>
      </c>
      <c r="BM638" s="4">
        <v>152220.81</v>
      </c>
      <c r="BN638" s="4">
        <v>161725.07</v>
      </c>
      <c r="BO638" s="4">
        <v>224742.24</v>
      </c>
      <c r="BP638" s="4">
        <v>199.5</v>
      </c>
      <c r="BQ638" s="4">
        <v>-0.31</v>
      </c>
      <c r="BR638" s="4"/>
      <c r="BS638" s="4"/>
      <c r="BT638" s="4"/>
      <c r="BU638" s="4"/>
      <c r="BV638" s="4">
        <v>25975.3</v>
      </c>
      <c r="BW638" s="4"/>
      <c r="BX638" s="4"/>
      <c r="BY638" s="4"/>
      <c r="BZ638" s="4"/>
      <c r="CA638" s="4"/>
      <c r="CB638" s="4"/>
      <c r="CC638" s="4">
        <v>1657277.7600000002</v>
      </c>
    </row>
    <row r="639" spans="1:81" x14ac:dyDescent="0.25">
      <c r="A639" s="2" t="s">
        <v>1272</v>
      </c>
      <c r="B639" s="3" t="s">
        <v>1273</v>
      </c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>
        <v>151193.4</v>
      </c>
      <c r="BW639" s="4">
        <v>40315.090000000004</v>
      </c>
      <c r="BX639" s="4">
        <v>8762.4699999999993</v>
      </c>
      <c r="BY639" s="4"/>
      <c r="BZ639" s="4"/>
      <c r="CA639" s="4"/>
      <c r="CB639" s="4"/>
      <c r="CC639" s="4">
        <v>200270.96</v>
      </c>
    </row>
    <row r="640" spans="1:81" x14ac:dyDescent="0.25">
      <c r="A640" s="2" t="s">
        <v>1274</v>
      </c>
      <c r="B640" s="3" t="s">
        <v>1210</v>
      </c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>
        <v>2686.37</v>
      </c>
      <c r="AU640" s="4">
        <v>0</v>
      </c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>
        <v>2686.37</v>
      </c>
    </row>
    <row r="641" spans="1:81" x14ac:dyDescent="0.25">
      <c r="A641" s="2" t="s">
        <v>1275</v>
      </c>
      <c r="B641" s="3" t="s">
        <v>1276</v>
      </c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>
        <v>1651495.6</v>
      </c>
      <c r="BJ641" s="4">
        <v>-12043.460000000001</v>
      </c>
      <c r="BK641" s="4">
        <v>130772.22</v>
      </c>
      <c r="BL641" s="4"/>
      <c r="BM641" s="4"/>
      <c r="BN641" s="4">
        <v>6706.78</v>
      </c>
      <c r="BO641" s="4">
        <v>0</v>
      </c>
      <c r="BP641" s="4">
        <v>-65386.200000000004</v>
      </c>
      <c r="BQ641" s="4"/>
      <c r="BR641" s="4"/>
      <c r="BS641" s="4"/>
      <c r="BT641" s="4"/>
      <c r="BU641" s="4"/>
      <c r="BV641" s="4">
        <v>-453.67</v>
      </c>
      <c r="BW641" s="4"/>
      <c r="BX641" s="4"/>
      <c r="BY641" s="4"/>
      <c r="BZ641" s="4"/>
      <c r="CA641" s="4"/>
      <c r="CB641" s="4"/>
      <c r="CC641" s="4">
        <v>1711091.2700000003</v>
      </c>
    </row>
    <row r="642" spans="1:81" x14ac:dyDescent="0.25">
      <c r="A642" s="2" t="s">
        <v>1277</v>
      </c>
      <c r="B642" s="3" t="s">
        <v>1278</v>
      </c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>
        <v>60110.06</v>
      </c>
      <c r="AU642" s="4">
        <v>18396.2</v>
      </c>
      <c r="AV642" s="4"/>
      <c r="AW642" s="4"/>
      <c r="AX642" s="4">
        <v>2555.23</v>
      </c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>
        <v>81061.489999999991</v>
      </c>
    </row>
    <row r="643" spans="1:81" x14ac:dyDescent="0.25">
      <c r="A643" s="2" t="s">
        <v>1279</v>
      </c>
      <c r="B643" s="3" t="s">
        <v>1280</v>
      </c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>
        <v>50181.25</v>
      </c>
      <c r="AY643" s="4">
        <v>-27.75</v>
      </c>
      <c r="AZ643" s="4"/>
      <c r="BA643" s="4"/>
      <c r="BB643" s="4"/>
      <c r="BC643" s="4">
        <v>0</v>
      </c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>
        <v>50153.5</v>
      </c>
    </row>
    <row r="644" spans="1:81" x14ac:dyDescent="0.25">
      <c r="A644" s="2" t="s">
        <v>1281</v>
      </c>
      <c r="B644" s="3" t="s">
        <v>1282</v>
      </c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>
        <v>1430.41</v>
      </c>
      <c r="AY644" s="4">
        <v>1741.93</v>
      </c>
      <c r="AZ644" s="4">
        <v>42.59</v>
      </c>
      <c r="BA644" s="4">
        <v>125.45</v>
      </c>
      <c r="BB644" s="4"/>
      <c r="BC644" s="4">
        <v>11502.03</v>
      </c>
      <c r="BD644" s="4">
        <v>0</v>
      </c>
      <c r="BE644" s="4"/>
      <c r="BF644" s="4"/>
      <c r="BG644" s="4"/>
      <c r="BH644" s="4"/>
      <c r="BI644" s="4"/>
      <c r="BJ644" s="4">
        <v>-52.620000000000005</v>
      </c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>
        <v>14789.789999999999</v>
      </c>
    </row>
    <row r="645" spans="1:81" x14ac:dyDescent="0.25">
      <c r="A645" s="2" t="s">
        <v>1283</v>
      </c>
      <c r="B645" s="3" t="s">
        <v>1284</v>
      </c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>
        <v>2551.3000000000002</v>
      </c>
      <c r="BA645" s="4">
        <v>0</v>
      </c>
      <c r="BB645" s="4"/>
      <c r="BC645" s="4"/>
      <c r="BD645" s="4"/>
      <c r="BE645" s="4"/>
      <c r="BF645" s="4"/>
      <c r="BG645" s="4"/>
      <c r="BH645" s="4"/>
      <c r="BI645" s="4"/>
      <c r="BJ645" s="4">
        <v>2.98</v>
      </c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>
        <v>2554.2800000000002</v>
      </c>
    </row>
    <row r="646" spans="1:81" x14ac:dyDescent="0.25">
      <c r="A646" s="2" t="s">
        <v>1285</v>
      </c>
      <c r="B646" s="3" t="s">
        <v>1286</v>
      </c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>
        <v>1137.8800000000001</v>
      </c>
      <c r="BD646" s="4">
        <v>0</v>
      </c>
      <c r="BE646" s="4"/>
      <c r="BF646" s="4"/>
      <c r="BG646" s="4"/>
      <c r="BH646" s="4"/>
      <c r="BI646" s="4"/>
      <c r="BJ646" s="4">
        <v>1.33</v>
      </c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>
        <v>1139.21</v>
      </c>
    </row>
    <row r="647" spans="1:81" x14ac:dyDescent="0.25">
      <c r="A647" s="2" t="s">
        <v>1287</v>
      </c>
      <c r="B647" s="3" t="s">
        <v>1288</v>
      </c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>
        <v>14949.07</v>
      </c>
      <c r="AV647" s="4"/>
      <c r="AW647" s="4"/>
      <c r="AX647" s="4">
        <v>-123.83</v>
      </c>
      <c r="AY647" s="4"/>
      <c r="AZ647" s="4"/>
      <c r="BA647" s="4"/>
      <c r="BB647" s="4"/>
      <c r="BC647" s="4"/>
      <c r="BD647" s="4"/>
      <c r="BE647" s="4"/>
      <c r="BF647" s="4">
        <v>0</v>
      </c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>
        <v>14825.24</v>
      </c>
    </row>
    <row r="648" spans="1:81" x14ac:dyDescent="0.25">
      <c r="A648" s="2" t="s">
        <v>1289</v>
      </c>
      <c r="B648" s="3" t="s">
        <v>1290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>
        <v>218699.66</v>
      </c>
      <c r="AY648" s="4">
        <v>-3909.23</v>
      </c>
      <c r="AZ648" s="4"/>
      <c r="BA648" s="4">
        <v>21252.47</v>
      </c>
      <c r="BB648" s="4"/>
      <c r="BC648" s="4">
        <v>764.28</v>
      </c>
      <c r="BD648" s="4">
        <v>30358.190000000002</v>
      </c>
      <c r="BE648" s="4"/>
      <c r="BF648" s="4"/>
      <c r="BG648" s="4"/>
      <c r="BH648" s="4"/>
      <c r="BI648" s="4"/>
      <c r="BJ648" s="4">
        <v>-205.45000000000002</v>
      </c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>
        <v>266959.92</v>
      </c>
    </row>
    <row r="649" spans="1:81" x14ac:dyDescent="0.25">
      <c r="A649" s="2" t="s">
        <v>1291</v>
      </c>
      <c r="B649" s="3" t="s">
        <v>1292</v>
      </c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>
        <v>78231.55</v>
      </c>
      <c r="BJ649" s="4">
        <v>22895.41</v>
      </c>
      <c r="BK649" s="4">
        <v>-536.74</v>
      </c>
      <c r="BL649" s="4">
        <v>435.58</v>
      </c>
      <c r="BM649" s="4">
        <v>146.96</v>
      </c>
      <c r="BN649" s="4">
        <v>1252.3399999999999</v>
      </c>
      <c r="BO649" s="4"/>
      <c r="BP649" s="4"/>
      <c r="BQ649" s="4">
        <v>507.82</v>
      </c>
      <c r="BR649" s="4">
        <v>349.78000000000003</v>
      </c>
      <c r="BS649" s="4"/>
      <c r="BT649" s="4"/>
      <c r="BU649" s="4"/>
      <c r="BV649" s="4">
        <v>137.74</v>
      </c>
      <c r="BW649" s="4">
        <v>350.63</v>
      </c>
      <c r="BX649" s="4">
        <v>-278245.28000000003</v>
      </c>
      <c r="BY649" s="4"/>
      <c r="BZ649" s="4">
        <v>0</v>
      </c>
      <c r="CA649" s="4"/>
      <c r="CB649" s="4"/>
      <c r="CC649" s="4">
        <v>-174474.21000000002</v>
      </c>
    </row>
    <row r="650" spans="1:81" x14ac:dyDescent="0.25">
      <c r="A650" s="2" t="s">
        <v>1293</v>
      </c>
      <c r="B650" s="3" t="s">
        <v>1294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>
        <v>35181.32</v>
      </c>
      <c r="AV650" s="4">
        <v>56734.3</v>
      </c>
      <c r="AW650" s="4">
        <v>48765.63</v>
      </c>
      <c r="AX650" s="4">
        <v>5227.38</v>
      </c>
      <c r="AY650" s="4"/>
      <c r="AZ650" s="4"/>
      <c r="BA650" s="4"/>
      <c r="BB650" s="4"/>
      <c r="BC650" s="4">
        <v>2148.92</v>
      </c>
      <c r="BD650" s="4"/>
      <c r="BE650" s="4">
        <v>8947.34</v>
      </c>
      <c r="BF650" s="4">
        <v>-3683.28</v>
      </c>
      <c r="BG650" s="4"/>
      <c r="BH650" s="4">
        <v>0</v>
      </c>
      <c r="BI650" s="4"/>
      <c r="BJ650" s="4">
        <v>-29.080000000000002</v>
      </c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>
        <v>153292.53000000003</v>
      </c>
    </row>
    <row r="651" spans="1:81" x14ac:dyDescent="0.25">
      <c r="A651" s="2" t="s">
        <v>1295</v>
      </c>
      <c r="B651" s="3" t="s">
        <v>1296</v>
      </c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>
        <v>25902.41</v>
      </c>
      <c r="AY651" s="4"/>
      <c r="AZ651" s="4"/>
      <c r="BA651" s="4"/>
      <c r="BB651" s="4"/>
      <c r="BC651" s="4"/>
      <c r="BD651" s="4">
        <v>0</v>
      </c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>
        <v>25902.41</v>
      </c>
    </row>
    <row r="652" spans="1:81" x14ac:dyDescent="0.25">
      <c r="A652" s="2" t="s">
        <v>1297</v>
      </c>
      <c r="B652" s="3" t="s">
        <v>1298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>
        <v>1261.24</v>
      </c>
      <c r="AU652" s="4"/>
      <c r="AV652" s="4"/>
      <c r="AW652" s="4"/>
      <c r="AX652" s="4">
        <v>-10.450000000000001</v>
      </c>
      <c r="AY652" s="4">
        <v>0</v>
      </c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>
        <v>1250.79</v>
      </c>
    </row>
    <row r="653" spans="1:81" x14ac:dyDescent="0.25">
      <c r="A653" s="2" t="s">
        <v>1299</v>
      </c>
      <c r="B653" s="3" t="s">
        <v>1300</v>
      </c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>
        <v>182186.75</v>
      </c>
      <c r="BD653" s="4">
        <v>1981.6000000000001</v>
      </c>
      <c r="BE653" s="4">
        <v>12171.23</v>
      </c>
      <c r="BF653" s="4"/>
      <c r="BG653" s="4"/>
      <c r="BH653" s="4"/>
      <c r="BI653" s="4"/>
      <c r="BJ653" s="4">
        <v>-767.68000000000006</v>
      </c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>
        <v>195571.90000000002</v>
      </c>
    </row>
    <row r="654" spans="1:81" x14ac:dyDescent="0.25">
      <c r="A654" s="2" t="s">
        <v>1301</v>
      </c>
      <c r="B654" s="3" t="s">
        <v>1302</v>
      </c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>
        <v>19941.43</v>
      </c>
      <c r="BI654" s="4"/>
      <c r="BJ654" s="4">
        <v>23.27</v>
      </c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>
        <v>19964.7</v>
      </c>
    </row>
    <row r="655" spans="1:81" x14ac:dyDescent="0.25">
      <c r="A655" s="2" t="s">
        <v>1303</v>
      </c>
      <c r="B655" s="3" t="s">
        <v>1304</v>
      </c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>
        <v>130790.25</v>
      </c>
      <c r="BX655" s="4">
        <v>-87.75</v>
      </c>
      <c r="BY655" s="4"/>
      <c r="BZ655" s="4"/>
      <c r="CA655" s="4"/>
      <c r="CB655" s="4"/>
      <c r="CC655" s="4">
        <v>130702.5</v>
      </c>
    </row>
    <row r="656" spans="1:81" x14ac:dyDescent="0.25">
      <c r="A656" s="2" t="s">
        <v>1305</v>
      </c>
      <c r="B656" s="3" t="s">
        <v>1306</v>
      </c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>
        <v>5258.53</v>
      </c>
      <c r="AU656" s="4"/>
      <c r="AV656" s="4"/>
      <c r="AW656" s="4"/>
      <c r="AX656" s="4">
        <v>-43.550000000000004</v>
      </c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>
        <v>5214.9799999999996</v>
      </c>
    </row>
    <row r="657" spans="1:81" x14ac:dyDescent="0.25">
      <c r="A657" s="2" t="s">
        <v>1307</v>
      </c>
      <c r="B657" s="3" t="s">
        <v>1308</v>
      </c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>
        <v>165656.47</v>
      </c>
      <c r="BC657" s="4">
        <v>2198.92</v>
      </c>
      <c r="BD657" s="4">
        <v>2050.1999999999998</v>
      </c>
      <c r="BE657" s="4"/>
      <c r="BF657" s="4">
        <v>3304.36</v>
      </c>
      <c r="BG657" s="4"/>
      <c r="BH657" s="4">
        <v>107.42</v>
      </c>
      <c r="BI657" s="4">
        <v>0</v>
      </c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>
        <v>173317.37000000002</v>
      </c>
    </row>
    <row r="658" spans="1:81" x14ac:dyDescent="0.25">
      <c r="A658" s="2" t="s">
        <v>1309</v>
      </c>
      <c r="B658" s="3" t="s">
        <v>1310</v>
      </c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>
        <v>29484.75</v>
      </c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>
        <v>29484.75</v>
      </c>
    </row>
    <row r="659" spans="1:81" x14ac:dyDescent="0.25">
      <c r="A659" s="2" t="s">
        <v>1311</v>
      </c>
      <c r="B659" s="3" t="s">
        <v>1312</v>
      </c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>
        <v>233354.16</v>
      </c>
      <c r="BK659" s="4">
        <v>-19.010000000000002</v>
      </c>
      <c r="BL659" s="4">
        <v>2377.42</v>
      </c>
      <c r="BM659" s="4">
        <v>285.57</v>
      </c>
      <c r="BN659" s="4">
        <v>0</v>
      </c>
      <c r="BO659" s="4">
        <v>113.03</v>
      </c>
      <c r="BP659" s="4"/>
      <c r="BQ659" s="4"/>
      <c r="BR659" s="4"/>
      <c r="BS659" s="4"/>
      <c r="BT659" s="4">
        <v>24048.36</v>
      </c>
      <c r="BU659" s="4"/>
      <c r="BV659" s="4">
        <v>-137.63</v>
      </c>
      <c r="BW659" s="4"/>
      <c r="BX659" s="4"/>
      <c r="BY659" s="4"/>
      <c r="BZ659" s="4"/>
      <c r="CA659" s="4"/>
      <c r="CB659" s="4"/>
      <c r="CC659" s="4">
        <v>260021.90000000002</v>
      </c>
    </row>
    <row r="660" spans="1:81" x14ac:dyDescent="0.25">
      <c r="A660" s="2" t="s">
        <v>1313</v>
      </c>
      <c r="B660" s="3" t="s">
        <v>1314</v>
      </c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>
        <v>1255.1000000000001</v>
      </c>
      <c r="AX660" s="4">
        <v>-10.51</v>
      </c>
      <c r="AY660" s="4">
        <v>0</v>
      </c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>
        <v>1244.5900000000001</v>
      </c>
    </row>
    <row r="661" spans="1:81" x14ac:dyDescent="0.25">
      <c r="A661" s="2" t="s">
        <v>1315</v>
      </c>
      <c r="B661" s="3" t="s">
        <v>1316</v>
      </c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>
        <v>1269.1000000000001</v>
      </c>
      <c r="AX661" s="4">
        <v>-13.26</v>
      </c>
      <c r="AY661" s="4">
        <v>0</v>
      </c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>
        <v>1255.8400000000001</v>
      </c>
    </row>
    <row r="662" spans="1:81" x14ac:dyDescent="0.25">
      <c r="A662" s="2" t="s">
        <v>1317</v>
      </c>
      <c r="B662" s="3" t="s">
        <v>1318</v>
      </c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>
        <v>9858.75</v>
      </c>
      <c r="AX662" s="4">
        <v>249343.03</v>
      </c>
      <c r="AY662" s="4"/>
      <c r="AZ662" s="4">
        <v>-1387.71</v>
      </c>
      <c r="BA662" s="4"/>
      <c r="BB662" s="4"/>
      <c r="BC662" s="4">
        <v>0</v>
      </c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>
        <v>257814.07</v>
      </c>
    </row>
    <row r="663" spans="1:81" x14ac:dyDescent="0.25">
      <c r="A663" s="2" t="s">
        <v>1319</v>
      </c>
      <c r="B663" s="3" t="s">
        <v>1320</v>
      </c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>
        <v>32560.86</v>
      </c>
      <c r="AY663" s="4"/>
      <c r="AZ663" s="4"/>
      <c r="BA663" s="4"/>
      <c r="BB663" s="4">
        <v>0</v>
      </c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>
        <v>32560.86</v>
      </c>
    </row>
    <row r="664" spans="1:81" x14ac:dyDescent="0.25">
      <c r="A664" s="2" t="s">
        <v>1321</v>
      </c>
      <c r="B664" s="3" t="s">
        <v>1322</v>
      </c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>
        <v>21576.45</v>
      </c>
      <c r="BH664" s="4">
        <v>-2771.38</v>
      </c>
      <c r="BI664" s="4">
        <v>-420.31</v>
      </c>
      <c r="BJ664" s="4">
        <v>575.14</v>
      </c>
      <c r="BK664" s="4"/>
      <c r="BL664" s="4">
        <v>0</v>
      </c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>
        <v>18959.899999999998</v>
      </c>
    </row>
    <row r="665" spans="1:81" x14ac:dyDescent="0.25">
      <c r="A665" s="2" t="s">
        <v>1323</v>
      </c>
      <c r="B665" s="3" t="s">
        <v>1324</v>
      </c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>
        <v>3438.63</v>
      </c>
      <c r="AW665" s="4">
        <v>8.92</v>
      </c>
      <c r="AX665" s="4">
        <v>-36.15</v>
      </c>
      <c r="AY665" s="4"/>
      <c r="AZ665" s="4"/>
      <c r="BA665" s="4">
        <v>0</v>
      </c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>
        <v>3411.4</v>
      </c>
    </row>
    <row r="666" spans="1:81" x14ac:dyDescent="0.25">
      <c r="A666" s="2" t="s">
        <v>1325</v>
      </c>
      <c r="B666" s="3" t="s">
        <v>1326</v>
      </c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>
        <v>2801.07</v>
      </c>
      <c r="AW666" s="4">
        <v>-95.77</v>
      </c>
      <c r="AX666" s="4">
        <v>-29.05</v>
      </c>
      <c r="AY666" s="4"/>
      <c r="AZ666" s="4"/>
      <c r="BA666" s="4">
        <v>0</v>
      </c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>
        <v>2676.25</v>
      </c>
    </row>
    <row r="667" spans="1:81" x14ac:dyDescent="0.25">
      <c r="A667" s="2" t="s">
        <v>1327</v>
      </c>
      <c r="B667" s="3" t="s">
        <v>1328</v>
      </c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>
        <v>1424.39</v>
      </c>
      <c r="AX667" s="4">
        <v>55.11</v>
      </c>
      <c r="AY667" s="4"/>
      <c r="AZ667" s="4"/>
      <c r="BA667" s="4"/>
      <c r="BB667" s="4"/>
      <c r="BC667" s="4"/>
      <c r="BD667" s="4">
        <v>0</v>
      </c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>
        <v>1479.5</v>
      </c>
    </row>
    <row r="668" spans="1:81" x14ac:dyDescent="0.25">
      <c r="A668" s="2" t="s">
        <v>1329</v>
      </c>
      <c r="B668" s="3" t="s">
        <v>1330</v>
      </c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>
        <v>15171.02</v>
      </c>
      <c r="AY668" s="4">
        <v>9108.7000000000007</v>
      </c>
      <c r="AZ668" s="4"/>
      <c r="BA668" s="4"/>
      <c r="BB668" s="4">
        <v>18744.47</v>
      </c>
      <c r="BC668" s="4">
        <v>-0.01</v>
      </c>
      <c r="BD668" s="4"/>
      <c r="BE668" s="4"/>
      <c r="BF668" s="4"/>
      <c r="BG668" s="4"/>
      <c r="BH668" s="4">
        <v>-288.69</v>
      </c>
      <c r="BI668" s="4">
        <v>4126.99</v>
      </c>
      <c r="BJ668" s="4">
        <v>1651.3400000000001</v>
      </c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>
        <v>48513.819999999992</v>
      </c>
    </row>
    <row r="669" spans="1:81" x14ac:dyDescent="0.25">
      <c r="A669" s="2" t="s">
        <v>1331</v>
      </c>
      <c r="B669" s="3" t="s">
        <v>1332</v>
      </c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>
        <v>24991.23</v>
      </c>
      <c r="BE669" s="4">
        <v>7072.1900000000005</v>
      </c>
      <c r="BF669" s="4"/>
      <c r="BG669" s="4"/>
      <c r="BH669" s="4">
        <v>0</v>
      </c>
      <c r="BI669" s="4"/>
      <c r="BJ669" s="4">
        <v>-125.51</v>
      </c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>
        <v>31937.91</v>
      </c>
    </row>
    <row r="670" spans="1:81" x14ac:dyDescent="0.25">
      <c r="A670" s="2" t="s">
        <v>1333</v>
      </c>
      <c r="B670" s="3" t="s">
        <v>891</v>
      </c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>
        <v>2883.11</v>
      </c>
      <c r="AY670" s="4"/>
      <c r="AZ670" s="4"/>
      <c r="BA670" s="4">
        <v>0</v>
      </c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>
        <v>2883.11</v>
      </c>
    </row>
    <row r="671" spans="1:81" x14ac:dyDescent="0.25">
      <c r="A671" s="2" t="s">
        <v>1334</v>
      </c>
      <c r="B671" s="3" t="s">
        <v>1335</v>
      </c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>
        <v>110702.55</v>
      </c>
      <c r="BD671" s="4"/>
      <c r="BE671" s="4">
        <v>-809.69</v>
      </c>
      <c r="BF671" s="4"/>
      <c r="BG671" s="4"/>
      <c r="BH671" s="4">
        <v>0</v>
      </c>
      <c r="BI671" s="4"/>
      <c r="BJ671" s="4">
        <v>-322.55</v>
      </c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>
        <v>109570.31</v>
      </c>
    </row>
    <row r="672" spans="1:81" x14ac:dyDescent="0.25">
      <c r="A672" s="2" t="s">
        <v>1336</v>
      </c>
      <c r="B672" s="3" t="s">
        <v>1337</v>
      </c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>
        <v>10911.35</v>
      </c>
      <c r="AZ672" s="4">
        <v>0</v>
      </c>
      <c r="BA672" s="4"/>
      <c r="BB672" s="4"/>
      <c r="BC672" s="4"/>
      <c r="BD672" s="4"/>
      <c r="BE672" s="4"/>
      <c r="BF672" s="4"/>
      <c r="BG672" s="4"/>
      <c r="BH672" s="4"/>
      <c r="BI672" s="4"/>
      <c r="BJ672" s="4">
        <v>12.73</v>
      </c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>
        <v>10924.08</v>
      </c>
    </row>
    <row r="673" spans="1:81" x14ac:dyDescent="0.25">
      <c r="A673" s="2" t="s">
        <v>1338</v>
      </c>
      <c r="B673" s="3" t="s">
        <v>1339</v>
      </c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>
        <v>46693.21</v>
      </c>
      <c r="BA673" s="4">
        <v>4746.96</v>
      </c>
      <c r="BB673" s="4"/>
      <c r="BC673" s="4"/>
      <c r="BD673" s="4">
        <v>0</v>
      </c>
      <c r="BE673" s="4"/>
      <c r="BF673" s="4"/>
      <c r="BG673" s="4"/>
      <c r="BH673" s="4"/>
      <c r="BI673" s="4"/>
      <c r="BJ673" s="4">
        <v>-197.88</v>
      </c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>
        <v>51242.29</v>
      </c>
    </row>
    <row r="674" spans="1:81" x14ac:dyDescent="0.25">
      <c r="A674" s="2" t="s">
        <v>1340</v>
      </c>
      <c r="B674" s="3" t="s">
        <v>1341</v>
      </c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>
        <v>59767.89</v>
      </c>
      <c r="BI674" s="4"/>
      <c r="BJ674" s="4">
        <v>-383.54</v>
      </c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>
        <v>59384.35</v>
      </c>
    </row>
    <row r="675" spans="1:81" x14ac:dyDescent="0.25">
      <c r="A675" s="2" t="s">
        <v>1342</v>
      </c>
      <c r="B675" s="3" t="s">
        <v>1343</v>
      </c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>
        <v>5614.18</v>
      </c>
      <c r="BH675" s="4">
        <v>-1454.6200000000001</v>
      </c>
      <c r="BI675" s="4">
        <v>1805.0900000000001</v>
      </c>
      <c r="BJ675" s="4">
        <v>691.62</v>
      </c>
      <c r="BK675" s="4">
        <v>2473.04</v>
      </c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>
        <v>-15.56</v>
      </c>
      <c r="BW675" s="4"/>
      <c r="BX675" s="4"/>
      <c r="BY675" s="4"/>
      <c r="BZ675" s="4"/>
      <c r="CA675" s="4"/>
      <c r="CB675" s="4"/>
      <c r="CC675" s="4">
        <v>9113.7500000000018</v>
      </c>
    </row>
    <row r="676" spans="1:81" x14ac:dyDescent="0.25">
      <c r="A676" s="2" t="s">
        <v>1344</v>
      </c>
      <c r="B676" s="3" t="s">
        <v>1345</v>
      </c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>
        <v>20184.55</v>
      </c>
      <c r="BC676" s="4">
        <v>0</v>
      </c>
      <c r="BD676" s="4"/>
      <c r="BE676" s="4"/>
      <c r="BF676" s="4"/>
      <c r="BG676" s="4"/>
      <c r="BH676" s="4"/>
      <c r="BI676" s="4"/>
      <c r="BJ676" s="4">
        <v>23.55</v>
      </c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>
        <v>20208.099999999999</v>
      </c>
    </row>
    <row r="677" spans="1:81" x14ac:dyDescent="0.25">
      <c r="A677" s="2" t="s">
        <v>1346</v>
      </c>
      <c r="B677" s="3" t="s">
        <v>1347</v>
      </c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>
        <v>1418.7</v>
      </c>
      <c r="AZ677" s="4"/>
      <c r="BA677" s="4"/>
      <c r="BB677" s="4">
        <v>0</v>
      </c>
      <c r="BC677" s="4"/>
      <c r="BD677" s="4"/>
      <c r="BE677" s="4"/>
      <c r="BF677" s="4"/>
      <c r="BG677" s="4"/>
      <c r="BH677" s="4"/>
      <c r="BI677" s="4"/>
      <c r="BJ677" s="4">
        <v>1.6600000000000001</v>
      </c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>
        <v>1420.3600000000001</v>
      </c>
    </row>
    <row r="678" spans="1:81" x14ac:dyDescent="0.25">
      <c r="A678" s="2" t="s">
        <v>1348</v>
      </c>
      <c r="B678" s="3" t="s">
        <v>1349</v>
      </c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>
        <v>387742.67</v>
      </c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>
        <v>387742.67</v>
      </c>
    </row>
    <row r="679" spans="1:81" x14ac:dyDescent="0.25">
      <c r="A679" s="2" t="s">
        <v>1350</v>
      </c>
      <c r="B679" s="3" t="s">
        <v>1351</v>
      </c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>
        <v>97876.510000000009</v>
      </c>
      <c r="BN679" s="4"/>
      <c r="BO679" s="4"/>
      <c r="BP679" s="4"/>
      <c r="BQ679" s="4"/>
      <c r="BR679" s="4">
        <v>198.61</v>
      </c>
      <c r="BS679" s="4"/>
      <c r="BT679" s="4"/>
      <c r="BU679" s="4"/>
      <c r="BV679" s="4">
        <v>-0.8</v>
      </c>
      <c r="BW679" s="4"/>
      <c r="BX679" s="4"/>
      <c r="BY679" s="4"/>
      <c r="BZ679" s="4"/>
      <c r="CA679" s="4"/>
      <c r="CB679" s="4"/>
      <c r="CC679" s="4">
        <v>98074.32</v>
      </c>
    </row>
    <row r="680" spans="1:81" x14ac:dyDescent="0.25">
      <c r="A680" s="2" t="s">
        <v>1352</v>
      </c>
      <c r="B680" s="3" t="s">
        <v>1353</v>
      </c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>
        <v>14937.67</v>
      </c>
      <c r="BB680" s="4">
        <v>0</v>
      </c>
      <c r="BC680" s="4"/>
      <c r="BD680" s="4"/>
      <c r="BE680" s="4"/>
      <c r="BF680" s="4"/>
      <c r="BG680" s="4"/>
      <c r="BH680" s="4"/>
      <c r="BI680" s="4"/>
      <c r="BJ680" s="4">
        <v>17.43</v>
      </c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>
        <v>14955.1</v>
      </c>
    </row>
    <row r="681" spans="1:81" x14ac:dyDescent="0.25">
      <c r="A681" s="2" t="s">
        <v>1354</v>
      </c>
      <c r="B681" s="3" t="s">
        <v>1355</v>
      </c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>
        <v>6895.32</v>
      </c>
      <c r="BD681" s="4"/>
      <c r="BE681" s="4"/>
      <c r="BF681" s="4"/>
      <c r="BG681" s="4">
        <v>322.48</v>
      </c>
      <c r="BH681" s="4"/>
      <c r="BI681" s="4"/>
      <c r="BJ681" s="4">
        <v>8.42</v>
      </c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>
        <v>7226.2199999999993</v>
      </c>
    </row>
    <row r="682" spans="1:81" x14ac:dyDescent="0.25">
      <c r="A682" s="2" t="s">
        <v>1356</v>
      </c>
      <c r="B682" s="3" t="s">
        <v>1357</v>
      </c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>
        <v>26259.05</v>
      </c>
      <c r="BO682" s="4">
        <v>-55.32</v>
      </c>
      <c r="BP682" s="4"/>
      <c r="BQ682" s="4"/>
      <c r="BR682" s="4">
        <v>0</v>
      </c>
      <c r="BS682" s="4"/>
      <c r="BT682" s="4"/>
      <c r="BU682" s="4"/>
      <c r="BV682" s="4">
        <v>-164.89000000000001</v>
      </c>
      <c r="BW682" s="4"/>
      <c r="BX682" s="4"/>
      <c r="BY682" s="4"/>
      <c r="BZ682" s="4"/>
      <c r="CA682" s="4"/>
      <c r="CB682" s="4"/>
      <c r="CC682" s="4">
        <v>26038.84</v>
      </c>
    </row>
    <row r="683" spans="1:81" x14ac:dyDescent="0.25">
      <c r="A683" s="2" t="s">
        <v>1358</v>
      </c>
      <c r="B683" s="3" t="s">
        <v>1359</v>
      </c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>
        <v>375114.31</v>
      </c>
      <c r="AY683" s="4">
        <v>0</v>
      </c>
      <c r="AZ683" s="4">
        <v>-17391.670000000002</v>
      </c>
      <c r="BA683" s="4"/>
      <c r="BB683" s="4"/>
      <c r="BC683" s="4"/>
      <c r="BD683" s="4">
        <v>-55641.79</v>
      </c>
      <c r="BE683" s="4"/>
      <c r="BF683" s="4"/>
      <c r="BG683" s="4"/>
      <c r="BH683" s="4"/>
      <c r="BI683" s="4"/>
      <c r="BJ683" s="4"/>
      <c r="BK683" s="4"/>
      <c r="BL683" s="4">
        <v>0</v>
      </c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>
        <v>302080.85000000003</v>
      </c>
    </row>
    <row r="684" spans="1:81" x14ac:dyDescent="0.25">
      <c r="A684" s="2" t="s">
        <v>1360</v>
      </c>
      <c r="B684" s="3" t="s">
        <v>1361</v>
      </c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>
        <v>2469.58</v>
      </c>
      <c r="AZ684" s="4">
        <v>-2.2800000000000002</v>
      </c>
      <c r="BA684" s="4"/>
      <c r="BB684" s="4"/>
      <c r="BC684" s="4"/>
      <c r="BD684" s="4"/>
      <c r="BE684" s="4"/>
      <c r="BF684" s="4">
        <v>0</v>
      </c>
      <c r="BG684" s="4"/>
      <c r="BH684" s="4"/>
      <c r="BI684" s="4"/>
      <c r="BJ684" s="4">
        <v>2.88</v>
      </c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>
        <v>2470.1799999999998</v>
      </c>
    </row>
    <row r="685" spans="1:81" x14ac:dyDescent="0.25">
      <c r="A685" s="2" t="s">
        <v>1362</v>
      </c>
      <c r="B685" s="3" t="s">
        <v>1363</v>
      </c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>
        <v>107131.96</v>
      </c>
      <c r="BB685" s="4"/>
      <c r="BC685" s="4"/>
      <c r="BD685" s="4">
        <v>-46521.01</v>
      </c>
      <c r="BE685" s="4"/>
      <c r="BF685" s="4">
        <v>3427.46</v>
      </c>
      <c r="BG685" s="4">
        <v>0</v>
      </c>
      <c r="BH685" s="4"/>
      <c r="BI685" s="4"/>
      <c r="BJ685" s="4">
        <v>-251.21</v>
      </c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>
        <v>63787.200000000004</v>
      </c>
    </row>
    <row r="686" spans="1:81" x14ac:dyDescent="0.25">
      <c r="A686" s="2" t="s">
        <v>1364</v>
      </c>
      <c r="B686" s="3" t="s">
        <v>1365</v>
      </c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>
        <v>17373.53</v>
      </c>
      <c r="BA686" s="4">
        <v>580.07000000000005</v>
      </c>
      <c r="BB686" s="4"/>
      <c r="BC686" s="4">
        <v>30.09</v>
      </c>
      <c r="BD686" s="4"/>
      <c r="BE686" s="4">
        <v>2426.9</v>
      </c>
      <c r="BF686" s="4">
        <v>0</v>
      </c>
      <c r="BG686" s="4"/>
      <c r="BH686" s="4"/>
      <c r="BI686" s="4"/>
      <c r="BJ686" s="4">
        <v>-80.070000000000007</v>
      </c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>
        <v>20330.52</v>
      </c>
    </row>
    <row r="687" spans="1:81" x14ac:dyDescent="0.25">
      <c r="A687" s="2" t="s">
        <v>1366</v>
      </c>
      <c r="B687" s="3" t="s">
        <v>1367</v>
      </c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>
        <v>7224.1900000000005</v>
      </c>
      <c r="BP687" s="4">
        <v>0</v>
      </c>
      <c r="BQ687" s="4">
        <v>-26.96</v>
      </c>
      <c r="BR687" s="4"/>
      <c r="BS687" s="4">
        <v>-292.66000000000003</v>
      </c>
      <c r="BT687" s="4"/>
      <c r="BU687" s="4"/>
      <c r="BV687" s="4">
        <v>-1.61</v>
      </c>
      <c r="BW687" s="4"/>
      <c r="BX687" s="4"/>
      <c r="BY687" s="4"/>
      <c r="BZ687" s="4"/>
      <c r="CA687" s="4"/>
      <c r="CB687" s="4"/>
      <c r="CC687" s="4">
        <v>6902.9600000000009</v>
      </c>
    </row>
    <row r="688" spans="1:81" x14ac:dyDescent="0.25">
      <c r="A688" s="2" t="s">
        <v>1368</v>
      </c>
      <c r="B688" s="3" t="s">
        <v>1369</v>
      </c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>
        <v>140978.69</v>
      </c>
      <c r="BD688" s="4">
        <v>4528.91</v>
      </c>
      <c r="BE688" s="4">
        <v>7763.85</v>
      </c>
      <c r="BF688" s="4">
        <v>1400.95</v>
      </c>
      <c r="BG688" s="4">
        <v>0</v>
      </c>
      <c r="BH688" s="4"/>
      <c r="BI688" s="4"/>
      <c r="BJ688" s="4">
        <v>-606.74</v>
      </c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>
        <v>154065.66000000003</v>
      </c>
    </row>
    <row r="689" spans="1:81" x14ac:dyDescent="0.25">
      <c r="A689" s="2" t="s">
        <v>1370</v>
      </c>
      <c r="B689" s="3" t="s">
        <v>1371</v>
      </c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>
        <v>144801.75</v>
      </c>
      <c r="BW689" s="4"/>
      <c r="BX689" s="4">
        <v>133.69</v>
      </c>
      <c r="BY689" s="4"/>
      <c r="BZ689" s="4"/>
      <c r="CA689" s="4"/>
      <c r="CB689" s="4"/>
      <c r="CC689" s="4">
        <v>144935.44</v>
      </c>
    </row>
    <row r="690" spans="1:81" x14ac:dyDescent="0.25">
      <c r="A690" s="2" t="s">
        <v>1372</v>
      </c>
      <c r="B690" s="3" t="s">
        <v>1373</v>
      </c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>
        <v>4839.2300000000005</v>
      </c>
      <c r="BO690" s="4"/>
      <c r="BP690" s="4"/>
      <c r="BQ690" s="4">
        <v>0</v>
      </c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>
        <v>4839.2300000000005</v>
      </c>
    </row>
    <row r="691" spans="1:81" x14ac:dyDescent="0.25">
      <c r="A691" s="2" t="s">
        <v>1374</v>
      </c>
      <c r="B691" s="3" t="s">
        <v>891</v>
      </c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>
        <v>6412.16</v>
      </c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>
        <v>6412.16</v>
      </c>
    </row>
    <row r="692" spans="1:81" x14ac:dyDescent="0.25">
      <c r="A692" s="2" t="s">
        <v>1375</v>
      </c>
      <c r="B692" s="3" t="s">
        <v>1376</v>
      </c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>
        <v>20183.46</v>
      </c>
      <c r="BC692" s="4">
        <v>0</v>
      </c>
      <c r="BD692" s="4"/>
      <c r="BE692" s="4"/>
      <c r="BF692" s="4"/>
      <c r="BG692" s="4"/>
      <c r="BH692" s="4"/>
      <c r="BI692" s="4"/>
      <c r="BJ692" s="4">
        <v>23.55</v>
      </c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>
        <v>20207.009999999998</v>
      </c>
    </row>
    <row r="693" spans="1:81" x14ac:dyDescent="0.25">
      <c r="A693" s="2" t="s">
        <v>1377</v>
      </c>
      <c r="B693" s="3" t="s">
        <v>1378</v>
      </c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>
        <v>18790.510000000002</v>
      </c>
      <c r="BB693" s="4">
        <v>395.43</v>
      </c>
      <c r="BC693" s="4">
        <v>3351.27</v>
      </c>
      <c r="BD693" s="4"/>
      <c r="BE693" s="4">
        <v>113994.81</v>
      </c>
      <c r="BF693" s="4">
        <v>0</v>
      </c>
      <c r="BG693" s="4"/>
      <c r="BH693" s="4">
        <v>-1803.52</v>
      </c>
      <c r="BI693" s="4"/>
      <c r="BJ693" s="4">
        <v>-523.95000000000005</v>
      </c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>
        <v>134204.54999999999</v>
      </c>
    </row>
    <row r="694" spans="1:81" x14ac:dyDescent="0.25">
      <c r="A694" s="2" t="s">
        <v>1379</v>
      </c>
      <c r="B694" s="3" t="s">
        <v>1380</v>
      </c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>
        <v>11790.75</v>
      </c>
      <c r="BC694" s="4">
        <v>38196.879999999997</v>
      </c>
      <c r="BD694" s="4">
        <v>4281.8500000000004</v>
      </c>
      <c r="BE694" s="4">
        <v>132465.24</v>
      </c>
      <c r="BF694" s="4">
        <v>-0.01</v>
      </c>
      <c r="BG694" s="4">
        <v>2115.06</v>
      </c>
      <c r="BH694" s="4">
        <v>66828.180000000008</v>
      </c>
      <c r="BI694" s="4"/>
      <c r="BJ694" s="4">
        <v>-1171.6000000000001</v>
      </c>
      <c r="BK694" s="4"/>
      <c r="BL694" s="4"/>
      <c r="BM694" s="4"/>
      <c r="BN694" s="4"/>
      <c r="BO694" s="4"/>
      <c r="BP694" s="4"/>
      <c r="BQ694" s="4"/>
      <c r="BR694" s="4"/>
      <c r="BS694" s="4"/>
      <c r="BT694" s="4">
        <v>2482.92</v>
      </c>
      <c r="BU694" s="4"/>
      <c r="BV694" s="4">
        <v>-12.42</v>
      </c>
      <c r="BW694" s="4"/>
      <c r="BX694" s="4"/>
      <c r="BY694" s="4"/>
      <c r="BZ694" s="4"/>
      <c r="CA694" s="4"/>
      <c r="CB694" s="4"/>
      <c r="CC694" s="4">
        <v>256976.84999999995</v>
      </c>
    </row>
    <row r="695" spans="1:81" x14ac:dyDescent="0.25">
      <c r="A695" s="2" t="s">
        <v>1381</v>
      </c>
      <c r="B695" s="3" t="s">
        <v>1382</v>
      </c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>
        <v>1357</v>
      </c>
      <c r="BA695" s="4">
        <v>169.99</v>
      </c>
      <c r="BB695" s="4">
        <v>0</v>
      </c>
      <c r="BC695" s="4"/>
      <c r="BD695" s="4"/>
      <c r="BE695" s="4"/>
      <c r="BF695" s="4"/>
      <c r="BG695" s="4"/>
      <c r="BH695" s="4"/>
      <c r="BI695" s="4"/>
      <c r="BJ695" s="4">
        <v>1.78</v>
      </c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>
        <v>1528.77</v>
      </c>
    </row>
    <row r="696" spans="1:81" x14ac:dyDescent="0.25">
      <c r="A696" s="2" t="s">
        <v>1383</v>
      </c>
      <c r="B696" s="3" t="s">
        <v>1384</v>
      </c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>
        <v>136288.84</v>
      </c>
      <c r="BE696" s="4">
        <v>4798.1900000000005</v>
      </c>
      <c r="BF696" s="4">
        <v>12902.41</v>
      </c>
      <c r="BG696" s="4">
        <v>1430.71</v>
      </c>
      <c r="BH696" s="4">
        <v>1233.93</v>
      </c>
      <c r="BI696" s="4"/>
      <c r="BJ696" s="4">
        <v>-617.63</v>
      </c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>
        <v>156036.44999999998</v>
      </c>
    </row>
    <row r="697" spans="1:81" x14ac:dyDescent="0.25">
      <c r="A697" s="2" t="s">
        <v>1385</v>
      </c>
      <c r="B697" s="3" t="s">
        <v>1386</v>
      </c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>
        <v>6846.2300000000005</v>
      </c>
      <c r="BC697" s="4">
        <v>0</v>
      </c>
      <c r="BD697" s="4"/>
      <c r="BE697" s="4"/>
      <c r="BF697" s="4"/>
      <c r="BG697" s="4"/>
      <c r="BH697" s="4">
        <v>-87.05</v>
      </c>
      <c r="BI697" s="4"/>
      <c r="BJ697" s="4">
        <v>7.8900000000000006</v>
      </c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>
        <v>6767.0700000000006</v>
      </c>
    </row>
    <row r="698" spans="1:81" x14ac:dyDescent="0.25">
      <c r="A698" s="2" t="s">
        <v>1387</v>
      </c>
      <c r="B698" s="3" t="s">
        <v>1388</v>
      </c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>
        <v>150710.13</v>
      </c>
      <c r="BJ698" s="4">
        <v>19008.78</v>
      </c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>
        <v>169718.91</v>
      </c>
    </row>
    <row r="699" spans="1:81" x14ac:dyDescent="0.25">
      <c r="A699" s="2" t="s">
        <v>1389</v>
      </c>
      <c r="B699" s="3" t="s">
        <v>1390</v>
      </c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>
        <v>43225.18</v>
      </c>
      <c r="BL699" s="4">
        <v>8590.17</v>
      </c>
      <c r="BM699" s="4">
        <v>381077.55</v>
      </c>
      <c r="BN699" s="4"/>
      <c r="BO699" s="4">
        <v>233103.5</v>
      </c>
      <c r="BP699" s="4">
        <v>12154.01</v>
      </c>
      <c r="BQ699" s="4"/>
      <c r="BR699" s="4"/>
      <c r="BS699" s="4"/>
      <c r="BT699" s="4"/>
      <c r="BU699" s="4"/>
      <c r="BV699" s="4">
        <v>-4025.8</v>
      </c>
      <c r="BW699" s="4"/>
      <c r="BX699" s="4"/>
      <c r="BY699" s="4"/>
      <c r="BZ699" s="4"/>
      <c r="CA699" s="4"/>
      <c r="CB699" s="4"/>
      <c r="CC699" s="4">
        <v>674124.60999999987</v>
      </c>
    </row>
    <row r="700" spans="1:81" x14ac:dyDescent="0.25">
      <c r="A700" s="2" t="s">
        <v>1391</v>
      </c>
      <c r="B700" s="3" t="s">
        <v>1392</v>
      </c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>
        <v>57758.5</v>
      </c>
      <c r="BJ700" s="4">
        <v>-233.27</v>
      </c>
      <c r="BK700" s="4"/>
      <c r="BL700" s="4"/>
      <c r="BM700" s="4"/>
      <c r="BN700" s="4"/>
      <c r="BO700" s="4">
        <v>12917.300000000001</v>
      </c>
      <c r="BP700" s="4">
        <v>1110.8900000000001</v>
      </c>
      <c r="BQ700" s="4"/>
      <c r="BR700" s="4"/>
      <c r="BS700" s="4"/>
      <c r="BT700" s="4"/>
      <c r="BU700" s="4"/>
      <c r="BV700" s="4">
        <v>-88.27</v>
      </c>
      <c r="BW700" s="4"/>
      <c r="BX700" s="4"/>
      <c r="BY700" s="4"/>
      <c r="BZ700" s="4"/>
      <c r="CA700" s="4"/>
      <c r="CB700" s="4"/>
      <c r="CC700" s="4">
        <v>71465.149999999994</v>
      </c>
    </row>
    <row r="701" spans="1:81" x14ac:dyDescent="0.25">
      <c r="A701" s="2" t="s">
        <v>1393</v>
      </c>
      <c r="B701" s="3" t="s">
        <v>1394</v>
      </c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>
        <v>2919.1</v>
      </c>
      <c r="BH701" s="4"/>
      <c r="BI701" s="4">
        <v>0</v>
      </c>
      <c r="BJ701" s="4">
        <v>3.41</v>
      </c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>
        <v>2922.5099999999998</v>
      </c>
    </row>
    <row r="702" spans="1:81" x14ac:dyDescent="0.25">
      <c r="A702" s="2" t="s">
        <v>1395</v>
      </c>
      <c r="B702" s="3" t="s">
        <v>1396</v>
      </c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>
        <v>32619.3</v>
      </c>
      <c r="BK702" s="4"/>
      <c r="BL702" s="4"/>
      <c r="BM702" s="4"/>
      <c r="BN702" s="4"/>
      <c r="BO702" s="4">
        <v>0</v>
      </c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>
        <v>32619.3</v>
      </c>
    </row>
    <row r="703" spans="1:81" x14ac:dyDescent="0.25">
      <c r="A703" s="2" t="s">
        <v>1397</v>
      </c>
      <c r="B703" s="3" t="s">
        <v>1398</v>
      </c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>
        <v>363130.58</v>
      </c>
      <c r="BJ703" s="4">
        <v>-2513.19</v>
      </c>
      <c r="BK703" s="4"/>
      <c r="BL703" s="4"/>
      <c r="BM703" s="4"/>
      <c r="BN703" s="4"/>
      <c r="BO703" s="4">
        <v>-10125.69</v>
      </c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>
        <v>350491.7</v>
      </c>
    </row>
    <row r="704" spans="1:81" x14ac:dyDescent="0.25">
      <c r="A704" s="2" t="s">
        <v>1399</v>
      </c>
      <c r="B704" s="3" t="s">
        <v>1400</v>
      </c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>
        <v>5686.14</v>
      </c>
      <c r="BC704" s="4">
        <v>42796.75</v>
      </c>
      <c r="BD704" s="4">
        <v>31082.75</v>
      </c>
      <c r="BE704" s="4">
        <v>395183.69</v>
      </c>
      <c r="BF704" s="4">
        <v>11933.58</v>
      </c>
      <c r="BG704" s="4"/>
      <c r="BH704" s="4"/>
      <c r="BI704" s="4"/>
      <c r="BJ704" s="4">
        <v>-1873.15</v>
      </c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>
        <v>484809.76</v>
      </c>
    </row>
    <row r="705" spans="1:81" x14ac:dyDescent="0.25">
      <c r="A705" s="2" t="s">
        <v>1401</v>
      </c>
      <c r="B705" s="3" t="s">
        <v>1402</v>
      </c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>
        <v>20455.16</v>
      </c>
      <c r="BE705" s="4">
        <v>1760.14</v>
      </c>
      <c r="BF705" s="4"/>
      <c r="BG705" s="4"/>
      <c r="BH705" s="4"/>
      <c r="BI705" s="4">
        <v>2373.17</v>
      </c>
      <c r="BJ705" s="4">
        <v>-102.45</v>
      </c>
      <c r="BK705" s="4"/>
      <c r="BL705" s="4">
        <v>0</v>
      </c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>
        <v>24486.02</v>
      </c>
    </row>
    <row r="706" spans="1:81" x14ac:dyDescent="0.25">
      <c r="A706" s="2" t="s">
        <v>1403</v>
      </c>
      <c r="B706" s="3" t="s">
        <v>1404</v>
      </c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>
        <v>-25240.510000000002</v>
      </c>
      <c r="BD706" s="4">
        <v>59014.15</v>
      </c>
      <c r="BE706" s="4">
        <v>5928.5</v>
      </c>
      <c r="BF706" s="4"/>
      <c r="BG706" s="4"/>
      <c r="BH706" s="4">
        <v>0</v>
      </c>
      <c r="BI706" s="4"/>
      <c r="BJ706" s="4">
        <v>-287.27</v>
      </c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>
        <v>39414.870000000003</v>
      </c>
    </row>
    <row r="707" spans="1:81" x14ac:dyDescent="0.25">
      <c r="A707" s="2" t="s">
        <v>1405</v>
      </c>
      <c r="B707" s="3" t="s">
        <v>1134</v>
      </c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>
        <v>1501.67</v>
      </c>
      <c r="BC707" s="4"/>
      <c r="BD707" s="4">
        <v>0</v>
      </c>
      <c r="BE707" s="4"/>
      <c r="BF707" s="4"/>
      <c r="BG707" s="4"/>
      <c r="BH707" s="4"/>
      <c r="BI707" s="4"/>
      <c r="BJ707" s="4">
        <v>1.75</v>
      </c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>
        <v>1503.42</v>
      </c>
    </row>
    <row r="708" spans="1:81" x14ac:dyDescent="0.25">
      <c r="A708" s="2" t="s">
        <v>1406</v>
      </c>
      <c r="B708" s="3" t="s">
        <v>1407</v>
      </c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>
        <v>134609.89000000001</v>
      </c>
      <c r="BE708" s="4">
        <v>27736.91</v>
      </c>
      <c r="BF708" s="4">
        <v>16599.920000000002</v>
      </c>
      <c r="BG708" s="4">
        <v>677.58</v>
      </c>
      <c r="BH708" s="4">
        <v>5200.91</v>
      </c>
      <c r="BI708" s="4">
        <v>-11205.2</v>
      </c>
      <c r="BJ708" s="4">
        <v>-665.91</v>
      </c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>
        <v>172954.1</v>
      </c>
    </row>
    <row r="709" spans="1:81" x14ac:dyDescent="0.25">
      <c r="A709" s="2" t="s">
        <v>1408</v>
      </c>
      <c r="B709" s="3" t="s">
        <v>1409</v>
      </c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>
        <v>1144.1600000000001</v>
      </c>
      <c r="BC709" s="4"/>
      <c r="BD709" s="4"/>
      <c r="BE709" s="4">
        <v>0</v>
      </c>
      <c r="BF709" s="4"/>
      <c r="BG709" s="4"/>
      <c r="BH709" s="4"/>
      <c r="BI709" s="4"/>
      <c r="BJ709" s="4">
        <v>1.34</v>
      </c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>
        <v>1145.5</v>
      </c>
    </row>
    <row r="710" spans="1:81" x14ac:dyDescent="0.25">
      <c r="A710" s="2" t="s">
        <v>1410</v>
      </c>
      <c r="B710" s="3" t="s">
        <v>1411</v>
      </c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>
        <v>1726.76</v>
      </c>
      <c r="BC710" s="4">
        <v>0</v>
      </c>
      <c r="BD710" s="4"/>
      <c r="BE710" s="4"/>
      <c r="BF710" s="4"/>
      <c r="BG710" s="4"/>
      <c r="BH710" s="4"/>
      <c r="BI710" s="4"/>
      <c r="BJ710" s="4">
        <v>2.0100000000000002</v>
      </c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>
        <v>1728.77</v>
      </c>
    </row>
    <row r="711" spans="1:81" x14ac:dyDescent="0.25">
      <c r="A711" s="2" t="s">
        <v>1412</v>
      </c>
      <c r="B711" s="3" t="s">
        <v>1413</v>
      </c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>
        <v>84074.8</v>
      </c>
      <c r="BH711" s="4"/>
      <c r="BI711" s="4">
        <v>9863.41</v>
      </c>
      <c r="BJ711" s="4">
        <v>-393.39</v>
      </c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>
        <v>93544.82</v>
      </c>
    </row>
    <row r="712" spans="1:81" x14ac:dyDescent="0.25">
      <c r="A712" s="2" t="s">
        <v>1414</v>
      </c>
      <c r="B712" s="3" t="s">
        <v>1415</v>
      </c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>
        <v>2801.16</v>
      </c>
      <c r="BK712" s="4"/>
      <c r="BL712" s="4"/>
      <c r="BM712" s="4">
        <v>56448.71</v>
      </c>
      <c r="BN712" s="4"/>
      <c r="BO712" s="4"/>
      <c r="BP712" s="4"/>
      <c r="BQ712" s="4"/>
      <c r="BR712" s="4"/>
      <c r="BS712" s="4"/>
      <c r="BT712" s="4"/>
      <c r="BU712" s="4"/>
      <c r="BV712" s="4">
        <v>-355.22</v>
      </c>
      <c r="BW712" s="4"/>
      <c r="BX712" s="4"/>
      <c r="BY712" s="4"/>
      <c r="BZ712" s="4">
        <v>49.230000000000004</v>
      </c>
      <c r="CA712" s="4"/>
      <c r="CB712" s="4"/>
      <c r="CC712" s="4">
        <v>58943.88</v>
      </c>
    </row>
    <row r="713" spans="1:81" x14ac:dyDescent="0.25">
      <c r="A713" s="2" t="s">
        <v>1416</v>
      </c>
      <c r="B713" s="3" t="s">
        <v>1417</v>
      </c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>
        <v>250436.03</v>
      </c>
      <c r="BE713" s="4"/>
      <c r="BF713" s="4"/>
      <c r="BG713" s="4"/>
      <c r="BH713" s="4">
        <v>-4615.78</v>
      </c>
      <c r="BI713" s="4">
        <v>-6260.85</v>
      </c>
      <c r="BJ713" s="4">
        <v>-912.27</v>
      </c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>
        <v>238647.13</v>
      </c>
    </row>
    <row r="714" spans="1:81" x14ac:dyDescent="0.25">
      <c r="A714" s="2" t="s">
        <v>1418</v>
      </c>
      <c r="B714" s="3" t="s">
        <v>1419</v>
      </c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>
        <v>364214.83</v>
      </c>
      <c r="BS714" s="4"/>
      <c r="BT714" s="4">
        <v>131.86000000000001</v>
      </c>
      <c r="BU714" s="4"/>
      <c r="BV714" s="4">
        <v>-2240.85</v>
      </c>
      <c r="BW714" s="4">
        <v>-233.86</v>
      </c>
      <c r="BX714" s="4"/>
      <c r="BY714" s="4">
        <v>846.77</v>
      </c>
      <c r="BZ714" s="4"/>
      <c r="CA714" s="4"/>
      <c r="CB714" s="4"/>
      <c r="CC714" s="4">
        <v>362718.75000000006</v>
      </c>
    </row>
    <row r="715" spans="1:81" x14ac:dyDescent="0.25">
      <c r="A715" s="2" t="s">
        <v>1420</v>
      </c>
      <c r="B715" s="3" t="s">
        <v>1421</v>
      </c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>
        <v>1900.05</v>
      </c>
      <c r="BD715" s="4"/>
      <c r="BE715" s="4">
        <v>0</v>
      </c>
      <c r="BF715" s="4"/>
      <c r="BG715" s="4"/>
      <c r="BH715" s="4"/>
      <c r="BI715" s="4"/>
      <c r="BJ715" s="4">
        <v>2.2200000000000002</v>
      </c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>
        <v>1902.27</v>
      </c>
    </row>
    <row r="716" spans="1:81" x14ac:dyDescent="0.25">
      <c r="A716" s="2" t="s">
        <v>1422</v>
      </c>
      <c r="B716" s="3" t="s">
        <v>1423</v>
      </c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>
        <v>124315.06</v>
      </c>
      <c r="BU716" s="4"/>
      <c r="BV716" s="4"/>
      <c r="BW716" s="4"/>
      <c r="BX716" s="4"/>
      <c r="BY716" s="4"/>
      <c r="BZ716" s="4"/>
      <c r="CA716" s="4"/>
      <c r="CB716" s="4"/>
      <c r="CC716" s="4">
        <v>124315.06</v>
      </c>
    </row>
    <row r="717" spans="1:81" x14ac:dyDescent="0.25">
      <c r="A717" s="2" t="s">
        <v>1424</v>
      </c>
      <c r="B717" s="3" t="s">
        <v>1425</v>
      </c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>
        <v>210891.56</v>
      </c>
      <c r="BI717" s="4">
        <v>16739.61</v>
      </c>
      <c r="BJ717" s="4">
        <v>1405.84</v>
      </c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>
        <v>229037.00999999998</v>
      </c>
    </row>
    <row r="718" spans="1:81" x14ac:dyDescent="0.25">
      <c r="A718" s="2" t="s">
        <v>1426</v>
      </c>
      <c r="B718" s="3" t="s">
        <v>1427</v>
      </c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>
        <v>8977.93</v>
      </c>
      <c r="BE718" s="4"/>
      <c r="BF718" s="4">
        <v>0</v>
      </c>
      <c r="BG718" s="4"/>
      <c r="BH718" s="4"/>
      <c r="BI718" s="4"/>
      <c r="BJ718" s="4">
        <v>10.48</v>
      </c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>
        <v>8988.41</v>
      </c>
    </row>
    <row r="719" spans="1:81" x14ac:dyDescent="0.25">
      <c r="A719" s="2" t="s">
        <v>1428</v>
      </c>
      <c r="B719" s="3" t="s">
        <v>1318</v>
      </c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>
        <v>1654.22</v>
      </c>
      <c r="BI719" s="4">
        <v>184250.35</v>
      </c>
      <c r="BJ719" s="4">
        <v>-1198.2</v>
      </c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>
        <v>184706.37</v>
      </c>
    </row>
    <row r="720" spans="1:81" x14ac:dyDescent="0.25">
      <c r="A720" s="2" t="s">
        <v>1429</v>
      </c>
      <c r="B720" s="3" t="s">
        <v>1430</v>
      </c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>
        <v>10174.64</v>
      </c>
      <c r="BE720" s="4"/>
      <c r="BF720" s="4"/>
      <c r="BG720" s="4">
        <v>0</v>
      </c>
      <c r="BH720" s="4"/>
      <c r="BI720" s="4"/>
      <c r="BJ720" s="4">
        <v>11.870000000000001</v>
      </c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>
        <v>10186.51</v>
      </c>
    </row>
    <row r="721" spans="1:81" x14ac:dyDescent="0.25">
      <c r="A721" s="2" t="s">
        <v>1431</v>
      </c>
      <c r="B721" s="3" t="s">
        <v>1432</v>
      </c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>
        <v>102514.1</v>
      </c>
      <c r="BH721" s="4">
        <v>1029.71</v>
      </c>
      <c r="BI721" s="4">
        <v>562.98</v>
      </c>
      <c r="BJ721" s="4">
        <v>1367.51</v>
      </c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>
        <v>105474.3</v>
      </c>
    </row>
    <row r="722" spans="1:81" x14ac:dyDescent="0.25">
      <c r="A722" s="2" t="s">
        <v>1433</v>
      </c>
      <c r="B722" s="3" t="s">
        <v>1434</v>
      </c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>
        <v>176377.23</v>
      </c>
      <c r="BM722" s="4">
        <v>2680.64</v>
      </c>
      <c r="BN722" s="4">
        <v>27063.23</v>
      </c>
      <c r="BO722" s="4">
        <v>1639.8700000000001</v>
      </c>
      <c r="BP722" s="4"/>
      <c r="BQ722" s="4"/>
      <c r="BR722" s="4"/>
      <c r="BS722" s="4">
        <v>-1021.26</v>
      </c>
      <c r="BT722" s="4"/>
      <c r="BU722" s="4">
        <v>143.35</v>
      </c>
      <c r="BV722" s="4">
        <v>-388.06</v>
      </c>
      <c r="BW722" s="4"/>
      <c r="BX722" s="4"/>
      <c r="BY722" s="4"/>
      <c r="BZ722" s="4"/>
      <c r="CA722" s="4"/>
      <c r="CB722" s="4"/>
      <c r="CC722" s="4">
        <v>206495.00000000003</v>
      </c>
    </row>
    <row r="723" spans="1:81" x14ac:dyDescent="0.25">
      <c r="A723" s="2" t="s">
        <v>1435</v>
      </c>
      <c r="B723" s="3" t="s">
        <v>1382</v>
      </c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>
        <v>60.82</v>
      </c>
      <c r="BE723" s="4"/>
      <c r="BF723" s="4">
        <v>1658.98</v>
      </c>
      <c r="BG723" s="4">
        <v>0</v>
      </c>
      <c r="BH723" s="4"/>
      <c r="BI723" s="4"/>
      <c r="BJ723" s="4">
        <v>2.0100000000000002</v>
      </c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>
        <v>1721.81</v>
      </c>
    </row>
    <row r="724" spans="1:81" x14ac:dyDescent="0.25">
      <c r="A724" s="2" t="s">
        <v>1436</v>
      </c>
      <c r="B724" s="3" t="s">
        <v>1437</v>
      </c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>
        <v>97547.75</v>
      </c>
      <c r="BQ724" s="4">
        <v>287944.10000000003</v>
      </c>
      <c r="BR724" s="4">
        <v>4975.79</v>
      </c>
      <c r="BS724" s="4">
        <v>351.18</v>
      </c>
      <c r="BT724" s="4"/>
      <c r="BU724" s="4">
        <v>608.20000000000005</v>
      </c>
      <c r="BV724" s="4">
        <v>-1917.79</v>
      </c>
      <c r="BW724" s="4">
        <v>19701.02</v>
      </c>
      <c r="BX724" s="4"/>
      <c r="BY724" s="4"/>
      <c r="BZ724" s="4"/>
      <c r="CA724" s="4"/>
      <c r="CB724" s="4"/>
      <c r="CC724" s="4">
        <v>409210.25000000006</v>
      </c>
    </row>
    <row r="725" spans="1:81" x14ac:dyDescent="0.25">
      <c r="A725" s="2" t="s">
        <v>1438</v>
      </c>
      <c r="B725" s="3" t="s">
        <v>1439</v>
      </c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>
        <v>57644.6</v>
      </c>
      <c r="BI725" s="4">
        <v>8480.84</v>
      </c>
      <c r="BJ725" s="4">
        <v>-339.29</v>
      </c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>
        <v>65786.150000000009</v>
      </c>
    </row>
    <row r="726" spans="1:81" x14ac:dyDescent="0.25">
      <c r="A726" s="2" t="s">
        <v>1440</v>
      </c>
      <c r="B726" s="3" t="s">
        <v>1441</v>
      </c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>
        <v>44395.48</v>
      </c>
      <c r="BI726" s="4">
        <v>26870.61</v>
      </c>
      <c r="BJ726" s="4">
        <v>-452.32</v>
      </c>
      <c r="BK726" s="4"/>
      <c r="BL726" s="4">
        <v>-559.52</v>
      </c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>
        <v>70254.249999999985</v>
      </c>
    </row>
    <row r="727" spans="1:81" x14ac:dyDescent="0.25">
      <c r="A727" s="2" t="s">
        <v>1442</v>
      </c>
      <c r="B727" s="3" t="s">
        <v>1443</v>
      </c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>
        <v>3210.79</v>
      </c>
      <c r="BJ727" s="4">
        <v>24.54</v>
      </c>
      <c r="BK727" s="4">
        <v>316.37</v>
      </c>
      <c r="BL727" s="4"/>
      <c r="BM727" s="4"/>
      <c r="BN727" s="4">
        <v>23310.12</v>
      </c>
      <c r="BO727" s="4">
        <v>15808.69</v>
      </c>
      <c r="BP727" s="4"/>
      <c r="BQ727" s="4"/>
      <c r="BR727" s="4"/>
      <c r="BS727" s="4"/>
      <c r="BT727" s="4"/>
      <c r="BU727" s="4"/>
      <c r="BV727" s="4">
        <v>-248.16</v>
      </c>
      <c r="BW727" s="4"/>
      <c r="BX727" s="4"/>
      <c r="BY727" s="4"/>
      <c r="BZ727" s="4"/>
      <c r="CA727" s="4"/>
      <c r="CB727" s="4"/>
      <c r="CC727" s="4">
        <v>42422.35</v>
      </c>
    </row>
    <row r="728" spans="1:81" x14ac:dyDescent="0.25">
      <c r="A728" s="2" t="s">
        <v>1444</v>
      </c>
      <c r="B728" s="3" t="s">
        <v>1445</v>
      </c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>
        <v>2573.91</v>
      </c>
      <c r="BI728" s="4">
        <v>6058.6</v>
      </c>
      <c r="BJ728" s="4">
        <v>22509.119999999999</v>
      </c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>
        <v>31141.629999999997</v>
      </c>
    </row>
    <row r="729" spans="1:81" x14ac:dyDescent="0.25">
      <c r="A729" s="2" t="s">
        <v>1446</v>
      </c>
      <c r="B729" s="3" t="s">
        <v>1447</v>
      </c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>
        <v>26485.670000000002</v>
      </c>
      <c r="BT729" s="4">
        <v>0</v>
      </c>
      <c r="BU729" s="4"/>
      <c r="BV729" s="4">
        <v>-107.25</v>
      </c>
      <c r="BW729" s="4"/>
      <c r="BX729" s="4"/>
      <c r="BY729" s="4"/>
      <c r="BZ729" s="4"/>
      <c r="CA729" s="4"/>
      <c r="CB729" s="4"/>
      <c r="CC729" s="4">
        <v>26378.420000000002</v>
      </c>
    </row>
    <row r="730" spans="1:81" x14ac:dyDescent="0.25">
      <c r="A730" s="2" t="s">
        <v>1448</v>
      </c>
      <c r="B730" s="3" t="s">
        <v>1449</v>
      </c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>
        <v>1680.95</v>
      </c>
      <c r="BT730" s="4">
        <v>0</v>
      </c>
      <c r="BU730" s="4"/>
      <c r="BV730" s="4">
        <v>-6.8100000000000005</v>
      </c>
      <c r="BW730" s="4"/>
      <c r="BX730" s="4"/>
      <c r="BY730" s="4"/>
      <c r="BZ730" s="4"/>
      <c r="CA730" s="4"/>
      <c r="CB730" s="4"/>
      <c r="CC730" s="4">
        <v>1674.14</v>
      </c>
    </row>
    <row r="731" spans="1:81" x14ac:dyDescent="0.25">
      <c r="A731" s="2" t="s">
        <v>1450</v>
      </c>
      <c r="B731" s="3" t="s">
        <v>1451</v>
      </c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>
        <v>451243.95</v>
      </c>
      <c r="BT731" s="4">
        <v>-20204.68</v>
      </c>
      <c r="BU731" s="4"/>
      <c r="BV731" s="4">
        <v>-1088.5899999999999</v>
      </c>
      <c r="BW731" s="4"/>
      <c r="BX731" s="4"/>
      <c r="BY731" s="4"/>
      <c r="BZ731" s="4"/>
      <c r="CA731" s="4"/>
      <c r="CB731" s="4"/>
      <c r="CC731" s="4">
        <v>429950.68</v>
      </c>
    </row>
    <row r="732" spans="1:81" x14ac:dyDescent="0.25">
      <c r="A732" s="2" t="s">
        <v>1452</v>
      </c>
      <c r="B732" s="3" t="s">
        <v>1386</v>
      </c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>
        <v>6309.4800000000005</v>
      </c>
      <c r="BI732" s="4">
        <v>0</v>
      </c>
      <c r="BJ732" s="4">
        <v>7.36</v>
      </c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>
        <v>6316.84</v>
      </c>
    </row>
    <row r="733" spans="1:81" x14ac:dyDescent="0.25">
      <c r="A733" s="2" t="s">
        <v>1453</v>
      </c>
      <c r="B733" s="3" t="s">
        <v>1454</v>
      </c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>
        <v>16983.990000000002</v>
      </c>
      <c r="BH733" s="4">
        <v>0</v>
      </c>
      <c r="BI733" s="4"/>
      <c r="BJ733" s="4">
        <v>19.82</v>
      </c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>
        <v>17003.810000000001</v>
      </c>
    </row>
    <row r="734" spans="1:81" x14ac:dyDescent="0.25">
      <c r="A734" s="2" t="s">
        <v>1455</v>
      </c>
      <c r="B734" s="3" t="s">
        <v>1456</v>
      </c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>
        <v>232741.30000000002</v>
      </c>
      <c r="BN734" s="4">
        <v>6824.09</v>
      </c>
      <c r="BO734" s="4"/>
      <c r="BP734" s="4">
        <v>4471.4800000000005</v>
      </c>
      <c r="BQ734" s="4">
        <v>0</v>
      </c>
      <c r="BR734" s="4"/>
      <c r="BS734" s="4"/>
      <c r="BT734" s="4">
        <v>32.04</v>
      </c>
      <c r="BU734" s="4"/>
      <c r="BV734" s="4">
        <v>-1533.3</v>
      </c>
      <c r="BW734" s="4"/>
      <c r="BX734" s="4"/>
      <c r="BY734" s="4"/>
      <c r="BZ734" s="4"/>
      <c r="CA734" s="4"/>
      <c r="CB734" s="4">
        <v>11630.78</v>
      </c>
      <c r="CC734" s="4">
        <v>254166.39000000004</v>
      </c>
    </row>
    <row r="735" spans="1:81" x14ac:dyDescent="0.25">
      <c r="A735" s="2" t="s">
        <v>1457</v>
      </c>
      <c r="B735" s="3" t="s">
        <v>1458</v>
      </c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>
        <v>35900.959999999999</v>
      </c>
      <c r="BW735" s="4"/>
      <c r="BX735" s="4">
        <v>0</v>
      </c>
      <c r="BY735" s="4"/>
      <c r="BZ735" s="4"/>
      <c r="CA735" s="4"/>
      <c r="CB735" s="4"/>
      <c r="CC735" s="4">
        <v>35900.959999999999</v>
      </c>
    </row>
    <row r="736" spans="1:81" x14ac:dyDescent="0.25">
      <c r="A736" s="2" t="s">
        <v>1459</v>
      </c>
      <c r="B736" s="3" t="s">
        <v>1460</v>
      </c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>
        <v>2720.66</v>
      </c>
      <c r="BP736" s="4"/>
      <c r="BQ736" s="4">
        <v>0</v>
      </c>
      <c r="BR736" s="4"/>
      <c r="BS736" s="4"/>
      <c r="BT736" s="4"/>
      <c r="BU736" s="4"/>
      <c r="BV736" s="4">
        <v>-11.02</v>
      </c>
      <c r="BW736" s="4"/>
      <c r="BX736" s="4"/>
      <c r="BY736" s="4"/>
      <c r="BZ736" s="4"/>
      <c r="CA736" s="4"/>
      <c r="CB736" s="4"/>
      <c r="CC736" s="4">
        <v>2709.64</v>
      </c>
    </row>
    <row r="737" spans="1:81" x14ac:dyDescent="0.25">
      <c r="A737" s="2" t="s">
        <v>1461</v>
      </c>
      <c r="B737" s="3" t="s">
        <v>1462</v>
      </c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>
        <v>2194.2800000000002</v>
      </c>
      <c r="BF737" s="4">
        <v>-2194.2800000000002</v>
      </c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>
        <v>0</v>
      </c>
    </row>
    <row r="738" spans="1:81" x14ac:dyDescent="0.25">
      <c r="A738" s="2" t="s">
        <v>1463</v>
      </c>
      <c r="B738" s="3" t="s">
        <v>1464</v>
      </c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>
        <v>59455.15</v>
      </c>
      <c r="BU738" s="4">
        <v>0</v>
      </c>
      <c r="BV738" s="4">
        <v>-240.75</v>
      </c>
      <c r="BW738" s="4"/>
      <c r="BX738" s="4"/>
      <c r="BY738" s="4"/>
      <c r="BZ738" s="4"/>
      <c r="CA738" s="4"/>
      <c r="CB738" s="4"/>
      <c r="CC738" s="4">
        <v>59214.400000000001</v>
      </c>
    </row>
    <row r="739" spans="1:81" x14ac:dyDescent="0.25">
      <c r="A739" s="2" t="s">
        <v>1465</v>
      </c>
      <c r="B739" s="3" t="s">
        <v>1466</v>
      </c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>
        <v>2318.1</v>
      </c>
      <c r="BU739" s="4">
        <v>0</v>
      </c>
      <c r="BV739" s="4">
        <v>-9.39</v>
      </c>
      <c r="BW739" s="4"/>
      <c r="BX739" s="4"/>
      <c r="BY739" s="4"/>
      <c r="BZ739" s="4"/>
      <c r="CA739" s="4"/>
      <c r="CB739" s="4"/>
      <c r="CC739" s="4">
        <v>2308.71</v>
      </c>
    </row>
    <row r="740" spans="1:81" x14ac:dyDescent="0.25">
      <c r="A740" s="2" t="s">
        <v>1467</v>
      </c>
      <c r="B740" s="3" t="s">
        <v>1468</v>
      </c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>
        <v>134449.66</v>
      </c>
      <c r="BS740" s="4"/>
      <c r="BT740" s="4"/>
      <c r="BU740" s="4"/>
      <c r="BV740" s="4">
        <v>-544.41999999999996</v>
      </c>
      <c r="BW740" s="4"/>
      <c r="BX740" s="4">
        <v>0</v>
      </c>
      <c r="BY740" s="4"/>
      <c r="BZ740" s="4"/>
      <c r="CA740" s="4"/>
      <c r="CB740" s="4"/>
      <c r="CC740" s="4">
        <v>133905.24</v>
      </c>
    </row>
    <row r="741" spans="1:81" x14ac:dyDescent="0.25">
      <c r="A741" s="2" t="s">
        <v>1469</v>
      </c>
      <c r="B741" s="3" t="s">
        <v>1470</v>
      </c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>
        <v>105698.63</v>
      </c>
      <c r="BR741" s="4">
        <v>6153.37</v>
      </c>
      <c r="BS741" s="4">
        <v>520.94000000000005</v>
      </c>
      <c r="BT741" s="4"/>
      <c r="BU741" s="4"/>
      <c r="BV741" s="4">
        <v>-707.14</v>
      </c>
      <c r="BW741" s="4"/>
      <c r="BX741" s="4"/>
      <c r="BY741" s="4"/>
      <c r="BZ741" s="4"/>
      <c r="CA741" s="4"/>
      <c r="CB741" s="4"/>
      <c r="CC741" s="4">
        <v>111665.8</v>
      </c>
    </row>
    <row r="742" spans="1:81" x14ac:dyDescent="0.25">
      <c r="A742" s="2" t="s">
        <v>1471</v>
      </c>
      <c r="B742" s="3" t="s">
        <v>1472</v>
      </c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>
        <v>14998.24</v>
      </c>
      <c r="BP742" s="4"/>
      <c r="BQ742" s="4"/>
      <c r="BR742" s="4"/>
      <c r="BS742" s="4">
        <v>0</v>
      </c>
      <c r="BT742" s="4"/>
      <c r="BU742" s="4"/>
      <c r="BV742" s="4">
        <v>-60.730000000000004</v>
      </c>
      <c r="BW742" s="4"/>
      <c r="BX742" s="4"/>
      <c r="BY742" s="4"/>
      <c r="BZ742" s="4"/>
      <c r="CA742" s="4"/>
      <c r="CB742" s="4"/>
      <c r="CC742" s="4">
        <v>14937.51</v>
      </c>
    </row>
    <row r="743" spans="1:81" x14ac:dyDescent="0.25">
      <c r="A743" s="2" t="s">
        <v>1473</v>
      </c>
      <c r="B743" s="3" t="s">
        <v>1474</v>
      </c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>
        <v>1840.42</v>
      </c>
      <c r="BW743" s="4"/>
      <c r="BX743" s="4">
        <v>76.239999999999995</v>
      </c>
      <c r="BY743" s="4"/>
      <c r="BZ743" s="4">
        <v>0</v>
      </c>
      <c r="CA743" s="4"/>
      <c r="CB743" s="4"/>
      <c r="CC743" s="4">
        <v>1916.66</v>
      </c>
    </row>
    <row r="744" spans="1:81" x14ac:dyDescent="0.25">
      <c r="A744" s="2" t="s">
        <v>1475</v>
      </c>
      <c r="B744" s="3" t="s">
        <v>1476</v>
      </c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>
        <v>883635.52</v>
      </c>
      <c r="BP744" s="4">
        <v>27179.11</v>
      </c>
      <c r="BQ744" s="4">
        <v>66866.97</v>
      </c>
      <c r="BR744" s="4"/>
      <c r="BS744" s="4"/>
      <c r="BT744" s="4">
        <v>20408.580000000002</v>
      </c>
      <c r="BU744" s="4">
        <v>13735.64</v>
      </c>
      <c r="BV744" s="4">
        <v>-6285.18</v>
      </c>
      <c r="BW744" s="4"/>
      <c r="BX744" s="4"/>
      <c r="BY744" s="4"/>
      <c r="BZ744" s="4">
        <v>558.35</v>
      </c>
      <c r="CA744" s="4"/>
      <c r="CB744" s="4"/>
      <c r="CC744" s="4">
        <v>1006098.9899999999</v>
      </c>
    </row>
    <row r="745" spans="1:81" x14ac:dyDescent="0.25">
      <c r="A745" s="2" t="s">
        <v>1477</v>
      </c>
      <c r="B745" s="3" t="s">
        <v>1478</v>
      </c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>
        <v>5053.67</v>
      </c>
      <c r="BT745" s="4"/>
      <c r="BU745" s="4"/>
      <c r="BV745" s="4">
        <v>-20.47</v>
      </c>
      <c r="BW745" s="4"/>
      <c r="BX745" s="4"/>
      <c r="BY745" s="4"/>
      <c r="BZ745" s="4">
        <v>0</v>
      </c>
      <c r="CA745" s="4"/>
      <c r="CB745" s="4"/>
      <c r="CC745" s="4">
        <v>5033.2</v>
      </c>
    </row>
    <row r="746" spans="1:81" x14ac:dyDescent="0.25">
      <c r="A746" s="2" t="s">
        <v>1479</v>
      </c>
      <c r="B746" s="3" t="s">
        <v>1480</v>
      </c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>
        <v>2853.32</v>
      </c>
      <c r="BO746" s="4">
        <v>0</v>
      </c>
      <c r="BP746" s="4"/>
      <c r="BQ746" s="4"/>
      <c r="BR746" s="4"/>
      <c r="BS746" s="4"/>
      <c r="BT746" s="4"/>
      <c r="BU746" s="4"/>
      <c r="BV746" s="4">
        <v>-11.55</v>
      </c>
      <c r="BW746" s="4"/>
      <c r="BX746" s="4"/>
      <c r="BY746" s="4"/>
      <c r="BZ746" s="4"/>
      <c r="CA746" s="4"/>
      <c r="CB746" s="4"/>
      <c r="CC746" s="4">
        <v>2841.77</v>
      </c>
    </row>
    <row r="747" spans="1:81" x14ac:dyDescent="0.25">
      <c r="A747" s="2" t="s">
        <v>1481</v>
      </c>
      <c r="B747" s="3" t="s">
        <v>1482</v>
      </c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>
        <v>3601.2000000000003</v>
      </c>
      <c r="BW747" s="4"/>
      <c r="BX747" s="4">
        <v>0</v>
      </c>
      <c r="BY747" s="4"/>
      <c r="BZ747" s="4"/>
      <c r="CA747" s="4"/>
      <c r="CB747" s="4"/>
      <c r="CC747" s="4">
        <v>3601.2000000000003</v>
      </c>
    </row>
    <row r="748" spans="1:81" x14ac:dyDescent="0.25">
      <c r="A748" s="2" t="s">
        <v>1483</v>
      </c>
      <c r="B748" s="3" t="s">
        <v>1484</v>
      </c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>
        <v>3917.2200000000003</v>
      </c>
      <c r="BW748" s="4"/>
      <c r="BX748" s="4">
        <v>0</v>
      </c>
      <c r="BY748" s="4"/>
      <c r="BZ748" s="4"/>
      <c r="CA748" s="4"/>
      <c r="CB748" s="4"/>
      <c r="CC748" s="4">
        <v>3917.2200000000003</v>
      </c>
    </row>
    <row r="749" spans="1:81" x14ac:dyDescent="0.25">
      <c r="A749" s="2" t="s">
        <v>1485</v>
      </c>
      <c r="B749" s="3" t="s">
        <v>1486</v>
      </c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>
        <v>37880.730000000003</v>
      </c>
      <c r="BW749" s="4"/>
      <c r="BX749" s="4">
        <v>2401.58</v>
      </c>
      <c r="BY749" s="4">
        <v>1356.19</v>
      </c>
      <c r="BZ749" s="4">
        <v>678.09</v>
      </c>
      <c r="CA749" s="4"/>
      <c r="CB749" s="4"/>
      <c r="CC749" s="4">
        <v>42316.590000000004</v>
      </c>
    </row>
    <row r="750" spans="1:81" x14ac:dyDescent="0.25">
      <c r="A750" s="2" t="s">
        <v>1487</v>
      </c>
      <c r="B750" s="3" t="s">
        <v>1488</v>
      </c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>
        <v>233200.88</v>
      </c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>
        <v>233200.88</v>
      </c>
    </row>
    <row r="751" spans="1:81" x14ac:dyDescent="0.25">
      <c r="A751" s="2" t="s">
        <v>1489</v>
      </c>
      <c r="B751" s="3" t="s">
        <v>1490</v>
      </c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>
        <v>48753.96</v>
      </c>
      <c r="BV751" s="4">
        <v>-16663.39</v>
      </c>
      <c r="BW751" s="4">
        <v>23.51</v>
      </c>
      <c r="BX751" s="4"/>
      <c r="BY751" s="4">
        <v>3547.9</v>
      </c>
      <c r="BZ751" s="4"/>
      <c r="CA751" s="4"/>
      <c r="CB751" s="4">
        <v>1064.26</v>
      </c>
      <c r="CC751" s="4">
        <v>36726.239999999998</v>
      </c>
    </row>
    <row r="752" spans="1:81" x14ac:dyDescent="0.25">
      <c r="A752" s="2" t="s">
        <v>1491</v>
      </c>
      <c r="B752" s="3" t="s">
        <v>1492</v>
      </c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>
        <v>42735.79</v>
      </c>
      <c r="BP752" s="4">
        <v>-315.67</v>
      </c>
      <c r="BQ752" s="4"/>
      <c r="BR752" s="4"/>
      <c r="BS752" s="4"/>
      <c r="BT752" s="4">
        <v>0</v>
      </c>
      <c r="BU752" s="4"/>
      <c r="BV752" s="4">
        <v>-171.77</v>
      </c>
      <c r="BW752" s="4"/>
      <c r="BX752" s="4"/>
      <c r="BY752" s="4"/>
      <c r="BZ752" s="4"/>
      <c r="CA752" s="4"/>
      <c r="CB752" s="4"/>
      <c r="CC752" s="4">
        <v>42248.350000000006</v>
      </c>
    </row>
    <row r="753" spans="1:81" x14ac:dyDescent="0.25">
      <c r="A753" s="2" t="s">
        <v>1493</v>
      </c>
      <c r="B753" s="3" t="s">
        <v>1494</v>
      </c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>
        <v>8130.62</v>
      </c>
      <c r="BS753" s="4"/>
      <c r="BT753" s="4"/>
      <c r="BU753" s="4"/>
      <c r="BV753" s="4">
        <v>-32.92</v>
      </c>
      <c r="BW753" s="4"/>
      <c r="BX753" s="4"/>
      <c r="BY753" s="4"/>
      <c r="BZ753" s="4"/>
      <c r="CA753" s="4"/>
      <c r="CB753" s="4"/>
      <c r="CC753" s="4">
        <v>8097.7</v>
      </c>
    </row>
    <row r="754" spans="1:81" x14ac:dyDescent="0.25">
      <c r="A754" s="2" t="s">
        <v>1495</v>
      </c>
      <c r="B754" s="3" t="s">
        <v>1496</v>
      </c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>
        <v>8137.9400000000005</v>
      </c>
      <c r="BS754" s="4"/>
      <c r="BT754" s="4"/>
      <c r="BU754" s="4"/>
      <c r="BV754" s="4">
        <v>-32.950000000000003</v>
      </c>
      <c r="BW754" s="4"/>
      <c r="BX754" s="4"/>
      <c r="BY754" s="4"/>
      <c r="BZ754" s="4"/>
      <c r="CA754" s="4"/>
      <c r="CB754" s="4"/>
      <c r="CC754" s="4">
        <v>8104.9900000000007</v>
      </c>
    </row>
    <row r="755" spans="1:81" x14ac:dyDescent="0.25">
      <c r="A755" s="2" t="s">
        <v>1497</v>
      </c>
      <c r="B755" s="3" t="s">
        <v>1498</v>
      </c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>
        <v>59364</v>
      </c>
      <c r="BT755" s="4">
        <v>576.96</v>
      </c>
      <c r="BU755" s="4">
        <v>0</v>
      </c>
      <c r="BV755" s="4">
        <v>-242.71</v>
      </c>
      <c r="BW755" s="4"/>
      <c r="BX755" s="4"/>
      <c r="BY755" s="4"/>
      <c r="BZ755" s="4"/>
      <c r="CA755" s="4"/>
      <c r="CB755" s="4"/>
      <c r="CC755" s="4">
        <v>59698.25</v>
      </c>
    </row>
    <row r="756" spans="1:81" x14ac:dyDescent="0.25">
      <c r="A756" s="2" t="s">
        <v>1499</v>
      </c>
      <c r="B756" s="3" t="s">
        <v>1500</v>
      </c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>
        <v>471278.69</v>
      </c>
      <c r="CC756" s="4">
        <v>471278.69</v>
      </c>
    </row>
    <row r="757" spans="1:81" x14ac:dyDescent="0.25">
      <c r="A757" s="2" t="s">
        <v>1501</v>
      </c>
      <c r="B757" s="3" t="s">
        <v>1502</v>
      </c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>
        <v>171039.44</v>
      </c>
      <c r="BI757" s="4">
        <v>7666.6</v>
      </c>
      <c r="BJ757" s="4">
        <v>22729.78</v>
      </c>
      <c r="BK757" s="4">
        <v>324.59000000000003</v>
      </c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>
        <v>-2.04</v>
      </c>
      <c r="BW757" s="4"/>
      <c r="BX757" s="4"/>
      <c r="BY757" s="4"/>
      <c r="BZ757" s="4"/>
      <c r="CA757" s="4"/>
      <c r="CB757" s="4"/>
      <c r="CC757" s="4">
        <v>201758.37</v>
      </c>
    </row>
    <row r="758" spans="1:81" x14ac:dyDescent="0.25">
      <c r="A758" s="2" t="s">
        <v>1503</v>
      </c>
      <c r="B758" s="3" t="s">
        <v>1504</v>
      </c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>
        <v>8838.26</v>
      </c>
      <c r="BW758" s="4"/>
      <c r="BX758" s="4"/>
      <c r="BY758" s="4"/>
      <c r="BZ758" s="4"/>
      <c r="CA758" s="4"/>
      <c r="CB758" s="4"/>
      <c r="CC758" s="4">
        <v>8838.26</v>
      </c>
    </row>
    <row r="759" spans="1:81" x14ac:dyDescent="0.25">
      <c r="A759" s="2" t="s">
        <v>1505</v>
      </c>
      <c r="B759" s="3" t="s">
        <v>1506</v>
      </c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>
        <v>53554.57</v>
      </c>
      <c r="BG759" s="4"/>
      <c r="BH759" s="4"/>
      <c r="BI759" s="4">
        <v>0</v>
      </c>
      <c r="BJ759" s="4">
        <v>62.49</v>
      </c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>
        <v>53617.06</v>
      </c>
    </row>
    <row r="760" spans="1:81" x14ac:dyDescent="0.25">
      <c r="A760" s="2" t="s">
        <v>1507</v>
      </c>
      <c r="B760" s="3" t="s">
        <v>1508</v>
      </c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>
        <v>7887.06</v>
      </c>
      <c r="BW760" s="4"/>
      <c r="BX760" s="4"/>
      <c r="BY760" s="4">
        <v>0</v>
      </c>
      <c r="BZ760" s="4"/>
      <c r="CA760" s="4"/>
      <c r="CB760" s="4"/>
      <c r="CC760" s="4">
        <v>7887.06</v>
      </c>
    </row>
    <row r="761" spans="1:81" x14ac:dyDescent="0.25">
      <c r="A761" s="2" t="s">
        <v>1509</v>
      </c>
      <c r="B761" s="3" t="s">
        <v>1510</v>
      </c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>
        <v>9890.85</v>
      </c>
      <c r="BR761" s="4"/>
      <c r="BS761" s="4"/>
      <c r="BT761" s="4">
        <v>0</v>
      </c>
      <c r="BU761" s="4"/>
      <c r="BV761" s="4">
        <v>-40.050000000000004</v>
      </c>
      <c r="BW761" s="4"/>
      <c r="BX761" s="4"/>
      <c r="BY761" s="4"/>
      <c r="BZ761" s="4"/>
      <c r="CA761" s="4"/>
      <c r="CB761" s="4"/>
      <c r="CC761" s="4">
        <v>9850.8000000000011</v>
      </c>
    </row>
    <row r="762" spans="1:81" x14ac:dyDescent="0.25">
      <c r="A762" s="2" t="s">
        <v>1511</v>
      </c>
      <c r="B762" s="3" t="s">
        <v>1512</v>
      </c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>
        <v>9957.92</v>
      </c>
      <c r="BQ762" s="4"/>
      <c r="BR762" s="4"/>
      <c r="BS762" s="4"/>
      <c r="BT762" s="4">
        <v>0</v>
      </c>
      <c r="BU762" s="4"/>
      <c r="BV762" s="4">
        <v>-40.32</v>
      </c>
      <c r="BW762" s="4"/>
      <c r="BX762" s="4"/>
      <c r="BY762" s="4"/>
      <c r="BZ762" s="4"/>
      <c r="CA762" s="4"/>
      <c r="CB762" s="4"/>
      <c r="CC762" s="4">
        <v>9917.6</v>
      </c>
    </row>
    <row r="763" spans="1:81" x14ac:dyDescent="0.25">
      <c r="A763" s="2" t="s">
        <v>1513</v>
      </c>
      <c r="B763" s="3" t="s">
        <v>1514</v>
      </c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>
        <v>9145.74</v>
      </c>
      <c r="BN763" s="4">
        <v>0</v>
      </c>
      <c r="BO763" s="4">
        <v>-1192.92</v>
      </c>
      <c r="BP763" s="4"/>
      <c r="BQ763" s="4"/>
      <c r="BR763" s="4"/>
      <c r="BS763" s="4"/>
      <c r="BT763" s="4"/>
      <c r="BU763" s="4"/>
      <c r="BV763" s="4">
        <v>-36.54</v>
      </c>
      <c r="BW763" s="4"/>
      <c r="BX763" s="4"/>
      <c r="BY763" s="4"/>
      <c r="BZ763" s="4"/>
      <c r="CA763" s="4"/>
      <c r="CB763" s="4"/>
      <c r="CC763" s="4">
        <v>7916.28</v>
      </c>
    </row>
    <row r="764" spans="1:81" x14ac:dyDescent="0.25">
      <c r="A764" s="2" t="s">
        <v>1515</v>
      </c>
      <c r="B764" s="3" t="s">
        <v>1516</v>
      </c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>
        <v>7930.97</v>
      </c>
      <c r="BN764" s="4"/>
      <c r="BO764" s="4">
        <v>0</v>
      </c>
      <c r="BP764" s="4"/>
      <c r="BQ764" s="4"/>
      <c r="BR764" s="4"/>
      <c r="BS764" s="4"/>
      <c r="BT764" s="4"/>
      <c r="BU764" s="4"/>
      <c r="BV764" s="4">
        <v>-32.119999999999997</v>
      </c>
      <c r="BW764" s="4"/>
      <c r="BX764" s="4"/>
      <c r="BY764" s="4"/>
      <c r="BZ764" s="4"/>
      <c r="CA764" s="4"/>
      <c r="CB764" s="4"/>
      <c r="CC764" s="4">
        <v>7898.85</v>
      </c>
    </row>
    <row r="765" spans="1:81" x14ac:dyDescent="0.25">
      <c r="A765" s="2" t="s">
        <v>1517</v>
      </c>
      <c r="B765" s="3" t="s">
        <v>1518</v>
      </c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>
        <v>17567.09</v>
      </c>
      <c r="BF765" s="4">
        <v>-4574.25</v>
      </c>
      <c r="BG765" s="4">
        <v>6263.5</v>
      </c>
      <c r="BH765" s="4">
        <v>-6740.6</v>
      </c>
      <c r="BI765" s="4"/>
      <c r="BJ765" s="4">
        <v>-159.06</v>
      </c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>
        <v>12356.68</v>
      </c>
    </row>
    <row r="766" spans="1:81" x14ac:dyDescent="0.25">
      <c r="A766" s="2" t="s">
        <v>1519</v>
      </c>
      <c r="B766" s="3" t="s">
        <v>1326</v>
      </c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>
        <v>2852.84</v>
      </c>
      <c r="BF766" s="4">
        <v>52.800000000000004</v>
      </c>
      <c r="BG766" s="4">
        <v>0</v>
      </c>
      <c r="BH766" s="4"/>
      <c r="BI766" s="4"/>
      <c r="BJ766" s="4">
        <v>3.39</v>
      </c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>
        <v>2909.03</v>
      </c>
    </row>
    <row r="767" spans="1:81" x14ac:dyDescent="0.25">
      <c r="A767" s="2" t="s">
        <v>1520</v>
      </c>
      <c r="B767" s="3" t="s">
        <v>1521</v>
      </c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>
        <v>20638.86</v>
      </c>
      <c r="BG767" s="4">
        <v>0</v>
      </c>
      <c r="BH767" s="4"/>
      <c r="BI767" s="4"/>
      <c r="BJ767" s="4">
        <v>24.09</v>
      </c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>
        <v>20662.95</v>
      </c>
    </row>
    <row r="768" spans="1:81" x14ac:dyDescent="0.25">
      <c r="A768" s="2" t="s">
        <v>1522</v>
      </c>
      <c r="B768" s="3" t="s">
        <v>1523</v>
      </c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>
        <v>57620.94</v>
      </c>
      <c r="BV768" s="4">
        <v>29001.07</v>
      </c>
      <c r="BW768" s="4">
        <v>-40.18</v>
      </c>
      <c r="BX768" s="4">
        <v>0</v>
      </c>
      <c r="BY768" s="4"/>
      <c r="BZ768" s="4"/>
      <c r="CA768" s="4"/>
      <c r="CB768" s="4"/>
      <c r="CC768" s="4">
        <v>86581.830000000016</v>
      </c>
    </row>
    <row r="769" spans="1:81" x14ac:dyDescent="0.25">
      <c r="A769" s="2" t="s">
        <v>1524</v>
      </c>
      <c r="B769" s="3" t="s">
        <v>1525</v>
      </c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>
        <v>8662.59</v>
      </c>
      <c r="BN769" s="4">
        <v>0</v>
      </c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>
        <v>8662.59</v>
      </c>
    </row>
    <row r="770" spans="1:81" x14ac:dyDescent="0.25">
      <c r="A770" s="2" t="s">
        <v>1526</v>
      </c>
      <c r="B770" s="3" t="s">
        <v>1527</v>
      </c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>
        <v>352840.95</v>
      </c>
      <c r="BR770" s="4">
        <v>21036.81</v>
      </c>
      <c r="BS770" s="4">
        <v>7783.51</v>
      </c>
      <c r="BT770" s="4"/>
      <c r="BU770" s="4"/>
      <c r="BV770" s="4">
        <v>-2400.6799999999998</v>
      </c>
      <c r="BW770" s="4"/>
      <c r="BX770" s="4"/>
      <c r="BY770" s="4"/>
      <c r="BZ770" s="4"/>
      <c r="CA770" s="4"/>
      <c r="CB770" s="4"/>
      <c r="CC770" s="4">
        <v>379260.59</v>
      </c>
    </row>
    <row r="771" spans="1:81" x14ac:dyDescent="0.25">
      <c r="A771" s="2" t="s">
        <v>1528</v>
      </c>
      <c r="B771" s="3" t="s">
        <v>1529</v>
      </c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>
        <v>7911.89</v>
      </c>
      <c r="BP771" s="4">
        <v>0</v>
      </c>
      <c r="BQ771" s="4"/>
      <c r="BR771" s="4"/>
      <c r="BS771" s="4"/>
      <c r="BT771" s="4"/>
      <c r="BU771" s="4"/>
      <c r="BV771" s="4">
        <v>-32.03</v>
      </c>
      <c r="BW771" s="4"/>
      <c r="BX771" s="4"/>
      <c r="BY771" s="4"/>
      <c r="BZ771" s="4"/>
      <c r="CA771" s="4"/>
      <c r="CB771" s="4"/>
      <c r="CC771" s="4">
        <v>7879.8600000000006</v>
      </c>
    </row>
    <row r="772" spans="1:81" x14ac:dyDescent="0.25">
      <c r="A772" s="2" t="s">
        <v>1530</v>
      </c>
      <c r="B772" s="3" t="s">
        <v>1531</v>
      </c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>
        <v>4374.3599999999997</v>
      </c>
      <c r="BP772" s="4">
        <v>0</v>
      </c>
      <c r="BQ772" s="4"/>
      <c r="BR772" s="4"/>
      <c r="BS772" s="4"/>
      <c r="BT772" s="4"/>
      <c r="BU772" s="4"/>
      <c r="BV772" s="4">
        <v>-17.71</v>
      </c>
      <c r="BW772" s="4"/>
      <c r="BX772" s="4"/>
      <c r="BY772" s="4"/>
      <c r="BZ772" s="4"/>
      <c r="CA772" s="4"/>
      <c r="CB772" s="4"/>
      <c r="CC772" s="4">
        <v>4356.6499999999996</v>
      </c>
    </row>
    <row r="773" spans="1:81" x14ac:dyDescent="0.25">
      <c r="A773" s="2" t="s">
        <v>1532</v>
      </c>
      <c r="B773" s="3" t="s">
        <v>1533</v>
      </c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>
        <v>1542.0900000000001</v>
      </c>
      <c r="BK773" s="4"/>
      <c r="BL773" s="4">
        <v>0</v>
      </c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>
        <v>1542.0900000000001</v>
      </c>
    </row>
    <row r="774" spans="1:81" x14ac:dyDescent="0.25">
      <c r="A774" s="2" t="s">
        <v>1534</v>
      </c>
      <c r="B774" s="3" t="s">
        <v>1535</v>
      </c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>
        <v>2121.19</v>
      </c>
      <c r="BK774" s="4">
        <v>26171.760000000002</v>
      </c>
      <c r="BL774" s="4"/>
      <c r="BM774" s="4"/>
      <c r="BN774" s="4"/>
      <c r="BO774" s="4"/>
      <c r="BP774" s="4"/>
      <c r="BQ774" s="4"/>
      <c r="BR774" s="4">
        <v>3891.71</v>
      </c>
      <c r="BS774" s="4"/>
      <c r="BT774" s="4"/>
      <c r="BU774" s="4"/>
      <c r="BV774" s="4">
        <v>-189.19</v>
      </c>
      <c r="BW774" s="4"/>
      <c r="BX774" s="4"/>
      <c r="BY774" s="4"/>
      <c r="BZ774" s="4">
        <v>0</v>
      </c>
      <c r="CA774" s="4"/>
      <c r="CB774" s="4"/>
      <c r="CC774" s="4">
        <v>31995.47</v>
      </c>
    </row>
    <row r="775" spans="1:81" x14ac:dyDescent="0.25">
      <c r="A775" s="2" t="s">
        <v>1536</v>
      </c>
      <c r="B775" s="3" t="s">
        <v>1537</v>
      </c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>
        <v>5877.34</v>
      </c>
      <c r="BL775" s="4"/>
      <c r="BM775" s="4"/>
      <c r="BN775" s="4"/>
      <c r="BO775" s="4">
        <v>-5877.34</v>
      </c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>
        <v>0</v>
      </c>
    </row>
    <row r="776" spans="1:81" x14ac:dyDescent="0.25">
      <c r="A776" s="2" t="s">
        <v>1538</v>
      </c>
      <c r="B776" s="3" t="s">
        <v>1539</v>
      </c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>
        <v>4734.01</v>
      </c>
      <c r="BK776" s="4">
        <v>65.680000000000007</v>
      </c>
      <c r="BL776" s="4">
        <v>57952.37</v>
      </c>
      <c r="BM776" s="4"/>
      <c r="BN776" s="4"/>
      <c r="BO776" s="4"/>
      <c r="BP776" s="4"/>
      <c r="BQ776" s="4"/>
      <c r="BR776" s="4"/>
      <c r="BS776" s="4"/>
      <c r="BT776" s="4">
        <v>8389.9600000000009</v>
      </c>
      <c r="BU776" s="4"/>
      <c r="BV776" s="4">
        <v>-407.06</v>
      </c>
      <c r="BW776" s="4"/>
      <c r="BX776" s="4"/>
      <c r="BY776" s="4"/>
      <c r="BZ776" s="4">
        <v>0</v>
      </c>
      <c r="CA776" s="4"/>
      <c r="CB776" s="4"/>
      <c r="CC776" s="4">
        <v>70734.960000000006</v>
      </c>
    </row>
    <row r="777" spans="1:81" x14ac:dyDescent="0.25">
      <c r="A777" s="2" t="s">
        <v>1540</v>
      </c>
      <c r="B777" s="3" t="s">
        <v>1541</v>
      </c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>
        <v>19773.89</v>
      </c>
      <c r="BK777" s="4">
        <v>65.680000000000007</v>
      </c>
      <c r="BL777" s="4"/>
      <c r="BM777" s="4"/>
      <c r="BN777" s="4"/>
      <c r="BO777" s="4"/>
      <c r="BP777" s="4"/>
      <c r="BQ777" s="4"/>
      <c r="BR777" s="4"/>
      <c r="BS777" s="4">
        <v>7354.33</v>
      </c>
      <c r="BT777" s="4"/>
      <c r="BU777" s="4"/>
      <c r="BV777" s="4">
        <v>-46.69</v>
      </c>
      <c r="BW777" s="4"/>
      <c r="BX777" s="4"/>
      <c r="BY777" s="4"/>
      <c r="BZ777" s="4">
        <v>0</v>
      </c>
      <c r="CA777" s="4"/>
      <c r="CB777" s="4"/>
      <c r="CC777" s="4">
        <v>27147.210000000003</v>
      </c>
    </row>
    <row r="778" spans="1:81" x14ac:dyDescent="0.25">
      <c r="A778" s="2" t="s">
        <v>1542</v>
      </c>
      <c r="B778" s="3" t="s">
        <v>1543</v>
      </c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>
        <v>2547.9</v>
      </c>
      <c r="BK778" s="4">
        <v>65.680000000000007</v>
      </c>
      <c r="BL778" s="4">
        <v>38052.800000000003</v>
      </c>
      <c r="BM778" s="4"/>
      <c r="BN778" s="4"/>
      <c r="BO778" s="4"/>
      <c r="BP778" s="4">
        <v>11890.91</v>
      </c>
      <c r="BQ778" s="4"/>
      <c r="BR778" s="4"/>
      <c r="BS778" s="4"/>
      <c r="BT778" s="4"/>
      <c r="BU778" s="4"/>
      <c r="BV778" s="4">
        <v>-314.7</v>
      </c>
      <c r="BW778" s="4"/>
      <c r="BX778" s="4"/>
      <c r="BY778" s="4"/>
      <c r="BZ778" s="4">
        <v>0</v>
      </c>
      <c r="CA778" s="4"/>
      <c r="CB778" s="4"/>
      <c r="CC778" s="4">
        <v>52242.590000000011</v>
      </c>
    </row>
    <row r="779" spans="1:81" x14ac:dyDescent="0.25">
      <c r="A779" s="2" t="s">
        <v>1544</v>
      </c>
      <c r="B779" s="3" t="s">
        <v>1545</v>
      </c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>
        <v>2587.98</v>
      </c>
      <c r="BI779" s="4">
        <v>69707.81</v>
      </c>
      <c r="BJ779" s="4">
        <v>11285.64</v>
      </c>
      <c r="BK779" s="4">
        <v>409.49</v>
      </c>
      <c r="BL779" s="4"/>
      <c r="BM779" s="4"/>
      <c r="BN779" s="4"/>
      <c r="BO779" s="4">
        <v>16841.27</v>
      </c>
      <c r="BP779" s="4">
        <v>1380.98</v>
      </c>
      <c r="BQ779" s="4"/>
      <c r="BR779" s="4"/>
      <c r="BS779" s="4"/>
      <c r="BT779" s="4"/>
      <c r="BU779" s="4"/>
      <c r="BV779" s="4">
        <v>-117.24000000000001</v>
      </c>
      <c r="BW779" s="4"/>
      <c r="BX779" s="4"/>
      <c r="BY779" s="4"/>
      <c r="BZ779" s="4"/>
      <c r="CA779" s="4"/>
      <c r="CB779" s="4"/>
      <c r="CC779" s="4">
        <v>102095.93</v>
      </c>
    </row>
    <row r="780" spans="1:81" x14ac:dyDescent="0.25">
      <c r="A780" s="2" t="s">
        <v>1546</v>
      </c>
      <c r="B780" s="3" t="s">
        <v>1547</v>
      </c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>
        <v>1980.53</v>
      </c>
      <c r="BK780" s="4"/>
      <c r="BL780" s="4"/>
      <c r="BM780" s="4">
        <v>-2059.5700000000002</v>
      </c>
      <c r="BN780" s="4">
        <v>90.9</v>
      </c>
      <c r="BO780" s="4">
        <v>-11.86</v>
      </c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>
        <v>-1.8474111129762605E-13</v>
      </c>
    </row>
    <row r="781" spans="1:81" x14ac:dyDescent="0.25">
      <c r="A781" s="2" t="s">
        <v>1548</v>
      </c>
      <c r="B781" s="3" t="s">
        <v>1549</v>
      </c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>
        <v>1391.48</v>
      </c>
      <c r="BI781" s="4"/>
      <c r="BJ781" s="4">
        <v>27031.38</v>
      </c>
      <c r="BK781" s="4">
        <v>27631.97</v>
      </c>
      <c r="BL781" s="4"/>
      <c r="BM781" s="4">
        <v>-1457.28</v>
      </c>
      <c r="BN781" s="4"/>
      <c r="BO781" s="4"/>
      <c r="BP781" s="4"/>
      <c r="BQ781" s="4"/>
      <c r="BR781" s="4"/>
      <c r="BS781" s="4"/>
      <c r="BT781" s="4"/>
      <c r="BU781" s="4"/>
      <c r="BV781" s="4">
        <v>-164.71</v>
      </c>
      <c r="BW781" s="4"/>
      <c r="BX781" s="4"/>
      <c r="BY781" s="4"/>
      <c r="BZ781" s="4"/>
      <c r="CA781" s="4"/>
      <c r="CB781" s="4"/>
      <c r="CC781" s="4">
        <v>54432.840000000004</v>
      </c>
    </row>
    <row r="782" spans="1:81" x14ac:dyDescent="0.25">
      <c r="A782" s="2" t="s">
        <v>1550</v>
      </c>
      <c r="B782" s="3" t="s">
        <v>1551</v>
      </c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>
        <v>286.65000000000003</v>
      </c>
      <c r="BI782" s="4">
        <v>34099.699999999997</v>
      </c>
      <c r="BJ782" s="4">
        <v>40.130000000000003</v>
      </c>
      <c r="BK782" s="4">
        <v>2595.88</v>
      </c>
      <c r="BL782" s="4">
        <v>9819.76</v>
      </c>
      <c r="BM782" s="4"/>
      <c r="BN782" s="4"/>
      <c r="BO782" s="4">
        <v>0</v>
      </c>
      <c r="BP782" s="4"/>
      <c r="BQ782" s="4"/>
      <c r="BR782" s="4"/>
      <c r="BS782" s="4"/>
      <c r="BT782" s="4"/>
      <c r="BU782" s="4"/>
      <c r="BV782" s="4">
        <v>-50.27</v>
      </c>
      <c r="BW782" s="4"/>
      <c r="BX782" s="4"/>
      <c r="BY782" s="4"/>
      <c r="BZ782" s="4"/>
      <c r="CA782" s="4"/>
      <c r="CB782" s="4"/>
      <c r="CC782" s="4">
        <v>46791.85</v>
      </c>
    </row>
    <row r="783" spans="1:81" x14ac:dyDescent="0.25">
      <c r="A783" s="2" t="s">
        <v>1552</v>
      </c>
      <c r="B783" s="3" t="s">
        <v>1553</v>
      </c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>
        <v>5813.4000000000005</v>
      </c>
      <c r="BH783" s="4">
        <v>279.94</v>
      </c>
      <c r="BI783" s="4"/>
      <c r="BJ783" s="4">
        <v>7.11</v>
      </c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>
        <v>6100.45</v>
      </c>
    </row>
    <row r="784" spans="1:81" x14ac:dyDescent="0.25">
      <c r="A784" s="2" t="s">
        <v>1554</v>
      </c>
      <c r="B784" s="3" t="s">
        <v>1555</v>
      </c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>
        <v>12243.210000000001</v>
      </c>
      <c r="BO784" s="4">
        <v>0.01</v>
      </c>
      <c r="BP784" s="4"/>
      <c r="BQ784" s="4"/>
      <c r="BR784" s="4"/>
      <c r="BS784" s="4">
        <v>0</v>
      </c>
      <c r="BT784" s="4"/>
      <c r="BU784" s="4"/>
      <c r="BV784" s="4">
        <v>-49.58</v>
      </c>
      <c r="BW784" s="4"/>
      <c r="BX784" s="4"/>
      <c r="BY784" s="4"/>
      <c r="BZ784" s="4"/>
      <c r="CA784" s="4"/>
      <c r="CB784" s="4"/>
      <c r="CC784" s="4">
        <v>12193.640000000001</v>
      </c>
    </row>
    <row r="785" spans="1:81" x14ac:dyDescent="0.25">
      <c r="A785" s="2" t="s">
        <v>1556</v>
      </c>
      <c r="B785" s="3" t="s">
        <v>1557</v>
      </c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>
        <v>3134.12</v>
      </c>
      <c r="BJ785" s="4">
        <v>-43.45</v>
      </c>
      <c r="BK785" s="4"/>
      <c r="BL785" s="4">
        <v>0</v>
      </c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>
        <v>3090.67</v>
      </c>
    </row>
    <row r="786" spans="1:81" x14ac:dyDescent="0.25">
      <c r="A786" s="2" t="s">
        <v>1558</v>
      </c>
      <c r="B786" s="3" t="s">
        <v>1559</v>
      </c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>
        <v>34886.720000000001</v>
      </c>
      <c r="BH786" s="4"/>
      <c r="BI786" s="4"/>
      <c r="BJ786" s="4">
        <v>40.71</v>
      </c>
      <c r="BK786" s="4"/>
      <c r="BL786" s="4"/>
      <c r="BM786" s="4">
        <v>0</v>
      </c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>
        <v>34927.43</v>
      </c>
    </row>
    <row r="787" spans="1:81" x14ac:dyDescent="0.25">
      <c r="A787" s="2" t="s">
        <v>1560</v>
      </c>
      <c r="B787" s="3" t="s">
        <v>1561</v>
      </c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>
        <v>3072.51</v>
      </c>
      <c r="BH787" s="4">
        <v>19.66</v>
      </c>
      <c r="BI787" s="4"/>
      <c r="BJ787" s="4">
        <v>3.61</v>
      </c>
      <c r="BK787" s="4"/>
      <c r="BL787" s="4"/>
      <c r="BM787" s="4">
        <v>0</v>
      </c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>
        <v>3095.78</v>
      </c>
    </row>
    <row r="788" spans="1:81" x14ac:dyDescent="0.25">
      <c r="A788" s="2" t="s">
        <v>1562</v>
      </c>
      <c r="B788" s="3" t="s">
        <v>1563</v>
      </c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>
        <v>3072.51</v>
      </c>
      <c r="BH788" s="4">
        <v>19.66</v>
      </c>
      <c r="BI788" s="4"/>
      <c r="BJ788" s="4">
        <v>3.61</v>
      </c>
      <c r="BK788" s="4"/>
      <c r="BL788" s="4"/>
      <c r="BM788" s="4">
        <v>0</v>
      </c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>
        <v>3095.78</v>
      </c>
    </row>
    <row r="789" spans="1:81" x14ac:dyDescent="0.25">
      <c r="A789" s="2" t="s">
        <v>1564</v>
      </c>
      <c r="B789" s="3" t="s">
        <v>1565</v>
      </c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>
        <v>286.65000000000003</v>
      </c>
      <c r="BI789" s="4">
        <v>12111.02</v>
      </c>
      <c r="BJ789" s="4">
        <v>3207.86</v>
      </c>
      <c r="BK789" s="4"/>
      <c r="BL789" s="4"/>
      <c r="BM789" s="4">
        <v>0</v>
      </c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>
        <v>15605.53</v>
      </c>
    </row>
    <row r="790" spans="1:81" x14ac:dyDescent="0.25">
      <c r="A790" s="2" t="s">
        <v>1566</v>
      </c>
      <c r="B790" s="3" t="s">
        <v>1326</v>
      </c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>
        <v>3057.3</v>
      </c>
      <c r="BI790" s="4"/>
      <c r="BJ790" s="4">
        <v>3.5700000000000003</v>
      </c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>
        <v>3060.8700000000003</v>
      </c>
    </row>
    <row r="791" spans="1:81" x14ac:dyDescent="0.25">
      <c r="A791" s="2" t="s">
        <v>1567</v>
      </c>
      <c r="B791" s="3" t="s">
        <v>1568</v>
      </c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>
        <v>9075.1</v>
      </c>
      <c r="BM791" s="4">
        <v>-1556.28</v>
      </c>
      <c r="BN791" s="4">
        <v>0</v>
      </c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>
        <v>7518.8200000000006</v>
      </c>
    </row>
    <row r="792" spans="1:81" x14ac:dyDescent="0.25">
      <c r="A792" s="2" t="s">
        <v>1569</v>
      </c>
      <c r="B792" s="3" t="s">
        <v>1570</v>
      </c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>
        <v>17770.670000000002</v>
      </c>
      <c r="BK792" s="4">
        <v>0</v>
      </c>
      <c r="BL792" s="4">
        <v>0.02</v>
      </c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>
        <v>17770.690000000002</v>
      </c>
    </row>
    <row r="793" spans="1:81" x14ac:dyDescent="0.25">
      <c r="A793" s="2" t="s">
        <v>1571</v>
      </c>
      <c r="B793" s="3" t="s">
        <v>1572</v>
      </c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>
        <v>217530.78</v>
      </c>
      <c r="BT793" s="4">
        <v>40641.730000000003</v>
      </c>
      <c r="BU793" s="4">
        <v>587.13</v>
      </c>
      <c r="BV793" s="4">
        <v>13042.050000000001</v>
      </c>
      <c r="BW793" s="4"/>
      <c r="BX793" s="4"/>
      <c r="BY793" s="4"/>
      <c r="BZ793" s="4"/>
      <c r="CA793" s="4"/>
      <c r="CB793" s="4"/>
      <c r="CC793" s="4">
        <v>271801.69</v>
      </c>
    </row>
    <row r="794" spans="1:81" x14ac:dyDescent="0.25">
      <c r="A794" s="2" t="s">
        <v>1573</v>
      </c>
      <c r="B794" s="3" t="s">
        <v>1574</v>
      </c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>
        <v>68614.710000000006</v>
      </c>
      <c r="BK794" s="4"/>
      <c r="BL794" s="4">
        <v>1057.01</v>
      </c>
      <c r="BM794" s="4">
        <v>756.85</v>
      </c>
      <c r="BN794" s="4">
        <v>19557.330000000002</v>
      </c>
      <c r="BO794" s="4"/>
      <c r="BP794" s="4"/>
      <c r="BQ794" s="4"/>
      <c r="BR794" s="4"/>
      <c r="BS794" s="4"/>
      <c r="BT794" s="4"/>
      <c r="BU794" s="4"/>
      <c r="BV794" s="4">
        <v>-134.47999999999999</v>
      </c>
      <c r="BW794" s="4"/>
      <c r="BX794" s="4"/>
      <c r="BY794" s="4"/>
      <c r="BZ794" s="4"/>
      <c r="CA794" s="4"/>
      <c r="CB794" s="4"/>
      <c r="CC794" s="4">
        <v>89851.420000000013</v>
      </c>
    </row>
    <row r="795" spans="1:81" x14ac:dyDescent="0.25">
      <c r="A795" s="2" t="s">
        <v>1575</v>
      </c>
      <c r="B795" s="3" t="s">
        <v>1576</v>
      </c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>
        <v>1265.68</v>
      </c>
      <c r="BI795" s="4">
        <v>8.1</v>
      </c>
      <c r="BJ795" s="4">
        <v>1.49</v>
      </c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>
        <v>1275.27</v>
      </c>
    </row>
    <row r="796" spans="1:81" x14ac:dyDescent="0.25">
      <c r="A796" s="2" t="s">
        <v>1577</v>
      </c>
      <c r="B796" s="3" t="s">
        <v>1578</v>
      </c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>
        <v>3946.13</v>
      </c>
      <c r="BK796" s="4">
        <v>33.99</v>
      </c>
      <c r="BL796" s="4">
        <v>0</v>
      </c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>
        <v>3980.12</v>
      </c>
    </row>
    <row r="797" spans="1:81" x14ac:dyDescent="0.25">
      <c r="A797" s="2" t="s">
        <v>1579</v>
      </c>
      <c r="B797" s="3" t="s">
        <v>1580</v>
      </c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>
        <v>-50580.83</v>
      </c>
      <c r="BN797" s="4">
        <v>38622.239999999998</v>
      </c>
      <c r="BO797" s="4"/>
      <c r="BP797" s="4"/>
      <c r="BQ797" s="4">
        <v>0</v>
      </c>
      <c r="BR797" s="4"/>
      <c r="BS797" s="4"/>
      <c r="BT797" s="4"/>
      <c r="BU797" s="4"/>
      <c r="BV797" s="4">
        <v>-4206.7300000000005</v>
      </c>
      <c r="BW797" s="4"/>
      <c r="BX797" s="4"/>
      <c r="BY797" s="4"/>
      <c r="BZ797" s="4"/>
      <c r="CA797" s="4"/>
      <c r="CB797" s="4"/>
      <c r="CC797" s="4">
        <v>-16165.320000000003</v>
      </c>
    </row>
    <row r="798" spans="1:81" x14ac:dyDescent="0.25">
      <c r="A798" s="2" t="s">
        <v>1581</v>
      </c>
      <c r="B798" s="3" t="s">
        <v>1582</v>
      </c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>
        <v>3908.6800000000003</v>
      </c>
      <c r="BJ798" s="4">
        <v>4.5600000000000005</v>
      </c>
      <c r="BK798" s="4">
        <v>0</v>
      </c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>
        <v>3913.2400000000002</v>
      </c>
    </row>
    <row r="799" spans="1:81" x14ac:dyDescent="0.25">
      <c r="A799" s="2" t="s">
        <v>1583</v>
      </c>
      <c r="B799" s="3" t="s">
        <v>1584</v>
      </c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>
        <v>6047.78</v>
      </c>
      <c r="BO799" s="4">
        <v>5266.9400000000005</v>
      </c>
      <c r="BP799" s="4"/>
      <c r="BQ799" s="4"/>
      <c r="BR799" s="4"/>
      <c r="BS799" s="4"/>
      <c r="BT799" s="4"/>
      <c r="BU799" s="4"/>
      <c r="BV799" s="4">
        <v>-71.2</v>
      </c>
      <c r="BW799" s="4">
        <v>-581.06000000000006</v>
      </c>
      <c r="BX799" s="4"/>
      <c r="BY799" s="4"/>
      <c r="BZ799" s="4">
        <v>0</v>
      </c>
      <c r="CA799" s="4"/>
      <c r="CB799" s="4"/>
      <c r="CC799" s="4">
        <v>10662.460000000001</v>
      </c>
    </row>
    <row r="800" spans="1:81" x14ac:dyDescent="0.25">
      <c r="A800" s="2" t="s">
        <v>1585</v>
      </c>
      <c r="B800" s="3" t="s">
        <v>1586</v>
      </c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>
        <v>4431.83</v>
      </c>
      <c r="BK800" s="4"/>
      <c r="BL800" s="4"/>
      <c r="BM800" s="4"/>
      <c r="BN800" s="4"/>
      <c r="BO800" s="4">
        <v>0</v>
      </c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>
        <v>4431.83</v>
      </c>
    </row>
    <row r="801" spans="1:81" x14ac:dyDescent="0.25">
      <c r="A801" s="2" t="s">
        <v>1587</v>
      </c>
      <c r="B801" s="3" t="s">
        <v>1588</v>
      </c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>
        <v>2847.6</v>
      </c>
      <c r="BK801" s="4"/>
      <c r="BL801" s="4">
        <v>0</v>
      </c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>
        <v>2847.6</v>
      </c>
    </row>
    <row r="802" spans="1:81" x14ac:dyDescent="0.25">
      <c r="A802" s="2" t="s">
        <v>1589</v>
      </c>
      <c r="B802" s="3" t="s">
        <v>1386</v>
      </c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>
        <v>12411.880000000001</v>
      </c>
      <c r="BM802" s="4">
        <v>14392.99</v>
      </c>
      <c r="BN802" s="4">
        <v>0</v>
      </c>
      <c r="BO802" s="4">
        <v>-14289.220000000001</v>
      </c>
      <c r="BP802" s="4"/>
      <c r="BQ802" s="4"/>
      <c r="BR802" s="4"/>
      <c r="BS802" s="4"/>
      <c r="BT802" s="4"/>
      <c r="BU802" s="4"/>
      <c r="BV802" s="4">
        <v>-50.68</v>
      </c>
      <c r="BW802" s="4"/>
      <c r="BX802" s="4"/>
      <c r="BY802" s="4"/>
      <c r="BZ802" s="4"/>
      <c r="CA802" s="4"/>
      <c r="CB802" s="4"/>
      <c r="CC802" s="4">
        <v>12464.970000000001</v>
      </c>
    </row>
    <row r="803" spans="1:81" x14ac:dyDescent="0.25">
      <c r="A803" s="2" t="s">
        <v>1590</v>
      </c>
      <c r="B803" s="3" t="s">
        <v>1591</v>
      </c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>
        <v>917567.59</v>
      </c>
      <c r="BZ803" s="4">
        <v>25223.49</v>
      </c>
      <c r="CA803" s="4">
        <v>40103.360000000001</v>
      </c>
      <c r="CB803" s="4">
        <v>3383.88</v>
      </c>
      <c r="CC803" s="4">
        <v>986278.32</v>
      </c>
    </row>
    <row r="804" spans="1:81" x14ac:dyDescent="0.25">
      <c r="A804" s="2" t="s">
        <v>1592</v>
      </c>
      <c r="B804" s="3" t="s">
        <v>1593</v>
      </c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>
        <v>267728.45</v>
      </c>
      <c r="BY804" s="4">
        <v>2655.27</v>
      </c>
      <c r="BZ804" s="4">
        <v>18832.88</v>
      </c>
      <c r="CA804" s="4">
        <v>280.95999999999998</v>
      </c>
      <c r="CB804" s="4">
        <v>290.09000000000003</v>
      </c>
      <c r="CC804" s="4">
        <v>289787.65000000008</v>
      </c>
    </row>
    <row r="805" spans="1:81" x14ac:dyDescent="0.25">
      <c r="A805" s="2" t="s">
        <v>1594</v>
      </c>
      <c r="B805" s="3" t="s">
        <v>1595</v>
      </c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>
        <v>427678.3</v>
      </c>
      <c r="BT805" s="4">
        <v>3294.29</v>
      </c>
      <c r="BU805" s="4">
        <v>653.03</v>
      </c>
      <c r="BV805" s="4">
        <v>-292.99</v>
      </c>
      <c r="BW805" s="4">
        <v>941.68000000000006</v>
      </c>
      <c r="BX805" s="4"/>
      <c r="BY805" s="4"/>
      <c r="BZ805" s="4"/>
      <c r="CA805" s="4"/>
      <c r="CB805" s="4"/>
      <c r="CC805" s="4">
        <v>432274.31</v>
      </c>
    </row>
    <row r="806" spans="1:81" x14ac:dyDescent="0.25">
      <c r="A806" s="2" t="s">
        <v>1596</v>
      </c>
      <c r="B806" s="3" t="s">
        <v>1597</v>
      </c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>
        <v>32782.840000000004</v>
      </c>
      <c r="BZ806" s="4"/>
      <c r="CA806" s="4"/>
      <c r="CB806" s="4">
        <v>501.43</v>
      </c>
      <c r="CC806" s="4">
        <v>33284.270000000004</v>
      </c>
    </row>
    <row r="807" spans="1:81" x14ac:dyDescent="0.25">
      <c r="A807" s="2" t="s">
        <v>1598</v>
      </c>
      <c r="B807" s="3" t="s">
        <v>1599</v>
      </c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>
        <v>41371.29</v>
      </c>
      <c r="CA807" s="4"/>
      <c r="CB807" s="4"/>
      <c r="CC807" s="4">
        <v>41371.29</v>
      </c>
    </row>
    <row r="808" spans="1:81" x14ac:dyDescent="0.25">
      <c r="A808" s="2" t="s">
        <v>1600</v>
      </c>
      <c r="B808" s="3" t="s">
        <v>1601</v>
      </c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>
        <v>941390.61</v>
      </c>
      <c r="CA808" s="4">
        <v>-5499.41</v>
      </c>
      <c r="CB808" s="4">
        <v>488.07</v>
      </c>
      <c r="CC808" s="4">
        <v>936379.2699999999</v>
      </c>
    </row>
    <row r="809" spans="1:81" x14ac:dyDescent="0.25">
      <c r="A809" s="2" t="s">
        <v>1602</v>
      </c>
      <c r="B809" s="3" t="s">
        <v>1603</v>
      </c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>
        <v>782821</v>
      </c>
      <c r="BW809" s="4">
        <v>14366.29</v>
      </c>
      <c r="BX809" s="4"/>
      <c r="BY809" s="4"/>
      <c r="BZ809" s="4"/>
      <c r="CA809" s="4"/>
      <c r="CB809" s="4"/>
      <c r="CC809" s="4">
        <v>797187.29</v>
      </c>
    </row>
    <row r="810" spans="1:81" x14ac:dyDescent="0.25">
      <c r="A810" s="2" t="s">
        <v>1604</v>
      </c>
      <c r="B810" s="3" t="s">
        <v>1605</v>
      </c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>
        <v>433252.61</v>
      </c>
      <c r="CA810" s="4">
        <v>2860.9700000000003</v>
      </c>
      <c r="CB810" s="4">
        <v>363.56</v>
      </c>
      <c r="CC810" s="4">
        <v>436477.13999999996</v>
      </c>
    </row>
    <row r="811" spans="1:81" x14ac:dyDescent="0.25">
      <c r="A811" s="2" t="s">
        <v>1606</v>
      </c>
      <c r="B811" s="3" t="s">
        <v>1607</v>
      </c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>
        <v>1172.96</v>
      </c>
      <c r="BK811" s="4"/>
      <c r="BL811" s="4">
        <v>0</v>
      </c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>
        <v>1172.96</v>
      </c>
    </row>
    <row r="812" spans="1:81" x14ac:dyDescent="0.25">
      <c r="A812" s="2" t="s">
        <v>1608</v>
      </c>
      <c r="B812" s="3" t="s">
        <v>1609</v>
      </c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>
        <v>2327.3200000000002</v>
      </c>
      <c r="BK812" s="4"/>
      <c r="BL812" s="4">
        <v>0</v>
      </c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>
        <v>2327.3200000000002</v>
      </c>
    </row>
    <row r="813" spans="1:81" x14ac:dyDescent="0.25">
      <c r="A813" s="2" t="s">
        <v>1610</v>
      </c>
      <c r="B813" s="3" t="s">
        <v>1611</v>
      </c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>
        <v>1014.96</v>
      </c>
      <c r="BK813" s="4"/>
      <c r="BL813" s="4">
        <v>0</v>
      </c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>
        <v>1014.96</v>
      </c>
    </row>
    <row r="814" spans="1:81" x14ac:dyDescent="0.25">
      <c r="A814" s="2" t="s">
        <v>1612</v>
      </c>
      <c r="B814" s="3" t="s">
        <v>1613</v>
      </c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>
        <v>312727.57</v>
      </c>
      <c r="BN814" s="4">
        <v>-5372.68</v>
      </c>
      <c r="BO814" s="4"/>
      <c r="BP814" s="4"/>
      <c r="BQ814" s="4"/>
      <c r="BR814" s="4">
        <v>0</v>
      </c>
      <c r="BS814" s="4"/>
      <c r="BT814" s="4"/>
      <c r="BU814" s="4"/>
      <c r="BV814" s="4">
        <v>-1147.94</v>
      </c>
      <c r="BW814" s="4"/>
      <c r="BX814" s="4"/>
      <c r="BY814" s="4"/>
      <c r="BZ814" s="4"/>
      <c r="CA814" s="4"/>
      <c r="CB814" s="4"/>
      <c r="CC814" s="4">
        <v>306206.95</v>
      </c>
    </row>
    <row r="815" spans="1:81" x14ac:dyDescent="0.25">
      <c r="A815" s="2" t="s">
        <v>1614</v>
      </c>
      <c r="B815" s="3" t="s">
        <v>1615</v>
      </c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>
        <v>177989.69</v>
      </c>
      <c r="BW815" s="4"/>
      <c r="BX815" s="4"/>
      <c r="BY815" s="4"/>
      <c r="BZ815" s="4"/>
      <c r="CA815" s="4"/>
      <c r="CB815" s="4"/>
      <c r="CC815" s="4">
        <v>177989.69</v>
      </c>
    </row>
    <row r="816" spans="1:81" x14ac:dyDescent="0.25">
      <c r="A816" s="2" t="s">
        <v>1616</v>
      </c>
      <c r="B816" s="3" t="s">
        <v>1617</v>
      </c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>
        <v>47072.61</v>
      </c>
      <c r="BR816" s="4">
        <v>5489.41</v>
      </c>
      <c r="BS816" s="4"/>
      <c r="BT816" s="4"/>
      <c r="BU816" s="4">
        <v>42925.88</v>
      </c>
      <c r="BV816" s="4">
        <v>-545.45000000000005</v>
      </c>
      <c r="BW816" s="4"/>
      <c r="BX816" s="4"/>
      <c r="BY816" s="4"/>
      <c r="BZ816" s="4"/>
      <c r="CA816" s="4"/>
      <c r="CB816" s="4"/>
      <c r="CC816" s="4">
        <v>94942.45</v>
      </c>
    </row>
    <row r="817" spans="1:81" x14ac:dyDescent="0.25">
      <c r="A817" s="2" t="s">
        <v>1618</v>
      </c>
      <c r="B817" s="3" t="s">
        <v>1619</v>
      </c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>
        <v>131189.38</v>
      </c>
      <c r="BZ817" s="4"/>
      <c r="CA817" s="4"/>
      <c r="CB817" s="4"/>
      <c r="CC817" s="4">
        <v>131189.38</v>
      </c>
    </row>
    <row r="818" spans="1:81" x14ac:dyDescent="0.25">
      <c r="A818" s="2" t="s">
        <v>1620</v>
      </c>
      <c r="B818" s="3" t="s">
        <v>1621</v>
      </c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>
        <v>3242.77</v>
      </c>
      <c r="BM818" s="4"/>
      <c r="BN818" s="4">
        <v>0</v>
      </c>
      <c r="BO818" s="4"/>
      <c r="BP818" s="4"/>
      <c r="BQ818" s="4"/>
      <c r="BR818" s="4"/>
      <c r="BS818" s="4"/>
      <c r="BT818" s="4"/>
      <c r="BU818" s="4"/>
      <c r="BV818" s="4">
        <v>-13.13</v>
      </c>
      <c r="BW818" s="4"/>
      <c r="BX818" s="4"/>
      <c r="BY818" s="4"/>
      <c r="BZ818" s="4"/>
      <c r="CA818" s="4"/>
      <c r="CB818" s="4"/>
      <c r="CC818" s="4">
        <v>3229.64</v>
      </c>
    </row>
    <row r="819" spans="1:81" x14ac:dyDescent="0.25">
      <c r="A819" s="2" t="s">
        <v>1622</v>
      </c>
      <c r="B819" s="3" t="s">
        <v>1623</v>
      </c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>
        <v>1256.1100000000001</v>
      </c>
      <c r="BP819" s="4">
        <v>82</v>
      </c>
      <c r="BQ819" s="4"/>
      <c r="BR819" s="4"/>
      <c r="BS819" s="4">
        <v>0</v>
      </c>
      <c r="BT819" s="4"/>
      <c r="BU819" s="4"/>
      <c r="BV819" s="4">
        <v>-5.42</v>
      </c>
      <c r="BW819" s="4"/>
      <c r="BX819" s="4"/>
      <c r="BY819" s="4"/>
      <c r="BZ819" s="4"/>
      <c r="CA819" s="4"/>
      <c r="CB819" s="4"/>
      <c r="CC819" s="4">
        <v>1332.69</v>
      </c>
    </row>
    <row r="820" spans="1:81" x14ac:dyDescent="0.25">
      <c r="A820" s="2" t="s">
        <v>1624</v>
      </c>
      <c r="B820" s="3" t="s">
        <v>1625</v>
      </c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>
        <v>341753.93</v>
      </c>
      <c r="BV820" s="4">
        <v>380100.48</v>
      </c>
      <c r="BW820" s="4">
        <v>834.55000000000007</v>
      </c>
      <c r="BX820" s="4">
        <v>423.97</v>
      </c>
      <c r="BY820" s="4"/>
      <c r="BZ820" s="4">
        <v>11017.380000000001</v>
      </c>
      <c r="CA820" s="4">
        <v>80575.17</v>
      </c>
      <c r="CB820" s="4"/>
      <c r="CC820" s="4">
        <v>814705.48</v>
      </c>
    </row>
    <row r="821" spans="1:81" x14ac:dyDescent="0.25">
      <c r="A821" s="2" t="s">
        <v>1626</v>
      </c>
      <c r="B821" s="3" t="s">
        <v>1627</v>
      </c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>
        <v>11692.62</v>
      </c>
      <c r="BN821" s="4">
        <v>99.39</v>
      </c>
      <c r="BO821" s="4"/>
      <c r="BP821" s="4"/>
      <c r="BQ821" s="4"/>
      <c r="BR821" s="4"/>
      <c r="BS821" s="4"/>
      <c r="BT821" s="4"/>
      <c r="BU821" s="4">
        <v>0</v>
      </c>
      <c r="BV821" s="4">
        <v>-47.74</v>
      </c>
      <c r="BW821" s="4"/>
      <c r="BX821" s="4"/>
      <c r="BY821" s="4"/>
      <c r="BZ821" s="4"/>
      <c r="CA821" s="4"/>
      <c r="CB821" s="4"/>
      <c r="CC821" s="4">
        <v>11744.27</v>
      </c>
    </row>
    <row r="822" spans="1:81" x14ac:dyDescent="0.25">
      <c r="A822" s="2" t="s">
        <v>1628</v>
      </c>
      <c r="B822" s="3" t="s">
        <v>1629</v>
      </c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>
        <v>3245.67</v>
      </c>
      <c r="BO822" s="4">
        <v>0</v>
      </c>
      <c r="BP822" s="4"/>
      <c r="BQ822" s="4"/>
      <c r="BR822" s="4"/>
      <c r="BS822" s="4"/>
      <c r="BT822" s="4"/>
      <c r="BU822" s="4"/>
      <c r="BV822" s="4">
        <v>-13.14</v>
      </c>
      <c r="BW822" s="4"/>
      <c r="BX822" s="4"/>
      <c r="BY822" s="4"/>
      <c r="BZ822" s="4"/>
      <c r="CA822" s="4"/>
      <c r="CB822" s="4"/>
      <c r="CC822" s="4">
        <v>3232.53</v>
      </c>
    </row>
    <row r="823" spans="1:81" x14ac:dyDescent="0.25">
      <c r="A823" s="2" t="s">
        <v>1630</v>
      </c>
      <c r="B823" s="3" t="s">
        <v>1631</v>
      </c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>
        <v>10972.48</v>
      </c>
      <c r="BO823" s="4"/>
      <c r="BP823" s="4"/>
      <c r="BQ823" s="4">
        <v>0</v>
      </c>
      <c r="BR823" s="4"/>
      <c r="BS823" s="4"/>
      <c r="BT823" s="4"/>
      <c r="BU823" s="4"/>
      <c r="BV823" s="4">
        <v>-44.43</v>
      </c>
      <c r="BW823" s="4"/>
      <c r="BX823" s="4"/>
      <c r="BY823" s="4"/>
      <c r="BZ823" s="4"/>
      <c r="CA823" s="4"/>
      <c r="CB823" s="4"/>
      <c r="CC823" s="4">
        <v>10928.05</v>
      </c>
    </row>
    <row r="824" spans="1:81" x14ac:dyDescent="0.25">
      <c r="A824" s="2" t="s">
        <v>1632</v>
      </c>
      <c r="B824" s="3" t="s">
        <v>1633</v>
      </c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>
        <v>3779.03</v>
      </c>
      <c r="BM824" s="4"/>
      <c r="BN824" s="4">
        <v>0</v>
      </c>
      <c r="BO824" s="4">
        <v>36.160000000000004</v>
      </c>
      <c r="BP824" s="4"/>
      <c r="BQ824" s="4"/>
      <c r="BR824" s="4"/>
      <c r="BS824" s="4"/>
      <c r="BT824" s="4"/>
      <c r="BU824" s="4"/>
      <c r="BV824" s="4">
        <v>-15.450000000000001</v>
      </c>
      <c r="BW824" s="4"/>
      <c r="BX824" s="4"/>
      <c r="BY824" s="4"/>
      <c r="BZ824" s="4"/>
      <c r="CA824" s="4"/>
      <c r="CB824" s="4"/>
      <c r="CC824" s="4">
        <v>3799.7400000000002</v>
      </c>
    </row>
    <row r="825" spans="1:81" x14ac:dyDescent="0.25">
      <c r="A825" s="2" t="s">
        <v>1634</v>
      </c>
      <c r="B825" s="3" t="s">
        <v>1635</v>
      </c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>
        <v>59540.98</v>
      </c>
      <c r="BQ825" s="4"/>
      <c r="BR825" s="4"/>
      <c r="BS825" s="4"/>
      <c r="BT825" s="4"/>
      <c r="BU825" s="4"/>
      <c r="BV825" s="4">
        <v>-374.67</v>
      </c>
      <c r="BW825" s="4">
        <v>488.2</v>
      </c>
      <c r="BX825" s="4"/>
      <c r="BY825" s="4"/>
      <c r="BZ825" s="4">
        <v>0</v>
      </c>
      <c r="CA825" s="4"/>
      <c r="CB825" s="4"/>
      <c r="CC825" s="4">
        <v>59654.51</v>
      </c>
    </row>
    <row r="826" spans="1:81" x14ac:dyDescent="0.25">
      <c r="A826" s="2" t="s">
        <v>1636</v>
      </c>
      <c r="B826" s="3" t="s">
        <v>1637</v>
      </c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>
        <v>3127.59</v>
      </c>
      <c r="BQ826" s="4"/>
      <c r="BR826" s="4"/>
      <c r="BS826" s="4"/>
      <c r="BT826" s="4"/>
      <c r="BU826" s="4"/>
      <c r="BV826" s="4">
        <v>-19.68</v>
      </c>
      <c r="BW826" s="4">
        <v>-29.91</v>
      </c>
      <c r="BX826" s="4"/>
      <c r="BY826" s="4"/>
      <c r="BZ826" s="4">
        <v>0</v>
      </c>
      <c r="CA826" s="4"/>
      <c r="CB826" s="4"/>
      <c r="CC826" s="4">
        <v>3078.0000000000005</v>
      </c>
    </row>
    <row r="827" spans="1:81" x14ac:dyDescent="0.25">
      <c r="A827" s="2" t="s">
        <v>1638</v>
      </c>
      <c r="B827" s="3" t="s">
        <v>1639</v>
      </c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>
        <v>20487.72</v>
      </c>
      <c r="BN827" s="4">
        <v>14714.11</v>
      </c>
      <c r="BO827" s="4">
        <v>963.02</v>
      </c>
      <c r="BP827" s="4">
        <v>1083.23</v>
      </c>
      <c r="BQ827" s="4"/>
      <c r="BR827" s="4">
        <v>-1847.93</v>
      </c>
      <c r="BS827" s="4">
        <v>-0.01</v>
      </c>
      <c r="BT827" s="4">
        <v>1.6</v>
      </c>
      <c r="BU827" s="4"/>
      <c r="BV827" s="4">
        <v>-222.77</v>
      </c>
      <c r="BW827" s="4">
        <v>-15.06</v>
      </c>
      <c r="BX827" s="4"/>
      <c r="BY827" s="4"/>
      <c r="BZ827" s="4">
        <v>-3518.59</v>
      </c>
      <c r="CA827" s="4"/>
      <c r="CB827" s="4">
        <v>0</v>
      </c>
      <c r="CC827" s="4">
        <v>31645.320000000003</v>
      </c>
    </row>
    <row r="828" spans="1:81" x14ac:dyDescent="0.25">
      <c r="A828" s="2" t="s">
        <v>1640</v>
      </c>
      <c r="B828" s="3" t="s">
        <v>1641</v>
      </c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>
        <v>3098.63</v>
      </c>
      <c r="BM828" s="4"/>
      <c r="BN828" s="4">
        <v>0</v>
      </c>
      <c r="BO828" s="4"/>
      <c r="BP828" s="4"/>
      <c r="BQ828" s="4"/>
      <c r="BR828" s="4"/>
      <c r="BS828" s="4"/>
      <c r="BT828" s="4"/>
      <c r="BU828" s="4"/>
      <c r="BV828" s="4">
        <v>-12.55</v>
      </c>
      <c r="BW828" s="4"/>
      <c r="BX828" s="4"/>
      <c r="BY828" s="4"/>
      <c r="BZ828" s="4"/>
      <c r="CA828" s="4"/>
      <c r="CB828" s="4"/>
      <c r="CC828" s="4">
        <v>3086.08</v>
      </c>
    </row>
    <row r="829" spans="1:81" x14ac:dyDescent="0.25">
      <c r="A829" s="2" t="s">
        <v>1642</v>
      </c>
      <c r="B829" s="3" t="s">
        <v>1643</v>
      </c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>
        <v>3457.4300000000003</v>
      </c>
      <c r="BM829" s="4"/>
      <c r="BN829" s="4">
        <v>0</v>
      </c>
      <c r="BO829" s="4"/>
      <c r="BP829" s="4"/>
      <c r="BQ829" s="4"/>
      <c r="BR829" s="4"/>
      <c r="BS829" s="4"/>
      <c r="BT829" s="4"/>
      <c r="BU829" s="4"/>
      <c r="BV829" s="4">
        <v>-14</v>
      </c>
      <c r="BW829" s="4"/>
      <c r="BX829" s="4"/>
      <c r="BY829" s="4"/>
      <c r="BZ829" s="4"/>
      <c r="CA829" s="4"/>
      <c r="CB829" s="4"/>
      <c r="CC829" s="4">
        <v>3443.4300000000003</v>
      </c>
    </row>
    <row r="830" spans="1:81" x14ac:dyDescent="0.25">
      <c r="A830" s="2" t="s">
        <v>1644</v>
      </c>
      <c r="B830" s="3" t="s">
        <v>1645</v>
      </c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>
        <v>2392.91</v>
      </c>
      <c r="BM830" s="4"/>
      <c r="BN830" s="4">
        <v>0</v>
      </c>
      <c r="BO830" s="4"/>
      <c r="BP830" s="4"/>
      <c r="BQ830" s="4"/>
      <c r="BR830" s="4"/>
      <c r="BS830" s="4"/>
      <c r="BT830" s="4"/>
      <c r="BU830" s="4"/>
      <c r="BV830" s="4">
        <v>-9.69</v>
      </c>
      <c r="BW830" s="4"/>
      <c r="BX830" s="4"/>
      <c r="BY830" s="4"/>
      <c r="BZ830" s="4"/>
      <c r="CA830" s="4"/>
      <c r="CB830" s="4"/>
      <c r="CC830" s="4">
        <v>2383.2199999999998</v>
      </c>
    </row>
    <row r="831" spans="1:81" x14ac:dyDescent="0.25">
      <c r="A831" s="2" t="s">
        <v>1646</v>
      </c>
      <c r="B831" s="3" t="s">
        <v>1647</v>
      </c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>
        <v>44304.62</v>
      </c>
      <c r="BT831" s="4">
        <v>0</v>
      </c>
      <c r="BU831" s="4">
        <v>-806.80000000000007</v>
      </c>
      <c r="BV831" s="4">
        <v>-176.13</v>
      </c>
      <c r="BW831" s="4"/>
      <c r="BX831" s="4"/>
      <c r="BY831" s="4"/>
      <c r="BZ831" s="4"/>
      <c r="CA831" s="4"/>
      <c r="CB831" s="4"/>
      <c r="CC831" s="4">
        <v>43321.69</v>
      </c>
    </row>
    <row r="832" spans="1:81" x14ac:dyDescent="0.25">
      <c r="A832" s="2" t="s">
        <v>1648</v>
      </c>
      <c r="B832" s="3" t="s">
        <v>1649</v>
      </c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>
        <v>127150.93000000001</v>
      </c>
      <c r="BQ832" s="4">
        <v>23455.29</v>
      </c>
      <c r="BR832" s="4"/>
      <c r="BS832" s="4"/>
      <c r="BT832" s="4"/>
      <c r="BU832" s="4">
        <v>2337.69</v>
      </c>
      <c r="BV832" s="4">
        <v>1061.71</v>
      </c>
      <c r="BW832" s="4"/>
      <c r="BX832" s="4"/>
      <c r="BY832" s="4"/>
      <c r="BZ832" s="4"/>
      <c r="CA832" s="4"/>
      <c r="CB832" s="4"/>
      <c r="CC832" s="4">
        <v>154005.62</v>
      </c>
    </row>
    <row r="833" spans="1:81" x14ac:dyDescent="0.25">
      <c r="A833" s="2" t="s">
        <v>1650</v>
      </c>
      <c r="B833" s="3" t="s">
        <v>1651</v>
      </c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>
        <v>9888.4</v>
      </c>
      <c r="BO833" s="4"/>
      <c r="BP833" s="4"/>
      <c r="BQ833" s="4">
        <v>0</v>
      </c>
      <c r="BR833" s="4"/>
      <c r="BS833" s="4"/>
      <c r="BT833" s="4"/>
      <c r="BU833" s="4"/>
      <c r="BV833" s="4">
        <v>-40.04</v>
      </c>
      <c r="BW833" s="4"/>
      <c r="BX833" s="4"/>
      <c r="BY833" s="4"/>
      <c r="BZ833" s="4"/>
      <c r="CA833" s="4"/>
      <c r="CB833" s="4"/>
      <c r="CC833" s="4">
        <v>9848.3599999999988</v>
      </c>
    </row>
    <row r="834" spans="1:81" x14ac:dyDescent="0.25">
      <c r="A834" s="2" t="s">
        <v>1652</v>
      </c>
      <c r="B834" s="3" t="s">
        <v>1653</v>
      </c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>
        <v>6578</v>
      </c>
      <c r="BT834" s="4"/>
      <c r="BU834" s="4"/>
      <c r="BV834" s="4">
        <v>-26.63</v>
      </c>
      <c r="BW834" s="4"/>
      <c r="BX834" s="4"/>
      <c r="BY834" s="4"/>
      <c r="BZ834" s="4"/>
      <c r="CA834" s="4"/>
      <c r="CB834" s="4"/>
      <c r="CC834" s="4">
        <v>6551.37</v>
      </c>
    </row>
    <row r="835" spans="1:81" x14ac:dyDescent="0.25">
      <c r="A835" s="2" t="s">
        <v>1654</v>
      </c>
      <c r="B835" s="3" t="s">
        <v>1655</v>
      </c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>
        <v>14843.130000000001</v>
      </c>
      <c r="BW835" s="4">
        <v>7.0000000000000007E-2</v>
      </c>
      <c r="BX835" s="4"/>
      <c r="BY835" s="4"/>
      <c r="BZ835" s="4"/>
      <c r="CA835" s="4"/>
      <c r="CB835" s="4"/>
      <c r="CC835" s="4">
        <v>14843.2</v>
      </c>
    </row>
    <row r="836" spans="1:81" x14ac:dyDescent="0.25">
      <c r="A836" s="2" t="s">
        <v>1656</v>
      </c>
      <c r="B836" s="3" t="s">
        <v>1657</v>
      </c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>
        <v>2912.89</v>
      </c>
      <c r="BP836" s="4">
        <v>0</v>
      </c>
      <c r="BQ836" s="4"/>
      <c r="BR836" s="4"/>
      <c r="BS836" s="4"/>
      <c r="BT836" s="4"/>
      <c r="BU836" s="4"/>
      <c r="BV836" s="4">
        <v>-11.790000000000001</v>
      </c>
      <c r="BW836" s="4"/>
      <c r="BX836" s="4"/>
      <c r="BY836" s="4"/>
      <c r="BZ836" s="4"/>
      <c r="CA836" s="4"/>
      <c r="CB836" s="4"/>
      <c r="CC836" s="4">
        <v>2901.1</v>
      </c>
    </row>
    <row r="837" spans="1:81" x14ac:dyDescent="0.25">
      <c r="A837" s="2" t="s">
        <v>1658</v>
      </c>
      <c r="B837" s="3" t="s">
        <v>1659</v>
      </c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>
        <v>21076.959999999999</v>
      </c>
      <c r="BW837" s="4">
        <v>4583.47</v>
      </c>
      <c r="BX837" s="4">
        <v>36.56</v>
      </c>
      <c r="BY837" s="4"/>
      <c r="BZ837" s="4">
        <v>158.30000000000001</v>
      </c>
      <c r="CA837" s="4"/>
      <c r="CB837" s="4"/>
      <c r="CC837" s="4">
        <v>25855.29</v>
      </c>
    </row>
    <row r="838" spans="1:81" x14ac:dyDescent="0.25">
      <c r="A838" s="2" t="s">
        <v>1660</v>
      </c>
      <c r="B838" s="3" t="s">
        <v>1661</v>
      </c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>
        <v>2063.44</v>
      </c>
      <c r="BS838" s="4">
        <v>0</v>
      </c>
      <c r="BT838" s="4"/>
      <c r="BU838" s="4"/>
      <c r="BV838" s="4">
        <v>-8.35</v>
      </c>
      <c r="BW838" s="4"/>
      <c r="BX838" s="4"/>
      <c r="BY838" s="4"/>
      <c r="BZ838" s="4"/>
      <c r="CA838" s="4"/>
      <c r="CB838" s="4"/>
      <c r="CC838" s="4">
        <v>2055.09</v>
      </c>
    </row>
    <row r="839" spans="1:81" x14ac:dyDescent="0.25">
      <c r="A839" s="2" t="s">
        <v>1662</v>
      </c>
      <c r="B839" s="3" t="s">
        <v>1663</v>
      </c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>
        <v>-66992.100000000006</v>
      </c>
      <c r="BP839" s="4">
        <v>36968.200000000004</v>
      </c>
      <c r="BQ839" s="4">
        <v>-0.45</v>
      </c>
      <c r="BR839" s="4"/>
      <c r="BS839" s="4">
        <v>592.49</v>
      </c>
      <c r="BT839" s="4">
        <v>29594.12</v>
      </c>
      <c r="BU839" s="4"/>
      <c r="BV839" s="4">
        <v>-299.90000000000003</v>
      </c>
      <c r="BW839" s="4">
        <v>-173.41</v>
      </c>
      <c r="BX839" s="4"/>
      <c r="BY839" s="4">
        <v>0</v>
      </c>
      <c r="BZ839" s="4"/>
      <c r="CA839" s="4"/>
      <c r="CB839" s="4"/>
      <c r="CC839" s="4">
        <v>-311.05000000000166</v>
      </c>
    </row>
    <row r="840" spans="1:81" x14ac:dyDescent="0.25">
      <c r="A840" s="2" t="s">
        <v>1664</v>
      </c>
      <c r="B840" s="3" t="s">
        <v>1665</v>
      </c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>
        <v>7138</v>
      </c>
      <c r="BU840" s="4">
        <v>0</v>
      </c>
      <c r="BV840" s="4">
        <v>-28.900000000000002</v>
      </c>
      <c r="BW840" s="4"/>
      <c r="BX840" s="4"/>
      <c r="BY840" s="4"/>
      <c r="BZ840" s="4"/>
      <c r="CA840" s="4"/>
      <c r="CB840" s="4"/>
      <c r="CC840" s="4">
        <v>7109.1</v>
      </c>
    </row>
    <row r="841" spans="1:81" x14ac:dyDescent="0.25">
      <c r="A841" s="2" t="s">
        <v>1666</v>
      </c>
      <c r="B841" s="3" t="s">
        <v>1667</v>
      </c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>
        <v>76567.509999999995</v>
      </c>
      <c r="BS841" s="4"/>
      <c r="BT841" s="4">
        <v>8416.52</v>
      </c>
      <c r="BU841" s="4">
        <v>3210.01</v>
      </c>
      <c r="BV841" s="4">
        <v>-539.72</v>
      </c>
      <c r="BW841" s="4"/>
      <c r="BX841" s="4">
        <v>0</v>
      </c>
      <c r="BY841" s="4"/>
      <c r="BZ841" s="4"/>
      <c r="CA841" s="4"/>
      <c r="CB841" s="4"/>
      <c r="CC841" s="4">
        <v>87654.319999999992</v>
      </c>
    </row>
    <row r="842" spans="1:81" x14ac:dyDescent="0.25">
      <c r="A842" s="2" t="s">
        <v>1668</v>
      </c>
      <c r="B842" s="3" t="s">
        <v>1669</v>
      </c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>
        <v>1282.0899999999999</v>
      </c>
      <c r="BP842" s="4">
        <v>0</v>
      </c>
      <c r="BQ842" s="4"/>
      <c r="BR842" s="4"/>
      <c r="BS842" s="4"/>
      <c r="BT842" s="4"/>
      <c r="BU842" s="4"/>
      <c r="BV842" s="4">
        <v>-5.19</v>
      </c>
      <c r="BW842" s="4"/>
      <c r="BX842" s="4"/>
      <c r="BY842" s="4"/>
      <c r="BZ842" s="4"/>
      <c r="CA842" s="4"/>
      <c r="CB842" s="4"/>
      <c r="CC842" s="4">
        <v>1276.8999999999999</v>
      </c>
    </row>
    <row r="843" spans="1:81" x14ac:dyDescent="0.25">
      <c r="A843" s="2" t="s">
        <v>1670</v>
      </c>
      <c r="B843" s="3" t="s">
        <v>1671</v>
      </c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>
        <v>311.90000000000003</v>
      </c>
      <c r="BQ843" s="4">
        <v>6521.95</v>
      </c>
      <c r="BR843" s="4"/>
      <c r="BS843" s="4"/>
      <c r="BT843" s="4">
        <v>60931.97</v>
      </c>
      <c r="BU843" s="4"/>
      <c r="BV843" s="4">
        <v>-347.75</v>
      </c>
      <c r="BW843" s="4"/>
      <c r="BX843" s="4"/>
      <c r="BY843" s="4"/>
      <c r="BZ843" s="4"/>
      <c r="CA843" s="4"/>
      <c r="CB843" s="4"/>
      <c r="CC843" s="4">
        <v>67418.070000000007</v>
      </c>
    </row>
    <row r="844" spans="1:81" x14ac:dyDescent="0.25">
      <c r="A844" s="2" t="s">
        <v>1672</v>
      </c>
      <c r="B844" s="3" t="s">
        <v>1673</v>
      </c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>
        <v>1282.17</v>
      </c>
      <c r="BR844" s="4"/>
      <c r="BS844" s="4"/>
      <c r="BT844" s="4">
        <v>0</v>
      </c>
      <c r="BU844" s="4"/>
      <c r="BV844" s="4">
        <v>-5.19</v>
      </c>
      <c r="BW844" s="4"/>
      <c r="BX844" s="4"/>
      <c r="BY844" s="4"/>
      <c r="BZ844" s="4"/>
      <c r="CA844" s="4"/>
      <c r="CB844" s="4"/>
      <c r="CC844" s="4">
        <v>1276.98</v>
      </c>
    </row>
    <row r="845" spans="1:81" x14ac:dyDescent="0.25">
      <c r="A845" s="2" t="s">
        <v>1674</v>
      </c>
      <c r="B845" s="3" t="s">
        <v>1675</v>
      </c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>
        <v>5390.43</v>
      </c>
      <c r="BR845" s="4"/>
      <c r="BS845" s="4">
        <v>0</v>
      </c>
      <c r="BT845" s="4"/>
      <c r="BU845" s="4"/>
      <c r="BV845" s="4">
        <v>-21.830000000000002</v>
      </c>
      <c r="BW845" s="4"/>
      <c r="BX845" s="4"/>
      <c r="BY845" s="4"/>
      <c r="BZ845" s="4"/>
      <c r="CA845" s="4"/>
      <c r="CB845" s="4"/>
      <c r="CC845" s="4">
        <v>5368.6</v>
      </c>
    </row>
    <row r="846" spans="1:81" x14ac:dyDescent="0.25">
      <c r="A846" s="2" t="s">
        <v>1676</v>
      </c>
      <c r="B846" s="3" t="s">
        <v>1677</v>
      </c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>
        <v>25057.95</v>
      </c>
      <c r="BU846" s="4">
        <v>78589.600000000006</v>
      </c>
      <c r="BV846" s="4">
        <v>-528.74</v>
      </c>
      <c r="BW846" s="4"/>
      <c r="BX846" s="4"/>
      <c r="BY846" s="4"/>
      <c r="BZ846" s="4"/>
      <c r="CA846" s="4"/>
      <c r="CB846" s="4"/>
      <c r="CC846" s="4">
        <v>103118.81</v>
      </c>
    </row>
    <row r="847" spans="1:81" x14ac:dyDescent="0.25">
      <c r="A847" s="2" t="s">
        <v>1678</v>
      </c>
      <c r="B847" s="3" t="s">
        <v>1679</v>
      </c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>
        <v>78431.95</v>
      </c>
      <c r="BY847" s="4">
        <v>23332.100000000002</v>
      </c>
      <c r="BZ847" s="4">
        <v>50.34</v>
      </c>
      <c r="CA847" s="4">
        <v>6028.56</v>
      </c>
      <c r="CB847" s="4"/>
      <c r="CC847" s="4">
        <v>107842.95</v>
      </c>
    </row>
    <row r="848" spans="1:81" x14ac:dyDescent="0.25">
      <c r="A848" s="2" t="s">
        <v>1680</v>
      </c>
      <c r="B848" s="3" t="s">
        <v>1681</v>
      </c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>
        <v>47688.450000000004</v>
      </c>
      <c r="BW848" s="4">
        <v>6000.21</v>
      </c>
      <c r="BX848" s="4">
        <v>3659.76</v>
      </c>
      <c r="BY848" s="4">
        <v>7139.54</v>
      </c>
      <c r="BZ848" s="4">
        <v>4072.53</v>
      </c>
      <c r="CA848" s="4">
        <v>2600.19</v>
      </c>
      <c r="CB848" s="4">
        <v>323.13</v>
      </c>
      <c r="CC848" s="4">
        <v>71483.810000000012</v>
      </c>
    </row>
    <row r="849" spans="1:81" x14ac:dyDescent="0.25">
      <c r="A849" s="2" t="s">
        <v>1682</v>
      </c>
      <c r="B849" s="3" t="s">
        <v>1683</v>
      </c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>
        <v>191413.05000000002</v>
      </c>
      <c r="BV849" s="4">
        <v>-968.17000000000007</v>
      </c>
      <c r="BW849" s="4"/>
      <c r="BX849" s="4"/>
      <c r="BY849" s="4"/>
      <c r="BZ849" s="4"/>
      <c r="CA849" s="4"/>
      <c r="CB849" s="4">
        <v>30321.08</v>
      </c>
      <c r="CC849" s="4">
        <v>220765.96000000002</v>
      </c>
    </row>
    <row r="850" spans="1:81" x14ac:dyDescent="0.25">
      <c r="A850" s="2" t="s">
        <v>1684</v>
      </c>
      <c r="B850" s="3" t="s">
        <v>1685</v>
      </c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>
        <v>201931.15</v>
      </c>
      <c r="BS850" s="4">
        <v>1400.52</v>
      </c>
      <c r="BT850" s="4">
        <v>139.38</v>
      </c>
      <c r="BU850" s="4"/>
      <c r="BV850" s="4">
        <v>-1280.21</v>
      </c>
      <c r="BW850" s="4"/>
      <c r="BX850" s="4"/>
      <c r="BY850" s="4"/>
      <c r="BZ850" s="4"/>
      <c r="CA850" s="4"/>
      <c r="CB850" s="4"/>
      <c r="CC850" s="4">
        <v>202190.84</v>
      </c>
    </row>
    <row r="851" spans="1:81" x14ac:dyDescent="0.25">
      <c r="A851" s="2" t="s">
        <v>1686</v>
      </c>
      <c r="B851" s="3" t="s">
        <v>1687</v>
      </c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>
        <v>65466.14</v>
      </c>
      <c r="BS851" s="4">
        <v>194.76</v>
      </c>
      <c r="BT851" s="4"/>
      <c r="BU851" s="4"/>
      <c r="BV851" s="4">
        <v>-413.19</v>
      </c>
      <c r="BW851" s="4"/>
      <c r="BX851" s="4">
        <v>1716.8</v>
      </c>
      <c r="BY851" s="4">
        <v>133.91</v>
      </c>
      <c r="BZ851" s="4"/>
      <c r="CA851" s="4"/>
      <c r="CB851" s="4">
        <v>31084.04</v>
      </c>
      <c r="CC851" s="4">
        <v>98182.459999999992</v>
      </c>
    </row>
    <row r="852" spans="1:81" x14ac:dyDescent="0.25">
      <c r="A852" s="2" t="s">
        <v>1688</v>
      </c>
      <c r="B852" s="3" t="s">
        <v>1689</v>
      </c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>
        <v>132577.04</v>
      </c>
      <c r="BS852" s="4">
        <v>2338.8000000000002</v>
      </c>
      <c r="BT852" s="4">
        <v>129.47</v>
      </c>
      <c r="BU852" s="4"/>
      <c r="BV852" s="4">
        <v>-849.64</v>
      </c>
      <c r="BW852" s="4"/>
      <c r="BX852" s="4"/>
      <c r="BY852" s="4"/>
      <c r="BZ852" s="4"/>
      <c r="CA852" s="4"/>
      <c r="CB852" s="4">
        <v>61150.73</v>
      </c>
      <c r="CC852" s="4">
        <v>195346.4</v>
      </c>
    </row>
    <row r="853" spans="1:81" x14ac:dyDescent="0.25">
      <c r="A853" s="2" t="s">
        <v>1690</v>
      </c>
      <c r="B853" s="3" t="s">
        <v>1691</v>
      </c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>
        <v>6112.78</v>
      </c>
      <c r="BQ853" s="4"/>
      <c r="BR853" s="4"/>
      <c r="BS853" s="4">
        <v>0</v>
      </c>
      <c r="BT853" s="4"/>
      <c r="BU853" s="4"/>
      <c r="BV853" s="4">
        <v>-24.75</v>
      </c>
      <c r="BW853" s="4"/>
      <c r="BX853" s="4"/>
      <c r="BY853" s="4"/>
      <c r="BZ853" s="4"/>
      <c r="CA853" s="4"/>
      <c r="CB853" s="4"/>
      <c r="CC853" s="4">
        <v>6088.03</v>
      </c>
    </row>
    <row r="854" spans="1:81" x14ac:dyDescent="0.25">
      <c r="A854" s="2" t="s">
        <v>1692</v>
      </c>
      <c r="B854" s="3" t="s">
        <v>1693</v>
      </c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>
        <v>1404.67</v>
      </c>
      <c r="BQ854" s="4"/>
      <c r="BR854" s="4"/>
      <c r="BS854" s="4">
        <v>0</v>
      </c>
      <c r="BT854" s="4"/>
      <c r="BU854" s="4"/>
      <c r="BV854" s="4">
        <v>-5.69</v>
      </c>
      <c r="BW854" s="4"/>
      <c r="BX854" s="4"/>
      <c r="BY854" s="4"/>
      <c r="BZ854" s="4"/>
      <c r="CA854" s="4"/>
      <c r="CB854" s="4"/>
      <c r="CC854" s="4">
        <v>1398.98</v>
      </c>
    </row>
    <row r="855" spans="1:81" x14ac:dyDescent="0.25">
      <c r="A855" s="2" t="s">
        <v>1694</v>
      </c>
      <c r="B855" s="3" t="s">
        <v>1695</v>
      </c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>
        <v>33723.57</v>
      </c>
      <c r="BZ855" s="4"/>
      <c r="CA855" s="4"/>
      <c r="CB855" s="4"/>
      <c r="CC855" s="4">
        <v>33723.57</v>
      </c>
    </row>
    <row r="856" spans="1:81" x14ac:dyDescent="0.25">
      <c r="A856" s="2" t="s">
        <v>1696</v>
      </c>
      <c r="B856" s="3" t="s">
        <v>1697</v>
      </c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>
        <v>37850.03</v>
      </c>
      <c r="CC856" s="4">
        <v>37850.03</v>
      </c>
    </row>
    <row r="857" spans="1:81" x14ac:dyDescent="0.25">
      <c r="A857" s="2" t="s">
        <v>1698</v>
      </c>
      <c r="B857" s="3" t="s">
        <v>1699</v>
      </c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>
        <v>1141248.95</v>
      </c>
      <c r="CB857" s="4"/>
      <c r="CC857" s="4">
        <v>1141248.95</v>
      </c>
    </row>
    <row r="858" spans="1:81" x14ac:dyDescent="0.25">
      <c r="A858" s="2" t="s">
        <v>1700</v>
      </c>
      <c r="B858" s="3" t="s">
        <v>1701</v>
      </c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>
        <v>1196.47</v>
      </c>
      <c r="BR858" s="4"/>
      <c r="BS858" s="4">
        <v>0</v>
      </c>
      <c r="BT858" s="4"/>
      <c r="BU858" s="4"/>
      <c r="BV858" s="4">
        <v>-4.84</v>
      </c>
      <c r="BW858" s="4"/>
      <c r="BX858" s="4"/>
      <c r="BY858" s="4"/>
      <c r="BZ858" s="4"/>
      <c r="CA858" s="4"/>
      <c r="CB858" s="4"/>
      <c r="CC858" s="4">
        <v>1191.6300000000001</v>
      </c>
    </row>
    <row r="859" spans="1:81" x14ac:dyDescent="0.25">
      <c r="A859" s="2" t="s">
        <v>1702</v>
      </c>
      <c r="B859" s="3" t="s">
        <v>1703</v>
      </c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>
        <v>3568.77</v>
      </c>
      <c r="CC859" s="4">
        <v>3568.77</v>
      </c>
    </row>
    <row r="860" spans="1:81" x14ac:dyDescent="0.25">
      <c r="A860" s="2" t="s">
        <v>1704</v>
      </c>
      <c r="B860" s="3" t="s">
        <v>1705</v>
      </c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>
        <v>2813.88</v>
      </c>
      <c r="BY860" s="4"/>
      <c r="BZ860" s="4"/>
      <c r="CA860" s="4"/>
      <c r="CB860" s="4">
        <v>0</v>
      </c>
      <c r="CC860" s="4">
        <v>2813.88</v>
      </c>
    </row>
    <row r="861" spans="1:81" x14ac:dyDescent="0.25">
      <c r="A861" s="2" t="s">
        <v>1706</v>
      </c>
      <c r="B861" s="3" t="s">
        <v>1707</v>
      </c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>
        <v>9825.49</v>
      </c>
      <c r="BR861" s="4">
        <v>83.52</v>
      </c>
      <c r="BS861" s="4">
        <v>0</v>
      </c>
      <c r="BT861" s="4"/>
      <c r="BU861" s="4"/>
      <c r="BV861" s="4">
        <v>-40.130000000000003</v>
      </c>
      <c r="BW861" s="4"/>
      <c r="BX861" s="4"/>
      <c r="BY861" s="4"/>
      <c r="BZ861" s="4"/>
      <c r="CA861" s="4"/>
      <c r="CB861" s="4"/>
      <c r="CC861" s="4">
        <v>9868.880000000001</v>
      </c>
    </row>
    <row r="862" spans="1:81" x14ac:dyDescent="0.25">
      <c r="A862" s="2" t="s">
        <v>1708</v>
      </c>
      <c r="B862" s="3" t="s">
        <v>1709</v>
      </c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>
        <v>1402.43</v>
      </c>
      <c r="BY862" s="4"/>
      <c r="BZ862" s="4"/>
      <c r="CA862" s="4"/>
      <c r="CB862" s="4"/>
      <c r="CC862" s="4">
        <v>1402.43</v>
      </c>
    </row>
    <row r="863" spans="1:81" x14ac:dyDescent="0.25">
      <c r="A863" s="2" t="s">
        <v>1710</v>
      </c>
      <c r="B863" s="3" t="s">
        <v>1711</v>
      </c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>
        <v>1400.39</v>
      </c>
      <c r="BY863" s="4"/>
      <c r="BZ863" s="4"/>
      <c r="CA863" s="4"/>
      <c r="CB863" s="4"/>
      <c r="CC863" s="4">
        <v>1400.39</v>
      </c>
    </row>
    <row r="864" spans="1:81" x14ac:dyDescent="0.25">
      <c r="A864" s="2" t="s">
        <v>1712</v>
      </c>
      <c r="B864" s="3" t="s">
        <v>1713</v>
      </c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>
        <v>1393.73</v>
      </c>
      <c r="BY864" s="4"/>
      <c r="BZ864" s="4"/>
      <c r="CA864" s="4"/>
      <c r="CB864" s="4"/>
      <c r="CC864" s="4">
        <v>1393.73</v>
      </c>
    </row>
    <row r="865" spans="1:81" x14ac:dyDescent="0.25">
      <c r="A865" s="2" t="s">
        <v>1714</v>
      </c>
      <c r="B865" s="3" t="s">
        <v>1715</v>
      </c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>
        <v>1376.77</v>
      </c>
      <c r="BY865" s="4"/>
      <c r="BZ865" s="4"/>
      <c r="CA865" s="4"/>
      <c r="CB865" s="4"/>
      <c r="CC865" s="4">
        <v>1376.77</v>
      </c>
    </row>
    <row r="866" spans="1:81" x14ac:dyDescent="0.25">
      <c r="A866" s="2" t="s">
        <v>1716</v>
      </c>
      <c r="B866" s="3" t="s">
        <v>1717</v>
      </c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>
        <v>10928.03</v>
      </c>
      <c r="CB866" s="4"/>
      <c r="CC866" s="4">
        <v>10928.03</v>
      </c>
    </row>
    <row r="867" spans="1:81" x14ac:dyDescent="0.25">
      <c r="A867" s="2" t="s">
        <v>1718</v>
      </c>
      <c r="B867" s="3" t="s">
        <v>1719</v>
      </c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>
        <v>61746.19</v>
      </c>
      <c r="BX867" s="4"/>
      <c r="BY867" s="4"/>
      <c r="BZ867" s="4">
        <v>0</v>
      </c>
      <c r="CA867" s="4"/>
      <c r="CB867" s="4"/>
      <c r="CC867" s="4">
        <v>61746.19</v>
      </c>
    </row>
    <row r="868" spans="1:81" x14ac:dyDescent="0.25">
      <c r="A868" s="2" t="s">
        <v>1720</v>
      </c>
      <c r="B868" s="3" t="s">
        <v>1721</v>
      </c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>
        <v>1223.27</v>
      </c>
      <c r="BQ868" s="4"/>
      <c r="BR868" s="4">
        <v>14.950000000000001</v>
      </c>
      <c r="BS868" s="4">
        <v>0</v>
      </c>
      <c r="BT868" s="4"/>
      <c r="BU868" s="4"/>
      <c r="BV868" s="4">
        <v>-5.0200000000000005</v>
      </c>
      <c r="BW868" s="4"/>
      <c r="BX868" s="4"/>
      <c r="BY868" s="4"/>
      <c r="BZ868" s="4"/>
      <c r="CA868" s="4"/>
      <c r="CB868" s="4"/>
      <c r="CC868" s="4">
        <v>1233.2</v>
      </c>
    </row>
    <row r="869" spans="1:81" x14ac:dyDescent="0.25">
      <c r="A869" s="2" t="s">
        <v>1722</v>
      </c>
      <c r="B869" s="3" t="s">
        <v>1723</v>
      </c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>
        <v>16954.12</v>
      </c>
      <c r="CC869" s="4">
        <v>16954.12</v>
      </c>
    </row>
    <row r="870" spans="1:81" x14ac:dyDescent="0.25">
      <c r="A870" s="2" t="s">
        <v>1724</v>
      </c>
      <c r="B870" s="3" t="s">
        <v>1725</v>
      </c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>
        <v>23788.63</v>
      </c>
      <c r="CC870" s="4">
        <v>23788.63</v>
      </c>
    </row>
    <row r="871" spans="1:81" x14ac:dyDescent="0.25">
      <c r="A871" s="2" t="s">
        <v>1726</v>
      </c>
      <c r="B871" s="3" t="s">
        <v>1727</v>
      </c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>
        <v>7021.09</v>
      </c>
      <c r="CC871" s="4">
        <v>7021.09</v>
      </c>
    </row>
    <row r="872" spans="1:81" x14ac:dyDescent="0.25">
      <c r="A872" s="2" t="s">
        <v>1728</v>
      </c>
      <c r="B872" s="3" t="s">
        <v>1729</v>
      </c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>
        <v>3539.3</v>
      </c>
      <c r="CC872" s="4">
        <v>3539.3</v>
      </c>
    </row>
    <row r="873" spans="1:81" x14ac:dyDescent="0.25">
      <c r="A873" s="2" t="s">
        <v>1730</v>
      </c>
      <c r="B873" s="3" t="s">
        <v>1731</v>
      </c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>
        <v>3565.4900000000002</v>
      </c>
      <c r="CC873" s="4">
        <v>3565.4900000000002</v>
      </c>
    </row>
    <row r="874" spans="1:81" x14ac:dyDescent="0.25">
      <c r="A874" s="2" t="s">
        <v>1732</v>
      </c>
      <c r="B874" s="3" t="s">
        <v>1733</v>
      </c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>
        <v>8591.41</v>
      </c>
      <c r="BZ874" s="4"/>
      <c r="CA874" s="4">
        <v>532.76</v>
      </c>
      <c r="CB874" s="4"/>
      <c r="CC874" s="4">
        <v>9124.17</v>
      </c>
    </row>
    <row r="875" spans="1:81" x14ac:dyDescent="0.25">
      <c r="A875" s="2" t="s">
        <v>1734</v>
      </c>
      <c r="B875" s="3" t="s">
        <v>1735</v>
      </c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>
        <v>17007.240000000002</v>
      </c>
      <c r="BT875" s="4"/>
      <c r="BU875" s="4"/>
      <c r="BV875" s="4">
        <v>1973.41</v>
      </c>
      <c r="BW875" s="4"/>
      <c r="BX875" s="4"/>
      <c r="BY875" s="4"/>
      <c r="BZ875" s="4"/>
      <c r="CA875" s="4"/>
      <c r="CB875" s="4"/>
      <c r="CC875" s="4">
        <v>18980.650000000001</v>
      </c>
    </row>
    <row r="876" spans="1:81" x14ac:dyDescent="0.25">
      <c r="A876" s="2" t="s">
        <v>1736</v>
      </c>
      <c r="B876" s="3" t="s">
        <v>1721</v>
      </c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>
        <v>1223.27</v>
      </c>
      <c r="BQ876" s="4">
        <v>14.950000000000001</v>
      </c>
      <c r="BR876" s="4"/>
      <c r="BS876" s="4">
        <v>0</v>
      </c>
      <c r="BT876" s="4"/>
      <c r="BU876" s="4"/>
      <c r="BV876" s="4">
        <v>-5.0200000000000005</v>
      </c>
      <c r="BW876" s="4"/>
      <c r="BX876" s="4"/>
      <c r="BY876" s="4"/>
      <c r="BZ876" s="4"/>
      <c r="CA876" s="4"/>
      <c r="CB876" s="4"/>
      <c r="CC876" s="4">
        <v>1233.2</v>
      </c>
    </row>
    <row r="877" spans="1:81" x14ac:dyDescent="0.25">
      <c r="A877" s="2" t="s">
        <v>1737</v>
      </c>
      <c r="B877" s="3" t="s">
        <v>1738</v>
      </c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>
        <v>8132.37</v>
      </c>
      <c r="CA877" s="4">
        <v>217.6</v>
      </c>
      <c r="CB877" s="4"/>
      <c r="CC877" s="4">
        <v>8349.9699999999993</v>
      </c>
    </row>
    <row r="878" spans="1:81" x14ac:dyDescent="0.25">
      <c r="A878" s="2" t="s">
        <v>1739</v>
      </c>
      <c r="B878" s="3" t="s">
        <v>1740</v>
      </c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>
        <v>280416.07</v>
      </c>
      <c r="BT878" s="4">
        <v>7200.81</v>
      </c>
      <c r="BU878" s="4">
        <v>37167.99</v>
      </c>
      <c r="BV878" s="4">
        <v>-1986.5</v>
      </c>
      <c r="BW878" s="4"/>
      <c r="BX878" s="4">
        <v>-876.94</v>
      </c>
      <c r="BY878" s="4"/>
      <c r="BZ878" s="4"/>
      <c r="CA878" s="4"/>
      <c r="CB878" s="4"/>
      <c r="CC878" s="4">
        <v>321921.43</v>
      </c>
    </row>
    <row r="879" spans="1:81" x14ac:dyDescent="0.25">
      <c r="A879" s="2" t="s">
        <v>1741</v>
      </c>
      <c r="B879" s="3" t="s">
        <v>1742</v>
      </c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>
        <v>25129.98</v>
      </c>
      <c r="BZ879" s="4"/>
      <c r="CA879" s="4"/>
      <c r="CB879" s="4"/>
      <c r="CC879" s="4">
        <v>25129.98</v>
      </c>
    </row>
    <row r="880" spans="1:81" x14ac:dyDescent="0.25">
      <c r="A880" s="2" t="s">
        <v>1743</v>
      </c>
      <c r="B880" s="3" t="s">
        <v>1744</v>
      </c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>
        <v>25245.09</v>
      </c>
      <c r="BZ880" s="4"/>
      <c r="CA880" s="4"/>
      <c r="CB880" s="4"/>
      <c r="CC880" s="4">
        <v>25245.09</v>
      </c>
    </row>
    <row r="881" spans="1:81" x14ac:dyDescent="0.25">
      <c r="A881" s="2" t="s">
        <v>1745</v>
      </c>
      <c r="B881" s="3" t="s">
        <v>1746</v>
      </c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>
        <v>13995.01</v>
      </c>
      <c r="BV881" s="4">
        <v>-76.510000000000005</v>
      </c>
      <c r="BW881" s="4"/>
      <c r="BX881" s="4"/>
      <c r="BY881" s="4"/>
      <c r="BZ881" s="4">
        <v>0</v>
      </c>
      <c r="CA881" s="4"/>
      <c r="CB881" s="4"/>
      <c r="CC881" s="4">
        <v>13918.5</v>
      </c>
    </row>
    <row r="882" spans="1:81" x14ac:dyDescent="0.25">
      <c r="A882" s="2" t="s">
        <v>1747</v>
      </c>
      <c r="B882" s="3" t="s">
        <v>1748</v>
      </c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>
        <v>12896.94</v>
      </c>
      <c r="BT882" s="4"/>
      <c r="BU882" s="4"/>
      <c r="BV882" s="4">
        <v>-52.22</v>
      </c>
      <c r="BW882" s="4"/>
      <c r="BX882" s="4"/>
      <c r="BY882" s="4"/>
      <c r="BZ882" s="4"/>
      <c r="CA882" s="4"/>
      <c r="CB882" s="4"/>
      <c r="CC882" s="4">
        <v>12844.720000000001</v>
      </c>
    </row>
    <row r="883" spans="1:81" x14ac:dyDescent="0.25">
      <c r="A883" s="2" t="s">
        <v>1749</v>
      </c>
      <c r="B883" s="3" t="s">
        <v>1750</v>
      </c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>
        <v>3311.01</v>
      </c>
      <c r="BS883" s="4"/>
      <c r="BT883" s="4">
        <v>0</v>
      </c>
      <c r="BU883" s="4">
        <v>827.75</v>
      </c>
      <c r="BV883" s="4">
        <v>-16.760000000000002</v>
      </c>
      <c r="BW883" s="4"/>
      <c r="BX883" s="4"/>
      <c r="BY883" s="4"/>
      <c r="BZ883" s="4"/>
      <c r="CA883" s="4"/>
      <c r="CB883" s="4"/>
      <c r="CC883" s="4">
        <v>4122</v>
      </c>
    </row>
    <row r="884" spans="1:81" x14ac:dyDescent="0.25">
      <c r="A884" s="2" t="s">
        <v>1751</v>
      </c>
      <c r="B884" s="3" t="s">
        <v>1752</v>
      </c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>
        <v>59986.57</v>
      </c>
      <c r="BW884" s="4">
        <v>-3236.42</v>
      </c>
      <c r="BX884" s="4"/>
      <c r="BY884" s="4"/>
      <c r="BZ884" s="4"/>
      <c r="CA884" s="4">
        <v>0</v>
      </c>
      <c r="CB884" s="4"/>
      <c r="CC884" s="4">
        <v>56750.15</v>
      </c>
    </row>
    <row r="885" spans="1:81" x14ac:dyDescent="0.25">
      <c r="A885" s="2" t="s">
        <v>1753</v>
      </c>
      <c r="B885" s="3" t="s">
        <v>1754</v>
      </c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>
        <v>53609.32</v>
      </c>
      <c r="BW885" s="4"/>
      <c r="BX885" s="4"/>
      <c r="BY885" s="4"/>
      <c r="BZ885" s="4"/>
      <c r="CA885" s="4"/>
      <c r="CB885" s="4"/>
      <c r="CC885" s="4">
        <v>53609.32</v>
      </c>
    </row>
    <row r="886" spans="1:81" x14ac:dyDescent="0.25">
      <c r="A886" s="2" t="s">
        <v>1755</v>
      </c>
      <c r="B886" s="3" t="s">
        <v>1756</v>
      </c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>
        <v>66102.87</v>
      </c>
      <c r="BW886" s="4"/>
      <c r="BX886" s="4"/>
      <c r="BY886" s="4"/>
      <c r="BZ886" s="4"/>
      <c r="CA886" s="4"/>
      <c r="CB886" s="4"/>
      <c r="CC886" s="4">
        <v>66102.87</v>
      </c>
    </row>
    <row r="887" spans="1:81" x14ac:dyDescent="0.25">
      <c r="A887" s="2" t="s">
        <v>1757</v>
      </c>
      <c r="B887" s="3" t="s">
        <v>1758</v>
      </c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>
        <v>52439.74</v>
      </c>
      <c r="BW887" s="4">
        <v>10222.120000000001</v>
      </c>
      <c r="BX887" s="4"/>
      <c r="BY887" s="4"/>
      <c r="BZ887" s="4">
        <v>-4038.46</v>
      </c>
      <c r="CA887" s="4">
        <v>2752.2400000000002</v>
      </c>
      <c r="CB887" s="4"/>
      <c r="CC887" s="4">
        <v>61375.64</v>
      </c>
    </row>
    <row r="888" spans="1:81" x14ac:dyDescent="0.25">
      <c r="A888" s="2" t="s">
        <v>1759</v>
      </c>
      <c r="B888" s="3" t="s">
        <v>1760</v>
      </c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>
        <v>33025</v>
      </c>
      <c r="BT888" s="4">
        <v>1600.65</v>
      </c>
      <c r="BU888" s="4"/>
      <c r="BV888" s="4">
        <v>-215.82</v>
      </c>
      <c r="BW888" s="4">
        <v>-0.01</v>
      </c>
      <c r="BX888" s="4"/>
      <c r="BY888" s="4"/>
      <c r="BZ888" s="4"/>
      <c r="CA888" s="4"/>
      <c r="CB888" s="4"/>
      <c r="CC888" s="4">
        <v>34409.82</v>
      </c>
    </row>
    <row r="889" spans="1:81" x14ac:dyDescent="0.25">
      <c r="A889" s="2" t="s">
        <v>1761</v>
      </c>
      <c r="B889" s="3" t="s">
        <v>1762</v>
      </c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>
        <v>4593.9400000000005</v>
      </c>
      <c r="BX889" s="4"/>
      <c r="BY889" s="4"/>
      <c r="BZ889" s="4"/>
      <c r="CA889" s="4">
        <v>0</v>
      </c>
      <c r="CB889" s="4"/>
      <c r="CC889" s="4">
        <v>4593.9400000000005</v>
      </c>
    </row>
    <row r="890" spans="1:81" x14ac:dyDescent="0.25">
      <c r="A890" s="2" t="s">
        <v>1763</v>
      </c>
      <c r="B890" s="3" t="s">
        <v>1764</v>
      </c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>
        <v>11261.17</v>
      </c>
      <c r="BU890" s="4"/>
      <c r="BV890" s="4">
        <v>-45.6</v>
      </c>
      <c r="BW890" s="4"/>
      <c r="BX890" s="4">
        <v>0</v>
      </c>
      <c r="BY890" s="4"/>
      <c r="BZ890" s="4"/>
      <c r="CA890" s="4"/>
      <c r="CB890" s="4"/>
      <c r="CC890" s="4">
        <v>11215.57</v>
      </c>
    </row>
    <row r="891" spans="1:81" x14ac:dyDescent="0.25">
      <c r="A891" s="2" t="s">
        <v>1765</v>
      </c>
      <c r="B891" s="3" t="s">
        <v>1766</v>
      </c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>
        <v>11100.1</v>
      </c>
      <c r="BU891" s="4">
        <v>94.350000000000009</v>
      </c>
      <c r="BV891" s="4">
        <v>-45.33</v>
      </c>
      <c r="BW891" s="4"/>
      <c r="BX891" s="4"/>
      <c r="BY891" s="4"/>
      <c r="BZ891" s="4"/>
      <c r="CA891" s="4"/>
      <c r="CB891" s="4"/>
      <c r="CC891" s="4">
        <v>11149.12</v>
      </c>
    </row>
    <row r="892" spans="1:81" x14ac:dyDescent="0.25">
      <c r="A892" s="2" t="s">
        <v>1767</v>
      </c>
      <c r="B892" s="3" t="s">
        <v>1768</v>
      </c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>
        <v>11253.93</v>
      </c>
      <c r="BU892" s="4"/>
      <c r="BV892" s="4">
        <v>-45.57</v>
      </c>
      <c r="BW892" s="4"/>
      <c r="BX892" s="4">
        <v>0</v>
      </c>
      <c r="BY892" s="4"/>
      <c r="BZ892" s="4"/>
      <c r="CA892" s="4"/>
      <c r="CB892" s="4"/>
      <c r="CC892" s="4">
        <v>11208.36</v>
      </c>
    </row>
    <row r="893" spans="1:81" x14ac:dyDescent="0.25">
      <c r="A893" s="2" t="s">
        <v>1769</v>
      </c>
      <c r="B893" s="3" t="s">
        <v>1770</v>
      </c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>
        <v>16867.260000000002</v>
      </c>
      <c r="BU893" s="4"/>
      <c r="BV893" s="4">
        <v>-68.3</v>
      </c>
      <c r="BW893" s="4"/>
      <c r="BX893" s="4">
        <v>0</v>
      </c>
      <c r="BY893" s="4"/>
      <c r="BZ893" s="4"/>
      <c r="CA893" s="4"/>
      <c r="CB893" s="4"/>
      <c r="CC893" s="4">
        <v>16798.960000000003</v>
      </c>
    </row>
    <row r="894" spans="1:81" x14ac:dyDescent="0.25">
      <c r="A894" s="2" t="s">
        <v>1771</v>
      </c>
      <c r="B894" s="3" t="s">
        <v>1772</v>
      </c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>
        <v>11299.89</v>
      </c>
      <c r="BV894" s="4">
        <v>-45.76</v>
      </c>
      <c r="BW894" s="4"/>
      <c r="BX894" s="4">
        <v>0</v>
      </c>
      <c r="BY894" s="4"/>
      <c r="BZ894" s="4"/>
      <c r="CA894" s="4"/>
      <c r="CB894" s="4"/>
      <c r="CC894" s="4">
        <v>11254.13</v>
      </c>
    </row>
    <row r="895" spans="1:81" x14ac:dyDescent="0.25">
      <c r="A895" s="2" t="s">
        <v>1773</v>
      </c>
      <c r="B895" s="3" t="s">
        <v>1774</v>
      </c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>
        <v>11360.800000000001</v>
      </c>
      <c r="BU895" s="4"/>
      <c r="BV895" s="4">
        <v>-46.01</v>
      </c>
      <c r="BW895" s="4">
        <v>-90.62</v>
      </c>
      <c r="BX895" s="4"/>
      <c r="BY895" s="4">
        <v>0</v>
      </c>
      <c r="BZ895" s="4"/>
      <c r="CA895" s="4"/>
      <c r="CB895" s="4"/>
      <c r="CC895" s="4">
        <v>11224.17</v>
      </c>
    </row>
    <row r="896" spans="1:81" x14ac:dyDescent="0.25">
      <c r="A896" s="2" t="s">
        <v>1775</v>
      </c>
      <c r="B896" s="3" t="s">
        <v>1776</v>
      </c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>
        <v>3063.9500000000003</v>
      </c>
      <c r="BW896" s="4"/>
      <c r="BX896" s="4"/>
      <c r="BY896" s="4">
        <v>0</v>
      </c>
      <c r="BZ896" s="4"/>
      <c r="CA896" s="4"/>
      <c r="CB896" s="4"/>
      <c r="CC896" s="4">
        <v>3063.9500000000003</v>
      </c>
    </row>
    <row r="897" spans="1:81" x14ac:dyDescent="0.25">
      <c r="A897" s="2" t="s">
        <v>1777</v>
      </c>
      <c r="B897" s="3" t="s">
        <v>1778</v>
      </c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>
        <v>4027.7000000000003</v>
      </c>
      <c r="BU897" s="4"/>
      <c r="BV897" s="4">
        <v>-16.309999999999999</v>
      </c>
      <c r="BW897" s="4"/>
      <c r="BX897" s="4"/>
      <c r="BY897" s="4"/>
      <c r="BZ897" s="4"/>
      <c r="CA897" s="4"/>
      <c r="CB897" s="4"/>
      <c r="CC897" s="4">
        <v>4011.3900000000003</v>
      </c>
    </row>
    <row r="898" spans="1:81" x14ac:dyDescent="0.25">
      <c r="A898" s="2" t="s">
        <v>1779</v>
      </c>
      <c r="B898" s="3" t="s">
        <v>1780</v>
      </c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>
        <v>11253.69</v>
      </c>
      <c r="BV898" s="4">
        <v>-45.57</v>
      </c>
      <c r="BW898" s="4"/>
      <c r="BX898" s="4">
        <v>0</v>
      </c>
      <c r="BY898" s="4"/>
      <c r="BZ898" s="4"/>
      <c r="CA898" s="4"/>
      <c r="CB898" s="4"/>
      <c r="CC898" s="4">
        <v>11208.12</v>
      </c>
    </row>
    <row r="899" spans="1:81" x14ac:dyDescent="0.25">
      <c r="A899" s="2" t="s">
        <v>1781</v>
      </c>
      <c r="B899" s="3" t="s">
        <v>1782</v>
      </c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>
        <v>18316.72</v>
      </c>
      <c r="BV899" s="4">
        <v>-74.17</v>
      </c>
      <c r="BW899" s="4"/>
      <c r="BX899" s="4">
        <v>0</v>
      </c>
      <c r="BY899" s="4"/>
      <c r="BZ899" s="4"/>
      <c r="CA899" s="4"/>
      <c r="CB899" s="4"/>
      <c r="CC899" s="4">
        <v>18242.550000000003</v>
      </c>
    </row>
    <row r="900" spans="1:81" x14ac:dyDescent="0.25">
      <c r="A900" s="2" t="s">
        <v>1783</v>
      </c>
      <c r="B900" s="3" t="s">
        <v>1784</v>
      </c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>
        <v>7391.16</v>
      </c>
      <c r="BW900" s="4"/>
      <c r="BX900" s="4"/>
      <c r="BY900" s="4"/>
      <c r="BZ900" s="4"/>
      <c r="CA900" s="4"/>
      <c r="CB900" s="4">
        <v>0</v>
      </c>
      <c r="CC900" s="4">
        <v>7391.16</v>
      </c>
    </row>
    <row r="901" spans="1:81" x14ac:dyDescent="0.25">
      <c r="A901" s="2" t="s">
        <v>1785</v>
      </c>
      <c r="B901" s="3" t="s">
        <v>1786</v>
      </c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>
        <v>3174.4500000000003</v>
      </c>
      <c r="BW901" s="4"/>
      <c r="BX901" s="4">
        <v>26.98</v>
      </c>
      <c r="BY901" s="4"/>
      <c r="BZ901" s="4"/>
      <c r="CA901" s="4"/>
      <c r="CB901" s="4">
        <v>0</v>
      </c>
      <c r="CC901" s="4">
        <v>3201.4300000000003</v>
      </c>
    </row>
    <row r="902" spans="1:81" x14ac:dyDescent="0.25">
      <c r="A902" s="2" t="s">
        <v>1787</v>
      </c>
      <c r="B902" s="3" t="s">
        <v>1788</v>
      </c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>
        <v>7333.25</v>
      </c>
      <c r="BX902" s="4"/>
      <c r="BY902" s="4">
        <v>4.76</v>
      </c>
      <c r="BZ902" s="4"/>
      <c r="CA902" s="4"/>
      <c r="CB902" s="4"/>
      <c r="CC902" s="4">
        <v>7338.01</v>
      </c>
    </row>
    <row r="903" spans="1:81" x14ac:dyDescent="0.25">
      <c r="A903" s="2" t="s">
        <v>1789</v>
      </c>
      <c r="B903" s="3" t="s">
        <v>1790</v>
      </c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>
        <v>3813.9300000000003</v>
      </c>
      <c r="BX903" s="4"/>
      <c r="BY903" s="4"/>
      <c r="BZ903" s="4"/>
      <c r="CA903" s="4"/>
      <c r="CB903" s="4"/>
      <c r="CC903" s="4">
        <v>3813.9300000000003</v>
      </c>
    </row>
    <row r="904" spans="1:81" x14ac:dyDescent="0.25">
      <c r="A904" s="2" t="s">
        <v>1791</v>
      </c>
      <c r="B904" s="3" t="s">
        <v>1792</v>
      </c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>
        <v>3296.29</v>
      </c>
      <c r="BZ904" s="4">
        <v>715097.58</v>
      </c>
      <c r="CA904" s="4">
        <v>284.07</v>
      </c>
      <c r="CB904" s="4"/>
      <c r="CC904" s="4">
        <v>718677.94</v>
      </c>
    </row>
    <row r="905" spans="1:81" x14ac:dyDescent="0.25">
      <c r="A905" s="2" t="s">
        <v>1793</v>
      </c>
      <c r="B905" s="3" t="s">
        <v>1794</v>
      </c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>
        <v>822423.29</v>
      </c>
      <c r="CB905" s="4">
        <v>531.25</v>
      </c>
      <c r="CC905" s="4">
        <v>822954.54</v>
      </c>
    </row>
    <row r="906" spans="1:81" x14ac:dyDescent="0.25">
      <c r="A906" s="2" t="s">
        <v>1795</v>
      </c>
      <c r="B906" s="3" t="s">
        <v>1796</v>
      </c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>
        <v>520381.26999999996</v>
      </c>
      <c r="BY906" s="4">
        <v>95128.27</v>
      </c>
      <c r="BZ906" s="4">
        <v>1156.58</v>
      </c>
      <c r="CA906" s="4">
        <v>93.68</v>
      </c>
      <c r="CB906" s="4">
        <v>94663.63</v>
      </c>
      <c r="CC906" s="4">
        <v>711423.42999999993</v>
      </c>
    </row>
    <row r="907" spans="1:81" x14ac:dyDescent="0.25">
      <c r="A907" s="2" t="s">
        <v>1797</v>
      </c>
      <c r="B907" s="3" t="s">
        <v>1798</v>
      </c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>
        <v>1588.01</v>
      </c>
      <c r="BY907" s="4"/>
      <c r="BZ907" s="4"/>
      <c r="CA907" s="4"/>
      <c r="CB907" s="4">
        <v>0</v>
      </c>
      <c r="CC907" s="4">
        <v>1588.01</v>
      </c>
    </row>
    <row r="908" spans="1:81" x14ac:dyDescent="0.25">
      <c r="A908" s="2" t="s">
        <v>1799</v>
      </c>
      <c r="B908" s="3" t="s">
        <v>1800</v>
      </c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>
        <v>3694.4300000000003</v>
      </c>
      <c r="CA908" s="4"/>
      <c r="CB908" s="4"/>
      <c r="CC908" s="4">
        <v>3694.4300000000003</v>
      </c>
    </row>
    <row r="909" spans="1:81" x14ac:dyDescent="0.25">
      <c r="A909" s="2" t="s">
        <v>1801</v>
      </c>
      <c r="B909" s="3" t="s">
        <v>1802</v>
      </c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>
        <v>2488.48</v>
      </c>
      <c r="BY909" s="4"/>
      <c r="BZ909" s="4"/>
      <c r="CA909" s="4"/>
      <c r="CB909" s="4">
        <v>0</v>
      </c>
      <c r="CC909" s="4">
        <v>2488.48</v>
      </c>
    </row>
    <row r="910" spans="1:81" x14ac:dyDescent="0.25">
      <c r="A910" s="2" t="s">
        <v>1803</v>
      </c>
      <c r="B910" s="3" t="s">
        <v>1804</v>
      </c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>
        <v>6322.46</v>
      </c>
      <c r="BZ910" s="4"/>
      <c r="CA910" s="4"/>
      <c r="CB910" s="4"/>
      <c r="CC910" s="4">
        <v>6322.46</v>
      </c>
    </row>
    <row r="911" spans="1:81" x14ac:dyDescent="0.25">
      <c r="A911" s="2" t="s">
        <v>1805</v>
      </c>
      <c r="B911" s="3" t="s">
        <v>1806</v>
      </c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>
        <v>3372.34</v>
      </c>
      <c r="BZ911" s="4"/>
      <c r="CA911" s="4"/>
      <c r="CB911" s="4"/>
      <c r="CC911" s="4">
        <v>3372.34</v>
      </c>
    </row>
    <row r="912" spans="1:81" x14ac:dyDescent="0.25">
      <c r="A912" s="2" t="s">
        <v>1807</v>
      </c>
      <c r="B912" s="3" t="s">
        <v>1808</v>
      </c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>
        <v>6697.85</v>
      </c>
      <c r="CA912" s="4"/>
      <c r="CB912" s="4"/>
      <c r="CC912" s="4">
        <v>6697.85</v>
      </c>
    </row>
    <row r="913" spans="1:81" x14ac:dyDescent="0.25">
      <c r="A913" s="2" t="s">
        <v>1809</v>
      </c>
      <c r="B913" s="3" t="s">
        <v>1810</v>
      </c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>
        <v>4772.79</v>
      </c>
      <c r="CA913" s="4"/>
      <c r="CB913" s="4"/>
      <c r="CC913" s="4">
        <v>4772.79</v>
      </c>
    </row>
    <row r="914" spans="1:81" x14ac:dyDescent="0.25">
      <c r="A914" s="2" t="s">
        <v>1811</v>
      </c>
      <c r="B914" s="3" t="s">
        <v>1812</v>
      </c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>
        <v>48298.8</v>
      </c>
      <c r="CA914" s="4">
        <v>105.43</v>
      </c>
      <c r="CB914" s="4"/>
      <c r="CC914" s="4">
        <v>48404.23</v>
      </c>
    </row>
    <row r="915" spans="1:81" x14ac:dyDescent="0.25">
      <c r="A915" s="2" t="s">
        <v>1813</v>
      </c>
      <c r="B915" s="3" t="s">
        <v>1814</v>
      </c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>
        <v>1642.67</v>
      </c>
      <c r="CB915" s="4"/>
      <c r="CC915" s="4">
        <v>1642.67</v>
      </c>
    </row>
    <row r="916" spans="1:81" x14ac:dyDescent="0.25">
      <c r="A916" s="2" t="s">
        <v>1815</v>
      </c>
      <c r="B916" s="3" t="s">
        <v>1816</v>
      </c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>
        <v>218984.88</v>
      </c>
      <c r="CC916" s="4">
        <v>218984.88</v>
      </c>
    </row>
    <row r="917" spans="1:81" x14ac:dyDescent="0.25">
      <c r="A917" s="2" t="s">
        <v>1817</v>
      </c>
      <c r="B917" s="3" t="s">
        <v>1818</v>
      </c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>
        <v>5468.18</v>
      </c>
      <c r="CA917" s="4"/>
      <c r="CB917" s="4"/>
      <c r="CC917" s="4">
        <v>5468.18</v>
      </c>
    </row>
    <row r="918" spans="1:81" x14ac:dyDescent="0.25">
      <c r="A918" s="2" t="s">
        <v>1819</v>
      </c>
      <c r="B918" s="3" t="s">
        <v>1820</v>
      </c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>
        <v>13440.630000000001</v>
      </c>
      <c r="CA918" s="4">
        <v>66.41</v>
      </c>
      <c r="CB918" s="4"/>
      <c r="CC918" s="4">
        <v>13507.04</v>
      </c>
    </row>
    <row r="919" spans="1:81" x14ac:dyDescent="0.25">
      <c r="A919" s="2" t="s">
        <v>1821</v>
      </c>
      <c r="B919" s="3" t="s">
        <v>1822</v>
      </c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>
        <v>18239.170000000002</v>
      </c>
      <c r="CB919" s="4"/>
      <c r="CC919" s="4">
        <v>18239.170000000002</v>
      </c>
    </row>
    <row r="920" spans="1:81" x14ac:dyDescent="0.25">
      <c r="A920" s="2" t="s">
        <v>1823</v>
      </c>
      <c r="B920" s="3" t="s">
        <v>1750</v>
      </c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>
        <v>3963.6800000000003</v>
      </c>
      <c r="CB920" s="4"/>
      <c r="CC920" s="4">
        <v>3963.6800000000003</v>
      </c>
    </row>
    <row r="921" spans="1:81" x14ac:dyDescent="0.25">
      <c r="A921" s="2" t="s">
        <v>1824</v>
      </c>
      <c r="B921" s="3" t="s">
        <v>1825</v>
      </c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>
        <v>12623.220000000001</v>
      </c>
      <c r="CC921" s="4">
        <v>12623.220000000001</v>
      </c>
    </row>
    <row r="922" spans="1:81" x14ac:dyDescent="0.25">
      <c r="A922" s="5" t="s">
        <v>2</v>
      </c>
      <c r="B922" s="5"/>
      <c r="C922" s="6">
        <v>4357720.49</v>
      </c>
      <c r="D922" s="6">
        <v>2082213.28</v>
      </c>
      <c r="E922" s="6">
        <v>2079308.7</v>
      </c>
      <c r="F922" s="6">
        <v>4615388.84</v>
      </c>
      <c r="G922" s="6">
        <v>4050648.4199999985</v>
      </c>
      <c r="H922" s="6">
        <v>5298751.7299999995</v>
      </c>
      <c r="I922" s="6">
        <v>2671763.9399999995</v>
      </c>
      <c r="J922" s="6">
        <v>7785085.6599999992</v>
      </c>
      <c r="K922" s="6">
        <v>10470765.289999995</v>
      </c>
      <c r="L922" s="6">
        <v>10474833.969999999</v>
      </c>
      <c r="M922" s="6">
        <v>5663096.0899999999</v>
      </c>
      <c r="N922" s="6">
        <v>13238336.92</v>
      </c>
      <c r="O922" s="6">
        <v>3532877.3299999991</v>
      </c>
      <c r="P922" s="6">
        <v>1972164.88</v>
      </c>
      <c r="Q922" s="6">
        <v>2758687.8899999997</v>
      </c>
      <c r="R922" s="6">
        <v>5116401.9799999986</v>
      </c>
      <c r="S922" s="6">
        <v>4097939.87</v>
      </c>
      <c r="T922" s="6">
        <v>4481724.78</v>
      </c>
      <c r="U922" s="6">
        <v>3863028.9400000009</v>
      </c>
      <c r="V922" s="6">
        <v>3711349.95</v>
      </c>
      <c r="W922" s="6">
        <v>6596283.5499999998</v>
      </c>
      <c r="X922" s="6">
        <v>6644500.8699999973</v>
      </c>
      <c r="Y922" s="6">
        <v>5496528.6599999992</v>
      </c>
      <c r="Z922" s="6">
        <v>12888265.209999999</v>
      </c>
      <c r="AA922" s="6">
        <v>7303838.3499999987</v>
      </c>
      <c r="AB922" s="6">
        <v>3466280.7300000004</v>
      </c>
      <c r="AC922" s="6">
        <v>3953090.6099999994</v>
      </c>
      <c r="AD922" s="6">
        <v>1537043.2400000002</v>
      </c>
      <c r="AE922" s="6">
        <v>2648089.7000000002</v>
      </c>
      <c r="AF922" s="6">
        <v>5220166.1300000018</v>
      </c>
      <c r="AG922" s="6">
        <v>4295378.7500000009</v>
      </c>
      <c r="AH922" s="6">
        <v>3773075.06</v>
      </c>
      <c r="AI922" s="6">
        <v>6814079.919999999</v>
      </c>
      <c r="AJ922" s="6">
        <v>4467141.5600000015</v>
      </c>
      <c r="AK922" s="6">
        <v>11075130.959999997</v>
      </c>
      <c r="AL922" s="6">
        <v>41679802.500000022</v>
      </c>
      <c r="AM922" s="6">
        <v>3515594.8000000003</v>
      </c>
      <c r="AN922" s="6">
        <v>2814100.3400000003</v>
      </c>
      <c r="AO922" s="6">
        <v>3298377.9000000004</v>
      </c>
      <c r="AP922" s="6">
        <v>3331469.6500000004</v>
      </c>
      <c r="AQ922" s="6">
        <v>2289536.5599999996</v>
      </c>
      <c r="AR922" s="6">
        <v>3668749.8699999996</v>
      </c>
      <c r="AS922" s="6">
        <v>2093197.55</v>
      </c>
      <c r="AT922" s="6">
        <v>3220601.4100000011</v>
      </c>
      <c r="AU922" s="6">
        <v>4279174.1000000006</v>
      </c>
      <c r="AV922" s="6">
        <v>5083324.2800000021</v>
      </c>
      <c r="AW922" s="6">
        <v>3163765.6799999992</v>
      </c>
      <c r="AX922" s="6">
        <v>22285364.139999967</v>
      </c>
      <c r="AY922" s="6">
        <v>1487555.1199999996</v>
      </c>
      <c r="AZ922" s="6">
        <v>1438169.23</v>
      </c>
      <c r="BA922" s="6">
        <v>3375229.92</v>
      </c>
      <c r="BB922" s="6">
        <v>6094942.1099999985</v>
      </c>
      <c r="BC922" s="6">
        <v>3280209.3699999987</v>
      </c>
      <c r="BD922" s="6">
        <v>916410.05999999971</v>
      </c>
      <c r="BE922" s="6">
        <v>2690598.4400000004</v>
      </c>
      <c r="BF922" s="6">
        <v>1741717.61</v>
      </c>
      <c r="BG922" s="6">
        <v>5606179.4499999993</v>
      </c>
      <c r="BH922" s="6">
        <v>6985803.4400000004</v>
      </c>
      <c r="BI922" s="6">
        <v>13469978.379999997</v>
      </c>
      <c r="BJ922" s="6">
        <v>9592338.6000000052</v>
      </c>
      <c r="BK922" s="6">
        <v>4972345.169999999</v>
      </c>
      <c r="BL922" s="6">
        <v>5381183.0099999998</v>
      </c>
      <c r="BM922" s="6">
        <v>8969039.3600000031</v>
      </c>
      <c r="BN922" s="6">
        <v>2405655.709999999</v>
      </c>
      <c r="BO922" s="6">
        <v>4311971.3100000005</v>
      </c>
      <c r="BP922" s="6">
        <v>2952094.65</v>
      </c>
      <c r="BQ922" s="6">
        <v>13263935.23</v>
      </c>
      <c r="BR922" s="6">
        <v>5240914.8200000012</v>
      </c>
      <c r="BS922" s="6">
        <v>17562765.969999995</v>
      </c>
      <c r="BT922" s="6">
        <v>6074615.4499999993</v>
      </c>
      <c r="BU922" s="6">
        <v>4742409.3299999982</v>
      </c>
      <c r="BV922" s="6">
        <v>15202145.300000003</v>
      </c>
      <c r="BW922" s="6">
        <v>3376431.94</v>
      </c>
      <c r="BX922" s="6">
        <v>4429148.07</v>
      </c>
      <c r="BY922" s="6">
        <v>5367437.1499999994</v>
      </c>
      <c r="BZ922" s="6">
        <v>3862704.8599999994</v>
      </c>
      <c r="CA922" s="6">
        <v>5253928.3599999994</v>
      </c>
      <c r="CB922" s="6">
        <v>3446358.0599999991</v>
      </c>
      <c r="CC922" s="6">
        <v>462718256.50999933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2024-01-03T08:00:00+00:00</OpenedDate>
    <SignificantOrder xmlns="dc463f71-b30c-4ab2-9473-d307f9d35888">false</SignificantOrder>
    <Date1 xmlns="dc463f71-b30c-4ab2-9473-d307f9d35888">2024-09-25T07:00:00+00:00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240008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B8DA041E6AD244B4287ED7B15DC401" ma:contentTypeVersion="12" ma:contentTypeDescription="" ma:contentTypeScope="" ma:versionID="9f0f101928bd2ce6bf06496f82eb36b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D7570DBF-82B4-43F2-84C0-4C9E774933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AC46F4A-3EAC-4D30-8BD8-AC18768B1743}">
  <ds:schemaRefs>
    <ds:schemaRef ds:uri="http://schemas.microsoft.com/office/2006/metadata/properties"/>
    <ds:schemaRef ds:uri="http://schemas.microsoft.com/office/infopath/2007/PartnerControls"/>
    <ds:schemaRef ds:uri="d5cc8d43-1cbe-4f92-bb7a-9353782eab5b"/>
    <ds:schemaRef ds:uri="3eb5731f-fd80-43b3-8241-3c206fd1768d"/>
  </ds:schemaRefs>
</ds:datastoreItem>
</file>

<file path=customXml/itemProps3.xml><?xml version="1.0" encoding="utf-8"?>
<ds:datastoreItem xmlns:ds="http://schemas.openxmlformats.org/officeDocument/2006/customXml" ds:itemID="{AF1FB0D1-B27E-46DE-BF18-4702F519F3CE}"/>
</file>

<file path=customXml/itemProps4.xml><?xml version="1.0" encoding="utf-8"?>
<ds:datastoreItem xmlns:ds="http://schemas.openxmlformats.org/officeDocument/2006/customXml" ds:itemID="{23F37568-B4BB-42FD-BEC7-CCD794203C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Figure 3</vt:lpstr>
      <vt:lpstr>Summary</vt:lpstr>
      <vt:lpstr>Discrete Project Review</vt:lpstr>
      <vt:lpstr>24-25 Plant Additions (RunRate)</vt:lpstr>
      <vt:lpstr>RunRate Dashboard</vt:lpstr>
      <vt:lpstr>DR 11 Monthly CWIP Balances</vt:lpstr>
      <vt:lpstr>AWEC DR 9 (wDetail)</vt:lpstr>
      <vt:lpstr>AWEC DR 9</vt:lpstr>
      <vt:lpstr>'24-25 Plant Additions (RunRate)'!Print_Area</vt:lpstr>
      <vt:lpstr>'Discrete Project Review'!Print_Area</vt:lpstr>
      <vt:lpstr>'RunRate Dashboard'!Print_Area</vt:lpstr>
      <vt:lpstr>Summary!Print_Area</vt:lpstr>
      <vt:lpstr>'24-25 Plant Additions (RunRate)'!Print_Titles</vt:lpstr>
      <vt:lpstr>'Discrete Project Review'!Print_Titles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Ukestad, Kim</dc:creator>
  <cp:lastModifiedBy>Bradley Mullins</cp:lastModifiedBy>
  <cp:lastPrinted>2024-09-23T18:52:26Z</cp:lastPrinted>
  <dcterms:created xsi:type="dcterms:W3CDTF">2015-06-05T18:17:20Z</dcterms:created>
  <dcterms:modified xsi:type="dcterms:W3CDTF">2024-09-25T13:08:01Z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da8032d-c4fe-48b8-9054-92634c9ea061_Enabled">
    <vt:lpwstr>true</vt:lpwstr>
  </property>
  <property fmtid="{D5CDD505-2E9C-101B-9397-08002B2CF9AE}" pid="3" name="MSIP_Label_1da8032d-c4fe-48b8-9054-92634c9ea061_SetDate">
    <vt:lpwstr>2024-07-25T19:04:38Z</vt:lpwstr>
  </property>
  <property fmtid="{D5CDD505-2E9C-101B-9397-08002B2CF9AE}" pid="4" name="MSIP_Label_1da8032d-c4fe-48b8-9054-92634c9ea061_Method">
    <vt:lpwstr>Standard</vt:lpwstr>
  </property>
  <property fmtid="{D5CDD505-2E9C-101B-9397-08002B2CF9AE}" pid="5" name="MSIP_Label_1da8032d-c4fe-48b8-9054-92634c9ea061_Name">
    <vt:lpwstr>Label 2 - Docs</vt:lpwstr>
  </property>
  <property fmtid="{D5CDD505-2E9C-101B-9397-08002B2CF9AE}" pid="6" name="MSIP_Label_1da8032d-c4fe-48b8-9054-92634c9ea061_SiteId">
    <vt:lpwstr>ce6a0196-6152-4c6a-9d1d-e946c3735743</vt:lpwstr>
  </property>
  <property fmtid="{D5CDD505-2E9C-101B-9397-08002B2CF9AE}" pid="7" name="MSIP_Label_1da8032d-c4fe-48b8-9054-92634c9ea061_ActionId">
    <vt:lpwstr>b92a15e9-144c-427c-b954-441c738e67ce</vt:lpwstr>
  </property>
  <property fmtid="{D5CDD505-2E9C-101B-9397-08002B2CF9AE}" pid="8" name="MSIP_Label_1da8032d-c4fe-48b8-9054-92634c9ea061_ContentBits">
    <vt:lpwstr>0</vt:lpwstr>
  </property>
  <property fmtid="{D5CDD505-2E9C-101B-9397-08002B2CF9AE}" pid="9" name="ContentTypeId">
    <vt:lpwstr>0x0101006E56B4D1795A2E4DB2F0B01679ED314A009EB8DA041E6AD244B4287ED7B15DC401</vt:lpwstr>
  </property>
  <property fmtid="{D5CDD505-2E9C-101B-9397-08002B2CF9AE}" pid="10" name="MediaServiceImageTags">
    <vt:lpwstr/>
  </property>
  <property fmtid="{D5CDD505-2E9C-101B-9397-08002B2CF9AE}" pid="11" name="_docset_NoMedatataSyncRequired">
    <vt:lpwstr>False</vt:lpwstr>
  </property>
</Properties>
</file>